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externalLinks/externalLink187.xml" ContentType="application/vnd.openxmlformats-officedocument.spreadsheetml.externalLink+xml"/>
  <Override PartName="/xl/externalLinks/externalLink188.xml" ContentType="application/vnd.openxmlformats-officedocument.spreadsheetml.externalLink+xml"/>
  <Override PartName="/xl/externalLinks/externalLink189.xml" ContentType="application/vnd.openxmlformats-officedocument.spreadsheetml.externalLink+xml"/>
  <Override PartName="/xl/externalLinks/externalLink190.xml" ContentType="application/vnd.openxmlformats-officedocument.spreadsheetml.externalLink+xml"/>
  <Override PartName="/xl/externalLinks/externalLink191.xml" ContentType="application/vnd.openxmlformats-officedocument.spreadsheetml.externalLink+xml"/>
  <Override PartName="/xl/externalLinks/externalLink192.xml" ContentType="application/vnd.openxmlformats-officedocument.spreadsheetml.externalLink+xml"/>
  <Override PartName="/xl/externalLinks/externalLink193.xml" ContentType="application/vnd.openxmlformats-officedocument.spreadsheetml.externalLink+xml"/>
  <Override PartName="/xl/externalLinks/externalLink194.xml" ContentType="application/vnd.openxmlformats-officedocument.spreadsheetml.externalLink+xml"/>
  <Override PartName="/xl/externalLinks/externalLink195.xml" ContentType="application/vnd.openxmlformats-officedocument.spreadsheetml.externalLink+xml"/>
  <Override PartName="/xl/externalLinks/externalLink196.xml" ContentType="application/vnd.openxmlformats-officedocument.spreadsheetml.externalLink+xml"/>
  <Override PartName="/xl/externalLinks/externalLink197.xml" ContentType="application/vnd.openxmlformats-officedocument.spreadsheetml.externalLink+xml"/>
  <Override PartName="/xl/externalLinks/externalLink198.xml" ContentType="application/vnd.openxmlformats-officedocument.spreadsheetml.externalLink+xml"/>
  <Override PartName="/xl/externalLinks/externalLink199.xml" ContentType="application/vnd.openxmlformats-officedocument.spreadsheetml.externalLink+xml"/>
  <Override PartName="/xl/externalLinks/externalLink200.xml" ContentType="application/vnd.openxmlformats-officedocument.spreadsheetml.externalLink+xml"/>
  <Override PartName="/xl/externalLinks/externalLink201.xml" ContentType="application/vnd.openxmlformats-officedocument.spreadsheetml.externalLink+xml"/>
  <Override PartName="/xl/externalLinks/externalLink202.xml" ContentType="application/vnd.openxmlformats-officedocument.spreadsheetml.externalLink+xml"/>
  <Override PartName="/xl/externalLinks/externalLink203.xml" ContentType="application/vnd.openxmlformats-officedocument.spreadsheetml.externalLink+xml"/>
  <Override PartName="/xl/externalLinks/externalLink204.xml" ContentType="application/vnd.openxmlformats-officedocument.spreadsheetml.externalLink+xml"/>
  <Override PartName="/xl/externalLinks/externalLink20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ctrlProps/ctrlProp169.xml" ContentType="application/vnd.ms-excel.controlproperties+xml"/>
  <Override PartName="/xl/ctrlProps/ctrlProp170.xml" ContentType="application/vnd.ms-excel.controlproperties+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drawings/drawing8.xml" ContentType="application/vnd.openxmlformats-officedocument.drawing+xml"/>
  <Override PartName="/xl/charts/chart1.xml" ContentType="application/vnd.openxmlformats-officedocument.drawingml.chart+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codeName="ThisWorkbook"/>
  <mc:AlternateContent xmlns:mc="http://schemas.openxmlformats.org/markup-compatibility/2006">
    <mc:Choice Requires="x15">
      <x15ac:absPath xmlns:x15ac="http://schemas.microsoft.com/office/spreadsheetml/2010/11/ac" url="D:\SPA-034\D. Well Program\"/>
    </mc:Choice>
  </mc:AlternateContent>
  <xr:revisionPtr revIDLastSave="0" documentId="13_ncr:1_{25CEC6CC-5D88-4F7A-8F3F-2E45E06DB6BE}" xr6:coauthVersionLast="47" xr6:coauthVersionMax="47" xr10:uidLastSave="{00000000-0000-0000-0000-000000000000}"/>
  <bookViews>
    <workbookView xWindow="-120" yWindow="-120" windowWidth="29040" windowHeight="15720" tabRatio="929" firstSheet="3" activeTab="5" xr2:uid="{00000000-000D-0000-FFFF-FFFF00000000}"/>
  </bookViews>
  <sheets>
    <sheet name="Instruction" sheetId="2" r:id="rId1"/>
    <sheet name="Source" sheetId="3" state="hidden" r:id="rId2"/>
    <sheet name="Remark" sheetId="24" r:id="rId3"/>
    <sheet name="Referensi Harga Kontrak PEP A2" sheetId="25" r:id="rId4"/>
    <sheet name="FORM BIAYA " sheetId="22" r:id="rId5"/>
    <sheet name="BS19 Detail 1" sheetId="23" r:id="rId6"/>
    <sheet name="BS19 Detail 2" sheetId="13" state="hidden" r:id="rId7"/>
    <sheet name="BS19" sheetId="14" r:id="rId8"/>
    <sheet name="BS19 Print" sheetId="15" r:id="rId9"/>
    <sheet name="BS20" sheetId="26" r:id="rId10"/>
    <sheet name="Supporting Document" sheetId="17" r:id="rId11"/>
    <sheet name="Drilling_Input_Summary" sheetId="21" r:id="rId12"/>
    <sheet name="Workover Program" sheetId="7" r:id="rId13"/>
    <sheet name="Well Design &amp; Schematic" sheetId="8" r:id="rId14"/>
    <sheet name="Casing Design" sheetId="9" state="hidden" r:id="rId15"/>
    <sheet name="Rig" sheetId="10" r:id="rId16"/>
    <sheet name="Actual Cost Summary" sheetId="16" state="hidden"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s>
  <definedNames>
    <definedName name="\0" localSheetId="9">[1]BHCT!#REF!</definedName>
    <definedName name="\0" localSheetId="2">[1]BHCT!#REF!</definedName>
    <definedName name="\0">[1]BHCT!#REF!</definedName>
    <definedName name="\A" localSheetId="2">#REF!</definedName>
    <definedName name="\A">#REF!</definedName>
    <definedName name="\B" localSheetId="2">#REF!</definedName>
    <definedName name="\B">#REF!</definedName>
    <definedName name="\C" localSheetId="2">#REF!</definedName>
    <definedName name="\C">#REF!</definedName>
    <definedName name="\g" localSheetId="2">#REF!</definedName>
    <definedName name="\g">#REF!</definedName>
    <definedName name="\i" localSheetId="2">'[2]12POR'!#REF!</definedName>
    <definedName name="\i">'[2]12POR'!#REF!</definedName>
    <definedName name="\JNLKSJDFKSD">[3]!\JNLKSJDFKSD</definedName>
    <definedName name="\m">[1]BHCT!$M$25:$IV$16384</definedName>
    <definedName name="\MAIN" localSheetId="2">[4]Chemreq!#REF!</definedName>
    <definedName name="\MAIN">[4]Chemreq!#REF!</definedName>
    <definedName name="\N" localSheetId="2">[5]Report!#REF!</definedName>
    <definedName name="\N">[5]Report!#REF!</definedName>
    <definedName name="\p" localSheetId="2">#REF!</definedName>
    <definedName name="\p">#REF!</definedName>
    <definedName name="\q" localSheetId="2">#REF!</definedName>
    <definedName name="\q">#REF!</definedName>
    <definedName name="\r" localSheetId="2">#REF!</definedName>
    <definedName name="\r">#REF!</definedName>
    <definedName name="\s" localSheetId="2">#REF!</definedName>
    <definedName name="\s">#REF!</definedName>
    <definedName name="\V" localSheetId="2">#REF!</definedName>
    <definedName name="\V">#REF!</definedName>
    <definedName name="\w" localSheetId="2">#REF!</definedName>
    <definedName name="\w">#REF!</definedName>
    <definedName name="\x" localSheetId="2">#REF!</definedName>
    <definedName name="\x">#REF!</definedName>
    <definedName name="\y" localSheetId="2">#REF!</definedName>
    <definedName name="\y">#REF!</definedName>
    <definedName name="\Z" localSheetId="2">#REF!</definedName>
    <definedName name="\Z">#REF!</definedName>
    <definedName name="____________________FFE1">[6]WDSI!$L$49</definedName>
    <definedName name="____________________NCP1">[6]WDSI!$G$58</definedName>
    <definedName name="____________________NDP1">[6]WDSI!$G$27</definedName>
    <definedName name="____________________NDP2">[6]WDSI!$G$35</definedName>
    <definedName name="____________________NDP3">[6]WDSI!$G$42</definedName>
    <definedName name="____________________NFE1">[6]WDSI!$G$49</definedName>
    <definedName name="___________________FFE1">[6]WDSI!$L$49</definedName>
    <definedName name="___________________NCP1">[6]WDSI!$G$58</definedName>
    <definedName name="___________________NDP1">[6]WDSI!$G$27</definedName>
    <definedName name="___________________NDP2">[6]WDSI!$G$35</definedName>
    <definedName name="___________________NDP3">[6]WDSI!$G$42</definedName>
    <definedName name="___________________NFE1">[6]WDSI!$G$49</definedName>
    <definedName name="__________________FFE1">[7]WDSI!$L$49</definedName>
    <definedName name="__________________NCP1">[7]WDSI!$G$58</definedName>
    <definedName name="__________________NDP1">[7]WDSI!$G$27</definedName>
    <definedName name="__________________NDP2">[7]WDSI!$G$35</definedName>
    <definedName name="__________________NDP3">[7]WDSI!$G$42</definedName>
    <definedName name="__________________NFE1">[7]WDSI!$G$49</definedName>
    <definedName name="_________________FFE1">[7]WDSI!$L$49</definedName>
    <definedName name="_________________NCP1">[7]WDSI!$G$58</definedName>
    <definedName name="_________________NDP1">[7]WDSI!$G$27</definedName>
    <definedName name="_________________NDP2">[7]WDSI!$G$35</definedName>
    <definedName name="_________________NDP3">[7]WDSI!$G$42</definedName>
    <definedName name="_________________NFE1">[7]WDSI!$G$49</definedName>
    <definedName name="________________FFE1">[7]WDSI!$L$49</definedName>
    <definedName name="________________NCP1">[7]WDSI!$G$58</definedName>
    <definedName name="________________NDP1">[7]WDSI!$G$27</definedName>
    <definedName name="________________NDP2">[7]WDSI!$G$35</definedName>
    <definedName name="________________NDP3">[7]WDSI!$G$42</definedName>
    <definedName name="________________NFE1">[7]WDSI!$G$49</definedName>
    <definedName name="_______________FFE1">[7]WDSI!$L$49</definedName>
    <definedName name="_______________NCP1">[7]WDSI!$G$58</definedName>
    <definedName name="_______________NDP1">[7]WDSI!$G$27</definedName>
    <definedName name="_______________NDP2">[7]WDSI!$G$35</definedName>
    <definedName name="_______________NDP3">[7]WDSI!$G$42</definedName>
    <definedName name="_______________NFE1">[7]WDSI!$G$49</definedName>
    <definedName name="______________FFE1">[7]WDSI!$L$49</definedName>
    <definedName name="______________NCP1">[7]WDSI!$G$58</definedName>
    <definedName name="______________NDP1">[7]WDSI!$G$27</definedName>
    <definedName name="______________NDP2">[7]WDSI!$G$35</definedName>
    <definedName name="______________NDP3">[7]WDSI!$G$42</definedName>
    <definedName name="______________NFE1">[7]WDSI!$G$49</definedName>
    <definedName name="_____________FFE1">[7]WDSI!$L$49</definedName>
    <definedName name="_____________NCP1">[7]WDSI!$G$58</definedName>
    <definedName name="_____________NDP1">[7]WDSI!$G$27</definedName>
    <definedName name="_____________NDP2">[7]WDSI!$G$35</definedName>
    <definedName name="_____________NDP3">[7]WDSI!$G$42</definedName>
    <definedName name="_____________NFE1">[7]WDSI!$G$49</definedName>
    <definedName name="____________FFE1">[7]WDSI!$L$49</definedName>
    <definedName name="____________NCP1">[7]WDSI!$G$58</definedName>
    <definedName name="____________NDP1">[7]WDSI!$G$27</definedName>
    <definedName name="____________NDP2">[7]WDSI!$G$35</definedName>
    <definedName name="____________NDP3">[7]WDSI!$G$42</definedName>
    <definedName name="____________NFE1">[7]WDSI!$G$49</definedName>
    <definedName name="___________FFE1">[7]WDSI!$L$49</definedName>
    <definedName name="___________NCP1">[7]WDSI!$G$58</definedName>
    <definedName name="___________NDP1">[7]WDSI!$G$27</definedName>
    <definedName name="___________NDP2">[7]WDSI!$G$35</definedName>
    <definedName name="___________NDP3">[7]WDSI!$G$42</definedName>
    <definedName name="___________NFE1">[7]WDSI!$G$49</definedName>
    <definedName name="__________FFE1">[7]WDSI!$L$49</definedName>
    <definedName name="__________NCP1">[7]WDSI!$G$58</definedName>
    <definedName name="__________NDP1">[7]WDSI!$G$27</definedName>
    <definedName name="__________NDP2">[7]WDSI!$G$35</definedName>
    <definedName name="__________NDP3">[7]WDSI!$G$42</definedName>
    <definedName name="__________NFE1">[7]WDSI!$G$49</definedName>
    <definedName name="_________FFE1">[7]WDSI!$L$49</definedName>
    <definedName name="_________NCP1">[7]WDSI!$G$58</definedName>
    <definedName name="_________NDP1">[7]WDSI!$G$27</definedName>
    <definedName name="_________NDP2">[7]WDSI!$G$35</definedName>
    <definedName name="_________NDP3">[7]WDSI!$G$42</definedName>
    <definedName name="_________NFE1">[7]WDSI!$G$49</definedName>
    <definedName name="________FFE1">[8]WDSI!$L$49</definedName>
    <definedName name="________NCP1">[8]WDSI!$G$58</definedName>
    <definedName name="________NDP1">[8]WDSI!$G$27</definedName>
    <definedName name="________NDP2">[8]WDSI!$G$35</definedName>
    <definedName name="________NDP3">[8]WDSI!$G$42</definedName>
    <definedName name="________NFE1">[8]WDSI!$G$49</definedName>
    <definedName name="_______FFE1">[8]WDSI!$L$49</definedName>
    <definedName name="_______NCP1">[8]WDSI!$G$58</definedName>
    <definedName name="_______NDP1">[8]WDSI!$G$27</definedName>
    <definedName name="_______NDP2">[8]WDSI!$G$35</definedName>
    <definedName name="_______NDP3">[8]WDSI!$G$42</definedName>
    <definedName name="_______NFE1">[8]WDSI!$G$49</definedName>
    <definedName name="______FFE1">[8]WDSI!$L$49</definedName>
    <definedName name="______NCP1">[8]WDSI!$G$58</definedName>
    <definedName name="______NDP1">[8]WDSI!$G$27</definedName>
    <definedName name="______NDP2">[8]WDSI!$G$35</definedName>
    <definedName name="______NDP3">[8]WDSI!$G$42</definedName>
    <definedName name="______NFE1">[8]WDSI!$G$49</definedName>
    <definedName name="_____FFE1">[8]WDSI!$L$49</definedName>
    <definedName name="_____HAL1" localSheetId="2">#REF!</definedName>
    <definedName name="_____HAL1">#REF!</definedName>
    <definedName name="_____HAL2" localSheetId="2">#REF!</definedName>
    <definedName name="_____HAL2">#REF!</definedName>
    <definedName name="_____HAL3" localSheetId="2">#REF!</definedName>
    <definedName name="_____HAL3">#REF!</definedName>
    <definedName name="_____NCP1">[8]WDSI!$G$58</definedName>
    <definedName name="_____NDP1">[8]WDSI!$G$27</definedName>
    <definedName name="_____NDP2">[8]WDSI!$G$35</definedName>
    <definedName name="_____NDP3">[8]WDSI!$G$42</definedName>
    <definedName name="_____NFE1">[8]WDSI!$G$49</definedName>
    <definedName name="____FFE1" localSheetId="2">[9]WDSI!$L$49</definedName>
    <definedName name="____FFE1">[10]WDSI!$L$49</definedName>
    <definedName name="____HAL4" localSheetId="2">#REF!</definedName>
    <definedName name="____HAL4">#REF!</definedName>
    <definedName name="____int1" localSheetId="9">'BS20'!____int1</definedName>
    <definedName name="____int1" localSheetId="2">Remark!____int1</definedName>
    <definedName name="____int1">'BS20'!____int1</definedName>
    <definedName name="____NCP1" localSheetId="2">[9]WDSI!$G$58</definedName>
    <definedName name="____NCP1">[10]WDSI!$G$58</definedName>
    <definedName name="____NDP1" localSheetId="2">[9]WDSI!$G$27</definedName>
    <definedName name="____NDP1">[10]WDSI!$G$27</definedName>
    <definedName name="____NDP2" localSheetId="2">[9]WDSI!$G$35</definedName>
    <definedName name="____NDP2">[10]WDSI!$G$35</definedName>
    <definedName name="____NDP3" localSheetId="2">[9]WDSI!$G$42</definedName>
    <definedName name="____NDP3">[10]WDSI!$G$42</definedName>
    <definedName name="____NFE1" localSheetId="2">[9]WDSI!$G$49</definedName>
    <definedName name="____NFE1">[10]WDSI!$G$49</definedName>
    <definedName name="____pt1" localSheetId="9">'BS20'!____pt1</definedName>
    <definedName name="____pt1" localSheetId="2">Remark!____pt1</definedName>
    <definedName name="____pt1">'BS20'!____pt1</definedName>
    <definedName name="____pt2" localSheetId="9">'BS20'!____pt2</definedName>
    <definedName name="____pt2" localSheetId="2">Remark!____pt2</definedName>
    <definedName name="____pt2">'BS20'!____pt2</definedName>
    <definedName name="____rig01" localSheetId="9">#REF!</definedName>
    <definedName name="____rig01" localSheetId="2">#REF!</definedName>
    <definedName name="____rig01">#REF!</definedName>
    <definedName name="___1" localSheetId="2">#REF!</definedName>
    <definedName name="___1">#REF!</definedName>
    <definedName name="___2" localSheetId="2">#REF!</definedName>
    <definedName name="___2">#REF!</definedName>
    <definedName name="___3" localSheetId="2">#REF!</definedName>
    <definedName name="___3">#REF!</definedName>
    <definedName name="___A20000" localSheetId="2">#REF!</definedName>
    <definedName name="___A20000">#REF!</definedName>
    <definedName name="___DEP3" localSheetId="2">#REF!</definedName>
    <definedName name="___DEP3">#REF!</definedName>
    <definedName name="___FFE1" localSheetId="2">[9]WDSI!$L$49</definedName>
    <definedName name="___FFE1">[10]WDSI!$L$49</definedName>
    <definedName name="___HAL1" localSheetId="2">#REF!</definedName>
    <definedName name="___HAL1">#REF!</definedName>
    <definedName name="___HAL10" localSheetId="2">#REF!</definedName>
    <definedName name="___HAL10">#REF!</definedName>
    <definedName name="___HAL11" localSheetId="2">#REF!</definedName>
    <definedName name="___HAL11">#REF!</definedName>
    <definedName name="___HAL12" localSheetId="2">#REF!</definedName>
    <definedName name="___HAL12">#REF!</definedName>
    <definedName name="___HAL13" localSheetId="2">#REF!</definedName>
    <definedName name="___HAL13">#REF!</definedName>
    <definedName name="___HAL14" localSheetId="2">#REF!</definedName>
    <definedName name="___HAL14">#REF!</definedName>
    <definedName name="___HAL15" localSheetId="2">#REF!</definedName>
    <definedName name="___HAL15">#REF!</definedName>
    <definedName name="___HAL16" localSheetId="2">#REF!</definedName>
    <definedName name="___HAL16">#REF!</definedName>
    <definedName name="___HAL17" localSheetId="2">#REF!</definedName>
    <definedName name="___HAL17">#REF!</definedName>
    <definedName name="___HAL2" localSheetId="2">#REF!</definedName>
    <definedName name="___HAL2">#REF!</definedName>
    <definedName name="___HAL3" localSheetId="2">#REF!</definedName>
    <definedName name="___HAL3">#REF!</definedName>
    <definedName name="___HAL6" localSheetId="2">#REF!</definedName>
    <definedName name="___HAL6">#REF!</definedName>
    <definedName name="___HAL7" localSheetId="2">#REF!</definedName>
    <definedName name="___HAL7">#REF!</definedName>
    <definedName name="___HAL8" localSheetId="2">#REF!</definedName>
    <definedName name="___HAL8">#REF!</definedName>
    <definedName name="___HAL9" localSheetId="2">#REF!</definedName>
    <definedName name="___HAL9">#REF!</definedName>
    <definedName name="___NCP1" localSheetId="2">[9]WDSI!$G$58</definedName>
    <definedName name="___NCP1">[10]WDSI!$G$58</definedName>
    <definedName name="___NDP1" localSheetId="2">[9]WDSI!$G$27</definedName>
    <definedName name="___NDP1">[10]WDSI!$G$27</definedName>
    <definedName name="___NDP2" localSheetId="2">[9]WDSI!$G$35</definedName>
    <definedName name="___NDP2">[10]WDSI!$G$35</definedName>
    <definedName name="___NDP3" localSheetId="2">[9]WDSI!$G$42</definedName>
    <definedName name="___NDP3">[10]WDSI!$G$42</definedName>
    <definedName name="___NFE1" localSheetId="2">[9]WDSI!$G$49</definedName>
    <definedName name="___NFE1">[10]WDSI!$G$49</definedName>
    <definedName name="___OGN23" localSheetId="2">#REF!</definedName>
    <definedName name="___OGN23">#REF!</definedName>
    <definedName name="___SIR11210" localSheetId="2">#REF!</definedName>
    <definedName name="___SIR11210">#REF!</definedName>
    <definedName name="___SIR11320" localSheetId="2">#REF!</definedName>
    <definedName name="___SIR11320">#REF!</definedName>
    <definedName name="__123Graph_A" localSheetId="9" hidden="1">'[11]PERHITUNGAN  KEEKONOMIAN'!$C$7:$C$19</definedName>
    <definedName name="__123Graph_A" localSheetId="2" hidden="1">'[12]PERHITUNGAN  KEEKONOMIAN'!$C$7:$C$19</definedName>
    <definedName name="__123Graph_A" hidden="1">'[12]PERHITUNGAN  KEEKONOMIAN'!$C$7:$C$19</definedName>
    <definedName name="__123Graph_AACTUEL" localSheetId="2" hidden="1">'[13]STAT"D"'!#REF!</definedName>
    <definedName name="__123Graph_AACTUEL" hidden="1">'[13]STAT"D"'!#REF!</definedName>
    <definedName name="__123Graph_ACHART1" localSheetId="2" hidden="1">'[13]STAT"D"'!#REF!</definedName>
    <definedName name="__123Graph_ACHART1" hidden="1">'[13]STAT"D"'!#REF!</definedName>
    <definedName name="__123Graph_ACHART2" localSheetId="2" hidden="1">'[13]STAT"D"'!#REF!</definedName>
    <definedName name="__123Graph_ACHART2" hidden="1">'[13]STAT"D"'!#REF!</definedName>
    <definedName name="__123Graph_ACHART3" localSheetId="2" hidden="1">'[13]STAT"D"'!#REF!</definedName>
    <definedName name="__123Graph_ACHART3" hidden="1">'[13]STAT"D"'!#REF!</definedName>
    <definedName name="__123Graph_ACURRENT" localSheetId="2" hidden="1">'[13]STAT"D"'!#REF!</definedName>
    <definedName name="__123Graph_ACURRENT" hidden="1">'[13]STAT"D"'!#REF!</definedName>
    <definedName name="__123Graph_B" localSheetId="9" hidden="1">'[11]PERHITUNGAN  KEEKONOMIAN'!$D$7:$D$19</definedName>
    <definedName name="__123Graph_B" localSheetId="2" hidden="1">'[12]PERHITUNGAN  KEEKONOMIAN'!$D$7:$D$19</definedName>
    <definedName name="__123Graph_B" hidden="1">'[12]PERHITUNGAN  KEEKONOMIAN'!$D$7:$D$19</definedName>
    <definedName name="__123Graph_C" localSheetId="9" hidden="1">'[11]PERHITUNGAN  KEEKONOMIAN'!$E$7:$E$19</definedName>
    <definedName name="__123Graph_C" localSheetId="2" hidden="1">'[12]PERHITUNGAN  KEEKONOMIAN'!$E$7:$E$19</definedName>
    <definedName name="__123Graph_C" hidden="1">'[12]PERHITUNGAN  KEEKONOMIAN'!$E$7:$E$19</definedName>
    <definedName name="__123Graph_CACTUEL" localSheetId="2" hidden="1">'[13]STAT"D"'!#REF!</definedName>
    <definedName name="__123Graph_CACTUEL" hidden="1">'[13]STAT"D"'!#REF!</definedName>
    <definedName name="__123Graph_CCHART1" localSheetId="2" hidden="1">'[13]STAT"D"'!#REF!</definedName>
    <definedName name="__123Graph_CCHART1" hidden="1">'[13]STAT"D"'!#REF!</definedName>
    <definedName name="__123Graph_CCHART2" localSheetId="2" hidden="1">'[13]STAT"D"'!#REF!</definedName>
    <definedName name="__123Graph_CCHART2" hidden="1">'[13]STAT"D"'!#REF!</definedName>
    <definedName name="__123Graph_CCHART3" localSheetId="2" hidden="1">'[13]STAT"D"'!#REF!</definedName>
    <definedName name="__123Graph_CCHART3" hidden="1">'[13]STAT"D"'!#REF!</definedName>
    <definedName name="__123Graph_CCURRENT" localSheetId="2" hidden="1">'[13]STAT"D"'!#REF!</definedName>
    <definedName name="__123Graph_CCURRENT" hidden="1">'[13]STAT"D"'!#REF!</definedName>
    <definedName name="__123Graph_D" localSheetId="5" hidden="1">'[12]PERHITUNGAN  KEEKONOMIAN'!#REF!</definedName>
    <definedName name="__123Graph_D" localSheetId="9" hidden="1">'[11]PERHITUNGAN  KEEKONOMIAN'!#REF!</definedName>
    <definedName name="__123Graph_D" localSheetId="4" hidden="1">'[12]PERHITUNGAN  KEEKONOMIAN'!#REF!</definedName>
    <definedName name="__123Graph_D" localSheetId="2" hidden="1">'[12]PERHITUNGAN  KEEKONOMIAN'!#REF!</definedName>
    <definedName name="__123Graph_D" hidden="1">'[12]PERHITUNGAN  KEEKONOMIAN'!#REF!</definedName>
    <definedName name="__123Graph_E" localSheetId="5" hidden="1">'[12]PERHITUNGAN  KEEKONOMIAN'!#REF!</definedName>
    <definedName name="__123Graph_E" localSheetId="9" hidden="1">'[11]PERHITUNGAN  KEEKONOMIAN'!#REF!</definedName>
    <definedName name="__123Graph_E" localSheetId="4" hidden="1">'[12]PERHITUNGAN  KEEKONOMIAN'!#REF!</definedName>
    <definedName name="__123Graph_E" localSheetId="2" hidden="1">'[12]PERHITUNGAN  KEEKONOMIAN'!#REF!</definedName>
    <definedName name="__123Graph_E" hidden="1">'[12]PERHITUNGAN  KEEKONOMIAN'!#REF!</definedName>
    <definedName name="__123Graph_EACTUEL" localSheetId="2" hidden="1">'[13]STAT"D"'!#REF!</definedName>
    <definedName name="__123Graph_EACTUEL" hidden="1">'[13]STAT"D"'!#REF!</definedName>
    <definedName name="__123Graph_ECHART1" localSheetId="2" hidden="1">'[13]STAT"D"'!#REF!</definedName>
    <definedName name="__123Graph_ECHART1" hidden="1">'[13]STAT"D"'!#REF!</definedName>
    <definedName name="__123Graph_ECHART2" localSheetId="2" hidden="1">'[13]STAT"D"'!#REF!</definedName>
    <definedName name="__123Graph_ECHART2" hidden="1">'[13]STAT"D"'!#REF!</definedName>
    <definedName name="__123Graph_ECHART3" localSheetId="2" hidden="1">'[13]STAT"D"'!#REF!</definedName>
    <definedName name="__123Graph_ECHART3" hidden="1">'[13]STAT"D"'!#REF!</definedName>
    <definedName name="__123Graph_ECURRENT" localSheetId="2" hidden="1">'[13]STAT"D"'!#REF!</definedName>
    <definedName name="__123Graph_ECURRENT" hidden="1">'[13]STAT"D"'!#REF!</definedName>
    <definedName name="__123Graph_F" localSheetId="9" hidden="1">'[11]PERHITUNGAN  KEEKONOMIAN'!$H$7:$H$19</definedName>
    <definedName name="__123Graph_F" localSheetId="2" hidden="1">'[12]PERHITUNGAN  KEEKONOMIAN'!$H$7:$H$19</definedName>
    <definedName name="__123Graph_F" hidden="1">'[12]PERHITUNGAN  KEEKONOMIAN'!$H$7:$H$19</definedName>
    <definedName name="__123Graph_X" localSheetId="5" hidden="1">'[12]PERHITUNGAN  KEEKONOMIAN'!#REF!</definedName>
    <definedName name="__123Graph_X" localSheetId="9" hidden="1">'[11]PERHITUNGAN  KEEKONOMIAN'!#REF!</definedName>
    <definedName name="__123Graph_X" localSheetId="4" hidden="1">'[12]PERHITUNGAN  KEEKONOMIAN'!#REF!</definedName>
    <definedName name="__123Graph_X" localSheetId="2" hidden="1">'[12]PERHITUNGAN  KEEKONOMIAN'!#REF!</definedName>
    <definedName name="__123Graph_X" hidden="1">'[12]PERHITUNGAN  KEEKONOMIAN'!#REF!</definedName>
    <definedName name="__1COST_1" localSheetId="9">#REF!</definedName>
    <definedName name="__1COST_1" localSheetId="2">#REF!</definedName>
    <definedName name="__1COST_1">#REF!</definedName>
    <definedName name="__2COST_2" localSheetId="2">#REF!</definedName>
    <definedName name="__2COST_2">#REF!</definedName>
    <definedName name="__3COST_3" localSheetId="2">#REF!</definedName>
    <definedName name="__3COST_3">#REF!</definedName>
    <definedName name="__4COST_4" localSheetId="2">#REF!</definedName>
    <definedName name="__4COST_4">#REF!</definedName>
    <definedName name="__5COST_SUMMARY" localSheetId="2">#REF!</definedName>
    <definedName name="__5COST_SUMMARY">#REF!</definedName>
    <definedName name="__6ESTIMATED_DAYS" localSheetId="2">#REF!</definedName>
    <definedName name="__6ESTIMATED_DAYS">#REF!</definedName>
    <definedName name="__ABI2001" localSheetId="2">#REF!</definedName>
    <definedName name="__ABI2001">#REF!</definedName>
    <definedName name="__ABI2002" localSheetId="2">#REF!</definedName>
    <definedName name="__ABI2002">#REF!</definedName>
    <definedName name="__BOT1338" localSheetId="2">#REF!</definedName>
    <definedName name="__BOT1338">#REF!</definedName>
    <definedName name="__BOT16" localSheetId="2">#REF!</definedName>
    <definedName name="__BOT16">#REF!</definedName>
    <definedName name="__BOT20" localSheetId="2">#REF!</definedName>
    <definedName name="__BOT20">#REF!</definedName>
    <definedName name="__BOT30" localSheetId="2">#REF!</definedName>
    <definedName name="__BOT30">#REF!</definedName>
    <definedName name="__BOT5" localSheetId="2">#REF!</definedName>
    <definedName name="__BOT5">#REF!</definedName>
    <definedName name="__BOT7" localSheetId="2">#REF!</definedName>
    <definedName name="__BOT7">#REF!</definedName>
    <definedName name="__BOT958" localSheetId="2">#REF!</definedName>
    <definedName name="__BOT958">#REF!</definedName>
    <definedName name="__Col1" localSheetId="2">#REF!</definedName>
    <definedName name="__Col1">#REF!</definedName>
    <definedName name="__Col10" localSheetId="2">#REF!</definedName>
    <definedName name="__Col10">#REF!</definedName>
    <definedName name="__Col11" localSheetId="2">#REF!</definedName>
    <definedName name="__Col11">#REF!</definedName>
    <definedName name="__Col12" localSheetId="2">#REF!</definedName>
    <definedName name="__Col12">#REF!</definedName>
    <definedName name="__Col13" localSheetId="2">#REF!</definedName>
    <definedName name="__Col13">#REF!</definedName>
    <definedName name="__Col14" localSheetId="2">#REF!</definedName>
    <definedName name="__Col14">#REF!</definedName>
    <definedName name="__Col15" localSheetId="2">#REF!</definedName>
    <definedName name="__Col15">#REF!</definedName>
    <definedName name="__Col16" localSheetId="2">#REF!</definedName>
    <definedName name="__Col16">#REF!</definedName>
    <definedName name="__Col17" localSheetId="2">#REF!</definedName>
    <definedName name="__Col17">#REF!</definedName>
    <definedName name="__Col18" localSheetId="2">#REF!</definedName>
    <definedName name="__Col18">#REF!</definedName>
    <definedName name="__Col26" localSheetId="2">#REF!</definedName>
    <definedName name="__Col26">#REF!</definedName>
    <definedName name="__Col27" localSheetId="2">#REF!</definedName>
    <definedName name="__Col27">#REF!</definedName>
    <definedName name="__Col28" localSheetId="2">#REF!</definedName>
    <definedName name="__Col28">#REF!</definedName>
    <definedName name="__Col29" localSheetId="2">#REF!</definedName>
    <definedName name="__Col29">#REF!</definedName>
    <definedName name="__Col3" localSheetId="2">#REF!</definedName>
    <definedName name="__Col3">#REF!</definedName>
    <definedName name="__Col30" localSheetId="2">#REF!</definedName>
    <definedName name="__Col30">#REF!</definedName>
    <definedName name="__Col4" localSheetId="2">#REF!</definedName>
    <definedName name="__Col4">#REF!</definedName>
    <definedName name="__Col5" localSheetId="2">#REF!</definedName>
    <definedName name="__Col5">#REF!</definedName>
    <definedName name="__Col6" localSheetId="2">#REF!</definedName>
    <definedName name="__Col6">#REF!</definedName>
    <definedName name="__Col7" localSheetId="2">#REF!</definedName>
    <definedName name="__Col7">#REF!</definedName>
    <definedName name="__Col8" localSheetId="2">#REF!</definedName>
    <definedName name="__Col8">#REF!</definedName>
    <definedName name="__Col9" localSheetId="2">#REF!</definedName>
    <definedName name="__Col9">#REF!</definedName>
    <definedName name="__COM1" localSheetId="2">#REF!</definedName>
    <definedName name="__COM1">#REF!</definedName>
    <definedName name="__COM10" localSheetId="2">#REF!</definedName>
    <definedName name="__COM10">#REF!</definedName>
    <definedName name="__COM11" localSheetId="2">#REF!</definedName>
    <definedName name="__COM11">#REF!</definedName>
    <definedName name="__COM12" localSheetId="2">#REF!</definedName>
    <definedName name="__COM12">#REF!</definedName>
    <definedName name="__COM13" localSheetId="2">#REF!</definedName>
    <definedName name="__COM13">#REF!</definedName>
    <definedName name="__COM14" localSheetId="2">#REF!</definedName>
    <definedName name="__COM14">#REF!</definedName>
    <definedName name="__COM15" localSheetId="2">#REF!</definedName>
    <definedName name="__COM15">#REF!</definedName>
    <definedName name="__COM16" localSheetId="2">#REF!</definedName>
    <definedName name="__COM16">#REF!</definedName>
    <definedName name="__COM17" localSheetId="2">#REF!</definedName>
    <definedName name="__COM17">#REF!</definedName>
    <definedName name="__COM18" localSheetId="2">#REF!</definedName>
    <definedName name="__COM18">#REF!</definedName>
    <definedName name="__COM19" localSheetId="2">#REF!</definedName>
    <definedName name="__COM19">#REF!</definedName>
    <definedName name="__COM2" localSheetId="2">#REF!</definedName>
    <definedName name="__COM2">#REF!</definedName>
    <definedName name="__COM20" localSheetId="2">#REF!</definedName>
    <definedName name="__COM20">#REF!</definedName>
    <definedName name="__COM21" localSheetId="2">#REF!</definedName>
    <definedName name="__COM21">#REF!</definedName>
    <definedName name="__COM22" localSheetId="2">#REF!</definedName>
    <definedName name="__COM22">#REF!</definedName>
    <definedName name="__COM3" localSheetId="2">#REF!</definedName>
    <definedName name="__COM3">#REF!</definedName>
    <definedName name="__COM4" localSheetId="2">#REF!</definedName>
    <definedName name="__COM4">#REF!</definedName>
    <definedName name="__COM5" localSheetId="2">#REF!</definedName>
    <definedName name="__COM5">#REF!</definedName>
    <definedName name="__COM6" localSheetId="2">#REF!</definedName>
    <definedName name="__COM6">#REF!</definedName>
    <definedName name="__COM7" localSheetId="2">#REF!</definedName>
    <definedName name="__COM7">#REF!</definedName>
    <definedName name="__COM8" localSheetId="2">#REF!</definedName>
    <definedName name="__COM8">#REF!</definedName>
    <definedName name="__COM9" localSheetId="2">#REF!</definedName>
    <definedName name="__COM9">#REF!</definedName>
    <definedName name="__CSG1" localSheetId="2">#REF!</definedName>
    <definedName name="__CSG1">#REF!</definedName>
    <definedName name="__CSG2" localSheetId="2">#REF!</definedName>
    <definedName name="__CSG2">#REF!</definedName>
    <definedName name="__CSG3" localSheetId="2">#REF!</definedName>
    <definedName name="__CSG3">#REF!</definedName>
    <definedName name="__CSG4" localSheetId="2">#REF!</definedName>
    <definedName name="__CSG4">#REF!</definedName>
    <definedName name="__CSG5" localSheetId="2">#REF!</definedName>
    <definedName name="__CSG5">#REF!</definedName>
    <definedName name="__CSG6" localSheetId="2">#REF!</definedName>
    <definedName name="__CSG6">#REF!</definedName>
    <definedName name="__cum1" localSheetId="2">#REF!</definedName>
    <definedName name="__cum1">#REF!</definedName>
    <definedName name="__cum2" localSheetId="2">#REF!</definedName>
    <definedName name="__cum2">#REF!</definedName>
    <definedName name="__DAT1" localSheetId="2">#REF!</definedName>
    <definedName name="__DAT1">#REF!</definedName>
    <definedName name="__DAT10" localSheetId="2">#REF!</definedName>
    <definedName name="__DAT10">#REF!</definedName>
    <definedName name="__DAT11" localSheetId="2">#REF!</definedName>
    <definedName name="__DAT11">#REF!</definedName>
    <definedName name="__DAT12" localSheetId="2">#REF!</definedName>
    <definedName name="__DAT12">#REF!</definedName>
    <definedName name="__DAT13" localSheetId="2">[14]CJI3!#REF!</definedName>
    <definedName name="__DAT13">[14]CJI3!#REF!</definedName>
    <definedName name="__DAT14" localSheetId="9">#REF!</definedName>
    <definedName name="__DAT14" localSheetId="2">#REF!</definedName>
    <definedName name="__DAT14">#REF!</definedName>
    <definedName name="__DAT15" localSheetId="9">[14]CJI3!#REF!</definedName>
    <definedName name="__DAT15" localSheetId="2">[14]CJI3!#REF!</definedName>
    <definedName name="__DAT15">[14]CJI3!#REF!</definedName>
    <definedName name="__DAT16" localSheetId="9">#REF!</definedName>
    <definedName name="__DAT16" localSheetId="2">#REF!</definedName>
    <definedName name="__DAT16">#REF!</definedName>
    <definedName name="__DAT17" localSheetId="2">#REF!</definedName>
    <definedName name="__DAT17">#REF!</definedName>
    <definedName name="__DAT18" localSheetId="2">#REF!</definedName>
    <definedName name="__DAT18">#REF!</definedName>
    <definedName name="__DAT19" localSheetId="2">#REF!</definedName>
    <definedName name="__DAT19">#REF!</definedName>
    <definedName name="__DAT2" localSheetId="2">#REF!</definedName>
    <definedName name="__DAT2">#REF!</definedName>
    <definedName name="__DAT20" localSheetId="2">#REF!</definedName>
    <definedName name="__DAT20">#REF!</definedName>
    <definedName name="__DAT21" localSheetId="2">#REF!</definedName>
    <definedName name="__DAT21">#REF!</definedName>
    <definedName name="__DAT22" localSheetId="2">#REF!</definedName>
    <definedName name="__DAT22">#REF!</definedName>
    <definedName name="__DAT23" localSheetId="2">#REF!</definedName>
    <definedName name="__DAT23">#REF!</definedName>
    <definedName name="__DAT24" localSheetId="2">#REF!</definedName>
    <definedName name="__DAT24">#REF!</definedName>
    <definedName name="__DAT25" localSheetId="2">#REF!</definedName>
    <definedName name="__DAT25">#REF!</definedName>
    <definedName name="__DAT26" localSheetId="2">#REF!</definedName>
    <definedName name="__DAT26">#REF!</definedName>
    <definedName name="__DAT27" localSheetId="2">#REF!</definedName>
    <definedName name="__DAT27">#REF!</definedName>
    <definedName name="__DAT28" localSheetId="2">#REF!</definedName>
    <definedName name="__DAT28">#REF!</definedName>
    <definedName name="__DAT29" localSheetId="2">#REF!</definedName>
    <definedName name="__DAT29">#REF!</definedName>
    <definedName name="__DAT3" localSheetId="2">#REF!</definedName>
    <definedName name="__DAT3">#REF!</definedName>
    <definedName name="__DAT30" localSheetId="2">#REF!</definedName>
    <definedName name="__DAT30">#REF!</definedName>
    <definedName name="__DAT31" localSheetId="2">#REF!</definedName>
    <definedName name="__DAT31">#REF!</definedName>
    <definedName name="__DAT32" localSheetId="2">#REF!</definedName>
    <definedName name="__DAT32">#REF!</definedName>
    <definedName name="__DAT33" localSheetId="2">#REF!</definedName>
    <definedName name="__DAT33">#REF!</definedName>
    <definedName name="__DAT34" localSheetId="2">#REF!</definedName>
    <definedName name="__DAT34">#REF!</definedName>
    <definedName name="__DAT35" localSheetId="2">#REF!</definedName>
    <definedName name="__DAT35">#REF!</definedName>
    <definedName name="__DAT36" localSheetId="2">#REF!</definedName>
    <definedName name="__DAT36">#REF!</definedName>
    <definedName name="__DAT37" localSheetId="2">#REF!</definedName>
    <definedName name="__DAT37">#REF!</definedName>
    <definedName name="__DAT38" localSheetId="2">#REF!</definedName>
    <definedName name="__DAT38">#REF!</definedName>
    <definedName name="__DAT39" localSheetId="2">#REF!</definedName>
    <definedName name="__DAT39">#REF!</definedName>
    <definedName name="__DAT4" localSheetId="2">#REF!</definedName>
    <definedName name="__DAT4">#REF!</definedName>
    <definedName name="__DAT40" localSheetId="2">#REF!</definedName>
    <definedName name="__DAT40">#REF!</definedName>
    <definedName name="__DAT5" localSheetId="2">#REF!</definedName>
    <definedName name="__DAT5">#REF!</definedName>
    <definedName name="__DAT6" localSheetId="2">#REF!</definedName>
    <definedName name="__DAT6">#REF!</definedName>
    <definedName name="__DAT7" localSheetId="2">#REF!</definedName>
    <definedName name="__DAT7">#REF!</definedName>
    <definedName name="__DAT8" localSheetId="2">#REF!</definedName>
    <definedName name="__DAT8">#REF!</definedName>
    <definedName name="__DAT9" localSheetId="2">#REF!</definedName>
    <definedName name="__DAT9">#REF!</definedName>
    <definedName name="__DAY1" localSheetId="2">#REF!</definedName>
    <definedName name="__DAY1">#REF!</definedName>
    <definedName name="__DAY10" localSheetId="2">#REF!</definedName>
    <definedName name="__DAY10">#REF!</definedName>
    <definedName name="__DAY11" localSheetId="2">#REF!</definedName>
    <definedName name="__DAY11">#REF!</definedName>
    <definedName name="__DAY12" localSheetId="2">#REF!</definedName>
    <definedName name="__DAY12">#REF!</definedName>
    <definedName name="__DAY13" localSheetId="2">#REF!</definedName>
    <definedName name="__DAY13">#REF!</definedName>
    <definedName name="__DAY14" localSheetId="2">#REF!</definedName>
    <definedName name="__DAY14">#REF!</definedName>
    <definedName name="__DAY15" localSheetId="2">#REF!</definedName>
    <definedName name="__DAY15">#REF!</definedName>
    <definedName name="__DAY16" localSheetId="2">#REF!</definedName>
    <definedName name="__DAY16">#REF!</definedName>
    <definedName name="__DAY17" localSheetId="2">#REF!</definedName>
    <definedName name="__DAY17">#REF!</definedName>
    <definedName name="__DAY18" localSheetId="2">#REF!</definedName>
    <definedName name="__DAY18">#REF!</definedName>
    <definedName name="__DAY19" localSheetId="2">#REF!</definedName>
    <definedName name="__DAY19">#REF!</definedName>
    <definedName name="__DAY2" localSheetId="2">#REF!</definedName>
    <definedName name="__DAY2">#REF!</definedName>
    <definedName name="__DAY20" localSheetId="2">#REF!</definedName>
    <definedName name="__DAY20">#REF!</definedName>
    <definedName name="__DAY21" localSheetId="2">#REF!</definedName>
    <definedName name="__DAY21">#REF!</definedName>
    <definedName name="__DAY22" localSheetId="2">#REF!</definedName>
    <definedName name="__DAY22">#REF!</definedName>
    <definedName name="__DAY3" localSheetId="2">#REF!</definedName>
    <definedName name="__DAY3">#REF!</definedName>
    <definedName name="__DAY4" localSheetId="2">#REF!</definedName>
    <definedName name="__DAY4">#REF!</definedName>
    <definedName name="__DAY5" localSheetId="2">#REF!</definedName>
    <definedName name="__DAY5">#REF!</definedName>
    <definedName name="__DAY6" localSheetId="2">#REF!</definedName>
    <definedName name="__DAY6">#REF!</definedName>
    <definedName name="__DAY7" localSheetId="2">#REF!</definedName>
    <definedName name="__DAY7">#REF!</definedName>
    <definedName name="__DAY8" localSheetId="2">#REF!</definedName>
    <definedName name="__DAY8">#REF!</definedName>
    <definedName name="__DAY9" localSheetId="2">#REF!</definedName>
    <definedName name="__DAY9">#REF!</definedName>
    <definedName name="__DIV11" localSheetId="2">#REF!</definedName>
    <definedName name="__DIV11">#REF!</definedName>
    <definedName name="__DPI10" localSheetId="2">#REF!</definedName>
    <definedName name="__DPI10">#REF!</definedName>
    <definedName name="__EEE10" localSheetId="2">'[15]5-ALAT(1)'!$AW$17</definedName>
    <definedName name="__EEE10">'[15]5-ALAT(1)'!$AW$17</definedName>
    <definedName name="__EEE15" localSheetId="2">'[15]5-ALAT(1)'!$AW$22</definedName>
    <definedName name="__EEE15">'[15]5-ALAT(1)'!$AW$22</definedName>
    <definedName name="__FFE1">[8]WDSI!$L$49</definedName>
    <definedName name="__HAL1" localSheetId="2">#REF!</definedName>
    <definedName name="__HAL1">#REF!</definedName>
    <definedName name="__HAL2" localSheetId="2">#REF!</definedName>
    <definedName name="__HAL2">#REF!</definedName>
    <definedName name="__HAL3" localSheetId="2">#REF!</definedName>
    <definedName name="__HAL3">#REF!</definedName>
    <definedName name="__HAL4" localSheetId="2">#REF!</definedName>
    <definedName name="__HAL4">#REF!</definedName>
    <definedName name="__HAL5" localSheetId="2">#REF!</definedName>
    <definedName name="__HAL5">#REF!</definedName>
    <definedName name="__HAL6" localSheetId="2">#REF!</definedName>
    <definedName name="__HAL6">#REF!</definedName>
    <definedName name="__HAL7" localSheetId="2">#REF!</definedName>
    <definedName name="__HAL7">#REF!</definedName>
    <definedName name="__HAL8" localSheetId="2">#REF!</definedName>
    <definedName name="__HAL8">#REF!</definedName>
    <definedName name="__LS1" localSheetId="2">'[16]BHA Cal'!#REF!</definedName>
    <definedName name="__LS1">'[16]BHA Cal'!#REF!</definedName>
    <definedName name="__MMM19" localSheetId="2">'[15]4-Basic Price'!$F$71</definedName>
    <definedName name="__MMM19">'[15]4-Basic Price'!$F$71</definedName>
    <definedName name="__MMM38" localSheetId="2">'[15]4-Basic Price'!#REF!</definedName>
    <definedName name="__MMM38">'[15]4-Basic Price'!#REF!</definedName>
    <definedName name="__NCP1">[8]WDSI!$G$58</definedName>
    <definedName name="__NDP1">[8]WDSI!$G$27</definedName>
    <definedName name="__NDP2">[8]WDSI!$G$35</definedName>
    <definedName name="__NDP3">[8]WDSI!$G$42</definedName>
    <definedName name="__NFE1">[8]WDSI!$G$49</definedName>
    <definedName name="__NPV10" localSheetId="2">#REF!</definedName>
    <definedName name="__NPV10">#REF!</definedName>
    <definedName name="__OGN23" localSheetId="2">#REF!</definedName>
    <definedName name="__OGN23">#REF!</definedName>
    <definedName name="__REP1" localSheetId="2">#REF!</definedName>
    <definedName name="__REP1">#REF!</definedName>
    <definedName name="__REP2" localSheetId="2">#REF!</definedName>
    <definedName name="__REP2">#REF!</definedName>
    <definedName name="__REP3" localSheetId="2">#REF!</definedName>
    <definedName name="__REP3">#REF!</definedName>
    <definedName name="__rig01" localSheetId="2">#REF!</definedName>
    <definedName name="__rig01">#REF!</definedName>
    <definedName name="__RK1" localSheetId="2">#REF!</definedName>
    <definedName name="__RK1">#REF!</definedName>
    <definedName name="__RK2" localSheetId="2">#REF!</definedName>
    <definedName name="__RK2">#REF!</definedName>
    <definedName name="__sir11110" localSheetId="2">#REF!</definedName>
    <definedName name="__sir11110">#REF!</definedName>
    <definedName name="__SIR11210" localSheetId="2">#REF!</definedName>
    <definedName name="__SIR11210">#REF!</definedName>
    <definedName name="__SIR11320" localSheetId="2">#REF!</definedName>
    <definedName name="__SIR11320">#REF!</definedName>
    <definedName name="__sml3" localSheetId="2">'[17]rms mek'!$D$20</definedName>
    <definedName name="__sml3">'[18]rms mek'!$D$20</definedName>
    <definedName name="__TOP1338" localSheetId="9">#REF!</definedName>
    <definedName name="__TOP1338" localSheetId="2">#REF!</definedName>
    <definedName name="__TOP1338">#REF!</definedName>
    <definedName name="__TOP16" localSheetId="2">#REF!</definedName>
    <definedName name="__TOP16">#REF!</definedName>
    <definedName name="__TOP20" localSheetId="2">#REF!</definedName>
    <definedName name="__TOP20">#REF!</definedName>
    <definedName name="__TOP30" localSheetId="2">#REF!</definedName>
    <definedName name="__TOP30">#REF!</definedName>
    <definedName name="__TOP5" localSheetId="2">#REF!</definedName>
    <definedName name="__TOP5">#REF!</definedName>
    <definedName name="__TOP7" localSheetId="2">#REF!</definedName>
    <definedName name="__TOP7">#REF!</definedName>
    <definedName name="__TOP958" localSheetId="2">#REF!</definedName>
    <definedName name="__TOP958">#REF!</definedName>
    <definedName name="_00.USDperHP" localSheetId="2">[19]Link!#REF!</definedName>
    <definedName name="_00.USDperHP">[19]Link!#REF!</definedName>
    <definedName name="_00.Vendor_Directional" localSheetId="9">#REF!</definedName>
    <definedName name="_00.Vendor_Directional" localSheetId="2">#REF!</definedName>
    <definedName name="_00.Vendor_Directional">#REF!</definedName>
    <definedName name="_02.CASING" localSheetId="3">[20]Link!$D$89:$D$116</definedName>
    <definedName name="_02.CASING" localSheetId="2">'[21]Link Word'!$D$7:$D$45</definedName>
    <definedName name="_02.CASING">'[22]Link Word'!$D$7:$D$45</definedName>
    <definedName name="_03.CASING_ACCESSORIS" localSheetId="3">[20]Link!$D$118:$D$144</definedName>
    <definedName name="_03.CASING_ACCESSORIS" localSheetId="2">'[21]Link Word'!$D$47:$D$70</definedName>
    <definedName name="_03.CASING_ACCESSORIS">'[22]Link Word'!$D$47:$D$70</definedName>
    <definedName name="_04.TUBING" localSheetId="3">[20]Link!$D$146:$D$153</definedName>
    <definedName name="_04.TUBING" localSheetId="2">'[21]Link Word'!$D$72:$D$81</definedName>
    <definedName name="_04.TUBING">'[22]Link Word'!$D$72:$D$81</definedName>
    <definedName name="_05.WELL_EQUIPMENT_SURFACE" localSheetId="3">[20]Link!$D$155:$D$166</definedName>
    <definedName name="_05.WELL_EQUIPMENT_SURFACE" localSheetId="2">'[21]Link Word'!$D$83:$D$104</definedName>
    <definedName name="_05.WELL_EQUIPMENT_SURFACE">'[22]Link Word'!$D$83:$D$104</definedName>
    <definedName name="_06.WELL_EQUIPMENT_SUB_SURFACE" localSheetId="3">[20]Link!$D$168:$D$181</definedName>
    <definedName name="_06.WELL_EQUIPMENT_SUB_SURFACE" localSheetId="2">'[21]Link Word'!$D$106:$D$121</definedName>
    <definedName name="_06.WELL_EQUIPMENT_SUB_SURFACE">'[22]Link Word'!$D$106:$D$121</definedName>
    <definedName name="_07.OTHER" localSheetId="2">'[21]Link Word'!$D$123:$D$146</definedName>
    <definedName name="_07.OTHER">'[22]Link Word'!$D$123:$D$146</definedName>
    <definedName name="_1" localSheetId="9">#REF!</definedName>
    <definedName name="_1" localSheetId="2">#REF!</definedName>
    <definedName name="_1">#REF!</definedName>
    <definedName name="_1.2MM_WIRE" localSheetId="9">[23]Cost!#REF!</definedName>
    <definedName name="_1.2MM_WIRE" localSheetId="2">[23]Cost!#REF!</definedName>
    <definedName name="_1.2MM_WIRE">[23]Cost!#REF!</definedName>
    <definedName name="_1__123Graph_AChart_1A" localSheetId="9" hidden="1">'[24]PRP-05'!#REF!</definedName>
    <definedName name="_1__123Graph_AChart_1A" localSheetId="2" hidden="1">'[24]PRP-05'!#REF!</definedName>
    <definedName name="_1__123Graph_AChart_1A" hidden="1">'[24]PRP-05'!#REF!</definedName>
    <definedName name="_1__123Graph_ACHART_2" localSheetId="2" hidden="1">[12]SENSITIVITAS!$C$9:$C$15</definedName>
    <definedName name="_1__123Graph_ACHART_2" hidden="1">[12]SENSITIVITAS!$C$9:$C$15</definedName>
    <definedName name="_1_COST_SUMMARY" localSheetId="9">#REF!</definedName>
    <definedName name="_1_COST_SUMMARY" localSheetId="2">#REF!</definedName>
    <definedName name="_1_COST_SUMMARY">#REF!</definedName>
    <definedName name="_10_5_98_7_10" localSheetId="2">#REF!</definedName>
    <definedName name="_10_5_98_7_10">#REF!</definedName>
    <definedName name="_10COST_SUMMARY" localSheetId="2">#REF!</definedName>
    <definedName name="_10COST_SUMMARY">#REF!</definedName>
    <definedName name="_11" localSheetId="2">#REF!</definedName>
    <definedName name="_11">#REF!</definedName>
    <definedName name="_11338" localSheetId="2">#REF!</definedName>
    <definedName name="_11338">#REF!</definedName>
    <definedName name="_11845" localSheetId="2">#REF!</definedName>
    <definedName name="_11845">#REF!</definedName>
    <definedName name="_11851" localSheetId="2">#REF!</definedName>
    <definedName name="_11851">#REF!</definedName>
    <definedName name="_12__123Graph_BCHART_1" hidden="1">'[25]LAPISAN a7'!$Y$229:$Y$241</definedName>
    <definedName name="_12COST_3" localSheetId="9">#REF!</definedName>
    <definedName name="_12COST_3" localSheetId="2">#REF!</definedName>
    <definedName name="_12COST_3">#REF!</definedName>
    <definedName name="_12COST_4" localSheetId="2">#REF!</definedName>
    <definedName name="_12COST_4">#REF!</definedName>
    <definedName name="_12ESTIMATED_DAYS" localSheetId="2">#REF!</definedName>
    <definedName name="_12ESTIMATED_DAYS">#REF!</definedName>
    <definedName name="_13__123Graph_BCHART_1A" hidden="1">[26]A!$Y$10:$Y$78</definedName>
    <definedName name="_14347" localSheetId="9">#REF!</definedName>
    <definedName name="_14347" localSheetId="2">#REF!</definedName>
    <definedName name="_14347">#REF!</definedName>
    <definedName name="_14A">#N/A</definedName>
    <definedName name="_14B">#N/A</definedName>
    <definedName name="_14C">#N/A</definedName>
    <definedName name="_14D">#N/A</definedName>
    <definedName name="_15" localSheetId="2">#REF!</definedName>
    <definedName name="_15">#REF!</definedName>
    <definedName name="_15.SERVICE_LINE___COMMUNICATION" localSheetId="2">'[21]Link Word'!$D$148:$D$161</definedName>
    <definedName name="_15.SERVICE_LINE___COMMUNICATION">'[22]Link Word'!$D$148:$D$161</definedName>
    <definedName name="_15A">#N/A</definedName>
    <definedName name="_15B">#N/A</definedName>
    <definedName name="_15C">#N/A</definedName>
    <definedName name="_15COST_SUMMARY" localSheetId="2">#REF!</definedName>
    <definedName name="_15COST_SUMMARY">#REF!</definedName>
    <definedName name="_16__123Graph_BCHART_2" hidden="1">[27]A!$X$189:$X$199</definedName>
    <definedName name="_16COST_4" localSheetId="9">#REF!</definedName>
    <definedName name="_16COST_4" localSheetId="2">#REF!</definedName>
    <definedName name="_16COST_4">#REF!</definedName>
    <definedName name="_17" localSheetId="2">#REF!</definedName>
    <definedName name="_17">#REF!</definedName>
    <definedName name="_17__123Graph_BCHART_2A" hidden="1">[26]A!$G$10:$G$88</definedName>
    <definedName name="_18__123Graph_BCHART_3" hidden="1">[28]A!$AN$37:$AN$59</definedName>
    <definedName name="_18ESTIMATED_DAYS" localSheetId="9">#REF!</definedName>
    <definedName name="_18ESTIMATED_DAYS" localSheetId="2">#REF!</definedName>
    <definedName name="_18ESTIMATED_DAYS">#REF!</definedName>
    <definedName name="_1a" localSheetId="2">#REF!</definedName>
    <definedName name="_1a">#REF!</definedName>
    <definedName name="_1b" localSheetId="2">#REF!</definedName>
    <definedName name="_1b">#REF!</definedName>
    <definedName name="_1COST_1" localSheetId="2">#REF!</definedName>
    <definedName name="_1COST_1">#REF!</definedName>
    <definedName name="_1COST_SUMMARY" localSheetId="2">#REF!</definedName>
    <definedName name="_1COST_SUMMARY">#REF!</definedName>
    <definedName name="_1Module4_Formula_.Macro1" localSheetId="2">[29]!'[Module4 Formula].Macro1'</definedName>
    <definedName name="_1Module4_Formula_.Macro1">[30]!'[Module4 Formula].Macro1'</definedName>
    <definedName name="_2" localSheetId="9">#REF!</definedName>
    <definedName name="_2" localSheetId="2">#REF!</definedName>
    <definedName name="_2">#REF!</definedName>
    <definedName name="_2.4MMSAW" localSheetId="9">[23]Cost!#REF!</definedName>
    <definedName name="_2.4MMSAW" localSheetId="2">[23]Cost!#REF!</definedName>
    <definedName name="_2.4MMSAW">[23]Cost!#REF!</definedName>
    <definedName name="_2__123Graph_ACHART_2" localSheetId="2" hidden="1">[12]SENSITIVITAS!$C$9:$C$15</definedName>
    <definedName name="_2__123Graph_ACHART_2" hidden="1">[12]SENSITIVITAS!$C$9:$C$15</definedName>
    <definedName name="_2__123Graph_BChart_1A" localSheetId="2" hidden="1">'[24]PRP-05'!#REF!</definedName>
    <definedName name="_2__123Graph_BChart_1A" hidden="1">'[24]PRP-05'!#REF!</definedName>
    <definedName name="_2__123Graph_BCHART_2" localSheetId="2" hidden="1">[12]SENSITIVITAS!$D$9:$D$15</definedName>
    <definedName name="_2__123Graph_BCHART_2" hidden="1">[12]SENSITIVITAS!$D$9:$D$15</definedName>
    <definedName name="_2__123Graph_XCHART_2" hidden="1">[31]A!$P$31:$P$56</definedName>
    <definedName name="_20COST_SUMMARY" localSheetId="9">#REF!</definedName>
    <definedName name="_20COST_SUMMARY" localSheetId="2">#REF!</definedName>
    <definedName name="_20COST_SUMMARY">#REF!</definedName>
    <definedName name="_21.CONTRACT_RIG" localSheetId="2">'[21]Link Word'!$D$162:$D$170</definedName>
    <definedName name="_21.CONTRACT_RIG">'[22]Link Word'!$D$162:$D$170</definedName>
    <definedName name="_21__123Graph_CCHART_1" hidden="1">'[25]LAPISAN a7'!$Z$229:$Z$241</definedName>
    <definedName name="_22__123Graph_CCHART_1A" hidden="1">[26]A!$Z$10:$Z$78</definedName>
    <definedName name="_22113" localSheetId="9">#REF!</definedName>
    <definedName name="_22113" localSheetId="2">#REF!</definedName>
    <definedName name="_22113">#REF!</definedName>
    <definedName name="_2217" localSheetId="2">#REF!</definedName>
    <definedName name="_2217">#REF!</definedName>
    <definedName name="_2219" localSheetId="2">#REF!</definedName>
    <definedName name="_2219">#REF!</definedName>
    <definedName name="_23.MUD__CHEMICAL" localSheetId="2">'[21]Link Word'!$D$183:$D$188</definedName>
    <definedName name="_23.MUD__CHEMICAL">'[22]Link Word'!$D$183:$D$188</definedName>
    <definedName name="_24ESTIMATED_DAYS" localSheetId="9">#REF!</definedName>
    <definedName name="_24ESTIMATED_DAYS" localSheetId="2">#REF!</definedName>
    <definedName name="_24ESTIMATED_DAYS">#REF!</definedName>
    <definedName name="_25.BITS__REAMERS_AND_CORE_HEADS" localSheetId="3">[20]Link!$D$268:$D$284</definedName>
    <definedName name="_25.BITS__REAMERS_AND_CORE_HEADS" localSheetId="2">'[21]Link Word'!$D$190:$D$206</definedName>
    <definedName name="_25.BITS__REAMERS_AND_CORE_HEADS">'[22]Link Word'!$D$190:$D$206</definedName>
    <definedName name="_25__123Graph_CCHART_2" hidden="1">[27]A!$Y$189:$Y$199</definedName>
    <definedName name="_26.EQUIPMENT_RENTAL" localSheetId="2">'[21]Link Word'!$D$208:$D$218</definedName>
    <definedName name="_26.EQUIPMENT_RENTAL">'[22]Link Word'!$D$208:$D$218</definedName>
    <definedName name="_26__123Graph_CCHART_2A" hidden="1">[26]A!$H$10:$H$88</definedName>
    <definedName name="_27.DIRECTIONAL_DRILLING_AND_SURVEYS" localSheetId="2">'[21]Link Word'!$D$220:$D$229</definedName>
    <definedName name="_27.DIRECTIONAL_DRILLING_AND_SURVEYS">'[22]Link Word'!$D$220:$D$229</definedName>
    <definedName name="_27__123Graph_CCHART_3" hidden="1">[28]A!$AO$37:$AO$59</definedName>
    <definedName name="_28__123Graph_DCHART_1" hidden="1">[32]A!$M$10:$M$29</definedName>
    <definedName name="_29.CASING_INSTALATION" localSheetId="2">'[21]Link Word'!$D$230:$D$236</definedName>
    <definedName name="_29.CASING_INSTALATION">'[22]Link Word'!$D$230:$D$236</definedName>
    <definedName name="_2a" localSheetId="9">#REF!</definedName>
    <definedName name="_2a" localSheetId="2">#REF!</definedName>
    <definedName name="_2a">#REF!</definedName>
    <definedName name="_2b" localSheetId="2">#REF!</definedName>
    <definedName name="_2b">#REF!</definedName>
    <definedName name="_2COST_1" localSheetId="2">#REF!</definedName>
    <definedName name="_2COST_1">#REF!</definedName>
    <definedName name="_2COST_2" localSheetId="2">#REF!</definedName>
    <definedName name="_2COST_2">#REF!</definedName>
    <definedName name="_3" localSheetId="2">#REF!</definedName>
    <definedName name="_3">#REF!</definedName>
    <definedName name="_3.2MM_SMAWELEC" localSheetId="2">#REF!</definedName>
    <definedName name="_3.2MM_SMAWELEC">#REF!</definedName>
    <definedName name="_3__123Graph_ACHART_1" hidden="1">'[25]LAPISAN a7'!$X$229:$X$241</definedName>
    <definedName name="_3__123Graph_CChart_1A" localSheetId="2" hidden="1">'[24]PRP-05'!#REF!</definedName>
    <definedName name="_3__123Graph_CChart_1A" hidden="1">'[24]PRP-05'!#REF!</definedName>
    <definedName name="_3__123Graph_CCHART_2" localSheetId="2" hidden="1">[12]SENSITIVITAS!$E$9:$E$15</definedName>
    <definedName name="_3__123Graph_CCHART_2" hidden="1">[12]SENSITIVITAS!$E$9:$E$15</definedName>
    <definedName name="_30.CEMENT__CEMENTING_AND_PUMP_FEES" localSheetId="3">[20]Link!$D$310:$D$358</definedName>
    <definedName name="_30.CEMENT__CEMENTING_AND_PUMP_FEES" localSheetId="2">'[21]Link Word'!$D$238:$D$281</definedName>
    <definedName name="_30.CEMENT__CEMENTING_AND_PUMP_FEES">'[22]Link Word'!$D$238:$D$281</definedName>
    <definedName name="_30__123Graph_DChart_1A" localSheetId="2" hidden="1">'[24]PRP-05'!#REF!</definedName>
    <definedName name="_30__123Graph_DChart_1A" hidden="1">'[24]PRP-05'!#REF!</definedName>
    <definedName name="_31__123Graph_DCHART_2" hidden="1">[33]SENSITIVITAS!$F$9:$F$15</definedName>
    <definedName name="_34._CORING">[19]Link!$D$176:$D$178</definedName>
    <definedName name="_35._MUD_LOGGING_UNIT" localSheetId="2">'[21]Link Word'!$D$283:$D$290</definedName>
    <definedName name="_35._MUD_LOGGING_UNIT">'[22]Link Word'!$D$283:$D$290</definedName>
    <definedName name="_35__123Graph_XCHART_1" hidden="1">'[25]LAPISAN a7'!$W$229:$W$241</definedName>
    <definedName name="_36._DRILLSTEM_TEST" localSheetId="2">'[21]Link Word'!$D$291:$D$299</definedName>
    <definedName name="_36._DRILLSTEM_TEST">'[22]Link Word'!$D$291:$D$299</definedName>
    <definedName name="_36__123Graph_XCHART_1A" hidden="1">[26]A!$W$10:$W$78</definedName>
    <definedName name="_37.43.44._LOGGING" localSheetId="2">'[21]Link Word'!$D$301:$D$321</definedName>
    <definedName name="_37.43.44._LOGGING">'[22]Link Word'!$D$301:$D$321</definedName>
    <definedName name="_39__123Graph_XCHART_2" hidden="1">[27]A!$V$189:$V$199</definedName>
    <definedName name="_3COST_1" localSheetId="9">#REF!</definedName>
    <definedName name="_3COST_1" localSheetId="2">#REF!</definedName>
    <definedName name="_3COST_1">#REF!</definedName>
    <definedName name="_3COST_3" localSheetId="2">#REF!</definedName>
    <definedName name="_3COST_3">#REF!</definedName>
    <definedName name="_4" localSheetId="2">#REF!</definedName>
    <definedName name="_4">#REF!</definedName>
    <definedName name="_4._RK_KAP" localSheetId="2">#REF!</definedName>
    <definedName name="_4._RK_KAP">#REF!</definedName>
    <definedName name="_4.5_MM_SMAWELEC" localSheetId="2">#REF!</definedName>
    <definedName name="_4.5_MM_SMAWELEC">#REF!</definedName>
    <definedName name="_4__123Graph_ACHART_1A" hidden="1">[26]A!$X$10:$X$78</definedName>
    <definedName name="_4__123Graph_BCHART_2" localSheetId="2" hidden="1">[12]SENSITIVITAS!$D$9:$D$15</definedName>
    <definedName name="_4__123Graph_BCHART_2" hidden="1">[12]SENSITIVITAS!$D$9:$D$15</definedName>
    <definedName name="_4__123Graph_DChart_1A" localSheetId="2" hidden="1">'[24]PRP-05'!#REF!</definedName>
    <definedName name="_4__123Graph_DChart_1A" hidden="1">'[24]PRP-05'!#REF!</definedName>
    <definedName name="_4__123Graph_DCHART_2" localSheetId="2" hidden="1">[12]SENSITIVITAS!$F$9:$F$15</definedName>
    <definedName name="_4__123Graph_DCHART_2" hidden="1">[12]SENSITIVITAS!$F$9:$F$15</definedName>
    <definedName name="_40__123Graph_XCHART_2A" hidden="1">[26]A!$C$10:$C$88</definedName>
    <definedName name="_41__123Graph_XCHART_3" hidden="1">[28]A!$AL$37:$AL$59</definedName>
    <definedName name="_45._STIMULATION" localSheetId="2">'[21]Link Word'!$D$323:$D$330</definedName>
    <definedName name="_45._STIMULATION">'[22]Link Word'!$D$323:$D$330</definedName>
    <definedName name="_4COST_1" localSheetId="9">#REF!</definedName>
    <definedName name="_4COST_1" localSheetId="2">#REF!</definedName>
    <definedName name="_4COST_1">#REF!</definedName>
    <definedName name="_4COST_2" localSheetId="2">#REF!</definedName>
    <definedName name="_4COST_2">#REF!</definedName>
    <definedName name="_4COST_4" localSheetId="2">#REF!</definedName>
    <definedName name="_4COST_4">#REF!</definedName>
    <definedName name="_5" localSheetId="2">#REF!</definedName>
    <definedName name="_5">#REF!</definedName>
    <definedName name="_5.RK_OPS" localSheetId="2">#REF!</definedName>
    <definedName name="_5.RK_OPS">#REF!</definedName>
    <definedName name="_5__123Graph_XChart_1A" localSheetId="2" hidden="1">'[24]PRP-05'!#REF!</definedName>
    <definedName name="_5__123Graph_XChart_1A" hidden="1">'[24]PRP-05'!#REF!</definedName>
    <definedName name="_5_MM_SMAWELEC" localSheetId="9">#REF!</definedName>
    <definedName name="_5_MM_SMAWELEC" localSheetId="2">#REF!</definedName>
    <definedName name="_5_MM_SMAWELEC">#REF!</definedName>
    <definedName name="_525___DAY" localSheetId="2">#REF!</definedName>
    <definedName name="_525___DAY">#REF!</definedName>
    <definedName name="_57.FUEL_AND_LUBRICANTS" localSheetId="2">'[21]Link Word'!$D$332:$D$352</definedName>
    <definedName name="_57.FUEL_AND_LUBRICANTS">'[22]Link Word'!$D$332:$D$352</definedName>
    <definedName name="_5a" localSheetId="9">#REF!</definedName>
    <definedName name="_5a" localSheetId="2">#REF!</definedName>
    <definedName name="_5a">#REF!</definedName>
    <definedName name="_5COST_SUMMARY" localSheetId="2">#REF!</definedName>
    <definedName name="_5COST_SUMMARY">#REF!</definedName>
    <definedName name="_6__123Graph_CCHART_2" localSheetId="2" hidden="1">[12]SENSITIVITAS!$E$9:$E$15</definedName>
    <definedName name="_6__123Graph_CCHART_2" hidden="1">[12]SENSITIVITAS!$E$9:$E$15</definedName>
    <definedName name="_6COST_2" localSheetId="9">#REF!</definedName>
    <definedName name="_6COST_2" localSheetId="2">#REF!</definedName>
    <definedName name="_6COST_2">#REF!</definedName>
    <definedName name="_6COST_3" localSheetId="2">#REF!</definedName>
    <definedName name="_6COST_3">#REF!</definedName>
    <definedName name="_6ESTIMATED_DAYS" localSheetId="2">#REF!</definedName>
    <definedName name="_6ESTIMATED_DAYS">#REF!</definedName>
    <definedName name="_7.1__2" localSheetId="2">'[15]D7(1)'!#REF!</definedName>
    <definedName name="_7.1__2">'[15]D7(1)'!#REF!</definedName>
    <definedName name="_7__123Graph_ACHART_2" hidden="1">[27]A!$W$189:$W$199</definedName>
    <definedName name="_7Excel_BuiltIn_Print_Area_1" localSheetId="9">#REF!</definedName>
    <definedName name="_7Excel_BuiltIn_Print_Area_1" localSheetId="2">#REF!</definedName>
    <definedName name="_7Excel_BuiltIn_Print_Area_1">#REF!</definedName>
    <definedName name="_8" localSheetId="2">#REF!</definedName>
    <definedName name="_8">#REF!</definedName>
    <definedName name="_8__123Graph_ACHART_2A" hidden="1">[26]A!$E$10:$E$88</definedName>
    <definedName name="_8__123Graph_DCHART_2" localSheetId="2" hidden="1">[12]SENSITIVITAS!$F$9:$F$15</definedName>
    <definedName name="_8__123Graph_DCHART_2" hidden="1">[12]SENSITIVITAS!$F$9:$F$15</definedName>
    <definedName name="_8A" localSheetId="9">#REF!</definedName>
    <definedName name="_8A" localSheetId="2">#REF!</definedName>
    <definedName name="_8A">#REF!</definedName>
    <definedName name="_8COST_2" localSheetId="2">#REF!</definedName>
    <definedName name="_8COST_2">#REF!</definedName>
    <definedName name="_8COST_4" localSheetId="2">#REF!</definedName>
    <definedName name="_8COST_4">#REF!</definedName>
    <definedName name="_8Excel_BuiltIn_Print_Titles_1">NA()</definedName>
    <definedName name="_9.9_ppg__B_0.852" localSheetId="2">#REF!</definedName>
    <definedName name="_9.9_ppg__B_0.852">#REF!</definedName>
    <definedName name="_9__123Graph_ACHART_3" hidden="1">[28]A!$AM$37:$AM$59</definedName>
    <definedName name="_9COST_3" localSheetId="9">#REF!</definedName>
    <definedName name="_9COST_3" localSheetId="2">#REF!</definedName>
    <definedName name="_9COST_3">#REF!</definedName>
    <definedName name="_a" localSheetId="2">#REF!</definedName>
    <definedName name="_a">#REF!</definedName>
    <definedName name="_A_Control_01_List">#REF!</definedName>
    <definedName name="_A_Control_02_ControlTabel01">#REF!</definedName>
    <definedName name="_A20000" localSheetId="2">#REF!</definedName>
    <definedName name="_A20000">#REF!</definedName>
    <definedName name="_Age4" localSheetId="2">'[34]Data Entry'!#REF!</definedName>
    <definedName name="_Age4">'[34]Data Entry'!#REF!</definedName>
    <definedName name="_Age5" localSheetId="2">'[34]Data Entry'!#REF!</definedName>
    <definedName name="_Age5">'[34]Data Entry'!#REF!</definedName>
    <definedName name="_Age6" localSheetId="2">'[34]Data Entry'!#REF!</definedName>
    <definedName name="_Age6">'[34]Data Entry'!#REF!</definedName>
    <definedName name="_AROP1">[35]Aux!$D$5</definedName>
    <definedName name="_AROP2">[35]Aux!$D$6</definedName>
    <definedName name="_AROP3">[35]Aux!$D$7</definedName>
    <definedName name="_AROP4">[35]Aux!$D$8</definedName>
    <definedName name="_B_Defined_01_CekAFE">OFFSET('[36]Defined Name'!$BB$105,1,,COUNTIF('[36]Defined Name'!$BB$106:$BB$168,"*"))</definedName>
    <definedName name="_B_Defined_02_AFETermWithoutNo">OFFSET('[36]Defined Name'!$BG$105,1,,COUNTIF('[36]Defined Name'!$BG$106:$BH$168,"&gt;&lt;0"))</definedName>
    <definedName name="_B_Defined_03_NonMaterialCategory">OFFSET('[36]Defined Name'!$AT$178,1,,COUNTIF('[36]Defined Name'!$AT$179:$AT$240,"*"))</definedName>
    <definedName name="_B_Defined_04_Unit_Measurement">OFFSET('[36]Defined Name'!$BV$178,1,,COUNTIF('[36]Defined Name'!$BV$179:$BV$240,"*"))</definedName>
    <definedName name="_B_Defined_05_MaterialCategory">OFFSET('[36]Defined Name'!$BF$178,1,,COUNTIF('[36]Defined Name'!$BF$179:$BF$240,"*"))</definedName>
    <definedName name="_B_Prop_01_Reff_DataProposal">OFFSET([36]A.Proposal!$AM$143,1,,COUNTIF([36]A.Proposal!$AM$144:$AM$247,"&gt;&lt;"),)</definedName>
    <definedName name="_BHD1" localSheetId="9">#REF!</definedName>
    <definedName name="_BHD1" localSheetId="2">#REF!</definedName>
    <definedName name="_BHD1">#REF!</definedName>
    <definedName name="_BOT1338" localSheetId="2">#REF!</definedName>
    <definedName name="_BOT1338">#REF!</definedName>
    <definedName name="_BOT16" localSheetId="2">#REF!</definedName>
    <definedName name="_BOT16">#REF!</definedName>
    <definedName name="_BOT20" localSheetId="2">#REF!</definedName>
    <definedName name="_BOT20">#REF!</definedName>
    <definedName name="_BOT30" localSheetId="2">#REF!</definedName>
    <definedName name="_BOT30">#REF!</definedName>
    <definedName name="_BOT5" localSheetId="2">#REF!</definedName>
    <definedName name="_BOT5">#REF!</definedName>
    <definedName name="_BOT7" localSheetId="2">#REF!</definedName>
    <definedName name="_BOT7">#REF!</definedName>
    <definedName name="_BOT958" localSheetId="2">#REF!</definedName>
    <definedName name="_BOT958">#REF!</definedName>
    <definedName name="_brg09" localSheetId="9" hidden="1">{"Summary",#N/A,TRUE,"Summary";"Market",#N/A,TRUE,"Market";"PriceModel",#N/A,TRUE,"Price";"UpBasic",#N/A,TRUE,"Upstream";"PriceC2C3",#N/A,TRUE,"Price";"PriceBTpX",#N/A,TRUE,"Price";"PriceOXKeroRefo",#N/A,TRUE,"Price";"PriceFuel",#N/A,TRUE,"Price";"UpVariable",#N/A,TRUE,"Upstream";"UpFixed",#N/A,TRUE,"Upstream";"UpRevenueFromDown",#N/A,TRUE,"Upstream";"UpIncome",#N/A,TRUE,"Upstream";"UpLoan",#N/A,TRUE,"Upstream";"UpCashFlow",#N/A,TRUE,"Upstream";"UpTax",#N/A,TRUE,"Upstream";"UpBS",#N/A,TRUE,"Upstream";"SMSummary",#N/A,TRUE,"EB-SM";"SMMarketRaw",#N/A,TRUE,"EB-SM";"SMMarketProduct",#N/A,TRUE,"EB-SM";"SMVariable",#N/A,TRUE,"EB-SM";"SMFixed",#N/A,TRUE,"EB-SM";"SMLoan",#N/A,TRUE,"EB-SM";"SMWorkingCapital",#N/A,TRUE,"EB-SM";"SMIncome",#N/A,TRUE,"EB-SM";"SMCashFlow",#N/A,TRUE,"EB-SM";"SMTax",#N/A,TRUE,"EB-SM";"SMBS",#N/A,TRUE,"EB-SM";"LDSummary",#N/A,TRUE,"LDPE-EVA";"LDMarketRaw",#N/A,TRUE,"LDPE-EVA";"LDMarketProduct",#N/A,TRUE,"LDPE-EVA";"LDMarketProduct2",#N/A,TRUE,"LDPE-EVA";"LDVariable",#N/A,TRUE,"LDPE-EVA";"LDFixed",#N/A,TRUE,"LDPE-EVA";"LDLoan",#N/A,TRUE,"LDPE-EVA";"LDIncome",#N/A,TRUE,"LDPE-EVA";"LDCashFlow",#N/A,TRUE,"LDPE-EVA";"LDTax",#N/A,TRUE,"LDPE-EVA";"LDBS",#N/A,TRUE,"LDPE-EVA";"HDSummary",#N/A,TRUE,"HDPE";"HDMarketRaw",#N/A,TRUE,"HDPE";"HDMarketProduct",#N/A,TRUE,"HDPE";"HDVariable",#N/A,TRUE,"HDPE";"HDFixed",#N/A,TRUE,"HDPE";"HDLoan",#N/A,TRUE,"HDPE";"HDIncome",#N/A,TRUE,"HDPE";"HDCashFlow",#N/A,TRUE,"HDPE";"HDTax",#N/A,TRUE,"HDPE";"HDBS",#N/A,TRUE,"HDPE";"PPSummary",#N/A,TRUE,"PP";"PPMarketRaw",#N/A,TRUE,"PP";"PPMarketProduct",#N/A,TRUE,"PP";"PPMarketProduct2",#N/A,TRUE,"PP";"PPVariable",#N/A,TRUE,"PP";"PPFixed",#N/A,TRUE,"PP";"PPLoan",#N/A,TRUE,"PP";"PPIncome",#N/A,TRUE,"PP";"PPCashFlow",#N/A,TRUE,"PP";"PPTax",#N/A,TRUE,"PP";"PPBS",#N/A,TRUE,"PP"}</definedName>
    <definedName name="_brg09" localSheetId="2" hidden="1">{"Summary",#N/A,TRUE,"Summary";"Market",#N/A,TRUE,"Market";"PriceModel",#N/A,TRUE,"Price";"UpBasic",#N/A,TRUE,"Upstream";"PriceC2C3",#N/A,TRUE,"Price";"PriceBTpX",#N/A,TRUE,"Price";"PriceOXKeroRefo",#N/A,TRUE,"Price";"PriceFuel",#N/A,TRUE,"Price";"UpVariable",#N/A,TRUE,"Upstream";"UpFixed",#N/A,TRUE,"Upstream";"UpRevenueFromDown",#N/A,TRUE,"Upstream";"UpIncome",#N/A,TRUE,"Upstream";"UpLoan",#N/A,TRUE,"Upstream";"UpCashFlow",#N/A,TRUE,"Upstream";"UpTax",#N/A,TRUE,"Upstream";"UpBS",#N/A,TRUE,"Upstream";"SMSummary",#N/A,TRUE,"EB-SM";"SMMarketRaw",#N/A,TRUE,"EB-SM";"SMMarketProduct",#N/A,TRUE,"EB-SM";"SMVariable",#N/A,TRUE,"EB-SM";"SMFixed",#N/A,TRUE,"EB-SM";"SMLoan",#N/A,TRUE,"EB-SM";"SMWorkingCapital",#N/A,TRUE,"EB-SM";"SMIncome",#N/A,TRUE,"EB-SM";"SMCashFlow",#N/A,TRUE,"EB-SM";"SMTax",#N/A,TRUE,"EB-SM";"SMBS",#N/A,TRUE,"EB-SM";"LDSummary",#N/A,TRUE,"LDPE-EVA";"LDMarketRaw",#N/A,TRUE,"LDPE-EVA";"LDMarketProduct",#N/A,TRUE,"LDPE-EVA";"LDMarketProduct2",#N/A,TRUE,"LDPE-EVA";"LDVariable",#N/A,TRUE,"LDPE-EVA";"LDFixed",#N/A,TRUE,"LDPE-EVA";"LDLoan",#N/A,TRUE,"LDPE-EVA";"LDIncome",#N/A,TRUE,"LDPE-EVA";"LDCashFlow",#N/A,TRUE,"LDPE-EVA";"LDTax",#N/A,TRUE,"LDPE-EVA";"LDBS",#N/A,TRUE,"LDPE-EVA";"HDSummary",#N/A,TRUE,"HDPE";"HDMarketRaw",#N/A,TRUE,"HDPE";"HDMarketProduct",#N/A,TRUE,"HDPE";"HDVariable",#N/A,TRUE,"HDPE";"HDFixed",#N/A,TRUE,"HDPE";"HDLoan",#N/A,TRUE,"HDPE";"HDIncome",#N/A,TRUE,"HDPE";"HDCashFlow",#N/A,TRUE,"HDPE";"HDTax",#N/A,TRUE,"HDPE";"HDBS",#N/A,TRUE,"HDPE";"PPSummary",#N/A,TRUE,"PP";"PPMarketRaw",#N/A,TRUE,"PP";"PPMarketProduct",#N/A,TRUE,"PP";"PPMarketProduct2",#N/A,TRUE,"PP";"PPVariable",#N/A,TRUE,"PP";"PPFixed",#N/A,TRUE,"PP";"PPLoan",#N/A,TRUE,"PP";"PPIncome",#N/A,TRUE,"PP";"PPCashFlow",#N/A,TRUE,"PP";"PPTax",#N/A,TRUE,"PP";"PPBS",#N/A,TRUE,"PP"}</definedName>
    <definedName name="_brg09" hidden="1">{"Summary",#N/A,TRUE,"Summary";"Market",#N/A,TRUE,"Market";"PriceModel",#N/A,TRUE,"Price";"UpBasic",#N/A,TRUE,"Upstream";"PriceC2C3",#N/A,TRUE,"Price";"PriceBTpX",#N/A,TRUE,"Price";"PriceOXKeroRefo",#N/A,TRUE,"Price";"PriceFuel",#N/A,TRUE,"Price";"UpVariable",#N/A,TRUE,"Upstream";"UpFixed",#N/A,TRUE,"Upstream";"UpRevenueFromDown",#N/A,TRUE,"Upstream";"UpIncome",#N/A,TRUE,"Upstream";"UpLoan",#N/A,TRUE,"Upstream";"UpCashFlow",#N/A,TRUE,"Upstream";"UpTax",#N/A,TRUE,"Upstream";"UpBS",#N/A,TRUE,"Upstream";"SMSummary",#N/A,TRUE,"EB-SM";"SMMarketRaw",#N/A,TRUE,"EB-SM";"SMMarketProduct",#N/A,TRUE,"EB-SM";"SMVariable",#N/A,TRUE,"EB-SM";"SMFixed",#N/A,TRUE,"EB-SM";"SMLoan",#N/A,TRUE,"EB-SM";"SMWorkingCapital",#N/A,TRUE,"EB-SM";"SMIncome",#N/A,TRUE,"EB-SM";"SMCashFlow",#N/A,TRUE,"EB-SM";"SMTax",#N/A,TRUE,"EB-SM";"SMBS",#N/A,TRUE,"EB-SM";"LDSummary",#N/A,TRUE,"LDPE-EVA";"LDMarketRaw",#N/A,TRUE,"LDPE-EVA";"LDMarketProduct",#N/A,TRUE,"LDPE-EVA";"LDMarketProduct2",#N/A,TRUE,"LDPE-EVA";"LDVariable",#N/A,TRUE,"LDPE-EVA";"LDFixed",#N/A,TRUE,"LDPE-EVA";"LDLoan",#N/A,TRUE,"LDPE-EVA";"LDIncome",#N/A,TRUE,"LDPE-EVA";"LDCashFlow",#N/A,TRUE,"LDPE-EVA";"LDTax",#N/A,TRUE,"LDPE-EVA";"LDBS",#N/A,TRUE,"LDPE-EVA";"HDSummary",#N/A,TRUE,"HDPE";"HDMarketRaw",#N/A,TRUE,"HDPE";"HDMarketProduct",#N/A,TRUE,"HDPE";"HDVariable",#N/A,TRUE,"HDPE";"HDFixed",#N/A,TRUE,"HDPE";"HDLoan",#N/A,TRUE,"HDPE";"HDIncome",#N/A,TRUE,"HDPE";"HDCashFlow",#N/A,TRUE,"HDPE";"HDTax",#N/A,TRUE,"HDPE";"HDBS",#N/A,TRUE,"HDPE";"PPSummary",#N/A,TRUE,"PP";"PPMarketRaw",#N/A,TRUE,"PP";"PPMarketProduct",#N/A,TRUE,"PP";"PPMarketProduct2",#N/A,TRUE,"PP";"PPVariable",#N/A,TRUE,"PP";"PPFixed",#N/A,TRUE,"PP";"PPLoan",#N/A,TRUE,"PP";"PPIncome",#N/A,TRUE,"PP";"PPCashFlow",#N/A,TRUE,"PP";"PPTax",#N/A,TRUE,"PP";"PPBS",#N/A,TRUE,"PP"}</definedName>
    <definedName name="_C1" localSheetId="2">[1]BHCT!#REF!</definedName>
    <definedName name="_C1">[1]BHCT!#REF!</definedName>
    <definedName name="_C2">[1]BHCT!$C$13</definedName>
    <definedName name="_C3">[1]BHCT!$C$14</definedName>
    <definedName name="_C4">[1]BHCT!$C$15</definedName>
    <definedName name="_CMR200" localSheetId="2">#REF!</definedName>
    <definedName name="_CMR200">#REF!</definedName>
    <definedName name="_Col1" localSheetId="2">#REF!</definedName>
    <definedName name="_Col1">#REF!</definedName>
    <definedName name="_Col10" localSheetId="2">#REF!</definedName>
    <definedName name="_Col10">#REF!</definedName>
    <definedName name="_Col11" localSheetId="2">#REF!</definedName>
    <definedName name="_Col11">#REF!</definedName>
    <definedName name="_Col12" localSheetId="2">#REF!</definedName>
    <definedName name="_Col12">#REF!</definedName>
    <definedName name="_Col13" localSheetId="2">#REF!</definedName>
    <definedName name="_Col13">#REF!</definedName>
    <definedName name="_Col14" localSheetId="2">#REF!</definedName>
    <definedName name="_Col14">#REF!</definedName>
    <definedName name="_Col15" localSheetId="2">#REF!</definedName>
    <definedName name="_Col15">#REF!</definedName>
    <definedName name="_Col16" localSheetId="2">#REF!</definedName>
    <definedName name="_Col16">#REF!</definedName>
    <definedName name="_Col17" localSheetId="2">#REF!</definedName>
    <definedName name="_Col17">#REF!</definedName>
    <definedName name="_Col18" localSheetId="2">#REF!</definedName>
    <definedName name="_Col18">#REF!</definedName>
    <definedName name="_Col19" localSheetId="2">#REF!</definedName>
    <definedName name="_Col19">#REF!</definedName>
    <definedName name="_Col2" localSheetId="2">#REF!</definedName>
    <definedName name="_Col2">#REF!</definedName>
    <definedName name="_Col20" localSheetId="2">#REF!</definedName>
    <definedName name="_Col20">#REF!</definedName>
    <definedName name="_Col21" localSheetId="2">#REF!</definedName>
    <definedName name="_Col21">#REF!</definedName>
    <definedName name="_Col22" localSheetId="2">#REF!</definedName>
    <definedName name="_Col22">#REF!</definedName>
    <definedName name="_Col23" localSheetId="2">#REF!</definedName>
    <definedName name="_Col23">#REF!</definedName>
    <definedName name="_Col24" localSheetId="2">#REF!</definedName>
    <definedName name="_Col24">#REF!</definedName>
    <definedName name="_Col25" localSheetId="2">#REF!</definedName>
    <definedName name="_Col25">#REF!</definedName>
    <definedName name="_Col26" localSheetId="2">#REF!</definedName>
    <definedName name="_Col26">#REF!</definedName>
    <definedName name="_Col27" localSheetId="2">#REF!</definedName>
    <definedName name="_Col27">#REF!</definedName>
    <definedName name="_Col28" localSheetId="2">#REF!</definedName>
    <definedName name="_Col28">#REF!</definedName>
    <definedName name="_Col29" localSheetId="2">#REF!</definedName>
    <definedName name="_Col29">#REF!</definedName>
    <definedName name="_Col3" localSheetId="2">#REF!</definedName>
    <definedName name="_Col3">#REF!</definedName>
    <definedName name="_Col30" localSheetId="2">#REF!</definedName>
    <definedName name="_Col30">#REF!</definedName>
    <definedName name="_Col4" localSheetId="2">#REF!</definedName>
    <definedName name="_Col4">#REF!</definedName>
    <definedName name="_Col5" localSheetId="2">#REF!</definedName>
    <definedName name="_Col5">#REF!</definedName>
    <definedName name="_Col6" localSheetId="2">#REF!</definedName>
    <definedName name="_Col6">#REF!</definedName>
    <definedName name="_Col7" localSheetId="2">#REF!</definedName>
    <definedName name="_Col7">#REF!</definedName>
    <definedName name="_Col8" localSheetId="2">#REF!</definedName>
    <definedName name="_Col8">#REF!</definedName>
    <definedName name="_Col9" localSheetId="2">#REF!</definedName>
    <definedName name="_Col9">#REF!</definedName>
    <definedName name="_COM1" localSheetId="2">#REF!</definedName>
    <definedName name="_COM1">#REF!</definedName>
    <definedName name="_COM10" localSheetId="2">#REF!</definedName>
    <definedName name="_COM10">#REF!</definedName>
    <definedName name="_COM11" localSheetId="2">#REF!</definedName>
    <definedName name="_COM11">#REF!</definedName>
    <definedName name="_COM12" localSheetId="2">#REF!</definedName>
    <definedName name="_COM12">#REF!</definedName>
    <definedName name="_COM13" localSheetId="2">#REF!</definedName>
    <definedName name="_COM13">#REF!</definedName>
    <definedName name="_COM14" localSheetId="2">#REF!</definedName>
    <definedName name="_COM14">#REF!</definedName>
    <definedName name="_COM15" localSheetId="2">#REF!</definedName>
    <definedName name="_COM15">#REF!</definedName>
    <definedName name="_COM16" localSheetId="2">#REF!</definedName>
    <definedName name="_COM16">#REF!</definedName>
    <definedName name="_COM17" localSheetId="2">#REF!</definedName>
    <definedName name="_COM17">#REF!</definedName>
    <definedName name="_COM18" localSheetId="2">#REF!</definedName>
    <definedName name="_COM18">#REF!</definedName>
    <definedName name="_COM19" localSheetId="2">#REF!</definedName>
    <definedName name="_COM19">#REF!</definedName>
    <definedName name="_COM2" localSheetId="2">#REF!</definedName>
    <definedName name="_COM2">#REF!</definedName>
    <definedName name="_COM20" localSheetId="2">#REF!</definedName>
    <definedName name="_COM20">#REF!</definedName>
    <definedName name="_COM21" localSheetId="2">#REF!</definedName>
    <definedName name="_COM21">#REF!</definedName>
    <definedName name="_COM22" localSheetId="2">#REF!</definedName>
    <definedName name="_COM22">#REF!</definedName>
    <definedName name="_COM3" localSheetId="2">#REF!</definedName>
    <definedName name="_COM3">#REF!</definedName>
    <definedName name="_COM4" localSheetId="2">#REF!</definedName>
    <definedName name="_COM4">#REF!</definedName>
    <definedName name="_COM5" localSheetId="2">#REF!</definedName>
    <definedName name="_COM5">#REF!</definedName>
    <definedName name="_COM6" localSheetId="2">#REF!</definedName>
    <definedName name="_COM6">#REF!</definedName>
    <definedName name="_COM7" localSheetId="2">#REF!</definedName>
    <definedName name="_COM7">#REF!</definedName>
    <definedName name="_COM8" localSheetId="2">#REF!</definedName>
    <definedName name="_COM8">#REF!</definedName>
    <definedName name="_COM9" localSheetId="2">#REF!</definedName>
    <definedName name="_COM9">#REF!</definedName>
    <definedName name="_CSG1" localSheetId="2">#REF!</definedName>
    <definedName name="_CSG1">#REF!</definedName>
    <definedName name="_CSG13" localSheetId="2">#REF!</definedName>
    <definedName name="_CSG13">#REF!</definedName>
    <definedName name="_CSG2" localSheetId="2">#REF!</definedName>
    <definedName name="_CSG2">#REF!</definedName>
    <definedName name="_CSG20" localSheetId="2">#REF!</definedName>
    <definedName name="_CSG20">#REF!</definedName>
    <definedName name="_CSG3" localSheetId="2">#REF!</definedName>
    <definedName name="_CSG3">#REF!</definedName>
    <definedName name="_CSG4" localSheetId="2">#REF!</definedName>
    <definedName name="_CSG4">#REF!</definedName>
    <definedName name="_CSG5" localSheetId="2">#REF!</definedName>
    <definedName name="_CSG5">#REF!</definedName>
    <definedName name="_CSG6" localSheetId="2">#REF!</definedName>
    <definedName name="_CSG6">#REF!</definedName>
    <definedName name="_CSG7" localSheetId="2">#REF!</definedName>
    <definedName name="_CSG7">#REF!</definedName>
    <definedName name="_CSG9" localSheetId="2">#REF!</definedName>
    <definedName name="_CSG9">#REF!</definedName>
    <definedName name="_CSL1">[37]INPUT!$C$23</definedName>
    <definedName name="_cum1" localSheetId="9">#REF!</definedName>
    <definedName name="_cum1" localSheetId="2">#REF!</definedName>
    <definedName name="_cum1">#REF!</definedName>
    <definedName name="_cum2" localSheetId="2">#REF!</definedName>
    <definedName name="_cum2">#REF!</definedName>
    <definedName name="_DAD2" localSheetId="2">'[38]Rekap Tekanan'!#REF!</definedName>
    <definedName name="_DAD2">'[38]Rekap Tekanan'!#REF!</definedName>
    <definedName name="_DAT1" localSheetId="9">#REF!</definedName>
    <definedName name="_DAT1" localSheetId="2">#REF!</definedName>
    <definedName name="_DAT1">#REF!</definedName>
    <definedName name="_DAT10" localSheetId="2">#REF!</definedName>
    <definedName name="_DAT10">#REF!</definedName>
    <definedName name="_DAT11" localSheetId="2">#REF!</definedName>
    <definedName name="_DAT11">#REF!</definedName>
    <definedName name="_DAT12" localSheetId="2">#REF!</definedName>
    <definedName name="_DAT12">#REF!</definedName>
    <definedName name="_DAT13" localSheetId="2">#REF!</definedName>
    <definedName name="_DAT13">#REF!</definedName>
    <definedName name="_DAT14" localSheetId="2">#REF!</definedName>
    <definedName name="_DAT14">#REF!</definedName>
    <definedName name="_DAT15" localSheetId="2">#REF!</definedName>
    <definedName name="_DAT15">#REF!</definedName>
    <definedName name="_DAT16" localSheetId="2">#REF!</definedName>
    <definedName name="_DAT16">#REF!</definedName>
    <definedName name="_DAT17" localSheetId="2">#REF!</definedName>
    <definedName name="_DAT17">#REF!</definedName>
    <definedName name="_DAT18" localSheetId="2">#REF!</definedName>
    <definedName name="_DAT18">#REF!</definedName>
    <definedName name="_DAT19" localSheetId="2">#REF!</definedName>
    <definedName name="_DAT19">#REF!</definedName>
    <definedName name="_DAT2" localSheetId="2">#REF!</definedName>
    <definedName name="_DAT2">#REF!</definedName>
    <definedName name="_DAT20" localSheetId="2">#REF!</definedName>
    <definedName name="_DAT20">#REF!</definedName>
    <definedName name="_DAT21" localSheetId="2">#REF!</definedName>
    <definedName name="_DAT21">#REF!</definedName>
    <definedName name="_DAT22" localSheetId="2">#REF!</definedName>
    <definedName name="_DAT22">#REF!</definedName>
    <definedName name="_DAT23" localSheetId="2">#REF!</definedName>
    <definedName name="_DAT23">#REF!</definedName>
    <definedName name="_DAT24" localSheetId="2">#REF!</definedName>
    <definedName name="_DAT24">#REF!</definedName>
    <definedName name="_DAT25" localSheetId="2">#REF!</definedName>
    <definedName name="_DAT25">#REF!</definedName>
    <definedName name="_DAT26" localSheetId="2">#REF!</definedName>
    <definedName name="_DAT26">#REF!</definedName>
    <definedName name="_DAT27" localSheetId="2">#REF!</definedName>
    <definedName name="_DAT27">#REF!</definedName>
    <definedName name="_DAT28" localSheetId="2">#REF!</definedName>
    <definedName name="_DAT28">#REF!</definedName>
    <definedName name="_DAT29" localSheetId="2">#REF!</definedName>
    <definedName name="_DAT29">#REF!</definedName>
    <definedName name="_DAT3" localSheetId="2">#REF!</definedName>
    <definedName name="_DAT3">#REF!</definedName>
    <definedName name="_DAT30" localSheetId="2">#REF!</definedName>
    <definedName name="_DAT30">#REF!</definedName>
    <definedName name="_DAT31" localSheetId="2">#REF!</definedName>
    <definedName name="_DAT31">#REF!</definedName>
    <definedName name="_DAT32" localSheetId="2">#REF!</definedName>
    <definedName name="_DAT32">#REF!</definedName>
    <definedName name="_DAT33" localSheetId="2">#REF!</definedName>
    <definedName name="_DAT33">#REF!</definedName>
    <definedName name="_DAT34" localSheetId="2">#REF!</definedName>
    <definedName name="_DAT34">#REF!</definedName>
    <definedName name="_DAT35" localSheetId="2">#REF!</definedName>
    <definedName name="_DAT35">#REF!</definedName>
    <definedName name="_DAT36" localSheetId="2">#REF!</definedName>
    <definedName name="_DAT36">#REF!</definedName>
    <definedName name="_DAT4" localSheetId="2">#REF!</definedName>
    <definedName name="_DAT4">#REF!</definedName>
    <definedName name="_DAT5" localSheetId="2">#REF!</definedName>
    <definedName name="_DAT5">#REF!</definedName>
    <definedName name="_DAT6" localSheetId="2">#REF!</definedName>
    <definedName name="_DAT6">#REF!</definedName>
    <definedName name="_DAT7" localSheetId="2">#REF!</definedName>
    <definedName name="_DAT7">#REF!</definedName>
    <definedName name="_DAT8" localSheetId="2">#REF!</definedName>
    <definedName name="_DAT8">#REF!</definedName>
    <definedName name="_DAT9" localSheetId="2">#REF!</definedName>
    <definedName name="_DAT9">#REF!</definedName>
    <definedName name="_DAY1" localSheetId="2">#REF!</definedName>
    <definedName name="_DAY1">#REF!</definedName>
    <definedName name="_DAY10" localSheetId="2">#REF!</definedName>
    <definedName name="_DAY10">#REF!</definedName>
    <definedName name="_DAY11" localSheetId="2">#REF!</definedName>
    <definedName name="_DAY11">#REF!</definedName>
    <definedName name="_DAY12" localSheetId="2">#REF!</definedName>
    <definedName name="_DAY12">#REF!</definedName>
    <definedName name="_DAY13" localSheetId="2">#REF!</definedName>
    <definedName name="_DAY13">#REF!</definedName>
    <definedName name="_DAY14" localSheetId="2">#REF!</definedName>
    <definedName name="_DAY14">#REF!</definedName>
    <definedName name="_DAY15" localSheetId="2">#REF!</definedName>
    <definedName name="_DAY15">#REF!</definedName>
    <definedName name="_DAY16" localSheetId="2">#REF!</definedName>
    <definedName name="_DAY16">#REF!</definedName>
    <definedName name="_DAY17" localSheetId="2">#REF!</definedName>
    <definedName name="_DAY17">#REF!</definedName>
    <definedName name="_DAY18" localSheetId="2">#REF!</definedName>
    <definedName name="_DAY18">#REF!</definedName>
    <definedName name="_DAY19" localSheetId="2">#REF!</definedName>
    <definedName name="_DAY19">#REF!</definedName>
    <definedName name="_DAY2" localSheetId="2">#REF!</definedName>
    <definedName name="_DAY2">#REF!</definedName>
    <definedName name="_DAY20" localSheetId="2">#REF!</definedName>
    <definedName name="_DAY20">#REF!</definedName>
    <definedName name="_DAY21" localSheetId="2">#REF!</definedName>
    <definedName name="_DAY21">#REF!</definedName>
    <definedName name="_DAY22" localSheetId="2">#REF!</definedName>
    <definedName name="_DAY22">#REF!</definedName>
    <definedName name="_DAY3" localSheetId="2">#REF!</definedName>
    <definedName name="_DAY3">#REF!</definedName>
    <definedName name="_DAY4" localSheetId="2">#REF!</definedName>
    <definedName name="_DAY4">#REF!</definedName>
    <definedName name="_DAY5" localSheetId="2">#REF!</definedName>
    <definedName name="_DAY5">#REF!</definedName>
    <definedName name="_DAY6" localSheetId="2">#REF!</definedName>
    <definedName name="_DAY6">#REF!</definedName>
    <definedName name="_DAY7" localSheetId="2">#REF!</definedName>
    <definedName name="_DAY7">#REF!</definedName>
    <definedName name="_DAY8" localSheetId="2">#REF!</definedName>
    <definedName name="_DAY8">#REF!</definedName>
    <definedName name="_DAY9" localSheetId="2">#REF!</definedName>
    <definedName name="_DAY9">#REF!</definedName>
    <definedName name="_DEP3" localSheetId="2">#REF!</definedName>
    <definedName name="_DEP3">#REF!</definedName>
    <definedName name="_des20">'[39]Tool Recommendation'!$D$20</definedName>
    <definedName name="_des21">'[39]Tool Recommendation'!$D$21</definedName>
    <definedName name="_des23">'[39]Tool Recommendation'!$D$23</definedName>
    <definedName name="_des26">'[39]Tool Recommendation'!$D$26</definedName>
    <definedName name="_des29">'[39]Tool Recommendation'!$D$29</definedName>
    <definedName name="_des31">'[39]Tool Recommendation'!$D$31</definedName>
    <definedName name="_des33">'[39]Tool Recommendation'!$D$33</definedName>
    <definedName name="_des35">'[39]Tool Recommendation'!$D$35</definedName>
    <definedName name="_des37">'[39]Tool Recommendation'!$D$37</definedName>
    <definedName name="_des38">'[39]Tool Recommendation'!$D$38</definedName>
    <definedName name="_des40">'[39]Tool Recommendation'!$D$40</definedName>
    <definedName name="_des41" localSheetId="2">'[40]Tool Recommendation'!#REF!</definedName>
    <definedName name="_des41">'[40]Tool Recommendation'!#REF!</definedName>
    <definedName name="_des42" localSheetId="2">'[40]Tool Recommendation'!#REF!</definedName>
    <definedName name="_des42">'[40]Tool Recommendation'!#REF!</definedName>
    <definedName name="_des43" localSheetId="2">'[40]Tool Recommendation'!#REF!</definedName>
    <definedName name="_des43">'[40]Tool Recommendation'!#REF!</definedName>
    <definedName name="_des44" localSheetId="2">'[40]Tool Recommendation'!#REF!</definedName>
    <definedName name="_des44">'[40]Tool Recommendation'!#REF!</definedName>
    <definedName name="_des45" localSheetId="2">'[40]Tool Recommendation'!#REF!</definedName>
    <definedName name="_des45">'[40]Tool Recommendation'!#REF!</definedName>
    <definedName name="_des46" localSheetId="2">'[40]Tool Recommendation'!#REF!</definedName>
    <definedName name="_des46">'[40]Tool Recommendation'!#REF!</definedName>
    <definedName name="_des47" localSheetId="2">'[40]Tool Recommendation'!#REF!</definedName>
    <definedName name="_des47">'[40]Tool Recommendation'!#REF!</definedName>
    <definedName name="_des48" localSheetId="2">'[40]Tool Recommendation'!#REF!</definedName>
    <definedName name="_des48">'[40]Tool Recommendation'!#REF!</definedName>
    <definedName name="_des49" localSheetId="2">'[40]Tool Recommendation'!#REF!</definedName>
    <definedName name="_des49">'[40]Tool Recommendation'!#REF!</definedName>
    <definedName name="_des50" localSheetId="2">'[40]Tool Recommendation'!#REF!</definedName>
    <definedName name="_des50">'[40]Tool Recommendation'!#REF!</definedName>
    <definedName name="_des51" localSheetId="2">'[40]Tool Recommendation'!#REF!</definedName>
    <definedName name="_des51">'[40]Tool Recommendation'!#REF!</definedName>
    <definedName name="_des52" localSheetId="2">'[40]Tool Recommendation'!#REF!</definedName>
    <definedName name="_des52">'[40]Tool Recommendation'!#REF!</definedName>
    <definedName name="_des53" localSheetId="2">'[40]Tool Recommendation'!#REF!</definedName>
    <definedName name="_des53">'[40]Tool Recommendation'!#REF!</definedName>
    <definedName name="_des54" localSheetId="2">'[40]Tool Recommendation'!#REF!</definedName>
    <definedName name="_des54">'[40]Tool Recommendation'!#REF!</definedName>
    <definedName name="_des55" localSheetId="2">'[40]Tool Recommendation'!#REF!</definedName>
    <definedName name="_des55">'[40]Tool Recommendation'!#REF!</definedName>
    <definedName name="_des56" localSheetId="2">'[40]Tool Recommendation'!#REF!</definedName>
    <definedName name="_des56">'[40]Tool Recommendation'!#REF!</definedName>
    <definedName name="_des57" localSheetId="2">'[40]Tool Recommendation'!#REF!</definedName>
    <definedName name="_des57">'[40]Tool Recommendation'!#REF!</definedName>
    <definedName name="_des58" localSheetId="2">'[40]Tool Recommendation'!#REF!</definedName>
    <definedName name="_des58">'[40]Tool Recommendation'!#REF!</definedName>
    <definedName name="_des59" localSheetId="2">'[40]Tool Recommendation'!#REF!</definedName>
    <definedName name="_des59">'[40]Tool Recommendation'!#REF!</definedName>
    <definedName name="_des60" localSheetId="2">'[40]Tool Recommendation'!#REF!</definedName>
    <definedName name="_des60">'[40]Tool Recommendation'!#REF!</definedName>
    <definedName name="_des61" localSheetId="2">'[40]Tool Recommendation'!#REF!</definedName>
    <definedName name="_des61">'[40]Tool Recommendation'!#REF!</definedName>
    <definedName name="_des62" localSheetId="2">'[40]Tool Recommendation'!#REF!</definedName>
    <definedName name="_des62">'[40]Tool Recommendation'!#REF!</definedName>
    <definedName name="_des63" localSheetId="2">'[40]Tool Recommendation'!#REF!</definedName>
    <definedName name="_des63">'[40]Tool Recommendation'!#REF!</definedName>
    <definedName name="_des64" localSheetId="2">'[40]Tool Recommendation'!#REF!</definedName>
    <definedName name="_des64">'[40]Tool Recommendation'!#REF!</definedName>
    <definedName name="_des65" localSheetId="2">'[40]Tool Recommendation'!#REF!</definedName>
    <definedName name="_des65">'[40]Tool Recommendation'!#REF!</definedName>
    <definedName name="_des66" localSheetId="2">'[40]Tool Recommendation'!#REF!</definedName>
    <definedName name="_des66">'[40]Tool Recommendation'!#REF!</definedName>
    <definedName name="_des67" localSheetId="2">'[40]Tool Recommendation'!#REF!</definedName>
    <definedName name="_des67">'[40]Tool Recommendation'!#REF!</definedName>
    <definedName name="_des68" localSheetId="2">'[40]Tool Recommendation'!#REF!</definedName>
    <definedName name="_des68">'[40]Tool Recommendation'!#REF!</definedName>
    <definedName name="_des69" localSheetId="2">'[40]Tool Recommendation'!#REF!</definedName>
    <definedName name="_des69">'[40]Tool Recommendation'!#REF!</definedName>
    <definedName name="_des70" localSheetId="2">'[40]Tool Recommendation'!#REF!</definedName>
    <definedName name="_des70">'[40]Tool Recommendation'!#REF!</definedName>
    <definedName name="_des71" localSheetId="2">'[40]Tool Recommendation'!#REF!</definedName>
    <definedName name="_des71">'[40]Tool Recommendation'!#REF!</definedName>
    <definedName name="_des72" localSheetId="2">'[40]Tool Recommendation'!#REF!</definedName>
    <definedName name="_des72">'[40]Tool Recommendation'!#REF!</definedName>
    <definedName name="_des73" localSheetId="2">'[40]Tool Recommendation'!#REF!</definedName>
    <definedName name="_des73">'[40]Tool Recommendation'!#REF!</definedName>
    <definedName name="_des74" localSheetId="2">'[40]Tool Recommendation'!#REF!</definedName>
    <definedName name="_des74">'[40]Tool Recommendation'!#REF!</definedName>
    <definedName name="_des75" localSheetId="2">'[40]Tool Recommendation'!#REF!</definedName>
    <definedName name="_des75">'[40]Tool Recommendation'!#REF!</definedName>
    <definedName name="_des76" localSheetId="2">'[40]Tool Recommendation'!#REF!</definedName>
    <definedName name="_des76">'[40]Tool Recommendation'!#REF!</definedName>
    <definedName name="_des77" localSheetId="2">'[40]Tool Recommendation'!#REF!</definedName>
    <definedName name="_des77">'[40]Tool Recommendation'!#REF!</definedName>
    <definedName name="_des78" localSheetId="2">'[40]Tool Recommendation'!#REF!</definedName>
    <definedName name="_des78">'[40]Tool Recommendation'!#REF!</definedName>
    <definedName name="_des79" localSheetId="2">'[40]Tool Recommendation'!#REF!</definedName>
    <definedName name="_des79">'[40]Tool Recommendation'!#REF!</definedName>
    <definedName name="_des80" localSheetId="2">'[40]Tool Recommendation'!#REF!</definedName>
    <definedName name="_des80">'[40]Tool Recommendation'!#REF!</definedName>
    <definedName name="_des81" localSheetId="2">'[40]Tool Recommendation'!#REF!</definedName>
    <definedName name="_des81">'[40]Tool Recommendation'!#REF!</definedName>
    <definedName name="_des82" localSheetId="2">'[40]Tool Recommendation'!#REF!</definedName>
    <definedName name="_des82">'[40]Tool Recommendation'!#REF!</definedName>
    <definedName name="_des83" localSheetId="2">'[40]Tool Recommendation'!#REF!</definedName>
    <definedName name="_des83">'[40]Tool Recommendation'!#REF!</definedName>
    <definedName name="_DIV11" localSheetId="9">#REF!</definedName>
    <definedName name="_DIV11" localSheetId="2">#REF!</definedName>
    <definedName name="_DIV11">#REF!</definedName>
    <definedName name="_DPI10" localSheetId="2">#REF!</definedName>
    <definedName name="_DPI10">#REF!</definedName>
    <definedName name="_Dry0110">[41]Detail!$G$81</definedName>
    <definedName name="_DRY02">[41]Detail!$E$84</definedName>
    <definedName name="_Dry0205">[41]Detail!$G$91</definedName>
    <definedName name="_Dry0210">[41]Detail!$G$102</definedName>
    <definedName name="_Dry0215">[41]Detail!$G$124</definedName>
    <definedName name="_Dry0225">[41]Detail!$G$138</definedName>
    <definedName name="_Dry0230">[41]Detail!$G$146</definedName>
    <definedName name="_Dry0235">'[42]Detail Breakdown'!$G$58</definedName>
    <definedName name="_Dry0305">[41]Detail!$G$163</definedName>
    <definedName name="_Dry0306">[41]Detail!$G$172</definedName>
    <definedName name="_Dry0310">[41]Detail!$G$182</definedName>
    <definedName name="_Dry0315">[41]Detail!$G$226</definedName>
    <definedName name="_Dry0320">[41]Detail!$G$240</definedName>
    <definedName name="_Dry0325">[41]Detail!$G$263</definedName>
    <definedName name="_Dry0330">[41]Detail!$G$286</definedName>
    <definedName name="_Dry0335">[41]Detail!$G$312</definedName>
    <definedName name="_Dry0345">[41]Detail!$G$366</definedName>
    <definedName name="_Dry0350">[41]Detail!$G$407</definedName>
    <definedName name="_Dry0360">[41]Detail!$G$441</definedName>
    <definedName name="_Dry0375">[41]Detail!$G$505</definedName>
    <definedName name="_Dry0385">[41]Detail!$G$516</definedName>
    <definedName name="_Dry0405">[41]Detail!$G$528</definedName>
    <definedName name="_Dry0410">[41]Detail!$G$569</definedName>
    <definedName name="_Dry0415">[41]Detail!$G$580</definedName>
    <definedName name="_Dry0420">[41]Detail!$G$597</definedName>
    <definedName name="_Dry0425">[41]Detail!$G$615</definedName>
    <definedName name="_Dry0430">'[42]Detail Breakdown'!$G$258</definedName>
    <definedName name="_Dry0435">[41]Detail!$G$624</definedName>
    <definedName name="_Dry0440">[41]Detail!$G$654</definedName>
    <definedName name="_Dry0445">[41]Detail!$G$667</definedName>
    <definedName name="_Dry0450">[41]Detail!$G$676</definedName>
    <definedName name="_Dry0455">[41]Detail!$G$687</definedName>
    <definedName name="_Dry0460">[41]Detail!$G$703</definedName>
    <definedName name="_Dry0465">[41]Detail!$G$811</definedName>
    <definedName name="_Dry0475">[41]Detail!$G$824</definedName>
    <definedName name="_Dry0490">'[42]Detail Breakdown'!$G$352</definedName>
    <definedName name="_Dry0495">'[42]Detail Breakdown'!$G$378</definedName>
    <definedName name="_DRY05">[41]Detail!$E$827</definedName>
    <definedName name="_Dry0505">[41]Detail!$G$837</definedName>
    <definedName name="_Dry0510">'[42]Detail Breakdown'!$G$400</definedName>
    <definedName name="_Dry0515">[41]Detail!$G$863</definedName>
    <definedName name="_Dry0520">[41]Detail!$G$873</definedName>
    <definedName name="_Dry0525">[41]Detail!$G$882</definedName>
    <definedName name="_Dry0530">[41]Detail!$G$891</definedName>
    <definedName name="_Dry0535">[41]Detail!$G$899</definedName>
    <definedName name="_Dry0540">[41]Detail!$G$907</definedName>
    <definedName name="_Dry0545">[41]Detail!$G$915</definedName>
    <definedName name="_Dry0550">[41]Detail!$G$924</definedName>
    <definedName name="_Dry0555">[41]Detail!$G$933</definedName>
    <definedName name="_Dry0560">[41]Detail!$G$940</definedName>
    <definedName name="_Dry0565">[41]Detail!$G$945</definedName>
    <definedName name="_Dry0580">[41]Detail!$G$950</definedName>
    <definedName name="_Dry0585">[41]Detail!$G$955</definedName>
    <definedName name="_Dry0590">[41]Detail!$G$960</definedName>
    <definedName name="_Dry0595">[41]Detail!$G$964</definedName>
    <definedName name="_DRY06">[41]Detail!$E$966</definedName>
    <definedName name="_Dry0605">[41]Detail!$G$974</definedName>
    <definedName name="_Dry0610">[41]Detail!$G$981</definedName>
    <definedName name="_Dry0620">[41]Detail!$G$1019</definedName>
    <definedName name="_Dry0625">[41]Detail!$G$1026</definedName>
    <definedName name="_Dry0630">'[42]Detail Breakdown'!$G$529</definedName>
    <definedName name="_Dry0640">'[43]Detail Breakdown'!$G$540</definedName>
    <definedName name="_Dry0650">[41]Detail!$G$1032</definedName>
    <definedName name="_Dry0665">[41]Detail!$G$1040</definedName>
    <definedName name="_Dry0670">'[42]Detail Breakdown'!$G$549</definedName>
    <definedName name="_Dry0675">'[42]Detail Breakdown'!$G$555</definedName>
    <definedName name="_Dry0710">'[42]Detail Breakdown'!$G$566</definedName>
    <definedName name="_Dry0720">'[42]Detail Breakdown'!$G$572</definedName>
    <definedName name="_Dry0730">'[42]Detail Breakdown'!$G$578</definedName>
    <definedName name="_Dry0740">'[42]Detail Breakdown'!$G$584</definedName>
    <definedName name="_DRY08">'[42]Detail Breakdown'!$G$586</definedName>
    <definedName name="_Dry0805">[41]Detail!$G$1080</definedName>
    <definedName name="_Dry0810">[41]Detail!$G$1099</definedName>
    <definedName name="_Dry0816">[41]Detail!$G$1111</definedName>
    <definedName name="_Dry0820">[41]Detail!$G$1118</definedName>
    <definedName name="_Dry0830">'[42]Detail Breakdown'!$G$663</definedName>
    <definedName name="_Dry0835">[41]Detail!$G$1125</definedName>
    <definedName name="_Dry0840">[41]Detail!$G$1132</definedName>
    <definedName name="_Dry0845">'[42]Detail Breakdown'!$G$671</definedName>
    <definedName name="_DWT1">[37]INPUT!$D$35</definedName>
    <definedName name="_DWT2">[37]INPUT!$G$35</definedName>
    <definedName name="_EEE10" localSheetId="2">'[15]5-ALAT(1)'!$AW$17</definedName>
    <definedName name="_EEE10">'[15]5-ALAT(1)'!$AW$17</definedName>
    <definedName name="_EEE15" localSheetId="2">'[15]5-ALAT(1)'!$AW$22</definedName>
    <definedName name="_EEE15">'[15]5-ALAT(1)'!$AW$22</definedName>
    <definedName name="_FFE1" localSheetId="2">[9]WDSI!$L$49</definedName>
    <definedName name="_FFE1">[10]WDSI!$L$49</definedName>
    <definedName name="_Fill" localSheetId="5" hidden="1">#REF!</definedName>
    <definedName name="_Fill" localSheetId="9" hidden="1">#REF!</definedName>
    <definedName name="_Fill" localSheetId="4" hidden="1">#REF!</definedName>
    <definedName name="_Fill" localSheetId="2" hidden="1">#REF!</definedName>
    <definedName name="_Fill" hidden="1">#REF!</definedName>
    <definedName name="_xlnm._FilterDatabase" localSheetId="5" hidden="1">'BS19 Detail 1'!$A$7:$CA$608</definedName>
    <definedName name="_xlnm._FilterDatabase" localSheetId="4" hidden="1">'FORM BIAYA '!$A$54:$H$86</definedName>
    <definedName name="_FMS4" localSheetId="9">#REF!</definedName>
    <definedName name="_FMS4" localSheetId="2">#REF!</definedName>
    <definedName name="_FMS4">#REF!</definedName>
    <definedName name="_HAL1" localSheetId="2">#REF!</definedName>
    <definedName name="_HAL1">#REF!</definedName>
    <definedName name="_HAL10" localSheetId="2">#REF!</definedName>
    <definedName name="_HAL10">#REF!</definedName>
    <definedName name="_HAL11" localSheetId="2">#REF!</definedName>
    <definedName name="_HAL11">#REF!</definedName>
    <definedName name="_HAL12" localSheetId="2">#REF!</definedName>
    <definedName name="_HAL12">#REF!</definedName>
    <definedName name="_HAL13" localSheetId="2">#REF!</definedName>
    <definedName name="_HAL13">#REF!</definedName>
    <definedName name="_HAL14" localSheetId="2">#REF!</definedName>
    <definedName name="_HAL14">#REF!</definedName>
    <definedName name="_HAL15" localSheetId="2">#REF!</definedName>
    <definedName name="_HAL15">#REF!</definedName>
    <definedName name="_HAL16" localSheetId="2">#REF!</definedName>
    <definedName name="_HAL16">#REF!</definedName>
    <definedName name="_HAL17" localSheetId="2">#REF!</definedName>
    <definedName name="_HAL17">#REF!</definedName>
    <definedName name="_HAL2" localSheetId="2">#REF!</definedName>
    <definedName name="_HAL2">#REF!</definedName>
    <definedName name="_HAL3" localSheetId="2">#REF!</definedName>
    <definedName name="_HAL3">#REF!</definedName>
    <definedName name="_HAL4" localSheetId="2">#REF!</definedName>
    <definedName name="_HAL4">#REF!</definedName>
    <definedName name="_HAL5" localSheetId="2">#REF!</definedName>
    <definedName name="_HAL5">#REF!</definedName>
    <definedName name="_HAL6" localSheetId="2">#REF!</definedName>
    <definedName name="_HAL6">#REF!</definedName>
    <definedName name="_HAL7" localSheetId="2">#REF!</definedName>
    <definedName name="_HAL7">#REF!</definedName>
    <definedName name="_HAL8" localSheetId="2">#REF!</definedName>
    <definedName name="_HAL8">#REF!</definedName>
    <definedName name="_HAL9" localSheetId="2">#REF!</definedName>
    <definedName name="_HAL9">#REF!</definedName>
    <definedName name="_int1">[3]!_int1</definedName>
    <definedName name="_Int4" localSheetId="2">'[34]Data Entry'!#REF!</definedName>
    <definedName name="_Int4">'[34]Data Entry'!#REF!</definedName>
    <definedName name="_Int5" localSheetId="2">'[34]Data Entry'!#REF!</definedName>
    <definedName name="_Int5">'[34]Data Entry'!#REF!</definedName>
    <definedName name="_Int6" localSheetId="2">'[34]Data Entry'!#REF!</definedName>
    <definedName name="_Int6">'[34]Data Entry'!#REF!</definedName>
    <definedName name="_Inv531" localSheetId="2">[44]BOM!#REF!</definedName>
    <definedName name="_Inv531">[44]BOM!#REF!</definedName>
    <definedName name="_Inv532" localSheetId="9">#REF!</definedName>
    <definedName name="_Inv532" localSheetId="2">#REF!</definedName>
    <definedName name="_Inv532">#REF!</definedName>
    <definedName name="_j14210" localSheetId="2">#REF!</definedName>
    <definedName name="_j14210">#REF!</definedName>
    <definedName name="_j14347" localSheetId="2">#REF!</definedName>
    <definedName name="_j14347">#REF!</definedName>
    <definedName name="_j14349" localSheetId="2">#REF!</definedName>
    <definedName name="_j14349">#REF!</definedName>
    <definedName name="_j14445" localSheetId="2">#REF!</definedName>
    <definedName name="_j14445">#REF!</definedName>
    <definedName name="_j14447" localSheetId="2">#REF!</definedName>
    <definedName name="_j14447">#REF!</definedName>
    <definedName name="_j14449" localSheetId="2">#REF!</definedName>
    <definedName name="_j14449">#REF!</definedName>
    <definedName name="_J166" localSheetId="2">#REF!</definedName>
    <definedName name="_J166">#REF!</definedName>
    <definedName name="_j237" localSheetId="2">#REF!</definedName>
    <definedName name="_j237">#REF!</definedName>
    <definedName name="_J347" localSheetId="2">#REF!</definedName>
    <definedName name="_J347">#REF!</definedName>
    <definedName name="_Key1" localSheetId="2" hidden="1">#REF!</definedName>
    <definedName name="_Key1" hidden="1">#REF!</definedName>
    <definedName name="_Key2" localSheetId="2" hidden="1">#REF!</definedName>
    <definedName name="_Key2" hidden="1">#REF!</definedName>
    <definedName name="_KOH" localSheetId="2">#REF!</definedName>
    <definedName name="_KOH">#REF!</definedName>
    <definedName name="_L041" localSheetId="2">#REF!</definedName>
    <definedName name="_L041">#REF!</definedName>
    <definedName name="_LHT1">[37]INPUT!$B$33</definedName>
    <definedName name="_LHT2">[37]INPUT!$E$33</definedName>
    <definedName name="_LOG1" localSheetId="9">#REF!</definedName>
    <definedName name="_LOG1" localSheetId="2">#REF!</definedName>
    <definedName name="_LOG1">#REF!</definedName>
    <definedName name="_LOG2" localSheetId="2">#REF!</definedName>
    <definedName name="_LOG2">#REF!</definedName>
    <definedName name="_LOG3" localSheetId="2">#REF!</definedName>
    <definedName name="_LOG3">#REF!</definedName>
    <definedName name="_LOG4" localSheetId="2">#REF!</definedName>
    <definedName name="_LOG4">#REF!</definedName>
    <definedName name="_LS1" localSheetId="2">'[16]BHA Cal'!#REF!</definedName>
    <definedName name="_LS1">'[16]BHA Cal'!#REF!</definedName>
    <definedName name="_LWT1">[37]INPUT!$D$33</definedName>
    <definedName name="_LWT2">[37]INPUT!$G$33</definedName>
    <definedName name="_M117" localSheetId="9">#REF!</definedName>
    <definedName name="_M117" localSheetId="2">#REF!</definedName>
    <definedName name="_M117">#REF!</definedName>
    <definedName name="_MHT1">[37]INPUT!$B$32</definedName>
    <definedName name="_MHT2">[37]INPUT!$E$32</definedName>
    <definedName name="_MMM19" localSheetId="2">'[15]4-Basic Price'!$F$71</definedName>
    <definedName name="_MMM19">'[15]4-Basic Price'!$F$71</definedName>
    <definedName name="_MMM38" localSheetId="2">'[15]4-Basic Price'!#REF!</definedName>
    <definedName name="_MMM38">'[15]4-Basic Price'!#REF!</definedName>
    <definedName name="_MWT1">[37]INPUT!$D$32</definedName>
    <definedName name="_MWT2">[37]INPUT!$G$32</definedName>
    <definedName name="_N002" localSheetId="9">#REF!</definedName>
    <definedName name="_N002" localSheetId="2">#REF!</definedName>
    <definedName name="_N002">#REF!</definedName>
    <definedName name="_NCP1" localSheetId="2">[9]WDSI!$G$58</definedName>
    <definedName name="_NCP1">[10]WDSI!$G$58</definedName>
    <definedName name="_NDP1" localSheetId="2">[9]WDSI!$G$27</definedName>
    <definedName name="_NDP1">[10]WDSI!$G$27</definedName>
    <definedName name="_NDP2" localSheetId="2">[9]WDSI!$G$35</definedName>
    <definedName name="_NDP2">[10]WDSI!$G$35</definedName>
    <definedName name="_NDP3" localSheetId="2">[9]WDSI!$G$42</definedName>
    <definedName name="_NDP3">[10]WDSI!$G$42</definedName>
    <definedName name="_NET1" localSheetId="2">#REF!</definedName>
    <definedName name="_NET1">#REF!</definedName>
    <definedName name="_NET2" localSheetId="2">#REF!</definedName>
    <definedName name="_NET2">#REF!</definedName>
    <definedName name="_NET3" localSheetId="2">#REF!</definedName>
    <definedName name="_NET3">#REF!</definedName>
    <definedName name="_NET4" localSheetId="2">#REF!</definedName>
    <definedName name="_NET4">#REF!</definedName>
    <definedName name="_net5" localSheetId="2">#REF!</definedName>
    <definedName name="_net5">#REF!</definedName>
    <definedName name="_NFE1" localSheetId="2">[9]WDSI!$G$49</definedName>
    <definedName name="_NFE1">[10]WDSI!$G$49</definedName>
    <definedName name="_NPV10" localSheetId="2">#REF!</definedName>
    <definedName name="_NPV10">#REF!</definedName>
    <definedName name="_OGN23" localSheetId="2">#REF!</definedName>
    <definedName name="_OGN23">#REF!</definedName>
    <definedName name="_oil2" localSheetId="2">#REF!</definedName>
    <definedName name="_oil2">#REF!</definedName>
    <definedName name="_OILBASE" localSheetId="2">#REF!</definedName>
    <definedName name="_OILBASE">#REF!</definedName>
    <definedName name="_OILBASEFLUID" localSheetId="2">#REF!</definedName>
    <definedName name="_OILBASEFLUID">#REF!</definedName>
    <definedName name="_OILBASEFRAC" localSheetId="2">#REF!</definedName>
    <definedName name="_OILBASEFRAC">#REF!</definedName>
    <definedName name="_OP1" localSheetId="2">#REF!</definedName>
    <definedName name="_OP1">#REF!</definedName>
    <definedName name="_op2" localSheetId="2">#REF!</definedName>
    <definedName name="_op2">#REF!</definedName>
    <definedName name="_op3" localSheetId="2">#REF!</definedName>
    <definedName name="_op3">#REF!</definedName>
    <definedName name="_op4" localSheetId="2">#REF!</definedName>
    <definedName name="_op4">#REF!</definedName>
    <definedName name="_Order1" hidden="1">255</definedName>
    <definedName name="_Order2" hidden="1">0</definedName>
    <definedName name="_PR1" localSheetId="2">#REF!</definedName>
    <definedName name="_PR1">#REF!</definedName>
    <definedName name="_PR2" localSheetId="2">#REF!</definedName>
    <definedName name="_PR2">#REF!</definedName>
    <definedName name="_pt1">[3]!_pt1</definedName>
    <definedName name="_pt15">'[39]Tool Recommendation'!$C$15</definedName>
    <definedName name="_pt16">'[39]Tool Recommendation'!$C$16</definedName>
    <definedName name="_pt17">'[39]Tool Recommendation'!$C$17</definedName>
    <definedName name="_pt18">'[39]Tool Recommendation'!$C$18</definedName>
    <definedName name="_pt2">[3]!_pt2</definedName>
    <definedName name="_pt20">'[39]Tool Recommendation'!$C$20</definedName>
    <definedName name="_pt21">'[39]Tool Recommendation'!$C$21</definedName>
    <definedName name="_pt22">'[39]Tool Recommendation'!$C$22</definedName>
    <definedName name="_pt23">'[39]Tool Recommendation'!$C$23</definedName>
    <definedName name="_pt25">'[39]Tool Recommendation'!$C$25</definedName>
    <definedName name="_pt26">'[39]Tool Recommendation'!$C$26</definedName>
    <definedName name="_pt28">'[39]Tool Recommendation'!$C$28</definedName>
    <definedName name="_pt29">'[39]Tool Recommendation'!$C$29</definedName>
    <definedName name="_pt31">'[39]Tool Recommendation'!$C$31</definedName>
    <definedName name="_pt32">'[39]Tool Recommendation'!$C$32</definedName>
    <definedName name="_pt33">'[39]Tool Recommendation'!$C$33</definedName>
    <definedName name="_pt34">'[39]Tool Recommendation'!$C$34</definedName>
    <definedName name="_pt35">'[39]Tool Recommendation'!$C$35</definedName>
    <definedName name="_pt36">'[39]Tool Recommendation'!$C$36</definedName>
    <definedName name="_pt37">'[39]Tool Recommendation'!$C$37</definedName>
    <definedName name="_pt38">'[39]Tool Recommendation'!$C$38</definedName>
    <definedName name="_pt39">'[39]Tool Recommendation'!$C$39</definedName>
    <definedName name="_pt40">'[39]Tool Recommendation'!$C$40</definedName>
    <definedName name="_pt41" localSheetId="2">'[40]Tool Recommendation'!#REF!</definedName>
    <definedName name="_pt41">'[40]Tool Recommendation'!#REF!</definedName>
    <definedName name="_pt42" localSheetId="2">'[40]Tool Recommendation'!#REF!</definedName>
    <definedName name="_pt42">'[40]Tool Recommendation'!#REF!</definedName>
    <definedName name="_pt43" localSheetId="2">'[40]Tool Recommendation'!#REF!</definedName>
    <definedName name="_pt43">'[40]Tool Recommendation'!#REF!</definedName>
    <definedName name="_pt44" localSheetId="2">'[40]Tool Recommendation'!#REF!</definedName>
    <definedName name="_pt44">'[40]Tool Recommendation'!#REF!</definedName>
    <definedName name="_pt45" localSheetId="2">'[40]Tool Recommendation'!#REF!</definedName>
    <definedName name="_pt45">'[40]Tool Recommendation'!#REF!</definedName>
    <definedName name="_pt46" localSheetId="2">'[40]Tool Recommendation'!#REF!</definedName>
    <definedName name="_pt46">'[40]Tool Recommendation'!#REF!</definedName>
    <definedName name="_pt47" localSheetId="2">'[40]Tool Recommendation'!#REF!</definedName>
    <definedName name="_pt47">'[40]Tool Recommendation'!#REF!</definedName>
    <definedName name="_pt48" localSheetId="2">'[40]Tool Recommendation'!#REF!</definedName>
    <definedName name="_pt48">'[40]Tool Recommendation'!#REF!</definedName>
    <definedName name="_pt49" localSheetId="2">'[40]Tool Recommendation'!#REF!</definedName>
    <definedName name="_pt49">'[40]Tool Recommendation'!#REF!</definedName>
    <definedName name="_pt50" localSheetId="2">'[40]Tool Recommendation'!#REF!</definedName>
    <definedName name="_pt50">'[40]Tool Recommendation'!#REF!</definedName>
    <definedName name="_pt51" localSheetId="2">'[40]Tool Recommendation'!#REF!</definedName>
    <definedName name="_pt51">'[40]Tool Recommendation'!#REF!</definedName>
    <definedName name="_pt52" localSheetId="2">'[40]Tool Recommendation'!#REF!</definedName>
    <definedName name="_pt52">'[40]Tool Recommendation'!#REF!</definedName>
    <definedName name="_pt53" localSheetId="2">'[40]Tool Recommendation'!#REF!</definedName>
    <definedName name="_pt53">'[40]Tool Recommendation'!#REF!</definedName>
    <definedName name="_pt54" localSheetId="2">'[40]Tool Recommendation'!#REF!</definedName>
    <definedName name="_pt54">'[40]Tool Recommendation'!#REF!</definedName>
    <definedName name="_pt55" localSheetId="2">'[40]Tool Recommendation'!#REF!</definedName>
    <definedName name="_pt55">'[40]Tool Recommendation'!#REF!</definedName>
    <definedName name="_pt56" localSheetId="2">'[40]Tool Recommendation'!#REF!</definedName>
    <definedName name="_pt56">'[40]Tool Recommendation'!#REF!</definedName>
    <definedName name="_pt57" localSheetId="2">'[40]Tool Recommendation'!#REF!</definedName>
    <definedName name="_pt57">'[40]Tool Recommendation'!#REF!</definedName>
    <definedName name="_pt58" localSheetId="2">'[40]Tool Recommendation'!#REF!</definedName>
    <definedName name="_pt58">'[40]Tool Recommendation'!#REF!</definedName>
    <definedName name="_pt59" localSheetId="2">'[40]Tool Recommendation'!#REF!</definedName>
    <definedName name="_pt59">'[40]Tool Recommendation'!#REF!</definedName>
    <definedName name="_pt60" localSheetId="2">'[40]Tool Recommendation'!#REF!</definedName>
    <definedName name="_pt60">'[40]Tool Recommendation'!#REF!</definedName>
    <definedName name="_pt61" localSheetId="2">'[40]Tool Recommendation'!#REF!</definedName>
    <definedName name="_pt61">'[40]Tool Recommendation'!#REF!</definedName>
    <definedName name="_pt62" localSheetId="2">'[40]Tool Recommendation'!#REF!</definedName>
    <definedName name="_pt62">'[40]Tool Recommendation'!#REF!</definedName>
    <definedName name="_pt63" localSheetId="2">'[40]Tool Recommendation'!#REF!</definedName>
    <definedName name="_pt63">'[40]Tool Recommendation'!#REF!</definedName>
    <definedName name="_pt64" localSheetId="2">'[40]Tool Recommendation'!#REF!</definedName>
    <definedName name="_pt64">'[40]Tool Recommendation'!#REF!</definedName>
    <definedName name="_pt65" localSheetId="2">'[40]Tool Recommendation'!#REF!</definedName>
    <definedName name="_pt65">'[40]Tool Recommendation'!#REF!</definedName>
    <definedName name="_pt66" localSheetId="2">'[40]Tool Recommendation'!#REF!</definedName>
    <definedName name="_pt66">'[40]Tool Recommendation'!#REF!</definedName>
    <definedName name="_pt67" localSheetId="2">'[40]Tool Recommendation'!#REF!</definedName>
    <definedName name="_pt67">'[40]Tool Recommendation'!#REF!</definedName>
    <definedName name="_pt68" localSheetId="2">'[40]Tool Recommendation'!#REF!</definedName>
    <definedName name="_pt68">'[40]Tool Recommendation'!#REF!</definedName>
    <definedName name="_pt69" localSheetId="2">'[40]Tool Recommendation'!#REF!</definedName>
    <definedName name="_pt69">'[40]Tool Recommendation'!#REF!</definedName>
    <definedName name="_pt70" localSheetId="2">'[40]Tool Recommendation'!#REF!</definedName>
    <definedName name="_pt70">'[40]Tool Recommendation'!#REF!</definedName>
    <definedName name="_pt71" localSheetId="2">'[40]Tool Recommendation'!#REF!</definedName>
    <definedName name="_pt71">'[40]Tool Recommendation'!#REF!</definedName>
    <definedName name="_pt72" localSheetId="2">'[40]Tool Recommendation'!#REF!</definedName>
    <definedName name="_pt72">'[40]Tool Recommendation'!#REF!</definedName>
    <definedName name="_pt73" localSheetId="2">'[40]Tool Recommendation'!#REF!</definedName>
    <definedName name="_pt73">'[40]Tool Recommendation'!#REF!</definedName>
    <definedName name="_pt74" localSheetId="2">'[40]Tool Recommendation'!#REF!</definedName>
    <definedName name="_pt74">'[40]Tool Recommendation'!#REF!</definedName>
    <definedName name="_pt75" localSheetId="2">'[40]Tool Recommendation'!#REF!</definedName>
    <definedName name="_pt75">'[40]Tool Recommendation'!#REF!</definedName>
    <definedName name="_pt76" localSheetId="2">'[40]Tool Recommendation'!#REF!</definedName>
    <definedName name="_pt76">'[40]Tool Recommendation'!#REF!</definedName>
    <definedName name="_pt77" localSheetId="2">'[40]Tool Recommendation'!#REF!</definedName>
    <definedName name="_pt77">'[40]Tool Recommendation'!#REF!</definedName>
    <definedName name="_pt78" localSheetId="2">'[40]Tool Recommendation'!#REF!</definedName>
    <definedName name="_pt78">'[40]Tool Recommendation'!#REF!</definedName>
    <definedName name="_pt79" localSheetId="2">'[40]Tool Recommendation'!#REF!</definedName>
    <definedName name="_pt79">'[40]Tool Recommendation'!#REF!</definedName>
    <definedName name="_pt80" localSheetId="2">'[40]Tool Recommendation'!#REF!</definedName>
    <definedName name="_pt80">'[40]Tool Recommendation'!#REF!</definedName>
    <definedName name="_pt81" localSheetId="2">'[40]Tool Recommendation'!#REF!</definedName>
    <definedName name="_pt81">'[40]Tool Recommendation'!#REF!</definedName>
    <definedName name="_pt82" localSheetId="2">'[40]Tool Recommendation'!#REF!</definedName>
    <definedName name="_pt82">'[40]Tool Recommendation'!#REF!</definedName>
    <definedName name="_pt83" localSheetId="2">'[40]Tool Recommendation'!#REF!</definedName>
    <definedName name="_pt83">'[40]Tool Recommendation'!#REF!</definedName>
    <definedName name="_qry70" localSheetId="2">'[40]Tool Recommendation'!#REF!</definedName>
    <definedName name="_qry70">'[40]Tool Recommendation'!#REF!</definedName>
    <definedName name="_qry72" localSheetId="2">'[40]Tool Recommendation'!#REF!</definedName>
    <definedName name="_qry72">'[40]Tool Recommendation'!#REF!</definedName>
    <definedName name="_qty41" localSheetId="2">'[40]Tool Recommendation'!#REF!</definedName>
    <definedName name="_qty41">'[40]Tool Recommendation'!#REF!</definedName>
    <definedName name="_qty42" localSheetId="2">'[40]Tool Recommendation'!#REF!</definedName>
    <definedName name="_qty42">'[40]Tool Recommendation'!#REF!</definedName>
    <definedName name="_qty43" localSheetId="2">'[40]Tool Recommendation'!#REF!</definedName>
    <definedName name="_qty43">'[40]Tool Recommendation'!#REF!</definedName>
    <definedName name="_qty44" localSheetId="2">'[40]Tool Recommendation'!#REF!</definedName>
    <definedName name="_qty44">'[40]Tool Recommendation'!#REF!</definedName>
    <definedName name="_qty45" localSheetId="2">'[40]Tool Recommendation'!#REF!</definedName>
    <definedName name="_qty45">'[40]Tool Recommendation'!#REF!</definedName>
    <definedName name="_qty46" localSheetId="2">'[40]Tool Recommendation'!#REF!</definedName>
    <definedName name="_qty46">'[40]Tool Recommendation'!#REF!</definedName>
    <definedName name="_qty47" localSheetId="2">'[40]Tool Recommendation'!#REF!</definedName>
    <definedName name="_qty47">'[40]Tool Recommendation'!#REF!</definedName>
    <definedName name="_qty48" localSheetId="2">'[40]Tool Recommendation'!#REF!</definedName>
    <definedName name="_qty48">'[40]Tool Recommendation'!#REF!</definedName>
    <definedName name="_qty49" localSheetId="2">'[40]Tool Recommendation'!#REF!</definedName>
    <definedName name="_qty49">'[40]Tool Recommendation'!#REF!</definedName>
    <definedName name="_qty50" localSheetId="2">'[40]Tool Recommendation'!#REF!</definedName>
    <definedName name="_qty50">'[40]Tool Recommendation'!#REF!</definedName>
    <definedName name="_qty51" localSheetId="2">'[40]Tool Recommendation'!#REF!</definedName>
    <definedName name="_qty51">'[40]Tool Recommendation'!#REF!</definedName>
    <definedName name="_qty52" localSheetId="2">'[40]Tool Recommendation'!#REF!</definedName>
    <definedName name="_qty52">'[40]Tool Recommendation'!#REF!</definedName>
    <definedName name="_qty53" localSheetId="2">'[40]Tool Recommendation'!#REF!</definedName>
    <definedName name="_qty53">'[40]Tool Recommendation'!#REF!</definedName>
    <definedName name="_qty54" localSheetId="2">'[40]Tool Recommendation'!#REF!</definedName>
    <definedName name="_qty54">'[40]Tool Recommendation'!#REF!</definedName>
    <definedName name="_qty55" localSheetId="2">'[40]Tool Recommendation'!#REF!</definedName>
    <definedName name="_qty55">'[40]Tool Recommendation'!#REF!</definedName>
    <definedName name="_qty56" localSheetId="2">'[40]Tool Recommendation'!#REF!</definedName>
    <definedName name="_qty56">'[40]Tool Recommendation'!#REF!</definedName>
    <definedName name="_qty57" localSheetId="2">'[40]Tool Recommendation'!#REF!</definedName>
    <definedName name="_qty57">'[40]Tool Recommendation'!#REF!</definedName>
    <definedName name="_qty58" localSheetId="2">'[40]Tool Recommendation'!#REF!</definedName>
    <definedName name="_qty58">'[40]Tool Recommendation'!#REF!</definedName>
    <definedName name="_qty59" localSheetId="2">'[40]Tool Recommendation'!#REF!</definedName>
    <definedName name="_qty59">'[40]Tool Recommendation'!#REF!</definedName>
    <definedName name="_qty60" localSheetId="2">'[40]Tool Recommendation'!#REF!</definedName>
    <definedName name="_qty60">'[40]Tool Recommendation'!#REF!</definedName>
    <definedName name="_qty61" localSheetId="2">'[40]Tool Recommendation'!#REF!</definedName>
    <definedName name="_qty61">'[40]Tool Recommendation'!#REF!</definedName>
    <definedName name="_qty62" localSheetId="2">'[40]Tool Recommendation'!#REF!</definedName>
    <definedName name="_qty62">'[40]Tool Recommendation'!#REF!</definedName>
    <definedName name="_qty63" localSheetId="2">'[40]Tool Recommendation'!#REF!</definedName>
    <definedName name="_qty63">'[40]Tool Recommendation'!#REF!</definedName>
    <definedName name="_qty64" localSheetId="2">'[40]Tool Recommendation'!#REF!</definedName>
    <definedName name="_qty64">'[40]Tool Recommendation'!#REF!</definedName>
    <definedName name="_qty65" localSheetId="2">'[40]Tool Recommendation'!#REF!</definedName>
    <definedName name="_qty65">'[40]Tool Recommendation'!#REF!</definedName>
    <definedName name="_qty66" localSheetId="2">'[40]Tool Recommendation'!#REF!</definedName>
    <definedName name="_qty66">'[40]Tool Recommendation'!#REF!</definedName>
    <definedName name="_qty67" localSheetId="2">'[40]Tool Recommendation'!#REF!</definedName>
    <definedName name="_qty67">'[40]Tool Recommendation'!#REF!</definedName>
    <definedName name="_qty68" localSheetId="2">'[40]Tool Recommendation'!#REF!</definedName>
    <definedName name="_qty68">'[40]Tool Recommendation'!#REF!</definedName>
    <definedName name="_qty69" localSheetId="2">'[40]Tool Recommendation'!#REF!</definedName>
    <definedName name="_qty69">'[40]Tool Recommendation'!#REF!</definedName>
    <definedName name="_qty71" localSheetId="2">'[40]Tool Recommendation'!#REF!</definedName>
    <definedName name="_qty71">'[40]Tool Recommendation'!#REF!</definedName>
    <definedName name="_qty73" localSheetId="2">'[40]Tool Recommendation'!#REF!</definedName>
    <definedName name="_qty73">'[40]Tool Recommendation'!#REF!</definedName>
    <definedName name="_qty74" localSheetId="2">'[40]Tool Recommendation'!#REF!</definedName>
    <definedName name="_qty74">'[40]Tool Recommendation'!#REF!</definedName>
    <definedName name="_qty75" localSheetId="2">'[40]Tool Recommendation'!#REF!</definedName>
    <definedName name="_qty75">'[40]Tool Recommendation'!#REF!</definedName>
    <definedName name="_qty76" localSheetId="2">'[40]Tool Recommendation'!#REF!</definedName>
    <definedName name="_qty76">'[40]Tool Recommendation'!#REF!</definedName>
    <definedName name="_qty77" localSheetId="2">'[40]Tool Recommendation'!#REF!</definedName>
    <definedName name="_qty77">'[40]Tool Recommendation'!#REF!</definedName>
    <definedName name="_qty78" localSheetId="2">'[40]Tool Recommendation'!#REF!</definedName>
    <definedName name="_qty78">'[40]Tool Recommendation'!#REF!</definedName>
    <definedName name="_qty79" localSheetId="2">'[40]Tool Recommendation'!#REF!</definedName>
    <definedName name="_qty79">'[40]Tool Recommendation'!#REF!</definedName>
    <definedName name="_qty80" localSheetId="2">'[40]Tool Recommendation'!#REF!</definedName>
    <definedName name="_qty80">'[40]Tool Recommendation'!#REF!</definedName>
    <definedName name="_qty81" localSheetId="2">'[40]Tool Recommendation'!#REF!</definedName>
    <definedName name="_qty81">'[40]Tool Recommendation'!#REF!</definedName>
    <definedName name="_qty82" localSheetId="2">'[40]Tool Recommendation'!#REF!</definedName>
    <definedName name="_qty82">'[40]Tool Recommendation'!#REF!</definedName>
    <definedName name="_qty83" localSheetId="2">'[40]Tool Recommendation'!#REF!</definedName>
    <definedName name="_qty83">'[40]Tool Recommendation'!#REF!</definedName>
    <definedName name="_Regression_Int" hidden="1">1</definedName>
    <definedName name="_Regression_X" localSheetId="2" hidden="1">'[38]Analisa Minyak'!#REF!</definedName>
    <definedName name="_Regression_X" hidden="1">'[38]Analisa Minyak'!#REF!</definedName>
    <definedName name="_REP1">[45]REP!$C$3:$T$10</definedName>
    <definedName name="_REP2">[45]REP!$C$11:$T$72</definedName>
    <definedName name="_REP3">[45]REP!$C$73:$T$121</definedName>
    <definedName name="_rig01" localSheetId="9">#REF!</definedName>
    <definedName name="_rig01" localSheetId="2">#REF!</definedName>
    <definedName name="_rig01">#REF!</definedName>
    <definedName name="_ROP1" localSheetId="2">#REF!</definedName>
    <definedName name="_ROP1">#REF!</definedName>
    <definedName name="_ROP2" localSheetId="2">#REF!</definedName>
    <definedName name="_ROP2">#REF!</definedName>
    <definedName name="_ROP3" localSheetId="2">#REF!</definedName>
    <definedName name="_ROP3">#REF!</definedName>
    <definedName name="_ROP4" localSheetId="2">#REF!</definedName>
    <definedName name="_ROP4">#REF!</definedName>
    <definedName name="_ROP5" localSheetId="2">#REF!</definedName>
    <definedName name="_ROP5">#REF!</definedName>
    <definedName name="_ROP6" localSheetId="2">#REF!</definedName>
    <definedName name="_ROP6">#REF!</definedName>
    <definedName name="_ROP7" localSheetId="2">#REF!</definedName>
    <definedName name="_ROP7">#REF!</definedName>
    <definedName name="_s11110" localSheetId="2">#REF!</definedName>
    <definedName name="_s11110">#REF!</definedName>
    <definedName name="_s11120" localSheetId="2">#REF!</definedName>
    <definedName name="_s11120">#REF!</definedName>
    <definedName name="_S11210" localSheetId="2">#REF!</definedName>
    <definedName name="_S11210">#REF!</definedName>
    <definedName name="_s11220" localSheetId="2">#REF!</definedName>
    <definedName name="_s11220">#REF!</definedName>
    <definedName name="_S11310" localSheetId="2">#REF!</definedName>
    <definedName name="_S11310">#REF!</definedName>
    <definedName name="_s11318" localSheetId="2">#REF!</definedName>
    <definedName name="_s11318">#REF!</definedName>
    <definedName name="_s11320" localSheetId="2">#REF!</definedName>
    <definedName name="_s11320">#REF!</definedName>
    <definedName name="_S11328" localSheetId="2">#REF!</definedName>
    <definedName name="_S11328">#REF!</definedName>
    <definedName name="_S11330" localSheetId="2">#REF!</definedName>
    <definedName name="_S11330">#REF!</definedName>
    <definedName name="_S11338" localSheetId="2">#REF!</definedName>
    <definedName name="_S11338">#REF!</definedName>
    <definedName name="_S11410" localSheetId="2">#REF!</definedName>
    <definedName name="_S11410">#REF!</definedName>
    <definedName name="_s11420" localSheetId="2">#REF!</definedName>
    <definedName name="_s11420">#REF!</definedName>
    <definedName name="_S11430" localSheetId="2">#REF!</definedName>
    <definedName name="_S11430">#REF!</definedName>
    <definedName name="_S11510" localSheetId="2">#REF!</definedName>
    <definedName name="_S11510">#REF!</definedName>
    <definedName name="_S11520" localSheetId="2">#REF!</definedName>
    <definedName name="_S11520">#REF!</definedName>
    <definedName name="_S11538" localSheetId="2">#REF!</definedName>
    <definedName name="_S11538">#REF!</definedName>
    <definedName name="_S11720" localSheetId="2">#REF!</definedName>
    <definedName name="_S11720">#REF!</definedName>
    <definedName name="_S11810" localSheetId="2">#REF!</definedName>
    <definedName name="_S11810">#REF!</definedName>
    <definedName name="_S1210" localSheetId="2">#REF!</definedName>
    <definedName name="_S1210">#REF!</definedName>
    <definedName name="_S12110" localSheetId="2">#REF!</definedName>
    <definedName name="_S12110">#REF!</definedName>
    <definedName name="_S12145" localSheetId="2">#REF!</definedName>
    <definedName name="_S12145">#REF!</definedName>
    <definedName name="_S12147" localSheetId="2">#REF!</definedName>
    <definedName name="_S12147">#REF!</definedName>
    <definedName name="_S12149" localSheetId="2">#REF!</definedName>
    <definedName name="_S12149">#REF!</definedName>
    <definedName name="_S12151" localSheetId="2">#REF!</definedName>
    <definedName name="_S12151">#REF!</definedName>
    <definedName name="_S12152" localSheetId="2">#REF!</definedName>
    <definedName name="_S12152">#REF!</definedName>
    <definedName name="_S12165" localSheetId="2">#REF!</definedName>
    <definedName name="_S12165">#REF!</definedName>
    <definedName name="_S12167" localSheetId="2">#REF!</definedName>
    <definedName name="_S12167">#REF!</definedName>
    <definedName name="_S12169" localSheetId="2">#REF!</definedName>
    <definedName name="_S12169">#REF!</definedName>
    <definedName name="_S12210" localSheetId="2">#REF!</definedName>
    <definedName name="_S12210">#REF!</definedName>
    <definedName name="_S12220" localSheetId="2">#REF!</definedName>
    <definedName name="_S12220">#REF!</definedName>
    <definedName name="_S12245" localSheetId="2">#REF!</definedName>
    <definedName name="_S12245">#REF!</definedName>
    <definedName name="_S12247" localSheetId="2">#REF!</definedName>
    <definedName name="_S12247">#REF!</definedName>
    <definedName name="_S12249" localSheetId="2">#REF!</definedName>
    <definedName name="_S12249">#REF!</definedName>
    <definedName name="_S12251" localSheetId="2">#REF!</definedName>
    <definedName name="_S12251">#REF!</definedName>
    <definedName name="_S12252" localSheetId="2">#REF!</definedName>
    <definedName name="_S12252">#REF!</definedName>
    <definedName name="_S12310" localSheetId="2">#REF!</definedName>
    <definedName name="_S12310">#REF!</definedName>
    <definedName name="_S12320" localSheetId="2">#REF!</definedName>
    <definedName name="_S12320">#REF!</definedName>
    <definedName name="_s12345" localSheetId="2">#REF!</definedName>
    <definedName name="_s12345">#REF!</definedName>
    <definedName name="_S12347" localSheetId="2">#REF!</definedName>
    <definedName name="_S12347">#REF!</definedName>
    <definedName name="_S12349" localSheetId="2">#REF!</definedName>
    <definedName name="_S12349">#REF!</definedName>
    <definedName name="_s12410" localSheetId="2">#REF!</definedName>
    <definedName name="_s12410">#REF!</definedName>
    <definedName name="_s12420" localSheetId="2">#REF!</definedName>
    <definedName name="_s12420">#REF!</definedName>
    <definedName name="_s12445" localSheetId="2">#REF!</definedName>
    <definedName name="_s12445">#REF!</definedName>
    <definedName name="_s12447" localSheetId="2">#REF!</definedName>
    <definedName name="_s12447">#REF!</definedName>
    <definedName name="_s12449" localSheetId="2">#REF!</definedName>
    <definedName name="_s12449">#REF!</definedName>
    <definedName name="_s13110" localSheetId="2">#REF!</definedName>
    <definedName name="_s13110">#REF!</definedName>
    <definedName name="_s13113" localSheetId="2">#REF!</definedName>
    <definedName name="_s13113">#REF!</definedName>
    <definedName name="_s13120" localSheetId="2">#REF!</definedName>
    <definedName name="_s13120">#REF!</definedName>
    <definedName name="_s13123" localSheetId="2">#REF!</definedName>
    <definedName name="_s13123">#REF!</definedName>
    <definedName name="_s13124" localSheetId="2">#REF!</definedName>
    <definedName name="_s13124">#REF!</definedName>
    <definedName name="_s13126" localSheetId="2">#REF!</definedName>
    <definedName name="_s13126">#REF!</definedName>
    <definedName name="_s13144" localSheetId="2">#REF!</definedName>
    <definedName name="_s13144">#REF!</definedName>
    <definedName name="_s13145" localSheetId="2">#REF!</definedName>
    <definedName name="_s13145">#REF!</definedName>
    <definedName name="_s13147" localSheetId="2">#REF!</definedName>
    <definedName name="_s13147">#REF!</definedName>
    <definedName name="_s13151" localSheetId="2">#REF!</definedName>
    <definedName name="_s13151">#REF!</definedName>
    <definedName name="_s13152" localSheetId="2">#REF!</definedName>
    <definedName name="_s13152">#REF!</definedName>
    <definedName name="_s13154" localSheetId="2">#REF!</definedName>
    <definedName name="_s13154">#REF!</definedName>
    <definedName name="_S13210" localSheetId="2">#REF!</definedName>
    <definedName name="_S13210">#REF!</definedName>
    <definedName name="_S13220" localSheetId="2">#REF!</definedName>
    <definedName name="_S13220">#REF!</definedName>
    <definedName name="_S13245" localSheetId="2">#REF!</definedName>
    <definedName name="_S13245">#REF!</definedName>
    <definedName name="_S13247" localSheetId="2">#REF!</definedName>
    <definedName name="_S13247">#REF!</definedName>
    <definedName name="_S13249" localSheetId="2">#REF!</definedName>
    <definedName name="_S13249">#REF!</definedName>
    <definedName name="_S13251" localSheetId="2">#REF!</definedName>
    <definedName name="_S13251">#REF!</definedName>
    <definedName name="_S13252" localSheetId="2">#REF!</definedName>
    <definedName name="_S13252">#REF!</definedName>
    <definedName name="_S13253" localSheetId="2">#REF!</definedName>
    <definedName name="_S13253">#REF!</definedName>
    <definedName name="_s13310" localSheetId="2">#REF!</definedName>
    <definedName name="_s13310">#REF!</definedName>
    <definedName name="_s13451" localSheetId="2">#REF!</definedName>
    <definedName name="_s13451">#REF!</definedName>
    <definedName name="_s13452" localSheetId="2">#REF!</definedName>
    <definedName name="_s13452">#REF!</definedName>
    <definedName name="_s13553" localSheetId="2">#REF!</definedName>
    <definedName name="_s13553">#REF!</definedName>
    <definedName name="_s14110" localSheetId="2">#REF!</definedName>
    <definedName name="_s14110">#REF!</definedName>
    <definedName name="_s14120" localSheetId="2">#REF!</definedName>
    <definedName name="_s14120">#REF!</definedName>
    <definedName name="_s14145" localSheetId="2">#REF!</definedName>
    <definedName name="_s14145">#REF!</definedName>
    <definedName name="_s14147" localSheetId="2">#REF!</definedName>
    <definedName name="_s14147">#REF!</definedName>
    <definedName name="_s14149" localSheetId="2">#REF!</definedName>
    <definedName name="_s14149">#REF!</definedName>
    <definedName name="_s14210" localSheetId="2">#REF!</definedName>
    <definedName name="_s14210">#REF!</definedName>
    <definedName name="_s14345" localSheetId="2">#REF!</definedName>
    <definedName name="_s14345">#REF!</definedName>
    <definedName name="_s14347" localSheetId="2">#REF!</definedName>
    <definedName name="_s14347">#REF!</definedName>
    <definedName name="_s14349" localSheetId="2">#REF!</definedName>
    <definedName name="_s14349">#REF!</definedName>
    <definedName name="_s14445" localSheetId="2">#REF!</definedName>
    <definedName name="_s14445">#REF!</definedName>
    <definedName name="_s14447" localSheetId="2">#REF!</definedName>
    <definedName name="_s14447">#REF!</definedName>
    <definedName name="_s14449" localSheetId="2">#REF!</definedName>
    <definedName name="_s14449">#REF!</definedName>
    <definedName name="_sir11110" localSheetId="2">#REF!</definedName>
    <definedName name="_sir11110">#REF!</definedName>
    <definedName name="_sir11120" localSheetId="2">#REF!</definedName>
    <definedName name="_sir11120">#REF!</definedName>
    <definedName name="_sir11210" localSheetId="2">#REF!</definedName>
    <definedName name="_sir11210">#REF!</definedName>
    <definedName name="_sir11220" localSheetId="2">#REF!</definedName>
    <definedName name="_sir11220">#REF!</definedName>
    <definedName name="_SIR11310" localSheetId="2">#REF!</definedName>
    <definedName name="_SIR11310">#REF!</definedName>
    <definedName name="_sir11320" localSheetId="2">#REF!</definedName>
    <definedName name="_sir11320">#REF!</definedName>
    <definedName name="_sir11410" localSheetId="2">#REF!</definedName>
    <definedName name="_sir11410">#REF!</definedName>
    <definedName name="_sir11420" localSheetId="2">#REF!</definedName>
    <definedName name="_sir11420">#REF!</definedName>
    <definedName name="_sir11510" localSheetId="2">#REF!</definedName>
    <definedName name="_sir11510">#REF!</definedName>
    <definedName name="_SIR11520" localSheetId="2">#REF!</definedName>
    <definedName name="_SIR11520">#REF!</definedName>
    <definedName name="_sir11720" localSheetId="2">#REF!</definedName>
    <definedName name="_sir11720">#REF!</definedName>
    <definedName name="_SIR11810" localSheetId="2">#REF!</definedName>
    <definedName name="_SIR11810">#REF!</definedName>
    <definedName name="_SIR12110" localSheetId="2">#REF!</definedName>
    <definedName name="_SIR12110">#REF!</definedName>
    <definedName name="_SIR12210" localSheetId="2">#REF!</definedName>
    <definedName name="_SIR12210">#REF!</definedName>
    <definedName name="_SIR12310" localSheetId="2">#REF!</definedName>
    <definedName name="_SIR12310">#REF!</definedName>
    <definedName name="_SIR13120" localSheetId="2">#REF!</definedName>
    <definedName name="_SIR13120">#REF!</definedName>
    <definedName name="_SIR13120DF" localSheetId="2">#REF!</definedName>
    <definedName name="_SIR13120DF">#REF!</definedName>
    <definedName name="_SIR13123" localSheetId="2">#REF!</definedName>
    <definedName name="_SIR13123">#REF!</definedName>
    <definedName name="_SIR13151" localSheetId="2">#REF!</definedName>
    <definedName name="_SIR13151">#REF!</definedName>
    <definedName name="_SIS2" localSheetId="9" hidden="1">{#N/A,#N/A,FALSE,"Parts";#N/A,#N/A,FALSE,"FG";#N/A,#N/A,FALSE,"Raw Material";#N/A,#N/A,FALSE,"Resale"}</definedName>
    <definedName name="_SIS2" localSheetId="2" hidden="1">{#N/A,#N/A,FALSE,"Parts";#N/A,#N/A,FALSE,"FG";#N/A,#N/A,FALSE,"Raw Material";#N/A,#N/A,FALSE,"Resale"}</definedName>
    <definedName name="_SIS2" hidden="1">{#N/A,#N/A,FALSE,"Parts";#N/A,#N/A,FALSE,"FG";#N/A,#N/A,FALSE,"Raw Material";#N/A,#N/A,FALSE,"Resale"}</definedName>
    <definedName name="_sml3" localSheetId="2">'[17]rms mek'!$D$20</definedName>
    <definedName name="_sml3">'[18]rms mek'!$D$20</definedName>
    <definedName name="_Sort" localSheetId="5" hidden="1">#REF!</definedName>
    <definedName name="_Sort" localSheetId="9" hidden="1">#REF!</definedName>
    <definedName name="_Sort" localSheetId="4" hidden="1">#REF!</definedName>
    <definedName name="_Sort" localSheetId="2" hidden="1">#REF!</definedName>
    <definedName name="_Sort" hidden="1">#REF!</definedName>
    <definedName name="_Table1_In1" localSheetId="2" hidden="1">#REF!</definedName>
    <definedName name="_Table1_In1" hidden="1">#REF!</definedName>
    <definedName name="_Table1_Out" localSheetId="2" hidden="1">#REF!</definedName>
    <definedName name="_Table1_Out" hidden="1">#REF!</definedName>
    <definedName name="_tax2" localSheetId="2">#REF!</definedName>
    <definedName name="_tax2">#REF!</definedName>
    <definedName name="_tax3" localSheetId="2">#REF!</definedName>
    <definedName name="_tax3">#REF!</definedName>
    <definedName name="_THN1" localSheetId="2">#REF!</definedName>
    <definedName name="_THN1">#REF!</definedName>
    <definedName name="_THT1">[37]INPUT!$B$34</definedName>
    <definedName name="_THT2">[37]INPUT!$E$34</definedName>
    <definedName name="_TOP1338" localSheetId="9">#REF!</definedName>
    <definedName name="_TOP1338" localSheetId="2">#REF!</definedName>
    <definedName name="_TOP1338">#REF!</definedName>
    <definedName name="_TOP16" localSheetId="2">#REF!</definedName>
    <definedName name="_TOP16">#REF!</definedName>
    <definedName name="_TOP20" localSheetId="2">#REF!</definedName>
    <definedName name="_TOP20">#REF!</definedName>
    <definedName name="_TOP30" localSheetId="2">#REF!</definedName>
    <definedName name="_TOP30">#REF!</definedName>
    <definedName name="_TOP5" localSheetId="2">#REF!</definedName>
    <definedName name="_TOP5">#REF!</definedName>
    <definedName name="_TOP7" localSheetId="2">#REF!</definedName>
    <definedName name="_TOP7">#REF!</definedName>
    <definedName name="_TOP958" localSheetId="2">#REF!</definedName>
    <definedName name="_TOP958">#REF!</definedName>
    <definedName name="_TTV26" localSheetId="2">#REF!</definedName>
    <definedName name="_TTV26">#REF!</definedName>
    <definedName name="_TWT1">[37]INPUT!$D$34</definedName>
    <definedName name="_TWT2">[37]INPUT!$G$34</definedName>
    <definedName name="_U066" localSheetId="9">#REF!</definedName>
    <definedName name="_U066" localSheetId="2">#REF!</definedName>
    <definedName name="_U066">#REF!</definedName>
    <definedName name="_XCPOLYMER" localSheetId="2">#REF!</definedName>
    <definedName name="_XCPOLYMER">#REF!</definedName>
    <definedName name="a" localSheetId="2">'[46]Well Plan 1'!#REF!</definedName>
    <definedName name="a">'[46]Well Plan 1'!#REF!</definedName>
    <definedName name="A_10" localSheetId="9">#REF!</definedName>
    <definedName name="A_10" localSheetId="2">#REF!</definedName>
    <definedName name="A_10">#REF!</definedName>
    <definedName name="A_A..A_Q8">[27]A!$E$6</definedName>
    <definedName name="A2_MTRJTSPERSTD">'[36]Name MGR'!$J$16</definedName>
    <definedName name="A2_RIHPOOH">'[36]Name MGR'!$J$17</definedName>
    <definedName name="A2_STANDUP">'[36]Name MGR'!$J$19</definedName>
    <definedName name="aa" localSheetId="9">#REF!</definedName>
    <definedName name="aa" localSheetId="2">#REF!</definedName>
    <definedName name="aa">#REF!</definedName>
    <definedName name="aaa" localSheetId="2">#REF!</definedName>
    <definedName name="aaa">#REF!</definedName>
    <definedName name="aaaa" localSheetId="9" hidden="1">{#N/A,#N/A,FALSE,"COVER";#N/A,#N/A,FALSE,"CONTENTS";#N/A,#N/A,FALSE,"PAGE1";#N/A,#N/A,FALSE,"PAGE2";#N/A,#N/A,FALSE,"PAGE3";#N/A,#N/A,FALSE,"PAGE4";#N/A,#N/A,FALSE,"PAGE5";#N/A,#N/A,FALSE,"PAGE6";#N/A,#N/A,FALSE,"PAGE7";#N/A,#N/A,FALSE,"PAGE8";#N/A,#N/A,FALSE,"PAGE9"}</definedName>
    <definedName name="aaaa" localSheetId="2" hidden="1">{#N/A,#N/A,FALSE,"COVER";#N/A,#N/A,FALSE,"CONTENTS";#N/A,#N/A,FALSE,"PAGE1";#N/A,#N/A,FALSE,"PAGE2";#N/A,#N/A,FALSE,"PAGE3";#N/A,#N/A,FALSE,"PAGE4";#N/A,#N/A,FALSE,"PAGE5";#N/A,#N/A,FALSE,"PAGE6";#N/A,#N/A,FALSE,"PAGE7";#N/A,#N/A,FALSE,"PAGE8";#N/A,#N/A,FALSE,"PAGE9"}</definedName>
    <definedName name="aaaa" hidden="1">{#N/A,#N/A,FALSE,"COVER";#N/A,#N/A,FALSE,"CONTENTS";#N/A,#N/A,FALSE,"PAGE1";#N/A,#N/A,FALSE,"PAGE2";#N/A,#N/A,FALSE,"PAGE3";#N/A,#N/A,FALSE,"PAGE4";#N/A,#N/A,FALSE,"PAGE5";#N/A,#N/A,FALSE,"PAGE6";#N/A,#N/A,FALSE,"PAGE7";#N/A,#N/A,FALSE,"PAGE8";#N/A,#N/A,FALSE,"PAGE9"}</definedName>
    <definedName name="aaaaaaaaaaaaaaaaaaaaaaaaaaaaaaaa" localSheetId="2">#REF!</definedName>
    <definedName name="aaaaaaaaaaaaaaaaaaaaaaaaaaaaaaaa">#REF!</definedName>
    <definedName name="aaaas" localSheetId="2">#REF!</definedName>
    <definedName name="aaaas">#REF!</definedName>
    <definedName name="aab" localSheetId="9" hidden="1">{#N/A,#N/A,FALSE,"Parts";#N/A,#N/A,FALSE,"FG";#N/A,#N/A,FALSE,"Raw Material";#N/A,#N/A,FALSE,"Resale"}</definedName>
    <definedName name="aab" localSheetId="2" hidden="1">{#N/A,#N/A,FALSE,"Parts";#N/A,#N/A,FALSE,"FG";#N/A,#N/A,FALSE,"Raw Material";#N/A,#N/A,FALSE,"Resale"}</definedName>
    <definedName name="aab" hidden="1">{#N/A,#N/A,FALSE,"Parts";#N/A,#N/A,FALSE,"FG";#N/A,#N/A,FALSE,"Raw Material";#N/A,#N/A,FALSE,"Resale"}</definedName>
    <definedName name="aas" localSheetId="9" hidden="1">{#N/A,#N/A,FALSE,"Parts";#N/A,#N/A,FALSE,"FG";#N/A,#N/A,FALSE,"Raw Material";#N/A,#N/A,FALSE,"Resale"}</definedName>
    <definedName name="aas" localSheetId="2" hidden="1">{#N/A,#N/A,FALSE,"Parts";#N/A,#N/A,FALSE,"FG";#N/A,#N/A,FALSE,"Raw Material";#N/A,#N/A,FALSE,"Resale"}</definedName>
    <definedName name="aas" hidden="1">{#N/A,#N/A,FALSE,"Parts";#N/A,#N/A,FALSE,"FG";#N/A,#N/A,FALSE,"Raw Material";#N/A,#N/A,FALSE,"Resale"}</definedName>
    <definedName name="aasas" localSheetId="9" hidden="1">{#N/A,#N/A,FALSE,"Parts";#N/A,#N/A,FALSE,"FG";#N/A,#N/A,FALSE,"Raw Material";#N/A,#N/A,FALSE,"Resale"}</definedName>
    <definedName name="aasas" localSheetId="2" hidden="1">{#N/A,#N/A,FALSE,"Parts";#N/A,#N/A,FALSE,"FG";#N/A,#N/A,FALSE,"Raw Material";#N/A,#N/A,FALSE,"Resale"}</definedName>
    <definedName name="aasas" hidden="1">{#N/A,#N/A,FALSE,"Parts";#N/A,#N/A,FALSE,"FG";#N/A,#N/A,FALSE,"Raw Material";#N/A,#N/A,FALSE,"Resale"}</definedName>
    <definedName name="aba" localSheetId="9" hidden="1">{#N/A,#N/A,TRUE,"AFE";#N/A,#N/A,TRUE,"Tangible";#N/A,#N/A,TRUE,"Construction";#N/A,#N/A,TRUE,"Rignmud";#N/A,#N/A,TRUE,"Bitnddr";#N/A,#N/A,TRUE,"Cmtdesign";#N/A,#N/A,TRUE,"Pumpfee";#N/A,#N/A,TRUE,"Corendst";#N/A,#N/A,TRUE,"Ohlogging";#N/A,#N/A,TRUE,"Perforating";#N/A,#N/A,TRUE,"Chlogging";#N/A,#N/A,TRUE,"Stimulation";#N/A,#N/A,TRUE,"Completion";#N/A,#N/A,TRUE,"General"}</definedName>
    <definedName name="aba" localSheetId="2" hidden="1">{#N/A,#N/A,TRUE,"AFE";#N/A,#N/A,TRUE,"Tangible";#N/A,#N/A,TRUE,"Construction";#N/A,#N/A,TRUE,"Rignmud";#N/A,#N/A,TRUE,"Bitnddr";#N/A,#N/A,TRUE,"Cmtdesign";#N/A,#N/A,TRUE,"Pumpfee";#N/A,#N/A,TRUE,"Corendst";#N/A,#N/A,TRUE,"Ohlogging";#N/A,#N/A,TRUE,"Perforating";#N/A,#N/A,TRUE,"Chlogging";#N/A,#N/A,TRUE,"Stimulation";#N/A,#N/A,TRUE,"Completion";#N/A,#N/A,TRUE,"General"}</definedName>
    <definedName name="aba" hidden="1">{#N/A,#N/A,TRUE,"AFE";#N/A,#N/A,TRUE,"Tangible";#N/A,#N/A,TRUE,"Construction";#N/A,#N/A,TRUE,"Rignmud";#N/A,#N/A,TRUE,"Bitnddr";#N/A,#N/A,TRUE,"Cmtdesign";#N/A,#N/A,TRUE,"Pumpfee";#N/A,#N/A,TRUE,"Corendst";#N/A,#N/A,TRUE,"Ohlogging";#N/A,#N/A,TRUE,"Perforating";#N/A,#N/A,TRUE,"Chlogging";#N/A,#N/A,TRUE,"Stimulation";#N/A,#N/A,TRUE,"Completion";#N/A,#N/A,TRUE,"General"}</definedName>
    <definedName name="ABABABBA">[3]!ABABABBA</definedName>
    <definedName name="ABC" localSheetId="9" hidden="1">{#N/A,#N/A,FALSE,"CHANGES";#N/A,#N/A,FALSE,"PROD SUMMARY";#N/A,#N/A,FALSE,"1995 PO SUM";#N/A,#N/A,FALSE,"1995 GEOG SUM";#N/A,#N/A,FALSE,"1996 PO SUM";#N/A,#N/A,FALSE,"1996 GEOG SUM"}</definedName>
    <definedName name="ABC" localSheetId="2" hidden="1">{#N/A,#N/A,FALSE,"CHANGES";#N/A,#N/A,FALSE,"PROD SUMMARY";#N/A,#N/A,FALSE,"1995 PO SUM";#N/A,#N/A,FALSE,"1995 GEOG SUM";#N/A,#N/A,FALSE,"1996 PO SUM";#N/A,#N/A,FALSE,"1996 GEOG SUM"}</definedName>
    <definedName name="ABC" hidden="1">{#N/A,#N/A,FALSE,"CHANGES";#N/A,#N/A,FALSE,"PROD SUMMARY";#N/A,#N/A,FALSE,"1995 PO SUM";#N/A,#N/A,FALSE,"1995 GEOG SUM";#N/A,#N/A,FALSE,"1996 PO SUM";#N/A,#N/A,FALSE,"1996 GEOG SUM"}</definedName>
    <definedName name="ABC1_Coeff" localSheetId="2">#REF!</definedName>
    <definedName name="ABC1_Coeff">#REF!</definedName>
    <definedName name="ABC2_Coeff" localSheetId="2">#REF!</definedName>
    <definedName name="ABC2_Coeff">#REF!</definedName>
    <definedName name="abcd" localSheetId="9" hidden="1">{#N/A,#N/A,FALSE,"CHANGES";#N/A,#N/A,FALSE,"PROD SUMMARY";#N/A,#N/A,FALSE,"1995 PO SUM";#N/A,#N/A,FALSE,"1995 GEOG SUM";#N/A,#N/A,FALSE,"1996 PO SUM";#N/A,#N/A,FALSE,"1996 GEOG SUM"}</definedName>
    <definedName name="abcd" localSheetId="2" hidden="1">{#N/A,#N/A,FALSE,"CHANGES";#N/A,#N/A,FALSE,"PROD SUMMARY";#N/A,#N/A,FALSE,"1995 PO SUM";#N/A,#N/A,FALSE,"1995 GEOG SUM";#N/A,#N/A,FALSE,"1996 PO SUM";#N/A,#N/A,FALSE,"1996 GEOG SUM"}</definedName>
    <definedName name="abcd" hidden="1">{#N/A,#N/A,FALSE,"CHANGES";#N/A,#N/A,FALSE,"PROD SUMMARY";#N/A,#N/A,FALSE,"1995 PO SUM";#N/A,#N/A,FALSE,"1995 GEOG SUM";#N/A,#N/A,FALSE,"1996 PO SUM";#N/A,#N/A,FALSE,"1996 GEOG SUM"}</definedName>
    <definedName name="ABI" localSheetId="2">#REF!</definedName>
    <definedName name="ABI">#REF!</definedName>
    <definedName name="ABI_FUNGSI" localSheetId="2">#REF!</definedName>
    <definedName name="ABI_FUNGSI">#REF!</definedName>
    <definedName name="ABO" localSheetId="2">#REF!</definedName>
    <definedName name="ABO">#REF!</definedName>
    <definedName name="ACDRILL" localSheetId="2">#REF!</definedName>
    <definedName name="ACDRILL">#REF!</definedName>
    <definedName name="ACOPDAYS" localSheetId="2">#REF!</definedName>
    <definedName name="ACOPDAYS">#REF!</definedName>
    <definedName name="ACOPR" localSheetId="2">#REF!</definedName>
    <definedName name="ACOPR">#REF!</definedName>
    <definedName name="ACT" localSheetId="2">#REF!</definedName>
    <definedName name="ACT">#REF!</definedName>
    <definedName name="Act_MD" localSheetId="9">OFFSET(#REF!,1,0,#REF!)</definedName>
    <definedName name="Act_MD" localSheetId="2">OFFSET(#REF!,1,0,#REF!)</definedName>
    <definedName name="Act_MD">OFFSET(#REF!,1,0,#REF!)</definedName>
    <definedName name="Act_PU" localSheetId="2">OFFSET(#REF!,1,0,#REF!)</definedName>
    <definedName name="Act_PU">OFFSET(#REF!,1,0,#REF!)</definedName>
    <definedName name="Act_Rot" localSheetId="2">OFFSET(#REF!,1,0,#REF!)</definedName>
    <definedName name="Act_Rot">OFFSET(#REF!,1,0,#REF!)</definedName>
    <definedName name="Act_RPM" localSheetId="2">OFFSET(#REF!,1,0,#REF!)</definedName>
    <definedName name="Act_RPM">OFFSET(#REF!,1,0,#REF!)</definedName>
    <definedName name="Act_SO" localSheetId="2">OFFSET(#REF!,1,0,#REF!)</definedName>
    <definedName name="Act_SO">OFFSET(#REF!,1,0,#REF!)</definedName>
    <definedName name="Act_Toff" localSheetId="2">OFFSET(#REF!,1,0,#REF!)</definedName>
    <definedName name="Act_Toff">OFFSET(#REF!,1,0,#REF!)</definedName>
    <definedName name="Act_Ton" localSheetId="2">OFFSET(#REF!,1,0,#REF!)</definedName>
    <definedName name="Act_Ton">OFFSET(#REF!,1,0,#REF!)</definedName>
    <definedName name="Act_WOB" localSheetId="2">OFFSET(#REF!,1,0,#REF!)</definedName>
    <definedName name="Act_WOB">OFFSET(#REF!,1,0,#REF!)</definedName>
    <definedName name="ACTDRILLDAYS" localSheetId="2">#REF!</definedName>
    <definedName name="ACTDRILLDAYS">#REF!</definedName>
    <definedName name="active.comments" localSheetId="2">'[46]Well Plan 1'!#REF!</definedName>
    <definedName name="active.comments">'[46]Well Plan 1'!#REF!</definedName>
    <definedName name="active.holesection.unit" localSheetId="2">'[46]Well Plan 1'!#REF!</definedName>
    <definedName name="active.holesection.unit">'[46]Well Plan 1'!#REF!</definedName>
    <definedName name="Activity.Comments" localSheetId="2">'[46]Well Plan 1'!#REF!</definedName>
    <definedName name="Activity.Comments">'[46]Well Plan 1'!#REF!</definedName>
    <definedName name="Activity.Costs" localSheetId="2">[47]Daily!$P$21</definedName>
    <definedName name="Activity.Costs">[47]Daily!$P$21</definedName>
    <definedName name="Activity.Costs.Label" localSheetId="2">[47]Daily!$P$20</definedName>
    <definedName name="Activity.Costs.Label">[47]Daily!$P$20</definedName>
    <definedName name="Activity.Cummulative.Days" localSheetId="2">'[46]Well Plan 1'!#REF!</definedName>
    <definedName name="Activity.Cummulative.Days">'[46]Well Plan 1'!#REF!</definedName>
    <definedName name="Activity.Duration.Days" localSheetId="2">'[46]Well Plan 1'!$H$161</definedName>
    <definedName name="Activity.Duration.Days">'[46]Well Plan 1'!$H$161</definedName>
    <definedName name="Activity.Duration.Hours" localSheetId="2">'[46]Well Plan 1'!$G$161</definedName>
    <definedName name="Activity.Duration.Hours">'[46]Well Plan 1'!$G$161</definedName>
    <definedName name="Activity.Events" localSheetId="2">[47]Daily!$O$21</definedName>
    <definedName name="Activity.Events">[47]Daily!$O$21</definedName>
    <definedName name="Activity.HoleSection" localSheetId="2">'[46]Well Plan 1'!#REF!</definedName>
    <definedName name="Activity.HoleSection">'[46]Well Plan 1'!#REF!</definedName>
    <definedName name="Activity.HoleSection.Unit" localSheetId="2">'[46]Well Plan 1'!#REF!</definedName>
    <definedName name="Activity.HoleSection.Unit">'[46]Well Plan 1'!#REF!</definedName>
    <definedName name="Activity.Name" localSheetId="2">'[46]Well Plan 1'!$E$161</definedName>
    <definedName name="Activity.Name">'[46]Well Plan 1'!$E$161</definedName>
    <definedName name="Activity.NOPT" localSheetId="2">[47]Daily!$M$21</definedName>
    <definedName name="Activity.NOPT">[47]Daily!$M$21</definedName>
    <definedName name="Activity.NPT" localSheetId="2">'[46]Well Plan 1'!#REF!</definedName>
    <definedName name="Activity.NPT">'[46]Well Plan 1'!#REF!</definedName>
    <definedName name="Activity.Start.Date" localSheetId="2">[47]Daily!$E$21</definedName>
    <definedName name="Activity.Start.Date">[47]Daily!$E$21</definedName>
    <definedName name="Activity.Start.Time" localSheetId="2">[47]Daily!$F$21</definedName>
    <definedName name="Activity.Start.Time">[47]Daily!$F$21</definedName>
    <definedName name="Activity.StopDepth" localSheetId="2">'[46]Well Plan 1'!$J$161</definedName>
    <definedName name="Activity.StopDepth">'[46]Well Plan 1'!$J$161</definedName>
    <definedName name="Activity.StopDepth.Unit" localSheetId="2">'[46]Well Plan 1'!$J$18</definedName>
    <definedName name="Activity.StopDepth.Unit">'[46]Well Plan 1'!$J$18</definedName>
    <definedName name="Activity.UPL" localSheetId="2">[47]Daily!$K$21</definedName>
    <definedName name="Activity.UPL">[47]Daily!$K$21</definedName>
    <definedName name="Activity_Codes" localSheetId="2">'[48]Daily Operations Breakdown'!$C$164:$C$172</definedName>
    <definedName name="Activity_Codes">'[49]Daily Operations Breakdown'!$C$164:$C$172</definedName>
    <definedName name="activity1.comments" localSheetId="2">'[50]Well Plan 1'!#REF!</definedName>
    <definedName name="activity1.comments">'[50]Well Plan 1'!#REF!</definedName>
    <definedName name="ACTS" localSheetId="9">#REF!</definedName>
    <definedName name="ACTS" localSheetId="2">#REF!</definedName>
    <definedName name="ACTS">#REF!</definedName>
    <definedName name="actuadays">'[51]Day Curve Forecast'!$C$7:$C$200</definedName>
    <definedName name="Actual_Cost" localSheetId="9">#REF!</definedName>
    <definedName name="Actual_Cost" localSheetId="2">#REF!</definedName>
    <definedName name="Actual_Cost">#REF!</definedName>
    <definedName name="Actual_Days" localSheetId="2">'[52]NPT Breakdown'!$E$84</definedName>
    <definedName name="Actual_Days">'[52]NPT Breakdown'!$E$84</definedName>
    <definedName name="Actual_Depth">'[51]Day Curve Forecast'!$D$7:$D$200</definedName>
    <definedName name="ActualDAYS" localSheetId="9">#REF!</definedName>
    <definedName name="ActualDAYS" localSheetId="2">#REF!</definedName>
    <definedName name="ActualDAYS">#REF!</definedName>
    <definedName name="ActualDepth" localSheetId="2">#REF!</definedName>
    <definedName name="ActualDepth">#REF!</definedName>
    <definedName name="ActualDepth." localSheetId="2">#REF!</definedName>
    <definedName name="ActualDepth.">#REF!</definedName>
    <definedName name="ad" localSheetId="2">'[50]Well Plan 1'!#REF!</definedName>
    <definedName name="ad">'[50]Well Plan 1'!#REF!</definedName>
    <definedName name="additive" localSheetId="2">[53]data!$B$1:$B$65536</definedName>
    <definedName name="additive">[54]data!$B$1:$B$65536</definedName>
    <definedName name="additive1" localSheetId="2">[55]data!$B$1:$B$65536</definedName>
    <definedName name="additive1">[56]data!$B$1:$B$65536</definedName>
    <definedName name="Additives" localSheetId="2">[57]Data1338!#REF!</definedName>
    <definedName name="Additives">[58]Data1338!#REF!</definedName>
    <definedName name="ADEPTB" localSheetId="9">#REF!</definedName>
    <definedName name="ADEPTB" localSheetId="2">#REF!</definedName>
    <definedName name="ADEPTB">#REF!</definedName>
    <definedName name="ADEPTE" localSheetId="2">#REF!</definedName>
    <definedName name="ADEPTE">#REF!</definedName>
    <definedName name="ADF" localSheetId="2">#REF!</definedName>
    <definedName name="ADF">#REF!</definedName>
    <definedName name="ADMIN" localSheetId="2">#REF!</definedName>
    <definedName name="ADMIN">#REF!</definedName>
    <definedName name="ads" localSheetId="9" hidden="1">{#N/A,#N/A,FALSE,"COVER";#N/A,#N/A,FALSE,"CONTENTS";#N/A,#N/A,FALSE,"PAGE1";#N/A,#N/A,FALSE,"PAGE2";#N/A,#N/A,FALSE,"PAGE3";#N/A,#N/A,FALSE,"PAGE4";#N/A,#N/A,FALSE,"PAGE5";#N/A,#N/A,FALSE,"PAGE6";#N/A,#N/A,FALSE,"PAGE7";#N/A,#N/A,FALSE,"PAGE8";#N/A,#N/A,FALSE,"PAGE9"}</definedName>
    <definedName name="ads" localSheetId="2" hidden="1">{#N/A,#N/A,FALSE,"COVER";#N/A,#N/A,FALSE,"CONTENTS";#N/A,#N/A,FALSE,"PAGE1";#N/A,#N/A,FALSE,"PAGE2";#N/A,#N/A,FALSE,"PAGE3";#N/A,#N/A,FALSE,"PAGE4";#N/A,#N/A,FALSE,"PAGE5";#N/A,#N/A,FALSE,"PAGE6";#N/A,#N/A,FALSE,"PAGE7";#N/A,#N/A,FALSE,"PAGE8";#N/A,#N/A,FALSE,"PAGE9"}</definedName>
    <definedName name="ads" hidden="1">{#N/A,#N/A,FALSE,"COVER";#N/A,#N/A,FALSE,"CONTENTS";#N/A,#N/A,FALSE,"PAGE1";#N/A,#N/A,FALSE,"PAGE2";#N/A,#N/A,FALSE,"PAGE3";#N/A,#N/A,FALSE,"PAGE4";#N/A,#N/A,FALSE,"PAGE5";#N/A,#N/A,FALSE,"PAGE6";#N/A,#N/A,FALSE,"PAGE7";#N/A,#N/A,FALSE,"PAGE8";#N/A,#N/A,FALSE,"PAGE9"}</definedName>
    <definedName name="adservice" localSheetId="2">[53]data!$X$1:$X$65536</definedName>
    <definedName name="adservice">[54]data!$X$1:$X$65536</definedName>
    <definedName name="adservice1" localSheetId="2">[55]data!$X$1:$X$65536</definedName>
    <definedName name="adservice1">[56]data!$X$1:$X$65536</definedName>
    <definedName name="adservicecost" localSheetId="2">[53]data!$Y$1:$Y$65536</definedName>
    <definedName name="adservicecost">[54]data!$Y$1:$Y$65536</definedName>
    <definedName name="adservicecost1" localSheetId="2">[55]data!$Y$1:$Y$65536</definedName>
    <definedName name="adservicecost1">[56]data!$Y$1:$Y$65536</definedName>
    <definedName name="adserviceref" localSheetId="2">[53]data!$W$1:$W$65536</definedName>
    <definedName name="adserviceref">[54]data!$W$1:$W$65536</definedName>
    <definedName name="adserviceref1" localSheetId="2">[59]data!$W$1:$W$65536</definedName>
    <definedName name="adserviceref1">[60]data!$W$1:$W$65536</definedName>
    <definedName name="aejr" localSheetId="2" hidden="1">'[12]PERHITUNGAN  KEEKONOMIAN'!#REF!</definedName>
    <definedName name="aejr" hidden="1">'[12]PERHITUNGAN  KEEKONOMIAN'!#REF!</definedName>
    <definedName name="af" localSheetId="2">'[50]Well Plan 1'!#REF!</definedName>
    <definedName name="af">'[50]Well Plan 1'!#REF!</definedName>
    <definedName name="afaaa" localSheetId="9" hidden="1">{#N/A,#N/A,FALSE,"Parts";#N/A,#N/A,FALSE,"FG";#N/A,#N/A,FALSE,"Raw Material";#N/A,#N/A,FALSE,"Resale"}</definedName>
    <definedName name="afaaa" localSheetId="2" hidden="1">{#N/A,#N/A,FALSE,"Parts";#N/A,#N/A,FALSE,"FG";#N/A,#N/A,FALSE,"Raw Material";#N/A,#N/A,FALSE,"Resale"}</definedName>
    <definedName name="afaaa" hidden="1">{#N/A,#N/A,FALSE,"Parts";#N/A,#N/A,FALSE,"FG";#N/A,#N/A,FALSE,"Raw Material";#N/A,#N/A,FALSE,"Resale"}</definedName>
    <definedName name="afdea" localSheetId="9" hidden="1">{#N/A,#N/A,FALSE,"COVER";#N/A,#N/A,FALSE,"CONTENTS";#N/A,#N/A,FALSE,"PAGE1";#N/A,#N/A,FALSE,"PAGE2";#N/A,#N/A,FALSE,"PAGE3";#N/A,#N/A,FALSE,"PAGE4";#N/A,#N/A,FALSE,"PAGE5";#N/A,#N/A,FALSE,"PAGE6";#N/A,#N/A,FALSE,"PAGE7";#N/A,#N/A,FALSE,"PAGE8";#N/A,#N/A,FALSE,"PAGE9"}</definedName>
    <definedName name="afdea" localSheetId="2" hidden="1">{#N/A,#N/A,FALSE,"COVER";#N/A,#N/A,FALSE,"CONTENTS";#N/A,#N/A,FALSE,"PAGE1";#N/A,#N/A,FALSE,"PAGE2";#N/A,#N/A,FALSE,"PAGE3";#N/A,#N/A,FALSE,"PAGE4";#N/A,#N/A,FALSE,"PAGE5";#N/A,#N/A,FALSE,"PAGE6";#N/A,#N/A,FALSE,"PAGE7";#N/A,#N/A,FALSE,"PAGE8";#N/A,#N/A,FALSE,"PAGE9"}</definedName>
    <definedName name="afdea" hidden="1">{#N/A,#N/A,FALSE,"COVER";#N/A,#N/A,FALSE,"CONTENTS";#N/A,#N/A,FALSE,"PAGE1";#N/A,#N/A,FALSE,"PAGE2";#N/A,#N/A,FALSE,"PAGE3";#N/A,#N/A,FALSE,"PAGE4";#N/A,#N/A,FALSE,"PAGE5";#N/A,#N/A,FALSE,"PAGE6";#N/A,#N/A,FALSE,"PAGE7";#N/A,#N/A,FALSE,"PAGE8";#N/A,#N/A,FALSE,"PAGE9"}</definedName>
    <definedName name="afdfsafasdfdsfw" localSheetId="9" hidden="1">{#N/A,#N/A,FALSE,"COVER";#N/A,#N/A,FALSE,"CONTENTS";#N/A,#N/A,FALSE,"PAGE1";#N/A,#N/A,FALSE,"PAGE2";#N/A,#N/A,FALSE,"PAGE3";#N/A,#N/A,FALSE,"PAGE4";#N/A,#N/A,FALSE,"PAGE5";#N/A,#N/A,FALSE,"PAGE6";#N/A,#N/A,FALSE,"PAGE7";#N/A,#N/A,FALSE,"PAGE8";#N/A,#N/A,FALSE,"PAGE9"}</definedName>
    <definedName name="afdfsafasdfdsfw" localSheetId="2" hidden="1">{#N/A,#N/A,FALSE,"COVER";#N/A,#N/A,FALSE,"CONTENTS";#N/A,#N/A,FALSE,"PAGE1";#N/A,#N/A,FALSE,"PAGE2";#N/A,#N/A,FALSE,"PAGE3";#N/A,#N/A,FALSE,"PAGE4";#N/A,#N/A,FALSE,"PAGE5";#N/A,#N/A,FALSE,"PAGE6";#N/A,#N/A,FALSE,"PAGE7";#N/A,#N/A,FALSE,"PAGE8";#N/A,#N/A,FALSE,"PAGE9"}</definedName>
    <definedName name="afdfsafasdfdsfw" hidden="1">{#N/A,#N/A,FALSE,"COVER";#N/A,#N/A,FALSE,"CONTENTS";#N/A,#N/A,FALSE,"PAGE1";#N/A,#N/A,FALSE,"PAGE2";#N/A,#N/A,FALSE,"PAGE3";#N/A,#N/A,FALSE,"PAGE4";#N/A,#N/A,FALSE,"PAGE5";#N/A,#N/A,FALSE,"PAGE6";#N/A,#N/A,FALSE,"PAGE7";#N/A,#N/A,FALSE,"PAGE8";#N/A,#N/A,FALSE,"PAGE9"}</definedName>
    <definedName name="AFE" localSheetId="2">#REF!</definedName>
    <definedName name="AFE">#REF!</definedName>
    <definedName name="AFE_Cost" localSheetId="2">#REF!</definedName>
    <definedName name="AFE_Cost">#REF!</definedName>
    <definedName name="AFE_Days" localSheetId="2">'[61]AFE Activities'!$C$11:$C$37</definedName>
    <definedName name="AFE_Days">'[62]AFE Activities'!$C$11:$C$37</definedName>
    <definedName name="AFE_Description">'[63]Link Word'!$D$6:$D$198</definedName>
    <definedName name="AFE_Pertamina" localSheetId="9">#REF!</definedName>
    <definedName name="AFE_Pertamina" localSheetId="2">#REF!</definedName>
    <definedName name="AFE_Pertamina">#REF!</definedName>
    <definedName name="AFE_TITLE" localSheetId="2">#REF!</definedName>
    <definedName name="AFE_TITLE">#REF!</definedName>
    <definedName name="AFE_Unocal" localSheetId="2">#REF!</definedName>
    <definedName name="AFE_Unocal">#REF!</definedName>
    <definedName name="AFE19R" localSheetId="9" hidden="1">{#N/A,#N/A,TRUE,"AFE";#N/A,#N/A,TRUE,"Tangible";#N/A,#N/A,TRUE,"Construction";#N/A,#N/A,TRUE,"Rignmud";#N/A,#N/A,TRUE,"Bitnddr";#N/A,#N/A,TRUE,"Cmtdesign";#N/A,#N/A,TRUE,"Pumpfee";#N/A,#N/A,TRUE,"Corendst";#N/A,#N/A,TRUE,"Ohlogging";#N/A,#N/A,TRUE,"Perforating";#N/A,#N/A,TRUE,"Chlogging";#N/A,#N/A,TRUE,"Stimulation";#N/A,#N/A,TRUE,"Completion";#N/A,#N/A,TRUE,"General"}</definedName>
    <definedName name="AFE19R" localSheetId="2" hidden="1">{#N/A,#N/A,TRUE,"AFE";#N/A,#N/A,TRUE,"Tangible";#N/A,#N/A,TRUE,"Construction";#N/A,#N/A,TRUE,"Rignmud";#N/A,#N/A,TRUE,"Bitnddr";#N/A,#N/A,TRUE,"Cmtdesign";#N/A,#N/A,TRUE,"Pumpfee";#N/A,#N/A,TRUE,"Corendst";#N/A,#N/A,TRUE,"Ohlogging";#N/A,#N/A,TRUE,"Perforating";#N/A,#N/A,TRUE,"Chlogging";#N/A,#N/A,TRUE,"Stimulation";#N/A,#N/A,TRUE,"Completion";#N/A,#N/A,TRUE,"General"}</definedName>
    <definedName name="AFE19R" hidden="1">{#N/A,#N/A,TRUE,"AFE";#N/A,#N/A,TRUE,"Tangible";#N/A,#N/A,TRUE,"Construction";#N/A,#N/A,TRUE,"Rignmud";#N/A,#N/A,TRUE,"Bitnddr";#N/A,#N/A,TRUE,"Cmtdesign";#N/A,#N/A,TRUE,"Pumpfee";#N/A,#N/A,TRUE,"Corendst";#N/A,#N/A,TRUE,"Ohlogging";#N/A,#N/A,TRUE,"Perforating";#N/A,#N/A,TRUE,"Chlogging";#N/A,#N/A,TRUE,"Stimulation";#N/A,#N/A,TRUE,"Completion";#N/A,#N/A,TRUE,"General"}</definedName>
    <definedName name="AFE19SS" localSheetId="2">#REF!</definedName>
    <definedName name="AFE19SS">#REF!</definedName>
    <definedName name="AFEDays" localSheetId="2">#REF!</definedName>
    <definedName name="AFEDays">#REF!</definedName>
    <definedName name="AFEDepth" localSheetId="2">#REF!</definedName>
    <definedName name="AFEDepth">#REF!</definedName>
    <definedName name="AFEFORM" localSheetId="2">#REF!</definedName>
    <definedName name="AFEFORM">#REF!</definedName>
    <definedName name="AFEstatPref" localSheetId="9">[64]Source!$O$27</definedName>
    <definedName name="AFEstatPref" localSheetId="2">[65]Source!$O$27</definedName>
    <definedName name="AFEstatPref">Source!$O$27</definedName>
    <definedName name="AFEstatSlc" localSheetId="9">[64]Source!$M$27</definedName>
    <definedName name="AFEstatSlc" localSheetId="2">[65]Source!$M$27</definedName>
    <definedName name="AFEstatSlc">Source!$M$27</definedName>
    <definedName name="AFEstatSlcSh" localSheetId="9">[64]Source!$N$27</definedName>
    <definedName name="AFEstatSlcSh" localSheetId="2">[65]Source!$N$27</definedName>
    <definedName name="AFEstatSlcSh">Source!$N$27</definedName>
    <definedName name="ag" localSheetId="2">[66]Source!$B$4:$B$6</definedName>
    <definedName name="ag">[66]Source!$B$4:$B$6</definedName>
    <definedName name="AGRGATB">#N/A</definedName>
    <definedName name="AIT" localSheetId="2">#REF!</definedName>
    <definedName name="AIT">#REF!</definedName>
    <definedName name="AIT_PE" localSheetId="2">#REF!</definedName>
    <definedName name="AIT_PE">#REF!</definedName>
    <definedName name="alatbantu">#N/A</definedName>
    <definedName name="ALL" localSheetId="2">#REF!</definedName>
    <definedName name="ALL">#REF!</definedName>
    <definedName name="alpha" localSheetId="9" hidden="1">{#N/A,#N/A,FALSE,"CHANGES";#N/A,#N/A,FALSE,"PROD SUMMARY";#N/A,#N/A,FALSE,"1995 PO SUM";#N/A,#N/A,FALSE,"1995 GEOG SUM";#N/A,#N/A,FALSE,"1996 PO SUM";#N/A,#N/A,FALSE,"1996 GEOG SUM"}</definedName>
    <definedName name="alpha" localSheetId="2" hidden="1">{#N/A,#N/A,FALSE,"CHANGES";#N/A,#N/A,FALSE,"PROD SUMMARY";#N/A,#N/A,FALSE,"1995 PO SUM";#N/A,#N/A,FALSE,"1995 GEOG SUM";#N/A,#N/A,FALSE,"1996 PO SUM";#N/A,#N/A,FALSE,"1996 GEOG SUM"}</definedName>
    <definedName name="alpha" hidden="1">{#N/A,#N/A,FALSE,"CHANGES";#N/A,#N/A,FALSE,"PROD SUMMARY";#N/A,#N/A,FALSE,"1995 PO SUM";#N/A,#N/A,FALSE,"1995 GEOG SUM";#N/A,#N/A,FALSE,"1996 PO SUM";#N/A,#N/A,FALSE,"1996 GEOG SUM"}</definedName>
    <definedName name="Alphain" localSheetId="2">#REF!</definedName>
    <definedName name="Alphain">#REF!</definedName>
    <definedName name="AMERICAS" localSheetId="2">#REF!</definedName>
    <definedName name="AMERICAS">#REF!</definedName>
    <definedName name="AMEYR" localSheetId="2">'[50]Well Plan 1'!#REF!</definedName>
    <definedName name="AMEYR">'[50]Well Plan 1'!#REF!</definedName>
    <definedName name="Amirullah" localSheetId="9">#REF!</definedName>
    <definedName name="Amirullah" localSheetId="2">#REF!</definedName>
    <definedName name="Amirullah">#REF!</definedName>
    <definedName name="amp">#N/A</definedName>
    <definedName name="AMS" localSheetId="2">#REF!</definedName>
    <definedName name="AMS">#REF!</definedName>
    <definedName name="AMU">'[67]cms-28'!$E$21</definedName>
    <definedName name="amya" localSheetId="2" hidden="1">'[68]ABK.04.AWALR+CO+TAB.RUPS'!#REF!</definedName>
    <definedName name="amya" hidden="1">'[68]ABK.04.AWALR+CO+TAB.RUPS'!#REF!</definedName>
    <definedName name="ANEY">'[67]cms-28'!$P$21</definedName>
    <definedName name="angle" localSheetId="2">[9]WDSI!$O$26</definedName>
    <definedName name="angle">[10]WDSI!$O$26</definedName>
    <definedName name="angle1" localSheetId="2">[9]WDSI!$C$9</definedName>
    <definedName name="angle1">[10]WDSI!$C$9</definedName>
    <definedName name="ant">'[50]Well Plan 1'!$G$161</definedName>
    <definedName name="API_No" localSheetId="9">#REF!</definedName>
    <definedName name="API_No" localSheetId="2">#REF!</definedName>
    <definedName name="API_No">#REF!</definedName>
    <definedName name="API_Number" localSheetId="2">#REF!</definedName>
    <definedName name="API_Number">#REF!</definedName>
    <definedName name="API2_number" localSheetId="2">#REF!</definedName>
    <definedName name="API2_number">#REF!</definedName>
    <definedName name="APPROVED" localSheetId="2">#REF!</definedName>
    <definedName name="APPROVED">#REF!</definedName>
    <definedName name="Approver">[69]Cover!$K$25</definedName>
    <definedName name="APS" localSheetId="9">#REF!</definedName>
    <definedName name="APS" localSheetId="2">#REF!</definedName>
    <definedName name="APS">#REF!</definedName>
    <definedName name="AR" localSheetId="2">#REF!</definedName>
    <definedName name="AR">#REF!</definedName>
    <definedName name="Arab_Zone_D" localSheetId="2">[70]XYT!$G$93</definedName>
    <definedName name="Arab_Zone_D">[71]XYT!$G$93</definedName>
    <definedName name="Arab_Zones_A_B___C" localSheetId="2">[70]XYT!$G$92</definedName>
    <definedName name="Arab_Zones_A_B___C">[71]XYT!$G$92</definedName>
    <definedName name="Araej" localSheetId="2">[70]XYT!$G$97</definedName>
    <definedName name="Araej">[71]XYT!$G$97</definedName>
    <definedName name="arc" localSheetId="9">#REF!</definedName>
    <definedName name="arc" localSheetId="2">#REF!</definedName>
    <definedName name="arc">#REF!</definedName>
    <definedName name="Area">'[72]SRP Design'!$P$3</definedName>
    <definedName name="ARGON" localSheetId="9">#REF!</definedName>
    <definedName name="ARGON" localSheetId="2">#REF!</definedName>
    <definedName name="ARGON">#REF!</definedName>
    <definedName name="ARI" localSheetId="2">#REF!</definedName>
    <definedName name="ARI">#REF!</definedName>
    <definedName name="Arial" localSheetId="2">#REF!</definedName>
    <definedName name="Arial">#REF!</definedName>
    <definedName name="AROP1" localSheetId="2">#REF!</definedName>
    <definedName name="AROP1">#REF!</definedName>
    <definedName name="AROP10" localSheetId="2">#REF!</definedName>
    <definedName name="AROP10">#REF!</definedName>
    <definedName name="AROP11" localSheetId="2">#REF!</definedName>
    <definedName name="AROP11">#REF!</definedName>
    <definedName name="AROP2" localSheetId="2">#REF!</definedName>
    <definedName name="AROP2">#REF!</definedName>
    <definedName name="AROP3" localSheetId="2">#REF!</definedName>
    <definedName name="AROP3">#REF!</definedName>
    <definedName name="AROP4" localSheetId="2">#REF!</definedName>
    <definedName name="AROP4">#REF!</definedName>
    <definedName name="AROP5" localSheetId="2">#REF!</definedName>
    <definedName name="AROP5">#REF!</definedName>
    <definedName name="AROP6" localSheetId="2">#REF!</definedName>
    <definedName name="AROP6">#REF!</definedName>
    <definedName name="AROP7" localSheetId="2">#REF!</definedName>
    <definedName name="AROP7">#REF!</definedName>
    <definedName name="AROP8" localSheetId="2">#REF!</definedName>
    <definedName name="AROP8">#REF!</definedName>
    <definedName name="AROP9" localSheetId="2">#REF!</definedName>
    <definedName name="AROP9">#REF!</definedName>
    <definedName name="as" localSheetId="2">#REF!</definedName>
    <definedName name="as">#REF!</definedName>
    <definedName name="asa" localSheetId="2">#REF!</definedName>
    <definedName name="asa">#REF!</definedName>
    <definedName name="asassasa" localSheetId="9" hidden="1">{#N/A,#N/A,TRUE,"AFE";#N/A,#N/A,TRUE,"Tangible";#N/A,#N/A,TRUE,"Construction";#N/A,#N/A,TRUE,"Rignmud";#N/A,#N/A,TRUE,"Bitnddr";#N/A,#N/A,TRUE,"Cmtdesign";#N/A,#N/A,TRUE,"Pumpfee";#N/A,#N/A,TRUE,"Corendst";#N/A,#N/A,TRUE,"Ohlogging";#N/A,#N/A,TRUE,"Perforating";#N/A,#N/A,TRUE,"Chlogging";#N/A,#N/A,TRUE,"Stimulation";#N/A,#N/A,TRUE,"Completion";#N/A,#N/A,TRUE,"General"}</definedName>
    <definedName name="asassasa" localSheetId="2" hidden="1">{#N/A,#N/A,TRUE,"AFE";#N/A,#N/A,TRUE,"Tangible";#N/A,#N/A,TRUE,"Construction";#N/A,#N/A,TRUE,"Rignmud";#N/A,#N/A,TRUE,"Bitnddr";#N/A,#N/A,TRUE,"Cmtdesign";#N/A,#N/A,TRUE,"Pumpfee";#N/A,#N/A,TRUE,"Corendst";#N/A,#N/A,TRUE,"Ohlogging";#N/A,#N/A,TRUE,"Perforating";#N/A,#N/A,TRUE,"Chlogging";#N/A,#N/A,TRUE,"Stimulation";#N/A,#N/A,TRUE,"Completion";#N/A,#N/A,TRUE,"General"}</definedName>
    <definedName name="asassasa" hidden="1">{#N/A,#N/A,TRUE,"AFE";#N/A,#N/A,TRUE,"Tangible";#N/A,#N/A,TRUE,"Construction";#N/A,#N/A,TRUE,"Rignmud";#N/A,#N/A,TRUE,"Bitnddr";#N/A,#N/A,TRUE,"Cmtdesign";#N/A,#N/A,TRUE,"Pumpfee";#N/A,#N/A,TRUE,"Corendst";#N/A,#N/A,TRUE,"Ohlogging";#N/A,#N/A,TRUE,"Perforating";#N/A,#N/A,TRUE,"Chlogging";#N/A,#N/A,TRUE,"Stimulation";#N/A,#N/A,TRUE,"Completion";#N/A,#N/A,TRUE,"General"}</definedName>
    <definedName name="asd" localSheetId="2">'[34]Data Entry'!#REF!</definedName>
    <definedName name="asd">'[34]Data Entry'!#REF!</definedName>
    <definedName name="asdasd" localSheetId="9">#REF!</definedName>
    <definedName name="asdasd" localSheetId="2">#REF!</definedName>
    <definedName name="asdasd">#REF!</definedName>
    <definedName name="asdff" localSheetId="9" hidden="1">{#N/A,#N/A,FALSE,"CHANGES";#N/A,#N/A,FALSE,"PROD SUMMARY";#N/A,#N/A,FALSE,"1995 PO SUM";#N/A,#N/A,FALSE,"1995 GEOG SUM";#N/A,#N/A,FALSE,"1996 PO SUM";#N/A,#N/A,FALSE,"1996 GEOG SUM"}</definedName>
    <definedName name="asdff" localSheetId="2" hidden="1">{#N/A,#N/A,FALSE,"CHANGES";#N/A,#N/A,FALSE,"PROD SUMMARY";#N/A,#N/A,FALSE,"1995 PO SUM";#N/A,#N/A,FALSE,"1995 GEOG SUM";#N/A,#N/A,FALSE,"1996 PO SUM";#N/A,#N/A,FALSE,"1996 GEOG SUM"}</definedName>
    <definedName name="asdff" hidden="1">{#N/A,#N/A,FALSE,"CHANGES";#N/A,#N/A,FALSE,"PROD SUMMARY";#N/A,#N/A,FALSE,"1995 PO SUM";#N/A,#N/A,FALSE,"1995 GEOG SUM";#N/A,#N/A,FALSE,"1996 PO SUM";#N/A,#N/A,FALSE,"1996 GEOG SUM"}</definedName>
    <definedName name="asfasfasfasf" localSheetId="2">'[34]Data Entry'!#REF!</definedName>
    <definedName name="asfasfasfasf">'[34]Data Entry'!#REF!</definedName>
    <definedName name="asfd" localSheetId="2">'[34]Data Entry'!#REF!</definedName>
    <definedName name="asfd">'[34]Data Entry'!#REF!</definedName>
    <definedName name="asfsafas" localSheetId="2">'[34]Data Entry'!#REF!</definedName>
    <definedName name="asfsafas">'[34]Data Entry'!#REF!</definedName>
    <definedName name="asfsasfasf" localSheetId="2">'[34]Data Entry'!#REF!</definedName>
    <definedName name="asfsasfasf">'[34]Data Entry'!#REF!</definedName>
    <definedName name="asfsfaasfasfasf" localSheetId="2">'[34]Data Entry'!#REF!</definedName>
    <definedName name="asfsfaasfasfasf">'[34]Data Entry'!#REF!</definedName>
    <definedName name="ASI" localSheetId="9">#REF!</definedName>
    <definedName name="ASI" localSheetId="2">#REF!</definedName>
    <definedName name="ASI">#REF!</definedName>
    <definedName name="aspal">#N/A</definedName>
    <definedName name="ASSET" localSheetId="9">'[73]REKAP(A)'!#REF!</definedName>
    <definedName name="ASSET" localSheetId="2">'[73]REKAP(A)'!#REF!</definedName>
    <definedName name="ASSET">'[73]REKAP(A)'!#REF!</definedName>
    <definedName name="ASSY">45.46</definedName>
    <definedName name="AutoRow42ChartX">OFFSET('[36]Tab 3.0'!$CK$7,'[36]Tab 3.0'!$CM$8+1,,'[36]Tab 3.0'!$CM$9,)</definedName>
    <definedName name="AutoRow42ChartY">OFFSET('[36]Tab 3.0'!$CL$7,'[36]Tab 3.0'!$CM$8+1,,'[36]Tab 3.0'!$CM$9,)</definedName>
    <definedName name="AutoRowforChart">OFFSET('[36]Tab 3.0'!$AR$6,1,,COUNTIF('[36]Tab 3.0'!$AM$7:$AM$1000,"&gt;&lt;"),1)</definedName>
    <definedName name="Available_stage" localSheetId="9">#REF!</definedName>
    <definedName name="Available_stage" localSheetId="2">#REF!</definedName>
    <definedName name="Available_stage">#REF!</definedName>
    <definedName name="AVERAGE" localSheetId="2">#REF!</definedName>
    <definedName name="AVERAGE">#REF!</definedName>
    <definedName name="AYMER" localSheetId="2">'[50]Well Plan 1'!#REF!</definedName>
    <definedName name="AYMER">'[50]Well Plan 1'!#REF!</definedName>
    <definedName name="AYR">'[67]cms-28'!$P$20</definedName>
    <definedName name="AzimColumn" localSheetId="2">!#REF!</definedName>
    <definedName name="AzimColumn">!#REF!</definedName>
    <definedName name="Azimuth_In" localSheetId="9">#REF!</definedName>
    <definedName name="Azimuth_In" localSheetId="2">#REF!</definedName>
    <definedName name="Azimuth_In">#REF!</definedName>
    <definedName name="Azimuth_Out" localSheetId="2">#REF!</definedName>
    <definedName name="Azimuth_Out">#REF!</definedName>
    <definedName name="b" localSheetId="2">#REF!</definedName>
    <definedName name="b">#REF!</definedName>
    <definedName name="B_TRAYEKBOR">OFFSET('[36]Name MGR'!$G$26,1,,ROWS('[36]Name MGR'!XEU1048573:XEU9)-COUNTIF('[36]Name MGR'!$G$27:$G$41,"&gt;&amp;""")-1,)</definedName>
    <definedName name="B16_" localSheetId="9">[1]BHCT!#REF!</definedName>
    <definedName name="B16_" localSheetId="2">[1]BHCT!#REF!</definedName>
    <definedName name="B16_">[1]BHCT!#REF!</definedName>
    <definedName name="B17_">[1]BHCT!$C$13</definedName>
    <definedName name="B18_">[1]BHCT!$C$14</definedName>
    <definedName name="B19_">[1]BHCT!$C$15</definedName>
    <definedName name="ba" localSheetId="2">'[50]Well Plan 1'!#REF!</definedName>
    <definedName name="ba">'[50]Well Plan 1'!#REF!</definedName>
    <definedName name="Bab_Member" localSheetId="2">[70]XYT!$G$38</definedName>
    <definedName name="Bab_Member">[71]XYT!$G$38</definedName>
    <definedName name="back">[3]!back</definedName>
    <definedName name="BACK_UP_CALCULATIONS" localSheetId="2">#REF!</definedName>
    <definedName name="BACK_UP_CALCULATIONS">#REF!</definedName>
    <definedName name="bae" localSheetId="2">'[50]Well Plan 1'!#REF!</definedName>
    <definedName name="bae">'[50]Well Plan 1'!#REF!</definedName>
    <definedName name="BAHRO" localSheetId="9">#REF!</definedName>
    <definedName name="BAHRO" localSheetId="2">#REF!</definedName>
    <definedName name="BAHRO">#REF!</definedName>
    <definedName name="BANDING" localSheetId="9">'[73]REKAP(A)'!#REF!</definedName>
    <definedName name="BANDING" localSheetId="2">'[73]REKAP(A)'!#REF!</definedName>
    <definedName name="BANDING">'[73]REKAP(A)'!#REF!</definedName>
    <definedName name="bar" localSheetId="9">'[50]Well Plan 1'!#REF!</definedName>
    <definedName name="bar" localSheetId="2">'[50]Well Plan 1'!#REF!</definedName>
    <definedName name="bar">'[50]Well Plan 1'!#REF!</definedName>
    <definedName name="BARCHART_PROY" localSheetId="9">#REF!</definedName>
    <definedName name="BARCHART_PROY" localSheetId="2">#REF!</definedName>
    <definedName name="BARCHART_PROY">#REF!</definedName>
    <definedName name="BARS" localSheetId="2">#REF!</definedName>
    <definedName name="BARS">#REF!</definedName>
    <definedName name="base" localSheetId="2">#REF!</definedName>
    <definedName name="base">#REF!</definedName>
    <definedName name="Basin" localSheetId="2">#REF!</definedName>
    <definedName name="Basin">#REF!</definedName>
    <definedName name="basinplay" localSheetId="2">[74]Source!$A$4:$A$33</definedName>
    <definedName name="basinplay">[75]Source!$A$4:$A$33</definedName>
    <definedName name="bb" localSheetId="9" hidden="1">{#N/A,#N/A,FALSE,"CHANGES";#N/A,#N/A,FALSE,"PROD SUMMARY";#N/A,#N/A,FALSE,"1995 PO SUM";#N/A,#N/A,FALSE,"1995 GEOG SUM";#N/A,#N/A,FALSE,"1996 PO SUM";#N/A,#N/A,FALSE,"1996 GEOG SUM"}</definedName>
    <definedName name="bb" localSheetId="2" hidden="1">{#N/A,#N/A,FALSE,"CHANGES";#N/A,#N/A,FALSE,"PROD SUMMARY";#N/A,#N/A,FALSE,"1995 PO SUM";#N/A,#N/A,FALSE,"1995 GEOG SUM";#N/A,#N/A,FALSE,"1996 PO SUM";#N/A,#N/A,FALSE,"1996 GEOG SUM"}</definedName>
    <definedName name="bb" hidden="1">{#N/A,#N/A,FALSE,"CHANGES";#N/A,#N/A,FALSE,"PROD SUMMARY";#N/A,#N/A,FALSE,"1995 PO SUM";#N/A,#N/A,FALSE,"1995 GEOG SUM";#N/A,#N/A,FALSE,"1996 PO SUM";#N/A,#N/A,FALSE,"1996 GEOG SUM"}</definedName>
    <definedName name="bbbbb" localSheetId="2">#REF!</definedName>
    <definedName name="bbbbb">#REF!</definedName>
    <definedName name="Bbfpd">'[76]Calculation (2)'!$C$3</definedName>
    <definedName name="BBL">6.293</definedName>
    <definedName name="BBL_BLN" localSheetId="2">#REF!</definedName>
    <definedName name="BBL_BLN">#REF!</definedName>
    <definedName name="BblsPerTon" localSheetId="2">#REF!</definedName>
    <definedName name="BblsPerTon">#REF!</definedName>
    <definedName name="bdays" localSheetId="2">#REF!</definedName>
    <definedName name="bdays">#REF!</definedName>
    <definedName name="BendInformation" localSheetId="2">#REF!</definedName>
    <definedName name="BendInformation">#REF!</definedName>
    <definedName name="bensin" localSheetId="2">'[77]HARGA SATUAN'!$G$38</definedName>
    <definedName name="bensin">'[77]HARGA SATUAN'!$G$38</definedName>
    <definedName name="BERITA" localSheetId="9">#REF!</definedName>
    <definedName name="BERITA" localSheetId="2">#REF!</definedName>
    <definedName name="BERITA">#REF!</definedName>
    <definedName name="BESTROP1" localSheetId="2">#REF!</definedName>
    <definedName name="BESTROP1">#REF!</definedName>
    <definedName name="BESTROP10" localSheetId="2">#REF!</definedName>
    <definedName name="BESTROP10">#REF!</definedName>
    <definedName name="BESTROP11" localSheetId="2">#REF!</definedName>
    <definedName name="BESTROP11">#REF!</definedName>
    <definedName name="BESTROP2" localSheetId="2">#REF!</definedName>
    <definedName name="BESTROP2">#REF!</definedName>
    <definedName name="BESTROP3" localSheetId="2">#REF!</definedName>
    <definedName name="BESTROP3">#REF!</definedName>
    <definedName name="BESTROP4" localSheetId="2">#REF!</definedName>
    <definedName name="BESTROP4">#REF!</definedName>
    <definedName name="BESTROP5" localSheetId="2">#REF!</definedName>
    <definedName name="BESTROP5">#REF!</definedName>
    <definedName name="BESTROP6" localSheetId="2">#REF!</definedName>
    <definedName name="BESTROP6">#REF!</definedName>
    <definedName name="BESTROP7" localSheetId="2">#REF!</definedName>
    <definedName name="BESTROP7">#REF!</definedName>
    <definedName name="BESTROP8" localSheetId="2">#REF!</definedName>
    <definedName name="BESTROP8">#REF!</definedName>
    <definedName name="BESTROP9" localSheetId="2">#REF!</definedName>
    <definedName name="BESTROP9">#REF!</definedName>
    <definedName name="BETA" localSheetId="9" hidden="1">{#N/A,#N/A,FALSE,"CHANGES";#N/A,#N/A,FALSE,"PROD SUMMARY";#N/A,#N/A,FALSE,"1995 PO SUM";#N/A,#N/A,FALSE,"1995 GEOG SUM";#N/A,#N/A,FALSE,"1996 PO SUM";#N/A,#N/A,FALSE,"1996 GEOG SUM"}</definedName>
    <definedName name="BETA" localSheetId="2" hidden="1">{#N/A,#N/A,FALSE,"CHANGES";#N/A,#N/A,FALSE,"PROD SUMMARY";#N/A,#N/A,FALSE,"1995 PO SUM";#N/A,#N/A,FALSE,"1995 GEOG SUM";#N/A,#N/A,FALSE,"1996 PO SUM";#N/A,#N/A,FALSE,"1996 GEOG SUM"}</definedName>
    <definedName name="BETA" hidden="1">{#N/A,#N/A,FALSE,"CHANGES";#N/A,#N/A,FALSE,"PROD SUMMARY";#N/A,#N/A,FALSE,"1995 PO SUM";#N/A,#N/A,FALSE,"1995 GEOG SUM";#N/A,#N/A,FALSE,"1996 PO SUM";#N/A,#N/A,FALSE,"1996 GEOG SUM"}</definedName>
    <definedName name="BFPD">[78]Calculation!$C$3</definedName>
    <definedName name="bg" localSheetId="2">'[17]rms mek'!$D$14</definedName>
    <definedName name="bg">'[18]rms mek'!$D$14</definedName>
    <definedName name="BH" localSheetId="2">'[79]BOM (3000)'!#REF!</definedName>
    <definedName name="BH">'[79]BOM (3000)'!#REF!</definedName>
    <definedName name="Bha_Range" localSheetId="9">#REF!</definedName>
    <definedName name="Bha_Range" localSheetId="2">#REF!</definedName>
    <definedName name="Bha_Range">#REF!</definedName>
    <definedName name="BhaComments" localSheetId="2">#REF!</definedName>
    <definedName name="BhaComments">#REF!</definedName>
    <definedName name="BhaName" localSheetId="2">#REF!</definedName>
    <definedName name="BhaName">#REF!</definedName>
    <definedName name="BhaSchematic" localSheetId="2">#REF!</definedName>
    <definedName name="BhaSchematic">#REF!</definedName>
    <definedName name="BHC" localSheetId="2">#REF!</definedName>
    <definedName name="BHC">#REF!</definedName>
    <definedName name="BHD" localSheetId="2">[80]SUM!#REF!</definedName>
    <definedName name="BHD">[80]SUM!#REF!</definedName>
    <definedName name="BHDb" localSheetId="9">#REF!</definedName>
    <definedName name="BHDb" localSheetId="2">#REF!</definedName>
    <definedName name="BHDb">#REF!</definedName>
    <definedName name="BHDSIN" localSheetId="9">[80]SUM!#REF!</definedName>
    <definedName name="BHDSIN" localSheetId="2">[80]SUM!#REF!</definedName>
    <definedName name="BHDSIN">[80]SUM!#REF!</definedName>
    <definedName name="BIAYA" localSheetId="9">#REF!</definedName>
    <definedName name="BIAYA" localSheetId="2">#REF!</definedName>
    <definedName name="BIAYA">#REF!</definedName>
    <definedName name="BIAYA_MINGGU_1" localSheetId="2">#REF!</definedName>
    <definedName name="BIAYA_MINGGU_1">#REF!</definedName>
    <definedName name="bib">[3]!bib</definedName>
    <definedName name="BIT">'[81]SCH 20'!$N$239</definedName>
    <definedName name="Bit_Size" localSheetId="9">#REF!</definedName>
    <definedName name="Bit_Size" localSheetId="2">#REF!</definedName>
    <definedName name="Bit_Size">#REF!</definedName>
    <definedName name="BitNozzles" localSheetId="2">#REF!</definedName>
    <definedName name="BitNozzles">#REF!</definedName>
    <definedName name="BitNozzleTFA" localSheetId="2">#REF!</definedName>
    <definedName name="BitNozzleTFA">#REF!</definedName>
    <definedName name="BitNozzleTFAUnits" localSheetId="2">#REF!</definedName>
    <definedName name="BitNozzleTFAUnits">#REF!</definedName>
    <definedName name="BitNozzleUnit" localSheetId="2">#REF!</definedName>
    <definedName name="BitNozzleUnit">#REF!</definedName>
    <definedName name="blank_area" localSheetId="2">#REF!</definedName>
    <definedName name="blank_area">#REF!</definedName>
    <definedName name="bln">[82]Data!$E$2:$P$2</definedName>
    <definedName name="block10">[3]!block10</definedName>
    <definedName name="block11">[3]!block11</definedName>
    <definedName name="block12">[3]!block12</definedName>
    <definedName name="block13">[3]!block13</definedName>
    <definedName name="block14">[3]!block14</definedName>
    <definedName name="block15">[3]!block15</definedName>
    <definedName name="block16">[3]!block16</definedName>
    <definedName name="block17">[3]!block17</definedName>
    <definedName name="block18">[3]!block18</definedName>
    <definedName name="block19">[3]!block19</definedName>
    <definedName name="block2">[3]!block2</definedName>
    <definedName name="block20">[3]!block20</definedName>
    <definedName name="block21">[3]!block21</definedName>
    <definedName name="block22">[3]!block22</definedName>
    <definedName name="block23">[3]!block23</definedName>
    <definedName name="block24">[3]!block24</definedName>
    <definedName name="block25">[3]!block25</definedName>
    <definedName name="block26">[3]!block26</definedName>
    <definedName name="block27">[3]!block27</definedName>
    <definedName name="block28">[3]!block28</definedName>
    <definedName name="block29">[3]!block29</definedName>
    <definedName name="block3">[3]!block3</definedName>
    <definedName name="block30">[3]!block30</definedName>
    <definedName name="block31">[3]!block31</definedName>
    <definedName name="block4">[3]!block4</definedName>
    <definedName name="block5">[3]!block5</definedName>
    <definedName name="block6">[3]!block6</definedName>
    <definedName name="block7">[3]!block7</definedName>
    <definedName name="block8">[3]!block8</definedName>
    <definedName name="block9">[3]!block9</definedName>
    <definedName name="blockout">[3]!blockout</definedName>
    <definedName name="BN" localSheetId="2">#REF!</definedName>
    <definedName name="BN">#REF!</definedName>
    <definedName name="BNR_USUL" localSheetId="2">#REF!</definedName>
    <definedName name="BNR_USUL">#REF!</definedName>
    <definedName name="BO" localSheetId="2">#REF!</definedName>
    <definedName name="BO">#REF!</definedName>
    <definedName name="BoatData" localSheetId="2">#REF!</definedName>
    <definedName name="BoatData">#REF!</definedName>
    <definedName name="bOB">[83]Volumes!$K$1:$Y$76</definedName>
    <definedName name="bom" localSheetId="9">#REF!</definedName>
    <definedName name="bom" localSheetId="2">#REF!</definedName>
    <definedName name="bom">#REF!</definedName>
    <definedName name="book" localSheetId="9">'[84]Rekap(Usul)'!#REF!</definedName>
    <definedName name="book" localSheetId="2">'[84]Rekap(Usul)'!#REF!</definedName>
    <definedName name="book">'[84]Rekap(Usul)'!#REF!</definedName>
    <definedName name="BOPD">[85]Program!$Q$16</definedName>
    <definedName name="BOR">[45]BOR!$C$3:$T$116</definedName>
    <definedName name="Borehole" localSheetId="9">#REF!</definedName>
    <definedName name="Borehole" localSheetId="2">#REF!</definedName>
    <definedName name="Borehole">#REF!</definedName>
    <definedName name="BoreholeName" localSheetId="9">'[46]Well Plan 1'!#REF!</definedName>
    <definedName name="BoreholeName" localSheetId="2">'[46]Well Plan 1'!#REF!</definedName>
    <definedName name="BoreholeName">'[46]Well Plan 1'!#REF!</definedName>
    <definedName name="BOX" localSheetId="9">#REF!</definedName>
    <definedName name="BOX" localSheetId="2">#REF!</definedName>
    <definedName name="BOX">#REF!</definedName>
    <definedName name="boxing" localSheetId="2">#REF!</definedName>
    <definedName name="boxing">#REF!</definedName>
    <definedName name="BOXING___HANDLING" localSheetId="2">#REF!</definedName>
    <definedName name="BOXING___HANDLING">#REF!</definedName>
    <definedName name="BRF" localSheetId="2">'[38]Rekap Tekanan'!#REF!</definedName>
    <definedName name="BRF">'[38]Rekap Tekanan'!#REF!</definedName>
    <definedName name="BRG" localSheetId="9">#REF!</definedName>
    <definedName name="BRG" localSheetId="2">#REF!</definedName>
    <definedName name="BRG">#REF!</definedName>
    <definedName name="bridge">'[86]Day Curve Forecast'!$C$7:$C$200</definedName>
    <definedName name="BROP1" localSheetId="9">#REF!</definedName>
    <definedName name="BROP1" localSheetId="2">#REF!</definedName>
    <definedName name="BROP1">#REF!</definedName>
    <definedName name="BROP2" localSheetId="2">#REF!</definedName>
    <definedName name="BROP2">#REF!</definedName>
    <definedName name="BROP3" localSheetId="2">#REF!</definedName>
    <definedName name="BROP3">#REF!</definedName>
    <definedName name="BROP4" localSheetId="2">#REF!</definedName>
    <definedName name="BROP4">#REF!</definedName>
    <definedName name="BROP5" localSheetId="2">#REF!</definedName>
    <definedName name="BROP5">#REF!</definedName>
    <definedName name="bs4a" localSheetId="2">#REF!</definedName>
    <definedName name="bs4a">#REF!</definedName>
    <definedName name="bt" localSheetId="2">#REF!</definedName>
    <definedName name="bt">#REF!</definedName>
    <definedName name="BULAN">[87]DATA!$E$4:$P$4</definedName>
    <definedName name="BuoyantWeightBelowJar" localSheetId="9">#REF!</definedName>
    <definedName name="BuoyantWeightBelowJar" localSheetId="2">#REF!</definedName>
    <definedName name="BuoyantWeightBelowJar">#REF!</definedName>
    <definedName name="BuoyantWeightBelowJarUnits" localSheetId="2">#REF!</definedName>
    <definedName name="BuoyantWeightBelowJarUnits">#REF!</definedName>
    <definedName name="BURDEN" localSheetId="2">#REF!</definedName>
    <definedName name="BURDEN">#REF!</definedName>
    <definedName name="bvs" localSheetId="2">'[50]Well Plan 1'!#REF!</definedName>
    <definedName name="bvs">'[50]Well Plan 1'!#REF!</definedName>
    <definedName name="BWT" localSheetId="9">#REF!</definedName>
    <definedName name="BWT" localSheetId="2">#REF!</definedName>
    <definedName name="BWT">#REF!</definedName>
    <definedName name="BY_TYPE" localSheetId="2">#REF!</definedName>
    <definedName name="BY_TYPE">#REF!</definedName>
    <definedName name="BY_TYPE1">[88]FA!$B$39:$F$49</definedName>
    <definedName name="C_" localSheetId="9">#REF!</definedName>
    <definedName name="C_" localSheetId="2">#REF!</definedName>
    <definedName name="C_">#REF!</definedName>
    <definedName name="C_CATLEVEL_1">OFFSET('[36]Name MGR'!$G$45,1,,COUNTIF('[36]Name MGR'!$G$46:$G$70,"&gt;&lt;"),)</definedName>
    <definedName name="CA" localSheetId="9">#REF!</definedName>
    <definedName name="CA" localSheetId="2">#REF!</definedName>
    <definedName name="CA">#REF!</definedName>
    <definedName name="CAL" localSheetId="2">#REF!</definedName>
    <definedName name="CAL">#REF!</definedName>
    <definedName name="cap" localSheetId="2">#REF!</definedName>
    <definedName name="cap">#REF!</definedName>
    <definedName name="CAPH" localSheetId="2">#REF!</definedName>
    <definedName name="CAPH">#REF!</definedName>
    <definedName name="Capital_Expenditures" localSheetId="2">#REF!</definedName>
    <definedName name="Capital_Expenditures">#REF!</definedName>
    <definedName name="capturearea" localSheetId="2">#REF!</definedName>
    <definedName name="capturearea">#REF!</definedName>
    <definedName name="CARBONAT" localSheetId="2">#REF!</definedName>
    <definedName name="CARBONAT">#REF!</definedName>
    <definedName name="casing" localSheetId="2">'[89]Well Plan 1'!$E$11:$E$11</definedName>
    <definedName name="casing">'[89]Well Plan 1'!$E$11:$E$11</definedName>
    <definedName name="Casing.ID" localSheetId="2">'[46]Well Plan 1'!$H$11</definedName>
    <definedName name="Casing.ID">'[46]Well Plan 1'!$H$11</definedName>
    <definedName name="Casing.ID.Unit" localSheetId="2">'[46]Well Plan 1'!$H$10</definedName>
    <definedName name="Casing.ID.Unit">'[46]Well Plan 1'!$H$10</definedName>
    <definedName name="Casing.Length" localSheetId="2">'[46]Well Plan 1'!#REF!</definedName>
    <definedName name="Casing.Length">'[46]Well Plan 1'!#REF!</definedName>
    <definedName name="Casing.Length.Unit" localSheetId="2">'[46]Well Plan 1'!#REF!</definedName>
    <definedName name="Casing.Length.Unit">'[46]Well Plan 1'!#REF!</definedName>
    <definedName name="Casing.Name" localSheetId="2">'[46]Well Plan 1'!$C$11</definedName>
    <definedName name="Casing.Name">'[46]Well Plan 1'!$C$11</definedName>
    <definedName name="Casing.OD" localSheetId="2">'[46]Well Plan 1'!$G$11</definedName>
    <definedName name="Casing.OD">'[46]Well Plan 1'!$G$11</definedName>
    <definedName name="Casing.OD.Unit" localSheetId="2">'[46]Well Plan 1'!$G$10</definedName>
    <definedName name="Casing.OD.Unit">'[46]Well Plan 1'!$G$10</definedName>
    <definedName name="Casing.SettingDepth" localSheetId="2">'[46]Well Plan 1'!$I$11:$J$11</definedName>
    <definedName name="Casing.SettingDepth">'[46]Well Plan 1'!$I$11:$J$11</definedName>
    <definedName name="Casing.SettingDepth.Unit" localSheetId="2">'[46]Well Plan 1'!$I$10:$J$10</definedName>
    <definedName name="Casing.SettingDepth.Unit">'[46]Well Plan 1'!$I$10:$J$10</definedName>
    <definedName name="Casing.Type" localSheetId="2">'[46]Well Plan 1'!$E$11:$E$11</definedName>
    <definedName name="Casing.Type">'[46]Well Plan 1'!$E$11:$E$11</definedName>
    <definedName name="CASING_ACC">'[81]SCH 20'!$N$91</definedName>
    <definedName name="Casing_grade" localSheetId="2">[57]Data1338!#REF!</definedName>
    <definedName name="Casing_grade">[58]Data1338!#REF!</definedName>
    <definedName name="casing_size" localSheetId="2">[57]Data1338!#REF!</definedName>
    <definedName name="casing_size">[58]Data1338!#REF!</definedName>
    <definedName name="Casing_weight" localSheetId="2">[57]Data1338!#REF!</definedName>
    <definedName name="Casing_weight">[58]Data1338!#REF!</definedName>
    <definedName name="casinggrade" localSheetId="2">[53]data!$Q$1:$Q$65536</definedName>
    <definedName name="casinggrade">[54]data!$Q$1:$Q$65536</definedName>
    <definedName name="casinggrade1" localSheetId="2">[55]data!$Q$1:$Q$65536</definedName>
    <definedName name="casinggrade1">[56]data!$Q$1:$Q$65536</definedName>
    <definedName name="casingsize" localSheetId="2">[53]data!$M$1:$M$65536</definedName>
    <definedName name="casingsize">[54]data!$M$1:$M$65536</definedName>
    <definedName name="casingsize1" localSheetId="2">[55]data!$M$1:$M$65536</definedName>
    <definedName name="casingsize1">[56]data!$M$1:$M$65536</definedName>
    <definedName name="casingweight" localSheetId="2">[53]data!$O$1:$O$65536</definedName>
    <definedName name="casingweight">[54]data!$O$1:$O$65536</definedName>
    <definedName name="casingweight1" localSheetId="2">[55]data!$O$1:$O$65536</definedName>
    <definedName name="casingweight1">[56]data!$O$1:$O$65536</definedName>
    <definedName name="Category_3.1_Total_1999" localSheetId="9">#REF!</definedName>
    <definedName name="Category_3.1_Total_1999" localSheetId="2">#REF!</definedName>
    <definedName name="Category_3.1_Total_1999">#REF!</definedName>
    <definedName name="Category_3.1_Total_2000" localSheetId="2">#REF!</definedName>
    <definedName name="Category_3.1_Total_2000">#REF!</definedName>
    <definedName name="Category_3.1_Total_2001" localSheetId="2">#REF!</definedName>
    <definedName name="Category_3.1_Total_2001">#REF!</definedName>
    <definedName name="Category_3.1_Total_2002" localSheetId="2">#REF!</definedName>
    <definedName name="Category_3.1_Total_2002">#REF!</definedName>
    <definedName name="Category_3.1_Total_2003" localSheetId="2">#REF!</definedName>
    <definedName name="Category_3.1_Total_2003">#REF!</definedName>
    <definedName name="Category_3.1_Total_2004" localSheetId="2">#REF!</definedName>
    <definedName name="Category_3.1_Total_2004">#REF!</definedName>
    <definedName name="Category_3.1_Total_2005" localSheetId="2">#REF!</definedName>
    <definedName name="Category_3.1_Total_2005">#REF!</definedName>
    <definedName name="CB">[3]!CB</definedName>
    <definedName name="CBL" localSheetId="2">#REF!</definedName>
    <definedName name="CBL">#REF!</definedName>
    <definedName name="CBWorkbookPriority" hidden="1">-1982696570</definedName>
    <definedName name="CC" localSheetId="2">#REF!</definedName>
    <definedName name="CC">#REF!</definedName>
    <definedName name="CCC" localSheetId="2">#REF!</definedName>
    <definedName name="CCC">#REF!</definedName>
    <definedName name="ccccccccc" localSheetId="2">#REF!</definedName>
    <definedName name="ccccccccc">#REF!</definedName>
    <definedName name="CCPZ" localSheetId="2">[9]WDSI!$P$8</definedName>
    <definedName name="CCPZ">[10]WDSI!$P$8</definedName>
    <definedName name="CDAY1" localSheetId="2">#REF!</definedName>
    <definedName name="CDAY1">#REF!</definedName>
    <definedName name="CDAY10" localSheetId="2">#REF!</definedName>
    <definedName name="CDAY10">#REF!</definedName>
    <definedName name="CDAY11" localSheetId="2">#REF!</definedName>
    <definedName name="CDAY11">#REF!</definedName>
    <definedName name="CDAY12" localSheetId="2">#REF!</definedName>
    <definedName name="CDAY12">#REF!</definedName>
    <definedName name="CDAY13" localSheetId="2">#REF!</definedName>
    <definedName name="CDAY13">#REF!</definedName>
    <definedName name="CDAY14" localSheetId="2">#REF!</definedName>
    <definedName name="CDAY14">#REF!</definedName>
    <definedName name="CDAY15" localSheetId="2">#REF!</definedName>
    <definedName name="CDAY15">#REF!</definedName>
    <definedName name="CDAY16" localSheetId="2">#REF!</definedName>
    <definedName name="CDAY16">#REF!</definedName>
    <definedName name="CDAY17" localSheetId="2">#REF!</definedName>
    <definedName name="CDAY17">#REF!</definedName>
    <definedName name="CDAY18" localSheetId="2">#REF!</definedName>
    <definedName name="CDAY18">#REF!</definedName>
    <definedName name="CDAY19" localSheetId="2">#REF!</definedName>
    <definedName name="CDAY19">#REF!</definedName>
    <definedName name="CDAY2" localSheetId="2">#REF!</definedName>
    <definedName name="CDAY2">#REF!</definedName>
    <definedName name="CDAY20" localSheetId="2">#REF!</definedName>
    <definedName name="CDAY20">#REF!</definedName>
    <definedName name="CDAY21" localSheetId="2">#REF!</definedName>
    <definedName name="CDAY21">#REF!</definedName>
    <definedName name="CDAY22" localSheetId="2">#REF!</definedName>
    <definedName name="CDAY22">#REF!</definedName>
    <definedName name="CDAY3" localSheetId="2">#REF!</definedName>
    <definedName name="CDAY3">#REF!</definedName>
    <definedName name="CDAY4" localSheetId="2">#REF!</definedName>
    <definedName name="CDAY4">#REF!</definedName>
    <definedName name="CDAY5" localSheetId="2">#REF!</definedName>
    <definedName name="CDAY5">#REF!</definedName>
    <definedName name="CDAY6" localSheetId="2">#REF!</definedName>
    <definedName name="CDAY6">#REF!</definedName>
    <definedName name="CDAY7" localSheetId="2">#REF!</definedName>
    <definedName name="CDAY7">#REF!</definedName>
    <definedName name="CDAY8" localSheetId="2">#REF!</definedName>
    <definedName name="CDAY8">#REF!</definedName>
    <definedName name="CDAY9" localSheetId="2">#REF!</definedName>
    <definedName name="CDAY9">#REF!</definedName>
    <definedName name="CDPZ" localSheetId="2">[9]WDSI!$P$4</definedName>
    <definedName name="CDPZ">[10]WDSI!$P$4</definedName>
    <definedName name="Cement" localSheetId="2">'[81]SCH 20'!#REF!</definedName>
    <definedName name="Cement">'[81]SCH 20'!#REF!</definedName>
    <definedName name="cement_type" localSheetId="2">[90]Data!$C$1:$C$65536</definedName>
    <definedName name="cement_type">[91]Data!$C$1:$C$65536</definedName>
    <definedName name="cement1" localSheetId="2">[55]data!$F$1:$F$65536</definedName>
    <definedName name="cement1">[56]data!$F$1:$F$65536</definedName>
    <definedName name="centralizer" localSheetId="2">[53]data!$J$1:$J$65536</definedName>
    <definedName name="centralizer">[54]data!$J$1:$J$65536</definedName>
    <definedName name="centralizer1" localSheetId="2">[59]data!$J$1:$J$65536</definedName>
    <definedName name="centralizer1">[60]data!$J$1:$J$65536</definedName>
    <definedName name="CERT" localSheetId="9">#REF!</definedName>
    <definedName name="CERT" localSheetId="2">#REF!</definedName>
    <definedName name="CERT">#REF!</definedName>
    <definedName name="CF_Day" localSheetId="9">[92]Income!#REF!</definedName>
    <definedName name="CF_Day" localSheetId="2">[92]Income!#REF!</definedName>
    <definedName name="CF_Day">[92]Income!#REF!</definedName>
    <definedName name="CFS_C" localSheetId="9">#REF!</definedName>
    <definedName name="CFS_C" localSheetId="2">#REF!</definedName>
    <definedName name="CFS_C">#REF!</definedName>
    <definedName name="chance_fact" localSheetId="2">#REF!</definedName>
    <definedName name="chance_fact">#REF!</definedName>
    <definedName name="charin" localSheetId="2">#REF!</definedName>
    <definedName name="charin">#REF!</definedName>
    <definedName name="CHART" localSheetId="2">#REF!</definedName>
    <definedName name="CHART">#REF!</definedName>
    <definedName name="CHART_01" localSheetId="2">#REF!</definedName>
    <definedName name="CHART_01">#REF!</definedName>
    <definedName name="CHART_12" localSheetId="2">#REF!</definedName>
    <definedName name="CHART_12">#REF!</definedName>
    <definedName name="CHART_GAB" localSheetId="2">#REF!</definedName>
    <definedName name="CHART_GAB">#REF!</definedName>
    <definedName name="CHART_GAB1" localSheetId="2">#REF!</definedName>
    <definedName name="CHART_GAB1">#REF!</definedName>
    <definedName name="CHART_GAB2" localSheetId="2">#REF!</definedName>
    <definedName name="CHART_GAB2">#REF!</definedName>
    <definedName name="CHART_GAB3" localSheetId="2">#REF!</definedName>
    <definedName name="CHART_GAB3">#REF!</definedName>
    <definedName name="CHART_GAB4" localSheetId="2">#REF!</definedName>
    <definedName name="CHART_GAB4">#REF!</definedName>
    <definedName name="CHART_KUPL" localSheetId="2">#REF!</definedName>
    <definedName name="CHART_KUPL">#REF!</definedName>
    <definedName name="CHART_SEMULA" localSheetId="2">#REF!</definedName>
    <definedName name="CHART_SEMULA">#REF!</definedName>
    <definedName name="CHART2" localSheetId="2">#REF!</definedName>
    <definedName name="CHART2">#REF!</definedName>
    <definedName name="CHART2001" localSheetId="2">#REF!</definedName>
    <definedName name="CHART2001">#REF!</definedName>
    <definedName name="CHART5">[93]REP!$C$3:$U$9</definedName>
    <definedName name="CHECKED" localSheetId="9">#REF!</definedName>
    <definedName name="CHECKED" localSheetId="2">#REF!</definedName>
    <definedName name="CHECKED">#REF!</definedName>
    <definedName name="chemical" localSheetId="2">#REF!</definedName>
    <definedName name="chemical">#REF!</definedName>
    <definedName name="ChevShare" localSheetId="2">#REF!</definedName>
    <definedName name="ChevShare">#REF!</definedName>
    <definedName name="CHFR" localSheetId="2">#REF!</definedName>
    <definedName name="CHFR">#REF!</definedName>
    <definedName name="CHFRPlus" localSheetId="2">#REF!</definedName>
    <definedName name="CHFRPlus">#REF!</definedName>
    <definedName name="CICTaxRate" localSheetId="2">#REF!</definedName>
    <definedName name="CICTaxRate">#REF!</definedName>
    <definedName name="Client" localSheetId="2">#REF!</definedName>
    <definedName name="Client">#REF!</definedName>
    <definedName name="cmdCancel">"Button 7"</definedName>
    <definedName name="cmdOK">"Button 6"</definedName>
    <definedName name="CMRPlus" localSheetId="2">#REF!</definedName>
    <definedName name="CMRPlus">#REF!</definedName>
    <definedName name="CNL" localSheetId="2">#REF!</definedName>
    <definedName name="CNL">#REF!</definedName>
    <definedName name="CNL_PE" localSheetId="2">#REF!</definedName>
    <definedName name="CNL_PE">#REF!</definedName>
    <definedName name="CNOOCShare" localSheetId="2">#REF!</definedName>
    <definedName name="CNOOCShare">#REF!</definedName>
    <definedName name="coba" localSheetId="2" hidden="1">'[68]ABK.04.AWALR+CO+TAB.RUPS'!#REF!</definedName>
    <definedName name="coba" hidden="1">'[68]ABK.04.AWALR+CO+TAB.RUPS'!#REF!</definedName>
    <definedName name="CODE" localSheetId="2">[94]MASTER!#REF!</definedName>
    <definedName name="CODE">[94]MASTER!#REF!</definedName>
    <definedName name="codelist" localSheetId="9">#REF!</definedName>
    <definedName name="codelist" localSheetId="2">#REF!</definedName>
    <definedName name="codelist">#REF!</definedName>
    <definedName name="COEF" localSheetId="2">#REF!</definedName>
    <definedName name="COEF">#REF!</definedName>
    <definedName name="coeff" localSheetId="2">#REF!</definedName>
    <definedName name="coeff">#REF!</definedName>
    <definedName name="Col1_Name" localSheetId="2">#REF!</definedName>
    <definedName name="Col1_Name">#REF!</definedName>
    <definedName name="Col1_Stat_Name" localSheetId="2">#REF!</definedName>
    <definedName name="Col1_Stat_Name">#REF!</definedName>
    <definedName name="Col1_Unit" localSheetId="2">#REF!</definedName>
    <definedName name="Col1_Unit">#REF!</definedName>
    <definedName name="Col10_Name" localSheetId="2">#REF!</definedName>
    <definedName name="Col10_Name">#REF!</definedName>
    <definedName name="Col10_Stat" localSheetId="2">#REF!</definedName>
    <definedName name="Col10_Stat">#REF!</definedName>
    <definedName name="Col10_Stat_Name" localSheetId="2">#REF!</definedName>
    <definedName name="Col10_Stat_Name">#REF!</definedName>
    <definedName name="Col10_Unit" localSheetId="2">#REF!</definedName>
    <definedName name="Col10_Unit">#REF!</definedName>
    <definedName name="Col11_Name" localSheetId="2">#REF!</definedName>
    <definedName name="Col11_Name">#REF!</definedName>
    <definedName name="Col11_Stat" localSheetId="2">#REF!</definedName>
    <definedName name="Col11_Stat">#REF!</definedName>
    <definedName name="Col11_Stat_Name" localSheetId="2">#REF!</definedName>
    <definedName name="Col11_Stat_Name">#REF!</definedName>
    <definedName name="Col11_Unit" localSheetId="2">#REF!</definedName>
    <definedName name="Col11_Unit">#REF!</definedName>
    <definedName name="Col12_Name" localSheetId="2">#REF!</definedName>
    <definedName name="Col12_Name">#REF!</definedName>
    <definedName name="Col12_Stat" localSheetId="2">#REF!</definedName>
    <definedName name="Col12_Stat">#REF!</definedName>
    <definedName name="Col12_Stat_Name" localSheetId="2">#REF!</definedName>
    <definedName name="Col12_Stat_Name">#REF!</definedName>
    <definedName name="Col12_Unit" localSheetId="2">#REF!</definedName>
    <definedName name="Col12_Unit">#REF!</definedName>
    <definedName name="Col13_Name" localSheetId="2">#REF!</definedName>
    <definedName name="Col13_Name">#REF!</definedName>
    <definedName name="Col13_Stat" localSheetId="2">#REF!</definedName>
    <definedName name="Col13_Stat">#REF!</definedName>
    <definedName name="Col13_Stat_Name" localSheetId="2">#REF!</definedName>
    <definedName name="Col13_Stat_Name">#REF!</definedName>
    <definedName name="Col13_Unit" localSheetId="2">#REF!</definedName>
    <definedName name="Col13_Unit">#REF!</definedName>
    <definedName name="Col14_Name" localSheetId="2">#REF!</definedName>
    <definedName name="Col14_Name">#REF!</definedName>
    <definedName name="Col14_Stat" localSheetId="2">#REF!</definedName>
    <definedName name="Col14_Stat">#REF!</definedName>
    <definedName name="Col14_Stat_Name" localSheetId="2">#REF!</definedName>
    <definedName name="Col14_Stat_Name">#REF!</definedName>
    <definedName name="Col14_Unit" localSheetId="2">#REF!</definedName>
    <definedName name="Col14_Unit">#REF!</definedName>
    <definedName name="Col15_Name" localSheetId="2">#REF!</definedName>
    <definedName name="Col15_Name">#REF!</definedName>
    <definedName name="Col15_Stat" localSheetId="2">#REF!</definedName>
    <definedName name="Col15_Stat">#REF!</definedName>
    <definedName name="Col15_Stat_Name" localSheetId="2">#REF!</definedName>
    <definedName name="Col15_Stat_Name">#REF!</definedName>
    <definedName name="Col15_Unit" localSheetId="2">#REF!</definedName>
    <definedName name="Col15_Unit">#REF!</definedName>
    <definedName name="Col16_Name" localSheetId="2">#REF!</definedName>
    <definedName name="Col16_Name">#REF!</definedName>
    <definedName name="Col16_Stat" localSheetId="2">#REF!</definedName>
    <definedName name="Col16_Stat">#REF!</definedName>
    <definedName name="Col16_Stat_Name" localSheetId="2">#REF!</definedName>
    <definedName name="Col16_Stat_Name">#REF!</definedName>
    <definedName name="Col16_Unit" localSheetId="2">#REF!</definedName>
    <definedName name="Col16_Unit">#REF!</definedName>
    <definedName name="Col17_Name" localSheetId="2">#REF!</definedName>
    <definedName name="Col17_Name">#REF!</definedName>
    <definedName name="Col17_Stat" localSheetId="2">#REF!</definedName>
    <definedName name="Col17_Stat">#REF!</definedName>
    <definedName name="Col17_Stat_Name" localSheetId="2">#REF!</definedName>
    <definedName name="Col17_Stat_Name">#REF!</definedName>
    <definedName name="Col17_Unit" localSheetId="2">#REF!</definedName>
    <definedName name="Col17_Unit">#REF!</definedName>
    <definedName name="Col18_Name" localSheetId="2">#REF!</definedName>
    <definedName name="Col18_Name">#REF!</definedName>
    <definedName name="Col18_Stat" localSheetId="2">#REF!</definedName>
    <definedName name="Col18_Stat">#REF!</definedName>
    <definedName name="Col18_Stat_Name" localSheetId="2">#REF!</definedName>
    <definedName name="Col18_Stat_Name">#REF!</definedName>
    <definedName name="Col18_Unit" localSheetId="2">#REF!</definedName>
    <definedName name="Col18_Unit">#REF!</definedName>
    <definedName name="Col19_Name" localSheetId="2">#REF!</definedName>
    <definedName name="Col19_Name">#REF!</definedName>
    <definedName name="Col19_Stat" localSheetId="2">#REF!</definedName>
    <definedName name="Col19_Stat">#REF!</definedName>
    <definedName name="Col19_Stat_Name" localSheetId="2">#REF!</definedName>
    <definedName name="Col19_Stat_Name">#REF!</definedName>
    <definedName name="Col19_Unit" localSheetId="2">#REF!</definedName>
    <definedName name="Col19_Unit">#REF!</definedName>
    <definedName name="Col2_Name" localSheetId="2">#REF!</definedName>
    <definedName name="Col2_Name">#REF!</definedName>
    <definedName name="Col2_Stat" localSheetId="2">#REF!</definedName>
    <definedName name="Col2_Stat">#REF!</definedName>
    <definedName name="Col2_Stat_Name" localSheetId="2">#REF!</definedName>
    <definedName name="Col2_Stat_Name">#REF!</definedName>
    <definedName name="Col2_Unit" localSheetId="2">#REF!</definedName>
    <definedName name="Col2_Unit">#REF!</definedName>
    <definedName name="Col20_Name" localSheetId="2">#REF!</definedName>
    <definedName name="Col20_Name">#REF!</definedName>
    <definedName name="Col20_Stat" localSheetId="2">#REF!</definedName>
    <definedName name="Col20_Stat">#REF!</definedName>
    <definedName name="Col20_Stat_Name" localSheetId="2">#REF!</definedName>
    <definedName name="Col20_Stat_Name">#REF!</definedName>
    <definedName name="Col20_Unit" localSheetId="2">#REF!</definedName>
    <definedName name="Col20_Unit">#REF!</definedName>
    <definedName name="Col21_Name" localSheetId="2">#REF!</definedName>
    <definedName name="Col21_Name">#REF!</definedName>
    <definedName name="Col21_Stat" localSheetId="2">#REF!</definedName>
    <definedName name="Col21_Stat">#REF!</definedName>
    <definedName name="Col21_Stat_Name" localSheetId="2">#REF!</definedName>
    <definedName name="Col21_Stat_Name">#REF!</definedName>
    <definedName name="Col21_Unit" localSheetId="2">#REF!</definedName>
    <definedName name="Col21_Unit">#REF!</definedName>
    <definedName name="Col22_Name" localSheetId="2">#REF!</definedName>
    <definedName name="Col22_Name">#REF!</definedName>
    <definedName name="Col22_Stat" localSheetId="2">#REF!</definedName>
    <definedName name="Col22_Stat">#REF!</definedName>
    <definedName name="Col22_Stat_Name" localSheetId="2">#REF!</definedName>
    <definedName name="Col22_Stat_Name">#REF!</definedName>
    <definedName name="Col22_Unit" localSheetId="2">#REF!</definedName>
    <definedName name="Col22_Unit">#REF!</definedName>
    <definedName name="Col23_Name" localSheetId="2">#REF!</definedName>
    <definedName name="Col23_Name">#REF!</definedName>
    <definedName name="Col23_Stat" localSheetId="2">#REF!</definedName>
    <definedName name="Col23_Stat">#REF!</definedName>
    <definedName name="Col23_Stat_Name" localSheetId="2">#REF!</definedName>
    <definedName name="Col23_Stat_Name">#REF!</definedName>
    <definedName name="Col23_Unit" localSheetId="2">#REF!</definedName>
    <definedName name="Col23_Unit">#REF!</definedName>
    <definedName name="Col24_Name" localSheetId="2">#REF!</definedName>
    <definedName name="Col24_Name">#REF!</definedName>
    <definedName name="Col24_Stat" localSheetId="2">#REF!</definedName>
    <definedName name="Col24_Stat">#REF!</definedName>
    <definedName name="Col24_Stat_Name" localSheetId="2">#REF!</definedName>
    <definedName name="Col24_Stat_Name">#REF!</definedName>
    <definedName name="Col24_Unit" localSheetId="2">#REF!</definedName>
    <definedName name="Col24_Unit">#REF!</definedName>
    <definedName name="Col25_Name" localSheetId="2">#REF!</definedName>
    <definedName name="Col25_Name">#REF!</definedName>
    <definedName name="Col25_Stat" localSheetId="2">#REF!</definedName>
    <definedName name="Col25_Stat">#REF!</definedName>
    <definedName name="Col25_Stat_Name" localSheetId="2">#REF!</definedName>
    <definedName name="Col25_Stat_Name">#REF!</definedName>
    <definedName name="Col25_Unit" localSheetId="2">#REF!</definedName>
    <definedName name="Col25_Unit">#REF!</definedName>
    <definedName name="Col26_Name" localSheetId="2">#REF!</definedName>
    <definedName name="Col26_Name">#REF!</definedName>
    <definedName name="Col26_Stat" localSheetId="2">#REF!</definedName>
    <definedName name="Col26_Stat">#REF!</definedName>
    <definedName name="Col26_Stat_Name" localSheetId="2">#REF!</definedName>
    <definedName name="Col26_Stat_Name">#REF!</definedName>
    <definedName name="Col26_Unit" localSheetId="2">#REF!</definedName>
    <definedName name="Col26_Unit">#REF!</definedName>
    <definedName name="Col27_Name" localSheetId="2">#REF!</definedName>
    <definedName name="Col27_Name">#REF!</definedName>
    <definedName name="Col27_Stat" localSheetId="2">#REF!</definedName>
    <definedName name="Col27_Stat">#REF!</definedName>
    <definedName name="Col27_Stat_Name" localSheetId="2">#REF!</definedName>
    <definedName name="Col27_Stat_Name">#REF!</definedName>
    <definedName name="Col27_Unit" localSheetId="2">#REF!</definedName>
    <definedName name="Col27_Unit">#REF!</definedName>
    <definedName name="Col28_Name" localSheetId="2">#REF!</definedName>
    <definedName name="Col28_Name">#REF!</definedName>
    <definedName name="Col28_Stat" localSheetId="2">#REF!</definedName>
    <definedName name="Col28_Stat">#REF!</definedName>
    <definedName name="Col28_Stat_Name" localSheetId="2">#REF!</definedName>
    <definedName name="Col28_Stat_Name">#REF!</definedName>
    <definedName name="Col28_Unit" localSheetId="2">#REF!</definedName>
    <definedName name="Col28_Unit">#REF!</definedName>
    <definedName name="Col29_Name" localSheetId="2">#REF!</definedName>
    <definedName name="Col29_Name">#REF!</definedName>
    <definedName name="Col29_Stat" localSheetId="2">#REF!</definedName>
    <definedName name="Col29_Stat">#REF!</definedName>
    <definedName name="Col29_Stat_Name" localSheetId="2">#REF!</definedName>
    <definedName name="Col29_Stat_Name">#REF!</definedName>
    <definedName name="Col29_Unit" localSheetId="2">#REF!</definedName>
    <definedName name="Col29_Unit">#REF!</definedName>
    <definedName name="Col3_Name" localSheetId="2">#REF!</definedName>
    <definedName name="Col3_Name">#REF!</definedName>
    <definedName name="Col3_Stat" localSheetId="2">#REF!</definedName>
    <definedName name="Col3_Stat">#REF!</definedName>
    <definedName name="Col3_Stat_Name" localSheetId="2">#REF!</definedName>
    <definedName name="Col3_Stat_Name">#REF!</definedName>
    <definedName name="Col3_Unit" localSheetId="2">#REF!</definedName>
    <definedName name="Col3_Unit">#REF!</definedName>
    <definedName name="Col30_Name" localSheetId="2">#REF!</definedName>
    <definedName name="Col30_Name">#REF!</definedName>
    <definedName name="Col30_Stat" localSheetId="2">#REF!</definedName>
    <definedName name="Col30_Stat">#REF!</definedName>
    <definedName name="Col30_Stat_Name" localSheetId="2">#REF!</definedName>
    <definedName name="Col30_Stat_Name">#REF!</definedName>
    <definedName name="Col30_Unit" localSheetId="2">#REF!</definedName>
    <definedName name="Col30_Unit">#REF!</definedName>
    <definedName name="Col4_Name" localSheetId="2">#REF!</definedName>
    <definedName name="Col4_Name">#REF!</definedName>
    <definedName name="Col4_Stat" localSheetId="2">#REF!</definedName>
    <definedName name="Col4_Stat">#REF!</definedName>
    <definedName name="Col4_Stat_Name" localSheetId="2">#REF!</definedName>
    <definedName name="Col4_Stat_Name">#REF!</definedName>
    <definedName name="Col4_Unit" localSheetId="2">#REF!</definedName>
    <definedName name="Col4_Unit">#REF!</definedName>
    <definedName name="Col5_Name" localSheetId="2">#REF!</definedName>
    <definedName name="Col5_Name">#REF!</definedName>
    <definedName name="Col5_Stat" localSheetId="2">#REF!</definedName>
    <definedName name="Col5_Stat">#REF!</definedName>
    <definedName name="Col5_Stat_Name" localSheetId="2">#REF!</definedName>
    <definedName name="Col5_Stat_Name">#REF!</definedName>
    <definedName name="Col5_Unit" localSheetId="2">#REF!</definedName>
    <definedName name="Col5_Unit">#REF!</definedName>
    <definedName name="Col6_Name" localSheetId="2">#REF!</definedName>
    <definedName name="Col6_Name">#REF!</definedName>
    <definedName name="Col6_Stat" localSheetId="2">#REF!</definedName>
    <definedName name="Col6_Stat">#REF!</definedName>
    <definedName name="Col6_Stat_Name" localSheetId="2">#REF!</definedName>
    <definedName name="Col6_Stat_Name">#REF!</definedName>
    <definedName name="Col6_Unit" localSheetId="2">#REF!</definedName>
    <definedName name="Col6_Unit">#REF!</definedName>
    <definedName name="Col7_Name" localSheetId="2">#REF!</definedName>
    <definedName name="Col7_Name">#REF!</definedName>
    <definedName name="Col7_Stat" localSheetId="2">#REF!</definedName>
    <definedName name="Col7_Stat">#REF!</definedName>
    <definedName name="Col7_Stat_Name" localSheetId="2">#REF!</definedName>
    <definedName name="Col7_Stat_Name">#REF!</definedName>
    <definedName name="Col7_Unit" localSheetId="2">#REF!</definedName>
    <definedName name="Col7_Unit">#REF!</definedName>
    <definedName name="Col8_Name" localSheetId="2">#REF!</definedName>
    <definedName name="Col8_Name">#REF!</definedName>
    <definedName name="Col8_Stat" localSheetId="2">#REF!</definedName>
    <definedName name="Col8_Stat">#REF!</definedName>
    <definedName name="Col8_Stat_Name" localSheetId="2">#REF!</definedName>
    <definedName name="Col8_Stat_Name">#REF!</definedName>
    <definedName name="Col8_Unit" localSheetId="2">#REF!</definedName>
    <definedName name="Col8_Unit">#REF!</definedName>
    <definedName name="Col9_Name" localSheetId="2">#REF!</definedName>
    <definedName name="Col9_Name">#REF!</definedName>
    <definedName name="Col9_Stat" localSheetId="2">#REF!</definedName>
    <definedName name="Col9_Stat">#REF!</definedName>
    <definedName name="Col9_Stat_Name" localSheetId="2">#REF!</definedName>
    <definedName name="Col9_Stat_Name">#REF!</definedName>
    <definedName name="Col9_Unit" localSheetId="2">#REF!</definedName>
    <definedName name="Col9_Unit">#REF!</definedName>
    <definedName name="COLUMN1" localSheetId="2">#REF!</definedName>
    <definedName name="COLUMN1">#REF!</definedName>
    <definedName name="COLUMN2" localSheetId="2">#REF!</definedName>
    <definedName name="COLUMN2">#REF!</definedName>
    <definedName name="COLUMN3" localSheetId="2">#REF!</definedName>
    <definedName name="COLUMN3">#REF!</definedName>
    <definedName name="COLUMN4" localSheetId="2">#REF!</definedName>
    <definedName name="COLUMN4">#REF!</definedName>
    <definedName name="COLUMN5" localSheetId="2">#REF!</definedName>
    <definedName name="COLUMN5">#REF!</definedName>
    <definedName name="COMMENT" localSheetId="2">#REF!</definedName>
    <definedName name="COMMENT">#REF!</definedName>
    <definedName name="comment.width" localSheetId="2">'[46]Well Plan 1'!#REF!</definedName>
    <definedName name="comment.width">'[46]Well Plan 1'!#REF!</definedName>
    <definedName name="CommentColumn" localSheetId="2">!#REF!</definedName>
    <definedName name="CommentColumn">!#REF!</definedName>
    <definedName name="Comments.Width" localSheetId="2">'[46]Well Plan 1'!#REF!</definedName>
    <definedName name="Comments.Width">'[46]Well Plan 1'!#REF!</definedName>
    <definedName name="COMMISSION_A" localSheetId="2">[95]SUM!#REF!</definedName>
    <definedName name="COMMISSION_A">[95]SUM!#REF!</definedName>
    <definedName name="COMMON_GM" localSheetId="9">#REF!</definedName>
    <definedName name="COMMON_GM" localSheetId="2">#REF!</definedName>
    <definedName name="COMMON_GM">#REF!</definedName>
    <definedName name="comp_cost" localSheetId="2">[9]WDSI!$K$5</definedName>
    <definedName name="comp_cost">[10]WDSI!$K$5</definedName>
    <definedName name="compactor" localSheetId="2">'[96]HARGA SATUAN'!$H$67</definedName>
    <definedName name="compactor">'[96]HARGA SATUAN'!$H$67</definedName>
    <definedName name="company" localSheetId="2">[80]SUM!#REF!</definedName>
    <definedName name="company">[80]SUM!#REF!</definedName>
    <definedName name="Company_12" localSheetId="9">#REF!</definedName>
    <definedName name="Company_12" localSheetId="2">#REF!</definedName>
    <definedName name="Company_12">#REF!</definedName>
    <definedName name="ComponentTable" localSheetId="2">#REF!</definedName>
    <definedName name="ComponentTable">#REF!</definedName>
    <definedName name="ComponentTableHeader" localSheetId="2">#REF!</definedName>
    <definedName name="ComponentTableHeader">#REF!</definedName>
    <definedName name="compresor">#N/A</definedName>
    <definedName name="COMPRESSOR" localSheetId="2">#REF!</definedName>
    <definedName name="COMPRESSOR">#REF!</definedName>
    <definedName name="con1ad" localSheetId="2">#REF!</definedName>
    <definedName name="con1ad">#REF!</definedName>
    <definedName name="con1add" localSheetId="2">#REF!</definedName>
    <definedName name="con1add">#REF!</definedName>
    <definedName name="con1am" localSheetId="2">#REF!</definedName>
    <definedName name="con1am">#REF!</definedName>
    <definedName name="con1amt" localSheetId="2">#REF!</definedName>
    <definedName name="con1amt">#REF!</definedName>
    <definedName name="con2ad" localSheetId="2">#REF!</definedName>
    <definedName name="con2ad">#REF!</definedName>
    <definedName name="con2add" localSheetId="2">#REF!</definedName>
    <definedName name="con2add">#REF!</definedName>
    <definedName name="con2am" localSheetId="2">#REF!</definedName>
    <definedName name="con2am">#REF!</definedName>
    <definedName name="con2amt" localSheetId="2">#REF!</definedName>
    <definedName name="con2amt">#REF!</definedName>
    <definedName name="COND_EMW">'[97]Pore Press &amp; FG'!$O$6:$O$7</definedName>
    <definedName name="COND_MD">'[97]Pore Press &amp; FG'!$N$6:$N$7</definedName>
    <definedName name="conn_time" localSheetId="2">[98]Synt_days!#REF!</definedName>
    <definedName name="conn_time">[98]Synt_days!#REF!</definedName>
    <definedName name="ConnectionUnits" localSheetId="9">#REF!</definedName>
    <definedName name="ConnectionUnits" localSheetId="2">#REF!</definedName>
    <definedName name="ConnectionUnits">#REF!</definedName>
    <definedName name="conveyancein" localSheetId="2">#REF!</definedName>
    <definedName name="conveyancein">#REF!</definedName>
    <definedName name="CoordinateReference" localSheetId="2">#REF!</definedName>
    <definedName name="CoordinateReference">#REF!</definedName>
    <definedName name="CoordinateReference1" localSheetId="2">#REF!</definedName>
    <definedName name="CoordinateReference1">#REF!</definedName>
    <definedName name="CoordinateSystem" localSheetId="2">#REF!</definedName>
    <definedName name="CoordinateSystem">#REF!</definedName>
    <definedName name="COP_AFE" localSheetId="2">#REF!</definedName>
    <definedName name="COP_AFE">#REF!</definedName>
    <definedName name="copy" localSheetId="9" hidden="1">{#N/A,#N/A,TRUE,"AFE";#N/A,#N/A,TRUE,"Tangible";#N/A,#N/A,TRUE,"Construction";#N/A,#N/A,TRUE,"Rignmud";#N/A,#N/A,TRUE,"Bitnddr";#N/A,#N/A,TRUE,"Cmtdesign";#N/A,#N/A,TRUE,"Pumpfee";#N/A,#N/A,TRUE,"Corendst";#N/A,#N/A,TRUE,"Ohlogging";#N/A,#N/A,TRUE,"Perforating";#N/A,#N/A,TRUE,"Chlogging";#N/A,#N/A,TRUE,"Stimulation";#N/A,#N/A,TRUE,"Completion";#N/A,#N/A,TRUE,"General"}</definedName>
    <definedName name="copy" localSheetId="2" hidden="1">{#N/A,#N/A,TRUE,"AFE";#N/A,#N/A,TRUE,"Tangible";#N/A,#N/A,TRUE,"Construction";#N/A,#N/A,TRUE,"Rignmud";#N/A,#N/A,TRUE,"Bitnddr";#N/A,#N/A,TRUE,"Cmtdesign";#N/A,#N/A,TRUE,"Pumpfee";#N/A,#N/A,TRUE,"Corendst";#N/A,#N/A,TRUE,"Ohlogging";#N/A,#N/A,TRUE,"Perforating";#N/A,#N/A,TRUE,"Chlogging";#N/A,#N/A,TRUE,"Stimulation";#N/A,#N/A,TRUE,"Completion";#N/A,#N/A,TRUE,"General"}</definedName>
    <definedName name="copy" hidden="1">{#N/A,#N/A,TRUE,"AFE";#N/A,#N/A,TRUE,"Tangible";#N/A,#N/A,TRUE,"Construction";#N/A,#N/A,TRUE,"Rignmud";#N/A,#N/A,TRUE,"Bitnddr";#N/A,#N/A,TRUE,"Cmtdesign";#N/A,#N/A,TRUE,"Pumpfee";#N/A,#N/A,TRUE,"Corendst";#N/A,#N/A,TRUE,"Ohlogging";#N/A,#N/A,TRUE,"Perforating";#N/A,#N/A,TRUE,"Chlogging";#N/A,#N/A,TRUE,"Stimulation";#N/A,#N/A,TRUE,"Completion";#N/A,#N/A,TRUE,"General"}</definedName>
    <definedName name="COPY1" localSheetId="2">#REF!</definedName>
    <definedName name="COPY1">#REF!</definedName>
    <definedName name="CORET" localSheetId="2">#REF!</definedName>
    <definedName name="CORET">#REF!</definedName>
    <definedName name="Coring" localSheetId="2">#REF!</definedName>
    <definedName name="Coring">#REF!</definedName>
    <definedName name="corner">'[81]SCH 20'!$C$20</definedName>
    <definedName name="COST" localSheetId="9">#REF!</definedName>
    <definedName name="COST" localSheetId="2">#REF!</definedName>
    <definedName name="COST">#REF!</definedName>
    <definedName name="COST_1" localSheetId="2">#REF!</definedName>
    <definedName name="COST_1">#REF!</definedName>
    <definedName name="COST_2" localSheetId="2">#REF!</definedName>
    <definedName name="COST_2">#REF!</definedName>
    <definedName name="COST_3" localSheetId="2">#REF!</definedName>
    <definedName name="COST_3">#REF!</definedName>
    <definedName name="COST_4" localSheetId="2">#REF!</definedName>
    <definedName name="COST_4">#REF!</definedName>
    <definedName name="cost_center_table_Hulu" localSheetId="2">#REF!</definedName>
    <definedName name="cost_center_table_Hulu">#REF!</definedName>
    <definedName name="COST_SUMMARY" localSheetId="2">#REF!</definedName>
    <definedName name="COST_SUMMARY">#REF!</definedName>
    <definedName name="COST1" localSheetId="2">#REF!</definedName>
    <definedName name="COST1">#REF!</definedName>
    <definedName name="COST2" localSheetId="2">#REF!</definedName>
    <definedName name="COST2">#REF!</definedName>
    <definedName name="COST3" localSheetId="2">#REF!</definedName>
    <definedName name="COST3">#REF!</definedName>
    <definedName name="cost400" localSheetId="2">[53]data!$U$1:$U$65536</definedName>
    <definedName name="cost400">[54]data!$U$1:$U$65536</definedName>
    <definedName name="cost400a" localSheetId="2">[55]data!$U$1:$U$65536</definedName>
    <definedName name="cost400a">[56]data!$U$1:$U$65536</definedName>
    <definedName name="COSTING" localSheetId="9">#REF!</definedName>
    <definedName name="COSTING" localSheetId="2">#REF!</definedName>
    <definedName name="COSTING">#REF!</definedName>
    <definedName name="costintang">'[81]Work Notes'!$H$390</definedName>
    <definedName name="CostOilLimit" localSheetId="9">#REF!</definedName>
    <definedName name="CostOilLimit" localSheetId="2">#REF!</definedName>
    <definedName name="CostOilLimit">#REF!</definedName>
    <definedName name="costperday">'[81]Work Notes'!$H$398</definedName>
    <definedName name="costperfoot">'[81]Work Notes'!$H$397</definedName>
    <definedName name="costtang">'[81]Work Notes'!$H$391</definedName>
    <definedName name="costtotal">'[81]Work Notes'!$H$392</definedName>
    <definedName name="COUNTER" localSheetId="2">[1]BHCT!#REF!</definedName>
    <definedName name="COUNTER">[1]BHCT!#REF!</definedName>
    <definedName name="CountryName" localSheetId="2">'[99]WELL DATA'!$H$5</definedName>
    <definedName name="CountryName">'[100]WELL DATA'!$H$5</definedName>
    <definedName name="cover1" localSheetId="9" hidden="1">{#N/A,#N/A,TRUE,"AFE";#N/A,#N/A,TRUE,"Tangible";#N/A,#N/A,TRUE,"Construction";#N/A,#N/A,TRUE,"Rignmud";#N/A,#N/A,TRUE,"Bitnddr";#N/A,#N/A,TRUE,"Cmtdesign";#N/A,#N/A,TRUE,"Pumpfee";#N/A,#N/A,TRUE,"Corendst";#N/A,#N/A,TRUE,"Ohlogging";#N/A,#N/A,TRUE,"Perforating";#N/A,#N/A,TRUE,"Chlogging";#N/A,#N/A,TRUE,"Stimulation";#N/A,#N/A,TRUE,"Completion";#N/A,#N/A,TRUE,"General"}</definedName>
    <definedName name="cover1" localSheetId="2" hidden="1">{#N/A,#N/A,TRUE,"AFE";#N/A,#N/A,TRUE,"Tangible";#N/A,#N/A,TRUE,"Construction";#N/A,#N/A,TRUE,"Rignmud";#N/A,#N/A,TRUE,"Bitnddr";#N/A,#N/A,TRUE,"Cmtdesign";#N/A,#N/A,TRUE,"Pumpfee";#N/A,#N/A,TRUE,"Corendst";#N/A,#N/A,TRUE,"Ohlogging";#N/A,#N/A,TRUE,"Perforating";#N/A,#N/A,TRUE,"Chlogging";#N/A,#N/A,TRUE,"Stimulation";#N/A,#N/A,TRUE,"Completion";#N/A,#N/A,TRUE,"General"}</definedName>
    <definedName name="cover1" hidden="1">{#N/A,#N/A,TRUE,"AFE";#N/A,#N/A,TRUE,"Tangible";#N/A,#N/A,TRUE,"Construction";#N/A,#N/A,TRUE,"Rignmud";#N/A,#N/A,TRUE,"Bitnddr";#N/A,#N/A,TRUE,"Cmtdesign";#N/A,#N/A,TRUE,"Pumpfee";#N/A,#N/A,TRUE,"Corendst";#N/A,#N/A,TRUE,"Ohlogging";#N/A,#N/A,TRUE,"Perforating";#N/A,#N/A,TRUE,"Chlogging";#N/A,#N/A,TRUE,"Stimulation";#N/A,#N/A,TRUE,"Completion";#N/A,#N/A,TRUE,"General"}</definedName>
    <definedName name="cp_time" localSheetId="2">[9]WDSI!$K$58</definedName>
    <definedName name="cp_time">[10]WDSI!$K$58</definedName>
    <definedName name="CPET" localSheetId="2">#REF!</definedName>
    <definedName name="CPET">#REF!</definedName>
    <definedName name="CPST" localSheetId="2">#REF!</definedName>
    <definedName name="CPST">#REF!</definedName>
    <definedName name="CRFT" localSheetId="2">#REF!</definedName>
    <definedName name="CRFT">#REF!</definedName>
    <definedName name="_xlnm.Criteria" localSheetId="2">#REF!</definedName>
    <definedName name="_xlnm.Criteria">#REF!</definedName>
    <definedName name="Criteria_MI" localSheetId="2">#REF!</definedName>
    <definedName name="Criteria_MI">#REF!</definedName>
    <definedName name="CS">'[101]MLG-A11 Horizontal_Plan 3.3'!$C$12</definedName>
    <definedName name="Csc" localSheetId="9" hidden="1">{#N/A,#N/A,TRUE,"AFE";#N/A,#N/A,TRUE,"Tangible";#N/A,#N/A,TRUE,"Construction";#N/A,#N/A,TRUE,"Rignmud";#N/A,#N/A,TRUE,"Bitnddr";#N/A,#N/A,TRUE,"Cmtdesign";#N/A,#N/A,TRUE,"Pumpfee";#N/A,#N/A,TRUE,"Corendst";#N/A,#N/A,TRUE,"Ohlogging";#N/A,#N/A,TRUE,"Perforating";#N/A,#N/A,TRUE,"Chlogging";#N/A,#N/A,TRUE,"Stimulation";#N/A,#N/A,TRUE,"Completion";#N/A,#N/A,TRUE,"General"}</definedName>
    <definedName name="Csc" localSheetId="2" hidden="1">{#N/A,#N/A,TRUE,"AFE";#N/A,#N/A,TRUE,"Tangible";#N/A,#N/A,TRUE,"Construction";#N/A,#N/A,TRUE,"Rignmud";#N/A,#N/A,TRUE,"Bitnddr";#N/A,#N/A,TRUE,"Cmtdesign";#N/A,#N/A,TRUE,"Pumpfee";#N/A,#N/A,TRUE,"Corendst";#N/A,#N/A,TRUE,"Ohlogging";#N/A,#N/A,TRUE,"Perforating";#N/A,#N/A,TRUE,"Chlogging";#N/A,#N/A,TRUE,"Stimulation";#N/A,#N/A,TRUE,"Completion";#N/A,#N/A,TRUE,"General"}</definedName>
    <definedName name="Csc" hidden="1">{#N/A,#N/A,TRUE,"AFE";#N/A,#N/A,TRUE,"Tangible";#N/A,#N/A,TRUE,"Construction";#N/A,#N/A,TRUE,"Rignmud";#N/A,#N/A,TRUE,"Bitnddr";#N/A,#N/A,TRUE,"Cmtdesign";#N/A,#N/A,TRUE,"Pumpfee";#N/A,#N/A,TRUE,"Corendst";#N/A,#N/A,TRUE,"Ohlogging";#N/A,#N/A,TRUE,"Perforating";#N/A,#N/A,TRUE,"Chlogging";#N/A,#N/A,TRUE,"Stimulation";#N/A,#N/A,TRUE,"Completion";#N/A,#N/A,TRUE,"General"}</definedName>
    <definedName name="csg">[102]SCABLINER!$A$1:$I$93</definedName>
    <definedName name="Csg_13">'[103]Plan IDS'!$F$361</definedName>
    <definedName name="Csg_20">'[103]Plan IDS'!$F$360</definedName>
    <definedName name="Csg_7">'[103]Plan IDS'!$F$363</definedName>
    <definedName name="Csg_9">'[103]Plan IDS'!$F$362</definedName>
    <definedName name="Csg_Annulus" localSheetId="9">#REF!</definedName>
    <definedName name="Csg_Annulus" localSheetId="2">#REF!</definedName>
    <definedName name="Csg_Annulus">#REF!</definedName>
    <definedName name="CSG_GRD">[104]PipeData!$G$5:$J$601</definedName>
    <definedName name="Csg_Hole_Size">[105]INPUT!$G$9</definedName>
    <definedName name="Csg_Size">[105]INPUT!$G$8</definedName>
    <definedName name="CSGDEPTH" localSheetId="9">#REF!</definedName>
    <definedName name="CSGDEPTH" localSheetId="2">#REF!</definedName>
    <definedName name="CSGDEPTH">#REF!</definedName>
    <definedName name="CSI" localSheetId="2">#REF!</definedName>
    <definedName name="CSI">#REF!</definedName>
    <definedName name="csr" localSheetId="2">[80]SUM!#REF!</definedName>
    <definedName name="csr">[80]SUM!#REF!</definedName>
    <definedName name="CTVD1">[37]INPUT!$C$22</definedName>
    <definedName name="CumLengthUnits" localSheetId="9">#REF!</definedName>
    <definedName name="CumLengthUnits" localSheetId="2">#REF!</definedName>
    <definedName name="CumLengthUnits">#REF!</definedName>
    <definedName name="CUMM._DRLG._TOTAL" localSheetId="2">#REF!</definedName>
    <definedName name="CUMM._DRLG._TOTAL">#REF!</definedName>
    <definedName name="Cummulative_Cost">'[51]Day Curve Forecast'!$M$6:$M$25</definedName>
    <definedName name="CumWeightUnits" localSheetId="9">#REF!</definedName>
    <definedName name="CumWeightUnits" localSheetId="2">#REF!</definedName>
    <definedName name="CumWeightUnits">#REF!</definedName>
    <definedName name="currency">[106]Sheet3!$D$2:$D$47</definedName>
    <definedName name="CUST" localSheetId="2">[94]MASTER!#REF!</definedName>
    <definedName name="CUST">[94]MASTER!#REF!</definedName>
    <definedName name="CUST3" localSheetId="2">[94]MASTER!#REF!</definedName>
    <definedName name="CUST3">[94]MASTER!#REF!</definedName>
    <definedName name="custadd1" localSheetId="2">[80]SUM!#REF!</definedName>
    <definedName name="custadd1">[80]SUM!#REF!</definedName>
    <definedName name="custadd2" localSheetId="2">[80]SUM!#REF!</definedName>
    <definedName name="custadd2">[80]SUM!#REF!</definedName>
    <definedName name="custadd3" localSheetId="2">[80]SUM!#REF!</definedName>
    <definedName name="custadd3">[80]SUM!#REF!</definedName>
    <definedName name="custatt" localSheetId="2">[80]SUM!#REF!</definedName>
    <definedName name="custatt">[80]SUM!#REF!</definedName>
    <definedName name="custname" localSheetId="2">[80]SUM!#REF!</definedName>
    <definedName name="custname">[80]SUM!#REF!</definedName>
    <definedName name="CV" localSheetId="2">'[107]Project PnL'!#REF!</definedName>
    <definedName name="CV">'[107]Project PnL'!#REF!</definedName>
    <definedName name="CVX_Share" localSheetId="9">#REF!</definedName>
    <definedName name="CVX_Share" localSheetId="2">#REF!</definedName>
    <definedName name="CVX_Share">#REF!</definedName>
    <definedName name="CY" localSheetId="2">#REF!</definedName>
    <definedName name="CY">#REF!</definedName>
    <definedName name="D" localSheetId="2">'[108]MLG-A11 Horizontal_Plan 3.3'!$I$20</definedName>
    <definedName name="D">'[109]MLG-A11 Horizontal_Plan 3.3'!$I$20</definedName>
    <definedName name="D_C1" localSheetId="9">#REF!</definedName>
    <definedName name="D_C1" localSheetId="2">#REF!</definedName>
    <definedName name="D_C1">#REF!</definedName>
    <definedName name="D_C2" localSheetId="2">#REF!</definedName>
    <definedName name="D_C2">#REF!</definedName>
    <definedName name="D_Cost_Drill" localSheetId="2">#REF!</definedName>
    <definedName name="D_Cost_Drill">#REF!</definedName>
    <definedName name="D_Cost_Fee" localSheetId="2">#REF!</definedName>
    <definedName name="D_Cost_Fee">#REF!</definedName>
    <definedName name="D_Pipe" localSheetId="2">#REF!</definedName>
    <definedName name="D_Pipe">#REF!</definedName>
    <definedName name="D_Pipe1" localSheetId="2">#REF!</definedName>
    <definedName name="D_Pipe1">#REF!</definedName>
    <definedName name="D_Pipe2" localSheetId="2">#REF!</definedName>
    <definedName name="D_Pipe2">#REF!</definedName>
    <definedName name="D_SUBSECTION">OFFSET('[36]Name MGR'!$G$74,1,,COUNTIF('[36]Name MGR'!$G$75:$G$99,"&gt;&lt;"),)</definedName>
    <definedName name="D1_Coeff" localSheetId="9">'[110]D-1'!#REF!</definedName>
    <definedName name="D1_Coeff" localSheetId="2">'[110]D-1'!#REF!</definedName>
    <definedName name="D1_Coeff">'[110]D-1'!#REF!</definedName>
    <definedName name="DAERAH_OPERASI_HULU_PRABUMULIH" localSheetId="9">'[73]REKAP(A)'!#REF!</definedName>
    <definedName name="DAERAH_OPERASI_HULU_PRABUMULIH" localSheetId="2">'[73]REKAP(A)'!#REF!</definedName>
    <definedName name="DAERAH_OPERASI_HULU_PRABUMULIH">'[73]REKAP(A)'!#REF!</definedName>
    <definedName name="DAFTAR_INVESTASI_PROYEK_PERTAMINA__DIPP">[111]lk!$C$24:$C$34</definedName>
    <definedName name="DAFWC">'[112]3 HSE &amp;Well Control'!$E$2:$E$130</definedName>
    <definedName name="DAILYMUD_COST" localSheetId="9">#REF!</definedName>
    <definedName name="DAILYMUD_COST" localSheetId="2">#REF!</definedName>
    <definedName name="DAILYMUD_COST">#REF!</definedName>
    <definedName name="Dammam" localSheetId="2">[70]XYT!$G$24</definedName>
    <definedName name="Dammam">[71]XYT!$G$24</definedName>
    <definedName name="Dammam_B._Shale" localSheetId="2">[70]XYT!$G$25</definedName>
    <definedName name="Dammam_B._Shale">[71]XYT!$G$25</definedName>
    <definedName name="Data" localSheetId="9">#REF!</definedName>
    <definedName name="Data" localSheetId="2">#REF!</definedName>
    <definedName name="Data">#REF!</definedName>
    <definedName name="DATA_01" localSheetId="5" hidden="1">[113]IP!#REF!</definedName>
    <definedName name="DATA_01" localSheetId="9" hidden="1">[113]IP!#REF!</definedName>
    <definedName name="DATA_01" localSheetId="2" hidden="1">[113]IP!#REF!</definedName>
    <definedName name="DATA_01" hidden="1">[113]IP!#REF!</definedName>
    <definedName name="DATA_03" localSheetId="5" hidden="1">#REF!</definedName>
    <definedName name="DATA_03" localSheetId="9" hidden="1">#REF!</definedName>
    <definedName name="DATA_03" localSheetId="2" hidden="1">#REF!</definedName>
    <definedName name="DATA_03" hidden="1">#REF!</definedName>
    <definedName name="DATA_06" localSheetId="5" hidden="1">[113]IP!#REF!</definedName>
    <definedName name="DATA_06" localSheetId="9" hidden="1">[113]IP!#REF!</definedName>
    <definedName name="DATA_06" localSheetId="2" hidden="1">[113]IP!#REF!</definedName>
    <definedName name="DATA_06" hidden="1">[113]IP!#REF!</definedName>
    <definedName name="DATA_07" localSheetId="5" hidden="1">#REF!</definedName>
    <definedName name="DATA_07" localSheetId="9" hidden="1">#REF!</definedName>
    <definedName name="DATA_07" localSheetId="2" hidden="1">#REF!</definedName>
    <definedName name="DATA_07" hidden="1">#REF!</definedName>
    <definedName name="DATA1" localSheetId="2">#REF!</definedName>
    <definedName name="DATA1">#REF!</definedName>
    <definedName name="DATA10" localSheetId="2">#REF!</definedName>
    <definedName name="DATA10">#REF!</definedName>
    <definedName name="DATA11" localSheetId="2">#REF!</definedName>
    <definedName name="DATA11">#REF!</definedName>
    <definedName name="DATA12" localSheetId="2">#REF!</definedName>
    <definedName name="DATA12">#REF!</definedName>
    <definedName name="DATA13" localSheetId="2">#REF!</definedName>
    <definedName name="DATA13">#REF!</definedName>
    <definedName name="DATA14" localSheetId="2">#REF!</definedName>
    <definedName name="DATA14">#REF!</definedName>
    <definedName name="DATA15" localSheetId="2">#REF!</definedName>
    <definedName name="DATA15">#REF!</definedName>
    <definedName name="DATA16" localSheetId="2">#REF!</definedName>
    <definedName name="DATA16">#REF!</definedName>
    <definedName name="DATA17" localSheetId="2">#REF!</definedName>
    <definedName name="DATA17">#REF!</definedName>
    <definedName name="DATA18" localSheetId="2">#REF!</definedName>
    <definedName name="DATA18">#REF!</definedName>
    <definedName name="DATA19" localSheetId="2">#REF!</definedName>
    <definedName name="DATA19">#REF!</definedName>
    <definedName name="DATA2" localSheetId="2">#REF!</definedName>
    <definedName name="DATA2">#REF!</definedName>
    <definedName name="DATA20" localSheetId="2">#REF!</definedName>
    <definedName name="DATA20">#REF!</definedName>
    <definedName name="DATA21" localSheetId="2">#REF!</definedName>
    <definedName name="DATA21">#REF!</definedName>
    <definedName name="DATA22" localSheetId="2">#REF!</definedName>
    <definedName name="DATA22">#REF!</definedName>
    <definedName name="DATA23" localSheetId="2">#REF!</definedName>
    <definedName name="DATA23">#REF!</definedName>
    <definedName name="DATA24" localSheetId="2">#REF!</definedName>
    <definedName name="DATA24">#REF!</definedName>
    <definedName name="DATA25" localSheetId="2">#REF!</definedName>
    <definedName name="DATA25">#REF!</definedName>
    <definedName name="DATA26" localSheetId="2">#REF!</definedName>
    <definedName name="DATA26">#REF!</definedName>
    <definedName name="DATA27" localSheetId="2">#REF!</definedName>
    <definedName name="DATA27">#REF!</definedName>
    <definedName name="DATA28" localSheetId="2">#REF!</definedName>
    <definedName name="DATA28">#REF!</definedName>
    <definedName name="DATA29" localSheetId="2">#REF!</definedName>
    <definedName name="DATA29">#REF!</definedName>
    <definedName name="DATA3" localSheetId="2">#REF!</definedName>
    <definedName name="DATA3">#REF!</definedName>
    <definedName name="DATA4" localSheetId="2">#REF!</definedName>
    <definedName name="DATA4">#REF!</definedName>
    <definedName name="DATA5" localSheetId="2">#REF!</definedName>
    <definedName name="DATA5">#REF!</definedName>
    <definedName name="DATA6" localSheetId="2">#REF!</definedName>
    <definedName name="DATA6">#REF!</definedName>
    <definedName name="DATA7" localSheetId="2">#REF!</definedName>
    <definedName name="DATA7">#REF!</definedName>
    <definedName name="DATA8" localSheetId="2">#REF!</definedName>
    <definedName name="DATA8">#REF!</definedName>
    <definedName name="DATA9" localSheetId="2">#REF!</definedName>
    <definedName name="DATA9">#REF!</definedName>
    <definedName name="_xlnm.Database" localSheetId="2">#REF!</definedName>
    <definedName name="_xlnm.Database">#REF!</definedName>
    <definedName name="Database_MI" localSheetId="2">#REF!</definedName>
    <definedName name="Database_MI">#REF!</definedName>
    <definedName name="database2">[114]Database!$B$4:$B$182</definedName>
    <definedName name="database3">[114]Database!$N$178:$N$192</definedName>
    <definedName name="database4">[114]Database!$N$198:$N$205</definedName>
    <definedName name="DATALIST" localSheetId="9">#REF!</definedName>
    <definedName name="DATALIST" localSheetId="2">#REF!</definedName>
    <definedName name="DATALIST">#REF!</definedName>
    <definedName name="DataRowCenterAlignDark" localSheetId="2">#REF!</definedName>
    <definedName name="DataRowCenterAlignDark">#REF!</definedName>
    <definedName name="DataRowCenterAlignDarkItalics" localSheetId="2">#REF!</definedName>
    <definedName name="DataRowCenterAlignDarkItalics">#REF!</definedName>
    <definedName name="DataRowCenterAlignLight" localSheetId="2">#REF!</definedName>
    <definedName name="DataRowCenterAlignLight">#REF!</definedName>
    <definedName name="DataRowCenterAlignLightItalics" localSheetId="2">#REF!</definedName>
    <definedName name="DataRowCenterAlignLightItalics">#REF!</definedName>
    <definedName name="DataRowCrossCenterLight" localSheetId="2">#REF!</definedName>
    <definedName name="DataRowCrossCenterLight">#REF!</definedName>
    <definedName name="DataRowLeftAlignDark" localSheetId="2">#REF!</definedName>
    <definedName name="DataRowLeftAlignDark">#REF!</definedName>
    <definedName name="DataRowLeftAlignDarkItalics" localSheetId="2">#REF!</definedName>
    <definedName name="DataRowLeftAlignDarkItalics">#REF!</definedName>
    <definedName name="DataRowLeftAlignLight" localSheetId="2">#REF!</definedName>
    <definedName name="DataRowLeftAlignLight">#REF!</definedName>
    <definedName name="DataRowLeftAlignLightItalics" localSheetId="2">#REF!</definedName>
    <definedName name="DataRowLeftAlignLightItalics">#REF!</definedName>
    <definedName name="DataRowRightAlignDark" localSheetId="2">#REF!</definedName>
    <definedName name="DataRowRightAlignDark">#REF!</definedName>
    <definedName name="DataRowRightAlignDark0" localSheetId="2">#REF!</definedName>
    <definedName name="DataRowRightAlignDark0">#REF!</definedName>
    <definedName name="DataRowRightAlignDark1" localSheetId="2">#REF!</definedName>
    <definedName name="DataRowRightAlignDark1">#REF!</definedName>
    <definedName name="DataRowRightAlignDark10" localSheetId="2">#REF!</definedName>
    <definedName name="DataRowRightAlignDark10">#REF!</definedName>
    <definedName name="DataRowRightAlignDark2" localSheetId="2">#REF!</definedName>
    <definedName name="DataRowRightAlignDark2">#REF!</definedName>
    <definedName name="DataRowRightAlignDark3" localSheetId="2">#REF!</definedName>
    <definedName name="DataRowRightAlignDark3">#REF!</definedName>
    <definedName name="DataRowRightAlignDark4" localSheetId="2">#REF!</definedName>
    <definedName name="DataRowRightAlignDark4">#REF!</definedName>
    <definedName name="DataRowRightAlignDark5" localSheetId="2">#REF!</definedName>
    <definedName name="DataRowRightAlignDark5">#REF!</definedName>
    <definedName name="DataRowRightAlignDark6" localSheetId="2">#REF!</definedName>
    <definedName name="DataRowRightAlignDark6">#REF!</definedName>
    <definedName name="DataRowRightAlignDark7" localSheetId="2">#REF!</definedName>
    <definedName name="DataRowRightAlignDark7">#REF!</definedName>
    <definedName name="DataRowRightAlignDark8" localSheetId="2">#REF!</definedName>
    <definedName name="DataRowRightAlignDark8">#REF!</definedName>
    <definedName name="DataRowRightAlignDark9" localSheetId="2">#REF!</definedName>
    <definedName name="DataRowRightAlignDark9">#REF!</definedName>
    <definedName name="DataRowRightAlignDarkItalics" localSheetId="2">#REF!</definedName>
    <definedName name="DataRowRightAlignDarkItalics">#REF!</definedName>
    <definedName name="DataRowRightAlignDarkItalics0" localSheetId="2">#REF!</definedName>
    <definedName name="DataRowRightAlignDarkItalics0">#REF!</definedName>
    <definedName name="DataRowRightAlignDarkItalics1" localSheetId="2">#REF!</definedName>
    <definedName name="DataRowRightAlignDarkItalics1">#REF!</definedName>
    <definedName name="DataRowRightAlignDarkItalics10" localSheetId="2">#REF!</definedName>
    <definedName name="DataRowRightAlignDarkItalics10">#REF!</definedName>
    <definedName name="DataRowRightAlignDarkItalics2" localSheetId="2">#REF!</definedName>
    <definedName name="DataRowRightAlignDarkItalics2">#REF!</definedName>
    <definedName name="DataRowRightAlignDarkItalics3" localSheetId="2">#REF!</definedName>
    <definedName name="DataRowRightAlignDarkItalics3">#REF!</definedName>
    <definedName name="DataRowRightAlignDarkItalics4" localSheetId="2">#REF!</definedName>
    <definedName name="DataRowRightAlignDarkItalics4">#REF!</definedName>
    <definedName name="DataRowRightAlignDarkItalics5" localSheetId="2">#REF!</definedName>
    <definedName name="DataRowRightAlignDarkItalics5">#REF!</definedName>
    <definedName name="DataRowRightAlignDarkItalics6" localSheetId="2">#REF!</definedName>
    <definedName name="DataRowRightAlignDarkItalics6">#REF!</definedName>
    <definedName name="DataRowRightAlignDarkItalics7" localSheetId="2">#REF!</definedName>
    <definedName name="DataRowRightAlignDarkItalics7">#REF!</definedName>
    <definedName name="DataRowRightAlignDarkItalics8" localSheetId="2">#REF!</definedName>
    <definedName name="DataRowRightAlignDarkItalics8">#REF!</definedName>
    <definedName name="DataRowRightAlignDarkItalics9" localSheetId="2">#REF!</definedName>
    <definedName name="DataRowRightAlignDarkItalics9">#REF!</definedName>
    <definedName name="DataRowRightAlignLight" localSheetId="2">#REF!</definedName>
    <definedName name="DataRowRightAlignLight">#REF!</definedName>
    <definedName name="DataRowRightAlignLight0" localSheetId="2">#REF!</definedName>
    <definedName name="DataRowRightAlignLight0">#REF!</definedName>
    <definedName name="DataRowRightAlignLight1" localSheetId="2">#REF!</definedName>
    <definedName name="DataRowRightAlignLight1">#REF!</definedName>
    <definedName name="DataRowRightAlignLight10" localSheetId="2">#REF!</definedName>
    <definedName name="DataRowRightAlignLight10">#REF!</definedName>
    <definedName name="DataRowRightAlignLight2" localSheetId="2">#REF!</definedName>
    <definedName name="DataRowRightAlignLight2">#REF!</definedName>
    <definedName name="DataRowRightAlignLight3" localSheetId="2">#REF!</definedName>
    <definedName name="DataRowRightAlignLight3">#REF!</definedName>
    <definedName name="DataRowRightAlignLight4" localSheetId="2">#REF!</definedName>
    <definedName name="DataRowRightAlignLight4">#REF!</definedName>
    <definedName name="DataRowRightAlignLight5" localSheetId="2">#REF!</definedName>
    <definedName name="DataRowRightAlignLight5">#REF!</definedName>
    <definedName name="DataRowRightAlignLight6" localSheetId="2">#REF!</definedName>
    <definedName name="DataRowRightAlignLight6">#REF!</definedName>
    <definedName name="DataRowRightAlignLight7" localSheetId="2">#REF!</definedName>
    <definedName name="DataRowRightAlignLight7">#REF!</definedName>
    <definedName name="DataRowRightAlignLight8" localSheetId="2">#REF!</definedName>
    <definedName name="DataRowRightAlignLight8">#REF!</definedName>
    <definedName name="DataRowRightAlignLight9" localSheetId="2">#REF!</definedName>
    <definedName name="DataRowRightAlignLight9">#REF!</definedName>
    <definedName name="DataRowRightAlignLightItalics" localSheetId="2">#REF!</definedName>
    <definedName name="DataRowRightAlignLightItalics">#REF!</definedName>
    <definedName name="DataRowRightAlignLightItalics0" localSheetId="2">#REF!</definedName>
    <definedName name="DataRowRightAlignLightItalics0">#REF!</definedName>
    <definedName name="DataRowRightAlignLightItalics1" localSheetId="2">#REF!</definedName>
    <definedName name="DataRowRightAlignLightItalics1">#REF!</definedName>
    <definedName name="DataRowRightAlignLightItalics10" localSheetId="2">#REF!</definedName>
    <definedName name="DataRowRightAlignLightItalics10">#REF!</definedName>
    <definedName name="DataRowRightAlignLightItalics2" localSheetId="2">#REF!</definedName>
    <definedName name="DataRowRightAlignLightItalics2">#REF!</definedName>
    <definedName name="DataRowRightAlignLightItalics3" localSheetId="2">#REF!</definedName>
    <definedName name="DataRowRightAlignLightItalics3">#REF!</definedName>
    <definedName name="DataRowRightAlignLightItalics4" localSheetId="2">#REF!</definedName>
    <definedName name="DataRowRightAlignLightItalics4">#REF!</definedName>
    <definedName name="DataRowRightAlignLightItalics5" localSheetId="2">#REF!</definedName>
    <definedName name="DataRowRightAlignLightItalics5">#REF!</definedName>
    <definedName name="DataRowRightAlignLightItalics6" localSheetId="2">#REF!</definedName>
    <definedName name="DataRowRightAlignLightItalics6">#REF!</definedName>
    <definedName name="DataRowRightAlignLightItalics7" localSheetId="2">#REF!</definedName>
    <definedName name="DataRowRightAlignLightItalics7">#REF!</definedName>
    <definedName name="DataRowRightAlignLightItalics8" localSheetId="2">#REF!</definedName>
    <definedName name="DataRowRightAlignLightItalics8">#REF!</definedName>
    <definedName name="DataRowRightAlignLightItalics9" localSheetId="2">#REF!</definedName>
    <definedName name="DataRowRightAlignLightItalics9">#REF!</definedName>
    <definedName name="DataStart" localSheetId="2">!#REF!</definedName>
    <definedName name="DataStart">!#REF!</definedName>
    <definedName name="Date" localSheetId="2">'[46]Well Plan 1'!$K$7</definedName>
    <definedName name="Date">'[46]Well Plan 1'!$K$7</definedName>
    <definedName name="DATE_APPROVE" localSheetId="9">#REF!</definedName>
    <definedName name="DATE_APPROVE" localSheetId="2">#REF!</definedName>
    <definedName name="DATE_APPROVE">#REF!</definedName>
    <definedName name="DATE_CHECKED" localSheetId="2">#REF!</definedName>
    <definedName name="DATE_CHECKED">#REF!</definedName>
    <definedName name="DATE_DRAWN" localSheetId="2">#REF!</definedName>
    <definedName name="DATE_DRAWN">#REF!</definedName>
    <definedName name="date_finish" localSheetId="2">[9]WDSI!$C$4</definedName>
    <definedName name="date_finish">[10]WDSI!$C$4</definedName>
    <definedName name="Date_Pertamina" localSheetId="2">#REF!</definedName>
    <definedName name="Date_Pertamina">#REF!</definedName>
    <definedName name="date_start" localSheetId="2">[9]WDSI!$C$3</definedName>
    <definedName name="date_start">[10]WDSI!$C$3</definedName>
    <definedName name="Date_Unocal" localSheetId="2">#REF!</definedName>
    <definedName name="Date_Unocal">#REF!</definedName>
    <definedName name="DATEAPPROVED" localSheetId="2">#REF!</definedName>
    <definedName name="DATEAPPROVED">#REF!</definedName>
    <definedName name="datearea" localSheetId="2">#REF!</definedName>
    <definedName name="datearea">#REF!</definedName>
    <definedName name="dateback" localSheetId="2">#REF!</definedName>
    <definedName name="dateback">#REF!</definedName>
    <definedName name="DATECHECKED" localSheetId="2">#REF!</definedName>
    <definedName name="DATECHECKED">#REF!</definedName>
    <definedName name="DATEDRAWN" localSheetId="2">#REF!</definedName>
    <definedName name="DATEDRAWN">#REF!</definedName>
    <definedName name="dateleftb" localSheetId="2">#REF!</definedName>
    <definedName name="dateleftb">#REF!</definedName>
    <definedName name="dater1" localSheetId="2">#REF!</definedName>
    <definedName name="dater1">#REF!</definedName>
    <definedName name="daterd1" localSheetId="2">#REF!</definedName>
    <definedName name="daterd1">#REF!</definedName>
    <definedName name="daterd2" localSheetId="2">#REF!</definedName>
    <definedName name="daterd2">#REF!</definedName>
    <definedName name="dateru1" localSheetId="2">#REF!</definedName>
    <definedName name="dateru1">#REF!</definedName>
    <definedName name="dateru2" localSheetId="2">#REF!</definedName>
    <definedName name="dateru2">#REF!</definedName>
    <definedName name="dateru3" localSheetId="2">#REF!</definedName>
    <definedName name="dateru3">#REF!</definedName>
    <definedName name="datNumberOfActivities">"Edit Box 5"</definedName>
    <definedName name="day">[87]DATA!$E$5:$P$5</definedName>
    <definedName name="DAY_TOTAL" localSheetId="9">#REF!</definedName>
    <definedName name="DAY_TOTAL" localSheetId="2">#REF!</definedName>
    <definedName name="DAY_TOTAL">#REF!</definedName>
    <definedName name="Days" localSheetId="2">#REF!</definedName>
    <definedName name="Days">#REF!</definedName>
    <definedName name="DAYS1">[115]Program!$D$18</definedName>
    <definedName name="DaysDryHole">'[42]Detail Breakdown'!$C$5</definedName>
    <definedName name="DaysRigMovePerWell">'[42]Detail Breakdown'!$C$4</definedName>
    <definedName name="DaysTested">[41]Detail!$E$5</definedName>
    <definedName name="DaysTotal">[41]Detail!$E$6</definedName>
    <definedName name="DB" localSheetId="9">#REF!</definedName>
    <definedName name="DB" localSheetId="2">#REF!</definedName>
    <definedName name="DB">#REF!</definedName>
    <definedName name="DC_Week5" localSheetId="9" hidden="1">{#N/A,#N/A,FALSE,"dc_week1"}</definedName>
    <definedName name="DC_Week5" localSheetId="2" hidden="1">{#N/A,#N/A,FALSE,"dc_week1"}</definedName>
    <definedName name="DC_Week5" hidden="1">{#N/A,#N/A,FALSE,"dc_week1"}</definedName>
    <definedName name="dcode3">'[81]SCH 20'!$N$91</definedName>
    <definedName name="DCPF" localSheetId="2">[9]WDSI!$O$6</definedName>
    <definedName name="DCPF">[10]WDSI!$O$6</definedName>
    <definedName name="DCPF2" localSheetId="2">[9]WDSI!$P$6</definedName>
    <definedName name="DCPF2">[10]WDSI!$P$6</definedName>
    <definedName name="DD" localSheetId="2">#REF!</definedName>
    <definedName name="DD">#REF!</definedName>
    <definedName name="Dd1_Name" localSheetId="2">#REF!</definedName>
    <definedName name="Dd1_Name">#REF!</definedName>
    <definedName name="Dd2_Name" localSheetId="2">#REF!</definedName>
    <definedName name="Dd2_Name">#REF!</definedName>
    <definedName name="DDDDDDDDDD" localSheetId="2">#REF!</definedName>
    <definedName name="DDDDDDDDDD">#REF!</definedName>
    <definedName name="DDDS" localSheetId="9" hidden="1">{#N/A,#N/A,FALSE,"COVER";#N/A,#N/A,FALSE,"CONTENTS";#N/A,#N/A,FALSE,"PAGE1";#N/A,#N/A,FALSE,"PAGE2";#N/A,#N/A,FALSE,"PAGE3";#N/A,#N/A,FALSE,"PAGE4";#N/A,#N/A,FALSE,"PAGE5";#N/A,#N/A,FALSE,"PAGE6";#N/A,#N/A,FALSE,"PAGE7";#N/A,#N/A,FALSE,"PAGE8";#N/A,#N/A,FALSE,"PAGE9"}</definedName>
    <definedName name="DDDS" localSheetId="2" hidden="1">{#N/A,#N/A,FALSE,"COVER";#N/A,#N/A,FALSE,"CONTENTS";#N/A,#N/A,FALSE,"PAGE1";#N/A,#N/A,FALSE,"PAGE2";#N/A,#N/A,FALSE,"PAGE3";#N/A,#N/A,FALSE,"PAGE4";#N/A,#N/A,FALSE,"PAGE5";#N/A,#N/A,FALSE,"PAGE6";#N/A,#N/A,FALSE,"PAGE7";#N/A,#N/A,FALSE,"PAGE8";#N/A,#N/A,FALSE,"PAGE9"}</definedName>
    <definedName name="DDDS" hidden="1">{#N/A,#N/A,FALSE,"COVER";#N/A,#N/A,FALSE,"CONTENTS";#N/A,#N/A,FALSE,"PAGE1";#N/A,#N/A,FALSE,"PAGE2";#N/A,#N/A,FALSE,"PAGE3";#N/A,#N/A,FALSE,"PAGE4";#N/A,#N/A,FALSE,"PAGE5";#N/A,#N/A,FALSE,"PAGE6";#N/A,#N/A,FALSE,"PAGE7";#N/A,#N/A,FALSE,"PAGE8";#N/A,#N/A,FALSE,"PAGE9"}</definedName>
    <definedName name="DDPTF" localSheetId="2">[9]WDSI!$P$3</definedName>
    <definedName name="DDPTF">[10]WDSI!$P$3</definedName>
    <definedName name="de" localSheetId="2">#REF!</definedName>
    <definedName name="de">#REF!</definedName>
    <definedName name="decdhm">'[116]Personal Expense Dec-95 (MH)'!$K$5</definedName>
    <definedName name="decdlr">'[116]Personal Expense Dec-95 (MH)'!$H$5</definedName>
    <definedName name="decfrc">'[116]Personal Expense Dec-95 (MH)'!$I$5</definedName>
    <definedName name="decpnd">'[116]Personal Expense Dec-95 (MH)'!$G$5</definedName>
    <definedName name="decrl">'[116]Personal Expense Dec-95 (MH)'!$J$5</definedName>
    <definedName name="decrup">'[116]Personal Expense Dec-95 (MH)'!$L$5</definedName>
    <definedName name="decrupees">'[116]Cash Expense December-95'!$H$6</definedName>
    <definedName name="DEFT" localSheetId="9">#REF!</definedName>
    <definedName name="DEFT" localSheetId="2">#REF!</definedName>
    <definedName name="DEFT">#REF!</definedName>
    <definedName name="deg" localSheetId="2">#REF!</definedName>
    <definedName name="deg">#REF!</definedName>
    <definedName name="Dense_A" localSheetId="2">[70]XYT!$G$40</definedName>
    <definedName name="Dense_A">[71]XYT!$G$40</definedName>
    <definedName name="Dense_B" localSheetId="2">[70]XYT!$G$42</definedName>
    <definedName name="Dense_B">[71]XYT!$G$42</definedName>
    <definedName name="Dense_C" localSheetId="2">[70]XYT!$G$44</definedName>
    <definedName name="Dense_C">[71]XYT!$G$44</definedName>
    <definedName name="Dense_D" localSheetId="2">[70]XYT!$G$54</definedName>
    <definedName name="Dense_D">[71]XYT!$G$54</definedName>
    <definedName name="Dense_E" localSheetId="2">[70]XYT!$G$66</definedName>
    <definedName name="Dense_E">[71]XYT!$G$66</definedName>
    <definedName name="Dense_F" localSheetId="2">[70]XYT!$G$72</definedName>
    <definedName name="Dense_F">[71]XYT!$G$72</definedName>
    <definedName name="Dense_G" localSheetId="2">[70]XYT!$G$74</definedName>
    <definedName name="Dense_G">[71]XYT!$G$74</definedName>
    <definedName name="Dense_H" localSheetId="2">[70]XYT!$G$76</definedName>
    <definedName name="Dense_H">[71]XYT!$G$76</definedName>
    <definedName name="Dense_Habshan_1" localSheetId="2">[70]XYT!$G$79</definedName>
    <definedName name="Dense_Habshan_1">[71]XYT!$G$79</definedName>
    <definedName name="Dense_Habshan_2" localSheetId="2">[70]XYT!$G$81</definedName>
    <definedName name="Dense_Habshan_2">[71]XYT!$G$81</definedName>
    <definedName name="Dense_Habshan_3" localSheetId="2">[70]XYT!$G$83</definedName>
    <definedName name="Dense_Habshan_3">[71]XYT!$G$83</definedName>
    <definedName name="Dense_Habshan_4" localSheetId="2">[70]XYT!$G$85</definedName>
    <definedName name="Dense_Habshan_4">[71]XYT!$G$85</definedName>
    <definedName name="Dense_Habshan_4A" localSheetId="2">[70]XYT!$G$87</definedName>
    <definedName name="Dense_Habshan_4A">[71]XYT!$G$87</definedName>
    <definedName name="Dense_Habshan_5" localSheetId="2">[70]XYT!$G$89</definedName>
    <definedName name="Dense_Habshan_5">[71]XYT!$G$89</definedName>
    <definedName name="Dense_Unit_11" localSheetId="2">[70]XYT!$G$56</definedName>
    <definedName name="Dense_Unit_11">[71]XYT!$G$56</definedName>
    <definedName name="Dense_Unit_12" localSheetId="2">[70]XYT!$G$58</definedName>
    <definedName name="Dense_Unit_12">[71]XYT!$G$58</definedName>
    <definedName name="Dense_Unit_13" localSheetId="2">[70]XYT!$G$60</definedName>
    <definedName name="Dense_Unit_13">[71]XYT!$G$60</definedName>
    <definedName name="Dense_Unit_14" localSheetId="2">[70]XYT!$G$62</definedName>
    <definedName name="Dense_Unit_14">[71]XYT!$G$62</definedName>
    <definedName name="Dense_Unit_15" localSheetId="2">[70]XYT!$G$64</definedName>
    <definedName name="Dense_Unit_15">[71]XYT!$G$64</definedName>
    <definedName name="Dense_Unit_17" localSheetId="2">[70]XYT!$G$68</definedName>
    <definedName name="Dense_Unit_17">[71]XYT!$G$68</definedName>
    <definedName name="Dense_Unit_18" localSheetId="2">[70]XYT!$G$70</definedName>
    <definedName name="Dense_Unit_18">[71]XYT!$G$70</definedName>
    <definedName name="Dense_Unit_6" localSheetId="2">[70]XYT!$G$46</definedName>
    <definedName name="Dense_Unit_6">[71]XYT!$G$46</definedName>
    <definedName name="Dense_Unit_7" localSheetId="2">[70]XYT!$G$48</definedName>
    <definedName name="Dense_Unit_7">[71]XYT!$G$48</definedName>
    <definedName name="Dense_Unit_8" localSheetId="2">[70]XYT!$G$50</definedName>
    <definedName name="Dense_Unit_8">[71]XYT!$G$50</definedName>
    <definedName name="Dense_Unit_9" localSheetId="2">[70]XYT!$G$52</definedName>
    <definedName name="Dense_Unit_9">[71]XYT!$G$52</definedName>
    <definedName name="density" localSheetId="9">#REF!</definedName>
    <definedName name="density" localSheetId="2">#REF!</definedName>
    <definedName name="density">#REF!</definedName>
    <definedName name="DEP" localSheetId="2">#REF!</definedName>
    <definedName name="DEP">#REF!</definedName>
    <definedName name="Depth" localSheetId="2">#REF!</definedName>
    <definedName name="Depth">#REF!</definedName>
    <definedName name="Depth_In" localSheetId="2">#REF!</definedName>
    <definedName name="Depth_In">#REF!</definedName>
    <definedName name="Depth_Out" localSheetId="2">#REF!</definedName>
    <definedName name="Depth_Out">#REF!</definedName>
    <definedName name="DEPTH1" localSheetId="2">#REF!</definedName>
    <definedName name="DEPTH1">#REF!</definedName>
    <definedName name="DEPTH10" localSheetId="2">#REF!</definedName>
    <definedName name="DEPTH10">#REF!</definedName>
    <definedName name="DEPTH11" localSheetId="2">#REF!</definedName>
    <definedName name="DEPTH11">#REF!</definedName>
    <definedName name="DEPTH12" localSheetId="2">#REF!</definedName>
    <definedName name="DEPTH12">#REF!</definedName>
    <definedName name="DEPTH13" localSheetId="2">#REF!</definedName>
    <definedName name="DEPTH13">#REF!</definedName>
    <definedName name="DEPTH14" localSheetId="2">#REF!</definedName>
    <definedName name="DEPTH14">#REF!</definedName>
    <definedName name="DEPTH15" localSheetId="2">#REF!</definedName>
    <definedName name="DEPTH15">#REF!</definedName>
    <definedName name="DEPTH16" localSheetId="2">#REF!</definedName>
    <definedName name="DEPTH16">#REF!</definedName>
    <definedName name="DEPTH17" localSheetId="2">#REF!</definedName>
    <definedName name="DEPTH17">#REF!</definedName>
    <definedName name="DEPTH18" localSheetId="2">#REF!</definedName>
    <definedName name="DEPTH18">#REF!</definedName>
    <definedName name="DEPTH19" localSheetId="2">#REF!</definedName>
    <definedName name="DEPTH19">#REF!</definedName>
    <definedName name="DEPTH2" localSheetId="2">#REF!</definedName>
    <definedName name="DEPTH2">#REF!</definedName>
    <definedName name="DEPTH20" localSheetId="2">#REF!</definedName>
    <definedName name="DEPTH20">#REF!</definedName>
    <definedName name="DEPTH21" localSheetId="2">#REF!</definedName>
    <definedName name="DEPTH21">#REF!</definedName>
    <definedName name="DEPTH22" localSheetId="2">#REF!</definedName>
    <definedName name="DEPTH22">#REF!</definedName>
    <definedName name="DEPTH3" localSheetId="2">#REF!</definedName>
    <definedName name="DEPTH3">#REF!</definedName>
    <definedName name="DEPTH4" localSheetId="2">#REF!</definedName>
    <definedName name="DEPTH4">#REF!</definedName>
    <definedName name="DEPTH5" localSheetId="2">#REF!</definedName>
    <definedName name="DEPTH5">#REF!</definedName>
    <definedName name="DEPTH6" localSheetId="2">#REF!</definedName>
    <definedName name="DEPTH6">#REF!</definedName>
    <definedName name="DEPTH7" localSheetId="2">#REF!</definedName>
    <definedName name="DEPTH7">#REF!</definedName>
    <definedName name="DEPTH8" localSheetId="2">#REF!</definedName>
    <definedName name="DEPTH8">#REF!</definedName>
    <definedName name="DEPTH9" localSheetId="2">#REF!</definedName>
    <definedName name="DEPTH9">#REF!</definedName>
    <definedName name="DepthIn" localSheetId="2">#REF!</definedName>
    <definedName name="DepthIn">#REF!</definedName>
    <definedName name="DepthInUnits" localSheetId="2">#REF!</definedName>
    <definedName name="DepthInUnits">#REF!</definedName>
    <definedName name="DepthOut" localSheetId="2">#REF!</definedName>
    <definedName name="DepthOut">#REF!</definedName>
    <definedName name="DepthOutUnits" localSheetId="2">#REF!</definedName>
    <definedName name="DepthOutUnits">#REF!</definedName>
    <definedName name="depthunitin" localSheetId="2">#REF!</definedName>
    <definedName name="depthunitin">#REF!</definedName>
    <definedName name="ders" localSheetId="2">'[19]21_RIG'!#REF!</definedName>
    <definedName name="ders">'[19]21_RIG'!#REF!</definedName>
    <definedName name="des" localSheetId="9" hidden="1">{#N/A,#N/A,FALSE,"COVER";#N/A,#N/A,FALSE,"CONTENTS";#N/A,#N/A,FALSE,"PAGE1";#N/A,#N/A,FALSE,"PAGE2";#N/A,#N/A,FALSE,"PAGE3";#N/A,#N/A,FALSE,"PAGE4";#N/A,#N/A,FALSE,"PAGE5";#N/A,#N/A,FALSE,"PAGE6";#N/A,#N/A,FALSE,"PAGE7";#N/A,#N/A,FALSE,"PAGE8";#N/A,#N/A,FALSE,"PAGE9"}</definedName>
    <definedName name="des" localSheetId="2" hidden="1">{#N/A,#N/A,FALSE,"COVER";#N/A,#N/A,FALSE,"CONTENTS";#N/A,#N/A,FALSE,"PAGE1";#N/A,#N/A,FALSE,"PAGE2";#N/A,#N/A,FALSE,"PAGE3";#N/A,#N/A,FALSE,"PAGE4";#N/A,#N/A,FALSE,"PAGE5";#N/A,#N/A,FALSE,"PAGE6";#N/A,#N/A,FALSE,"PAGE7";#N/A,#N/A,FALSE,"PAGE8";#N/A,#N/A,FALSE,"PAGE9"}</definedName>
    <definedName name="des" hidden="1">{#N/A,#N/A,FALSE,"COVER";#N/A,#N/A,FALSE,"CONTENTS";#N/A,#N/A,FALSE,"PAGE1";#N/A,#N/A,FALSE,"PAGE2";#N/A,#N/A,FALSE,"PAGE3";#N/A,#N/A,FALSE,"PAGE4";#N/A,#N/A,FALSE,"PAGE5";#N/A,#N/A,FALSE,"PAGE6";#N/A,#N/A,FALSE,"PAGE7";#N/A,#N/A,FALSE,"PAGE8";#N/A,#N/A,FALSE,"PAGE9"}</definedName>
    <definedName name="DETAIL" localSheetId="2">#REF!</definedName>
    <definedName name="DETAIL">#REF!</definedName>
    <definedName name="DeviationSummary" localSheetId="2">'[99]Trouble &amp; Deviations'!$A$28:$E$47</definedName>
    <definedName name="DeviationSummary">'[100]Trouble &amp; Deviations'!$A$28:$E$47</definedName>
    <definedName name="DF" localSheetId="9">#REF!</definedName>
    <definedName name="DF" localSheetId="2">#REF!</definedName>
    <definedName name="DF">#REF!</definedName>
    <definedName name="dfhd" localSheetId="2">#REF!</definedName>
    <definedName name="dfhd">#REF!</definedName>
    <definedName name="dfsdfdsf" localSheetId="2">#REF!</definedName>
    <definedName name="dfsdfdsf">#REF!</definedName>
    <definedName name="dg" localSheetId="2">#REF!</definedName>
    <definedName name="dg">#REF!</definedName>
    <definedName name="dgas" localSheetId="2">#REF!</definedName>
    <definedName name="dgas">#REF!</definedName>
    <definedName name="dgr" localSheetId="2">#REF!</definedName>
    <definedName name="dgr">#REF!</definedName>
    <definedName name="diff" localSheetId="2">[117]CAP!#REF!</definedName>
    <definedName name="diff">[117]CAP!#REF!</definedName>
    <definedName name="DipAngle" localSheetId="9">#REF!</definedName>
    <definedName name="DipAngle" localSheetId="2">#REF!</definedName>
    <definedName name="DipAngle">#REF!</definedName>
    <definedName name="Dipangle1" localSheetId="2">#REF!</definedName>
    <definedName name="Dipangle1">#REF!</definedName>
    <definedName name="DiscCapex" localSheetId="2">#REF!</definedName>
    <definedName name="DiscCapex">#REF!</definedName>
    <definedName name="Discount" localSheetId="2">#REF!</definedName>
    <definedName name="Discount">#REF!</definedName>
    <definedName name="Discount_package" localSheetId="2">#REF!</definedName>
    <definedName name="Discount_package">#REF!</definedName>
    <definedName name="DISCUSSION" localSheetId="9" hidden="1">{#N/A,#N/A,TRUE,"AFE";#N/A,#N/A,TRUE,"Tangible";#N/A,#N/A,TRUE,"Construction";#N/A,#N/A,TRUE,"Rignmud";#N/A,#N/A,TRUE,"Bitnddr";#N/A,#N/A,TRUE,"Cmtdesign";#N/A,#N/A,TRUE,"Pumpfee";#N/A,#N/A,TRUE,"Corendst";#N/A,#N/A,TRUE,"Ohlogging";#N/A,#N/A,TRUE,"Perforating";#N/A,#N/A,TRUE,"Chlogging";#N/A,#N/A,TRUE,"Stimulation";#N/A,#N/A,TRUE,"Completion";#N/A,#N/A,TRUE,"General"}</definedName>
    <definedName name="DISCUSSION" localSheetId="4" hidden="1">{#N/A,#N/A,TRUE,"AFE";#N/A,#N/A,TRUE,"Tangible";#N/A,#N/A,TRUE,"Construction";#N/A,#N/A,TRUE,"Rignmud";#N/A,#N/A,TRUE,"Bitnddr";#N/A,#N/A,TRUE,"Cmtdesign";#N/A,#N/A,TRUE,"Pumpfee";#N/A,#N/A,TRUE,"Corendst";#N/A,#N/A,TRUE,"Ohlogging";#N/A,#N/A,TRUE,"Perforating";#N/A,#N/A,TRUE,"Chlogging";#N/A,#N/A,TRUE,"Stimulation";#N/A,#N/A,TRUE,"Completion";#N/A,#N/A,TRUE,"General"}</definedName>
    <definedName name="DISCUSSION" localSheetId="2" hidden="1">{#N/A,#N/A,TRUE,"AFE";#N/A,#N/A,TRUE,"Tangible";#N/A,#N/A,TRUE,"Construction";#N/A,#N/A,TRUE,"Rignmud";#N/A,#N/A,TRUE,"Bitnddr";#N/A,#N/A,TRUE,"Cmtdesign";#N/A,#N/A,TRUE,"Pumpfee";#N/A,#N/A,TRUE,"Corendst";#N/A,#N/A,TRUE,"Ohlogging";#N/A,#N/A,TRUE,"Perforating";#N/A,#N/A,TRUE,"Chlogging";#N/A,#N/A,TRUE,"Stimulation";#N/A,#N/A,TRUE,"Completion";#N/A,#N/A,TRUE,"General"}</definedName>
    <definedName name="DISCUSSION" hidden="1">{#N/A,#N/A,TRUE,"AFE";#N/A,#N/A,TRUE,"Tangible";#N/A,#N/A,TRUE,"Construction";#N/A,#N/A,TRUE,"Rignmud";#N/A,#N/A,TRUE,"Bitnddr";#N/A,#N/A,TRUE,"Cmtdesign";#N/A,#N/A,TRUE,"Pumpfee";#N/A,#N/A,TRUE,"Corendst";#N/A,#N/A,TRUE,"Ohlogging";#N/A,#N/A,TRUE,"Perforating";#N/A,#N/A,TRUE,"Chlogging";#N/A,#N/A,TRUE,"Stimulation";#N/A,#N/A,TRUE,"Completion";#N/A,#N/A,TRUE,"General"}</definedName>
    <definedName name="Displaced_Volume" localSheetId="2">'[118]from client''s representative'!#REF!</definedName>
    <definedName name="Displaced_Volume">'[119]from client''s representative'!#REF!</definedName>
    <definedName name="Dist_Orient_Mode_1" localSheetId="9">#REF!</definedName>
    <definedName name="Dist_Orient_Mode_1" localSheetId="2">#REF!</definedName>
    <definedName name="Dist_Orient_Mode_1">#REF!</definedName>
    <definedName name="Dist_Orient_Mode_1_Name" localSheetId="2">#REF!</definedName>
    <definedName name="Dist_Orient_Mode_1_Name">#REF!</definedName>
    <definedName name="Dist_Orient_Mode_2" localSheetId="2">#REF!</definedName>
    <definedName name="Dist_Orient_Mode_2">#REF!</definedName>
    <definedName name="Dist_Orient_Mode_2_Name" localSheetId="2">#REF!</definedName>
    <definedName name="Dist_Orient_Mode_2_Name">#REF!</definedName>
    <definedName name="DISTRICT" localSheetId="2">#REF!</definedName>
    <definedName name="DISTRICT">#REF!</definedName>
    <definedName name="Diversion">'[120]CONTROL (2)'!$B$20:$M$31</definedName>
    <definedName name="dj" localSheetId="2" hidden="1">[12]SENSITIVITAS!$E$9:$E$15</definedName>
    <definedName name="dj" hidden="1">[12]SENSITIVITAS!$E$9:$E$15</definedName>
    <definedName name="DLL" localSheetId="9">#REF!</definedName>
    <definedName name="DLL" localSheetId="2">#REF!</definedName>
    <definedName name="DLL">#REF!</definedName>
    <definedName name="dlr_pnd" localSheetId="2">#REF!</definedName>
    <definedName name="dlr_pnd">#REF!</definedName>
    <definedName name="DLS_Column" localSheetId="2">!#REF!</definedName>
    <definedName name="DLS_Column">!#REF!</definedName>
    <definedName name="DLS_CompMethod" localSheetId="9">#REF!</definedName>
    <definedName name="DLS_CompMethod" localSheetId="2">#REF!</definedName>
    <definedName name="DLS_CompMethod">#REF!</definedName>
    <definedName name="DLS_Unit" localSheetId="2">#REF!</definedName>
    <definedName name="DLS_Unit">#REF!</definedName>
    <definedName name="DM" localSheetId="2">#REF!</definedName>
    <definedName name="DM">#REF!</definedName>
    <definedName name="DMO" localSheetId="2">#REF!</definedName>
    <definedName name="DMO">#REF!</definedName>
    <definedName name="dn" localSheetId="2">'[121]166 32 01'!#REF!</definedName>
    <definedName name="dn">'[121]166 32 01'!#REF!</definedName>
    <definedName name="DOEP" localSheetId="9">#REF!</definedName>
    <definedName name="DOEP" localSheetId="2">#REF!</definedName>
    <definedName name="DOEP">#REF!</definedName>
    <definedName name="DOMSALES" localSheetId="2">#REF!</definedName>
    <definedName name="DOMSALES">#REF!</definedName>
    <definedName name="DP_Csg" localSheetId="2">'[103]Plan IDS'!#REF!</definedName>
    <definedName name="DP_Csg">'[103]Plan IDS'!#REF!</definedName>
    <definedName name="DP_OH">'[103]Plan IDS'!$F$357</definedName>
    <definedName name="DP_Wt" localSheetId="9">#REF!</definedName>
    <definedName name="DP_Wt" localSheetId="2">#REF!</definedName>
    <definedName name="DP_Wt">#REF!</definedName>
    <definedName name="Drag">'[51]Drag Per Length Vs. Depth'!$E$5:$E$71</definedName>
    <definedName name="draw_blank" localSheetId="2">[122]!draw_blank</definedName>
    <definedName name="draw_blank">[122]!draw_blank</definedName>
    <definedName name="draw_blanks">[3]!draw_blanks</definedName>
    <definedName name="draw_bottom" localSheetId="2">[122]!draw_bottom</definedName>
    <definedName name="draw_bottom">[122]!draw_bottom</definedName>
    <definedName name="draw_liner1" localSheetId="2">[122]!draw_liner1</definedName>
    <definedName name="draw_liner1">[122]!draw_liner1</definedName>
    <definedName name="draw_liner2" localSheetId="2">[122]!draw_liner2</definedName>
    <definedName name="draw_liner2">[122]!draw_liner2</definedName>
    <definedName name="draw_linerfirst">[3]!draw_linerfirst</definedName>
    <definedName name="draw_linersecond">[3]!draw_linersecond</definedName>
    <definedName name="draw_misc" localSheetId="2">[122]!draw_misc</definedName>
    <definedName name="draw_misc">[122]!draw_misc</definedName>
    <definedName name="draw_miscellaneous">[3]!draw_miscellaneous</definedName>
    <definedName name="draw_production1" localSheetId="2">[122]!draw_production1</definedName>
    <definedName name="draw_production1">[122]!draw_production1</definedName>
    <definedName name="draw_production2" localSheetId="2">[122]!draw_production2</definedName>
    <definedName name="draw_production2">[122]!draw_production2</definedName>
    <definedName name="draw_productionfirst">[3]!draw_productionfirst</definedName>
    <definedName name="draw_productionsecond">[3]!draw_productionsecond</definedName>
    <definedName name="draw_quantum">[3]!draw_quantum</definedName>
    <definedName name="draw_quantum_gp" localSheetId="2">[122]!draw_quantum_gp</definedName>
    <definedName name="draw_quantum_gp">[122]!draw_quantum_gp</definedName>
    <definedName name="draw_screen" localSheetId="2">[122]!draw_screen</definedName>
    <definedName name="draw_screen">[122]!draw_screen</definedName>
    <definedName name="draw_screens">[3]!draw_screens</definedName>
    <definedName name="draw_shearsub" localSheetId="2">[122]!draw_shearsub</definedName>
    <definedName name="draw_shearsub">[122]!draw_shearsub</definedName>
    <definedName name="draw_shearsubs">[3]!draw_shearsubs</definedName>
    <definedName name="draw_sump">[3]!draw_sump</definedName>
    <definedName name="drawblanks">[3]!drawblanks</definedName>
    <definedName name="DrawingMan" localSheetId="2">#REF!</definedName>
    <definedName name="DrawingMan">#REF!</definedName>
    <definedName name="drawlinerfirst">[3]!drawlinerfirst</definedName>
    <definedName name="drawlinersecond">[3]!drawlinersecond</definedName>
    <definedName name="drawmiscellaneous">[3]!drawmiscellaneous</definedName>
    <definedName name="DRAWN" localSheetId="2">#REF!</definedName>
    <definedName name="DRAWN">#REF!</definedName>
    <definedName name="drawproductionfirst">[3]!drawproductionfirst</definedName>
    <definedName name="drawproductionsecond">[3]!drawproductionsecond</definedName>
    <definedName name="drawquantum">[3]!drawquantum</definedName>
    <definedName name="drawscreens">[3]!drawscreens</definedName>
    <definedName name="drawshearsubs">[3]!drawshearsubs</definedName>
    <definedName name="drawsump">[3]!drawsump</definedName>
    <definedName name="DRD">[123]AFE!$E$1</definedName>
    <definedName name="DrillingDays" localSheetId="9">#REF!</definedName>
    <definedName name="DrillingDays" localSheetId="2">#REF!</definedName>
    <definedName name="DrillingDays">#REF!</definedName>
    <definedName name="DRILLPIPE">[104]PipeData!$N$5:$O$78</definedName>
    <definedName name="DrillSiteOrWellPad" localSheetId="9">#REF!</definedName>
    <definedName name="DrillSiteOrWellPad" localSheetId="2">#REF!</definedName>
    <definedName name="DrillSiteOrWellPad">#REF!</definedName>
    <definedName name="Drlg_Cost" localSheetId="2">[9]WDSI!$K$4</definedName>
    <definedName name="Drlg_Cost">[10]WDSI!$K$4</definedName>
    <definedName name="DRLG_EQUIP_COST" localSheetId="2">#REF!</definedName>
    <definedName name="DRLG_EQUIP_COST">#REF!</definedName>
    <definedName name="Dry0210P">'[43]Detail Breakdown'!$G$39</definedName>
    <definedName name="Dry0810Direct">'[124]Detailed breakdown'!$G$587</definedName>
    <definedName name="ds" localSheetId="9" hidden="1">{#N/A,#N/A,FALSE,"Parts";#N/A,#N/A,FALSE,"FG";#N/A,#N/A,FALSE,"Raw Material";#N/A,#N/A,FALSE,"Resale"}</definedName>
    <definedName name="ds" localSheetId="2" hidden="1">{#N/A,#N/A,FALSE,"Parts";#N/A,#N/A,FALSE,"FG";#N/A,#N/A,FALSE,"Raw Material";#N/A,#N/A,FALSE,"Resale"}</definedName>
    <definedName name="ds" hidden="1">{#N/A,#N/A,FALSE,"Parts";#N/A,#N/A,FALSE,"FG";#N/A,#N/A,FALSE,"Raw Material";#N/A,#N/A,FALSE,"Resale"}</definedName>
    <definedName name="dsd" localSheetId="2">#REF!</definedName>
    <definedName name="dsd">#REF!</definedName>
    <definedName name="dsf" localSheetId="2">'[50]Well Plan 1'!#REF!</definedName>
    <definedName name="dsf">'[50]Well Plan 1'!#REF!</definedName>
    <definedName name="dsfadfa" localSheetId="9">#REF!</definedName>
    <definedName name="dsfadfa" localSheetId="2">#REF!</definedName>
    <definedName name="dsfadfa">#REF!</definedName>
    <definedName name="DSI" localSheetId="2">#REF!</definedName>
    <definedName name="DSI">#REF!</definedName>
    <definedName name="DTCDAYAC" localSheetId="2">#REF!</definedName>
    <definedName name="DTCDAYAC">#REF!</definedName>
    <definedName name="DTCDAYPLAN" localSheetId="2">#REF!</definedName>
    <definedName name="DTCDAYPLAN">#REF!</definedName>
    <definedName name="DTCDEPTHAC" localSheetId="2">#REF!</definedName>
    <definedName name="DTCDEPTHAC">#REF!</definedName>
    <definedName name="dtjrs" localSheetId="2">#REF!</definedName>
    <definedName name="dtjrs">#REF!</definedName>
    <definedName name="Dual_or_Single" localSheetId="2">#REF!</definedName>
    <definedName name="Dual_or_Single">#REF!</definedName>
    <definedName name="dumptruck">#N/A</definedName>
    <definedName name="DUPLEX" localSheetId="2">#REF!</definedName>
    <definedName name="DUPLEX">#REF!</definedName>
    <definedName name="dv" localSheetId="2">'[50]Well Plan 1'!#REF!</definedName>
    <definedName name="dv">'[50]Well Plan 1'!#REF!</definedName>
    <definedName name="dvd" localSheetId="9">#REF!</definedName>
    <definedName name="dvd" localSheetId="2">#REF!</definedName>
    <definedName name="dvd">#REF!</definedName>
    <definedName name="dwdwdwd" localSheetId="2">#REF!</definedName>
    <definedName name="dwdwdwd">#REF!</definedName>
    <definedName name="E" localSheetId="2">#REF!</definedName>
    <definedName name="E">#REF!</definedName>
    <definedName name="eag" localSheetId="2">'[50]Well Plan 1'!#REF!</definedName>
    <definedName name="eag">'[50]Well Plan 1'!#REF!</definedName>
    <definedName name="East">[97]Directional!$F$6:$F$48</definedName>
    <definedName name="EastingColumn" localSheetId="2">!#REF!</definedName>
    <definedName name="EastingColumn">!#REF!</definedName>
    <definedName name="EastingUnit" localSheetId="9">#REF!</definedName>
    <definedName name="EastingUnit" localSheetId="2">#REF!</definedName>
    <definedName name="EastingUnit">#REF!</definedName>
    <definedName name="EB" localSheetId="2">#REF!</definedName>
    <definedName name="EB">#REF!</definedName>
    <definedName name="ECS" localSheetId="2">#REF!</definedName>
    <definedName name="ECS">#REF!</definedName>
    <definedName name="EE" localSheetId="2">#REF!</definedName>
    <definedName name="EE">#REF!</definedName>
    <definedName name="eee" localSheetId="9" hidden="1">{#N/A,#N/A,FALSE,"Parts";#N/A,#N/A,FALSE,"FG";#N/A,#N/A,FALSE,"Raw Material";#N/A,#N/A,FALSE,"Resale"}</definedName>
    <definedName name="eee" localSheetId="2" hidden="1">{#N/A,#N/A,FALSE,"Parts";#N/A,#N/A,FALSE,"FG";#N/A,#N/A,FALSE,"Raw Material";#N/A,#N/A,FALSE,"Resale"}</definedName>
    <definedName name="eee" hidden="1">{#N/A,#N/A,FALSE,"Parts";#N/A,#N/A,FALSE,"FG";#N/A,#N/A,FALSE,"Raw Material";#N/A,#N/A,FALSE,"Resale"}</definedName>
    <definedName name="EEE06REV" localSheetId="2">'[125]5-Peralatan'!$AW$13</definedName>
    <definedName name="EEE06REV">'[125]5-Peralatan'!$AW$13</definedName>
    <definedName name="EEE09REV1" localSheetId="2">'[125]5-Peralatan'!$AW$16</definedName>
    <definedName name="EEE09REV1">'[125]5-Peralatan'!$AW$16</definedName>
    <definedName name="EEE17REV" localSheetId="2">'[125]5-Peralatan'!$AW$24</definedName>
    <definedName name="EEE17REV">'[125]5-Peralatan'!$AW$24</definedName>
    <definedName name="EEE17REV1" localSheetId="2">'[125]5-Peralatan'!$AW$24</definedName>
    <definedName name="EEE17REV1">'[125]5-Peralatan'!$AW$24</definedName>
    <definedName name="eg" localSheetId="2">'[50]Well Plan 1'!#REF!</definedName>
    <definedName name="eg">'[50]Well Plan 1'!#REF!</definedName>
    <definedName name="EGT" localSheetId="9">#REF!</definedName>
    <definedName name="EGT" localSheetId="2">#REF!</definedName>
    <definedName name="EGT">#REF!</definedName>
    <definedName name="EJCS">[126]Tally!$A$247:$B$846</definedName>
    <definedName name="EKON" localSheetId="9">#REF!</definedName>
    <definedName name="EKON" localSheetId="2">#REF!</definedName>
    <definedName name="EKON">#REF!</definedName>
    <definedName name="EKON_NEW" localSheetId="2">#REF!</definedName>
    <definedName name="EKON_NEW">#REF!</definedName>
    <definedName name="Elevation" localSheetId="2">#REF!</definedName>
    <definedName name="Elevation">#REF!</definedName>
    <definedName name="ElevationReference" localSheetId="2">#REF!</definedName>
    <definedName name="ElevationReference">#REF!</definedName>
    <definedName name="ella">'[127]Detailed breakdown'!$J$54</definedName>
    <definedName name="emenes01" localSheetId="9" hidden="1">{#N/A,#N/A,FALSE,"COVER";#N/A,#N/A,FALSE,"CONTENTS";#N/A,#N/A,FALSE,"PAGE1";#N/A,#N/A,FALSE,"PAGE2";#N/A,#N/A,FALSE,"PAGE3";#N/A,#N/A,FALSE,"PAGE4";#N/A,#N/A,FALSE,"PAGE5";#N/A,#N/A,FALSE,"PAGE6";#N/A,#N/A,FALSE,"PAGE7";#N/A,#N/A,FALSE,"PAGE8";#N/A,#N/A,FALSE,"PAGE9"}</definedName>
    <definedName name="emenes01" localSheetId="2" hidden="1">{#N/A,#N/A,FALSE,"COVER";#N/A,#N/A,FALSE,"CONTENTS";#N/A,#N/A,FALSE,"PAGE1";#N/A,#N/A,FALSE,"PAGE2";#N/A,#N/A,FALSE,"PAGE3";#N/A,#N/A,FALSE,"PAGE4";#N/A,#N/A,FALSE,"PAGE5";#N/A,#N/A,FALSE,"PAGE6";#N/A,#N/A,FALSE,"PAGE7";#N/A,#N/A,FALSE,"PAGE8";#N/A,#N/A,FALSE,"PAGE9"}</definedName>
    <definedName name="emenes01" hidden="1">{#N/A,#N/A,FALSE,"COVER";#N/A,#N/A,FALSE,"CONTENTS";#N/A,#N/A,FALSE,"PAGE1";#N/A,#N/A,FALSE,"PAGE2";#N/A,#N/A,FALSE,"PAGE3";#N/A,#N/A,FALSE,"PAGE4";#N/A,#N/A,FALSE,"PAGE5";#N/A,#N/A,FALSE,"PAGE6";#N/A,#N/A,FALSE,"PAGE7";#N/A,#N/A,FALSE,"PAGE8";#N/A,#N/A,FALSE,"PAGE9"}</definedName>
    <definedName name="EmpRel_Y1Tot" localSheetId="2">[92]Personnel!#REF!</definedName>
    <definedName name="EmpRel_Y1Tot">[92]Personnel!#REF!</definedName>
    <definedName name="EmptyRow" localSheetId="9">#REF!</definedName>
    <definedName name="EmptyRow" localSheetId="2">#REF!</definedName>
    <definedName name="EmptyRow">#REF!</definedName>
    <definedName name="EMS" localSheetId="2">#REF!</definedName>
    <definedName name="EMS">#REF!</definedName>
    <definedName name="ENd">[69]Cover!$I$13</definedName>
    <definedName name="endbom" localSheetId="2">[128]BOM!#REF!</definedName>
    <definedName name="endbom">[128]BOM!#REF!</definedName>
    <definedName name="endbomcost" localSheetId="2">[128]BOM!#REF!</definedName>
    <definedName name="endbomcost">[128]BOM!#REF!</definedName>
    <definedName name="endcost" localSheetId="2">[80]SUM!#REF!</definedName>
    <definedName name="endcost">[80]SUM!#REF!</definedName>
    <definedName name="Enerjet" localSheetId="9">#REF!</definedName>
    <definedName name="Enerjet" localSheetId="2">#REF!</definedName>
    <definedName name="Enerjet">#REF!</definedName>
    <definedName name="engineers" localSheetId="9">[58]Data1338!#REF!</definedName>
    <definedName name="engineers" localSheetId="2">[57]Data1338!#REF!</definedName>
    <definedName name="engineers">[58]Data1338!#REF!</definedName>
    <definedName name="EPC" localSheetId="9">#REF!</definedName>
    <definedName name="EPC" localSheetId="2">#REF!</definedName>
    <definedName name="EPC">#REF!</definedName>
    <definedName name="EqLU" localSheetId="2">#REF!</definedName>
    <definedName name="EqLU">#REF!</definedName>
    <definedName name="Equipment_Days">1</definedName>
    <definedName name="equisale" localSheetId="2">#REF!</definedName>
    <definedName name="equisale">#REF!</definedName>
    <definedName name="Equity" localSheetId="2">#REF!</definedName>
    <definedName name="Equity">#REF!</definedName>
    <definedName name="ER" localSheetId="2">#REF!</definedName>
    <definedName name="ER">#REF!</definedName>
    <definedName name="ERE" localSheetId="2">#REF!</definedName>
    <definedName name="ERE">#REF!</definedName>
    <definedName name="EREW" localSheetId="2">#REF!</definedName>
    <definedName name="EREW">#REF!</definedName>
    <definedName name="ers" localSheetId="2">#REF!</definedName>
    <definedName name="ers">#REF!</definedName>
    <definedName name="est_cost" localSheetId="2">#REF!</definedName>
    <definedName name="est_cost">#REF!</definedName>
    <definedName name="ESTDRILL" localSheetId="2">#REF!</definedName>
    <definedName name="ESTDRILL">#REF!</definedName>
    <definedName name="ESTDRILLDAYS" localSheetId="2">#REF!</definedName>
    <definedName name="ESTDRILLDAYS">#REF!</definedName>
    <definedName name="ESTIMATED_DAYS" localSheetId="2">#REF!</definedName>
    <definedName name="ESTIMATED_DAYS">#REF!</definedName>
    <definedName name="ESTOPDAYS" localSheetId="2">#REF!</definedName>
    <definedName name="ESTOPDAYS">#REF!</definedName>
    <definedName name="ESTOPR" localSheetId="2">#REF!</definedName>
    <definedName name="ESTOPR">#REF!</definedName>
    <definedName name="ETR" localSheetId="2">#REF!</definedName>
    <definedName name="ETR">#REF!</definedName>
    <definedName name="Euro" localSheetId="2">#REF!</definedName>
    <definedName name="Euro">#REF!</definedName>
    <definedName name="EV" localSheetId="2">#REF!</definedName>
    <definedName name="EV">#REF!</definedName>
    <definedName name="eval_cost" localSheetId="2">[9]WDSI!$K$6</definedName>
    <definedName name="eval_cost">[10]WDSI!$K$6</definedName>
    <definedName name="EW_Column" localSheetId="2">!#REF!</definedName>
    <definedName name="EW_Column">!#REF!</definedName>
    <definedName name="EW_Unit" localSheetId="9">#REF!</definedName>
    <definedName name="EW_Unit" localSheetId="2">#REF!</definedName>
    <definedName name="EW_Unit">#REF!</definedName>
    <definedName name="EX.SUMMARY" localSheetId="2">#REF!</definedName>
    <definedName name="EX.SUMMARY">#REF!</definedName>
    <definedName name="EX.SUMMARY_1" localSheetId="2">#REF!</definedName>
    <definedName name="EX.SUMMARY_1">#REF!</definedName>
    <definedName name="EX.TH.LALU" localSheetId="2">'[73]REKAP(A)'!#REF!</definedName>
    <definedName name="EX.TH.LALU">'[73]REKAP(A)'!#REF!</definedName>
    <definedName name="EXACT" localSheetId="9">#REF!</definedName>
    <definedName name="EXACT" localSheetId="2">#REF!</definedName>
    <definedName name="EXACT">#REF!</definedName>
    <definedName name="Excel_BuiltIn_Print_Area" localSheetId="2">#REF!</definedName>
    <definedName name="Excel_BuiltIn_Print_Area">#REF!</definedName>
    <definedName name="Excel_BuiltIn_Print_Area_5" localSheetId="2">#REF!</definedName>
    <definedName name="Excel_BuiltIn_Print_Area_5">#REF!</definedName>
    <definedName name="Excel_BuiltIn_Print_Titles" localSheetId="2">#REF!</definedName>
    <definedName name="Excel_BuiltIn_Print_Titles">#REF!</definedName>
    <definedName name="ExchangeRate" localSheetId="2">'[52]FWC Estimate'!$F$72</definedName>
    <definedName name="ExchangeRate">'[52]FWC Estimate'!$F$72</definedName>
    <definedName name="EXIST">[45]EXIST!$C$3:$T$72</definedName>
    <definedName name="EXP" localSheetId="2">'[129]BOM (SINGLE)'!#REF!</definedName>
    <definedName name="EXP">'[129]BOM (SINGLE)'!#REF!</definedName>
    <definedName name="expense2">[3]!expense2</definedName>
    <definedName name="Expl" localSheetId="9" hidden="1">{#N/A,#N/A,FALSE,"Parts";#N/A,#N/A,FALSE,"FG";#N/A,#N/A,FALSE,"Raw Material";#N/A,#N/A,FALSE,"Resale"}</definedName>
    <definedName name="Expl" localSheetId="2" hidden="1">{#N/A,#N/A,FALSE,"Parts";#N/A,#N/A,FALSE,"FG";#N/A,#N/A,FALSE,"Raw Material";#N/A,#N/A,FALSE,"Resale"}</definedName>
    <definedName name="Expl" hidden="1">{#N/A,#N/A,FALSE,"Parts";#N/A,#N/A,FALSE,"FG";#N/A,#N/A,FALSE,"Raw Material";#N/A,#N/A,FALSE,"Resale"}</definedName>
    <definedName name="EXPLAIN">[3]!EXPLAIN</definedName>
    <definedName name="explain2">[3]!explain2</definedName>
    <definedName name="explosin" localSheetId="2">#REF!</definedName>
    <definedName name="explosin">#REF!</definedName>
    <definedName name="ExplSunkCosts" localSheetId="2">#REF!</definedName>
    <definedName name="ExplSunkCosts">#REF!</definedName>
    <definedName name="_xlnm.Extract" localSheetId="2">#REF!</definedName>
    <definedName name="_xlnm.Extract">#REF!</definedName>
    <definedName name="f" localSheetId="2">#REF!</definedName>
    <definedName name="f">#REF!</definedName>
    <definedName name="F_C" localSheetId="2">[23]BOM!#REF!</definedName>
    <definedName name="F_C">[23]BOM!#REF!</definedName>
    <definedName name="f_key1">[130]Panel!$G$6</definedName>
    <definedName name="f_key2">[130]Panel!$E$11</definedName>
    <definedName name="f_key3">[130]Panel!$E$14</definedName>
    <definedName name="f_key4">[131]Panel!$G$14</definedName>
    <definedName name="f_key5">[131]Panel!$G$18</definedName>
    <definedName name="F1_Coeff" localSheetId="9">#REF!</definedName>
    <definedName name="F1_Coeff" localSheetId="2">#REF!</definedName>
    <definedName name="F1_Coeff">#REF!</definedName>
    <definedName name="fa" localSheetId="2">#REF!</definedName>
    <definedName name="fa">#REF!</definedName>
    <definedName name="factor1" localSheetId="2">#REF!</definedName>
    <definedName name="factor1">#REF!</definedName>
    <definedName name="factor2" localSheetId="2">#REF!</definedName>
    <definedName name="factor2">#REF!</definedName>
    <definedName name="factor3" localSheetId="2">#REF!</definedName>
    <definedName name="factor3">#REF!</definedName>
    <definedName name="fadz" localSheetId="2">#REF!</definedName>
    <definedName name="fadz">#REF!</definedName>
    <definedName name="faf" localSheetId="9" hidden="1">{#N/A,#N/A,FALSE,"COVER";#N/A,#N/A,FALSE,"CONTENTS";#N/A,#N/A,FALSE,"PAGE1";#N/A,#N/A,FALSE,"PAGE2";#N/A,#N/A,FALSE,"PAGE3";#N/A,#N/A,FALSE,"PAGE4";#N/A,#N/A,FALSE,"PAGE5";#N/A,#N/A,FALSE,"PAGE6";#N/A,#N/A,FALSE,"PAGE7";#N/A,#N/A,FALSE,"PAGE8";#N/A,#N/A,FALSE,"PAGE9"}</definedName>
    <definedName name="faf" localSheetId="2" hidden="1">{#N/A,#N/A,FALSE,"COVER";#N/A,#N/A,FALSE,"CONTENTS";#N/A,#N/A,FALSE,"PAGE1";#N/A,#N/A,FALSE,"PAGE2";#N/A,#N/A,FALSE,"PAGE3";#N/A,#N/A,FALSE,"PAGE4";#N/A,#N/A,FALSE,"PAGE5";#N/A,#N/A,FALSE,"PAGE6";#N/A,#N/A,FALSE,"PAGE7";#N/A,#N/A,FALSE,"PAGE8";#N/A,#N/A,FALSE,"PAGE9"}</definedName>
    <definedName name="faf" hidden="1">{#N/A,#N/A,FALSE,"COVER";#N/A,#N/A,FALSE,"CONTENTS";#N/A,#N/A,FALSE,"PAGE1";#N/A,#N/A,FALSE,"PAGE2";#N/A,#N/A,FALSE,"PAGE3";#N/A,#N/A,FALSE,"PAGE4";#N/A,#N/A,FALSE,"PAGE5";#N/A,#N/A,FALSE,"PAGE6";#N/A,#N/A,FALSE,"PAGE7";#N/A,#N/A,FALSE,"PAGE8";#N/A,#N/A,FALSE,"PAGE9"}</definedName>
    <definedName name="fafa" localSheetId="9" hidden="1">{#N/A,#N/A,FALSE,"Parts";#N/A,#N/A,FALSE,"FG";#N/A,#N/A,FALSE,"Raw Material";#N/A,#N/A,FALSE,"Resale"}</definedName>
    <definedName name="fafa" localSheetId="2" hidden="1">{#N/A,#N/A,FALSE,"Parts";#N/A,#N/A,FALSE,"FG";#N/A,#N/A,FALSE,"Raw Material";#N/A,#N/A,FALSE,"Resale"}</definedName>
    <definedName name="fafa" hidden="1">{#N/A,#N/A,FALSE,"Parts";#N/A,#N/A,FALSE,"FG";#N/A,#N/A,FALSE,"Raw Material";#N/A,#N/A,FALSE,"Resale"}</definedName>
    <definedName name="FAI4_UB" localSheetId="2">#REF!</definedName>
    <definedName name="FAI4_UB">#REF!</definedName>
    <definedName name="FAI4_UB2" localSheetId="2">[132]FAI4!$A$1:$U$52</definedName>
    <definedName name="FAI4_UB2">[132]FAI4!$A$1:$U$52</definedName>
    <definedName name="FAI4_UB3" localSheetId="2">[132]FAI4!$A$1:$U$52</definedName>
    <definedName name="FAI4_UB3">[132]FAI4!$A$1:$U$52</definedName>
    <definedName name="FAI4_UB4" localSheetId="2">[133]FAI4!$A$1:$U$52</definedName>
    <definedName name="FAI4_UB4">[133]FAI4!$A$1:$U$52</definedName>
    <definedName name="failgrin" localSheetId="9">#REF!</definedName>
    <definedName name="failgrin" localSheetId="2">#REF!</definedName>
    <definedName name="failgrin">#REF!</definedName>
    <definedName name="faw" localSheetId="2">#REF!</definedName>
    <definedName name="faw">#REF!</definedName>
    <definedName name="fb" localSheetId="2">'[50]Well Plan 1'!#REF!</definedName>
    <definedName name="fb">'[50]Well Plan 1'!#REF!</definedName>
    <definedName name="FBO" localSheetId="9">#REF!</definedName>
    <definedName name="FBO" localSheetId="2">#REF!</definedName>
    <definedName name="FBO">#REF!</definedName>
    <definedName name="FBS_C" localSheetId="2">#REF!</definedName>
    <definedName name="FBS_C">#REF!</definedName>
    <definedName name="FBS_XY" localSheetId="2">#REF!</definedName>
    <definedName name="FBS_XY">#REF!</definedName>
    <definedName name="FBT" localSheetId="2">#REF!</definedName>
    <definedName name="FBT">#REF!</definedName>
    <definedName name="FCPF" localSheetId="2">[9]WDSI!$P$7</definedName>
    <definedName name="FCPF">[10]WDSI!$P$7</definedName>
    <definedName name="FCUR" localSheetId="2">#REF!</definedName>
    <definedName name="FCUR">#REF!</definedName>
    <definedName name="fd" localSheetId="2">#REF!</definedName>
    <definedName name="fd">#REF!</definedName>
    <definedName name="fdfdsafasd" localSheetId="2">#REF!</definedName>
    <definedName name="fdfdsafasd">#REF!</definedName>
    <definedName name="februpees">'[134]Cash Expense March-96'!$H$6</definedName>
    <definedName name="FEE" localSheetId="9">#REF!</definedName>
    <definedName name="FEE" localSheetId="2">#REF!</definedName>
    <definedName name="FEE">#REF!</definedName>
    <definedName name="FETC_Coeff" localSheetId="2">#REF!</definedName>
    <definedName name="FETC_Coeff">#REF!</definedName>
    <definedName name="FF" localSheetId="2">#REF!</definedName>
    <definedName name="FF">#REF!</definedName>
    <definedName name="ffa" localSheetId="9" hidden="1">{#N/A,#N/A,FALSE,"COVER";#N/A,#N/A,FALSE,"CONTENTS";#N/A,#N/A,FALSE,"PAGE1";#N/A,#N/A,FALSE,"PAGE2";#N/A,#N/A,FALSE,"PAGE3";#N/A,#N/A,FALSE,"PAGE4";#N/A,#N/A,FALSE,"PAGE5";#N/A,#N/A,FALSE,"PAGE6";#N/A,#N/A,FALSE,"PAGE7";#N/A,#N/A,FALSE,"PAGE8";#N/A,#N/A,FALSE,"PAGE9"}</definedName>
    <definedName name="ffa" localSheetId="2" hidden="1">{#N/A,#N/A,FALSE,"COVER";#N/A,#N/A,FALSE,"CONTENTS";#N/A,#N/A,FALSE,"PAGE1";#N/A,#N/A,FALSE,"PAGE2";#N/A,#N/A,FALSE,"PAGE3";#N/A,#N/A,FALSE,"PAGE4";#N/A,#N/A,FALSE,"PAGE5";#N/A,#N/A,FALSE,"PAGE6";#N/A,#N/A,FALSE,"PAGE7";#N/A,#N/A,FALSE,"PAGE8";#N/A,#N/A,FALSE,"PAGE9"}</definedName>
    <definedName name="ffa" hidden="1">{#N/A,#N/A,FALSE,"COVER";#N/A,#N/A,FALSE,"CONTENTS";#N/A,#N/A,FALSE,"PAGE1";#N/A,#N/A,FALSE,"PAGE2";#N/A,#N/A,FALSE,"PAGE3";#N/A,#N/A,FALSE,"PAGE4";#N/A,#N/A,FALSE,"PAGE5";#N/A,#N/A,FALSE,"PAGE6";#N/A,#N/A,FALSE,"PAGE7";#N/A,#N/A,FALSE,"PAGE8";#N/A,#N/A,FALSE,"PAGE9"}</definedName>
    <definedName name="ffdf" localSheetId="9" hidden="1">{#N/A,#N/A,FALSE,"COVER";#N/A,#N/A,FALSE,"CONTENTS";#N/A,#N/A,FALSE,"PAGE1";#N/A,#N/A,FALSE,"PAGE2";#N/A,#N/A,FALSE,"PAGE3";#N/A,#N/A,FALSE,"PAGE4";#N/A,#N/A,FALSE,"PAGE5";#N/A,#N/A,FALSE,"PAGE6";#N/A,#N/A,FALSE,"PAGE7";#N/A,#N/A,FALSE,"PAGE8";#N/A,#N/A,FALSE,"PAGE9"}</definedName>
    <definedName name="ffdf" localSheetId="2" hidden="1">{#N/A,#N/A,FALSE,"COVER";#N/A,#N/A,FALSE,"CONTENTS";#N/A,#N/A,FALSE,"PAGE1";#N/A,#N/A,FALSE,"PAGE2";#N/A,#N/A,FALSE,"PAGE3";#N/A,#N/A,FALSE,"PAGE4";#N/A,#N/A,FALSE,"PAGE5";#N/A,#N/A,FALSE,"PAGE6";#N/A,#N/A,FALSE,"PAGE7";#N/A,#N/A,FALSE,"PAGE8";#N/A,#N/A,FALSE,"PAGE9"}</definedName>
    <definedName name="ffdf" hidden="1">{#N/A,#N/A,FALSE,"COVER";#N/A,#N/A,FALSE,"CONTENTS";#N/A,#N/A,FALSE,"PAGE1";#N/A,#N/A,FALSE,"PAGE2";#N/A,#N/A,FALSE,"PAGE3";#N/A,#N/A,FALSE,"PAGE4";#N/A,#N/A,FALSE,"PAGE5";#N/A,#N/A,FALSE,"PAGE6";#N/A,#N/A,FALSE,"PAGE7";#N/A,#N/A,FALSE,"PAGE8";#N/A,#N/A,FALSE,"PAGE9"}</definedName>
    <definedName name="fffff" localSheetId="2">'[121]166 32 01'!#REF!</definedName>
    <definedName name="fffff">'[121]166 32 01'!#REF!</definedName>
    <definedName name="FG" localSheetId="9">#REF!</definedName>
    <definedName name="FG" localSheetId="2">#REF!</definedName>
    <definedName name="FG">#REF!</definedName>
    <definedName name="FG_EMW">'[97]Pore Press &amp; FG'!$K$6:$K$16</definedName>
    <definedName name="FG_MD">'[97]Pore Press &amp; FG'!$J$6:$J$16</definedName>
    <definedName name="fgdhfgh">[135]MATERIAL!$G$6</definedName>
    <definedName name="FGF" localSheetId="9">#REF!</definedName>
    <definedName name="FGF" localSheetId="2">#REF!</definedName>
    <definedName name="FGF">#REF!</definedName>
    <definedName name="FGH">[3]!FGH</definedName>
    <definedName name="fghg" localSheetId="9" hidden="1">{#N/A,#N/A,FALSE,"R-1";#N/A,#N/A,FALSE,"R-2";#N/A,#N/A,FALSE,"R-2A";#N/A,#N/A,FALSE,"R-3";#N/A,#N/A,FALSE,"R-4";#N/A,#N/A,FALSE,"R-4A";#N/A,#N/A,FALSE,"R-8";#N/A,#N/A,FALSE,"R-8A";#N/A,#N/A,FALSE,"R-11";#N/A,#N/A,FALSE,"R-11A";#N/A,#N/A,FALSE,"R-14.0";#N/A,#N/A,FALSE,"R-15";#N/A,#N/A,FALSE,"R-16.1"}</definedName>
    <definedName name="fghg" localSheetId="2" hidden="1">{#N/A,#N/A,FALSE,"R-1";#N/A,#N/A,FALSE,"R-2";#N/A,#N/A,FALSE,"R-2A";#N/A,#N/A,FALSE,"R-3";#N/A,#N/A,FALSE,"R-4";#N/A,#N/A,FALSE,"R-4A";#N/A,#N/A,FALSE,"R-8";#N/A,#N/A,FALSE,"R-8A";#N/A,#N/A,FALSE,"R-11";#N/A,#N/A,FALSE,"R-11A";#N/A,#N/A,FALSE,"R-14.0";#N/A,#N/A,FALSE,"R-15";#N/A,#N/A,FALSE,"R-16.1"}</definedName>
    <definedName name="fghg" hidden="1">{#N/A,#N/A,FALSE,"R-1";#N/A,#N/A,FALSE,"R-2";#N/A,#N/A,FALSE,"R-2A";#N/A,#N/A,FALSE,"R-3";#N/A,#N/A,FALSE,"R-4";#N/A,#N/A,FALSE,"R-4A";#N/A,#N/A,FALSE,"R-8";#N/A,#N/A,FALSE,"R-8A";#N/A,#N/A,FALSE,"R-11";#N/A,#N/A,FALSE,"R-11A";#N/A,#N/A,FALSE,"R-14.0";#N/A,#N/A,FALSE,"R-15";#N/A,#N/A,FALSE,"R-16.1"}</definedName>
    <definedName name="fh" localSheetId="2">'[50]Well Plan 1'!#REF!</definedName>
    <definedName name="fh">'[50]Well Plan 1'!#REF!</definedName>
    <definedName name="Field" localSheetId="9">#REF!</definedName>
    <definedName name="Field" localSheetId="2">#REF!</definedName>
    <definedName name="Field">#REF!</definedName>
    <definedName name="Field_Name">[105]INPUT!$G$6</definedName>
    <definedName name="FieldName" localSheetId="2">'[46]Well Plan 1'!$E$7</definedName>
    <definedName name="FieldName">'[46]Well Plan 1'!$E$7</definedName>
    <definedName name="Fields" localSheetId="2">[57]Data1338!#REF!</definedName>
    <definedName name="Fields">[58]Data1338!#REF!</definedName>
    <definedName name="FieldStrength" localSheetId="9">#REF!</definedName>
    <definedName name="FieldStrength" localSheetId="2">#REF!</definedName>
    <definedName name="FieldStrength">#REF!</definedName>
    <definedName name="file" localSheetId="2">#REF!</definedName>
    <definedName name="file">#REF!</definedName>
    <definedName name="Fill_Volume" localSheetId="2">'[118]from client''s representative'!#REF!</definedName>
    <definedName name="Fill_Volume">'[119]from client''s representative'!#REF!</definedName>
    <definedName name="FINAL" localSheetId="9">#REF!</definedName>
    <definedName name="FINAL" localSheetId="2">#REF!</definedName>
    <definedName name="FINAL">#REF!</definedName>
    <definedName name="FINF" localSheetId="2">#REF!</definedName>
    <definedName name="FINF">#REF!</definedName>
    <definedName name="finisher">#N/A</definedName>
    <definedName name="Fiqa" localSheetId="2">[70]XYT!$G$30</definedName>
    <definedName name="Fiqa">[71]XYT!$G$30</definedName>
    <definedName name="Firingin" localSheetId="9">#REF!</definedName>
    <definedName name="Firingin" localSheetId="2">#REF!</definedName>
    <definedName name="Firingin">#REF!</definedName>
    <definedName name="FishNeckUnits" localSheetId="2">#REF!</definedName>
    <definedName name="FishNeckUnits">#REF!</definedName>
    <definedName name="fj" localSheetId="2">#REF!</definedName>
    <definedName name="fj">#REF!</definedName>
    <definedName name="FloatingStart" localSheetId="2">#REF!</definedName>
    <definedName name="FloatingStart">#REF!</definedName>
    <definedName name="FlowUnits" localSheetId="2">'[34]Data Entry'!$L$15</definedName>
    <definedName name="FlowUnits">'[34]Data Entry'!$L$15</definedName>
    <definedName name="FLU" localSheetId="9">#REF!</definedName>
    <definedName name="FLU" localSheetId="2">#REF!</definedName>
    <definedName name="FLU">#REF!</definedName>
    <definedName name="fluidtypein" localSheetId="2">#REF!</definedName>
    <definedName name="fluidtypein">#REF!</definedName>
    <definedName name="fluidtypes" localSheetId="2">'[136]Other codes'!$L$3:$M$11</definedName>
    <definedName name="fluidtypes">'[137]Other codes'!$L$3:$M$11</definedName>
    <definedName name="fluidunitin" localSheetId="9">#REF!</definedName>
    <definedName name="fluidunitin" localSheetId="2">#REF!</definedName>
    <definedName name="fluidunitin">#REF!</definedName>
    <definedName name="fm" localSheetId="2" hidden="1">#REF!</definedName>
    <definedName name="fm" hidden="1">#REF!</definedName>
    <definedName name="FMC" localSheetId="2">#REF!</definedName>
    <definedName name="FMC">#REF!</definedName>
    <definedName name="FMI" localSheetId="2">#REF!</definedName>
    <definedName name="FMI">#REF!</definedName>
    <definedName name="Footage" localSheetId="2">[9]WDSI!$L$27</definedName>
    <definedName name="Footage">[10]WDSI!$L$27</definedName>
    <definedName name="Footage_drill" localSheetId="2">[9]WDSI!$H$7</definedName>
    <definedName name="Footage_drill">[10]WDSI!$H$7</definedName>
    <definedName name="FORECAST" localSheetId="2">#REF!</definedName>
    <definedName name="FORECAST">#REF!</definedName>
    <definedName name="Form_eval" localSheetId="2">[9]WDSI!$H$8</definedName>
    <definedName name="Form_eval">[10]WDSI!$H$8</definedName>
    <definedName name="Form_eval_time" localSheetId="2">[9]WDSI!$K$49</definedName>
    <definedName name="Form_eval_time">[10]WDSI!$K$49</definedName>
    <definedName name="FORM21" localSheetId="2">'[138]3-DIV2'!$L$1:$V$61</definedName>
    <definedName name="FORM21">'[138]3-DIV2'!$L$1:$V$61</definedName>
    <definedName name="FORM22E" localSheetId="2">'[138]3-DIV2'!#REF!</definedName>
    <definedName name="FORM22E">'[138]3-DIV2'!#REF!</definedName>
    <definedName name="FORM22L" localSheetId="2">'[138]3-DIV2'!$L$121:$V$121</definedName>
    <definedName name="FORM22L">'[138]3-DIV2'!$L$121:$V$121</definedName>
    <definedName name="FORM231" localSheetId="2">'[138]3-DIV2'!$L$123:$V$183</definedName>
    <definedName name="FORM231">'[138]3-DIV2'!$L$123:$V$183</definedName>
    <definedName name="FORM232" localSheetId="2">'[138]3-DIV2'!$L$243:$V$303</definedName>
    <definedName name="FORM232">'[138]3-DIV2'!$L$243:$V$303</definedName>
    <definedName name="FORM233" localSheetId="2">'[138]3-DIV2'!$L$363:$V$423</definedName>
    <definedName name="FORM233">'[138]3-DIV2'!$L$363:$V$423</definedName>
    <definedName name="Form234" localSheetId="2">'[138]3-DIV2'!$L$483:$V$543</definedName>
    <definedName name="Form234">'[138]3-DIV2'!$L$483:$V$543</definedName>
    <definedName name="Form235" localSheetId="2">'[138]3-DIV2'!$L$603:$V$663</definedName>
    <definedName name="Form235">'[138]3-DIV2'!$L$603:$V$663</definedName>
    <definedName name="Form236" localSheetId="2">'[138]3-DIV2'!$L$854:$V$914</definedName>
    <definedName name="Form236">'[138]3-DIV2'!$L$854:$V$914</definedName>
    <definedName name="FORM241" localSheetId="2">'[138]3-DIV2'!#REF!</definedName>
    <definedName name="FORM241">'[138]3-DIV2'!#REF!</definedName>
    <definedName name="FORM242" localSheetId="2">'[138]3-DIV2'!$L$978:$V$1038</definedName>
    <definedName name="FORM242">'[138]3-DIV2'!$L$978:$V$1038</definedName>
    <definedName name="FORM243" localSheetId="2">'[138]3-DIV2'!$L$1039:$V$1100</definedName>
    <definedName name="FORM243">'[138]3-DIV2'!$L$1039:$V$1100</definedName>
    <definedName name="FORM311" localSheetId="2">'[139]3-DIV3'!$L$1:$V$61</definedName>
    <definedName name="FORM311">'[139]3-DIV3'!$L$1:$V$61</definedName>
    <definedName name="FORM312" localSheetId="2">'[139]3-DIV3'!$L$121:$V$181</definedName>
    <definedName name="FORM312">'[139]3-DIV3'!$L$121:$V$181</definedName>
    <definedName name="FORM313" localSheetId="2">'[139]3-DIV3'!$L$255:$V$315</definedName>
    <definedName name="FORM313">'[139]3-DIV3'!$L$255:$V$315</definedName>
    <definedName name="FORM314" localSheetId="2">'[139]3-DIV3'!$L$375:$V$435</definedName>
    <definedName name="FORM314">'[139]3-DIV3'!$L$375:$V$435</definedName>
    <definedName name="FORM315" localSheetId="2">'[139]3-DIV3'!$L$1766:$V$1826</definedName>
    <definedName name="FORM315">'[139]3-DIV3'!$L$1766:$V$1826</definedName>
    <definedName name="FORM319" localSheetId="2">'[139]3-DIV3'!$L$1886:$V$1946</definedName>
    <definedName name="FORM319">'[139]3-DIV3'!$L$1886:$V$1946</definedName>
    <definedName name="FORM322" localSheetId="2">'[139]3-DIV3'!$L$1947:$V$2007</definedName>
    <definedName name="FORM322">'[139]3-DIV3'!$L$1947:$V$2007</definedName>
    <definedName name="FORM323" localSheetId="2">'[139]3-DIV3'!$L$2126:$V$2186</definedName>
    <definedName name="FORM323">'[139]3-DIV3'!$L$2126:$V$2186</definedName>
    <definedName name="FORM323L" localSheetId="9">#REF!</definedName>
    <definedName name="FORM323L" localSheetId="2">#REF!</definedName>
    <definedName name="FORM323L">#REF!</definedName>
    <definedName name="FORM324" localSheetId="2">'[139]3-DIV3'!$L$2305:$V$2365</definedName>
    <definedName name="FORM324">'[139]3-DIV3'!$L$2305:$V$2365</definedName>
    <definedName name="FORM331" localSheetId="2">'[139]3-DIV3'!$L$2427:$V$2487</definedName>
    <definedName name="FORM331">'[139]3-DIV3'!$L$2427:$V$2487</definedName>
    <definedName name="FORM346" localSheetId="2">'[139]3-DIV3'!$L$2547:$V$2607</definedName>
    <definedName name="FORM346">'[139]3-DIV3'!$L$2547:$V$2607</definedName>
    <definedName name="Form4" localSheetId="2">'[34]Data Entry'!#REF!</definedName>
    <definedName name="Form4">'[34]Data Entry'!#REF!</definedName>
    <definedName name="FORM421" localSheetId="2">'[140]3-DIV4'!$L$1:$V$61</definedName>
    <definedName name="FORM421">'[140]3-DIV4'!$L$1:$V$61</definedName>
    <definedName name="FORM422" localSheetId="2">'[140]3-DIV4'!$L$180:$V$240</definedName>
    <definedName name="FORM422">'[140]3-DIV4'!$L$180:$V$240</definedName>
    <definedName name="FORM423" localSheetId="2">'[140]3-DIV4'!$L$479:$V$539</definedName>
    <definedName name="FORM423">'[140]3-DIV4'!$L$479:$V$539</definedName>
    <definedName name="FORM424" localSheetId="2">'[140]3-DIV4'!$L$359:$V$419</definedName>
    <definedName name="FORM424">'[140]3-DIV4'!$L$359:$V$419</definedName>
    <definedName name="FORM425" localSheetId="2">'[140]3-DIV4'!$L$718:$V$778</definedName>
    <definedName name="FORM425">'[140]3-DIV4'!$L$718:$V$778</definedName>
    <definedName name="FORM426" localSheetId="2">'[140]3-DIV4'!$L$897:$V$957</definedName>
    <definedName name="FORM426">'[140]3-DIV4'!$L$897:$V$957</definedName>
    <definedName name="FORM427" localSheetId="2">'[140]3-DIV4'!$L$1017:$V$1077</definedName>
    <definedName name="FORM427">'[140]3-DIV4'!$L$1017:$V$1077</definedName>
    <definedName name="form5" localSheetId="2">'[34]Data Entry'!#REF!</definedName>
    <definedName name="form5">'[34]Data Entry'!#REF!</definedName>
    <definedName name="FORM511" localSheetId="2">'[141]3-DIV5'!$L$1:$V$61</definedName>
    <definedName name="FORM511">'[141]3-DIV5'!$L$1:$V$61</definedName>
    <definedName name="FORM512" localSheetId="2">'[141]3-DIV5'!$L$180:$V$240</definedName>
    <definedName name="FORM512">'[141]3-DIV5'!$L$180:$V$240</definedName>
    <definedName name="FORM521" localSheetId="2">'[141]3-DIV5'!$L$359:$V$419</definedName>
    <definedName name="FORM521">'[141]3-DIV5'!$L$359:$V$419</definedName>
    <definedName name="FORM522" localSheetId="2">'[141]3-DIV5'!$L$3075:$V$3135</definedName>
    <definedName name="FORM522">'[141]3-DIV5'!$L$3075:$V$3135</definedName>
    <definedName name="FORM541" localSheetId="2">'[141]3-DIV5'!$L$3254:$V$3314</definedName>
    <definedName name="FORM541">'[141]3-DIV5'!$L$3254:$V$3314</definedName>
    <definedName name="FORM542" localSheetId="2">'[141]3-DIV5'!$L$3374:$V$3434</definedName>
    <definedName name="FORM542">'[141]3-DIV5'!$L$3374:$V$3434</definedName>
    <definedName name="Form6" localSheetId="2">'[34]Data Entry'!#REF!</definedName>
    <definedName name="Form6">'[34]Data Entry'!#REF!</definedName>
    <definedName name="FORM611" localSheetId="9">#REF!</definedName>
    <definedName name="FORM611" localSheetId="2">#REF!</definedName>
    <definedName name="FORM611">#REF!</definedName>
    <definedName name="FORM612" localSheetId="2">#REF!</definedName>
    <definedName name="FORM612">#REF!</definedName>
    <definedName name="FORM621" localSheetId="2">#REF!</definedName>
    <definedName name="FORM621">#REF!</definedName>
    <definedName name="FORM622" localSheetId="2">#REF!</definedName>
    <definedName name="FORM622">#REF!</definedName>
    <definedName name="FORM623" localSheetId="2">#REF!</definedName>
    <definedName name="FORM623">#REF!</definedName>
    <definedName name="FORM631" localSheetId="2">#REF!</definedName>
    <definedName name="FORM631">#REF!</definedName>
    <definedName name="FORM632" localSheetId="2">#REF!</definedName>
    <definedName name="FORM632">#REF!</definedName>
    <definedName name="FORM633" localSheetId="2">#REF!</definedName>
    <definedName name="FORM633">#REF!</definedName>
    <definedName name="FORM634" localSheetId="2">#REF!</definedName>
    <definedName name="FORM634">#REF!</definedName>
    <definedName name="FORM635" localSheetId="2">#REF!</definedName>
    <definedName name="FORM635">#REF!</definedName>
    <definedName name="FORM635A" localSheetId="2">#REF!</definedName>
    <definedName name="FORM635A">#REF!</definedName>
    <definedName name="FORM636" localSheetId="2">#REF!</definedName>
    <definedName name="FORM636">#REF!</definedName>
    <definedName name="FORM641L" localSheetId="2">#REF!</definedName>
    <definedName name="FORM641L">#REF!</definedName>
    <definedName name="FORM642" localSheetId="2">#REF!</definedName>
    <definedName name="FORM642">#REF!</definedName>
    <definedName name="FORM65" localSheetId="2">#REF!</definedName>
    <definedName name="FORM65">#REF!</definedName>
    <definedName name="FORM66PERATA" localSheetId="2">#REF!</definedName>
    <definedName name="FORM66PERATA">#REF!</definedName>
    <definedName name="FORM66PERMUKAAN" localSheetId="2">#REF!</definedName>
    <definedName name="FORM66PERMUKAAN">#REF!</definedName>
    <definedName name="FORM7101" localSheetId="2">#REF!</definedName>
    <definedName name="FORM7101">#REF!</definedName>
    <definedName name="FORM7102" localSheetId="2">#REF!</definedName>
    <definedName name="FORM7102">#REF!</definedName>
    <definedName name="FORM7103" localSheetId="2">#REF!</definedName>
    <definedName name="FORM7103">#REF!</definedName>
    <definedName name="FORM711" localSheetId="2">#REF!</definedName>
    <definedName name="FORM711">#REF!</definedName>
    <definedName name="FORM712" localSheetId="2">#REF!</definedName>
    <definedName name="FORM712">#REF!</definedName>
    <definedName name="FORM713" localSheetId="2">#REF!</definedName>
    <definedName name="FORM713">#REF!</definedName>
    <definedName name="FORM714" localSheetId="2">#REF!</definedName>
    <definedName name="FORM714">#REF!</definedName>
    <definedName name="FORM715" localSheetId="2">#REF!</definedName>
    <definedName name="FORM715">#REF!</definedName>
    <definedName name="FORM716" localSheetId="2">#REF!</definedName>
    <definedName name="FORM716">#REF!</definedName>
    <definedName name="FORM717" localSheetId="2">#REF!</definedName>
    <definedName name="FORM717">#REF!</definedName>
    <definedName name="FORM718" localSheetId="2">#REF!</definedName>
    <definedName name="FORM718">#REF!</definedName>
    <definedName name="FORM721" localSheetId="2">#REF!</definedName>
    <definedName name="FORM721">#REF!</definedName>
    <definedName name="FORM731" localSheetId="2">#REF!</definedName>
    <definedName name="FORM731">#REF!</definedName>
    <definedName name="FORM732" localSheetId="2">#REF!</definedName>
    <definedName name="FORM732">#REF!</definedName>
    <definedName name="FORM733" localSheetId="2">#REF!</definedName>
    <definedName name="FORM733">#REF!</definedName>
    <definedName name="FORM734" localSheetId="2">#REF!</definedName>
    <definedName name="FORM734">#REF!</definedName>
    <definedName name="FORM735" localSheetId="2">#REF!</definedName>
    <definedName name="FORM735">#REF!</definedName>
    <definedName name="FORM744" localSheetId="2">#REF!</definedName>
    <definedName name="FORM744">#REF!</definedName>
    <definedName name="FORM745" localSheetId="2">#REF!</definedName>
    <definedName name="FORM745">#REF!</definedName>
    <definedName name="FORM7610" localSheetId="2">#REF!</definedName>
    <definedName name="FORM7610">#REF!</definedName>
    <definedName name="FORM7612a" localSheetId="2">#REF!</definedName>
    <definedName name="FORM7612a">#REF!</definedName>
    <definedName name="FORM7612b" localSheetId="2">#REF!</definedName>
    <definedName name="FORM7612b">#REF!</definedName>
    <definedName name="FORM7612c" localSheetId="2">#REF!</definedName>
    <definedName name="FORM7612c">#REF!</definedName>
    <definedName name="FORM7613a" localSheetId="2">#REF!</definedName>
    <definedName name="FORM7613a">#REF!</definedName>
    <definedName name="FORM7613b" localSheetId="2">#REF!</definedName>
    <definedName name="FORM7613b">#REF!</definedName>
    <definedName name="FORM7613c" localSheetId="2">#REF!</definedName>
    <definedName name="FORM7613c">#REF!</definedName>
    <definedName name="FORM7614a" localSheetId="2">#REF!</definedName>
    <definedName name="FORM7614a">#REF!</definedName>
    <definedName name="FORM7614b" localSheetId="2">#REF!</definedName>
    <definedName name="FORM7614b">#REF!</definedName>
    <definedName name="FORM7614c" localSheetId="2">#REF!</definedName>
    <definedName name="FORM7614c">#REF!</definedName>
    <definedName name="FORM7614d" localSheetId="2">#REF!</definedName>
    <definedName name="FORM7614d">#REF!</definedName>
    <definedName name="FORM7614e" localSheetId="2">#REF!</definedName>
    <definedName name="FORM7614e">#REF!</definedName>
    <definedName name="FORM7618" localSheetId="2">#REF!</definedName>
    <definedName name="FORM7618">#REF!</definedName>
    <definedName name="FORM7619" localSheetId="2">#REF!</definedName>
    <definedName name="FORM7619">#REF!</definedName>
    <definedName name="FORM768" localSheetId="2">#REF!</definedName>
    <definedName name="FORM768">#REF!</definedName>
    <definedName name="FORM769" localSheetId="2">#REF!</definedName>
    <definedName name="FORM769">#REF!</definedName>
    <definedName name="FORM76X" localSheetId="2">#REF!</definedName>
    <definedName name="FORM76X">#REF!</definedName>
    <definedName name="FORM771a" localSheetId="2">#REF!</definedName>
    <definedName name="FORM771a">#REF!</definedName>
    <definedName name="FORM771b" localSheetId="2">#REF!</definedName>
    <definedName name="FORM771b">#REF!</definedName>
    <definedName name="FORM771c" localSheetId="2">#REF!</definedName>
    <definedName name="FORM771c">#REF!</definedName>
    <definedName name="FORM771d" localSheetId="2">#REF!</definedName>
    <definedName name="FORM771d">#REF!</definedName>
    <definedName name="FORM772a" localSheetId="2">#REF!</definedName>
    <definedName name="FORM772a">#REF!</definedName>
    <definedName name="FORM772b" localSheetId="2">#REF!</definedName>
    <definedName name="FORM772b">#REF!</definedName>
    <definedName name="FORM772c" localSheetId="2">#REF!</definedName>
    <definedName name="FORM772c">#REF!</definedName>
    <definedName name="FORM772d" localSheetId="2">#REF!</definedName>
    <definedName name="FORM772d">#REF!</definedName>
    <definedName name="FORM79manual" localSheetId="2">#REF!</definedName>
    <definedName name="FORM79manual">#REF!</definedName>
    <definedName name="FORM79mekanis" localSheetId="2">#REF!</definedName>
    <definedName name="FORM79mekanis">#REF!</definedName>
    <definedName name="FORM811" localSheetId="2">#REF!</definedName>
    <definedName name="FORM811">#REF!</definedName>
    <definedName name="FORM812" localSheetId="2">#REF!</definedName>
    <definedName name="FORM812">#REF!</definedName>
    <definedName name="FORM813" localSheetId="2">#REF!</definedName>
    <definedName name="FORM813">#REF!</definedName>
    <definedName name="FORM814" localSheetId="2">#REF!</definedName>
    <definedName name="FORM814">#REF!</definedName>
    <definedName name="FORM815" localSheetId="2">#REF!</definedName>
    <definedName name="FORM815">#REF!</definedName>
    <definedName name="FORM817" localSheetId="2">#REF!</definedName>
    <definedName name="FORM817">#REF!</definedName>
    <definedName name="FORM818" localSheetId="2">#REF!</definedName>
    <definedName name="FORM818">#REF!</definedName>
    <definedName name="FORM819" localSheetId="2">#REF!</definedName>
    <definedName name="FORM819">#REF!</definedName>
    <definedName name="FORM82" localSheetId="2">#REF!</definedName>
    <definedName name="FORM82">#REF!</definedName>
    <definedName name="FORM841" localSheetId="2">#REF!</definedName>
    <definedName name="FORM841">#REF!</definedName>
    <definedName name="FORM8410" localSheetId="2">#REF!</definedName>
    <definedName name="FORM8410">#REF!</definedName>
    <definedName name="FORM842" localSheetId="2">#REF!</definedName>
    <definedName name="FORM842">#REF!</definedName>
    <definedName name="FORM844" localSheetId="2">#REF!</definedName>
    <definedName name="FORM844">#REF!</definedName>
    <definedName name="FORM845" localSheetId="2">#REF!</definedName>
    <definedName name="FORM845">#REF!</definedName>
    <definedName name="FORM846" localSheetId="2">#REF!</definedName>
    <definedName name="FORM846">#REF!</definedName>
    <definedName name="FORM847" localSheetId="2">#REF!</definedName>
    <definedName name="FORM847">#REF!</definedName>
    <definedName name="FORMGEOTEKSTIL" localSheetId="2">#REF!</definedName>
    <definedName name="FORMGEOTEKSTIL">#REF!</definedName>
    <definedName name="FOS" localSheetId="2">#REF!</definedName>
    <definedName name="FOS">#REF!</definedName>
    <definedName name="FPIT" localSheetId="2">#REF!</definedName>
    <definedName name="FPIT">#REF!</definedName>
    <definedName name="fr" localSheetId="2">#REF!</definedName>
    <definedName name="fr">#REF!</definedName>
    <definedName name="FRAI1">[142]FRAI1!$B$2:$O$57</definedName>
    <definedName name="FRAI21" localSheetId="9">#REF!</definedName>
    <definedName name="FRAI21" localSheetId="2">#REF!</definedName>
    <definedName name="FRAI21">#REF!</definedName>
    <definedName name="FRAI22" localSheetId="2">#REF!</definedName>
    <definedName name="FRAI22">#REF!</definedName>
    <definedName name="FRAI31" localSheetId="2">#REF!</definedName>
    <definedName name="FRAI31">#REF!</definedName>
    <definedName name="FRAI4">[142]FRAI4!$B$2:$U$46</definedName>
    <definedName name="FRAI5" localSheetId="9">#REF!</definedName>
    <definedName name="FRAI5" localSheetId="2">#REF!</definedName>
    <definedName name="FRAI5">#REF!</definedName>
    <definedName name="frh" localSheetId="2">#REF!</definedName>
    <definedName name="frh">#REF!</definedName>
    <definedName name="FRM" localSheetId="2">#REF!</definedName>
    <definedName name="FRM">#REF!</definedName>
    <definedName name="frmInsertRows">"Dialog Frame 1"</definedName>
    <definedName name="FRR_Date" localSheetId="2">'[99]WELL DATA'!$C$9</definedName>
    <definedName name="FRR_Date">'[100]WELL DATA'!$C$9</definedName>
    <definedName name="FRRDS" localSheetId="9">#REF!</definedName>
    <definedName name="FRRDS" localSheetId="2">#REF!</definedName>
    <definedName name="FRRDS">#REF!</definedName>
    <definedName name="fsd" localSheetId="2">#REF!</definedName>
    <definedName name="fsd">#REF!</definedName>
    <definedName name="FSJ" localSheetId="2">#REF!</definedName>
    <definedName name="FSJ">#REF!</definedName>
    <definedName name="fsnm" localSheetId="2" hidden="1">[12]SENSITIVITAS!$F$9:$F$15</definedName>
    <definedName name="fsnm" hidden="1">[12]SENSITIVITAS!$F$9:$F$15</definedName>
    <definedName name="Ftg_GP_7" localSheetId="9">#REF!</definedName>
    <definedName name="Ftg_GP_7" localSheetId="2">#REF!</definedName>
    <definedName name="Ftg_GP_7">#REF!</definedName>
    <definedName name="Ftg_GP_958" localSheetId="2">#REF!</definedName>
    <definedName name="Ftg_GP_958">#REF!</definedName>
    <definedName name="ftmtrs" localSheetId="2">#REF!</definedName>
    <definedName name="ftmtrs">#REF!</definedName>
    <definedName name="Fuel" localSheetId="2">#REF!</definedName>
    <definedName name="Fuel">#REF!</definedName>
    <definedName name="fund1" localSheetId="2">[117]CAP!#REF!</definedName>
    <definedName name="fund1">[117]CAP!#REF!</definedName>
    <definedName name="fund2" localSheetId="2">[117]CAP!#REF!</definedName>
    <definedName name="fund2">[117]CAP!#REF!</definedName>
    <definedName name="g" localSheetId="9">#REF!</definedName>
    <definedName name="g" localSheetId="2">#REF!</definedName>
    <definedName name="g">#REF!</definedName>
    <definedName name="G_APT" localSheetId="2">#REF!</definedName>
    <definedName name="G_APT">#REF!</definedName>
    <definedName name="G_LAB_RUGI_OWN_" localSheetId="2">#REF!</definedName>
    <definedName name="G_LAB_RUGI_OWN_">#REF!</definedName>
    <definedName name="G_LABA_RUGI" localSheetId="2">#REF!</definedName>
    <definedName name="G_LABA_RUGI">#REF!</definedName>
    <definedName name="G1_Coeff" localSheetId="2">#REF!</definedName>
    <definedName name="G1_Coeff">#REF!</definedName>
    <definedName name="GABUNGAN" localSheetId="2">#REF!</definedName>
    <definedName name="GABUNGAN">#REF!</definedName>
    <definedName name="GAIN">[143]Program!$X$17</definedName>
    <definedName name="GAIN1">[115]Program!$X$18</definedName>
    <definedName name="Gambar" localSheetId="9">#REF!</definedName>
    <definedName name="Gambar" localSheetId="2">#REF!</definedName>
    <definedName name="Gambar">#REF!</definedName>
    <definedName name="Gas" localSheetId="2">#REF!</definedName>
    <definedName name="Gas">#REF!</definedName>
    <definedName name="gas_price" localSheetId="2">#REF!</definedName>
    <definedName name="gas_price">#REF!</definedName>
    <definedName name="gas1ad" localSheetId="2">#REF!</definedName>
    <definedName name="gas1ad">#REF!</definedName>
    <definedName name="gas1add" localSheetId="2">#REF!</definedName>
    <definedName name="gas1add">#REF!</definedName>
    <definedName name="gas1am" localSheetId="2">#REF!</definedName>
    <definedName name="gas1am">#REF!</definedName>
    <definedName name="gas1amt" localSheetId="2">#REF!</definedName>
    <definedName name="gas1amt">#REF!</definedName>
    <definedName name="gas2ad" localSheetId="2">#REF!</definedName>
    <definedName name="gas2ad">#REF!</definedName>
    <definedName name="gas2add" localSheetId="2">#REF!</definedName>
    <definedName name="gas2add">#REF!</definedName>
    <definedName name="gas2am" localSheetId="2">#REF!</definedName>
    <definedName name="gas2am">#REF!</definedName>
    <definedName name="gas2amt" localSheetId="2">#REF!</definedName>
    <definedName name="gas2amt">#REF!</definedName>
    <definedName name="Gas2Eq" localSheetId="2">#REF!</definedName>
    <definedName name="Gas2Eq">#REF!</definedName>
    <definedName name="gas3ad" localSheetId="2">#REF!</definedName>
    <definedName name="gas3ad">#REF!</definedName>
    <definedName name="gas3add" localSheetId="2">#REF!</definedName>
    <definedName name="gas3add">#REF!</definedName>
    <definedName name="gas3am" localSheetId="2">#REF!</definedName>
    <definedName name="gas3am">#REF!</definedName>
    <definedName name="gas3amt" localSheetId="2">#REF!</definedName>
    <definedName name="gas3amt">#REF!</definedName>
    <definedName name="gasket" localSheetId="2">#REF!</definedName>
    <definedName name="gasket">#REF!</definedName>
    <definedName name="gba" localSheetId="2">#REF!</definedName>
    <definedName name="gba">#REF!</definedName>
    <definedName name="GENSET">#N/A</definedName>
    <definedName name="GeodeticLocation" localSheetId="2">#REF!</definedName>
    <definedName name="GeodeticLocation">#REF!</definedName>
    <definedName name="gg" localSheetId="9" hidden="1">{#N/A,#N/A,FALSE,"Parts";#N/A,#N/A,FALSE,"FG";#N/A,#N/A,FALSE,"Raw Material";#N/A,#N/A,FALSE,"Resale"}</definedName>
    <definedName name="gg" localSheetId="2" hidden="1">{#N/A,#N/A,FALSE,"Parts";#N/A,#N/A,FALSE,"FG";#N/A,#N/A,FALSE,"Raw Material";#N/A,#N/A,FALSE,"Resale"}</definedName>
    <definedName name="gg" hidden="1">{#N/A,#N/A,FALSE,"Parts";#N/A,#N/A,FALSE,"FG";#N/A,#N/A,FALSE,"Raw Material";#N/A,#N/A,FALSE,"Resale"}</definedName>
    <definedName name="ggg" localSheetId="9" hidden="1">{#N/A,#N/A,FALSE,"TabA";#N/A,#N/A,FALSE,"UTopxFx98";#N/A,#N/A,FALSE,"TopxFx98";#N/A,#N/A,FALSE,"TopxNom"}</definedName>
    <definedName name="ggg" localSheetId="2" hidden="1">{#N/A,#N/A,FALSE,"TabA";#N/A,#N/A,FALSE,"UTopxFx98";#N/A,#N/A,FALSE,"TopxFx98";#N/A,#N/A,FALSE,"TopxNom"}</definedName>
    <definedName name="ggg" hidden="1">{#N/A,#N/A,FALSE,"TabA";#N/A,#N/A,FALSE,"UTopxFx98";#N/A,#N/A,FALSE,"TopxFx98";#N/A,#N/A,FALSE,"TopxNom"}</definedName>
    <definedName name="ghgf">'[144]3 HSE &amp;Well Control'!$F$2:$F$113</definedName>
    <definedName name="GHH" localSheetId="9">#REF!</definedName>
    <definedName name="GHH" localSheetId="2">#REF!</definedName>
    <definedName name="GHH">#REF!</definedName>
    <definedName name="GHOST" localSheetId="2">#REF!</definedName>
    <definedName name="GHOST">#REF!</definedName>
    <definedName name="gk" localSheetId="2">#REF!</definedName>
    <definedName name="gk">#REF!</definedName>
    <definedName name="gkh" localSheetId="2" hidden="1">'[12]PERHITUNGAN  KEEKONOMIAN'!#REF!</definedName>
    <definedName name="gkh" hidden="1">'[12]PERHITUNGAN  KEEKONOMIAN'!#REF!</definedName>
    <definedName name="gkhgk" localSheetId="9">#REF!</definedName>
    <definedName name="gkhgk" localSheetId="2">#REF!</definedName>
    <definedName name="gkhgk">#REF!</definedName>
    <definedName name="GM" localSheetId="2">#REF!</definedName>
    <definedName name="GM">#REF!</definedName>
    <definedName name="GM_B" localSheetId="2">[95]SUM!#REF!</definedName>
    <definedName name="GM_B">[95]SUM!#REF!</definedName>
    <definedName name="GM_C" localSheetId="2">[95]SUM!#REF!</definedName>
    <definedName name="GM_C">[95]SUM!#REF!</definedName>
    <definedName name="GM_D" localSheetId="2">[95]SUM!#REF!</definedName>
    <definedName name="GM_D">[95]SUM!#REF!</definedName>
    <definedName name="GM_E" localSheetId="2">[145]SUM!#REF!</definedName>
    <definedName name="GM_E">[145]SUM!#REF!</definedName>
    <definedName name="GM_F" localSheetId="2">[95]SUM!#REF!</definedName>
    <definedName name="GM_F">[95]SUM!#REF!</definedName>
    <definedName name="GM_G" localSheetId="2">[95]SUM!#REF!</definedName>
    <definedName name="GM_G">[95]SUM!#REF!</definedName>
    <definedName name="GM_H" localSheetId="2">[95]SUM!#REF!</definedName>
    <definedName name="GM_H">[95]SUM!#REF!</definedName>
    <definedName name="gm_oz" localSheetId="9">#REF!</definedName>
    <definedName name="gm_oz" localSheetId="2">#REF!</definedName>
    <definedName name="gm_oz">#REF!</definedName>
    <definedName name="GM_SPARES" localSheetId="2">#REF!</definedName>
    <definedName name="GM_SPARES">#REF!</definedName>
    <definedName name="GMB" localSheetId="2">[23]BOM!#REF!</definedName>
    <definedName name="GMB">[23]BOM!#REF!</definedName>
    <definedName name="GMS_C" localSheetId="9">#REF!</definedName>
    <definedName name="GMS_C" localSheetId="2">#REF!</definedName>
    <definedName name="GMS_C">#REF!</definedName>
    <definedName name="GPIT" localSheetId="2">#REF!</definedName>
    <definedName name="GPIT">#REF!</definedName>
    <definedName name="GR_OH" localSheetId="2">#REF!</definedName>
    <definedName name="GR_OH">#REF!</definedName>
    <definedName name="GR_PE" localSheetId="2">#REF!</definedName>
    <definedName name="GR_PE">#REF!</definedName>
    <definedName name="gra" localSheetId="2">#REF!</definedName>
    <definedName name="gra">#REF!</definedName>
    <definedName name="grader" localSheetId="2">'[96]HARGA SATUAN'!$H$71</definedName>
    <definedName name="grader">'[96]HARGA SATUAN'!$H$71</definedName>
    <definedName name="Graph_1">"Chart 1"</definedName>
    <definedName name="GRF_ABI" localSheetId="2">#REF!</definedName>
    <definedName name="GRF_ABI">#REF!</definedName>
    <definedName name="GRF_ABI1" localSheetId="2">#REF!</definedName>
    <definedName name="GRF_ABI1">#REF!</definedName>
    <definedName name="GRGD" localSheetId="2">#REF!</definedName>
    <definedName name="GRGD">#REF!</definedName>
    <definedName name="GridConvergence" localSheetId="2">#REF!</definedName>
    <definedName name="GridConvergence">#REF!</definedName>
    <definedName name="GridLocation" localSheetId="2">#REF!</definedName>
    <definedName name="GridLocation">#REF!</definedName>
    <definedName name="Gross_Ftg_Perf" localSheetId="2">#REF!</definedName>
    <definedName name="Gross_Ftg_Perf">#REF!</definedName>
    <definedName name="GROSS_PAYE">#N/A</definedName>
    <definedName name="GroundLevelElevation" localSheetId="2">#REF!</definedName>
    <definedName name="GroundLevelElevation">#REF!</definedName>
    <definedName name="GRY_C" localSheetId="2">#REF!</definedName>
    <definedName name="GRY_C">#REF!</definedName>
    <definedName name="GRY_SP" localSheetId="2">#REF!</definedName>
    <definedName name="GRY_SP">#REF!</definedName>
    <definedName name="GTAWWIRE" localSheetId="2">#REF!</definedName>
    <definedName name="GTAWWIRE">#REF!</definedName>
    <definedName name="GUL" localSheetId="2">#REF!</definedName>
    <definedName name="GUL">#REF!</definedName>
    <definedName name="h" localSheetId="2">#REF!</definedName>
    <definedName name="h">#REF!</definedName>
    <definedName name="H1_Coeff" localSheetId="2">#REF!</definedName>
    <definedName name="H1_Coeff">#REF!</definedName>
    <definedName name="H2_Coeff" localSheetId="2">#REF!</definedName>
    <definedName name="H2_Coeff">#REF!</definedName>
    <definedName name="h2o_depth">'[146]Input tvd porepressure'!$B$2</definedName>
    <definedName name="Habshan" localSheetId="2">[70]XYT!$G$77</definedName>
    <definedName name="Habshan">[71]XYT!$G$77</definedName>
    <definedName name="Habshan_Zone_1" localSheetId="2">[70]XYT!$G$78</definedName>
    <definedName name="Habshan_Zone_1">[71]XYT!$G$78</definedName>
    <definedName name="Habshan_Zone_2" localSheetId="2">[70]XYT!$G$80</definedName>
    <definedName name="Habshan_Zone_2">[71]XYT!$G$80</definedName>
    <definedName name="Habshan_Zone_3" localSheetId="2">[70]XYT!$G$82</definedName>
    <definedName name="Habshan_Zone_3">[71]XYT!$G$82</definedName>
    <definedName name="Habshan_Zone_4" localSheetId="2">[70]XYT!$G$84</definedName>
    <definedName name="Habshan_Zone_4">[71]XYT!$G$84</definedName>
    <definedName name="Habshan_Zone_4A" localSheetId="2">[70]XYT!$G$86</definedName>
    <definedName name="Habshan_Zone_4A">[71]XYT!$G$86</definedName>
    <definedName name="Habshan_Zone_5" localSheetId="2">[70]XYT!$G$88</definedName>
    <definedName name="Habshan_Zone_5">[71]XYT!$G$88</definedName>
    <definedName name="HAL_01" localSheetId="9">#REF!</definedName>
    <definedName name="HAL_01" localSheetId="2">#REF!</definedName>
    <definedName name="HAL_01">#REF!</definedName>
    <definedName name="HAL_02" localSheetId="9">'[147]B-903_19 '!#REF!</definedName>
    <definedName name="HAL_02" localSheetId="2">'[147]B-903_19 '!#REF!</definedName>
    <definedName name="HAL_02">'[147]B-903_19 '!#REF!</definedName>
    <definedName name="HAL_1" localSheetId="9">#REF!</definedName>
    <definedName name="HAL_1" localSheetId="2">#REF!</definedName>
    <definedName name="HAL_1">#REF!</definedName>
    <definedName name="HAL_2" localSheetId="2">#REF!</definedName>
    <definedName name="HAL_2">#REF!</definedName>
    <definedName name="HAL_AFE" localSheetId="2">#REF!</definedName>
    <definedName name="HAL_AFE">#REF!</definedName>
    <definedName name="HALS_PE" localSheetId="2">#REF!</definedName>
    <definedName name="HALS_PE">#REF!</definedName>
    <definedName name="Halul" localSheetId="2">[70]XYT!$G$31</definedName>
    <definedName name="Halul">[71]XYT!$G$31</definedName>
    <definedName name="Halul___Laffan" localSheetId="2">[70]XYT!$G$30</definedName>
    <definedName name="Halul___Laffan">[71]XYT!$G$30</definedName>
    <definedName name="Hanifa" localSheetId="2">[70]XYT!$G$95</definedName>
    <definedName name="Hanifa">[71]XYT!$G$95</definedName>
    <definedName name="HAPS" localSheetId="9">#REF!</definedName>
    <definedName name="HAPS" localSheetId="2">#REF!</definedName>
    <definedName name="HAPS">#REF!</definedName>
    <definedName name="HARI" localSheetId="2">#REF!</definedName>
    <definedName name="HARI">#REF!</definedName>
    <definedName name="hdrthdrtgh" localSheetId="2">#REF!</definedName>
    <definedName name="hdrthdrtgh">#REF!</definedName>
    <definedName name="head" localSheetId="2">#REF!</definedName>
    <definedName name="head">#REF!</definedName>
    <definedName name="HEAD_WELL">[148]Input!$S$12</definedName>
    <definedName name="HELIUM" localSheetId="9">#REF!</definedName>
    <definedName name="HELIUM" localSheetId="2">#REF!</definedName>
    <definedName name="HELIUM">#REF!</definedName>
    <definedName name="hg" localSheetId="2">#REF!</definedName>
    <definedName name="hg">#REF!</definedName>
    <definedName name="hgsopemgadf" localSheetId="2">#REF!</definedName>
    <definedName name="hgsopemgadf">#REF!</definedName>
    <definedName name="hh">'[149]Phase Setup'!$A$10:$A$35</definedName>
    <definedName name="HighLevel_incl_IOL" localSheetId="9" hidden="1">{#N/A,#N/A,FALSE,"CHANGES";#N/A,#N/A,FALSE,"PROD SUMMARY";#N/A,#N/A,FALSE,"1995 PO SUM";#N/A,#N/A,FALSE,"1995 GEOG SUM";#N/A,#N/A,FALSE,"1996 PO SUM";#N/A,#N/A,FALSE,"1996 GEOG SUM"}</definedName>
    <definedName name="HighLevel_incl_IOL" localSheetId="2" hidden="1">{#N/A,#N/A,FALSE,"CHANGES";#N/A,#N/A,FALSE,"PROD SUMMARY";#N/A,#N/A,FALSE,"1995 PO SUM";#N/A,#N/A,FALSE,"1995 GEOG SUM";#N/A,#N/A,FALSE,"1996 PO SUM";#N/A,#N/A,FALSE,"1996 GEOG SUM"}</definedName>
    <definedName name="HighLevel_incl_IOL" hidden="1">{#N/A,#N/A,FALSE,"CHANGES";#N/A,#N/A,FALSE,"PROD SUMMARY";#N/A,#N/A,FALSE,"1995 PO SUM";#N/A,#N/A,FALSE,"1995 GEOG SUM";#N/A,#N/A,FALSE,"1996 PO SUM";#N/A,#N/A,FALSE,"1996 GEOG SUM"}</definedName>
    <definedName name="HIT" localSheetId="2">#REF!</definedName>
    <definedName name="HIT">#REF!</definedName>
    <definedName name="Hith_Anhydrite" localSheetId="2">[70]XYT!$G$91</definedName>
    <definedName name="Hith_Anhydrite">[71]XYT!$G$91</definedName>
    <definedName name="hj" localSheetId="2">'[150]cms-28'!$K$6</definedName>
    <definedName name="hj">'[150]cms-28'!$K$6</definedName>
    <definedName name="hjg" localSheetId="9">#REF!</definedName>
    <definedName name="hjg" localSheetId="2">#REF!</definedName>
    <definedName name="hjg">#REF!</definedName>
    <definedName name="HJHSD">[3]!HJHSD</definedName>
    <definedName name="hkgl" localSheetId="2" hidden="1">[12]SENSITIVITAS!$F$9:$F$15</definedName>
    <definedName name="hkgl" hidden="1">[12]SENSITIVITAS!$F$9:$F$15</definedName>
    <definedName name="HLDL" localSheetId="9">#REF!</definedName>
    <definedName name="HLDL" localSheetId="2">#REF!</definedName>
    <definedName name="HLDL">#REF!</definedName>
    <definedName name="HM_time" localSheetId="2">[9]WDSI!$K$27</definedName>
    <definedName name="HM_time">[10]WDSI!$K$27</definedName>
    <definedName name="HNGS" localSheetId="2">#REF!</definedName>
    <definedName name="HNGS">#REF!</definedName>
    <definedName name="Hoist_Days">'[151]Prog-3'!$C$31</definedName>
    <definedName name="Hole_ID">[105]INPUT!$G$15</definedName>
    <definedName name="HoleSize" localSheetId="9">#REF!</definedName>
    <definedName name="HoleSize" localSheetId="2">#REF!</definedName>
    <definedName name="HoleSize">#REF!</definedName>
    <definedName name="HoleSizeUnits" localSheetId="2">#REF!</definedName>
    <definedName name="HoleSizeUnits">#REF!</definedName>
    <definedName name="HOUSTON">[3]!HOUSTON</definedName>
    <definedName name="hr">[82]Data!$E$3:$P$3</definedName>
    <definedName name="hre" localSheetId="9" hidden="1">#REF!</definedName>
    <definedName name="hre" localSheetId="2" hidden="1">#REF!</definedName>
    <definedName name="hre" hidden="1">#REF!</definedName>
    <definedName name="HRLA" localSheetId="2">#REF!</definedName>
    <definedName name="HRLA">#REF!</definedName>
    <definedName name="HRS" localSheetId="2">[152]Data!#REF!</definedName>
    <definedName name="HRS">[152]Data!#REF!</definedName>
    <definedName name="HSLT" localSheetId="9">#REF!</definedName>
    <definedName name="HSLT" localSheetId="2">#REF!</definedName>
    <definedName name="HSLT">#REF!</definedName>
    <definedName name="ht" localSheetId="9">'[50]Well Plan 1'!#REF!</definedName>
    <definedName name="ht" localSheetId="2">'[50]Well Plan 1'!#REF!</definedName>
    <definedName name="ht">'[50]Well Plan 1'!#REF!</definedName>
    <definedName name="hta" localSheetId="9">'[50]Well Plan 1'!#REF!</definedName>
    <definedName name="hta" localSheetId="2">'[50]Well Plan 1'!#REF!</definedName>
    <definedName name="hta">'[50]Well Plan 1'!#REF!</definedName>
    <definedName name="HTGC" localSheetId="9">#REF!</definedName>
    <definedName name="HTGC" localSheetId="2">#REF!</definedName>
    <definedName name="HTGC">#REF!</definedName>
    <definedName name="HTML1_1" hidden="1">"'[GASENY~1.XLS]gas report'!$A$7:$AI$129"</definedName>
    <definedName name="HTML1_10" hidden="1">""</definedName>
    <definedName name="HTML1_11" hidden="1">1</definedName>
    <definedName name="HTML1_12" hidden="1">"E:\BOBY\P&amp;I-HO~1\GASRRL.HTM"</definedName>
    <definedName name="HTML1_2" hidden="1">1</definedName>
    <definedName name="HTML1_3" hidden="1">"ONWJ Gas Reseves"</definedName>
    <definedName name="HTML1_4" hidden="1">"ONWJ Gas Reserves ( Well Head Gas)"</definedName>
    <definedName name="HTML1_5" hidden="1">""</definedName>
    <definedName name="HTML1_6" hidden="1">1</definedName>
    <definedName name="HTML1_7" hidden="1">1</definedName>
    <definedName name="HTML1_8" hidden="1">"4/16/98"</definedName>
    <definedName name="HTML1_9" hidden="1">"Boby Darmawan"</definedName>
    <definedName name="HTML2_1" hidden="1">"'[GASENY~1.XLS]gas report'!$A$1:$AI$129"</definedName>
    <definedName name="HTML2_10" hidden="1">""</definedName>
    <definedName name="HTML2_11" hidden="1">1</definedName>
    <definedName name="HTML2_12" hidden="1">"E:\BOBY\P&amp;I-HO~1\WHGAS"</definedName>
    <definedName name="HTML2_2" hidden="1">1</definedName>
    <definedName name="HTML2_3" hidden="1">"Gas Reserve Report"</definedName>
    <definedName name="HTML2_4" hidden="1">"1997 Reserves Report ( Well Head Gas )"</definedName>
    <definedName name="HTML2_5" hidden="1">""</definedName>
    <definedName name="HTML2_6" hidden="1">-4146</definedName>
    <definedName name="HTML2_7" hidden="1">-4146</definedName>
    <definedName name="HTML2_8" hidden="1">"4/22/98"</definedName>
    <definedName name="HTML2_9" hidden="1">"Boby Darmawan"</definedName>
    <definedName name="HTMLCount" hidden="1">2</definedName>
    <definedName name="HTT" localSheetId="2">#REF!</definedName>
    <definedName name="HTT">#REF!</definedName>
    <definedName name="HU" localSheetId="2">#REF!</definedName>
    <definedName name="HU">#REF!</definedName>
    <definedName name="HUM_C" localSheetId="2">#REF!</definedName>
    <definedName name="HUM_C">#REF!</definedName>
    <definedName name="HUMBLE" localSheetId="2">[23]Cost!#REF!</definedName>
    <definedName name="HUMBLE">[23]Cost!#REF!</definedName>
    <definedName name="hy" localSheetId="9">#REF!</definedName>
    <definedName name="hy" localSheetId="2">#REF!</definedName>
    <definedName name="hy">#REF!</definedName>
    <definedName name="I1_Coeff" localSheetId="2">#REF!</definedName>
    <definedName name="I1_Coeff">#REF!</definedName>
    <definedName name="IADCOperationCodes" localSheetId="2">[48]Codes!$B$3:$B$23</definedName>
    <definedName name="IADCOperationCodes">[49]Codes!$B$3:$B$23</definedName>
    <definedName name="ICP_oil_price" localSheetId="9">#REF!</definedName>
    <definedName name="ICP_oil_price" localSheetId="2">#REF!</definedName>
    <definedName name="ICP_oil_price">#REF!</definedName>
    <definedName name="IDC" localSheetId="2">#REF!</definedName>
    <definedName name="IDC">#REF!</definedName>
    <definedName name="IETC" localSheetId="2">#REF!</definedName>
    <definedName name="IETC">#REF!</definedName>
    <definedName name="ihhu" localSheetId="2">#REF!</definedName>
    <definedName name="ihhu">#REF!</definedName>
    <definedName name="iiiiiiiiiiiiiiiiiiii" localSheetId="2">#REF!</definedName>
    <definedName name="iiiiiiiiiiiiiiiiiiii">#REF!</definedName>
    <definedName name="in" localSheetId="2">#REF!</definedName>
    <definedName name="in">#REF!</definedName>
    <definedName name="in_2" localSheetId="2">[153]Premises!#REF!</definedName>
    <definedName name="in_2">[153]Premises!#REF!</definedName>
    <definedName name="In_Mud" localSheetId="9">#REF!</definedName>
    <definedName name="In_Mud" localSheetId="2">#REF!</definedName>
    <definedName name="In_Mud">#REF!</definedName>
    <definedName name="INC_3" localSheetId="2">#REF!</definedName>
    <definedName name="INC_3">#REF!</definedName>
    <definedName name="INC_5" localSheetId="2">#REF!</definedName>
    <definedName name="INC_5">#REF!</definedName>
    <definedName name="INCFLUX" localSheetId="2">#REF!</definedName>
    <definedName name="INCFLUX">#REF!</definedName>
    <definedName name="InclColumn" localSheetId="2">!#REF!</definedName>
    <definedName name="InclColumn">!#REF!</definedName>
    <definedName name="Inclination_In" localSheetId="9">#REF!</definedName>
    <definedName name="Inclination_In" localSheetId="2">#REF!</definedName>
    <definedName name="Inclination_In">#REF!</definedName>
    <definedName name="Inclination_Out" localSheetId="2">#REF!</definedName>
    <definedName name="Inclination_Out">#REF!</definedName>
    <definedName name="INCWIRE" localSheetId="2">[23]Cost!#REF!</definedName>
    <definedName name="INCWIRE">[23]Cost!#REF!</definedName>
    <definedName name="Inflation" localSheetId="9">#REF!</definedName>
    <definedName name="Inflation" localSheetId="2">#REF!</definedName>
    <definedName name="Inflation">#REF!</definedName>
    <definedName name="INHEAD" localSheetId="2">#REF!</definedName>
    <definedName name="INHEAD">#REF!</definedName>
    <definedName name="Initial">'[81]GEN INPUT'!$G$46</definedName>
    <definedName name="INJECTOR" localSheetId="2">'[154]PRICE LIST'!$A$3:$F$18</definedName>
    <definedName name="INJECTOR">'[155]PRICE LIST'!$A$3:$F$18</definedName>
    <definedName name="INLAND_FREIGHT" localSheetId="9">#REF!</definedName>
    <definedName name="INLAND_FREIGHT" localSheetId="2">#REF!</definedName>
    <definedName name="INLAND_FREIGHT">#REF!</definedName>
    <definedName name="INPUT" localSheetId="2">#REF!</definedName>
    <definedName name="INPUT">#REF!</definedName>
    <definedName name="input_depths">'[146]Input tvd porepressure'!$A$6:$A$283</definedName>
    <definedName name="inside" localSheetId="9">#REF!</definedName>
    <definedName name="inside" localSheetId="2">#REF!</definedName>
    <definedName name="inside">#REF!</definedName>
    <definedName name="INT_EMW">'[97]Pore Press &amp; FG'!$O$12:$O$13</definedName>
    <definedName name="INT_MD">'[97]Pore Press &amp; FG'!$N$12:$N$13</definedName>
    <definedName name="INTANG" localSheetId="9">#REF!</definedName>
    <definedName name="INTANG" localSheetId="2">#REF!</definedName>
    <definedName name="INTANG">#REF!</definedName>
    <definedName name="intermediate">[3]!intermediate</definedName>
    <definedName name="International" localSheetId="2">#REF!</definedName>
    <definedName name="International">#REF!</definedName>
    <definedName name="IntRate" localSheetId="2">#REF!</definedName>
    <definedName name="IntRate">#REF!</definedName>
    <definedName name="IntroPrintArea" localSheetId="5" hidden="1">#REF!</definedName>
    <definedName name="IntroPrintArea" localSheetId="2" hidden="1">#REF!</definedName>
    <definedName name="IntroPrintArea" hidden="1">#REF!</definedName>
    <definedName name="INV2A" localSheetId="2">#REF!</definedName>
    <definedName name="INV2A">#REF!</definedName>
    <definedName name="IO" localSheetId="9" hidden="1">{#N/A,#N/A,FALSE,"COVER";#N/A,#N/A,FALSE,"CONTENTS";#N/A,#N/A,FALSE,"PAGE1";#N/A,#N/A,FALSE,"PAGE2";#N/A,#N/A,FALSE,"PAGE3";#N/A,#N/A,FALSE,"PAGE4";#N/A,#N/A,FALSE,"PAGE5";#N/A,#N/A,FALSE,"PAGE6";#N/A,#N/A,FALSE,"PAGE7";#N/A,#N/A,FALSE,"PAGE8";#N/A,#N/A,FALSE,"PAGE9"}</definedName>
    <definedName name="IO" localSheetId="2" hidden="1">{#N/A,#N/A,FALSE,"COVER";#N/A,#N/A,FALSE,"CONTENTS";#N/A,#N/A,FALSE,"PAGE1";#N/A,#N/A,FALSE,"PAGE2";#N/A,#N/A,FALSE,"PAGE3";#N/A,#N/A,FALSE,"PAGE4";#N/A,#N/A,FALSE,"PAGE5";#N/A,#N/A,FALSE,"PAGE6";#N/A,#N/A,FALSE,"PAGE7";#N/A,#N/A,FALSE,"PAGE8";#N/A,#N/A,FALSE,"PAGE9"}</definedName>
    <definedName name="IO" hidden="1">{#N/A,#N/A,FALSE,"COVER";#N/A,#N/A,FALSE,"CONTENTS";#N/A,#N/A,FALSE,"PAGE1";#N/A,#N/A,FALSE,"PAGE2";#N/A,#N/A,FALSE,"PAGE3";#N/A,#N/A,FALSE,"PAGE4";#N/A,#N/A,FALSE,"PAGE5";#N/A,#N/A,FALSE,"PAGE6";#N/A,#N/A,FALSE,"PAGE7";#N/A,#N/A,FALSE,"PAGE8";#N/A,#N/A,FALSE,"PAGE9"}</definedName>
    <definedName name="IRR" localSheetId="2">#REF!</definedName>
    <definedName name="IRR">#REF!</definedName>
    <definedName name="ITEM_2">'[81]Work Notes'!$H$27</definedName>
    <definedName name="ITEM_21">'[81]Work Notes'!$H$171</definedName>
    <definedName name="ITEM_23">'[81]Work Notes'!$H$180</definedName>
    <definedName name="ITEM_25">'[81]Work Notes'!$H$204</definedName>
    <definedName name="ITEM_26">'[81]Work Notes'!$H$209</definedName>
    <definedName name="ITEM_27">'[81]Work Notes'!$H$217</definedName>
    <definedName name="ITEM_28">'[81]Work Notes'!$H$220</definedName>
    <definedName name="ITEM_29">'[81]Work Notes'!$H$233</definedName>
    <definedName name="ITEM_3">'[81]Work Notes'!$H$29</definedName>
    <definedName name="ITEM_30">'[81]Work Notes'!$H$259</definedName>
    <definedName name="ITEM_34">'[81]Work Notes'!$H$263</definedName>
    <definedName name="ITEM_35">'[81]Work Notes'!$H$267</definedName>
    <definedName name="ITEM_36">'[81]Work Notes'!$H$273</definedName>
    <definedName name="ITEM_37">'[81]Work Notes'!$H$310</definedName>
    <definedName name="ITEM_4">'[81]Work Notes'!$H$88</definedName>
    <definedName name="ITEM_41" localSheetId="2">'[81]Work Notes'!#REF!</definedName>
    <definedName name="ITEM_41">'[81]Work Notes'!#REF!</definedName>
    <definedName name="ITEM_43">'[81]Work Notes'!$H$333</definedName>
    <definedName name="ITEM_44">'[81]Work Notes'!$H$344</definedName>
    <definedName name="ITEM_45">'[81]Work Notes'!$H$349</definedName>
    <definedName name="ITEM_5">'[81]Work Notes'!$H$103</definedName>
    <definedName name="ITEM_50">'[81]Work Notes'!$H$352</definedName>
    <definedName name="ITEM_51">'[81]Work Notes'!$H$355</definedName>
    <definedName name="ITEM_53">'[81]Work Notes'!$H$370</definedName>
    <definedName name="ITEM_54">'[81]Work Notes'!$H$373</definedName>
    <definedName name="ITEM_57">'[81]Work Notes'!$H$382</definedName>
    <definedName name="ITEM_58" localSheetId="2">'[81]Work Notes'!#REF!</definedName>
    <definedName name="ITEM_58">'[81]Work Notes'!#REF!</definedName>
    <definedName name="ITEM_59">'[81]Work Notes'!$H$386</definedName>
    <definedName name="ITEM_6">'[81]Work Notes'!$H$139</definedName>
    <definedName name="item14">'[39]Tool Recommendation'!$A$14</definedName>
    <definedName name="item15">'[39]Tool Recommendation'!$A$15</definedName>
    <definedName name="item41" localSheetId="2">'[40]Tool Recommendation'!#REF!</definedName>
    <definedName name="item41">'[40]Tool Recommendation'!#REF!</definedName>
    <definedName name="item42" localSheetId="2">'[40]Tool Recommendation'!#REF!</definedName>
    <definedName name="item42">'[40]Tool Recommendation'!#REF!</definedName>
    <definedName name="item43" localSheetId="2">'[40]Tool Recommendation'!#REF!</definedName>
    <definedName name="item43">'[40]Tool Recommendation'!#REF!</definedName>
    <definedName name="item44" localSheetId="2">'[40]Tool Recommendation'!#REF!</definedName>
    <definedName name="item44">'[40]Tool Recommendation'!#REF!</definedName>
    <definedName name="item45" localSheetId="2">'[40]Tool Recommendation'!#REF!</definedName>
    <definedName name="item45">'[40]Tool Recommendation'!#REF!</definedName>
    <definedName name="item46" localSheetId="2">'[40]Tool Recommendation'!#REF!</definedName>
    <definedName name="item46">'[40]Tool Recommendation'!#REF!</definedName>
    <definedName name="item47" localSheetId="2">'[40]Tool Recommendation'!#REF!</definedName>
    <definedName name="item47">'[40]Tool Recommendation'!#REF!</definedName>
    <definedName name="item48" localSheetId="2">'[40]Tool Recommendation'!#REF!</definedName>
    <definedName name="item48">'[40]Tool Recommendation'!#REF!</definedName>
    <definedName name="item49" localSheetId="2">'[40]Tool Recommendation'!#REF!</definedName>
    <definedName name="item49">'[40]Tool Recommendation'!#REF!</definedName>
    <definedName name="item50" localSheetId="2">'[40]Tool Recommendation'!#REF!</definedName>
    <definedName name="item50">'[40]Tool Recommendation'!#REF!</definedName>
    <definedName name="item51" localSheetId="2">'[40]Tool Recommendation'!#REF!</definedName>
    <definedName name="item51">'[40]Tool Recommendation'!#REF!</definedName>
    <definedName name="item52" localSheetId="2">'[40]Tool Recommendation'!#REF!</definedName>
    <definedName name="item52">'[40]Tool Recommendation'!#REF!</definedName>
    <definedName name="item53" localSheetId="2">'[40]Tool Recommendation'!#REF!</definedName>
    <definedName name="item53">'[40]Tool Recommendation'!#REF!</definedName>
    <definedName name="item54" localSheetId="2">'[40]Tool Recommendation'!#REF!</definedName>
    <definedName name="item54">'[40]Tool Recommendation'!#REF!</definedName>
    <definedName name="item55" localSheetId="2">'[40]Tool Recommendation'!#REF!</definedName>
    <definedName name="item55">'[40]Tool Recommendation'!#REF!</definedName>
    <definedName name="item56" localSheetId="2">'[40]Tool Recommendation'!#REF!</definedName>
    <definedName name="item56">'[40]Tool Recommendation'!#REF!</definedName>
    <definedName name="item57" localSheetId="2">'[40]Tool Recommendation'!#REF!</definedName>
    <definedName name="item57">'[40]Tool Recommendation'!#REF!</definedName>
    <definedName name="item58" localSheetId="2">'[40]Tool Recommendation'!#REF!</definedName>
    <definedName name="item58">'[40]Tool Recommendation'!#REF!</definedName>
    <definedName name="item59" localSheetId="2">'[40]Tool Recommendation'!#REF!</definedName>
    <definedName name="item59">'[40]Tool Recommendation'!#REF!</definedName>
    <definedName name="item60" localSheetId="2">'[40]Tool Recommendation'!#REF!</definedName>
    <definedName name="item60">'[40]Tool Recommendation'!#REF!</definedName>
    <definedName name="item61" localSheetId="2">'[40]Tool Recommendation'!#REF!</definedName>
    <definedName name="item61">'[40]Tool Recommendation'!#REF!</definedName>
    <definedName name="item62" localSheetId="2">'[40]Tool Recommendation'!#REF!</definedName>
    <definedName name="item62">'[40]Tool Recommendation'!#REF!</definedName>
    <definedName name="item63" localSheetId="2">'[40]Tool Recommendation'!#REF!</definedName>
    <definedName name="item63">'[40]Tool Recommendation'!#REF!</definedName>
    <definedName name="item64" localSheetId="2">'[40]Tool Recommendation'!#REF!</definedName>
    <definedName name="item64">'[40]Tool Recommendation'!#REF!</definedName>
    <definedName name="item65" localSheetId="2">'[40]Tool Recommendation'!#REF!</definedName>
    <definedName name="item65">'[40]Tool Recommendation'!#REF!</definedName>
    <definedName name="item66" localSheetId="2">'[40]Tool Recommendation'!#REF!</definedName>
    <definedName name="item66">'[40]Tool Recommendation'!#REF!</definedName>
    <definedName name="item67" localSheetId="2">'[40]Tool Recommendation'!#REF!</definedName>
    <definedName name="item67">'[40]Tool Recommendation'!#REF!</definedName>
    <definedName name="item68" localSheetId="2">'[40]Tool Recommendation'!#REF!</definedName>
    <definedName name="item68">'[40]Tool Recommendation'!#REF!</definedName>
    <definedName name="item69" localSheetId="2">'[40]Tool Recommendation'!#REF!</definedName>
    <definedName name="item69">'[40]Tool Recommendation'!#REF!</definedName>
    <definedName name="item70" localSheetId="2">'[40]Tool Recommendation'!#REF!</definedName>
    <definedName name="item70">'[40]Tool Recommendation'!#REF!</definedName>
    <definedName name="item71" localSheetId="2">'[40]Tool Recommendation'!#REF!</definedName>
    <definedName name="item71">'[40]Tool Recommendation'!#REF!</definedName>
    <definedName name="item72" localSheetId="2">'[40]Tool Recommendation'!#REF!</definedName>
    <definedName name="item72">'[40]Tool Recommendation'!#REF!</definedName>
    <definedName name="item73" localSheetId="2">'[40]Tool Recommendation'!#REF!</definedName>
    <definedName name="item73">'[40]Tool Recommendation'!#REF!</definedName>
    <definedName name="item74" localSheetId="2">'[40]Tool Recommendation'!#REF!</definedName>
    <definedName name="item74">'[40]Tool Recommendation'!#REF!</definedName>
    <definedName name="item75" localSheetId="2">'[40]Tool Recommendation'!#REF!</definedName>
    <definedName name="item75">'[40]Tool Recommendation'!#REF!</definedName>
    <definedName name="item76" localSheetId="2">'[40]Tool Recommendation'!#REF!</definedName>
    <definedName name="item76">'[40]Tool Recommendation'!#REF!</definedName>
    <definedName name="item77" localSheetId="2">'[40]Tool Recommendation'!#REF!</definedName>
    <definedName name="item77">'[40]Tool Recommendation'!#REF!</definedName>
    <definedName name="item78" localSheetId="2">'[40]Tool Recommendation'!#REF!</definedName>
    <definedName name="item78">'[40]Tool Recommendation'!#REF!</definedName>
    <definedName name="item79" localSheetId="2">'[40]Tool Recommendation'!#REF!</definedName>
    <definedName name="item79">'[40]Tool Recommendation'!#REF!</definedName>
    <definedName name="item80" localSheetId="2">'[40]Tool Recommendation'!#REF!</definedName>
    <definedName name="item80">'[40]Tool Recommendation'!#REF!</definedName>
    <definedName name="item81" localSheetId="2">'[40]Tool Recommendation'!#REF!</definedName>
    <definedName name="item81">'[40]Tool Recommendation'!#REF!</definedName>
    <definedName name="item82" localSheetId="2">'[40]Tool Recommendation'!#REF!</definedName>
    <definedName name="item82">'[40]Tool Recommendation'!#REF!</definedName>
    <definedName name="item83" localSheetId="2">'[40]Tool Recommendation'!#REF!</definedName>
    <definedName name="item83">'[40]Tool Recommendation'!#REF!</definedName>
    <definedName name="itemline1" localSheetId="9">#REF!</definedName>
    <definedName name="itemline1" localSheetId="2">#REF!</definedName>
    <definedName name="itemline1">#REF!</definedName>
    <definedName name="itemline2" localSheetId="2">#REF!</definedName>
    <definedName name="itemline2">#REF!</definedName>
    <definedName name="itemline3" localSheetId="2">#REF!</definedName>
    <definedName name="itemline3">#REF!</definedName>
    <definedName name="itemline4" localSheetId="2">#REF!</definedName>
    <definedName name="itemline4">#REF!</definedName>
    <definedName name="J1_Coeff" localSheetId="2">#REF!</definedName>
    <definedName name="J1_Coeff">#REF!</definedName>
    <definedName name="jangkrik" localSheetId="2" hidden="1">#REF!</definedName>
    <definedName name="jangkrik" hidden="1">#REF!</definedName>
    <definedName name="janrupees">'[156]Cash Expense January-96'!$H$6</definedName>
    <definedName name="JB" localSheetId="9">#REF!</definedName>
    <definedName name="JB" localSheetId="2">#REF!</definedName>
    <definedName name="JB">#REF!</definedName>
    <definedName name="jdays" localSheetId="2">#REF!</definedName>
    <definedName name="jdays">#REF!</definedName>
    <definedName name="jdg" localSheetId="2">#REF!</definedName>
    <definedName name="jdg">#REF!</definedName>
    <definedName name="JDT" localSheetId="2">#REF!</definedName>
    <definedName name="JDT">#REF!</definedName>
    <definedName name="jffk" localSheetId="9" hidden="1">{#N/A,#N/A,FALSE,"CHANGES";#N/A,#N/A,FALSE,"PROD SUMMARY";#N/A,#N/A,FALSE,"1995 PO SUM";#N/A,#N/A,FALSE,"1995 GEOG SUM";#N/A,#N/A,FALSE,"1996 PO SUM";#N/A,#N/A,FALSE,"1996 GEOG SUM"}</definedName>
    <definedName name="jffk" localSheetId="2" hidden="1">{#N/A,#N/A,FALSE,"CHANGES";#N/A,#N/A,FALSE,"PROD SUMMARY";#N/A,#N/A,FALSE,"1995 PO SUM";#N/A,#N/A,FALSE,"1995 GEOG SUM";#N/A,#N/A,FALSE,"1996 PO SUM";#N/A,#N/A,FALSE,"1996 GEOG SUM"}</definedName>
    <definedName name="jffk" hidden="1">{#N/A,#N/A,FALSE,"CHANGES";#N/A,#N/A,FALSE,"PROD SUMMARY";#N/A,#N/A,FALSE,"1995 PO SUM";#N/A,#N/A,FALSE,"1995 GEOG SUM";#N/A,#N/A,FALSE,"1996 PO SUM";#N/A,#N/A,FALSE,"1996 GEOG SUM"}</definedName>
    <definedName name="jgaljfg" localSheetId="2">#REF!</definedName>
    <definedName name="jgaljfg">#REF!</definedName>
    <definedName name="JHJ" localSheetId="2">#REF!</definedName>
    <definedName name="JHJ">#REF!</definedName>
    <definedName name="jj" localSheetId="2">[157]!Macro61</definedName>
    <definedName name="jj">[158]!Macro61</definedName>
    <definedName name="JJK">[3]!JJK</definedName>
    <definedName name="jkl">[3]!jkl</definedName>
    <definedName name="JLSKDJFKLSD">[3]!JLSKDJFKLSD</definedName>
    <definedName name="JMB" localSheetId="9" hidden="1">{#N/A,#N/A,FALSE,"COVER";#N/A,#N/A,FALSE,"CONTENTS";#N/A,#N/A,FALSE,"PAGE1";#N/A,#N/A,FALSE,"PAGE2";#N/A,#N/A,FALSE,"PAGE3";#N/A,#N/A,FALSE,"PAGE4";#N/A,#N/A,FALSE,"PAGE5";#N/A,#N/A,FALSE,"PAGE6";#N/A,#N/A,FALSE,"PAGE7";#N/A,#N/A,FALSE,"PAGE8";#N/A,#N/A,FALSE,"PAGE9"}</definedName>
    <definedName name="JMB" localSheetId="2" hidden="1">{#N/A,#N/A,FALSE,"COVER";#N/A,#N/A,FALSE,"CONTENTS";#N/A,#N/A,FALSE,"PAGE1";#N/A,#N/A,FALSE,"PAGE2";#N/A,#N/A,FALSE,"PAGE3";#N/A,#N/A,FALSE,"PAGE4";#N/A,#N/A,FALSE,"PAGE5";#N/A,#N/A,FALSE,"PAGE6";#N/A,#N/A,FALSE,"PAGE7";#N/A,#N/A,FALSE,"PAGE8";#N/A,#N/A,FALSE,"PAGE9"}</definedName>
    <definedName name="JMB" hidden="1">{#N/A,#N/A,FALSE,"COVER";#N/A,#N/A,FALSE,"CONTENTS";#N/A,#N/A,FALSE,"PAGE1";#N/A,#N/A,FALSE,"PAGE2";#N/A,#N/A,FALSE,"PAGE3";#N/A,#N/A,FALSE,"PAGE4";#N/A,#N/A,FALSE,"PAGE5";#N/A,#N/A,FALSE,"PAGE6";#N/A,#N/A,FALSE,"PAGE7";#N/A,#N/A,FALSE,"PAGE8";#N/A,#N/A,FALSE,"PAGE9"}</definedName>
    <definedName name="job" localSheetId="2">[57]Data1338!#REF!</definedName>
    <definedName name="job">[58]Data1338!#REF!</definedName>
    <definedName name="Job_Number" localSheetId="9">#REF!</definedName>
    <definedName name="Job_Number" localSheetId="2">#REF!</definedName>
    <definedName name="Job_Number">#REF!</definedName>
    <definedName name="jobarea" localSheetId="2">#REF!</definedName>
    <definedName name="jobarea">#REF!</definedName>
    <definedName name="jobcodesfull" localSheetId="2">#REF!</definedName>
    <definedName name="jobcodesfull">#REF!</definedName>
    <definedName name="jobcodesin" localSheetId="2">#REF!</definedName>
    <definedName name="jobcodesin">#REF!</definedName>
    <definedName name="jobdiscount" localSheetId="2">#REF!</definedName>
    <definedName name="jobdiscount">#REF!</definedName>
    <definedName name="jobline1" localSheetId="2">#REF!</definedName>
    <definedName name="jobline1">#REF!</definedName>
    <definedName name="jobline10" localSheetId="2">#REF!</definedName>
    <definedName name="jobline10">#REF!</definedName>
    <definedName name="jobline11" localSheetId="2">#REF!</definedName>
    <definedName name="jobline11">#REF!</definedName>
    <definedName name="jobline12" localSheetId="2">#REF!</definedName>
    <definedName name="jobline12">#REF!</definedName>
    <definedName name="jobline13" localSheetId="2">#REF!</definedName>
    <definedName name="jobline13">#REF!</definedName>
    <definedName name="jobline14" localSheetId="2">#REF!</definedName>
    <definedName name="jobline14">#REF!</definedName>
    <definedName name="jobline15" localSheetId="2">#REF!</definedName>
    <definedName name="jobline15">#REF!</definedName>
    <definedName name="jobline16" localSheetId="2">#REF!</definedName>
    <definedName name="jobline16">#REF!</definedName>
    <definedName name="jobline17" localSheetId="2">#REF!</definedName>
    <definedName name="jobline17">#REF!</definedName>
    <definedName name="jobline18" localSheetId="2">#REF!</definedName>
    <definedName name="jobline18">#REF!</definedName>
    <definedName name="jobline19" localSheetId="2">#REF!</definedName>
    <definedName name="jobline19">#REF!</definedName>
    <definedName name="jobline2" localSheetId="2">#REF!</definedName>
    <definedName name="jobline2">#REF!</definedName>
    <definedName name="jobline20" localSheetId="2">#REF!</definedName>
    <definedName name="jobline20">#REF!</definedName>
    <definedName name="jobline21" localSheetId="2">#REF!</definedName>
    <definedName name="jobline21">#REF!</definedName>
    <definedName name="jobline3" localSheetId="2">#REF!</definedName>
    <definedName name="jobline3">#REF!</definedName>
    <definedName name="jobline4" localSheetId="2">#REF!</definedName>
    <definedName name="jobline4">#REF!</definedName>
    <definedName name="jobline5" localSheetId="2">#REF!</definedName>
    <definedName name="jobline5">#REF!</definedName>
    <definedName name="jobline6" localSheetId="2">#REF!</definedName>
    <definedName name="jobline6">#REF!</definedName>
    <definedName name="jobline7" localSheetId="2">#REF!</definedName>
    <definedName name="jobline7">#REF!</definedName>
    <definedName name="jobline8" localSheetId="2">#REF!</definedName>
    <definedName name="jobline8">#REF!</definedName>
    <definedName name="jobline9" localSheetId="2">#REF!</definedName>
    <definedName name="jobline9">#REF!</definedName>
    <definedName name="jobservicein" localSheetId="2">#REF!</definedName>
    <definedName name="jobservicein">#REF!</definedName>
    <definedName name="jobtotamount" localSheetId="2">#REF!</definedName>
    <definedName name="jobtotamount">#REF!</definedName>
    <definedName name="ju" localSheetId="9" hidden="1">{#N/A,#N/A,FALSE,"CHANGES";#N/A,#N/A,FALSE,"PROD SUMMARY";#N/A,#N/A,FALSE,"1995 PO SUM";#N/A,#N/A,FALSE,"1995 GEOG SUM";#N/A,#N/A,FALSE,"1996 PO SUM";#N/A,#N/A,FALSE,"1996 GEOG SUM"}</definedName>
    <definedName name="ju" localSheetId="2" hidden="1">{#N/A,#N/A,FALSE,"CHANGES";#N/A,#N/A,FALSE,"PROD SUMMARY";#N/A,#N/A,FALSE,"1995 PO SUM";#N/A,#N/A,FALSE,"1995 GEOG SUM";#N/A,#N/A,FALSE,"1996 PO SUM";#N/A,#N/A,FALSE,"1996 GEOG SUM"}</definedName>
    <definedName name="ju" hidden="1">{#N/A,#N/A,FALSE,"CHANGES";#N/A,#N/A,FALSE,"PROD SUMMARY";#N/A,#N/A,FALSE,"1995 PO SUM";#N/A,#N/A,FALSE,"1995 GEOG SUM";#N/A,#N/A,FALSE,"1996 PO SUM";#N/A,#N/A,FALSE,"1996 GEOG SUM"}</definedName>
    <definedName name="Jubaila" localSheetId="2">[70]XYT!$G$94</definedName>
    <definedName name="Jubaila">[71]XYT!$G$94</definedName>
    <definedName name="June" localSheetId="9" hidden="1">{#N/A,#N/A,FALSE,"Sheet1"}</definedName>
    <definedName name="June" localSheetId="2" hidden="1">{#N/A,#N/A,FALSE,"Sheet1"}</definedName>
    <definedName name="June" hidden="1">{#N/A,#N/A,FALSE,"Sheet1"}</definedName>
    <definedName name="junk" localSheetId="9" hidden="1">{#N/A,#N/A,FALSE,"CHANGES";#N/A,#N/A,FALSE,"PROD SUMMARY";#N/A,#N/A,FALSE,"1995 PO SUM";#N/A,#N/A,FALSE,"1995 GEOG SUM";#N/A,#N/A,FALSE,"1996 PO SUM";#N/A,#N/A,FALSE,"1996 GEOG SUM"}</definedName>
    <definedName name="junk" localSheetId="2" hidden="1">{#N/A,#N/A,FALSE,"CHANGES";#N/A,#N/A,FALSE,"PROD SUMMARY";#N/A,#N/A,FALSE,"1995 PO SUM";#N/A,#N/A,FALSE,"1995 GEOG SUM";#N/A,#N/A,FALSE,"1996 PO SUM";#N/A,#N/A,FALSE,"1996 GEOG SUM"}</definedName>
    <definedName name="junk" hidden="1">{#N/A,#N/A,FALSE,"CHANGES";#N/A,#N/A,FALSE,"PROD SUMMARY";#N/A,#N/A,FALSE,"1995 PO SUM";#N/A,#N/A,FALSE,"1995 GEOG SUM";#N/A,#N/A,FALSE,"1996 PO SUM";#N/A,#N/A,FALSE,"1996 GEOG SUM"}</definedName>
    <definedName name="K" localSheetId="9" hidden="1">{#N/A,#N/A,FALSE,"Parts";#N/A,#N/A,FALSE,"FG";#N/A,#N/A,FALSE,"Raw Material";#N/A,#N/A,FALSE,"Resale"}</definedName>
    <definedName name="K" localSheetId="2" hidden="1">{#N/A,#N/A,FALSE,"Parts";#N/A,#N/A,FALSE,"FG";#N/A,#N/A,FALSE,"Raw Material";#N/A,#N/A,FALSE,"Resale"}</definedName>
    <definedName name="K" hidden="1">{#N/A,#N/A,FALSE,"Parts";#N/A,#N/A,FALSE,"FG";#N/A,#N/A,FALSE,"Raw Material";#N/A,#N/A,FALSE,"Resale"}</definedName>
    <definedName name="K1_Coeff" localSheetId="2">#REF!</definedName>
    <definedName name="K1_Coeff">#REF!</definedName>
    <definedName name="K2_Coeff" localSheetId="2">#REF!</definedName>
    <definedName name="K2_Coeff">#REF!</definedName>
    <definedName name="K3_Coeff" localSheetId="2">#REF!</definedName>
    <definedName name="K3_Coeff">#REF!</definedName>
    <definedName name="K4_Coeff" localSheetId="2">#REF!</definedName>
    <definedName name="K4_Coeff">#REF!</definedName>
    <definedName name="K5_Coeff" localSheetId="2">#REF!</definedName>
    <definedName name="K5_Coeff">#REF!</definedName>
    <definedName name="karosen">#N/A</definedName>
    <definedName name="KAS_BANK" localSheetId="2">#REF!</definedName>
    <definedName name="KAS_BANK">#REF!</definedName>
    <definedName name="kb">'[146]Input tvd porepressure'!$B$3</definedName>
    <definedName name="kdtykyt" localSheetId="9" hidden="1">{"CapCost",#N/A,TRUE,"CAP";"Revenue",#N/A,TRUE,"Rev";"OpCost",#N/A,TRUE,"Costs";"WorkCap",#N/A,TRUE,"WorkCap";"Depreciation",#N/A,TRUE,"Dep";"Fin_Report",#N/A,TRUE,"FS"}</definedName>
    <definedName name="kdtykyt" localSheetId="2" hidden="1">{"CapCost",#N/A,TRUE,"CAP";"Revenue",#N/A,TRUE,"Rev";"OpCost",#N/A,TRUE,"Costs";"WorkCap",#N/A,TRUE,"WorkCap";"Depreciation",#N/A,TRUE,"Dep";"Fin_Report",#N/A,TRUE,"FS"}</definedName>
    <definedName name="kdtykyt" hidden="1">{"CapCost",#N/A,TRUE,"CAP";"Revenue",#N/A,TRUE,"Rev";"OpCost",#N/A,TRUE,"Costs";"WorkCap",#N/A,TRUE,"WorkCap";"Depreciation",#N/A,TRUE,"Dep";"Fin_Report",#N/A,TRUE,"FS"}</definedName>
    <definedName name="kEqLRU" localSheetId="2">#REF!</definedName>
    <definedName name="kEqLRU">#REF!</definedName>
    <definedName name="kGasLRU" localSheetId="2">#REF!</definedName>
    <definedName name="kGasLRU">#REF!</definedName>
    <definedName name="kick_off_press" localSheetId="2">#REF!</definedName>
    <definedName name="kick_off_press">#REF!</definedName>
    <definedName name="Kick_Tol">[105]INPUT!$G$21</definedName>
    <definedName name="KIN_GAS" localSheetId="9">#REF!</definedName>
    <definedName name="KIN_GAS" localSheetId="2">#REF!</definedName>
    <definedName name="KIN_GAS">#REF!</definedName>
    <definedName name="KIN_MGS" localSheetId="2">#REF!</definedName>
    <definedName name="KIN_MGS">#REF!</definedName>
    <definedName name="KIN_OIL" localSheetId="2">#REF!</definedName>
    <definedName name="KIN_OIL">#REF!</definedName>
    <definedName name="Kinerja" localSheetId="2">#REF!</definedName>
    <definedName name="Kinerja">#REF!</definedName>
    <definedName name="KJ" localSheetId="9" hidden="1">{#N/A,#N/A,FALSE,"Parts";#N/A,#N/A,FALSE,"FG";#N/A,#N/A,FALSE,"Raw Material";#N/A,#N/A,FALSE,"Resale"}</definedName>
    <definedName name="KJ" localSheetId="2" hidden="1">{#N/A,#N/A,FALSE,"Parts";#N/A,#N/A,FALSE,"FG";#N/A,#N/A,FALSE,"Raw Material";#N/A,#N/A,FALSE,"Resale"}</definedName>
    <definedName name="KJ" hidden="1">{#N/A,#N/A,FALSE,"Parts";#N/A,#N/A,FALSE,"FG";#N/A,#N/A,FALSE,"Raw Material";#N/A,#N/A,FALSE,"Resale"}</definedName>
    <definedName name="KK" localSheetId="9" hidden="1">{#N/A,#N/A,FALSE,"COVER";#N/A,#N/A,FALSE,"CONTENTS";#N/A,#N/A,FALSE,"PAGE1";#N/A,#N/A,FALSE,"PAGE2";#N/A,#N/A,FALSE,"PAGE3";#N/A,#N/A,FALSE,"PAGE4";#N/A,#N/A,FALSE,"PAGE5";#N/A,#N/A,FALSE,"PAGE6";#N/A,#N/A,FALSE,"PAGE7";#N/A,#N/A,FALSE,"PAGE8";#N/A,#N/A,FALSE,"PAGE9"}</definedName>
    <definedName name="KK" localSheetId="2" hidden="1">{#N/A,#N/A,FALSE,"COVER";#N/A,#N/A,FALSE,"CONTENTS";#N/A,#N/A,FALSE,"PAGE1";#N/A,#N/A,FALSE,"PAGE2";#N/A,#N/A,FALSE,"PAGE3";#N/A,#N/A,FALSE,"PAGE4";#N/A,#N/A,FALSE,"PAGE5";#N/A,#N/A,FALSE,"PAGE6";#N/A,#N/A,FALSE,"PAGE7";#N/A,#N/A,FALSE,"PAGE8";#N/A,#N/A,FALSE,"PAGE9"}</definedName>
    <definedName name="KK" hidden="1">{#N/A,#N/A,FALSE,"COVER";#N/A,#N/A,FALSE,"CONTENTS";#N/A,#N/A,FALSE,"PAGE1";#N/A,#N/A,FALSE,"PAGE2";#N/A,#N/A,FALSE,"PAGE3";#N/A,#N/A,FALSE,"PAGE4";#N/A,#N/A,FALSE,"PAGE5";#N/A,#N/A,FALSE,"PAGE6";#N/A,#N/A,FALSE,"PAGE7";#N/A,#N/A,FALSE,"PAGE8";#N/A,#N/A,FALSE,"PAGE9"}</definedName>
    <definedName name="kkgkhk" localSheetId="2">#REF!</definedName>
    <definedName name="kkgkhk">#REF!</definedName>
    <definedName name="KKHJ" localSheetId="2">#REF!</definedName>
    <definedName name="KKHJ">#REF!</definedName>
    <definedName name="kli" localSheetId="2">'[17]rms mek'!$D$21</definedName>
    <definedName name="kli">'[18]rms mek'!$D$21</definedName>
    <definedName name="kLiqLRU" localSheetId="9">#REF!</definedName>
    <definedName name="kLiqLRU" localSheetId="2">#REF!</definedName>
    <definedName name="kLiqLRU">#REF!</definedName>
    <definedName name="KPI" localSheetId="2">'[159]DETAIL KENYALANG-A'!$B$1:$Q$411</definedName>
    <definedName name="KPI">'[160]DETAIL KENYALANG-A'!$B$1:$Q$411</definedName>
    <definedName name="KPM" localSheetId="9">#REF!</definedName>
    <definedName name="KPM" localSheetId="2">#REF!</definedName>
    <definedName name="KPM">#REF!</definedName>
    <definedName name="KUANTITAS" localSheetId="2">#REF!</definedName>
    <definedName name="KUANTITAS">#REF!</definedName>
    <definedName name="KUPL">[45]KUPL!$C$3:$T$133</definedName>
    <definedName name="l" localSheetId="9" hidden="1">{#N/A,#N/A,FALSE,"COVER";#N/A,#N/A,FALSE,"CONTENTS";#N/A,#N/A,FALSE,"PAGE1";#N/A,#N/A,FALSE,"PAGE2";#N/A,#N/A,FALSE,"PAGE3";#N/A,#N/A,FALSE,"PAGE4";#N/A,#N/A,FALSE,"PAGE5";#N/A,#N/A,FALSE,"PAGE6";#N/A,#N/A,FALSE,"PAGE7";#N/A,#N/A,FALSE,"PAGE8";#N/A,#N/A,FALSE,"PAGE9"}</definedName>
    <definedName name="l" localSheetId="2" hidden="1">{#N/A,#N/A,FALSE,"COVER";#N/A,#N/A,FALSE,"CONTENTS";#N/A,#N/A,FALSE,"PAGE1";#N/A,#N/A,FALSE,"PAGE2";#N/A,#N/A,FALSE,"PAGE3";#N/A,#N/A,FALSE,"PAGE4";#N/A,#N/A,FALSE,"PAGE5";#N/A,#N/A,FALSE,"PAGE6";#N/A,#N/A,FALSE,"PAGE7";#N/A,#N/A,FALSE,"PAGE8";#N/A,#N/A,FALSE,"PAGE9"}</definedName>
    <definedName name="l" hidden="1">{#N/A,#N/A,FALSE,"COVER";#N/A,#N/A,FALSE,"CONTENTS";#N/A,#N/A,FALSE,"PAGE1";#N/A,#N/A,FALSE,"PAGE2";#N/A,#N/A,FALSE,"PAGE3";#N/A,#N/A,FALSE,"PAGE4";#N/A,#N/A,FALSE,"PAGE5";#N/A,#N/A,FALSE,"PAGE6";#N/A,#N/A,FALSE,"PAGE7";#N/A,#N/A,FALSE,"PAGE8";#N/A,#N/A,FALSE,"PAGE9"}</definedName>
    <definedName name="l\" localSheetId="9" hidden="1">{#N/A,#N/A,FALSE,"COVER";#N/A,#N/A,FALSE,"CONTENTS";#N/A,#N/A,FALSE,"PAGE1";#N/A,#N/A,FALSE,"PAGE2";#N/A,#N/A,FALSE,"PAGE3";#N/A,#N/A,FALSE,"PAGE4";#N/A,#N/A,FALSE,"PAGE5";#N/A,#N/A,FALSE,"PAGE6";#N/A,#N/A,FALSE,"PAGE7";#N/A,#N/A,FALSE,"PAGE8";#N/A,#N/A,FALSE,"PAGE9"}</definedName>
    <definedName name="l\" localSheetId="2" hidden="1">{#N/A,#N/A,FALSE,"COVER";#N/A,#N/A,FALSE,"CONTENTS";#N/A,#N/A,FALSE,"PAGE1";#N/A,#N/A,FALSE,"PAGE2";#N/A,#N/A,FALSE,"PAGE3";#N/A,#N/A,FALSE,"PAGE4";#N/A,#N/A,FALSE,"PAGE5";#N/A,#N/A,FALSE,"PAGE6";#N/A,#N/A,FALSE,"PAGE7";#N/A,#N/A,FALSE,"PAGE8";#N/A,#N/A,FALSE,"PAGE9"}</definedName>
    <definedName name="l\" hidden="1">{#N/A,#N/A,FALSE,"COVER";#N/A,#N/A,FALSE,"CONTENTS";#N/A,#N/A,FALSE,"PAGE1";#N/A,#N/A,FALSE,"PAGE2";#N/A,#N/A,FALSE,"PAGE3";#N/A,#N/A,FALSE,"PAGE4";#N/A,#N/A,FALSE,"PAGE5";#N/A,#N/A,FALSE,"PAGE6";#N/A,#N/A,FALSE,"PAGE7";#N/A,#N/A,FALSE,"PAGE8";#N/A,#N/A,FALSE,"PAGE9"}</definedName>
    <definedName name="L1_Coeff" localSheetId="2">#REF!</definedName>
    <definedName name="L1_Coeff">#REF!</definedName>
    <definedName name="L2_Coeff" localSheetId="2">#REF!</definedName>
    <definedName name="L2_Coeff">#REF!</definedName>
    <definedName name="L3_Coeff" localSheetId="2">#REF!</definedName>
    <definedName name="L3_Coeff">#REF!</definedName>
    <definedName name="L4_Coeff" localSheetId="2">#REF!</definedName>
    <definedName name="L4_Coeff">#REF!</definedName>
    <definedName name="L5_Coeff" localSheetId="2">#REF!</definedName>
    <definedName name="L5_Coeff">#REF!</definedName>
    <definedName name="L5A224" localSheetId="2">#REF!</definedName>
    <definedName name="L5A224">#REF!</definedName>
    <definedName name="LABA_RUGI" localSheetId="2">#REF!</definedName>
    <definedName name="LABA_RUGI">#REF!</definedName>
    <definedName name="Label_Days" localSheetId="2">'[61]AFE Activities'!$G$11:$G$37</definedName>
    <definedName name="Label_Days">'[62]AFE Activities'!$G$11:$G$37</definedName>
    <definedName name="Label_Depth" localSheetId="2">'[61]AFE Activities'!$H$11:$H$37</definedName>
    <definedName name="Label_Depth">'[62]AFE Activities'!$H$11:$H$37</definedName>
    <definedName name="LabelDays" localSheetId="9">#REF!</definedName>
    <definedName name="LabelDays" localSheetId="2">#REF!</definedName>
    <definedName name="LabelDays">#REF!</definedName>
    <definedName name="LabelDepth" localSheetId="2">#REF!</definedName>
    <definedName name="LabelDepth">#REF!</definedName>
    <definedName name="Laffan" localSheetId="2">[70]XYT!$G$32</definedName>
    <definedName name="Laffan">[71]XYT!$G$32</definedName>
    <definedName name="LAINLAIN" localSheetId="9">#REF!</definedName>
    <definedName name="LAINLAIN" localSheetId="2">#REF!</definedName>
    <definedName name="LAINLAIN">#REF!</definedName>
    <definedName name="lakjflkf" localSheetId="2">#REF!</definedName>
    <definedName name="lakjflkf">#REF!</definedName>
    <definedName name="lam_32" localSheetId="2">'[161]lamp-3.1'!#REF!</definedName>
    <definedName name="lam_32">'[161]lamp-3.1'!#REF!</definedName>
    <definedName name="lam_33" localSheetId="9">#REF!</definedName>
    <definedName name="lam_33" localSheetId="2">#REF!</definedName>
    <definedName name="lam_33">#REF!</definedName>
    <definedName name="Lamp" localSheetId="9">[44]SUM!#REF!</definedName>
    <definedName name="Lamp" localSheetId="2">[44]SUM!#REF!</definedName>
    <definedName name="Lamp">[44]SUM!#REF!</definedName>
    <definedName name="lamp_33" localSheetId="9">#REF!</definedName>
    <definedName name="lamp_33" localSheetId="2">#REF!</definedName>
    <definedName name="lamp_33">#REF!</definedName>
    <definedName name="lamp47" localSheetId="9">[44]SUM!#REF!</definedName>
    <definedName name="lamp47" localSheetId="2">[44]SUM!#REF!</definedName>
    <definedName name="lamp47">[44]SUM!#REF!</definedName>
    <definedName name="LAPORAN" localSheetId="9">#REF!</definedName>
    <definedName name="LAPORAN" localSheetId="2">#REF!</definedName>
    <definedName name="LAPORAN">#REF!</definedName>
    <definedName name="las_oil">[162]Program!$T$11</definedName>
    <definedName name="last_oil">[163]program!$N$9</definedName>
    <definedName name="Last_safety__Drill">'[164]3 HSE &amp;Well Control'!$G$2:$G$126</definedName>
    <definedName name="Last_Safety_Drill">'[112]3 HSE &amp;Well Control'!$F$2:$F$130</definedName>
    <definedName name="Last_Safety_meeting">'[112]3 HSE &amp;Well Control'!$G$2:$G$130</definedName>
    <definedName name="LAST1" localSheetId="9">#REF!</definedName>
    <definedName name="LAST1" localSheetId="2">#REF!</definedName>
    <definedName name="LAST1">#REF!</definedName>
    <definedName name="LAST11" localSheetId="2">#REF!</definedName>
    <definedName name="LAST11">#REF!</definedName>
    <definedName name="LAST8" localSheetId="2">#REF!</definedName>
    <definedName name="LAST8">#REF!</definedName>
    <definedName name="LASTOIL">[143]Program!$L$14</definedName>
    <definedName name="LASTOIL1">[115]Program!$L$15</definedName>
    <definedName name="LatColumn" localSheetId="2">!#REF!</definedName>
    <definedName name="LatColumn">!#REF!</definedName>
    <definedName name="lb_t" localSheetId="9">#REF!</definedName>
    <definedName name="lb_t" localSheetId="2">#REF!</definedName>
    <definedName name="lb_t">#REF!</definedName>
    <definedName name="LC" localSheetId="2">#REF!</definedName>
    <definedName name="LC">#REF!</definedName>
    <definedName name="LCOST" localSheetId="2">#REF!</definedName>
    <definedName name="LCOST">#REF!</definedName>
    <definedName name="LDEPR11" localSheetId="2">#REF!</definedName>
    <definedName name="LDEPR11">#REF!</definedName>
    <definedName name="LDEPR8" localSheetId="2">#REF!</definedName>
    <definedName name="LDEPR8">#REF!</definedName>
    <definedName name="LDG" localSheetId="2">#REF!</definedName>
    <definedName name="LDG">#REF!</definedName>
    <definedName name="LDL" localSheetId="2">#REF!</definedName>
    <definedName name="LDL">#REF!</definedName>
    <definedName name="LDS" localSheetId="2">#REF!</definedName>
    <definedName name="LDS">#REF!</definedName>
    <definedName name="LDT_Ref_Price" localSheetId="2">#REF!</definedName>
    <definedName name="LDT_Ref_Price">#REF!</definedName>
    <definedName name="leaf1" localSheetId="2">#REF!</definedName>
    <definedName name="leaf1">#REF!</definedName>
    <definedName name="leaf2" localSheetId="2">#REF!</definedName>
    <definedName name="leaf2">#REF!</definedName>
    <definedName name="leaf3" localSheetId="2">#REF!</definedName>
    <definedName name="leaf3">#REF!</definedName>
    <definedName name="leaf4" localSheetId="2">#REF!</definedName>
    <definedName name="leaf4">#REF!</definedName>
    <definedName name="Legal" localSheetId="2">#REF!</definedName>
    <definedName name="Legal">#REF!</definedName>
    <definedName name="LEGENDAC" localSheetId="2">#REF!</definedName>
    <definedName name="LEGENDAC">#REF!</definedName>
    <definedName name="LEGENDPL" localSheetId="2">#REF!</definedName>
    <definedName name="LEGENDPL">#REF!</definedName>
    <definedName name="Length" localSheetId="2">#REF!</definedName>
    <definedName name="Length">#REF!</definedName>
    <definedName name="LengthUnits" localSheetId="2">#REF!</definedName>
    <definedName name="LengthUnits">#REF!</definedName>
    <definedName name="LEVEL1" localSheetId="2">#REF!</definedName>
    <definedName name="LEVEL1">#REF!</definedName>
    <definedName name="LEVEL10" localSheetId="2">#REF!</definedName>
    <definedName name="LEVEL10">#REF!</definedName>
    <definedName name="LEVEL11" localSheetId="2">#REF!</definedName>
    <definedName name="LEVEL11">#REF!</definedName>
    <definedName name="LEVEL12" localSheetId="2">#REF!</definedName>
    <definedName name="LEVEL12">#REF!</definedName>
    <definedName name="LEVEL13" localSheetId="2">#REF!</definedName>
    <definedName name="LEVEL13">#REF!</definedName>
    <definedName name="LEVEL14" localSheetId="2">#REF!</definedName>
    <definedName name="LEVEL14">#REF!</definedName>
    <definedName name="LEVEL15" localSheetId="2">#REF!</definedName>
    <definedName name="LEVEL15">#REF!</definedName>
    <definedName name="LEVEL16" localSheetId="2">#REF!</definedName>
    <definedName name="LEVEL16">#REF!</definedName>
    <definedName name="LEVEL17" localSheetId="2">#REF!</definedName>
    <definedName name="LEVEL17">#REF!</definedName>
    <definedName name="LEVEL18" localSheetId="2">#REF!</definedName>
    <definedName name="LEVEL18">#REF!</definedName>
    <definedName name="LEVEL19" localSheetId="2">#REF!</definedName>
    <definedName name="LEVEL19">#REF!</definedName>
    <definedName name="LEVEL2" localSheetId="2">#REF!</definedName>
    <definedName name="LEVEL2">#REF!</definedName>
    <definedName name="LEVEL20" localSheetId="2">#REF!</definedName>
    <definedName name="LEVEL20">#REF!</definedName>
    <definedName name="LEVEL21" localSheetId="2">#REF!</definedName>
    <definedName name="LEVEL21">#REF!</definedName>
    <definedName name="LEVEL22" localSheetId="2">#REF!</definedName>
    <definedName name="LEVEL22">#REF!</definedName>
    <definedName name="LEVEL3" localSheetId="2">#REF!</definedName>
    <definedName name="LEVEL3">#REF!</definedName>
    <definedName name="LEVEL4" localSheetId="2">#REF!</definedName>
    <definedName name="LEVEL4">#REF!</definedName>
    <definedName name="LEVEL5" localSheetId="2">#REF!</definedName>
    <definedName name="LEVEL5">#REF!</definedName>
    <definedName name="LEVEL6" localSheetId="2">#REF!</definedName>
    <definedName name="LEVEL6">#REF!</definedName>
    <definedName name="LEVEL7" localSheetId="2">#REF!</definedName>
    <definedName name="LEVEL7">#REF!</definedName>
    <definedName name="LEVEL8" localSheetId="2">#REF!</definedName>
    <definedName name="LEVEL8">#REF!</definedName>
    <definedName name="LEVEL9" localSheetId="2">#REF!</definedName>
    <definedName name="LEVEL9">#REF!</definedName>
    <definedName name="lib_Acc_Code" localSheetId="2">[165]Library!$E$2:$E$59</definedName>
    <definedName name="lib_Acc_Code">[166]Library!$E$2:$E$59</definedName>
    <definedName name="lib_Acc_Des" localSheetId="2">[165]Library!$F$2:$F$59</definedName>
    <definedName name="lib_Acc_Des">[166]Library!$F$2:$F$59</definedName>
    <definedName name="lib_Phase_Type" localSheetId="2">[165]Library!$D$2:$D$3</definedName>
    <definedName name="lib_Phase_Type">[166]Library!$D$2:$D$3</definedName>
    <definedName name="lib_sp_1" localSheetId="2">[165]Library!$C$2:$C$17</definedName>
    <definedName name="lib_sp_1">[166]Library!$C$2:$C$17</definedName>
    <definedName name="lib_sp_2" localSheetId="2">[165]Library!$C$18:$C$33</definedName>
    <definedName name="lib_sp_2">[166]Library!$C$18:$C$33</definedName>
    <definedName name="lib_sp_3" localSheetId="2">[165]Library!$C$34:$C$38</definedName>
    <definedName name="lib_sp_3">[166]Library!$C$34:$C$38</definedName>
    <definedName name="lib_sp_4" localSheetId="2">[165]Library!$C$39:$C$46</definedName>
    <definedName name="lib_sp_4">[166]Library!$C$39:$C$46</definedName>
    <definedName name="lib_sp_5" localSheetId="2">[165]Library!$C$47:$C$63</definedName>
    <definedName name="lib_sp_5">[166]Library!$C$47:$C$63</definedName>
    <definedName name="lib_Unique_Phase" localSheetId="2">[165]Library!$A$2:$A$6</definedName>
    <definedName name="lib_Unique_Phase">[166]Library!$A$2:$A$6</definedName>
    <definedName name="LIH" localSheetId="2">[167]BOM!#REF!</definedName>
    <definedName name="LIH">[167]BOM!#REF!</definedName>
    <definedName name="LINER" localSheetId="9">#REF!</definedName>
    <definedName name="LINER" localSheetId="2">#REF!</definedName>
    <definedName name="LINER">#REF!</definedName>
    <definedName name="LINER_5" localSheetId="2">#REF!</definedName>
    <definedName name="LINER_5">#REF!</definedName>
    <definedName name="Liner_from" localSheetId="2">#REF!</definedName>
    <definedName name="Liner_from">#REF!</definedName>
    <definedName name="Liner_to" localSheetId="2">#REF!</definedName>
    <definedName name="Liner_to">#REF!</definedName>
    <definedName name="Link">[168]Sheet1!$AQ$5</definedName>
    <definedName name="LINV2A" localSheetId="9">#REF!</definedName>
    <definedName name="LINV2A" localSheetId="2">#REF!</definedName>
    <definedName name="LINV2A">#REF!</definedName>
    <definedName name="Liq2Eq" localSheetId="2">#REF!</definedName>
    <definedName name="Liq2Eq">#REF!</definedName>
    <definedName name="List" localSheetId="2">'[169]PRICE LIST'!$B$4:$F$67</definedName>
    <definedName name="List">'[169]PRICE LIST'!$B$4:$F$67</definedName>
    <definedName name="List_Codes">[170]Data_Code!$A$2:$C$197</definedName>
    <definedName name="listcode" localSheetId="9">#REF!</definedName>
    <definedName name="listcode" localSheetId="2">#REF!</definedName>
    <definedName name="listcode">#REF!</definedName>
    <definedName name="Lith4" localSheetId="9">'[34]Data Entry'!#REF!</definedName>
    <definedName name="Lith4" localSheetId="2">'[34]Data Entry'!#REF!</definedName>
    <definedName name="Lith4">'[34]Data Entry'!#REF!</definedName>
    <definedName name="Lith5" localSheetId="9">'[34]Data Entry'!#REF!</definedName>
    <definedName name="Lith5" localSheetId="2">'[34]Data Entry'!#REF!</definedName>
    <definedName name="Lith5">'[34]Data Entry'!#REF!</definedName>
    <definedName name="Lith6" localSheetId="2">'[34]Data Entry'!#REF!</definedName>
    <definedName name="Lith6">'[34]Data Entry'!#REF!</definedName>
    <definedName name="LK" localSheetId="9">#REF!</definedName>
    <definedName name="LK" localSheetId="2">#REF!</definedName>
    <definedName name="LK">#REF!</definedName>
    <definedName name="lkjhg" localSheetId="2">#REF!</definedName>
    <definedName name="lkjhg">#REF!</definedName>
    <definedName name="LL" localSheetId="9" hidden="1">{#N/A,#N/A,FALSE,"COVER";#N/A,#N/A,FALSE,"CONTENTS";#N/A,#N/A,FALSE,"PAGE1";#N/A,#N/A,FALSE,"PAGE2";#N/A,#N/A,FALSE,"PAGE3";#N/A,#N/A,FALSE,"PAGE4";#N/A,#N/A,FALSE,"PAGE5";#N/A,#N/A,FALSE,"PAGE6";#N/A,#N/A,FALSE,"PAGE7";#N/A,#N/A,FALSE,"PAGE8";#N/A,#N/A,FALSE,"PAGE9"}</definedName>
    <definedName name="LL" localSheetId="2" hidden="1">{#N/A,#N/A,FALSE,"COVER";#N/A,#N/A,FALSE,"CONTENTS";#N/A,#N/A,FALSE,"PAGE1";#N/A,#N/A,FALSE,"PAGE2";#N/A,#N/A,FALSE,"PAGE3";#N/A,#N/A,FALSE,"PAGE4";#N/A,#N/A,FALSE,"PAGE5";#N/A,#N/A,FALSE,"PAGE6";#N/A,#N/A,FALSE,"PAGE7";#N/A,#N/A,FALSE,"PAGE8";#N/A,#N/A,FALSE,"PAGE9"}</definedName>
    <definedName name="LL" hidden="1">{#N/A,#N/A,FALSE,"COVER";#N/A,#N/A,FALSE,"CONTENTS";#N/A,#N/A,FALSE,"PAGE1";#N/A,#N/A,FALSE,"PAGE2";#N/A,#N/A,FALSE,"PAGE3";#N/A,#N/A,FALSE,"PAGE4";#N/A,#N/A,FALSE,"PAGE5";#N/A,#N/A,FALSE,"PAGE6";#N/A,#N/A,FALSE,"PAGE7";#N/A,#N/A,FALSE,"PAGE8";#N/A,#N/A,FALSE,"PAGE9"}</definedName>
    <definedName name="loader">#N/A</definedName>
    <definedName name="Loan" localSheetId="2">#REF!</definedName>
    <definedName name="Loan">#REF!</definedName>
    <definedName name="LOCAL" localSheetId="2">[171]IR66N!#REF!</definedName>
    <definedName name="LOCAL">[171]IR66N!#REF!</definedName>
    <definedName name="location" localSheetId="2">[74]Source!$B$4:$B$6</definedName>
    <definedName name="location">[75]Source!$B$4:$B$6</definedName>
    <definedName name="Log" localSheetId="9">#REF!</definedName>
    <definedName name="Log" localSheetId="2">#REF!</definedName>
    <definedName name="Log">#REF!</definedName>
    <definedName name="LOG_CH" localSheetId="2">#REF!</definedName>
    <definedName name="LOG_CH">#REF!</definedName>
    <definedName name="Log_Csg">'[103]Plan IDS'!$F$366</definedName>
    <definedName name="LOG_OH" localSheetId="9">#REF!</definedName>
    <definedName name="LOG_OH" localSheetId="2">#REF!</definedName>
    <definedName name="LOG_OH">#REF!</definedName>
    <definedName name="LOG_RIH" localSheetId="2">#REF!</definedName>
    <definedName name="LOG_RIH">#REF!</definedName>
    <definedName name="Log_Sp">'[103]Plan IDS'!$F$367</definedName>
    <definedName name="LongColumn" localSheetId="2">!#REF!</definedName>
    <definedName name="LongColumn">!#REF!</definedName>
    <definedName name="Longlead" localSheetId="9">#REF!</definedName>
    <definedName name="Longlead" localSheetId="2">#REF!</definedName>
    <definedName name="Longlead">#REF!</definedName>
    <definedName name="Look1Area" localSheetId="2">#REF!</definedName>
    <definedName name="Look1Area">#REF!</definedName>
    <definedName name="Look2Area" localSheetId="2">#REF!</definedName>
    <definedName name="Look2Area">#REF!</definedName>
    <definedName name="Look3Area" localSheetId="2">#REF!</definedName>
    <definedName name="Look3Area">#REF!</definedName>
    <definedName name="Look4Area" localSheetId="2">#REF!</definedName>
    <definedName name="Look4Area">#REF!</definedName>
    <definedName name="Look5Area" localSheetId="2">#REF!</definedName>
    <definedName name="Look5Area">#REF!</definedName>
    <definedName name="LOVERLFT" localSheetId="2">#REF!</definedName>
    <definedName name="LOVERLFT">#REF!</definedName>
    <definedName name="LPROD8" localSheetId="2">#REF!</definedName>
    <definedName name="LPROD8">#REF!</definedName>
    <definedName name="LRSV2A" localSheetId="2">#REF!</definedName>
    <definedName name="LRSV2A">#REF!</definedName>
    <definedName name="LS" localSheetId="2">#REF!</definedName>
    <definedName name="LS">#REF!</definedName>
    <definedName name="lt_ncp1" localSheetId="2">[9]WDSI!$H$58</definedName>
    <definedName name="lt_ncp1">[10]WDSI!$H$58</definedName>
    <definedName name="lt_ndp1" localSheetId="2">[9]WDSI!$H$27</definedName>
    <definedName name="lt_ndp1">[10]WDSI!$H$27</definedName>
    <definedName name="lt_ndp2" localSheetId="2">[9]WDSI!$H$35</definedName>
    <definedName name="lt_ndp2">[10]WDSI!$H$35</definedName>
    <definedName name="lt_ndp3" localSheetId="2">[9]WDSI!$H$42</definedName>
    <definedName name="lt_ndp3">[10]WDSI!$H$42</definedName>
    <definedName name="LTCA_A" localSheetId="2">#REF!</definedName>
    <definedName name="LTCA_A">#REF!</definedName>
    <definedName name="LTCS_A" localSheetId="2">#REF!</definedName>
    <definedName name="LTCS_A">#REF!</definedName>
    <definedName name="LTCS_B" localSheetId="2">#REF!</definedName>
    <definedName name="LTCS_B">#REF!</definedName>
    <definedName name="LTDI_A" localSheetId="2">#REF!</definedName>
    <definedName name="LTDI_A">#REF!</definedName>
    <definedName name="LTFB_A" localSheetId="2">#REF!</definedName>
    <definedName name="LTFB_A">#REF!</definedName>
    <definedName name="LTFB_B" localSheetId="2">#REF!</definedName>
    <definedName name="LTFB_B">#REF!</definedName>
    <definedName name="LTGR_A" localSheetId="2">#REF!</definedName>
    <definedName name="LTGR_A">#REF!</definedName>
    <definedName name="LTND_A" localSheetId="2">#REF!</definedName>
    <definedName name="LTND_A">#REF!</definedName>
    <definedName name="LTOP1">[37]INPUT!$C$33</definedName>
    <definedName name="LTOP2">[37]INPUT!$F$33</definedName>
    <definedName name="LTQD_A" localSheetId="9">#REF!</definedName>
    <definedName name="LTQD_A" localSheetId="2">#REF!</definedName>
    <definedName name="LTQD_A">#REF!</definedName>
    <definedName name="LTTM_A" localSheetId="2">#REF!</definedName>
    <definedName name="LTTM_A">#REF!</definedName>
    <definedName name="LWD" localSheetId="9" hidden="1">{#N/A,#N/A,FALSE,"Parts";#N/A,#N/A,FALSE,"FG";#N/A,#N/A,FALSE,"Raw Material";#N/A,#N/A,FALSE,"Resale"}</definedName>
    <definedName name="LWD" localSheetId="2" hidden="1">{#N/A,#N/A,FALSE,"Parts";#N/A,#N/A,FALSE,"FG";#N/A,#N/A,FALSE,"Raw Material";#N/A,#N/A,FALSE,"Resale"}</definedName>
    <definedName name="LWD" hidden="1">{#N/A,#N/A,FALSE,"Parts";#N/A,#N/A,FALSE,"FG";#N/A,#N/A,FALSE,"Raw Material";#N/A,#N/A,FALSE,"Resale"}</definedName>
    <definedName name="m" localSheetId="2">#REF!</definedName>
    <definedName name="m">#REF!</definedName>
    <definedName name="M_Cost_Drill" localSheetId="2">#REF!</definedName>
    <definedName name="M_Cost_Drill">#REF!</definedName>
    <definedName name="M_Cost_Fee" localSheetId="2">#REF!</definedName>
    <definedName name="M_Cost_Fee">#REF!</definedName>
    <definedName name="M1_Coeff" localSheetId="2">#REF!</definedName>
    <definedName name="M1_Coeff">#REF!</definedName>
    <definedName name="M3_BLN" localSheetId="2">#REF!</definedName>
    <definedName name="M3_BLN">#REF!</definedName>
    <definedName name="M3_H" localSheetId="2">#REF!</definedName>
    <definedName name="M3_H">#REF!</definedName>
    <definedName name="M5_Mapping_WBS" localSheetId="2">#REF!</definedName>
    <definedName name="M5_Mapping_WBS">#REF!</definedName>
    <definedName name="MA.PER.CC" localSheetId="2">#REF!</definedName>
    <definedName name="MA.PER.CC">#REF!</definedName>
    <definedName name="Macro112" localSheetId="2">[157]!Macro59</definedName>
    <definedName name="Macro112">[158]!Macro59</definedName>
    <definedName name="Macro4">[3]!Macro4</definedName>
    <definedName name="Macro46" localSheetId="2">[29]!Macro46</definedName>
    <definedName name="Macro46">[30]!Macro46</definedName>
    <definedName name="Macro59" localSheetId="2">[157]!Macro59</definedName>
    <definedName name="Macro59">[158]!Macro59</definedName>
    <definedName name="Macro60" localSheetId="2">[157]!Macro60</definedName>
    <definedName name="Macro60">[158]!Macro60</definedName>
    <definedName name="Macro61" localSheetId="2">[157]!Macro61</definedName>
    <definedName name="Macro61">[158]!Macro61</definedName>
    <definedName name="MACROS" localSheetId="2">[172]SUMMARY!#REF!</definedName>
    <definedName name="MACROS">[172]SUMMARY!#REF!</definedName>
    <definedName name="MAD" localSheetId="9">#REF!</definedName>
    <definedName name="MAD" localSheetId="2">#REF!</definedName>
    <definedName name="MAD">#REF!</definedName>
    <definedName name="MagneticDeclDate" localSheetId="2">#REF!</definedName>
    <definedName name="MagneticDeclDate">#REF!</definedName>
    <definedName name="MagneticDeclination" localSheetId="2">#REF!</definedName>
    <definedName name="MagneticDeclination">#REF!</definedName>
    <definedName name="MagneticDeclModel" localSheetId="2">#REF!</definedName>
    <definedName name="MagneticDeclModel">#REF!</definedName>
    <definedName name="MAIN">[3]!MAIN</definedName>
    <definedName name="main1">[3]!main1</definedName>
    <definedName name="mainm">[3]!mainm</definedName>
    <definedName name="MAN_C" localSheetId="2">#REF!</definedName>
    <definedName name="MAN_C">#REF!</definedName>
    <definedName name="mandor" localSheetId="2">'[96]HARGA SATUAN'!$G$13</definedName>
    <definedName name="mandor">'[96]HARGA SATUAN'!$G$13</definedName>
    <definedName name="mandorjam">#N/A</definedName>
    <definedName name="Manifa___Hith" localSheetId="2">[70]XYT!$G$90</definedName>
    <definedName name="Manifa___Hith">[71]XYT!$G$90</definedName>
    <definedName name="margin" localSheetId="9">#REF!</definedName>
    <definedName name="margin" localSheetId="2">#REF!</definedName>
    <definedName name="margin">#REF!</definedName>
    <definedName name="mark" localSheetId="2">#REF!</definedName>
    <definedName name="mark">#REF!</definedName>
    <definedName name="mark1" localSheetId="2">#REF!</definedName>
    <definedName name="mark1">#REF!</definedName>
    <definedName name="mark2" localSheetId="2">#REF!</definedName>
    <definedName name="mark2">#REF!</definedName>
    <definedName name="marrupees">'[173]Cash Expsense March-96'!$H$6</definedName>
    <definedName name="mas" localSheetId="2" hidden="1">'[68]ABK.04.AWALR+CO+TAB.RUPS'!#REF!</definedName>
    <definedName name="mas" hidden="1">'[68]ABK.04.AWALR+CO+TAB.RUPS'!#REF!</definedName>
    <definedName name="Master">[174]Lists!$A$2:INDEX([174]Lists!$A:$A,COUNTA([174]Lists!$A:$A))</definedName>
    <definedName name="MATERIAL" localSheetId="9">#REF!</definedName>
    <definedName name="MATERIAL" localSheetId="2">#REF!</definedName>
    <definedName name="MATERIAL">#REF!</definedName>
    <definedName name="Mauddud" localSheetId="2">[70]XYT!$G$36</definedName>
    <definedName name="Mauddud">[71]XYT!$G$36</definedName>
    <definedName name="MAX" localSheetId="9">#REF!</definedName>
    <definedName name="MAX" localSheetId="2">#REF!</definedName>
    <definedName name="MAX">#REF!</definedName>
    <definedName name="MAX_MW_EMW">'[97]Pore Press &amp; FG'!$H$6:$H$17</definedName>
    <definedName name="MAX_MW_MD">'[97]Pore Press &amp; FG'!$G$6:$G$17</definedName>
    <definedName name="MaxForecastPOB" localSheetId="2">'[175]5 Day Forecast'!#REF!</definedName>
    <definedName name="MaxForecastPOB">'[175]5 Day Forecast'!#REF!</definedName>
    <definedName name="MaxOdUnits" localSheetId="9">#REF!</definedName>
    <definedName name="MaxOdUnits" localSheetId="2">#REF!</definedName>
    <definedName name="MaxOdUnits">#REF!</definedName>
    <definedName name="MAXTRAC" localSheetId="2">#REF!</definedName>
    <definedName name="MAXTRAC">#REF!</definedName>
    <definedName name="mb" localSheetId="9" hidden="1">{#N/A,#N/A,FALSE,"CHANGES";#N/A,#N/A,FALSE,"PROD SUMMARY";#N/A,#N/A,FALSE,"1995 PO SUM";#N/A,#N/A,FALSE,"1995 GEOG SUM";#N/A,#N/A,FALSE,"1996 PO SUM";#N/A,#N/A,FALSE,"1996 GEOG SUM"}</definedName>
    <definedName name="mb" localSheetId="2" hidden="1">{#N/A,#N/A,FALSE,"CHANGES";#N/A,#N/A,FALSE,"PROD SUMMARY";#N/A,#N/A,FALSE,"1995 PO SUM";#N/A,#N/A,FALSE,"1995 GEOG SUM";#N/A,#N/A,FALSE,"1996 PO SUM";#N/A,#N/A,FALSE,"1996 GEOG SUM"}</definedName>
    <definedName name="mb" hidden="1">{#N/A,#N/A,FALSE,"CHANGES";#N/A,#N/A,FALSE,"PROD SUMMARY";#N/A,#N/A,FALSE,"1995 PO SUM";#N/A,#N/A,FALSE,"1995 GEOG SUM";#N/A,#N/A,FALSE,"1996 PO SUM";#N/A,#N/A,FALSE,"1996 GEOG SUM"}</definedName>
    <definedName name="MC" localSheetId="2">#REF!</definedName>
    <definedName name="MC">#REF!</definedName>
    <definedName name="MCFL_PE" localSheetId="2">#REF!</definedName>
    <definedName name="MCFL_PE">#REF!</definedName>
    <definedName name="MD" localSheetId="2">#REF!</definedName>
    <definedName name="MD">#REF!</definedName>
    <definedName name="MD_Actual" localSheetId="2">#REF!</definedName>
    <definedName name="MD_Actual">#REF!</definedName>
    <definedName name="MD_Column" localSheetId="2">!#REF!</definedName>
    <definedName name="MD_Column">!#REF!</definedName>
    <definedName name="MD_Plan" localSheetId="9">#REF!</definedName>
    <definedName name="MD_Plan" localSheetId="2">#REF!</definedName>
    <definedName name="MD_Plan">#REF!</definedName>
    <definedName name="MD_Unit" localSheetId="2">#REF!</definedName>
    <definedName name="MD_Unit">#REF!</definedName>
    <definedName name="MDT_DP" localSheetId="2">#REF!</definedName>
    <definedName name="MDT_DP">#REF!</definedName>
    <definedName name="MDT_FA" localSheetId="2">#REF!</definedName>
    <definedName name="MDT_FA">#REF!</definedName>
    <definedName name="MDT_FC" localSheetId="2">#REF!</definedName>
    <definedName name="MDT_FC">#REF!</definedName>
    <definedName name="MDT_LFA" localSheetId="2">#REF!</definedName>
    <definedName name="MDT_LFA">#REF!</definedName>
    <definedName name="MDT_MS" localSheetId="2">#REF!</definedName>
    <definedName name="MDT_MS">#REF!</definedName>
    <definedName name="MDT_PA" localSheetId="2">#REF!</definedName>
    <definedName name="MDT_PA">#REF!</definedName>
    <definedName name="MDT_PO" localSheetId="2">#REF!</definedName>
    <definedName name="MDT_PO">#REF!</definedName>
    <definedName name="MDT_SP" localSheetId="2">#REF!</definedName>
    <definedName name="MDT_SP">#REF!</definedName>
    <definedName name="MENU">[3]!MENU</definedName>
    <definedName name="menu1">[3]!menu1</definedName>
    <definedName name="MEqLU" localSheetId="2">#REF!</definedName>
    <definedName name="MEqLU">#REF!</definedName>
    <definedName name="METT" localSheetId="2">#REF!</definedName>
    <definedName name="METT">#REF!</definedName>
    <definedName name="MFC" localSheetId="2">#REF!</definedName>
    <definedName name="MFC">#REF!</definedName>
    <definedName name="MFI" localSheetId="2">#REF!</definedName>
    <definedName name="MFI">#REF!</definedName>
    <definedName name="MFL" localSheetId="2">#REF!</definedName>
    <definedName name="MFL">#REF!</definedName>
    <definedName name="MFS" localSheetId="2">#REF!</definedName>
    <definedName name="MFS">#REF!</definedName>
    <definedName name="MGasLU" localSheetId="2">#REF!</definedName>
    <definedName name="MGasLU">#REF!</definedName>
    <definedName name="MGD" localSheetId="2">#REF!</definedName>
    <definedName name="MGD">#REF!</definedName>
    <definedName name="mh" localSheetId="2">#REF!</definedName>
    <definedName name="mh">#REF!</definedName>
    <definedName name="MIN" localSheetId="2">#REF!</definedName>
    <definedName name="MIN">#REF!</definedName>
    <definedName name="MIN_MW_EMW">'[97]Pore Press &amp; FG'!$E$6:$E$16</definedName>
    <definedName name="MIN_MW_MD">'[97]Pore Press &amp; FG'!$D$6:$D$16</definedName>
    <definedName name="MINOR" localSheetId="9">#REF!</definedName>
    <definedName name="MINOR" localSheetId="2">#REF!</definedName>
    <definedName name="MINOR">#REF!</definedName>
    <definedName name="MINROP1" localSheetId="2">#REF!</definedName>
    <definedName name="MINROP1">#REF!</definedName>
    <definedName name="MINROP10" localSheetId="2">#REF!</definedName>
    <definedName name="MINROP10">#REF!</definedName>
    <definedName name="MINROP11" localSheetId="2">#REF!</definedName>
    <definedName name="MINROP11">#REF!</definedName>
    <definedName name="MINROP2" localSheetId="2">#REF!</definedName>
    <definedName name="MINROP2">#REF!</definedName>
    <definedName name="MINROP3" localSheetId="2">#REF!</definedName>
    <definedName name="MINROP3">#REF!</definedName>
    <definedName name="MINROP4" localSheetId="2">#REF!</definedName>
    <definedName name="MINROP4">#REF!</definedName>
    <definedName name="MINROP5" localSheetId="2">#REF!</definedName>
    <definedName name="MINROP5">#REF!</definedName>
    <definedName name="MINROP6" localSheetId="2">#REF!</definedName>
    <definedName name="MINROP6">#REF!</definedName>
    <definedName name="MINROP7" localSheetId="2">#REF!</definedName>
    <definedName name="MINROP7">#REF!</definedName>
    <definedName name="MINROP8" localSheetId="2">#REF!</definedName>
    <definedName name="MINROP8">#REF!</definedName>
    <definedName name="MINROP9" localSheetId="2">#REF!</definedName>
    <definedName name="MINROP9">#REF!</definedName>
    <definedName name="Minyak" localSheetId="2">#REF!</definedName>
    <definedName name="Minyak">#REF!</definedName>
    <definedName name="MITRA" localSheetId="2">#REF!</definedName>
    <definedName name="MITRA">#REF!</definedName>
    <definedName name="mkin" localSheetId="2">#REF!</definedName>
    <definedName name="mkin">#REF!</definedName>
    <definedName name="ML" localSheetId="2">#REF!</definedName>
    <definedName name="ML">#REF!</definedName>
    <definedName name="ML_PE" localSheetId="2">#REF!</definedName>
    <definedName name="ML_PE">#REF!</definedName>
    <definedName name="MLC" localSheetId="2">#REF!</definedName>
    <definedName name="MLC">#REF!</definedName>
    <definedName name="MLiqLU" localSheetId="2">#REF!</definedName>
    <definedName name="MLiqLU">#REF!</definedName>
    <definedName name="MM" localSheetId="2">#REF!</definedName>
    <definedName name="MM">#REF!</definedName>
    <definedName name="MMS_Limit">#N/A</definedName>
    <definedName name="mn" localSheetId="2">#REF!</definedName>
    <definedName name="mn">#REF!</definedName>
    <definedName name="MOBILISASI" localSheetId="2">#REF!</definedName>
    <definedName name="MOBILISASI">#REF!</definedName>
    <definedName name="Mode" localSheetId="2">#REF!</definedName>
    <definedName name="Mode">#REF!</definedName>
    <definedName name="Model" localSheetId="2">#REF!</definedName>
    <definedName name="Model">#REF!</definedName>
    <definedName name="modstart">[176]Assump!$B$8</definedName>
    <definedName name="Module1.draw_productionfirst">[3]!Module1.draw_productionfirst</definedName>
    <definedName name="Module1.draw_productionsecond">[3]!Module1.draw_productionsecond</definedName>
    <definedName name="Module4.drawblanks">[3]!Module4.drawblanks</definedName>
    <definedName name="Module4.drawlinerfirst">[3]!Module4.drawlinerfirst</definedName>
    <definedName name="Module4.drawlinersecond">[3]!Module4.drawlinersecond</definedName>
    <definedName name="Module4.drawmiscellaneous">[3]!Module4.drawmiscellaneous</definedName>
    <definedName name="Module4.drawproductionfirst">[3]!Module4.drawproductionfirst</definedName>
    <definedName name="Module4.drawproductionsecond">[3]!Module4.drawproductionsecond</definedName>
    <definedName name="Module4.drawquantum">[3]!Module4.drawquantum</definedName>
    <definedName name="Module4.drawscreens">[3]!Module4.drawscreens</definedName>
    <definedName name="Module4.drawshearsubs">[3]!Module4.drawshearsubs</definedName>
    <definedName name="Module4.drawsump">[3]!Module4.drawsump</definedName>
    <definedName name="Module4.textfive">[3]!Module4.textfive</definedName>
    <definedName name="Module4.textfivehalf">[3]!Module4.textfivehalf</definedName>
    <definedName name="Module4.textninefiveeightfourfirst">[3]!Module4.textninefiveeightfourfirst</definedName>
    <definedName name="Module4.textninefiveeightfoursecond">[3]!Module4.textninefiveeightfoursecond</definedName>
    <definedName name="Module4.textninefiveeightsixfirst">[3]!Module4.textninefiveeightsixfirst</definedName>
    <definedName name="Module4.textninefiveeightsixsecond">[3]!Module4.textninefiveeightsixsecond</definedName>
    <definedName name="Module4.textsevenfiveeightfour">[3]!Module4.textsevenfiveeightfour</definedName>
    <definedName name="Module4.textsevenfiveeightthree">[3]!Module4.textsevenfiveeightthree</definedName>
    <definedName name="Module4.textsevenfour">[3]!Module4.textsevenfour</definedName>
    <definedName name="Module4.textseventhree">[3]!Module4.textseventhree</definedName>
    <definedName name="Monthslist" localSheetId="2">#REF!</definedName>
    <definedName name="Monthslist">#REF!</definedName>
    <definedName name="Move" localSheetId="2">#REF!</definedName>
    <definedName name="Move">#REF!</definedName>
    <definedName name="Move_in_and_RU" localSheetId="2">#REF!</definedName>
    <definedName name="Move_in_and_RU">#REF!</definedName>
    <definedName name="MPAT" localSheetId="2">#REF!</definedName>
    <definedName name="MPAT">#REF!</definedName>
    <definedName name="MPBT" localSheetId="2">#REF!</definedName>
    <definedName name="MPBT">#REF!</definedName>
    <definedName name="MPBT9" localSheetId="2">#REF!</definedName>
    <definedName name="MPBT9">#REF!</definedName>
    <definedName name="MR" localSheetId="2">#REF!</definedName>
    <definedName name="MR">#REF!</definedName>
    <definedName name="MSCT" localSheetId="2">#REF!</definedName>
    <definedName name="MSCT">#REF!</definedName>
    <definedName name="MSFL" localSheetId="2">#REF!</definedName>
    <definedName name="MSFL">#REF!</definedName>
    <definedName name="msy" localSheetId="2">#REF!</definedName>
    <definedName name="msy">#REF!</definedName>
    <definedName name="MTT_C" localSheetId="2">#REF!</definedName>
    <definedName name="MTT_C">#REF!</definedName>
    <definedName name="Mud" localSheetId="2">'[81]SCH 20'!#REF!</definedName>
    <definedName name="Mud">'[81]SCH 20'!#REF!</definedName>
    <definedName name="Mud_type" localSheetId="2">[9]WDSI!$O$23</definedName>
    <definedName name="Mud_type">[10]WDSI!$O$23</definedName>
    <definedName name="MudFunnelViscosity" localSheetId="2">#REF!</definedName>
    <definedName name="MudFunnelViscosity">#REF!</definedName>
    <definedName name="MudFunnelViscosityUnits" localSheetId="2">#REF!</definedName>
    <definedName name="MudFunnelViscosityUnits">#REF!</definedName>
    <definedName name="MudPV" localSheetId="2">#REF!</definedName>
    <definedName name="MudPV">#REF!</definedName>
    <definedName name="MudPVUnits" localSheetId="2">#REF!</definedName>
    <definedName name="MudPVUnits">#REF!</definedName>
    <definedName name="MudUnits" localSheetId="2">'[34]Data Entry'!$L$10</definedName>
    <definedName name="MudUnits">'[34]Data Entry'!$L$10</definedName>
    <definedName name="MudWeight" localSheetId="9">#REF!</definedName>
    <definedName name="MudWeight" localSheetId="2">#REF!</definedName>
    <definedName name="MudWeight">#REF!</definedName>
    <definedName name="MudWeightUnits" localSheetId="2">#REF!</definedName>
    <definedName name="MudWeightUnits">#REF!</definedName>
    <definedName name="MudYP" localSheetId="2">#REF!</definedName>
    <definedName name="MudYP">#REF!</definedName>
    <definedName name="MudYPUnits" localSheetId="2">#REF!</definedName>
    <definedName name="MudYPUnits">#REF!</definedName>
    <definedName name="MUI">'[67]cms-28'!$F$21</definedName>
    <definedName name="MW">[105]INPUT!$G$19</definedName>
    <definedName name="MWAC" localSheetId="9">#REF!</definedName>
    <definedName name="MWAC" localSheetId="2">#REF!</definedName>
    <definedName name="MWAC">#REF!</definedName>
    <definedName name="MWD" localSheetId="2">#REF!</definedName>
    <definedName name="MWD">#REF!</definedName>
    <definedName name="MWDEPTHAC" localSheetId="2">#REF!</definedName>
    <definedName name="MWDEPTHAC">#REF!</definedName>
    <definedName name="MWP" localSheetId="2">#REF!</definedName>
    <definedName name="MWP">#REF!</definedName>
    <definedName name="MWP_PL1" localSheetId="2">#REF!</definedName>
    <definedName name="MWP_PL1">#REF!</definedName>
    <definedName name="MWP_PL2" localSheetId="2">#REF!</definedName>
    <definedName name="MWP_PL2">#REF!</definedName>
    <definedName name="MWPLAN" localSheetId="2">#REF!</definedName>
    <definedName name="MWPLAN">#REF!</definedName>
    <definedName name="n" localSheetId="2">#REF!</definedName>
    <definedName name="n">#REF!</definedName>
    <definedName name="N1_Coeff" localSheetId="2">#REF!</definedName>
    <definedName name="N1_Coeff">#REF!</definedName>
    <definedName name="N2_Coeff" localSheetId="2">#REF!</definedName>
    <definedName name="N2_Coeff">#REF!</definedName>
    <definedName name="na" localSheetId="2">'[50]Well Plan 1'!#REF!</definedName>
    <definedName name="na">'[50]Well Plan 1'!#REF!</definedName>
    <definedName name="Nahr_Umr" localSheetId="2">[70]XYT!$G$37</definedName>
    <definedName name="Nahr_Umr">[71]XYT!$G$37</definedName>
    <definedName name="nay" localSheetId="9">#REF!</definedName>
    <definedName name="nay" localSheetId="2">#REF!</definedName>
    <definedName name="nay">#REF!</definedName>
    <definedName name="NBL" localSheetId="9" hidden="1">{#N/A,#N/A,FALSE,"Sheet1"}</definedName>
    <definedName name="NBL" localSheetId="2" hidden="1">{#N/A,#N/A,FALSE,"Sheet1"}</definedName>
    <definedName name="NBL" hidden="1">{#N/A,#N/A,FALSE,"Sheet1"}</definedName>
    <definedName name="negvalue">[177]Sheet3!$G$2</definedName>
    <definedName name="NERACA" localSheetId="9">#REF!</definedName>
    <definedName name="NERACA" localSheetId="2">#REF!</definedName>
    <definedName name="NERACA">#REF!</definedName>
    <definedName name="NET" localSheetId="2">#REF!</definedName>
    <definedName name="NET">#REF!</definedName>
    <definedName name="Net_12.25" localSheetId="2">#REF!</definedName>
    <definedName name="Net_12.25">#REF!</definedName>
    <definedName name="Net_17.5" localSheetId="2">#REF!</definedName>
    <definedName name="Net_17.5">#REF!</definedName>
    <definedName name="Net_8.5" localSheetId="2">#REF!</definedName>
    <definedName name="Net_8.5">#REF!</definedName>
    <definedName name="Net_eval" localSheetId="2">#REF!</definedName>
    <definedName name="Net_eval">#REF!</definedName>
    <definedName name="NET_GM" localSheetId="2">[145]SUM!#REF!</definedName>
    <definedName name="NET_GM">[145]SUM!#REF!</definedName>
    <definedName name="NET_GM_A" localSheetId="2">[145]SUM!#REF!</definedName>
    <definedName name="NET_GM_A">[145]SUM!#REF!</definedName>
    <definedName name="Net_Total" localSheetId="9">#REF!</definedName>
    <definedName name="Net_Total" localSheetId="2">#REF!</definedName>
    <definedName name="Net_Total">#REF!</definedName>
    <definedName name="new" localSheetId="2">#REF!</definedName>
    <definedName name="new">#REF!</definedName>
    <definedName name="newtechcolor" localSheetId="2">#REF!</definedName>
    <definedName name="newtechcolor">#REF!</definedName>
    <definedName name="NFD_C" localSheetId="2">#REF!</definedName>
    <definedName name="NFD_C">#REF!</definedName>
    <definedName name="nfs" localSheetId="2" hidden="1">[12]SENSITIVITAS!$E$9:$E$15</definedName>
    <definedName name="nfs" hidden="1">[12]SENSITIVITAS!$E$9:$E$15</definedName>
    <definedName name="NGS" localSheetId="9">#REF!</definedName>
    <definedName name="NGS" localSheetId="2">#REF!</definedName>
    <definedName name="NGS">#REF!</definedName>
    <definedName name="NH" localSheetId="2">#REF!</definedName>
    <definedName name="NH">#REF!</definedName>
    <definedName name="NM" localSheetId="2">#REF!</definedName>
    <definedName name="NM">#REF!</definedName>
    <definedName name="NMSNDFMNSD">[3]!NMSNDFMNSD</definedName>
    <definedName name="no_zone" localSheetId="2">[9]WDSI!$H$4</definedName>
    <definedName name="no_zone">[10]WDSI!$H$4</definedName>
    <definedName name="NOL" localSheetId="2">#REF!</definedName>
    <definedName name="NOL">#REF!</definedName>
    <definedName name="Nom_weight__lb_ft" localSheetId="2">#REF!</definedName>
    <definedName name="Nom_weight__lb_ft">#REF!</definedName>
    <definedName name="Normalize" localSheetId="2">#REF!</definedName>
    <definedName name="Normalize">#REF!</definedName>
    <definedName name="North">[97]Directional!$E$6:$E$48</definedName>
    <definedName name="NorthingColumn" localSheetId="2">!#REF!</definedName>
    <definedName name="NorthingColumn">!#REF!</definedName>
    <definedName name="NorthingUnit" localSheetId="9">#REF!</definedName>
    <definedName name="NorthingUnit" localSheetId="2">#REF!</definedName>
    <definedName name="NorthingUnit">#REF!</definedName>
    <definedName name="NorthReference" localSheetId="2">#REF!</definedName>
    <definedName name="NorthReference">#REF!</definedName>
    <definedName name="NosOfTubing" localSheetId="2">#REF!</definedName>
    <definedName name="NosOfTubing">#REF!</definedName>
    <definedName name="Note1" localSheetId="2">#REF!</definedName>
    <definedName name="Note1">#REF!</definedName>
    <definedName name="Note2" localSheetId="2">#REF!</definedName>
    <definedName name="Note2">#REF!</definedName>
    <definedName name="note4" localSheetId="2">[80]SUM!#REF!</definedName>
    <definedName name="note4">[80]SUM!#REF!</definedName>
    <definedName name="Notes" localSheetId="9">#REF!</definedName>
    <definedName name="Notes" localSheetId="2">#REF!</definedName>
    <definedName name="Notes">#REF!</definedName>
    <definedName name="NOTES1" localSheetId="2">#REF!</definedName>
    <definedName name="NOTES1">#REF!</definedName>
    <definedName name="NOTES2" localSheetId="2">#REF!</definedName>
    <definedName name="NOTES2">#REF!</definedName>
    <definedName name="NOTIFY" localSheetId="2">#REF!</definedName>
    <definedName name="NOTIFY">#REF!</definedName>
    <definedName name="now" localSheetId="2">#REF!</definedName>
    <definedName name="now">#REF!</definedName>
    <definedName name="NPT" localSheetId="2">[48]Codes!#REF!</definedName>
    <definedName name="NPT">[49]Codes!#REF!</definedName>
    <definedName name="NPTBreakdown" localSheetId="2">[48]Codes!#REF!</definedName>
    <definedName name="NPTBreakdown">[49]Codes!#REF!</definedName>
    <definedName name="NPTCC1" localSheetId="2">[9]WDSI!$J$58</definedName>
    <definedName name="NPTCC1">[10]WDSI!$J$58</definedName>
    <definedName name="NPTCodes" localSheetId="2">[48]Codes!#REF!</definedName>
    <definedName name="NPTCodes">[49]Codes!#REF!</definedName>
    <definedName name="NPTDetails" localSheetId="2">[48]Codes!#REF!</definedName>
    <definedName name="NPTDetails">[49]Codes!#REF!</definedName>
    <definedName name="NPTDP1" localSheetId="2">[9]WDSI!$J$27</definedName>
    <definedName name="NPTDP1">[10]WDSI!$J$27</definedName>
    <definedName name="NPTDP2" localSheetId="2">[9]WDSI!$J$35</definedName>
    <definedName name="NPTDP2">[10]WDSI!$J$35</definedName>
    <definedName name="NPTDP3" localSheetId="2">[9]WDSI!$J$42</definedName>
    <definedName name="NPTDP3">[10]WDSI!$J$42</definedName>
    <definedName name="NPTFE1" localSheetId="2">[9]WDSI!$J$49</definedName>
    <definedName name="NPTFE1">[10]WDSI!$J$49</definedName>
    <definedName name="NPTprep" localSheetId="2">[9]WDSI!$J$16</definedName>
    <definedName name="NPTprep">[10]WDSI!$J$16</definedName>
    <definedName name="NPTrm" localSheetId="2">[9]WDSI!$J$59</definedName>
    <definedName name="NPTrm">[10]WDSI!$J$59</definedName>
    <definedName name="NPTSub" localSheetId="2">[48]Codes!#REF!</definedName>
    <definedName name="NPTSub">[49]Codes!#REF!</definedName>
    <definedName name="NPTSubCode" localSheetId="2">[48]Codes!#REF!</definedName>
    <definedName name="NPTSubCode">[49]Codes!#REF!</definedName>
    <definedName name="NPTSubCodes" localSheetId="2">[48]Codes!#REF!</definedName>
    <definedName name="NPTSubCodes">[49]Codes!#REF!</definedName>
    <definedName name="NPV" localSheetId="9">#REF!</definedName>
    <definedName name="NPV" localSheetId="2">#REF!</definedName>
    <definedName name="NPV">#REF!</definedName>
    <definedName name="NPV10BEL" localSheetId="2">#REF!</definedName>
    <definedName name="NPV10BEL">#REF!</definedName>
    <definedName name="NPWP" localSheetId="2">[94]MASTER!#REF!</definedName>
    <definedName name="NPWP">[94]MASTER!#REF!</definedName>
    <definedName name="ns" localSheetId="2">'[50]Well Plan 1'!#REF!</definedName>
    <definedName name="ns">'[50]Well Plan 1'!#REF!</definedName>
    <definedName name="NS_Column" localSheetId="2">!#REF!</definedName>
    <definedName name="NS_Column">!#REF!</definedName>
    <definedName name="NS_Unit" localSheetId="9">#REF!</definedName>
    <definedName name="NS_Unit" localSheetId="2">#REF!</definedName>
    <definedName name="NS_Unit">#REF!</definedName>
    <definedName name="nsr" localSheetId="9">'[50]Well Plan 1'!#REF!</definedName>
    <definedName name="nsr" localSheetId="2">'[50]Well Plan 1'!#REF!</definedName>
    <definedName name="nsr">'[50]Well Plan 1'!#REF!</definedName>
    <definedName name="nTE" localSheetId="9">#REF!</definedName>
    <definedName name="nTE" localSheetId="2">#REF!</definedName>
    <definedName name="nTE">#REF!</definedName>
    <definedName name="Number_of_ASA">'[112]3 HSE &amp;Well Control'!$D$2:$D$130</definedName>
    <definedName name="NYSRE">'[67]cms-28'!$M$21</definedName>
    <definedName name="o" localSheetId="2">'[89]Well Plan 1'!#REF!</definedName>
    <definedName name="o">'[89]Well Plan 1'!#REF!</definedName>
    <definedName name="O1_Coeff" localSheetId="9">#REF!</definedName>
    <definedName name="O1_Coeff" localSheetId="2">#REF!</definedName>
    <definedName name="O1_Coeff">#REF!</definedName>
    <definedName name="O1_minimum" localSheetId="2">#REF!</definedName>
    <definedName name="O1_minimum">#REF!</definedName>
    <definedName name="O1_Standby" localSheetId="2">#REF!</definedName>
    <definedName name="O1_Standby">#REF!</definedName>
    <definedName name="O2_Coeff" localSheetId="2">#REF!</definedName>
    <definedName name="O2_Coeff">#REF!</definedName>
    <definedName name="O2_Minimum" localSheetId="2">#REF!</definedName>
    <definedName name="O2_Minimum">#REF!</definedName>
    <definedName name="O2_Standby" localSheetId="2">#REF!</definedName>
    <definedName name="O2_Standby">#REF!</definedName>
    <definedName name="O3_Coeff" localSheetId="2">#REF!</definedName>
    <definedName name="O3_Coeff">#REF!</definedName>
    <definedName name="O3_Minimum" localSheetId="2">#REF!</definedName>
    <definedName name="O3_Minimum">#REF!</definedName>
    <definedName name="O3_Standby" localSheetId="2">#REF!</definedName>
    <definedName name="O3_Standby">#REF!</definedName>
    <definedName name="O4_Coeff" localSheetId="2">#REF!</definedName>
    <definedName name="O4_Coeff">#REF!</definedName>
    <definedName name="O5_Coeff" localSheetId="2">#REF!</definedName>
    <definedName name="O5_Coeff">#REF!</definedName>
    <definedName name="O6_Coeff" localSheetId="2">#REF!</definedName>
    <definedName name="O6_Coeff">#REF!</definedName>
    <definedName name="O7_Coeff" localSheetId="2">#REF!</definedName>
    <definedName name="O7_Coeff">#REF!</definedName>
    <definedName name="OBDT" localSheetId="2">#REF!</definedName>
    <definedName name="OBDT">#REF!</definedName>
    <definedName name="OBMI" localSheetId="2">#REF!</definedName>
    <definedName name="OBMI">#REF!</definedName>
    <definedName name="OCEAN_FREIGHT" localSheetId="2">#REF!</definedName>
    <definedName name="OCEAN_FREIGHT">#REF!</definedName>
    <definedName name="OdIdUnits" localSheetId="2">#REF!</definedName>
    <definedName name="OdIdUnits">#REF!</definedName>
    <definedName name="OEM" localSheetId="2">[80]SUM!#REF!</definedName>
    <definedName name="OEM">[80]SUM!#REF!</definedName>
    <definedName name="offtw" localSheetId="2">[9]WDSI!$C$6</definedName>
    <definedName name="offtw">[10]WDSI!$C$6</definedName>
    <definedName name="OHAVGID">[37]INPUT!$C$11</definedName>
    <definedName name="OI" localSheetId="9">#REF!</definedName>
    <definedName name="OI" localSheetId="2">#REF!</definedName>
    <definedName name="OI">#REF!</definedName>
    <definedName name="OIL" localSheetId="2">#REF!</definedName>
    <definedName name="OIL">#REF!</definedName>
    <definedName name="oil_price">[162]Program!$AB$17</definedName>
    <definedName name="OilPrice" localSheetId="9">#REF!</definedName>
    <definedName name="OilPrice" localSheetId="2">#REF!</definedName>
    <definedName name="OilPrice">#REF!</definedName>
    <definedName name="Old" localSheetId="2">#REF!</definedName>
    <definedName name="Old">#REF!</definedName>
    <definedName name="olddate">'[178]Proposed WBD'!$AC$11</definedName>
    <definedName name="omega" localSheetId="9" hidden="1">{#N/A,#N/A,FALSE,"CHANGES";#N/A,#N/A,FALSE,"PROD SUMMARY";#N/A,#N/A,FALSE,"1995 PO SUM";#N/A,#N/A,FALSE,"1995 GEOG SUM";#N/A,#N/A,FALSE,"1996 PO SUM";#N/A,#N/A,FALSE,"1996 GEOG SUM"}</definedName>
    <definedName name="omega" localSheetId="2" hidden="1">{#N/A,#N/A,FALSE,"CHANGES";#N/A,#N/A,FALSE,"PROD SUMMARY";#N/A,#N/A,FALSE,"1995 PO SUM";#N/A,#N/A,FALSE,"1995 GEOG SUM";#N/A,#N/A,FALSE,"1996 PO SUM";#N/A,#N/A,FALSE,"1996 GEOG SUM"}</definedName>
    <definedName name="omega" hidden="1">{#N/A,#N/A,FALSE,"CHANGES";#N/A,#N/A,FALSE,"PROD SUMMARY";#N/A,#N/A,FALSE,"1995 PO SUM";#N/A,#N/A,FALSE,"1995 GEOG SUM";#N/A,#N/A,FALSE,"1996 PO SUM";#N/A,#N/A,FALSE,"1996 GEOG SUM"}</definedName>
    <definedName name="Ongoing" localSheetId="2">#REF!</definedName>
    <definedName name="Ongoing">#REF!</definedName>
    <definedName name="OO" localSheetId="9" hidden="1">{#N/A,#N/A,FALSE,"Parts";#N/A,#N/A,FALSE,"FG";#N/A,#N/A,FALSE,"Raw Material";#N/A,#N/A,FALSE,"Resale"}</definedName>
    <definedName name="OO" localSheetId="2" hidden="1">{#N/A,#N/A,FALSE,"Parts";#N/A,#N/A,FALSE,"FG";#N/A,#N/A,FALSE,"Raw Material";#N/A,#N/A,FALSE,"Resale"}</definedName>
    <definedName name="OO" hidden="1">{#N/A,#N/A,FALSE,"Parts";#N/A,#N/A,FALSE,"FG";#N/A,#N/A,FALSE,"Raw Material";#N/A,#N/A,FALSE,"Resale"}</definedName>
    <definedName name="OOO" localSheetId="9" hidden="1">{#N/A,#N/A,FALSE,"COVER";#N/A,#N/A,FALSE,"CONTENTS";#N/A,#N/A,FALSE,"PAGE1";#N/A,#N/A,FALSE,"PAGE2";#N/A,#N/A,FALSE,"PAGE3";#N/A,#N/A,FALSE,"PAGE4";#N/A,#N/A,FALSE,"PAGE5";#N/A,#N/A,FALSE,"PAGE6";#N/A,#N/A,FALSE,"PAGE7";#N/A,#N/A,FALSE,"PAGE8";#N/A,#N/A,FALSE,"PAGE9"}</definedName>
    <definedName name="OOO" localSheetId="2" hidden="1">{#N/A,#N/A,FALSE,"COVER";#N/A,#N/A,FALSE,"CONTENTS";#N/A,#N/A,FALSE,"PAGE1";#N/A,#N/A,FALSE,"PAGE2";#N/A,#N/A,FALSE,"PAGE3";#N/A,#N/A,FALSE,"PAGE4";#N/A,#N/A,FALSE,"PAGE5";#N/A,#N/A,FALSE,"PAGE6";#N/A,#N/A,FALSE,"PAGE7";#N/A,#N/A,FALSE,"PAGE8";#N/A,#N/A,FALSE,"PAGE9"}</definedName>
    <definedName name="OOO" hidden="1">{#N/A,#N/A,FALSE,"COVER";#N/A,#N/A,FALSE,"CONTENTS";#N/A,#N/A,FALSE,"PAGE1";#N/A,#N/A,FALSE,"PAGE2";#N/A,#N/A,FALSE,"PAGE3";#N/A,#N/A,FALSE,"PAGE4";#N/A,#N/A,FALSE,"PAGE5";#N/A,#N/A,FALSE,"PAGE6";#N/A,#N/A,FALSE,"PAGE7";#N/A,#N/A,FALSE,"PAGE8";#N/A,#N/A,FALSE,"PAGE9"}</definedName>
    <definedName name="opAmount" localSheetId="2">#REF!</definedName>
    <definedName name="opAmount">#REF!</definedName>
    <definedName name="Operasi" localSheetId="2">#REF!</definedName>
    <definedName name="Operasi">#REF!</definedName>
    <definedName name="Operasi2" localSheetId="2">#REF!</definedName>
    <definedName name="Operasi2">#REF!</definedName>
    <definedName name="operating_press" localSheetId="2">#REF!</definedName>
    <definedName name="operating_press">#REF!</definedName>
    <definedName name="Operations_24hrs" localSheetId="2">'[179]Daily Operations'!#REF!</definedName>
    <definedName name="Operations_24hrs">'[179]Daily Operations'!#REF!</definedName>
    <definedName name="OperationsTimeBreakdown" localSheetId="2">[48]Codes!#REF!</definedName>
    <definedName name="OperationsTimeBreakdown">[49]Codes!#REF!</definedName>
    <definedName name="OperationsTimeDistribution" localSheetId="2">[48]Codes!#REF!</definedName>
    <definedName name="OperationsTimeDistribution">[49]Codes!#REF!</definedName>
    <definedName name="operator" localSheetId="2">'[77]HARGA SATUAN'!$G$14</definedName>
    <definedName name="operator">'[77]HARGA SATUAN'!$G$14</definedName>
    <definedName name="Operator.Name" localSheetId="2">'[46]Well Plan 1'!$H$5</definedName>
    <definedName name="Operator.Name">'[46]Well Plan 1'!$H$5</definedName>
    <definedName name="opo.iki" localSheetId="9" hidden="1">#REF!</definedName>
    <definedName name="opo.iki" localSheetId="2" hidden="1">#REF!</definedName>
    <definedName name="opo.iki" hidden="1">#REF!</definedName>
    <definedName name="opo.pulo" localSheetId="2" hidden="1">#REF!</definedName>
    <definedName name="opo.pulo" hidden="1">#REF!</definedName>
    <definedName name="opQty" localSheetId="2">#REF!</definedName>
    <definedName name="opQty">#REF!</definedName>
    <definedName name="OPTION_1" localSheetId="2">#REF!</definedName>
    <definedName name="OPTION_1">#REF!</definedName>
    <definedName name="OPTION_2" localSheetId="2">#REF!</definedName>
    <definedName name="OPTION_2">#REF!</definedName>
    <definedName name="OPTION_3" localSheetId="2">#REF!</definedName>
    <definedName name="OPTION_3">#REF!</definedName>
    <definedName name="OPTION_4" localSheetId="2">#REF!</definedName>
    <definedName name="OPTION_4">#REF!</definedName>
    <definedName name="OPTION_5" localSheetId="2">#REF!</definedName>
    <definedName name="OPTION_5">#REF!</definedName>
    <definedName name="opUnitprice" localSheetId="2">#REF!</definedName>
    <definedName name="opUnitprice">#REF!</definedName>
    <definedName name="opUnitQty" localSheetId="2">#REF!</definedName>
    <definedName name="opUnitQty">#REF!</definedName>
    <definedName name="opUnits" localSheetId="2">#REF!</definedName>
    <definedName name="opUnits">#REF!</definedName>
    <definedName name="Orig_Amps">'[51]Torque Vs. Depth'!$E$3:$E$809</definedName>
    <definedName name="othAmount" localSheetId="9">#REF!</definedName>
    <definedName name="othAmount" localSheetId="2">#REF!</definedName>
    <definedName name="othAmount">#REF!</definedName>
    <definedName name="othcodesfull" localSheetId="2">#REF!</definedName>
    <definedName name="othcodesfull">#REF!</definedName>
    <definedName name="othCodesin" localSheetId="2">#REF!</definedName>
    <definedName name="othCodesin">#REF!</definedName>
    <definedName name="otherarea" localSheetId="2">#REF!</definedName>
    <definedName name="otherarea">#REF!</definedName>
    <definedName name="othitemin" localSheetId="2">#REF!</definedName>
    <definedName name="othitemin">#REF!</definedName>
    <definedName name="othPrice" localSheetId="2">#REF!</definedName>
    <definedName name="othPrice">#REF!</definedName>
    <definedName name="othqty" localSheetId="2">#REF!</definedName>
    <definedName name="othqty">#REF!</definedName>
    <definedName name="OTin" localSheetId="2">#REF!</definedName>
    <definedName name="OTin">#REF!</definedName>
    <definedName name="OTW_time" localSheetId="2">[9]WDSI!$C$5</definedName>
    <definedName name="OTW_time">[10]WDSI!$C$5</definedName>
    <definedName name="OUTPUT" localSheetId="2">#REF!</definedName>
    <definedName name="OUTPUT">#REF!</definedName>
    <definedName name="OutSum" localSheetId="2">#REF!</definedName>
    <definedName name="OutSum">#REF!</definedName>
    <definedName name="OVERLFT" localSheetId="2">#REF!</definedName>
    <definedName name="OVERLFT">#REF!</definedName>
    <definedName name="OWN" localSheetId="2">#REF!</definedName>
    <definedName name="OWN">#REF!</definedName>
    <definedName name="p" localSheetId="2">#REF!</definedName>
    <definedName name="p">#REF!</definedName>
    <definedName name="P_LIST" localSheetId="2">#REF!</definedName>
    <definedName name="P_LIST">#REF!</definedName>
    <definedName name="P1_CF" localSheetId="2">#REF!</definedName>
    <definedName name="P1_CF">#REF!</definedName>
    <definedName name="P1_Coeff" localSheetId="2">#REF!</definedName>
    <definedName name="P1_Coeff">#REF!</definedName>
    <definedName name="P1_HSF" localSheetId="2">#REF!</definedName>
    <definedName name="P1_HSF">#REF!</definedName>
    <definedName name="P1_PF" localSheetId="2">#REF!</definedName>
    <definedName name="P1_PF">#REF!</definedName>
    <definedName name="P2_CF" localSheetId="2">#REF!</definedName>
    <definedName name="P2_CF">#REF!</definedName>
    <definedName name="P2_Coeff" localSheetId="2">#REF!</definedName>
    <definedName name="P2_Coeff">#REF!</definedName>
    <definedName name="P2_HSF" localSheetId="2">#REF!</definedName>
    <definedName name="P2_HSF">#REF!</definedName>
    <definedName name="P2_PF" localSheetId="2">#REF!</definedName>
    <definedName name="P2_PF">#REF!</definedName>
    <definedName name="P3_CF" localSheetId="2">#REF!</definedName>
    <definedName name="P3_CF">#REF!</definedName>
    <definedName name="P3_Coeff" localSheetId="2">#REF!</definedName>
    <definedName name="P3_Coeff">#REF!</definedName>
    <definedName name="P3_HSF" localSheetId="2">#REF!</definedName>
    <definedName name="P3_HSF">#REF!</definedName>
    <definedName name="P3_PF" localSheetId="2">#REF!</definedName>
    <definedName name="P3_PF">#REF!</definedName>
    <definedName name="P4_CF" localSheetId="2">#REF!</definedName>
    <definedName name="P4_CF">#REF!</definedName>
    <definedName name="P4_Coeff" localSheetId="2">#REF!</definedName>
    <definedName name="P4_Coeff">#REF!</definedName>
    <definedName name="P4_HSF" localSheetId="2">#REF!</definedName>
    <definedName name="P4_HSF">#REF!</definedName>
    <definedName name="P4_PF" localSheetId="2">#REF!</definedName>
    <definedName name="P4_PF">#REF!</definedName>
    <definedName name="P5_CF" localSheetId="2">#REF!</definedName>
    <definedName name="P5_CF">#REF!</definedName>
    <definedName name="P5_Coeff" localSheetId="2">#REF!</definedName>
    <definedName name="P5_Coeff">#REF!</definedName>
    <definedName name="P5_HSF" localSheetId="2">#REF!</definedName>
    <definedName name="P5_HSF">#REF!</definedName>
    <definedName name="P5_PF" localSheetId="2">#REF!</definedName>
    <definedName name="P5_PF">#REF!</definedName>
    <definedName name="PA" localSheetId="2">#REF!</definedName>
    <definedName name="PA">#REF!</definedName>
    <definedName name="Packer_Depth" localSheetId="2">#REF!</definedName>
    <definedName name="Packer_Depth">#REF!</definedName>
    <definedName name="PAGE" localSheetId="2">#REF!</definedName>
    <definedName name="PAGE">#REF!</definedName>
    <definedName name="Page.1.LineNum" localSheetId="2">'[46]Well Plan 1'!#REF!</definedName>
    <definedName name="Page.1.LineNum">'[46]Well Plan 1'!#REF!</definedName>
    <definedName name="Page.2.LineNum" localSheetId="2">'[46]Well Plan 1'!$H$159</definedName>
    <definedName name="Page.2.LineNum">'[46]Well Plan 1'!$H$159</definedName>
    <definedName name="PAGE_1" localSheetId="9">#REF!</definedName>
    <definedName name="PAGE_1" localSheetId="2">#REF!</definedName>
    <definedName name="PAGE_1">#REF!</definedName>
    <definedName name="PAGE_2" localSheetId="2">#REF!</definedName>
    <definedName name="PAGE_2">#REF!</definedName>
    <definedName name="page1">[180]APD!$C$1:$P$27</definedName>
    <definedName name="PAGE10" localSheetId="9">#REF!</definedName>
    <definedName name="PAGE10" localSheetId="2">#REF!</definedName>
    <definedName name="PAGE10">#REF!</definedName>
    <definedName name="PAGE11" localSheetId="2">#REF!</definedName>
    <definedName name="PAGE11">#REF!</definedName>
    <definedName name="PAGE12" localSheetId="2">#REF!</definedName>
    <definedName name="PAGE12">#REF!</definedName>
    <definedName name="page13">[181]APD!$C$1:$P$27</definedName>
    <definedName name="PAGE14" localSheetId="9">#REF!</definedName>
    <definedName name="PAGE14" localSheetId="2">#REF!</definedName>
    <definedName name="PAGE14">#REF!</definedName>
    <definedName name="PAGE15" localSheetId="2">#REF!</definedName>
    <definedName name="PAGE15">#REF!</definedName>
    <definedName name="PAGE16" localSheetId="2">#REF!</definedName>
    <definedName name="PAGE16">#REF!</definedName>
    <definedName name="PAGE17" localSheetId="2">#REF!</definedName>
    <definedName name="PAGE17">#REF!</definedName>
    <definedName name="PAGE18" localSheetId="2">#REF!</definedName>
    <definedName name="PAGE18">#REF!</definedName>
    <definedName name="PAGE19" localSheetId="2">#REF!</definedName>
    <definedName name="PAGE19">#REF!</definedName>
    <definedName name="page2">[180]APD!$AC$1:$AO$27</definedName>
    <definedName name="PAGE20" localSheetId="9">#REF!</definedName>
    <definedName name="PAGE20" localSheetId="2">#REF!</definedName>
    <definedName name="PAGE20">#REF!</definedName>
    <definedName name="PAGE21" localSheetId="2">#REF!</definedName>
    <definedName name="PAGE21">#REF!</definedName>
    <definedName name="PAGE3" localSheetId="2">#REF!</definedName>
    <definedName name="PAGE3">#REF!</definedName>
    <definedName name="PAGE4" localSheetId="2">#REF!</definedName>
    <definedName name="PAGE4">#REF!</definedName>
    <definedName name="PAGE5" localSheetId="2">#REF!</definedName>
    <definedName name="PAGE5">#REF!</definedName>
    <definedName name="PAGE6" localSheetId="2">#REF!</definedName>
    <definedName name="PAGE6">#REF!</definedName>
    <definedName name="PAGE7" localSheetId="2">#REF!</definedName>
    <definedName name="PAGE7">#REF!</definedName>
    <definedName name="PAGE8" localSheetId="2">#REF!</definedName>
    <definedName name="PAGE8">#REF!</definedName>
    <definedName name="PAGE9" localSheetId="2">#REF!</definedName>
    <definedName name="PAGE9">#REF!</definedName>
    <definedName name="PageCoefficient" localSheetId="2">#REF!</definedName>
    <definedName name="PageCoefficient">#REF!</definedName>
    <definedName name="part">[177]Sheet3!$F$2</definedName>
    <definedName name="Parts" localSheetId="9">#REF!</definedName>
    <definedName name="Parts" localSheetId="2">#REF!</definedName>
    <definedName name="Parts">#REF!</definedName>
    <definedName name="Pb" localSheetId="2">#REF!</definedName>
    <definedName name="Pb">#REF!</definedName>
    <definedName name="PCAL" localSheetId="2">#REF!</definedName>
    <definedName name="PCAL">#REF!</definedName>
    <definedName name="PCFS" localSheetId="2">#REF!</definedName>
    <definedName name="PCFS">#REF!</definedName>
    <definedName name="PCMS" localSheetId="2">#REF!</definedName>
    <definedName name="PCMS">#REF!</definedName>
    <definedName name="PCQG" localSheetId="2">#REF!</definedName>
    <definedName name="PCQG">#REF!</definedName>
    <definedName name="pdays" localSheetId="2">#REF!</definedName>
    <definedName name="pdays">#REF!</definedName>
    <definedName name="PDFlowRestrictor" localSheetId="2">#REF!</definedName>
    <definedName name="PDFlowRestrictor">#REF!</definedName>
    <definedName name="pekerja" localSheetId="2">'[96]HARGA SATUAN'!$G$12</definedName>
    <definedName name="pekerja">'[96]HARGA SATUAN'!$G$12</definedName>
    <definedName name="pekerjajam">#N/A</definedName>
    <definedName name="pelumas" localSheetId="2">'[77]HARGA SATUAN'!$G$39</definedName>
    <definedName name="pelumas">'[77]HARGA SATUAN'!$G$39</definedName>
    <definedName name="pemb_oprator" localSheetId="2">'[77]HARGA SATUAN'!$G$15</definedName>
    <definedName name="pemb_oprator">'[77]HARGA SATUAN'!$G$15</definedName>
    <definedName name="Pembongkaran" localSheetId="2">[182]NP!$L$841:$V$901</definedName>
    <definedName name="Pembongkaran">[182]NP!$L$841:$V$901</definedName>
    <definedName name="Per_Dist_Orient_Mode_1" localSheetId="9">#REF!</definedName>
    <definedName name="Per_Dist_Orient_Mode_1" localSheetId="2">#REF!</definedName>
    <definedName name="Per_Dist_Orient_Mode_1">#REF!</definedName>
    <definedName name="Per_Dist_Orient_Mode_1_Name" localSheetId="2">#REF!</definedName>
    <definedName name="Per_Dist_Orient_Mode_1_Name">#REF!</definedName>
    <definedName name="Per_Dist_Orient_Mode_2" localSheetId="2">#REF!</definedName>
    <definedName name="Per_Dist_Orient_Mode_2">#REF!</definedName>
    <definedName name="Per_Dist_Orient_Mode_2_Name" localSheetId="2">#REF!</definedName>
    <definedName name="Per_Dist_Orient_Mode_2_Name">#REF!</definedName>
    <definedName name="peramountin" localSheetId="2">#REF!</definedName>
    <definedName name="peramountin">#REF!</definedName>
    <definedName name="perbondaysin" localSheetId="2">#REF!</definedName>
    <definedName name="perbondaysin">#REF!</definedName>
    <definedName name="perclassin" localSheetId="2">#REF!</definedName>
    <definedName name="perclassin">#REF!</definedName>
    <definedName name="percodesall" localSheetId="2">#REF!</definedName>
    <definedName name="percodesall">#REF!</definedName>
    <definedName name="perfromin" localSheetId="2">#REF!</definedName>
    <definedName name="perfromin">#REF!</definedName>
    <definedName name="perginin" localSheetId="2">#REF!</definedName>
    <definedName name="perginin">#REF!</definedName>
    <definedName name="PERIODE" localSheetId="2">#REF!</definedName>
    <definedName name="PERIODE">#REF!</definedName>
    <definedName name="perline1" localSheetId="2">#REF!</definedName>
    <definedName name="perline1">#REF!</definedName>
    <definedName name="perline10" localSheetId="2">#REF!</definedName>
    <definedName name="perline10">#REF!</definedName>
    <definedName name="perline11" localSheetId="2">#REF!</definedName>
    <definedName name="perline11">#REF!</definedName>
    <definedName name="perline12" localSheetId="2">#REF!</definedName>
    <definedName name="perline12">#REF!</definedName>
    <definedName name="perline13" localSheetId="2">#REF!</definedName>
    <definedName name="perline13">#REF!</definedName>
    <definedName name="perline14" localSheetId="2">#REF!</definedName>
    <definedName name="perline14">#REF!</definedName>
    <definedName name="perline15" localSheetId="2">#REF!</definedName>
    <definedName name="perline15">#REF!</definedName>
    <definedName name="perline16" localSheetId="2">#REF!</definedName>
    <definedName name="perline16">#REF!</definedName>
    <definedName name="perline2" localSheetId="2">#REF!</definedName>
    <definedName name="perline2">#REF!</definedName>
    <definedName name="perline3" localSheetId="2">#REF!</definedName>
    <definedName name="perline3">#REF!</definedName>
    <definedName name="perline4" localSheetId="2">#REF!</definedName>
    <definedName name="perline4">#REF!</definedName>
    <definedName name="perline5" localSheetId="2">#REF!</definedName>
    <definedName name="perline5">#REF!</definedName>
    <definedName name="perline6" localSheetId="2">#REF!</definedName>
    <definedName name="perline6">#REF!</definedName>
    <definedName name="perline7" localSheetId="2">#REF!</definedName>
    <definedName name="perline7">#REF!</definedName>
    <definedName name="perline8" localSheetId="2">#REF!</definedName>
    <definedName name="perline8">#REF!</definedName>
    <definedName name="perline9" localSheetId="2">#REF!</definedName>
    <definedName name="perline9">#REF!</definedName>
    <definedName name="permeability" localSheetId="2">#REF!</definedName>
    <definedName name="permeability">#REF!</definedName>
    <definedName name="pernamein" localSheetId="2">#REF!</definedName>
    <definedName name="pernamein">#REF!</definedName>
    <definedName name="peropdin" localSheetId="2">#REF!</definedName>
    <definedName name="peropdin">#REF!</definedName>
    <definedName name="perpricein" localSheetId="2">#REF!</definedName>
    <definedName name="perpricein">#REF!</definedName>
    <definedName name="persarea" localSheetId="2">#REF!</definedName>
    <definedName name="persarea">#REF!</definedName>
    <definedName name="perscodesin" localSheetId="2">#REF!</definedName>
    <definedName name="perscodesin">#REF!</definedName>
    <definedName name="persdiscount" localSheetId="2">#REF!</definedName>
    <definedName name="persdiscount">#REF!</definedName>
    <definedName name="Personnel" localSheetId="2">#REF!</definedName>
    <definedName name="Personnel">#REF!</definedName>
    <definedName name="Personnel_Days">1</definedName>
    <definedName name="PersonnelData" localSheetId="2">#REF!</definedName>
    <definedName name="PersonnelData">#REF!</definedName>
    <definedName name="Pert0340">'[42]Detail Breakdown'!$G$177</definedName>
    <definedName name="Pertcompl">'[42]Detail Breakdown'!$G$182</definedName>
    <definedName name="Pertcompltest">'[42]Detail Breakdown'!$J$182</definedName>
    <definedName name="pertoin" localSheetId="9">#REF!</definedName>
    <definedName name="pertoin" localSheetId="2">#REF!</definedName>
    <definedName name="pertoin">#REF!</definedName>
    <definedName name="Perttest0340">'[42]Detail Breakdown'!$J$177</definedName>
    <definedName name="Perttree">'[42]Detail Breakdown'!$G$180</definedName>
    <definedName name="Perttreetest">'[42]Detail Breakdown'!$J$180</definedName>
    <definedName name="PEx_Coeff" localSheetId="9">#REF!</definedName>
    <definedName name="PEx_Coeff" localSheetId="2">#REF!</definedName>
    <definedName name="PEx_Coeff">#REF!</definedName>
    <definedName name="PEx150_Coeff" localSheetId="2">#REF!</definedName>
    <definedName name="PEx150_Coeff">#REF!</definedName>
    <definedName name="PExB_Coeff" localSheetId="2">#REF!</definedName>
    <definedName name="PExB_Coeff">#REF!</definedName>
    <definedName name="Pf" localSheetId="2">#REF!</definedName>
    <definedName name="Pf">#REF!</definedName>
    <definedName name="PFCN_T" localSheetId="2">#REF!</definedName>
    <definedName name="PFCN_T">#REF!</definedName>
    <definedName name="PFCS" localSheetId="2">#REF!</definedName>
    <definedName name="PFCS">#REF!</definedName>
    <definedName name="Pform">[105]INPUT!$G$18</definedName>
    <definedName name="PG" localSheetId="9">#REF!</definedName>
    <definedName name="PG" localSheetId="2">#REF!</definedName>
    <definedName name="PG">#REF!</definedName>
    <definedName name="PGMS_A" localSheetId="2">#REF!</definedName>
    <definedName name="PGMS_A">#REF!</definedName>
    <definedName name="PGMS_B" localSheetId="2">#REF!</definedName>
    <definedName name="PGMS_B">#REF!</definedName>
    <definedName name="PGRY" localSheetId="2">#REF!</definedName>
    <definedName name="PGRY">#REF!</definedName>
    <definedName name="pi">3.14159265</definedName>
    <definedName name="pick_5_system">[3]!pick_5_system</definedName>
    <definedName name="pick_512_system">[3]!pick_512_system</definedName>
    <definedName name="pick_758x314_system">[3]!pick_758x314_system</definedName>
    <definedName name="pick_758x4_system">[3]!pick_758x4_system</definedName>
    <definedName name="pick_7x314_system">[3]!pick_7x314_system</definedName>
    <definedName name="pick_7x4_system">[3]!pick_7x4_system</definedName>
    <definedName name="pick_blanks">[3]!pick_blanks</definedName>
    <definedName name="pick_liner">[3]!pick_liner</definedName>
    <definedName name="pick_liner2">[3]!pick_liner2</definedName>
    <definedName name="pick_miscellaneous">[3]!pick_miscellaneous</definedName>
    <definedName name="pick_quantum">[3]!pick_quantum</definedName>
    <definedName name="pick_screens">[3]!pick_screens</definedName>
    <definedName name="pick_shearsubs">[3]!pick_shearsubs</definedName>
    <definedName name="pick_sump">[3]!pick_sump</definedName>
    <definedName name="pick1_958x475_system">[3]!pick1_958x475_system</definedName>
    <definedName name="pick1_958x6_system">[3]!pick1_958x6_system</definedName>
    <definedName name="pick1_production">[3]!pick1_production</definedName>
    <definedName name="pick2_958x475_system">[3]!pick2_958x475_system</definedName>
    <definedName name="pick2_958x6_system">[3]!pick2_958x6_system</definedName>
    <definedName name="pick2_production">[3]!pick2_production</definedName>
    <definedName name="PILS" localSheetId="2">#REF!</definedName>
    <definedName name="PILS">#REF!</definedName>
    <definedName name="pintcmt">[3]!pintcmt</definedName>
    <definedName name="pird">3.14159265/180</definedName>
    <definedName name="PKLDFKA" localSheetId="9" hidden="1">{#N/A,#N/A,TRUE,"AFE";#N/A,#N/A,TRUE,"Tangible";#N/A,#N/A,TRUE,"Construction";#N/A,#N/A,TRUE,"Rignmud";#N/A,#N/A,TRUE,"Bitnddr";#N/A,#N/A,TRUE,"Cmtdesign";#N/A,#N/A,TRUE,"Pumpfee";#N/A,#N/A,TRUE,"Corendst";#N/A,#N/A,TRUE,"Ohlogging";#N/A,#N/A,TRUE,"Perforating";#N/A,#N/A,TRUE,"Chlogging";#N/A,#N/A,TRUE,"Stimulation";#N/A,#N/A,TRUE,"Completion";#N/A,#N/A,TRUE,"General"}</definedName>
    <definedName name="PKLDFKA" localSheetId="2" hidden="1">{#N/A,#N/A,TRUE,"AFE";#N/A,#N/A,TRUE,"Tangible";#N/A,#N/A,TRUE,"Construction";#N/A,#N/A,TRUE,"Rignmud";#N/A,#N/A,TRUE,"Bitnddr";#N/A,#N/A,TRUE,"Cmtdesign";#N/A,#N/A,TRUE,"Pumpfee";#N/A,#N/A,TRUE,"Corendst";#N/A,#N/A,TRUE,"Ohlogging";#N/A,#N/A,TRUE,"Perforating";#N/A,#N/A,TRUE,"Chlogging";#N/A,#N/A,TRUE,"Stimulation";#N/A,#N/A,TRUE,"Completion";#N/A,#N/A,TRUE,"General"}</definedName>
    <definedName name="PKLDFKA" hidden="1">{#N/A,#N/A,TRUE,"AFE";#N/A,#N/A,TRUE,"Tangible";#N/A,#N/A,TRUE,"Construction";#N/A,#N/A,TRUE,"Rignmud";#N/A,#N/A,TRUE,"Bitnddr";#N/A,#N/A,TRUE,"Cmtdesign";#N/A,#N/A,TRUE,"Pumpfee";#N/A,#N/A,TRUE,"Corendst";#N/A,#N/A,TRUE,"Ohlogging";#N/A,#N/A,TRUE,"Perforating";#N/A,#N/A,TRUE,"Chlogging";#N/A,#N/A,TRUE,"Stimulation";#N/A,#N/A,TRUE,"Completion";#N/A,#N/A,TRUE,"General"}</definedName>
    <definedName name="PKS" localSheetId="2">#REF!</definedName>
    <definedName name="PKS">#REF!</definedName>
    <definedName name="PL_Coeff" localSheetId="2">#REF!</definedName>
    <definedName name="PL_Coeff">#REF!</definedName>
    <definedName name="Plan.Date" localSheetId="2">'[46]Well Plan 1'!$K$5</definedName>
    <definedName name="Plan.Date">'[46]Well Plan 1'!$K$5</definedName>
    <definedName name="Plan.Name" localSheetId="2">'[46]Well Plan 1'!$K$6</definedName>
    <definedName name="Plan.Name">'[46]Well Plan 1'!$K$6</definedName>
    <definedName name="Plan.Total.Depth" localSheetId="2">'[46]Well Plan 1'!$H$6</definedName>
    <definedName name="Plan.Total.Depth">'[46]Well Plan 1'!$H$6</definedName>
    <definedName name="Plan.Total.Depth.Unit" localSheetId="2">'[46]Well Plan 1'!#REF!</definedName>
    <definedName name="Plan.Total.Depth.Unit">'[46]Well Plan 1'!#REF!</definedName>
    <definedName name="Plan.Total.Time" localSheetId="2">'[46]Well Plan 1'!$H$7</definedName>
    <definedName name="Plan.Total.Time">'[46]Well Plan 1'!$H$7</definedName>
    <definedName name="PLAN_" localSheetId="2">'[61]AFE Activities'!$C$9</definedName>
    <definedName name="PLAN_">'[62]AFE Activities'!$C$9</definedName>
    <definedName name="PLAN_TITLE" localSheetId="9">#REF!</definedName>
    <definedName name="PLAN_TITLE" localSheetId="2">#REF!</definedName>
    <definedName name="PLAN_TITLE">#REF!</definedName>
    <definedName name="PLANNED" localSheetId="2">#REF!</definedName>
    <definedName name="PLANNED">#REF!</definedName>
    <definedName name="Planned_NPT" localSheetId="2">'[99]WELL DATA'!$H$24</definedName>
    <definedName name="Planned_NPT">'[100]WELL DATA'!$H$24</definedName>
    <definedName name="Planned_NPTC" localSheetId="2">'[99]WELL DATA'!$H$25</definedName>
    <definedName name="Planned_NPTC">'[100]WELL DATA'!$H$25</definedName>
    <definedName name="Platform" localSheetId="9">#REF!</definedName>
    <definedName name="Platform" localSheetId="2">#REF!</definedName>
    <definedName name="Platform">#REF!</definedName>
    <definedName name="Plg" localSheetId="2">#REF!</definedName>
    <definedName name="Plg">#REF!</definedName>
    <definedName name="PLO" localSheetId="2">#REF!</definedName>
    <definedName name="PLO">#REF!</definedName>
    <definedName name="PLOTDTCDAYAC" localSheetId="2">#REF!</definedName>
    <definedName name="PLOTDTCDAYAC">#REF!</definedName>
    <definedName name="PLOTDTCDAYPLAN" localSheetId="2">#REF!</definedName>
    <definedName name="PLOTDTCDAYPLAN">#REF!</definedName>
    <definedName name="PLOTDTCDEPTHAC" localSheetId="2">#REF!</definedName>
    <definedName name="PLOTDTCDEPTHAC">#REF!</definedName>
    <definedName name="PLOTMWAC" localSheetId="2">#REF!</definedName>
    <definedName name="PLOTMWAC">#REF!</definedName>
    <definedName name="PLOTMWDEPTHAC" localSheetId="2">#REF!</definedName>
    <definedName name="PLOTMWDEPTHAC">#REF!</definedName>
    <definedName name="PLOTMWPLAN" localSheetId="2">#REF!</definedName>
    <definedName name="PLOTMWPLAN">#REF!</definedName>
    <definedName name="pLUG" localSheetId="9" hidden="1">{#N/A,#N/A,TRUE,"AFE";#N/A,#N/A,TRUE,"Tangible";#N/A,#N/A,TRUE,"Construction";#N/A,#N/A,TRUE,"Rignmud";#N/A,#N/A,TRUE,"Bitnddr";#N/A,#N/A,TRUE,"Cmtdesign";#N/A,#N/A,TRUE,"Pumpfee";#N/A,#N/A,TRUE,"Corendst";#N/A,#N/A,TRUE,"Ohlogging";#N/A,#N/A,TRUE,"Perforating";#N/A,#N/A,TRUE,"Chlogging";#N/A,#N/A,TRUE,"Stimulation";#N/A,#N/A,TRUE,"Completion";#N/A,#N/A,TRUE,"General"}</definedName>
    <definedName name="pLUG" localSheetId="2" hidden="1">{#N/A,#N/A,TRUE,"AFE";#N/A,#N/A,TRUE,"Tangible";#N/A,#N/A,TRUE,"Construction";#N/A,#N/A,TRUE,"Rignmud";#N/A,#N/A,TRUE,"Bitnddr";#N/A,#N/A,TRUE,"Cmtdesign";#N/A,#N/A,TRUE,"Pumpfee";#N/A,#N/A,TRUE,"Corendst";#N/A,#N/A,TRUE,"Ohlogging";#N/A,#N/A,TRUE,"Perforating";#N/A,#N/A,TRUE,"Chlogging";#N/A,#N/A,TRUE,"Stimulation";#N/A,#N/A,TRUE,"Completion";#N/A,#N/A,TRUE,"General"}</definedName>
    <definedName name="pLUG" hidden="1">{#N/A,#N/A,TRUE,"AFE";#N/A,#N/A,TRUE,"Tangible";#N/A,#N/A,TRUE,"Construction";#N/A,#N/A,TRUE,"Rignmud";#N/A,#N/A,TRUE,"Bitnddr";#N/A,#N/A,TRUE,"Cmtdesign";#N/A,#N/A,TRUE,"Pumpfee";#N/A,#N/A,TRUE,"Corendst";#N/A,#N/A,TRUE,"Ohlogging";#N/A,#N/A,TRUE,"Perforating";#N/A,#N/A,TRUE,"Chlogging";#N/A,#N/A,TRUE,"Stimulation";#N/A,#N/A,TRUE,"Completion";#N/A,#N/A,TRUE,"General"}</definedName>
    <definedName name="plug1">[3]!plug1</definedName>
    <definedName name="Pm" localSheetId="2">#REF!</definedName>
    <definedName name="Pm">#REF!</definedName>
    <definedName name="PMAN" localSheetId="2">#REF!</definedName>
    <definedName name="PMAN">#REF!</definedName>
    <definedName name="PMIT_AS" localSheetId="2">#REF!</definedName>
    <definedName name="PMIT_AS">#REF!</definedName>
    <definedName name="PMIT_BS" localSheetId="2">#REF!</definedName>
    <definedName name="PMIT_BS">#REF!</definedName>
    <definedName name="PNA" localSheetId="2">#REF!</definedName>
    <definedName name="PNA">#REF!</definedName>
    <definedName name="PNPT" localSheetId="2">[9]WDSI!$P$9</definedName>
    <definedName name="PNPT">[10]WDSI!$P$9</definedName>
    <definedName name="Po" localSheetId="2">#REF!</definedName>
    <definedName name="Po">#REF!</definedName>
    <definedName name="POB_Yesterday" localSheetId="2">'[175]5 Day Forecast'!#REF!</definedName>
    <definedName name="POB_Yesterday">'[175]5 Day Forecast'!#REF!</definedName>
    <definedName name="POD" localSheetId="9">#REF!</definedName>
    <definedName name="POD" localSheetId="2">#REF!</definedName>
    <definedName name="POD">#REF!</definedName>
    <definedName name="poi" localSheetId="9" hidden="1">{#N/A,#N/A,FALSE,"CHANGES";#N/A,#N/A,FALSE,"PROD SUMMARY";#N/A,#N/A,FALSE,"1995 PO SUM";#N/A,#N/A,FALSE,"1995 GEOG SUM";#N/A,#N/A,FALSE,"1996 PO SUM";#N/A,#N/A,FALSE,"1996 GEOG SUM"}</definedName>
    <definedName name="poi" localSheetId="2" hidden="1">{#N/A,#N/A,FALSE,"CHANGES";#N/A,#N/A,FALSE,"PROD SUMMARY";#N/A,#N/A,FALSE,"1995 PO SUM";#N/A,#N/A,FALSE,"1995 GEOG SUM";#N/A,#N/A,FALSE,"1996 PO SUM";#N/A,#N/A,FALSE,"1996 GEOG SUM"}</definedName>
    <definedName name="poi" hidden="1">{#N/A,#N/A,FALSE,"CHANGES";#N/A,#N/A,FALSE,"PROD SUMMARY";#N/A,#N/A,FALSE,"1995 PO SUM";#N/A,#N/A,FALSE,"1995 GEOG SUM";#N/A,#N/A,FALSE,"1996 PO SUM";#N/A,#N/A,FALSE,"1996 GEOG SUM"}</definedName>
    <definedName name="poiuygtf" localSheetId="2">#REF!</definedName>
    <definedName name="poiuygtf">#REF!</definedName>
    <definedName name="POT" localSheetId="2">#REF!</definedName>
    <definedName name="POT">#REF!</definedName>
    <definedName name="POT_C" localSheetId="2">#REF!</definedName>
    <definedName name="POT_C">#REF!</definedName>
    <definedName name="pot_gas" localSheetId="2">#REF!</definedName>
    <definedName name="pot_gas">#REF!</definedName>
    <definedName name="pot_oil" localSheetId="2">#REF!</definedName>
    <definedName name="pot_oil">#REF!</definedName>
    <definedName name="PowerPak" localSheetId="2">#REF!</definedName>
    <definedName name="PowerPak">#REF!</definedName>
    <definedName name="PP" localSheetId="9" hidden="1">{#N/A,#N/A,FALSE,"Parts";#N/A,#N/A,FALSE,"FG";#N/A,#N/A,FALSE,"Raw Material";#N/A,#N/A,FALSE,"Resale"}</definedName>
    <definedName name="PP" localSheetId="2" hidden="1">{#N/A,#N/A,FALSE,"Parts";#N/A,#N/A,FALSE,"FG";#N/A,#N/A,FALSE,"Raw Material";#N/A,#N/A,FALSE,"Resale"}</definedName>
    <definedName name="PP" hidden="1">{#N/A,#N/A,FALSE,"Parts";#N/A,#N/A,FALSE,"FG";#N/A,#N/A,FALSE,"Raw Material";#N/A,#N/A,FALSE,"Resale"}</definedName>
    <definedName name="PP_EMW">'[97]Pore Press &amp; FG'!$B$6:$B$16</definedName>
    <definedName name="PP_MD">'[97]Pore Press &amp; FG'!$A$6:$A$16</definedName>
    <definedName name="PPO" localSheetId="9" hidden="1">{#N/A,#N/A,FALSE,"COVER";#N/A,#N/A,FALSE,"CONTENTS";#N/A,#N/A,FALSE,"PAGE1";#N/A,#N/A,FALSE,"PAGE2";#N/A,#N/A,FALSE,"PAGE3";#N/A,#N/A,FALSE,"PAGE4";#N/A,#N/A,FALSE,"PAGE5";#N/A,#N/A,FALSE,"PAGE6";#N/A,#N/A,FALSE,"PAGE7";#N/A,#N/A,FALSE,"PAGE8";#N/A,#N/A,FALSE,"PAGE9"}</definedName>
    <definedName name="PPO" localSheetId="2" hidden="1">{#N/A,#N/A,FALSE,"COVER";#N/A,#N/A,FALSE,"CONTENTS";#N/A,#N/A,FALSE,"PAGE1";#N/A,#N/A,FALSE,"PAGE2";#N/A,#N/A,FALSE,"PAGE3";#N/A,#N/A,FALSE,"PAGE4";#N/A,#N/A,FALSE,"PAGE5";#N/A,#N/A,FALSE,"PAGE6";#N/A,#N/A,FALSE,"PAGE7";#N/A,#N/A,FALSE,"PAGE8";#N/A,#N/A,FALSE,"PAGE9"}</definedName>
    <definedName name="PPO" hidden="1">{#N/A,#N/A,FALSE,"COVER";#N/A,#N/A,FALSE,"CONTENTS";#N/A,#N/A,FALSE,"PAGE1";#N/A,#N/A,FALSE,"PAGE2";#N/A,#N/A,FALSE,"PAGE3";#N/A,#N/A,FALSE,"PAGE4";#N/A,#N/A,FALSE,"PAGE5";#N/A,#N/A,FALSE,"PAGE6";#N/A,#N/A,FALSE,"PAGE7";#N/A,#N/A,FALSE,"PAGE8";#N/A,#N/A,FALSE,"PAGE9"}</definedName>
    <definedName name="PPP" localSheetId="2" hidden="1">#REF!</definedName>
    <definedName name="PPP" hidden="1">#REF!</definedName>
    <definedName name="ppppppppppppppp" localSheetId="2">#REF!</definedName>
    <definedName name="ppppppppppppppp">#REF!</definedName>
    <definedName name="PQPG" localSheetId="2">#REF!</definedName>
    <definedName name="PQPG">#REF!</definedName>
    <definedName name="PRB" localSheetId="9" hidden="1">{#N/A,#N/A,FALSE,"Parts";#N/A,#N/A,FALSE,"FG";#N/A,#N/A,FALSE,"Raw Material";#N/A,#N/A,FALSE,"Resale"}</definedName>
    <definedName name="PRB" localSheetId="2" hidden="1">{#N/A,#N/A,FALSE,"Parts";#N/A,#N/A,FALSE,"FG";#N/A,#N/A,FALSE,"Raw Material";#N/A,#N/A,FALSE,"Resale"}</definedName>
    <definedName name="PRB" hidden="1">{#N/A,#N/A,FALSE,"Parts";#N/A,#N/A,FALSE,"FG";#N/A,#N/A,FALSE,"Raw Material";#N/A,#N/A,FALSE,"Resale"}</definedName>
    <definedName name="Predriven_30" localSheetId="2">#REF!</definedName>
    <definedName name="Predriven_30">#REF!</definedName>
    <definedName name="prepare_time" localSheetId="2">[9]WDSI!$K$16</definedName>
    <definedName name="prepare_time">[10]WDSI!$K$16</definedName>
    <definedName name="Preparer">[69]Cover!$K$23</definedName>
    <definedName name="PressureUnits" localSheetId="2">'[34]Data Entry'!$L$21</definedName>
    <definedName name="PressureUnits">'[34]Data Entry'!$L$21</definedName>
    <definedName name="presunitin" localSheetId="9">#REF!</definedName>
    <definedName name="presunitin" localSheetId="2">#REF!</definedName>
    <definedName name="presunitin">#REF!</definedName>
    <definedName name="Prev.Macro101" localSheetId="2">[157]!Prev.Macro101</definedName>
    <definedName name="Prev.Macro101">[158]!Prev.Macro101</definedName>
    <definedName name="Prev.Macro102" localSheetId="2">[157]!Prev.Macro102</definedName>
    <definedName name="Prev.Macro102">[158]!Prev.Macro102</definedName>
    <definedName name="Prev.Macro103" localSheetId="2">[157]!Prev.Macro103</definedName>
    <definedName name="Prev.Macro103">[158]!Prev.Macro103</definedName>
    <definedName name="Prev.Macro104" localSheetId="2">[157]!Prev.Macro104</definedName>
    <definedName name="Prev.Macro104">[158]!Prev.Macro104</definedName>
    <definedName name="Prev.Macro105" localSheetId="2">[157]!Prev.Macro105</definedName>
    <definedName name="Prev.Macro105">[158]!Prev.Macro105</definedName>
    <definedName name="Prev.Macro106" localSheetId="2">[157]!Prev.Macro106</definedName>
    <definedName name="Prev.Macro106">[158]!Prev.Macro106</definedName>
    <definedName name="Prev.Macro107" localSheetId="2">[157]!Prev.Macro107</definedName>
    <definedName name="Prev.Macro107">[158]!Prev.Macro107</definedName>
    <definedName name="Prev.Macro108" localSheetId="2">[157]!Prev.Macro108</definedName>
    <definedName name="Prev.Macro108">[158]!Prev.Macro108</definedName>
    <definedName name="Prev.Macro109" localSheetId="2">[157]!Prev.Macro109</definedName>
    <definedName name="Prev.Macro109">[158]!Prev.Macro109</definedName>
    <definedName name="Prev.Macro110" localSheetId="2">[157]!Prev.Macro110</definedName>
    <definedName name="Prev.Macro110">[158]!Prev.Macro110</definedName>
    <definedName name="Prev.Macro111" localSheetId="2">[157]!Prev.Macro111</definedName>
    <definedName name="Prev.Macro111">[158]!Prev.Macro111</definedName>
    <definedName name="Prev.Macro112" localSheetId="2">[157]!Prev.Macro112</definedName>
    <definedName name="Prev.Macro112">[158]!Prev.Macro112</definedName>
    <definedName name="Prev.Macro113" localSheetId="2">[157]!Prev.Macro113</definedName>
    <definedName name="Prev.Macro113">[158]!Prev.Macro113</definedName>
    <definedName name="Prev.Macro114" localSheetId="2">[157]!Prev.Macro114</definedName>
    <definedName name="Prev.Macro114">[158]!Prev.Macro114</definedName>
    <definedName name="Prev.Macro115" localSheetId="2">[157]!Prev.Macro115</definedName>
    <definedName name="Prev.Macro115">[158]!Prev.Macro115</definedName>
    <definedName name="Prev.Macro116" localSheetId="2">[157]!Prev.Macro116</definedName>
    <definedName name="Prev.Macro116">[158]!Prev.Macro116</definedName>
    <definedName name="Prev.Macro117" localSheetId="2">[157]!Prev.Macro117</definedName>
    <definedName name="Prev.Macro117">[158]!Prev.Macro117</definedName>
    <definedName name="Prev.Macro118" localSheetId="2">[157]!Prev.Macro118</definedName>
    <definedName name="Prev.Macro118">[158]!Prev.Macro118</definedName>
    <definedName name="Prev.Macro120" localSheetId="2">[157]!Prev.Macro120</definedName>
    <definedName name="Prev.Macro120">[158]!Prev.Macro120</definedName>
    <definedName name="Prev.Macro121" localSheetId="2">[157]!Prev.Macro121</definedName>
    <definedName name="Prev.Macro121">[158]!Prev.Macro121</definedName>
    <definedName name="Prev.Macro122" localSheetId="2">[157]!Prev.Macro122</definedName>
    <definedName name="Prev.Macro122">[158]!Prev.Macro122</definedName>
    <definedName name="Prev.Macro123" localSheetId="2">[157]!Prev.Macro123</definedName>
    <definedName name="Prev.Macro123">[158]!Prev.Macro123</definedName>
    <definedName name="Prev.Macro124" localSheetId="2">[157]!Prev.Macro124</definedName>
    <definedName name="Prev.Macro124">[158]!Prev.Macro124</definedName>
    <definedName name="Prev.Macro125" localSheetId="2">[157]!Prev.Macro125</definedName>
    <definedName name="Prev.Macro125">[158]!Prev.Macro125</definedName>
    <definedName name="Prev.Macro126" localSheetId="2">[157]!Prev.Macro126</definedName>
    <definedName name="Prev.Macro126">[158]!Prev.Macro126</definedName>
    <definedName name="Prev.Macro127" localSheetId="2">[157]!Prev.Macro127</definedName>
    <definedName name="Prev.Macro127">[158]!Prev.Macro127</definedName>
    <definedName name="Prev.Macro128" localSheetId="2">[157]!Prev.Macro128</definedName>
    <definedName name="Prev.Macro128">[158]!Prev.Macro128</definedName>
    <definedName name="Prev.Macro129" localSheetId="2">[157]!Prev.Macro129</definedName>
    <definedName name="Prev.Macro129">[158]!Prev.Macro129</definedName>
    <definedName name="Prev.Macro130" localSheetId="2">[157]!Prev.Macro130</definedName>
    <definedName name="Prev.Macro130">[158]!Prev.Macro130</definedName>
    <definedName name="Prev.Macro131" localSheetId="2">[157]!Prev.Macro131</definedName>
    <definedName name="Prev.Macro131">[158]!Prev.Macro131</definedName>
    <definedName name="Prev.Macro132" localSheetId="2">[157]!Prev.Macro132</definedName>
    <definedName name="Prev.Macro132">[158]!Prev.Macro132</definedName>
    <definedName name="Prev.Macro133" localSheetId="2">[157]!Prev.Macro133</definedName>
    <definedName name="Prev.Macro133">[158]!Prev.Macro133</definedName>
    <definedName name="Prev.Macro134" localSheetId="2">[157]!Prev.Macro134</definedName>
    <definedName name="Prev.Macro134">[158]!Prev.Macro134</definedName>
    <definedName name="Prev.Macro135" localSheetId="2">[157]!Prev.Macro135</definedName>
    <definedName name="Prev.Macro135">[158]!Prev.Macro135</definedName>
    <definedName name="Prev.Macro136" localSheetId="2">[157]!Prev.Macro136</definedName>
    <definedName name="Prev.Macro136">[158]!Prev.Macro136</definedName>
    <definedName name="Prev.Macro137" localSheetId="2">[157]!Prev.Macro137</definedName>
    <definedName name="Prev.Macro137">[158]!Prev.Macro137</definedName>
    <definedName name="Prev.Macro138" localSheetId="2">[157]!Prev.Macro138</definedName>
    <definedName name="Prev.Macro138">[158]!Prev.Macro138</definedName>
    <definedName name="Prev.Macro139" localSheetId="2">[157]!Prev.Macro139</definedName>
    <definedName name="Prev.Macro139">[158]!Prev.Macro139</definedName>
    <definedName name="Prev.Macro140" localSheetId="2">[157]!Prev.Macro140</definedName>
    <definedName name="Prev.Macro140">[158]!Prev.Macro140</definedName>
    <definedName name="Prev.Macro141" localSheetId="2">[157]!Prev.Macro141</definedName>
    <definedName name="Prev.Macro141">[158]!Prev.Macro141</definedName>
    <definedName name="Prev.Macro142" localSheetId="2">[157]!Prev.Macro142</definedName>
    <definedName name="Prev.Macro142">[158]!Prev.Macro142</definedName>
    <definedName name="Prev.Macro143" localSheetId="2">[157]!Prev.Macro143</definedName>
    <definedName name="Prev.Macro143">[158]!Prev.Macro143</definedName>
    <definedName name="Prev.Macro144" localSheetId="2">[157]!Prev.Macro144</definedName>
    <definedName name="Prev.Macro144">[158]!Prev.Macro144</definedName>
    <definedName name="Prev.Macro145" localSheetId="2">[157]!Prev.Macro145</definedName>
    <definedName name="Prev.Macro145">[158]!Prev.Macro145</definedName>
    <definedName name="Prev.Macro146" localSheetId="2">[157]!Prev.Macro146</definedName>
    <definedName name="Prev.Macro146">[158]!Prev.Macro146</definedName>
    <definedName name="Prev.Macro147" localSheetId="2">[157]!Prev.Macro147</definedName>
    <definedName name="Prev.Macro147">[158]!Prev.Macro147</definedName>
    <definedName name="Prev.Macro149" localSheetId="2">[157]!Prev.Macro149</definedName>
    <definedName name="Prev.Macro149">[158]!Prev.Macro149</definedName>
    <definedName name="price" localSheetId="9">#REF!</definedName>
    <definedName name="price" localSheetId="2">#REF!</definedName>
    <definedName name="price">#REF!</definedName>
    <definedName name="price14" localSheetId="2">#REF!</definedName>
    <definedName name="price14">#REF!</definedName>
    <definedName name="price15" localSheetId="2">#REF!</definedName>
    <definedName name="price15">#REF!</definedName>
    <definedName name="price16" localSheetId="2">#REF!</definedName>
    <definedName name="price16">#REF!</definedName>
    <definedName name="price17" localSheetId="2">#REF!</definedName>
    <definedName name="price17">#REF!</definedName>
    <definedName name="price18" localSheetId="2">#REF!</definedName>
    <definedName name="price18">#REF!</definedName>
    <definedName name="price19" localSheetId="2">#REF!</definedName>
    <definedName name="price19">#REF!</definedName>
    <definedName name="price20" localSheetId="2">#REF!</definedName>
    <definedName name="price20">#REF!</definedName>
    <definedName name="price21" localSheetId="2">#REF!</definedName>
    <definedName name="price21">#REF!</definedName>
    <definedName name="price22" localSheetId="2">#REF!</definedName>
    <definedName name="price22">#REF!</definedName>
    <definedName name="price23" localSheetId="2">#REF!</definedName>
    <definedName name="price23">#REF!</definedName>
    <definedName name="price24" localSheetId="2">#REF!</definedName>
    <definedName name="price24">#REF!</definedName>
    <definedName name="price25" localSheetId="2">#REF!</definedName>
    <definedName name="price25">#REF!</definedName>
    <definedName name="price26" localSheetId="2">#REF!</definedName>
    <definedName name="price26">#REF!</definedName>
    <definedName name="price27" localSheetId="2">#REF!</definedName>
    <definedName name="price27">#REF!</definedName>
    <definedName name="price28" localSheetId="2">#REF!</definedName>
    <definedName name="price28">#REF!</definedName>
    <definedName name="price29" localSheetId="2">#REF!</definedName>
    <definedName name="price29">#REF!</definedName>
    <definedName name="price30" localSheetId="2">#REF!</definedName>
    <definedName name="price30">#REF!</definedName>
    <definedName name="price31" localSheetId="2">#REF!</definedName>
    <definedName name="price31">#REF!</definedName>
    <definedName name="price32" localSheetId="2">#REF!</definedName>
    <definedName name="price32">#REF!</definedName>
    <definedName name="price33" localSheetId="2">#REF!</definedName>
    <definedName name="price33">#REF!</definedName>
    <definedName name="price34" localSheetId="2">#REF!</definedName>
    <definedName name="price34">#REF!</definedName>
    <definedName name="price35" localSheetId="2">#REF!</definedName>
    <definedName name="price35">#REF!</definedName>
    <definedName name="price36" localSheetId="2">#REF!</definedName>
    <definedName name="price36">#REF!</definedName>
    <definedName name="price37" localSheetId="2">#REF!</definedName>
    <definedName name="price37">#REF!</definedName>
    <definedName name="price38" localSheetId="2">#REF!</definedName>
    <definedName name="price38">#REF!</definedName>
    <definedName name="price39" localSheetId="2">#REF!</definedName>
    <definedName name="price39">#REF!</definedName>
    <definedName name="price40" localSheetId="2">#REF!</definedName>
    <definedName name="price40">#REF!</definedName>
    <definedName name="price41" localSheetId="2">#REF!</definedName>
    <definedName name="price41">#REF!</definedName>
    <definedName name="price42" localSheetId="2">#REF!</definedName>
    <definedName name="price42">#REF!</definedName>
    <definedName name="price43" localSheetId="2">#REF!</definedName>
    <definedName name="price43">#REF!</definedName>
    <definedName name="price44" localSheetId="2">#REF!</definedName>
    <definedName name="price44">#REF!</definedName>
    <definedName name="price45" localSheetId="2">#REF!</definedName>
    <definedName name="price45">#REF!</definedName>
    <definedName name="price46" localSheetId="2">#REF!</definedName>
    <definedName name="price46">#REF!</definedName>
    <definedName name="price47" localSheetId="2">#REF!</definedName>
    <definedName name="price47">#REF!</definedName>
    <definedName name="price48" localSheetId="2">#REF!</definedName>
    <definedName name="price48">#REF!</definedName>
    <definedName name="price49" localSheetId="2">#REF!</definedName>
    <definedName name="price49">#REF!</definedName>
    <definedName name="price50" localSheetId="2">#REF!</definedName>
    <definedName name="price50">#REF!</definedName>
    <definedName name="price51" localSheetId="2">#REF!</definedName>
    <definedName name="price51">#REF!</definedName>
    <definedName name="price52" localSheetId="2">#REF!</definedName>
    <definedName name="price52">#REF!</definedName>
    <definedName name="price53" localSheetId="2">#REF!</definedName>
    <definedName name="price53">#REF!</definedName>
    <definedName name="price54" localSheetId="2">#REF!</definedName>
    <definedName name="price54">#REF!</definedName>
    <definedName name="price55" localSheetId="2">#REF!</definedName>
    <definedName name="price55">#REF!</definedName>
    <definedName name="price56" localSheetId="2">#REF!</definedName>
    <definedName name="price56">#REF!</definedName>
    <definedName name="price57" localSheetId="2">#REF!</definedName>
    <definedName name="price57">#REF!</definedName>
    <definedName name="price58" localSheetId="2">#REF!</definedName>
    <definedName name="price58">#REF!</definedName>
    <definedName name="price59" localSheetId="2">#REF!</definedName>
    <definedName name="price59">#REF!</definedName>
    <definedName name="price60" localSheetId="2">#REF!</definedName>
    <definedName name="price60">#REF!</definedName>
    <definedName name="price61" localSheetId="2">#REF!</definedName>
    <definedName name="price61">#REF!</definedName>
    <definedName name="price62" localSheetId="2">#REF!</definedName>
    <definedName name="price62">#REF!</definedName>
    <definedName name="price63" localSheetId="2">#REF!</definedName>
    <definedName name="price63">#REF!</definedName>
    <definedName name="price64" localSheetId="2">#REF!</definedName>
    <definedName name="price64">#REF!</definedName>
    <definedName name="price65" localSheetId="2">#REF!</definedName>
    <definedName name="price65">#REF!</definedName>
    <definedName name="price66" localSheetId="2">#REF!</definedName>
    <definedName name="price66">#REF!</definedName>
    <definedName name="price67" localSheetId="2">#REF!</definedName>
    <definedName name="price67">#REF!</definedName>
    <definedName name="price68" localSheetId="2">#REF!</definedName>
    <definedName name="price68">#REF!</definedName>
    <definedName name="price69" localSheetId="2">#REF!</definedName>
    <definedName name="price69">#REF!</definedName>
    <definedName name="price70" localSheetId="2">#REF!</definedName>
    <definedName name="price70">#REF!</definedName>
    <definedName name="price71" localSheetId="2">#REF!</definedName>
    <definedName name="price71">#REF!</definedName>
    <definedName name="price72" localSheetId="2">#REF!</definedName>
    <definedName name="price72">#REF!</definedName>
    <definedName name="price73" localSheetId="2">#REF!</definedName>
    <definedName name="price73">#REF!</definedName>
    <definedName name="price74" localSheetId="2">#REF!</definedName>
    <definedName name="price74">#REF!</definedName>
    <definedName name="price75" localSheetId="2">#REF!</definedName>
    <definedName name="price75">#REF!</definedName>
    <definedName name="price76" localSheetId="2">#REF!</definedName>
    <definedName name="price76">#REF!</definedName>
    <definedName name="price77" localSheetId="2">#REF!</definedName>
    <definedName name="price77">#REF!</definedName>
    <definedName name="price78" localSheetId="2">#REF!</definedName>
    <definedName name="price78">#REF!</definedName>
    <definedName name="price79" localSheetId="2">#REF!</definedName>
    <definedName name="price79">#REF!</definedName>
    <definedName name="price80" localSheetId="2">#REF!</definedName>
    <definedName name="price80">#REF!</definedName>
    <definedName name="price81" localSheetId="2">#REF!</definedName>
    <definedName name="price81">#REF!</definedName>
    <definedName name="price82" localSheetId="2">#REF!</definedName>
    <definedName name="price82">#REF!</definedName>
    <definedName name="price83" localSheetId="2">#REF!</definedName>
    <definedName name="price83">#REF!</definedName>
    <definedName name="Pricelist_Coefficient" localSheetId="2">#REF!</definedName>
    <definedName name="Pricelist_Coefficient">#REF!</definedName>
    <definedName name="Print">[183]Cover!$A$1:$V$53</definedName>
    <definedName name="_xlnm.Print_Area" localSheetId="8">'BS19 Print'!$A$1:$Q$832</definedName>
    <definedName name="_xlnm.Print_Area" localSheetId="9">'BS20'!$B$5:$M$114</definedName>
    <definedName name="_xlnm.Print_Area" localSheetId="4">'FORM BIAYA '!$B$2:$I$105</definedName>
    <definedName name="_xlnm.Print_Area" localSheetId="2">#REF!</definedName>
    <definedName name="_xlnm.Print_Area">#REF!</definedName>
    <definedName name="PRINT_AREA_MI" localSheetId="2">#REF!</definedName>
    <definedName name="PRINT_AREA_MI">#REF!</definedName>
    <definedName name="Print_Area_MI_2" localSheetId="2">'[184]Analisa Minyak'!#REF!</definedName>
    <definedName name="Print_Area_MI_2">'[184]Analisa Minyak'!#REF!</definedName>
    <definedName name="PRINT_AREA_MI1" localSheetId="9">#REF!</definedName>
    <definedName name="PRINT_AREA_MI1" localSheetId="2">#REF!</definedName>
    <definedName name="PRINT_AREA_MI1">#REF!</definedName>
    <definedName name="print_DJT" localSheetId="2">#REF!</definedName>
    <definedName name="print_DJT">#REF!</definedName>
    <definedName name="print_DTM" localSheetId="2">#REF!</definedName>
    <definedName name="print_DTM">#REF!</definedName>
    <definedName name="_xlnm.Print_Titles" localSheetId="9">'BS20'!$5:$18</definedName>
    <definedName name="_xlnm.Print_Titles" localSheetId="3">'Referensi Harga Kontrak PEP A2'!$1:$6</definedName>
    <definedName name="_xlnm.Print_Titles" localSheetId="2">#REF!</definedName>
    <definedName name="_xlnm.Print_Titles">#REF!</definedName>
    <definedName name="Print_Titles_MI" localSheetId="2">#REF!</definedName>
    <definedName name="Print_Titles_MI">#REF!</definedName>
    <definedName name="print_titles_mI1" localSheetId="2">#REF!</definedName>
    <definedName name="print_titles_mI1">#REF!</definedName>
    <definedName name="print1">[3]!print1</definedName>
    <definedName name="print3">[3]!print3</definedName>
    <definedName name="PrintArea" localSheetId="2">#REF!</definedName>
    <definedName name="PrintArea">#REF!</definedName>
    <definedName name="PRINTER" localSheetId="2">#REF!</definedName>
    <definedName name="PRINTER">#REF!</definedName>
    <definedName name="PRINTMENU" localSheetId="2">[172]SUMMARY!#REF!</definedName>
    <definedName name="PRINTMENU">[172]SUMMARY!#REF!</definedName>
    <definedName name="prizeref" localSheetId="2">[53]data!$A$1:$A$65536</definedName>
    <definedName name="prizeref">[54]data!$A$1:$A$65536</definedName>
    <definedName name="prizeref1" localSheetId="2">[59]data!$A$1:$A$65536</definedName>
    <definedName name="prizeref1">[60]data!$A$1:$A$65536</definedName>
    <definedName name="prnint">[3]!prnint</definedName>
    <definedName name="prnplug">[3]!prnplug</definedName>
    <definedName name="prnprodtally">[3]!prnprodtally</definedName>
    <definedName name="prnschematic">[3]!prnschematic</definedName>
    <definedName name="prnsurf">[3]!prnsurf</definedName>
    <definedName name="Pro_DT" localSheetId="9">OFFSET(#REF!,1,0,#REF!)</definedName>
    <definedName name="Pro_DT" localSheetId="2">OFFSET(#REF!,1,0,#REF!)</definedName>
    <definedName name="Pro_DT">OFFSET(#REF!,1,0,#REF!)</definedName>
    <definedName name="Pro_MD" localSheetId="2">OFFSET(#REF!,1,0,#REF!)</definedName>
    <definedName name="Pro_MD">OFFSET(#REF!,1,0,#REF!)</definedName>
    <definedName name="Pro_PUF1" localSheetId="2">OFFSET(#REF!,1,0,#REF!)</definedName>
    <definedName name="Pro_PUF1">OFFSET(#REF!,1,0,#REF!)</definedName>
    <definedName name="Pro_PUF2" localSheetId="2">OFFSET(#REF!,1,0,#REF!)</definedName>
    <definedName name="Pro_PUF2">OFFSET(#REF!,1,0,#REF!)</definedName>
    <definedName name="Pro_ROT" localSheetId="2">OFFSET(#REF!,1,0,#REF!)</definedName>
    <definedName name="Pro_ROT">OFFSET(#REF!,1,0,#REF!)</definedName>
    <definedName name="Pro_SOF1" localSheetId="2">OFFSET(#REF!,1,0,#REF!)</definedName>
    <definedName name="Pro_SOF1">OFFSET(#REF!,1,0,#REF!)</definedName>
    <definedName name="Pro_SOF2" localSheetId="2">OFFSET(#REF!,1,0,#REF!)</definedName>
    <definedName name="Pro_SOF2">OFFSET(#REF!,1,0,#REF!)</definedName>
    <definedName name="Pro_Tn" localSheetId="2">OFFSET(#REF!,1,0,#REF!)</definedName>
    <definedName name="Pro_Tn">OFFSET(#REF!,1,0,#REF!)</definedName>
    <definedName name="Pro_Toff" localSheetId="2">OFFSET(#REF!,1,0,#REF!)</definedName>
    <definedName name="Pro_Toff">OFFSET(#REF!,1,0,#REF!)</definedName>
    <definedName name="Pro_WOB" localSheetId="2">OFFSET(#REF!,1,0,#REF!)</definedName>
    <definedName name="Pro_WOB">OFFSET(#REF!,1,0,#REF!)</definedName>
    <definedName name="PROD" localSheetId="2">#REF!</definedName>
    <definedName name="PROD">#REF!</definedName>
    <definedName name="prod_defer" localSheetId="2">#REF!</definedName>
    <definedName name="prod_defer">#REF!</definedName>
    <definedName name="PROD_EMW">'[97]Pore Press &amp; FG'!$O$15:$O$16</definedName>
    <definedName name="PROD_MD">'[97]Pore Press &amp; FG'!$N$15:$N$16</definedName>
    <definedName name="PROD8" localSheetId="9">#REF!</definedName>
    <definedName name="PROD8" localSheetId="2">#REF!</definedName>
    <definedName name="PROD8">#REF!</definedName>
    <definedName name="ProdConcessionYrs" localSheetId="2">#REF!</definedName>
    <definedName name="ProdConcessionYrs">#REF!</definedName>
    <definedName name="ProdLastYr" localSheetId="2">#REF!</definedName>
    <definedName name="ProdLastYr">#REF!</definedName>
    <definedName name="ProdStartYr" localSheetId="2">#REF!</definedName>
    <definedName name="ProdStartYr">#REF!</definedName>
    <definedName name="product" localSheetId="2">[74]Source!$C$4:$C$7</definedName>
    <definedName name="product">[75]Source!$C$4:$C$7</definedName>
    <definedName name="PRODUCT_LIST">[148]PriceList!$B$6:$I$118</definedName>
    <definedName name="Product_Revenue" localSheetId="9">#REF!</definedName>
    <definedName name="Product_Revenue" localSheetId="2">#REF!</definedName>
    <definedName name="Product_Revenue">#REF!</definedName>
    <definedName name="production">[3]!production</definedName>
    <definedName name="PROJAZI" localSheetId="2">#REF!</definedName>
    <definedName name="PROJAZI">#REF!</definedName>
    <definedName name="ps_Team_Phase_Codes" localSheetId="2">'[165]Phase Setup'!$A$10:$A$35</definedName>
    <definedName name="ps_Team_Phase_Codes">'[166]Phase Setup'!$A$10:$A$35</definedName>
    <definedName name="PSET">'[76]Calculation (2)'!$C$6</definedName>
    <definedName name="PSP_Coeff" localSheetId="9">#REF!</definedName>
    <definedName name="PSP_Coeff" localSheetId="2">#REF!</definedName>
    <definedName name="PSP_Coeff">#REF!</definedName>
    <definedName name="PSP_H_Coeff" localSheetId="2">#REF!</definedName>
    <definedName name="PSP_H_Coeff">#REF!</definedName>
    <definedName name="PSP_HT_Coeff" localSheetId="2">#REF!</definedName>
    <definedName name="PSP_HT_Coeff">#REF!</definedName>
    <definedName name="PT" localSheetId="2">#REF!</definedName>
    <definedName name="PT">#REF!</definedName>
    <definedName name="PTC" localSheetId="2">#REF!</definedName>
    <definedName name="PTC">#REF!</definedName>
    <definedName name="PTEM" localSheetId="2">#REF!</definedName>
    <definedName name="PTEM">#REF!</definedName>
    <definedName name="PTJW" localSheetId="2">#REF!</definedName>
    <definedName name="PTJW">#REF!</definedName>
    <definedName name="pweek1">[3]!pweek1</definedName>
    <definedName name="pweek2">[3]!pweek2</definedName>
    <definedName name="pws" localSheetId="2">'[17]rms mek'!$D$16</definedName>
    <definedName name="pws">'[18]rms mek'!$D$16</definedName>
    <definedName name="PYTD1" localSheetId="9">#REF!</definedName>
    <definedName name="PYTD1" localSheetId="2">#REF!</definedName>
    <definedName name="PYTD1">#REF!</definedName>
    <definedName name="PYTD11" localSheetId="2">#REF!</definedName>
    <definedName name="PYTD11">#REF!</definedName>
    <definedName name="PYTDDMO" localSheetId="2">#REF!</definedName>
    <definedName name="PYTDDMO">#REF!</definedName>
    <definedName name="PYTDINCR" localSheetId="2">#REF!</definedName>
    <definedName name="PYTDINCR">#REF!</definedName>
    <definedName name="PYTDPR2A" localSheetId="2">#REF!</definedName>
    <definedName name="PYTDPR2A">#REF!</definedName>
    <definedName name="PYTDTAX" localSheetId="2">#REF!</definedName>
    <definedName name="PYTDTAX">#REF!</definedName>
    <definedName name="q" localSheetId="2">#REF!</definedName>
    <definedName name="q">#REF!</definedName>
    <definedName name="Q1_Coeff" localSheetId="2">#REF!</definedName>
    <definedName name="Q1_Coeff">#REF!</definedName>
    <definedName name="QA" localSheetId="2">#REF!</definedName>
    <definedName name="QA">#REF!</definedName>
    <definedName name="qdays" localSheetId="2">#REF!</definedName>
    <definedName name="qdays">#REF!</definedName>
    <definedName name="QP" localSheetId="2">#REF!</definedName>
    <definedName name="QP">#REF!</definedName>
    <definedName name="QPG_C" localSheetId="2">#REF!</definedName>
    <definedName name="QPG_C">#REF!</definedName>
    <definedName name="QQ" localSheetId="2">#REF!</definedName>
    <definedName name="QQ">#REF!</definedName>
    <definedName name="QSST" localSheetId="2">#REF!</definedName>
    <definedName name="QSST">#REF!</definedName>
    <definedName name="quotenum" localSheetId="2">#REF!</definedName>
    <definedName name="quotenum">#REF!</definedName>
    <definedName name="QW" localSheetId="2">#REF!</definedName>
    <definedName name="QW">#REF!</definedName>
    <definedName name="qwer" localSheetId="9" hidden="1">{#N/A,#N/A,FALSE,"CHANGES";#N/A,#N/A,FALSE,"PROD SUMMARY";#N/A,#N/A,FALSE,"1995 PO SUM";#N/A,#N/A,FALSE,"1995 GEOG SUM";#N/A,#N/A,FALSE,"1996 PO SUM";#N/A,#N/A,FALSE,"1996 GEOG SUM"}</definedName>
    <definedName name="qwer" localSheetId="2" hidden="1">{#N/A,#N/A,FALSE,"CHANGES";#N/A,#N/A,FALSE,"PROD SUMMARY";#N/A,#N/A,FALSE,"1995 PO SUM";#N/A,#N/A,FALSE,"1995 GEOG SUM";#N/A,#N/A,FALSE,"1996 PO SUM";#N/A,#N/A,FALSE,"1996 GEOG SUM"}</definedName>
    <definedName name="qwer" hidden="1">{#N/A,#N/A,FALSE,"CHANGES";#N/A,#N/A,FALSE,"PROD SUMMARY";#N/A,#N/A,FALSE,"1995 PO SUM";#N/A,#N/A,FALSE,"1995 GEOG SUM";#N/A,#N/A,FALSE,"1996 PO SUM";#N/A,#N/A,FALSE,"1996 GEOG SUM"}</definedName>
    <definedName name="R_15" localSheetId="2">#REF!</definedName>
    <definedName name="R_15">#REF!</definedName>
    <definedName name="R_223" localSheetId="2">#REF!</definedName>
    <definedName name="R_223">#REF!</definedName>
    <definedName name="ra" localSheetId="2">#REF!</definedName>
    <definedName name="ra">#REF!</definedName>
    <definedName name="rad" localSheetId="2">#REF!</definedName>
    <definedName name="rad">#REF!</definedName>
    <definedName name="RAND" localSheetId="2">#REF!</definedName>
    <definedName name="RAND">#REF!</definedName>
    <definedName name="Range1" localSheetId="2">OFFSET([185]Sheet1!$E$5, 1, 0,[185]Sheet1!$E$2,1)</definedName>
    <definedName name="Range1">OFFSET([186]Sheet1!$E$5, 1, 0,[186]Sheet1!$E$2,1)</definedName>
    <definedName name="RANY">'[67]cms-28'!$O$21</definedName>
    <definedName name="rate" localSheetId="9">#REF!</definedName>
    <definedName name="rate" localSheetId="2">#REF!</definedName>
    <definedName name="rate">#REF!</definedName>
    <definedName name="RATES" localSheetId="2">#REF!</definedName>
    <definedName name="RATES">#REF!</definedName>
    <definedName name="rc_time" localSheetId="2">[9]WDSI!$K$35</definedName>
    <definedName name="rc_time">[10]WDSI!$K$35</definedName>
    <definedName name="rd" localSheetId="2">#REF!</definedName>
    <definedName name="rd">#REF!</definedName>
    <definedName name="rda" localSheetId="2" hidden="1">'[68]ABK.04.AWALR+CO+TAB.RUPS'!#REF!</definedName>
    <definedName name="rda" hidden="1">'[68]ABK.04.AWALR+CO+TAB.RUPS'!#REF!</definedName>
    <definedName name="rdn" localSheetId="9">#REF!</definedName>
    <definedName name="rdn" localSheetId="2">#REF!</definedName>
    <definedName name="rdn">#REF!</definedName>
    <definedName name="RE" localSheetId="2">#REF!</definedName>
    <definedName name="RE">#REF!</definedName>
    <definedName name="RE_TG">[3]!RE_TG</definedName>
    <definedName name="Ready" localSheetId="2">#REF!</definedName>
    <definedName name="Ready">#REF!</definedName>
    <definedName name="ReamerNozzles" localSheetId="2">#REF!</definedName>
    <definedName name="ReamerNozzles">#REF!</definedName>
    <definedName name="ReamerNozzleTFA" localSheetId="2">#REF!</definedName>
    <definedName name="ReamerNozzleTFA">#REF!</definedName>
    <definedName name="ReamerNozzleUnit" localSheetId="2">#REF!</definedName>
    <definedName name="ReamerNozzleUnit">#REF!</definedName>
    <definedName name="ReamerTFAUnits" localSheetId="2">#REF!</definedName>
    <definedName name="ReamerTFAUnits">#REF!</definedName>
    <definedName name="reb" localSheetId="2">'[50]Well Plan 1'!#REF!</definedName>
    <definedName name="reb">'[50]Well Plan 1'!#REF!</definedName>
    <definedName name="RECON" localSheetId="9">#REF!</definedName>
    <definedName name="RECON" localSheetId="2">#REF!</definedName>
    <definedName name="RECON">#REF!</definedName>
    <definedName name="_xlnm.Recorder" localSheetId="2">#REF!</definedName>
    <definedName name="_xlnm.Recorder">#REF!</definedName>
    <definedName name="Recorder_______mPM" localSheetId="2" hidden="1">#REF!</definedName>
    <definedName name="Recorder_______mPM" hidden="1">#REF!</definedName>
    <definedName name="REGION" localSheetId="2">[187]raw!$A$2:$A$5</definedName>
    <definedName name="REGION">[187]raw!$A$2:$A$5</definedName>
    <definedName name="rek">[135]MATERIAL!$G$5</definedName>
    <definedName name="REK_PERESELON" localSheetId="2">'[73]REKAP(A)'!#REF!</definedName>
    <definedName name="REK_PERESELON">'[73]REKAP(A)'!#REF!</definedName>
    <definedName name="REKAP1" localSheetId="9">#REF!</definedName>
    <definedName name="REKAP1" localSheetId="2">#REF!</definedName>
    <definedName name="REKAP1">#REF!</definedName>
    <definedName name="REKAPABI" localSheetId="9">'[73]REKAP(A)'!#REF!</definedName>
    <definedName name="REKAPABI" localSheetId="2">'[73]REKAP(A)'!#REF!</definedName>
    <definedName name="REKAPABI">'[73]REKAP(A)'!#REF!</definedName>
    <definedName name="RELEASE" localSheetId="9">#REF!</definedName>
    <definedName name="RELEASE" localSheetId="2">#REF!</definedName>
    <definedName name="RELEASE">#REF!</definedName>
    <definedName name="RELEASEDATE" localSheetId="2">#REF!</definedName>
    <definedName name="RELEASEDATE">#REF!</definedName>
    <definedName name="Rental" localSheetId="2">#REF!</definedName>
    <definedName name="Rental">#REF!</definedName>
    <definedName name="rentAmount" localSheetId="2">#REF!</definedName>
    <definedName name="rentAmount">#REF!</definedName>
    <definedName name="rentdays" localSheetId="2">#REF!</definedName>
    <definedName name="rentdays">#REF!</definedName>
    <definedName name="rentequip" localSheetId="2">#REF!</definedName>
    <definedName name="rentequip">#REF!</definedName>
    <definedName name="rentPrice" localSheetId="2">#REF!</definedName>
    <definedName name="rentPrice">#REF!</definedName>
    <definedName name="rentqty" localSheetId="2">#REF!</definedName>
    <definedName name="rentqty">#REF!</definedName>
    <definedName name="REOP">[45]REOP!$C$3:$T$75</definedName>
    <definedName name="Report_Title" localSheetId="9">#REF!</definedName>
    <definedName name="Report_Title" localSheetId="2">#REF!</definedName>
    <definedName name="Report_Title">#REF!</definedName>
    <definedName name="ReportApprovedBy" localSheetId="2">#REF!</definedName>
    <definedName name="ReportApprovedBy">#REF!</definedName>
    <definedName name="ReportDate" localSheetId="2">#REF!</definedName>
    <definedName name="ReportDate">#REF!</definedName>
    <definedName name="ReportDesignedBy" localSheetId="2">#REF!</definedName>
    <definedName name="ReportDesignedBy">#REF!</definedName>
    <definedName name="ReportTitle" localSheetId="2">'[46]Well Plan 1'!$E$158</definedName>
    <definedName name="ReportTitle">'[46]Well Plan 1'!$E$158</definedName>
    <definedName name="REV" localSheetId="9">#REF!</definedName>
    <definedName name="REV" localSheetId="2">#REF!</definedName>
    <definedName name="REV">#REF!</definedName>
    <definedName name="revcodein" localSheetId="2">#REF!</definedName>
    <definedName name="revcodein">#REF!</definedName>
    <definedName name="REVIEW" localSheetId="2">'[73]REKAP(A)'!#REF!</definedName>
    <definedName name="REVIEW">'[73]REKAP(A)'!#REF!</definedName>
    <definedName name="REVISE" localSheetId="9">#REF!</definedName>
    <definedName name="REVISE" localSheetId="2">#REF!</definedName>
    <definedName name="REVISE">#REF!</definedName>
    <definedName name="REVISION" localSheetId="2">#REF!</definedName>
    <definedName name="REVISION">#REF!</definedName>
    <definedName name="rew" localSheetId="2">#REF!</definedName>
    <definedName name="rew">#REF!</definedName>
    <definedName name="RFT" localSheetId="2">#REF!</definedName>
    <definedName name="RFT">#REF!</definedName>
    <definedName name="RGF" localSheetId="2">#REF!</definedName>
    <definedName name="RGF">#REF!</definedName>
    <definedName name="RICA" localSheetId="2">#REF!</definedName>
    <definedName name="RICA">#REF!</definedName>
    <definedName name="Rig" localSheetId="2">#REF!</definedName>
    <definedName name="Rig">#REF!</definedName>
    <definedName name="rig_days">[162]Program!$D$17</definedName>
    <definedName name="Rig_Name" localSheetId="2">[9]WDSI!$C$1</definedName>
    <definedName name="Rig_Name">[10]WDSI!$C$1</definedName>
    <definedName name="Rig_Type">'[81]GEN INPUT'!$G$7</definedName>
    <definedName name="Rigdays" localSheetId="2">'[81]DTC Data'!#REF!</definedName>
    <definedName name="Rigdays">'[81]DTC Data'!#REF!</definedName>
    <definedName name="rigmove_time" localSheetId="2">[9]WDSI!$K$59</definedName>
    <definedName name="rigmove_time">[10]WDSI!$K$59</definedName>
    <definedName name="RigName" localSheetId="2">'[99]WELL DATA'!$C$30</definedName>
    <definedName name="RigName">'[100]WELL DATA'!$C$30</definedName>
    <definedName name="rigs" localSheetId="2">[57]Data1338!#REF!</definedName>
    <definedName name="rigs">[58]Data1338!#REF!</definedName>
    <definedName name="rincianspec" localSheetId="9">#REF!</definedName>
    <definedName name="rincianspec" localSheetId="2">#REF!</definedName>
    <definedName name="rincianspec">#REF!</definedName>
    <definedName name="RiskAutoStopPercChange">1.5</definedName>
    <definedName name="RiskCollectDistributionSamples">2</definedName>
    <definedName name="RiskExcelReportsGoInNewWorkbook">TRUE</definedName>
    <definedName name="RiskExcelReportsToGenerate">2048</definedName>
    <definedName name="RiskFixedSeed">1</definedName>
    <definedName name="RiskGenerateExcelReportsAtEndOfSimulation">FALSE</definedName>
    <definedName name="RiskHasSettings">TRUE</definedName>
    <definedName name="RiskMinimizeOnStart">FALSE</definedName>
    <definedName name="RiskMonitorConvergence">FALSE</definedName>
    <definedName name="RiskNumIterations">2000</definedName>
    <definedName name="RiskNumSimulations">1</definedName>
    <definedName name="RiskPauseOnError">FALSE</definedName>
    <definedName name="RiskRealTimeResults">FALSE</definedName>
    <definedName name="RiskReportGraphFormat">0</definedName>
    <definedName name="RiskResultsUpdateFreq">100</definedName>
    <definedName name="RiskRunAfterRecalcMacro">FALSE</definedName>
    <definedName name="RiskRunAfterSimMacro">FALSE</definedName>
    <definedName name="RiskRunBeforeRecalcMacro">FALSE</definedName>
    <definedName name="RiskRunBeforeSimMacro">FALSE</definedName>
    <definedName name="RiskSamplingType">3</definedName>
    <definedName name="RiskShowRiskWindowAtEndOfSimulation">TRUE</definedName>
    <definedName name="RiskStandardRecalc">0</definedName>
    <definedName name="RiskTemplateSheetName">"myTemplate"</definedName>
    <definedName name="RiskUpdateDisplay">FALSE</definedName>
    <definedName name="RiskUseDifferentSeedForEachSim">FALSE</definedName>
    <definedName name="RiskUseFixedSeed">FALSE</definedName>
    <definedName name="RiskUseMultipleCPUs">FALSE</definedName>
    <definedName name="RK_KAP" localSheetId="2">#REF!</definedName>
    <definedName name="RK_KAP">#REF!</definedName>
    <definedName name="RK_KUPL" localSheetId="2">#REF!</definedName>
    <definedName name="RK_KUPL">#REF!</definedName>
    <definedName name="RK_OPS" localSheetId="2">#REF!</definedName>
    <definedName name="RK_OPS">#REF!</definedName>
    <definedName name="RM" localSheetId="2">#REF!</definedName>
    <definedName name="RM">#REF!</definedName>
    <definedName name="Rop_Orient_Mode_1" localSheetId="2">#REF!</definedName>
    <definedName name="Rop_Orient_Mode_1">#REF!</definedName>
    <definedName name="Rop_Orient_Mode_1_Name" localSheetId="2">#REF!</definedName>
    <definedName name="Rop_Orient_Mode_1_Name">#REF!</definedName>
    <definedName name="Rop_Orient_Mode_2" localSheetId="2">#REF!</definedName>
    <definedName name="Rop_Orient_Mode_2">#REF!</definedName>
    <definedName name="Rop_Orient_Mode_2_Name" localSheetId="2">#REF!</definedName>
    <definedName name="Rop_Orient_Mode_2_Name">#REF!</definedName>
    <definedName name="ROR" localSheetId="2">#REF!</definedName>
    <definedName name="ROR">#REF!</definedName>
    <definedName name="RORBEL" localSheetId="2">#REF!</definedName>
    <definedName name="RORBEL">#REF!</definedName>
    <definedName name="Rotary" localSheetId="2">#REF!</definedName>
    <definedName name="Rotary">#REF!</definedName>
    <definedName name="RotorByPassNozzleTFA" localSheetId="2">#REF!</definedName>
    <definedName name="RotorByPassNozzleTFA">#REF!</definedName>
    <definedName name="RotorByPassNozzleTFAUnits" localSheetId="2">#REF!</definedName>
    <definedName name="RotorByPassNozzleTFAUnits">#REF!</definedName>
    <definedName name="roughness" localSheetId="2">#REF!</definedName>
    <definedName name="roughness">#REF!</definedName>
    <definedName name="Rownumber" localSheetId="2">#REF!</definedName>
    <definedName name="Rownumber">#REF!</definedName>
    <definedName name="Royalty1" localSheetId="2">#REF!</definedName>
    <definedName name="Royalty1">#REF!</definedName>
    <definedName name="Royalty2" localSheetId="2">#REF!</definedName>
    <definedName name="Royalty2">#REF!</definedName>
    <definedName name="Royalty3" localSheetId="2">#REF!</definedName>
    <definedName name="Royalty3">#REF!</definedName>
    <definedName name="Royalty4" localSheetId="2">#REF!</definedName>
    <definedName name="Royalty4">#REF!</definedName>
    <definedName name="Royalty5" localSheetId="2">#REF!</definedName>
    <definedName name="Royalty5">#REF!</definedName>
    <definedName name="Royalty6" localSheetId="2">#REF!</definedName>
    <definedName name="Royalty6">#REF!</definedName>
    <definedName name="RPM">'[51]Rotate - Slide Spreadsheet'!$E$6:$E$131</definedName>
    <definedName name="Rpt_API_Number" localSheetId="9">#REF!</definedName>
    <definedName name="Rpt_API_Number" localSheetId="2">#REF!</definedName>
    <definedName name="Rpt_API_Number">#REF!</definedName>
    <definedName name="Rpt_BoreholeName" localSheetId="2">#REF!</definedName>
    <definedName name="Rpt_BoreholeName">#REF!</definedName>
    <definedName name="Rpt_Client" localSheetId="2">#REF!</definedName>
    <definedName name="Rpt_Client">#REF!</definedName>
    <definedName name="Rpt_CoordinateReference" localSheetId="2">#REF!</definedName>
    <definedName name="Rpt_CoordinateReference">#REF!</definedName>
    <definedName name="Rpt_CoordinateSystem" localSheetId="2">#REF!</definedName>
    <definedName name="Rpt_CoordinateSystem">#REF!</definedName>
    <definedName name="Rpt_Date" localSheetId="2">#REF!</definedName>
    <definedName name="Rpt_Date">#REF!</definedName>
    <definedName name="Rpt_DipAngle" localSheetId="2">#REF!</definedName>
    <definedName name="Rpt_DipAngle">#REF!</definedName>
    <definedName name="Rpt_DrillSiteOrWellPad" localSheetId="2">#REF!</definedName>
    <definedName name="Rpt_DrillSiteOrWellPad">#REF!</definedName>
    <definedName name="Rpt_Elevation" localSheetId="2">#REF!</definedName>
    <definedName name="Rpt_Elevation">#REF!</definedName>
    <definedName name="Rpt_ElevationReference" localSheetId="2">#REF!</definedName>
    <definedName name="Rpt_ElevationReference">#REF!</definedName>
    <definedName name="Rpt_FieldName" localSheetId="2">#REF!</definedName>
    <definedName name="Rpt_FieldName">#REF!</definedName>
    <definedName name="Rpt_FieldStrength" localSheetId="2">#REF!</definedName>
    <definedName name="Rpt_FieldStrength">#REF!</definedName>
    <definedName name="Rpt_GeodeticLocation" localSheetId="2">#REF!</definedName>
    <definedName name="Rpt_GeodeticLocation">#REF!</definedName>
    <definedName name="Rpt_GridConvergence" localSheetId="2">#REF!</definedName>
    <definedName name="Rpt_GridConvergence">#REF!</definedName>
    <definedName name="Rpt_GridCorrection" localSheetId="2">#REF!</definedName>
    <definedName name="Rpt_GridCorrection">#REF!</definedName>
    <definedName name="Rpt_GridLocation" localSheetId="2">#REF!</definedName>
    <definedName name="Rpt_GridLocation">#REF!</definedName>
    <definedName name="Rpt_GroundLevelElevation" localSheetId="2">#REF!</definedName>
    <definedName name="Rpt_GroundLevelElevation">#REF!</definedName>
    <definedName name="Rpt_MagneticDeclDate" localSheetId="2">#REF!</definedName>
    <definedName name="Rpt_MagneticDeclDate">#REF!</definedName>
    <definedName name="Rpt_MagneticDeclination" localSheetId="2">#REF!</definedName>
    <definedName name="Rpt_MagneticDeclination">#REF!</definedName>
    <definedName name="Rpt_MagneticDeclModel" localSheetId="2">#REF!</definedName>
    <definedName name="Rpt_MagneticDeclModel">#REF!</definedName>
    <definedName name="Rpt_NorthReference" localSheetId="2">#REF!</definedName>
    <definedName name="Rpt_NorthReference">#REF!</definedName>
    <definedName name="Rpt_ScaleFactor" localSheetId="2">#REF!</definedName>
    <definedName name="Rpt_ScaleFactor">#REF!</definedName>
    <definedName name="Rpt_SurveyCompMethod" localSheetId="2">#REF!</definedName>
    <definedName name="Rpt_SurveyCompMethod">#REF!</definedName>
    <definedName name="Rpt_SurveyDate" localSheetId="2">#REF!</definedName>
    <definedName name="Rpt_SurveyDate">#REF!</definedName>
    <definedName name="Rpt_SurveyName" localSheetId="2">#REF!</definedName>
    <definedName name="Rpt_SurveyName">#REF!</definedName>
    <definedName name="Rpt_SurveyStats" localSheetId="2">#REF!</definedName>
    <definedName name="Rpt_SurveyStats">#REF!</definedName>
    <definedName name="Rpt_Title" localSheetId="2">#REF!</definedName>
    <definedName name="Rpt_Title">#REF!</definedName>
    <definedName name="Rpt_Title2" localSheetId="2">#REF!</definedName>
    <definedName name="Rpt_Title2">#REF!</definedName>
    <definedName name="Rpt_TotalCorrection" localSheetId="2">#REF!</definedName>
    <definedName name="Rpt_TotalCorrection">#REF!</definedName>
    <definedName name="Rpt_TotalCorrectionLabel" localSheetId="2">#REF!</definedName>
    <definedName name="Rpt_TotalCorrectionLabel">#REF!</definedName>
    <definedName name="Rpt_VSEC_Azim" localSheetId="2">#REF!</definedName>
    <definedName name="Rpt_VSEC_Azim">#REF!</definedName>
    <definedName name="Rpt_VSEC_Origin" localSheetId="2">#REF!</definedName>
    <definedName name="Rpt_VSEC_Origin">#REF!</definedName>
    <definedName name="Rpt_WellName" localSheetId="2">#REF!</definedName>
    <definedName name="Rpt_WellName">#REF!</definedName>
    <definedName name="Rr1_Coeff" localSheetId="2">#REF!</definedName>
    <definedName name="Rr1_Coeff">#REF!</definedName>
    <definedName name="rrr" localSheetId="9" hidden="1">{#N/A,#N/A,FALSE,"COVER";#N/A,#N/A,FALSE,"CONTENTS";#N/A,#N/A,FALSE,"PAGE1";#N/A,#N/A,FALSE,"PAGE2";#N/A,#N/A,FALSE,"PAGE3";#N/A,#N/A,FALSE,"PAGE4";#N/A,#N/A,FALSE,"PAGE5";#N/A,#N/A,FALSE,"PAGE6";#N/A,#N/A,FALSE,"PAGE7";#N/A,#N/A,FALSE,"PAGE8";#N/A,#N/A,FALSE,"PAGE9"}</definedName>
    <definedName name="rrr" localSheetId="2" hidden="1">{#N/A,#N/A,FALSE,"COVER";#N/A,#N/A,FALSE,"CONTENTS";#N/A,#N/A,FALSE,"PAGE1";#N/A,#N/A,FALSE,"PAGE2";#N/A,#N/A,FALSE,"PAGE3";#N/A,#N/A,FALSE,"PAGE4";#N/A,#N/A,FALSE,"PAGE5";#N/A,#N/A,FALSE,"PAGE6";#N/A,#N/A,FALSE,"PAGE7";#N/A,#N/A,FALSE,"PAGE8";#N/A,#N/A,FALSE,"PAGE9"}</definedName>
    <definedName name="rrr" hidden="1">{#N/A,#N/A,FALSE,"COVER";#N/A,#N/A,FALSE,"CONTENTS";#N/A,#N/A,FALSE,"PAGE1";#N/A,#N/A,FALSE,"PAGE2";#N/A,#N/A,FALSE,"PAGE3";#N/A,#N/A,FALSE,"PAGE4";#N/A,#N/A,FALSE,"PAGE5";#N/A,#N/A,FALSE,"PAGE6";#N/A,#N/A,FALSE,"PAGE7";#N/A,#N/A,FALSE,"PAGE8";#N/A,#N/A,FALSE,"PAGE9"}</definedName>
    <definedName name="rrrrrrr" localSheetId="9" hidden="1">{#N/A,#N/A,FALSE,"Parts";#N/A,#N/A,FALSE,"FG";#N/A,#N/A,FALSE,"Raw Material";#N/A,#N/A,FALSE,"Resale"}</definedName>
    <definedName name="rrrrrrr" localSheetId="2" hidden="1">{#N/A,#N/A,FALSE,"Parts";#N/A,#N/A,FALSE,"FG";#N/A,#N/A,FALSE,"Raw Material";#N/A,#N/A,FALSE,"Resale"}</definedName>
    <definedName name="rrrrrrr" hidden="1">{#N/A,#N/A,FALSE,"Parts";#N/A,#N/A,FALSE,"FG";#N/A,#N/A,FALSE,"Raw Material";#N/A,#N/A,FALSE,"Resale"}</definedName>
    <definedName name="rsEH" localSheetId="2">#REF!</definedName>
    <definedName name="rsEH">#REF!</definedName>
    <definedName name="RSLT" localSheetId="2">#REF!</definedName>
    <definedName name="RSLT">#REF!</definedName>
    <definedName name="RSS" localSheetId="2">#REF!</definedName>
    <definedName name="RSS">#REF!</definedName>
    <definedName name="RSV2A" localSheetId="2">#REF!</definedName>
    <definedName name="RSV2A">#REF!</definedName>
    <definedName name="RT" localSheetId="2">#REF!</definedName>
    <definedName name="RT">#REF!</definedName>
    <definedName name="RTG" localSheetId="2">#REF!</definedName>
    <definedName name="RTG">#REF!</definedName>
    <definedName name="rthstgshg">[135]MATERIAL!$G$27</definedName>
    <definedName name="RTP" localSheetId="9">#REF!</definedName>
    <definedName name="RTP" localSheetId="2">#REF!</definedName>
    <definedName name="RTP">#REF!</definedName>
    <definedName name="RTRT" localSheetId="2">#REF!</definedName>
    <definedName name="RTRT">#REF!</definedName>
    <definedName name="RUNS" localSheetId="2">#REF!</definedName>
    <definedName name="RUNS">#REF!</definedName>
    <definedName name="Rupees">'[134]Cash Expense March-96'!$H$6</definedName>
    <definedName name="Rus" localSheetId="2">[70]XYT!$G$26</definedName>
    <definedName name="Rus">[71]XYT!$G$26</definedName>
    <definedName name="RUTIN" localSheetId="9">#REF!</definedName>
    <definedName name="RUTIN" localSheetId="2">#REF!</definedName>
    <definedName name="RUTIN">#REF!</definedName>
    <definedName name="Ruwaydha" localSheetId="2">[70]XYT!$G$33</definedName>
    <definedName name="Ruwaydha">[71]XYT!$G$33</definedName>
    <definedName name="s" localSheetId="2" hidden="1">[188]ByWell!#REF!</definedName>
    <definedName name="s" hidden="1">[188]ByWell!#REF!</definedName>
    <definedName name="S_11620" localSheetId="9">#REF!</definedName>
    <definedName name="S_11620" localSheetId="2">#REF!</definedName>
    <definedName name="S_11620">#REF!</definedName>
    <definedName name="S_DSI" localSheetId="2">#REF!</definedName>
    <definedName name="S_DSI">#REF!</definedName>
    <definedName name="S_Parts">[189]SUM!$M$31</definedName>
    <definedName name="S1_Coeff" localSheetId="9">#REF!</definedName>
    <definedName name="S1_Coeff" localSheetId="2">#REF!</definedName>
    <definedName name="S1_Coeff">#REF!</definedName>
    <definedName name="sa" localSheetId="9" hidden="1">{#N/A,#N/A,FALSE,"COVER";#N/A,#N/A,FALSE,"CONTENTS";#N/A,#N/A,FALSE,"PAGE1";#N/A,#N/A,FALSE,"PAGE2";#N/A,#N/A,FALSE,"PAGE3";#N/A,#N/A,FALSE,"PAGE4";#N/A,#N/A,FALSE,"PAGE5";#N/A,#N/A,FALSE,"PAGE6";#N/A,#N/A,FALSE,"PAGE7";#N/A,#N/A,FALSE,"PAGE8";#N/A,#N/A,FALSE,"PAGE9"}</definedName>
    <definedName name="sa" localSheetId="2" hidden="1">{#N/A,#N/A,FALSE,"COVER";#N/A,#N/A,FALSE,"CONTENTS";#N/A,#N/A,FALSE,"PAGE1";#N/A,#N/A,FALSE,"PAGE2";#N/A,#N/A,FALSE,"PAGE3";#N/A,#N/A,FALSE,"PAGE4";#N/A,#N/A,FALSE,"PAGE5";#N/A,#N/A,FALSE,"PAGE6";#N/A,#N/A,FALSE,"PAGE7";#N/A,#N/A,FALSE,"PAGE8";#N/A,#N/A,FALSE,"PAGE9"}</definedName>
    <definedName name="sa" hidden="1">{#N/A,#N/A,FALSE,"COVER";#N/A,#N/A,FALSE,"CONTENTS";#N/A,#N/A,FALSE,"PAGE1";#N/A,#N/A,FALSE,"PAGE2";#N/A,#N/A,FALSE,"PAGE3";#N/A,#N/A,FALSE,"PAGE4";#N/A,#N/A,FALSE,"PAGE5";#N/A,#N/A,FALSE,"PAGE6";#N/A,#N/A,FALSE,"PAGE7";#N/A,#N/A,FALSE,"PAGE8";#N/A,#N/A,FALSE,"PAGE9"}</definedName>
    <definedName name="SAEHT">'[50]Well Plan 1'!$J$161</definedName>
    <definedName name="saf" localSheetId="9">#REF!</definedName>
    <definedName name="saf" localSheetId="2">#REF!</definedName>
    <definedName name="saf">#REF!</definedName>
    <definedName name="safasffasasf" localSheetId="9">'[34]Data Entry'!#REF!</definedName>
    <definedName name="safasffasasf" localSheetId="2">'[34]Data Entry'!#REF!</definedName>
    <definedName name="safasffasasf">'[34]Data Entry'!#REF!</definedName>
    <definedName name="safsaasf" localSheetId="9">'[34]Data Entry'!#REF!</definedName>
    <definedName name="safsaasf" localSheetId="2">'[34]Data Entry'!#REF!</definedName>
    <definedName name="safsaasf">'[34]Data Entry'!#REF!</definedName>
    <definedName name="safsfaasfasf" localSheetId="2">'[34]Data Entry'!#REF!</definedName>
    <definedName name="safsfaasfasf">'[34]Data Entry'!#REF!</definedName>
    <definedName name="safsfasffas" localSheetId="2">'[34]Data Entry'!#REF!</definedName>
    <definedName name="safsfasffas">'[34]Data Entry'!#REF!</definedName>
    <definedName name="SAMPLE" hidden="1">'[190]TAP-189_SDH'!$K$6:$K$113</definedName>
    <definedName name="SAMPLE_1" hidden="1">'[190]TAP-189_SDH'!$R$6:$R$113</definedName>
    <definedName name="SAP_base" localSheetId="9">#REF!</definedName>
    <definedName name="SAP_base" localSheetId="2">#REF!</definedName>
    <definedName name="SAP_base">#REF!</definedName>
    <definedName name="SAP_Database" localSheetId="2">#REF!</definedName>
    <definedName name="SAP_Database">#REF!</definedName>
    <definedName name="SAP2001088">'[191]SAP Worksheet'!$B$2:$K$678</definedName>
    <definedName name="SAP2001088_base">'[191]SAP Worksheet'!$B$2:$K$678</definedName>
    <definedName name="SAT" localSheetId="9">#REF!</definedName>
    <definedName name="SAT" localSheetId="2">#REF!</definedName>
    <definedName name="SAT">#REF!</definedName>
    <definedName name="satuan" localSheetId="2">[57]Data!$B$1:$B$65536</definedName>
    <definedName name="satuan">[58]Data!$B$1:$B$65536</definedName>
    <definedName name="satuan2" localSheetId="2">[57]Data!$D$1:$D$65536</definedName>
    <definedName name="satuan2">[58]Data!$D$1:$D$65536</definedName>
    <definedName name="SAWWIRE" localSheetId="9">#REF!</definedName>
    <definedName name="SAWWIRE" localSheetId="2">#REF!</definedName>
    <definedName name="SAWWIRE">#REF!</definedName>
    <definedName name="sc">[3]!sc</definedName>
    <definedName name="SCABLINER" localSheetId="2">#REF!</definedName>
    <definedName name="SCABLINER">#REF!</definedName>
    <definedName name="ScaleFactor" localSheetId="2">#REF!</definedName>
    <definedName name="ScaleFactor">#REF!</definedName>
    <definedName name="SCHL.19">[142]SCHL20!$B$3:$U$244</definedName>
    <definedName name="SCHL.20">[142]SCHL20!$B$3:$U$244</definedName>
    <definedName name="SCHL19">[142]SCHL20!$B$3:$U$244</definedName>
    <definedName name="SCMT" localSheetId="9">#REF!</definedName>
    <definedName name="SCMT" localSheetId="2">#REF!</definedName>
    <definedName name="SCMT">#REF!</definedName>
    <definedName name="screen_area" localSheetId="2">#REF!</definedName>
    <definedName name="screen_area">#REF!</definedName>
    <definedName name="screen_length" localSheetId="2">#REF!</definedName>
    <definedName name="screen_length">#REF!</definedName>
    <definedName name="scsc" localSheetId="9" hidden="1">{#N/A,#N/A,TRUE,"AFE";#N/A,#N/A,TRUE,"Tangible";#N/A,#N/A,TRUE,"Construction";#N/A,#N/A,TRUE,"Rignmud";#N/A,#N/A,TRUE,"Bitnddr";#N/A,#N/A,TRUE,"Cmtdesign";#N/A,#N/A,TRUE,"Pumpfee";#N/A,#N/A,TRUE,"Corendst";#N/A,#N/A,TRUE,"Ohlogging";#N/A,#N/A,TRUE,"Perforating";#N/A,#N/A,TRUE,"Chlogging";#N/A,#N/A,TRUE,"Stimulation";#N/A,#N/A,TRUE,"Completion";#N/A,#N/A,TRUE,"General"}</definedName>
    <definedName name="scsc" localSheetId="2" hidden="1">{#N/A,#N/A,TRUE,"AFE";#N/A,#N/A,TRUE,"Tangible";#N/A,#N/A,TRUE,"Construction";#N/A,#N/A,TRUE,"Rignmud";#N/A,#N/A,TRUE,"Bitnddr";#N/A,#N/A,TRUE,"Cmtdesign";#N/A,#N/A,TRUE,"Pumpfee";#N/A,#N/A,TRUE,"Corendst";#N/A,#N/A,TRUE,"Ohlogging";#N/A,#N/A,TRUE,"Perforating";#N/A,#N/A,TRUE,"Chlogging";#N/A,#N/A,TRUE,"Stimulation";#N/A,#N/A,TRUE,"Completion";#N/A,#N/A,TRUE,"General"}</definedName>
    <definedName name="scsc" hidden="1">{#N/A,#N/A,TRUE,"AFE";#N/A,#N/A,TRUE,"Tangible";#N/A,#N/A,TRUE,"Construction";#N/A,#N/A,TRUE,"Rignmud";#N/A,#N/A,TRUE,"Bitnddr";#N/A,#N/A,TRUE,"Cmtdesign";#N/A,#N/A,TRUE,"Pumpfee";#N/A,#N/A,TRUE,"Corendst";#N/A,#N/A,TRUE,"Ohlogging";#N/A,#N/A,TRUE,"Perforating";#N/A,#N/A,TRUE,"Chlogging";#N/A,#N/A,TRUE,"Stimulation";#N/A,#N/A,TRUE,"Completion";#N/A,#N/A,TRUE,"General"}</definedName>
    <definedName name="SD" localSheetId="2">#REF!</definedName>
    <definedName name="SD">#REF!</definedName>
    <definedName name="SDSD">'[192]Well Cost'!$A$1:$N$66</definedName>
    <definedName name="SDZT">'[50]Well Plan 1'!$E$161</definedName>
    <definedName name="sea_bed" localSheetId="9">#REF!</definedName>
    <definedName name="sea_bed" localSheetId="2">#REF!</definedName>
    <definedName name="sea_bed">#REF!</definedName>
    <definedName name="SEALLENGTH" localSheetId="2">#REF!</definedName>
    <definedName name="SEALLENGTH">#REF!</definedName>
    <definedName name="SEGT" localSheetId="9" hidden="1">{#N/A,#N/A,FALSE,"R-1";#N/A,#N/A,FALSE,"R-2";#N/A,#N/A,FALSE,"R-2A";#N/A,#N/A,FALSE,"R-3";#N/A,#N/A,FALSE,"R-4";#N/A,#N/A,FALSE,"R-4A";#N/A,#N/A,FALSE,"R-8";#N/A,#N/A,FALSE,"R-8A";#N/A,#N/A,FALSE,"R-11";#N/A,#N/A,FALSE,"R-11A";#N/A,#N/A,FALSE,"R-14.0";#N/A,#N/A,FALSE,"R-15";#N/A,#N/A,FALSE,"R-16.1"}</definedName>
    <definedName name="SEGT" localSheetId="2" hidden="1">{#N/A,#N/A,FALSE,"R-1";#N/A,#N/A,FALSE,"R-2";#N/A,#N/A,FALSE,"R-2A";#N/A,#N/A,FALSE,"R-3";#N/A,#N/A,FALSE,"R-4";#N/A,#N/A,FALSE,"R-4A";#N/A,#N/A,FALSE,"R-8";#N/A,#N/A,FALSE,"R-8A";#N/A,#N/A,FALSE,"R-11";#N/A,#N/A,FALSE,"R-11A";#N/A,#N/A,FALSE,"R-14.0";#N/A,#N/A,FALSE,"R-15";#N/A,#N/A,FALSE,"R-16.1"}</definedName>
    <definedName name="SEGT" hidden="1">{#N/A,#N/A,FALSE,"R-1";#N/A,#N/A,FALSE,"R-2";#N/A,#N/A,FALSE,"R-2A";#N/A,#N/A,FALSE,"R-3";#N/A,#N/A,FALSE,"R-4";#N/A,#N/A,FALSE,"R-4A";#N/A,#N/A,FALSE,"R-8";#N/A,#N/A,FALSE,"R-8A";#N/A,#N/A,FALSE,"R-11";#N/A,#N/A,FALSE,"R-11A";#N/A,#N/A,FALSE,"R-14.0";#N/A,#N/A,FALSE,"R-15";#N/A,#N/A,FALSE,"R-16.1"}</definedName>
    <definedName name="semen" localSheetId="2">[57]Data!$E$1:$E$65536</definedName>
    <definedName name="semen">[58]Data!$E$1:$E$65536</definedName>
    <definedName name="SEN_GAS" localSheetId="9">#REF!</definedName>
    <definedName name="SEN_GAS" localSheetId="2">#REF!</definedName>
    <definedName name="SEN_GAS">#REF!</definedName>
    <definedName name="SEN_MYK" localSheetId="2">#REF!</definedName>
    <definedName name="SEN_MYK">#REF!</definedName>
    <definedName name="SensorDistanceToBitUnit" localSheetId="2">#REF!</definedName>
    <definedName name="SensorDistanceToBitUnit">#REF!</definedName>
    <definedName name="Sensors" localSheetId="2">#REF!</definedName>
    <definedName name="Sensors">#REF!</definedName>
    <definedName name="SERV_LIST" localSheetId="2">#REF!</definedName>
    <definedName name="SERV_LIST">#REF!</definedName>
    <definedName name="serviceref" localSheetId="2">[53]data!$S$1:$S$65536</definedName>
    <definedName name="serviceref">[54]data!$S$1:$S$65536</definedName>
    <definedName name="serviceref1" localSheetId="2">[59]data!$S$1:$S$65536</definedName>
    <definedName name="serviceref1">[60]data!$S$1:$S$65536</definedName>
    <definedName name="services" localSheetId="2">[53]data!$T$1:$T$65536</definedName>
    <definedName name="services">[54]data!$T$1:$T$65536</definedName>
    <definedName name="services1" localSheetId="2">[55]data!$T$1:$T$65536</definedName>
    <definedName name="services1">[56]data!$T$1:$T$65536</definedName>
    <definedName name="SF" localSheetId="2">[80]SUM!#REF!</definedName>
    <definedName name="SF">[80]SUM!#REF!</definedName>
    <definedName name="sfaasfasfasf" localSheetId="2">'[34]Data Entry'!#REF!</definedName>
    <definedName name="sfaasfasfasf">'[34]Data Entry'!#REF!</definedName>
    <definedName name="sfasfafasf" localSheetId="2">'[34]Data Entry'!#REF!</definedName>
    <definedName name="sfasfafasf">'[34]Data Entry'!#REF!</definedName>
    <definedName name="SFID" localSheetId="9">#REF!</definedName>
    <definedName name="SFID" localSheetId="2">#REF!</definedName>
    <definedName name="SFID">#REF!</definedName>
    <definedName name="SFL">'[76]Calculation (2)'!$C$4</definedName>
    <definedName name="sfsdf" localSheetId="9">#REF!</definedName>
    <definedName name="sfsdf" localSheetId="2">#REF!</definedName>
    <definedName name="sfsdf">#REF!</definedName>
    <definedName name="SG" localSheetId="2">#REF!</definedName>
    <definedName name="SG">#REF!</definedName>
    <definedName name="shearpin" localSheetId="2">#REF!</definedName>
    <definedName name="shearpin">#REF!</definedName>
    <definedName name="shelf" localSheetId="9" hidden="1">{#N/A,#N/A,FALSE,"CHANGES";#N/A,#N/A,FALSE,"PROD SUMMARY";#N/A,#N/A,FALSE,"1995 PO SUM";#N/A,#N/A,FALSE,"1995 GEOG SUM";#N/A,#N/A,FALSE,"1996 PO SUM";#N/A,#N/A,FALSE,"1996 GEOG SUM"}</definedName>
    <definedName name="shelf" localSheetId="2" hidden="1">{#N/A,#N/A,FALSE,"CHANGES";#N/A,#N/A,FALSE,"PROD SUMMARY";#N/A,#N/A,FALSE,"1995 PO SUM";#N/A,#N/A,FALSE,"1995 GEOG SUM";#N/A,#N/A,FALSE,"1996 PO SUM";#N/A,#N/A,FALSE,"1996 GEOG SUM"}</definedName>
    <definedName name="shelf" hidden="1">{#N/A,#N/A,FALSE,"CHANGES";#N/A,#N/A,FALSE,"PROD SUMMARY";#N/A,#N/A,FALSE,"1995 PO SUM";#N/A,#N/A,FALSE,"1995 GEOG SUM";#N/A,#N/A,FALSE,"1996 PO SUM";#N/A,#N/A,FALSE,"1996 GEOG SUM"}</definedName>
    <definedName name="Shilaif" localSheetId="2">[70]XYT!$G$35</definedName>
    <definedName name="Shilaif">[71]XYT!$G$35</definedName>
    <definedName name="SHIP1" localSheetId="2">[94]MASTER!#REF!</definedName>
    <definedName name="SHIP1">[94]MASTER!#REF!</definedName>
    <definedName name="SHIP2" localSheetId="2">[94]MASTER!#REF!</definedName>
    <definedName name="SHIP2">[94]MASTER!#REF!</definedName>
    <definedName name="SHIP3" localSheetId="2">[94]MASTER!#REF!</definedName>
    <definedName name="SHIP3">[94]MASTER!#REF!</definedName>
    <definedName name="shmd">[37]INPUT!$C$17</definedName>
    <definedName name="Shoe_Max">[105]CALC!$G$257</definedName>
    <definedName name="Shoe_Min">[105]CALC!$D$128</definedName>
    <definedName name="shs" localSheetId="9">#REF!</definedName>
    <definedName name="shs" localSheetId="2">#REF!</definedName>
    <definedName name="shs">#REF!</definedName>
    <definedName name="shsf" localSheetId="2">#REF!</definedName>
    <definedName name="shsf">#REF!</definedName>
    <definedName name="SHTVD">[37]INPUT!$C$18</definedName>
    <definedName name="SIGHT_L_C_A" localSheetId="2">[95]SUM!#REF!</definedName>
    <definedName name="SIGHT_L_C_A">[95]SUM!#REF!</definedName>
    <definedName name="Simsima" localSheetId="2">[70]XYT!$G$29</definedName>
    <definedName name="Simsima">[71]XYT!$G$29</definedName>
    <definedName name="SIN" localSheetId="9">#REF!</definedName>
    <definedName name="SIN" localSheetId="2">#REF!</definedName>
    <definedName name="SIN">#REF!</definedName>
    <definedName name="single" localSheetId="9">[98]Synt_days!#REF!</definedName>
    <definedName name="single" localSheetId="2">[98]Synt_days!#REF!</definedName>
    <definedName name="single">[98]Synt_days!#REF!</definedName>
    <definedName name="SIR" localSheetId="9">#REF!</definedName>
    <definedName name="SIR" localSheetId="2">#REF!</definedName>
    <definedName name="SIR">#REF!</definedName>
    <definedName name="SIR_SHEET" localSheetId="2">#REF!</definedName>
    <definedName name="SIR_SHEET">#REF!</definedName>
    <definedName name="SIS" localSheetId="2">#REF!</definedName>
    <definedName name="SIS">#REF!</definedName>
    <definedName name="Sizein" localSheetId="2">#REF!</definedName>
    <definedName name="Sizein">#REF!</definedName>
    <definedName name="SKOP" localSheetId="2" hidden="1">[68]data!#REF!</definedName>
    <definedName name="SKOP" hidden="1">[68]data!#REF!</definedName>
    <definedName name="SL" localSheetId="9">#REF!</definedName>
    <definedName name="SL" localSheetId="2">#REF!</definedName>
    <definedName name="SL">#REF!</definedName>
    <definedName name="sla_LAMfob_base" localSheetId="2">#REF!</definedName>
    <definedName name="sla_LAMfob_base">#REF!</definedName>
    <definedName name="sla_LAMfobbase" localSheetId="2">#REF!</definedName>
    <definedName name="sla_LAMfobbase">#REF!</definedName>
    <definedName name="sla_LAMfobesc" localSheetId="2">#REF!</definedName>
    <definedName name="sla_LAMfobesc">#REF!</definedName>
    <definedName name="sla_MWPfobbase" localSheetId="2">#REF!</definedName>
    <definedName name="sla_MWPfobbase">#REF!</definedName>
    <definedName name="sla_MWPfobesc" localSheetId="2">#REF!</definedName>
    <definedName name="sla_MWPfobesc">#REF!</definedName>
    <definedName name="sla_pro" localSheetId="2">#REF!</definedName>
    <definedName name="sla_pro">#REF!</definedName>
    <definedName name="SLIM" localSheetId="2">#REF!</definedName>
    <definedName name="SLIM">#REF!</definedName>
    <definedName name="SlimAcc_Coeff" localSheetId="2">#REF!</definedName>
    <definedName name="SlimAcc_Coeff">#REF!</definedName>
    <definedName name="SlimX_Coeff" localSheetId="2">#REF!</definedName>
    <definedName name="SlimX_Coeff">#REF!</definedName>
    <definedName name="SLMAX" localSheetId="2">#REF!</definedName>
    <definedName name="SLMAX">#REF!</definedName>
    <definedName name="SLMIN" localSheetId="2">#REF!</definedName>
    <definedName name="SLMIN">#REF!</definedName>
    <definedName name="SLS" localSheetId="2">#REF!</definedName>
    <definedName name="SLS">#REF!</definedName>
    <definedName name="Sludge" localSheetId="2">#REF!</definedName>
    <definedName name="Sludge">#REF!</definedName>
    <definedName name="Slurry" localSheetId="2">#REF!</definedName>
    <definedName name="Slurry">#REF!</definedName>
    <definedName name="slurry_density" localSheetId="2">#REF!</definedName>
    <definedName name="slurry_density">#REF!</definedName>
    <definedName name="SM" localSheetId="2">#REF!</definedName>
    <definedName name="SM">#REF!</definedName>
    <definedName name="smg" localSheetId="2">'[17]rms mek'!$D$11</definedName>
    <definedName name="smg">'[18]rms mek'!$D$11</definedName>
    <definedName name="soalr" localSheetId="2">'[77]HARGA SATUAN'!$G$37</definedName>
    <definedName name="soalr">'[77]HARGA SATUAN'!$G$37</definedName>
    <definedName name="sonic" localSheetId="9">#REF!</definedName>
    <definedName name="sonic" localSheetId="2">#REF!</definedName>
    <definedName name="sonic">#REF!</definedName>
    <definedName name="sort" hidden="1">[193]Sheet1!$A$181:$H$210</definedName>
    <definedName name="SP" localSheetId="2">[194]BOM!#REF!</definedName>
    <definedName name="SP">[194]BOM!#REF!</definedName>
    <definedName name="spacer" localSheetId="2">[53]data!$G$1:$G$65536</definedName>
    <definedName name="spacer">[54]data!$G$1:$G$65536</definedName>
    <definedName name="spacer1" localSheetId="2">[55]data!$G$1:$G$65536</definedName>
    <definedName name="spacer1">[56]data!$G$1:$G$65536</definedName>
    <definedName name="SPARE" localSheetId="2">[95]SUM!#REF!</definedName>
    <definedName name="SPARE">[95]SUM!#REF!</definedName>
    <definedName name="spaser" localSheetId="2">[57]Data!$F$1:$F$65536</definedName>
    <definedName name="spaser">[58]Data!$F$1:$F$65536</definedName>
    <definedName name="SPG">[3]!SPG</definedName>
    <definedName name="SPG_C" localSheetId="2">#REF!</definedName>
    <definedName name="SPG_C">#REF!</definedName>
    <definedName name="sprayer">#N/A</definedName>
    <definedName name="SPUD" localSheetId="2">#REF!</definedName>
    <definedName name="SPUD">#REF!</definedName>
    <definedName name="Spud_Date" localSheetId="2">'[99]WELL DATA'!$C$8</definedName>
    <definedName name="Spud_Date">'[100]WELL DATA'!$C$8</definedName>
    <definedName name="SPUDDATE" localSheetId="9">#REF!</definedName>
    <definedName name="SPUDDATE" localSheetId="2">#REF!</definedName>
    <definedName name="SPUDDATE">#REF!</definedName>
    <definedName name="sqsqd" localSheetId="2">#REF!</definedName>
    <definedName name="sqsqd">#REF!</definedName>
    <definedName name="SRFT" localSheetId="2">#REF!</definedName>
    <definedName name="SRFT">#REF!</definedName>
    <definedName name="srh" localSheetId="2">'[50]Well Plan 1'!#REF!</definedName>
    <definedName name="srh">'[50]Well Plan 1'!#REF!</definedName>
    <definedName name="srht" localSheetId="2">'[50]Well Plan 1'!#REF!</definedName>
    <definedName name="srht">'[50]Well Plan 1'!#REF!</definedName>
    <definedName name="sri_aman" localSheetId="9">#REF!</definedName>
    <definedName name="sri_aman" localSheetId="2">#REF!</definedName>
    <definedName name="sri_aman">#REF!</definedName>
    <definedName name="sriaman" localSheetId="2">#REF!</definedName>
    <definedName name="sriaman">#REF!</definedName>
    <definedName name="ss">'[195]F8.5-OWN'!$B$3:$F$41</definedName>
    <definedName name="SSA" localSheetId="2">[29]!Macro46</definedName>
    <definedName name="SSA">[30]!Macro46</definedName>
    <definedName name="ssd" localSheetId="9">#REF!</definedName>
    <definedName name="ssd" localSheetId="2">#REF!</definedName>
    <definedName name="ssd">#REF!</definedName>
    <definedName name="SSLT" localSheetId="2">#REF!</definedName>
    <definedName name="SSLT">#REF!</definedName>
    <definedName name="SSLT_AS" localSheetId="2">#REF!</definedName>
    <definedName name="SSLT_AS">#REF!</definedName>
    <definedName name="SSS" localSheetId="2">#REF!</definedName>
    <definedName name="SSS">#REF!</definedName>
    <definedName name="ssss" localSheetId="9" hidden="1">{#N/A,#N/A,FALSE,"TabA";#N/A,#N/A,FALSE,"UTopxFx98";#N/A,#N/A,FALSE,"TopxFx98";#N/A,#N/A,FALSE,"TopxNom"}</definedName>
    <definedName name="ssss" localSheetId="2" hidden="1">{#N/A,#N/A,FALSE,"TabA";#N/A,#N/A,FALSE,"UTopxFx98";#N/A,#N/A,FALSE,"TopxFx98";#N/A,#N/A,FALSE,"TopxNom"}</definedName>
    <definedName name="ssss" hidden="1">{#N/A,#N/A,FALSE,"TabA";#N/A,#N/A,FALSE,"UTopxFx98";#N/A,#N/A,FALSE,"TopxFx98";#N/A,#N/A,FALSE,"TopxNom"}</definedName>
    <definedName name="ST" localSheetId="2">#REF!</definedName>
    <definedName name="ST">#REF!</definedName>
    <definedName name="ST1_Amps">'[51]Torque Vs. Depth'!$D$3:$D$809</definedName>
    <definedName name="ST2_Amps">'[51]Torque Vs. Depth'!$C$3:$C$809</definedName>
    <definedName name="ST2_Depth">'[51]Torque Vs. Depth'!$A$3:$A$809</definedName>
    <definedName name="st3drag">'[51]Drag Per Length Vs. Depth'!$E$73:$E$100</definedName>
    <definedName name="StabilizerBladeLengthUnits" localSheetId="9">#REF!</definedName>
    <definedName name="StabilizerBladeLengthUnits" localSheetId="2">#REF!</definedName>
    <definedName name="StabilizerBladeLengthUnits">#REF!</definedName>
    <definedName name="StabilizerMidPtToBitUnits" localSheetId="2">#REF!</definedName>
    <definedName name="StabilizerMidPtToBitUnits">#REF!</definedName>
    <definedName name="StabilizerSummary" localSheetId="2">#REF!</definedName>
    <definedName name="StabilizerSummary">#REF!</definedName>
    <definedName name="stage">'[120]CONTROL (2)'!$B$5:$M$15</definedName>
    <definedName name="START" localSheetId="9">#REF!</definedName>
    <definedName name="START" localSheetId="2">#REF!</definedName>
    <definedName name="START">#REF!</definedName>
    <definedName name="STARTDATE" localSheetId="2">#REF!</definedName>
    <definedName name="STARTDATE">#REF!</definedName>
    <definedName name="statarea" localSheetId="2">#REF!</definedName>
    <definedName name="statarea">#REF!</definedName>
    <definedName name="statbonin" localSheetId="2">#REF!</definedName>
    <definedName name="statbonin">#REF!</definedName>
    <definedName name="statcodein" localSheetId="2">#REF!</definedName>
    <definedName name="statcodein">#REF!</definedName>
    <definedName name="statline1" localSheetId="2">#REF!</definedName>
    <definedName name="statline1">#REF!</definedName>
    <definedName name="statline10" localSheetId="2">#REF!</definedName>
    <definedName name="statline10">#REF!</definedName>
    <definedName name="statline11" localSheetId="2">#REF!</definedName>
    <definedName name="statline11">#REF!</definedName>
    <definedName name="statline12" localSheetId="2">#REF!</definedName>
    <definedName name="statline12">#REF!</definedName>
    <definedName name="statline13" localSheetId="2">#REF!</definedName>
    <definedName name="statline13">#REF!</definedName>
    <definedName name="statline14" localSheetId="2">#REF!</definedName>
    <definedName name="statline14">#REF!</definedName>
    <definedName name="statline15" localSheetId="2">#REF!</definedName>
    <definedName name="statline15">#REF!</definedName>
    <definedName name="statline16" localSheetId="2">#REF!+#REF!</definedName>
    <definedName name="statline16">#REF!+#REF!</definedName>
    <definedName name="statline17" localSheetId="2">#REF!</definedName>
    <definedName name="statline17">#REF!</definedName>
    <definedName name="statline18" localSheetId="2">#REF!</definedName>
    <definedName name="statline18">#REF!</definedName>
    <definedName name="statline19" localSheetId="2">#REF!</definedName>
    <definedName name="statline19">#REF!</definedName>
    <definedName name="statline2" localSheetId="2">#REF!</definedName>
    <definedName name="statline2">#REF!</definedName>
    <definedName name="statline20" localSheetId="2">#REF!</definedName>
    <definedName name="statline20">#REF!</definedName>
    <definedName name="statline21" localSheetId="2">#REF!</definedName>
    <definedName name="statline21">#REF!</definedName>
    <definedName name="statline3" localSheetId="2">#REF!</definedName>
    <definedName name="statline3">#REF!</definedName>
    <definedName name="statline4" localSheetId="2">#REF!</definedName>
    <definedName name="statline4">#REF!</definedName>
    <definedName name="statline5" localSheetId="2">#REF!</definedName>
    <definedName name="statline5">#REF!</definedName>
    <definedName name="statline6" localSheetId="2">#REF!</definedName>
    <definedName name="statline6">#REF!</definedName>
    <definedName name="statline7" localSheetId="2">#REF!</definedName>
    <definedName name="statline7">#REF!</definedName>
    <definedName name="statline8" localSheetId="2">#REF!</definedName>
    <definedName name="statline8">#REF!</definedName>
    <definedName name="statline9" localSheetId="2">#REF!</definedName>
    <definedName name="statline9">#REF!</definedName>
    <definedName name="statopdin" localSheetId="2">#REF!</definedName>
    <definedName name="statopdin">#REF!</definedName>
    <definedName name="statrev" localSheetId="2">#REF!</definedName>
    <definedName name="statrev">#REF!</definedName>
    <definedName name="statrevopd" localSheetId="2">#REF!</definedName>
    <definedName name="statrevopd">#REF!</definedName>
    <definedName name="Status" localSheetId="2">#REF!</definedName>
    <definedName name="Status">#REF!</definedName>
    <definedName name="Status_____22.06.2001" localSheetId="2">'[73]REKAP(A)'!#REF!</definedName>
    <definedName name="Status_____22.06.2001">'[73]REKAP(A)'!#REF!</definedName>
    <definedName name="statusafe" localSheetId="2">[74]Source!$O$4:$O$11</definedName>
    <definedName name="statusafe">[75]Source!$O$4:$O$11</definedName>
    <definedName name="stetho" localSheetId="9">#REF!</definedName>
    <definedName name="stetho" localSheetId="2">#REF!</definedName>
    <definedName name="stetho">#REF!</definedName>
    <definedName name="STIM">[45]STIM!$C$3:$T$142</definedName>
    <definedName name="STKU" localSheetId="2">'[50]Well Plan 1'!#REF!</definedName>
    <definedName name="STKU">'[50]Well Plan 1'!#REF!</definedName>
    <definedName name="STLG" localSheetId="9">#REF!</definedName>
    <definedName name="STLG" localSheetId="2">#REF!</definedName>
    <definedName name="STLG">#REF!</definedName>
    <definedName name="STOCK" localSheetId="2">#REF!</definedName>
    <definedName name="STOCK">#REF!</definedName>
    <definedName name="STOP_cards_for_the_day">'[112]3 HSE &amp;Well Control'!$C$2:$C$130</definedName>
    <definedName name="Structure" localSheetId="9">#REF!</definedName>
    <definedName name="Structure" localSheetId="2">#REF!</definedName>
    <definedName name="Structure">#REF!</definedName>
    <definedName name="Structure.Name" localSheetId="2">'[46]Well Plan 1'!$E$6</definedName>
    <definedName name="Structure.Name">'[46]Well Plan 1'!$E$6</definedName>
    <definedName name="STRUKTUR" localSheetId="9">#REF!</definedName>
    <definedName name="STRUKTUR" localSheetId="2">#REF!</definedName>
    <definedName name="STRUKTUR">#REF!</definedName>
    <definedName name="STTVD">[37]INPUT!$C$25</definedName>
    <definedName name="sub10newrev" localSheetId="9">#REF!</definedName>
    <definedName name="sub10newrev" localSheetId="2">#REF!</definedName>
    <definedName name="sub10newrev">#REF!</definedName>
    <definedName name="sub10newrevopd" localSheetId="2">#REF!</definedName>
    <definedName name="sub10newrevopd">#REF!</definedName>
    <definedName name="sub10revtotal" localSheetId="2">#REF!</definedName>
    <definedName name="sub10revtotal">#REF!</definedName>
    <definedName name="sub10revtotopd" localSheetId="2">#REF!</definedName>
    <definedName name="sub10revtotopd">#REF!</definedName>
    <definedName name="sub10stdrev" localSheetId="2">#REF!</definedName>
    <definedName name="sub10stdrev">#REF!</definedName>
    <definedName name="sub10stdrevopd" localSheetId="2">#REF!</definedName>
    <definedName name="sub10stdrevopd">#REF!</definedName>
    <definedName name="sub11newrev" localSheetId="2">#REF!</definedName>
    <definedName name="sub11newrev">#REF!</definedName>
    <definedName name="sub11newrevopd" localSheetId="2">#REF!</definedName>
    <definedName name="sub11newrevopd">#REF!</definedName>
    <definedName name="sub11revtotal" localSheetId="2">#REF!</definedName>
    <definedName name="sub11revtotal">#REF!</definedName>
    <definedName name="sub11revtotopd" localSheetId="2">#REF!</definedName>
    <definedName name="sub11revtotopd">#REF!</definedName>
    <definedName name="sub11stdrev" localSheetId="2">#REF!</definedName>
    <definedName name="sub11stdrev">#REF!</definedName>
    <definedName name="sub11stdrevopd" localSheetId="2">#REF!</definedName>
    <definedName name="sub11stdrevopd">#REF!</definedName>
    <definedName name="sub12newrev" localSheetId="2">#REF!</definedName>
    <definedName name="sub12newrev">#REF!</definedName>
    <definedName name="sub12newrevopd" localSheetId="2">#REF!</definedName>
    <definedName name="sub12newrevopd">#REF!</definedName>
    <definedName name="sub12revtotal" localSheetId="2">#REF!</definedName>
    <definedName name="sub12revtotal">#REF!</definedName>
    <definedName name="sub12revtotopd" localSheetId="2">#REF!</definedName>
    <definedName name="sub12revtotopd">#REF!</definedName>
    <definedName name="sub12stdrev" localSheetId="2">#REF!</definedName>
    <definedName name="sub12stdrev">#REF!</definedName>
    <definedName name="sub12stdrevopd" localSheetId="2">#REF!</definedName>
    <definedName name="sub12stdrevopd">#REF!</definedName>
    <definedName name="sub13newrev" localSheetId="2">#REF!</definedName>
    <definedName name="sub13newrev">#REF!</definedName>
    <definedName name="sub13newrevopd" localSheetId="2">#REF!</definedName>
    <definedName name="sub13newrevopd">#REF!</definedName>
    <definedName name="sub13revtotal" localSheetId="2">#REF!</definedName>
    <definedName name="sub13revtotal">#REF!</definedName>
    <definedName name="sub13revtotopd" localSheetId="2">#REF!</definedName>
    <definedName name="sub13revtotopd">#REF!</definedName>
    <definedName name="sub13stdrev" localSheetId="2">#REF!</definedName>
    <definedName name="sub13stdrev">#REF!</definedName>
    <definedName name="sub13stdrevopd" localSheetId="2">#REF!</definedName>
    <definedName name="sub13stdrevopd">#REF!</definedName>
    <definedName name="sub14newrev" localSheetId="2">#REF!</definedName>
    <definedName name="sub14newrev">#REF!</definedName>
    <definedName name="sub14newrevopd" localSheetId="2">#REF!</definedName>
    <definedName name="sub14newrevopd">#REF!</definedName>
    <definedName name="sub14revtotal" localSheetId="2">#REF!</definedName>
    <definedName name="sub14revtotal">#REF!</definedName>
    <definedName name="sub14revtotopd" localSheetId="2">#REF!</definedName>
    <definedName name="sub14revtotopd">#REF!</definedName>
    <definedName name="sub14stdrev" localSheetId="2">#REF!</definedName>
    <definedName name="sub14stdrev">#REF!</definedName>
    <definedName name="sub14stdrevopd" localSheetId="2">#REF!</definedName>
    <definedName name="sub14stdrevopd">#REF!</definedName>
    <definedName name="sub1newrev" localSheetId="2">#REF!</definedName>
    <definedName name="sub1newrev">#REF!</definedName>
    <definedName name="sub1newrevopd" localSheetId="2">#REF!</definedName>
    <definedName name="sub1newrevopd">#REF!</definedName>
    <definedName name="sub1revtotal" localSheetId="2">#REF!</definedName>
    <definedName name="sub1revtotal">#REF!</definedName>
    <definedName name="sub1revtotopd" localSheetId="2">#REF!</definedName>
    <definedName name="sub1revtotopd">#REF!</definedName>
    <definedName name="sub1stdrev" localSheetId="2">#REF!</definedName>
    <definedName name="sub1stdrev">#REF!</definedName>
    <definedName name="sub1stdrevopd" localSheetId="2">#REF!</definedName>
    <definedName name="sub1stdrevopd">#REF!</definedName>
    <definedName name="sub2newrev" localSheetId="2">#REF!</definedName>
    <definedName name="sub2newrev">#REF!</definedName>
    <definedName name="sub2newrevopd" localSheetId="2">#REF!</definedName>
    <definedName name="sub2newrevopd">#REF!</definedName>
    <definedName name="sub2revtotal" localSheetId="2">#REF!</definedName>
    <definedName name="sub2revtotal">#REF!</definedName>
    <definedName name="sub2revtotopd" localSheetId="2">#REF!</definedName>
    <definedName name="sub2revtotopd">#REF!</definedName>
    <definedName name="sub2stdrev" localSheetId="2">#REF!</definedName>
    <definedName name="sub2stdrev">#REF!</definedName>
    <definedName name="sub2stdrevopd" localSheetId="2">#REF!</definedName>
    <definedName name="sub2stdrevopd">#REF!</definedName>
    <definedName name="sub3newrev" localSheetId="2">#REF!</definedName>
    <definedName name="sub3newrev">#REF!</definedName>
    <definedName name="sub3newrevopd" localSheetId="2">#REF!</definedName>
    <definedName name="sub3newrevopd">#REF!</definedName>
    <definedName name="sub3revtotal" localSheetId="2">#REF!</definedName>
    <definedName name="sub3revtotal">#REF!</definedName>
    <definedName name="sub3revtotopd" localSheetId="2">#REF!</definedName>
    <definedName name="sub3revtotopd">#REF!</definedName>
    <definedName name="sub3stdrev" localSheetId="2">#REF!</definedName>
    <definedName name="sub3stdrev">#REF!</definedName>
    <definedName name="sub3stdrevopd" localSheetId="2">#REF!</definedName>
    <definedName name="sub3stdrevopd">#REF!</definedName>
    <definedName name="sub4newrev" localSheetId="2">#REF!</definedName>
    <definedName name="sub4newrev">#REF!</definedName>
    <definedName name="sub4newrevopd" localSheetId="2">#REF!</definedName>
    <definedName name="sub4newrevopd">#REF!</definedName>
    <definedName name="sub4revtotal" localSheetId="2">#REF!</definedName>
    <definedName name="sub4revtotal">#REF!</definedName>
    <definedName name="sub4revtotopd" localSheetId="2">#REF!</definedName>
    <definedName name="sub4revtotopd">#REF!</definedName>
    <definedName name="sub4stdrev" localSheetId="2">#REF!</definedName>
    <definedName name="sub4stdrev">#REF!</definedName>
    <definedName name="sub4stdrevopd" localSheetId="2">#REF!</definedName>
    <definedName name="sub4stdrevopd">#REF!</definedName>
    <definedName name="sub5newrev" localSheetId="2">#REF!</definedName>
    <definedName name="sub5newrev">#REF!</definedName>
    <definedName name="sub5newrevopd" localSheetId="2">#REF!</definedName>
    <definedName name="sub5newrevopd">#REF!</definedName>
    <definedName name="sub5revtotal" localSheetId="2">#REF!</definedName>
    <definedName name="sub5revtotal">#REF!</definedName>
    <definedName name="sub5revtotopd" localSheetId="2">#REF!</definedName>
    <definedName name="sub5revtotopd">#REF!</definedName>
    <definedName name="sub5stdrev" localSheetId="2">#REF!</definedName>
    <definedName name="sub5stdrev">#REF!</definedName>
    <definedName name="sub5stdrevopd" localSheetId="2">#REF!</definedName>
    <definedName name="sub5stdrevopd">#REF!</definedName>
    <definedName name="sub6newrev" localSheetId="2">#REF!</definedName>
    <definedName name="sub6newrev">#REF!</definedName>
    <definedName name="sub6newrevopd" localSheetId="2">#REF!</definedName>
    <definedName name="sub6newrevopd">#REF!</definedName>
    <definedName name="sub6revtotal" localSheetId="2">#REF!</definedName>
    <definedName name="sub6revtotal">#REF!</definedName>
    <definedName name="sub6revtotopd" localSheetId="2">#REF!</definedName>
    <definedName name="sub6revtotopd">#REF!</definedName>
    <definedName name="sub6stdrev" localSheetId="2">#REF!</definedName>
    <definedName name="sub6stdrev">#REF!</definedName>
    <definedName name="sub6stdrevopd" localSheetId="2">#REF!</definedName>
    <definedName name="sub6stdrevopd">#REF!</definedName>
    <definedName name="sub7newrev" localSheetId="2">#REF!</definedName>
    <definedName name="sub7newrev">#REF!</definedName>
    <definedName name="sub7newrevopd" localSheetId="2">#REF!</definedName>
    <definedName name="sub7newrevopd">#REF!</definedName>
    <definedName name="sub7revtotal" localSheetId="2">#REF!</definedName>
    <definedName name="sub7revtotal">#REF!</definedName>
    <definedName name="sub7revtotopd" localSheetId="2">#REF!</definedName>
    <definedName name="sub7revtotopd">#REF!</definedName>
    <definedName name="sub7stdrev" localSheetId="2">#REF!</definedName>
    <definedName name="sub7stdrev">#REF!</definedName>
    <definedName name="sub7stdrevopd" localSheetId="2">#REF!</definedName>
    <definedName name="sub7stdrevopd">#REF!</definedName>
    <definedName name="sub8newrev" localSheetId="2">#REF!</definedName>
    <definedName name="sub8newrev">#REF!</definedName>
    <definedName name="sub8newrevopd" localSheetId="2">#REF!</definedName>
    <definedName name="sub8newrevopd">#REF!</definedName>
    <definedName name="sub8revtotal" localSheetId="2">#REF!</definedName>
    <definedName name="sub8revtotal">#REF!</definedName>
    <definedName name="sub8revtotopd" localSheetId="2">#REF!</definedName>
    <definedName name="sub8revtotopd">#REF!</definedName>
    <definedName name="sub8stdrev" localSheetId="2">#REF!</definedName>
    <definedName name="sub8stdrev">#REF!</definedName>
    <definedName name="sub8stdrevopd" localSheetId="2">#REF!</definedName>
    <definedName name="sub8stdrevopd">#REF!</definedName>
    <definedName name="sub9newrev" localSheetId="2">#REF!</definedName>
    <definedName name="sub9newrev">#REF!</definedName>
    <definedName name="sub9newrevopd" localSheetId="2">#REF!</definedName>
    <definedName name="sub9newrevopd">#REF!</definedName>
    <definedName name="sub9revtotal" localSheetId="2">#REF!</definedName>
    <definedName name="sub9revtotal">#REF!</definedName>
    <definedName name="sub9revtotopd" localSheetId="2">#REF!</definedName>
    <definedName name="sub9revtotopd">#REF!</definedName>
    <definedName name="sub9stdrev" localSheetId="2">#REF!</definedName>
    <definedName name="sub9stdrev">#REF!</definedName>
    <definedName name="sub9stdrevopd" localSheetId="2">#REF!</definedName>
    <definedName name="sub9stdrevopd">#REF!</definedName>
    <definedName name="subnewrev" localSheetId="2">#REF!</definedName>
    <definedName name="subnewrev">#REF!</definedName>
    <definedName name="subnewrevopd" localSheetId="2">#REF!</definedName>
    <definedName name="subnewrevopd">#REF!</definedName>
    <definedName name="SubNPT" localSheetId="2">[48]Codes!#REF!</definedName>
    <definedName name="SubNPT">[49]Codes!#REF!</definedName>
    <definedName name="substdrev" localSheetId="9">#REF!</definedName>
    <definedName name="substdrev" localSheetId="2">#REF!</definedName>
    <definedName name="substdrev">#REF!</definedName>
    <definedName name="substdrevopd" localSheetId="2">#REF!</definedName>
    <definedName name="substdrevopd">#REF!</definedName>
    <definedName name="SUBSURF_EQP">'[81]SCH 20'!$N$171</definedName>
    <definedName name="subtotrev" localSheetId="9">#REF!</definedName>
    <definedName name="subtotrev" localSheetId="2">#REF!</definedName>
    <definedName name="subtotrev">#REF!</definedName>
    <definedName name="subtotrevopd" localSheetId="2">#REF!</definedName>
    <definedName name="subtotrevopd">#REF!</definedName>
    <definedName name="SUM" localSheetId="2">#REF!</definedName>
    <definedName name="SUM">#REF!</definedName>
    <definedName name="SUMMARY" localSheetId="2">#REF!</definedName>
    <definedName name="SUMMARY">#REF!</definedName>
    <definedName name="SUMR16" localSheetId="2">#REF!</definedName>
    <definedName name="SUMR16">#REF!</definedName>
    <definedName name="surazm" localSheetId="2">#REF!</definedName>
    <definedName name="surazm">#REF!</definedName>
    <definedName name="surdls" localSheetId="2">#REF!</definedName>
    <definedName name="surdls">#REF!</definedName>
    <definedName name="surew" localSheetId="2">#REF!</definedName>
    <definedName name="surew">#REF!</definedName>
    <definedName name="SURF_EMW">'[97]Pore Press &amp; FG'!$O$9:$O$10</definedName>
    <definedName name="SURF_EQP">'[81]SCH 20'!$N$121</definedName>
    <definedName name="SURF_EQPT">'[81]SCH 20'!$N$121</definedName>
    <definedName name="SURF_MD">'[97]Pore Press &amp; FG'!$N$9:$N$10</definedName>
    <definedName name="surface">[3]!surface</definedName>
    <definedName name="surinc" localSheetId="2">#REF!</definedName>
    <definedName name="surinc">#REF!</definedName>
    <definedName name="surns" localSheetId="2">#REF!</definedName>
    <definedName name="surns">#REF!</definedName>
    <definedName name="surtvd" localSheetId="2">#REF!</definedName>
    <definedName name="surtvd">#REF!</definedName>
    <definedName name="SURVEY" localSheetId="2">#REF!</definedName>
    <definedName name="SURVEY">#REF!</definedName>
    <definedName name="SurveyCompMethod" localSheetId="2">#REF!</definedName>
    <definedName name="SurveyCompMethod">#REF!</definedName>
    <definedName name="SurveyDate" localSheetId="2">#REF!</definedName>
    <definedName name="SurveyDate">#REF!</definedName>
    <definedName name="surveymd" localSheetId="2">#REF!</definedName>
    <definedName name="surveymd">#REF!</definedName>
    <definedName name="SurveyProgram" localSheetId="2">!#REF!</definedName>
    <definedName name="SurveyProgram">!#REF!</definedName>
    <definedName name="SurveyProgramFormatA" localSheetId="9">#REF!</definedName>
    <definedName name="SurveyProgramFormatA" localSheetId="2">#REF!</definedName>
    <definedName name="SurveyProgramFormatA">#REF!</definedName>
    <definedName name="SurveyProgramFormatB" localSheetId="2">#REF!</definedName>
    <definedName name="SurveyProgramFormatB">#REF!</definedName>
    <definedName name="SurveyProgramHeader" localSheetId="2">#REF!</definedName>
    <definedName name="SurveyProgramHeader">#REF!</definedName>
    <definedName name="SurveyStats" localSheetId="2">#REF!</definedName>
    <definedName name="SurveyStats">#REF!</definedName>
    <definedName name="survs" localSheetId="2">#REF!</definedName>
    <definedName name="survs">#REF!</definedName>
    <definedName name="SVC">'[196]SUMMARY #26'!$T$6</definedName>
    <definedName name="SvyDLSCompMethod" localSheetId="9">#REF!</definedName>
    <definedName name="SvyDLSCompMethod" localSheetId="2">#REF!</definedName>
    <definedName name="SvyDLSCompMethod">#REF!</definedName>
    <definedName name="SWAB">'[197]swab test'!$B$4:$J$10</definedName>
    <definedName name="SWST" localSheetId="9">#REF!</definedName>
    <definedName name="SWST" localSheetId="2">#REF!</definedName>
    <definedName name="SWST">#REF!</definedName>
    <definedName name="sym" localSheetId="2">#REF!</definedName>
    <definedName name="sym">#REF!</definedName>
    <definedName name="t" localSheetId="2">#REF!</definedName>
    <definedName name="t">#REF!</definedName>
    <definedName name="T_O_T_A_L" localSheetId="2">'[73]REKAP(A)'!#REF!</definedName>
    <definedName name="T_O_T_A_L">'[73]REKAP(A)'!#REF!</definedName>
    <definedName name="TA.2001" localSheetId="9">#REF!</definedName>
    <definedName name="TA.2001" localSheetId="2">#REF!</definedName>
    <definedName name="TA.2001">#REF!</definedName>
    <definedName name="TA.2002" localSheetId="2">#REF!</definedName>
    <definedName name="TA.2002">#REF!</definedName>
    <definedName name="TA.2003" localSheetId="2">#REF!</definedName>
    <definedName name="TA.2003">#REF!</definedName>
    <definedName name="TA.2004" localSheetId="2">#REF!</definedName>
    <definedName name="TA.2004">#REF!</definedName>
    <definedName name="TA.2005" localSheetId="2">#REF!</definedName>
    <definedName name="TA.2005">#REF!</definedName>
    <definedName name="TA.2006" localSheetId="2">#REF!</definedName>
    <definedName name="TA.2006">#REF!</definedName>
    <definedName name="TABLE" localSheetId="2">#REF!</definedName>
    <definedName name="TABLE">#REF!</definedName>
    <definedName name="TableHeaderCenter" localSheetId="2">#REF!</definedName>
    <definedName name="TableHeaderCenter">#REF!</definedName>
    <definedName name="TableHeaderCrossCenter" localSheetId="2">#REF!</definedName>
    <definedName name="TableHeaderCrossCenter">#REF!</definedName>
    <definedName name="TableHeaderCrossRight" localSheetId="2">#REF!</definedName>
    <definedName name="TableHeaderCrossRight">#REF!</definedName>
    <definedName name="TableHeaderLeft" localSheetId="2">#REF!</definedName>
    <definedName name="TableHeaderLeft">#REF!</definedName>
    <definedName name="TableHeaderRight" localSheetId="2">#REF!</definedName>
    <definedName name="TableHeaderRight">#REF!</definedName>
    <definedName name="Tally" localSheetId="2">#REF!</definedName>
    <definedName name="Tally">#REF!</definedName>
    <definedName name="tally1">[3]!tally1</definedName>
    <definedName name="tally2">[3]!tally2</definedName>
    <definedName name="TANAH" localSheetId="2">#REF!</definedName>
    <definedName name="TANAH">#REF!</definedName>
    <definedName name="tandem">#N/A</definedName>
    <definedName name="TANG" localSheetId="2">#REF!</definedName>
    <definedName name="TANG">#REF!</definedName>
    <definedName name="TARGET" localSheetId="2">#REF!</definedName>
    <definedName name="TARGET">#REF!</definedName>
    <definedName name="Target_Days">'[51]Day Curve Forecast'!$K$7:$K$25</definedName>
    <definedName name="Target_Depth">'[51]Day Curve Forecast'!$I$7:$I$25</definedName>
    <definedName name="Tarikh" localSheetId="9">#REF!</definedName>
    <definedName name="Tarikh" localSheetId="2">#REF!</definedName>
    <definedName name="Tarikh">#REF!</definedName>
    <definedName name="tax" localSheetId="2">#REF!</definedName>
    <definedName name="tax">#REF!</definedName>
    <definedName name="TaxRate" localSheetId="2">#REF!</definedName>
    <definedName name="TaxRate">#REF!</definedName>
    <definedName name="TAXtext" localSheetId="2">[145]SUM!#REF!</definedName>
    <definedName name="TAXtext">[145]SUM!#REF!</definedName>
    <definedName name="TAYANG" localSheetId="9">#REF!</definedName>
    <definedName name="TAYANG" localSheetId="2">#REF!</definedName>
    <definedName name="TAYANG">#REF!</definedName>
    <definedName name="tb" localSheetId="9">'[50]Well Plan 1'!#REF!</definedName>
    <definedName name="tb" localSheetId="2">'[50]Well Plan 1'!#REF!</definedName>
    <definedName name="tb">'[50]Well Plan 1'!#REF!</definedName>
    <definedName name="TBG_1">[104]PipeData!$U$5:$AB$286</definedName>
    <definedName name="TBG_2">[104]PipeData!$V$5:$AB$286</definedName>
    <definedName name="TBG_3" localSheetId="9">#REF!</definedName>
    <definedName name="TBG_3" localSheetId="2">#REF!</definedName>
    <definedName name="TBG_3">#REF!</definedName>
    <definedName name="TBG_4">[104]PipeData!$X$5:$AB$286</definedName>
    <definedName name="TBLSKILL">#N/A</definedName>
    <definedName name="tbot" localSheetId="2">#REF!</definedName>
    <definedName name="tbot">#REF!</definedName>
    <definedName name="TC" localSheetId="2">#REF!</definedName>
    <definedName name="TC">#REF!</definedName>
    <definedName name="TD" localSheetId="2">#REF!</definedName>
    <definedName name="TD">#REF!</definedName>
    <definedName name="TDT_P" localSheetId="2">#REF!</definedName>
    <definedName name="TDT_P">#REF!</definedName>
    <definedName name="te" localSheetId="2">#REF!</definedName>
    <definedName name="te">#REF!</definedName>
    <definedName name="TEM_C" localSheetId="2">#REF!</definedName>
    <definedName name="TEM_C">#REF!</definedName>
    <definedName name="Template_XIK" localSheetId="9" hidden="1">{#N/A,#N/A,FALSE,"TabA";#N/A,#N/A,FALSE,"UTopxFx98";#N/A,#N/A,FALSE,"TopxFx98";#N/A,#N/A,FALSE,"TopxNom"}</definedName>
    <definedName name="Template_XIK" localSheetId="2" hidden="1">{#N/A,#N/A,FALSE,"TabA";#N/A,#N/A,FALSE,"UTopxFx98";#N/A,#N/A,FALSE,"TopxFx98";#N/A,#N/A,FALSE,"TopxNom"}</definedName>
    <definedName name="Template_XIK" hidden="1">{#N/A,#N/A,FALSE,"TabA";#N/A,#N/A,FALSE,"UTopxFx98";#N/A,#N/A,FALSE,"TopxFx98";#N/A,#N/A,FALSE,"TopxNom"}</definedName>
    <definedName name="tempunitin" localSheetId="2">#REF!</definedName>
    <definedName name="tempunitin">#REF!</definedName>
    <definedName name="TERUS" localSheetId="2">#REF!</definedName>
    <definedName name="TERUS">#REF!</definedName>
    <definedName name="test" localSheetId="2">'[150]cms-28'!$J$7</definedName>
    <definedName name="test">'[150]cms-28'!$J$7</definedName>
    <definedName name="TEST_DAY" localSheetId="9">#REF!</definedName>
    <definedName name="TEST_DAY" localSheetId="2">#REF!</definedName>
    <definedName name="TEST_DAY">#REF!</definedName>
    <definedName name="TEST_FIGURE" localSheetId="2">#REF!</definedName>
    <definedName name="TEST_FIGURE">#REF!</definedName>
    <definedName name="TEST0" localSheetId="2">#REF!</definedName>
    <definedName name="TEST0">#REF!</definedName>
    <definedName name="TEST01">[41]Detail!$F$21</definedName>
    <definedName name="Test0110">[41]Detail!$I$81</definedName>
    <definedName name="TEST02">[41]Detail!$G$84</definedName>
    <definedName name="Test0205">[41]Detail!$I$91</definedName>
    <definedName name="Test0210">[41]Detail!$I$102</definedName>
    <definedName name="Test0210P">'[43]Detail Breakdown'!$J$39</definedName>
    <definedName name="Test0215">[41]Detail!$I$124</definedName>
    <definedName name="Test0225">[41]Detail!$I$138</definedName>
    <definedName name="Test0230">[41]Detail!$I$146</definedName>
    <definedName name="Test0235">'[42]Detail Breakdown'!$J$58</definedName>
    <definedName name="Test0305">[41]Detail!$I$163</definedName>
    <definedName name="Test0306">[41]Detail!$I$172</definedName>
    <definedName name="Test0310">[41]Detail!$I$182</definedName>
    <definedName name="Test0315">[41]Detail!$I$226</definedName>
    <definedName name="Test0320">[41]Detail!$I$240</definedName>
    <definedName name="Test0325">[41]Detail!$I$263</definedName>
    <definedName name="Test0330">[41]Detail!$I$286</definedName>
    <definedName name="Test0335">'[42]Detail Breakdown'!$J$173</definedName>
    <definedName name="Test0345">[41]Detail!$I$366</definedName>
    <definedName name="Test0350">[41]Detail!$I$407</definedName>
    <definedName name="Test0360">[41]Detail!$I$441</definedName>
    <definedName name="Test0375">[41]Detail!$I$505</definedName>
    <definedName name="Test0385">'[42]Detail Breakdown'!$J$200</definedName>
    <definedName name="Test0405">[41]Detail!$I$528</definedName>
    <definedName name="Test0410">[41]Detail!$I$569</definedName>
    <definedName name="Test0415">[41]Detail!$I$580</definedName>
    <definedName name="Test0420">[41]Detail!$I$597</definedName>
    <definedName name="Test0425">[41]Detail!$I$615</definedName>
    <definedName name="Test0430">'[42]Detail Breakdown'!$J$258</definedName>
    <definedName name="Test0435">[41]Detail!$I$624</definedName>
    <definedName name="Test0440">[41]Detail!$I$654</definedName>
    <definedName name="Test0445">[41]Detail!$I$667</definedName>
    <definedName name="Test0450">[41]Detail!$I$676</definedName>
    <definedName name="Test0455">[41]Detail!$I$687</definedName>
    <definedName name="Test0460">[41]Detail!$I$703</definedName>
    <definedName name="Test0465">[198]Costing!$I$787</definedName>
    <definedName name="Test0475">[41]Detail!$I$824</definedName>
    <definedName name="Test0490">'[42]Detail Breakdown'!$J$352</definedName>
    <definedName name="Test0495">'[42]Detail Breakdown'!$J$378</definedName>
    <definedName name="Test0505">[41]Detail!$I$837</definedName>
    <definedName name="Test0510">'[42]Detail Breakdown'!$J$400</definedName>
    <definedName name="Test0515">[41]Detail!$I$863</definedName>
    <definedName name="Test0520">'[42]Detail Breakdown'!$J$421</definedName>
    <definedName name="Test0525">[198]Costing!$I$902</definedName>
    <definedName name="Test0530">'[42]Detail Breakdown'!$J$448</definedName>
    <definedName name="Test0540">'[42]Detail Breakdown'!$J$456</definedName>
    <definedName name="Test0550">'[42]Detail Breakdown'!$J$470</definedName>
    <definedName name="Test0555">'[42]Detail Breakdown'!$J$478</definedName>
    <definedName name="Test0560">[41]Detail!$I$940</definedName>
    <definedName name="Test0565">[41]Detail!$I$945</definedName>
    <definedName name="Test0580">[41]Detail!$I$950</definedName>
    <definedName name="Test0585">[41]Detail!$I$955</definedName>
    <definedName name="Test0590">[41]Detail!$I$960</definedName>
    <definedName name="Test0595">[41]Detail!$I$964</definedName>
    <definedName name="TEST06">[41]Detail!$G$966</definedName>
    <definedName name="Test0605">[41]Detail!$I$974</definedName>
    <definedName name="Test0610">[41]Detail!$I$981</definedName>
    <definedName name="Test0620">[41]Detail!$I$1019</definedName>
    <definedName name="Test0625">[41]Detail!$I$1026</definedName>
    <definedName name="Test0630">'[42]Detail Breakdown'!$J$529</definedName>
    <definedName name="Test0640">'[43]Detail Breakdown'!$J$540</definedName>
    <definedName name="Test0650">[41]Detail!$I$1032</definedName>
    <definedName name="Test0665">[41]Detail!$I$1040</definedName>
    <definedName name="Test0670">'[42]Detail Breakdown'!$J$549</definedName>
    <definedName name="Test0675">'[42]Detail Breakdown'!$J$555</definedName>
    <definedName name="Test0710">'[42]Detail Breakdown'!$J$566</definedName>
    <definedName name="Test0720">'[42]Detail Breakdown'!$J$572</definedName>
    <definedName name="Test0730">'[42]Detail Breakdown'!$J$578</definedName>
    <definedName name="Test0740">'[42]Detail Breakdown'!$J$584</definedName>
    <definedName name="Test0805">'[42]Detail Breakdown'!$J$612</definedName>
    <definedName name="Test0810">'[42]Detail Breakdown'!$J$630</definedName>
    <definedName name="Test0810Direct">'[124]Detailed breakdown'!$J$587</definedName>
    <definedName name="Test0816">[41]Detail!$I$1111</definedName>
    <definedName name="Test0820">[41]Detail!$I$1118</definedName>
    <definedName name="Test0830">'[42]Detail Breakdown'!$J$663</definedName>
    <definedName name="Test0835">[41]Detail!$I$1125</definedName>
    <definedName name="Test0840">[41]Detail!$I$1132</definedName>
    <definedName name="TEST1" localSheetId="9">#REF!</definedName>
    <definedName name="TEST1" localSheetId="2">#REF!</definedName>
    <definedName name="TEST1">#REF!</definedName>
    <definedName name="TEST2" localSheetId="2">#REF!</definedName>
    <definedName name="TEST2">#REF!</definedName>
    <definedName name="testb" localSheetId="2">#REF!</definedName>
    <definedName name="testb">#REF!</definedName>
    <definedName name="TESTHKEY" localSheetId="2">#REF!</definedName>
    <definedName name="TESTHKEY">#REF!</definedName>
    <definedName name="testj" localSheetId="2">#REF!</definedName>
    <definedName name="testj">#REF!</definedName>
    <definedName name="TESTKEYS" localSheetId="2">#REF!</definedName>
    <definedName name="TESTKEYS">#REF!</definedName>
    <definedName name="TESTLL">[41]Detail!$H$16</definedName>
    <definedName name="testp" localSheetId="9">#REF!</definedName>
    <definedName name="testp" localSheetId="2">#REF!</definedName>
    <definedName name="testp">#REF!</definedName>
    <definedName name="testq" localSheetId="2">#REF!</definedName>
    <definedName name="testq">#REF!</definedName>
    <definedName name="TESTVKEY" localSheetId="2">#REF!</definedName>
    <definedName name="TESTVKEY">#REF!</definedName>
    <definedName name="tets" localSheetId="9" hidden="1">{#N/A,#N/A,FALSE,"Parts";#N/A,#N/A,FALSE,"FG";#N/A,#N/A,FALSE,"Raw Material";#N/A,#N/A,FALSE,"Resale"}</definedName>
    <definedName name="tets" localSheetId="2" hidden="1">{#N/A,#N/A,FALSE,"Parts";#N/A,#N/A,FALSE,"FG";#N/A,#N/A,FALSE,"Raw Material";#N/A,#N/A,FALSE,"Resale"}</definedName>
    <definedName name="tets" hidden="1">{#N/A,#N/A,FALSE,"Parts";#N/A,#N/A,FALSE,"FG";#N/A,#N/A,FALSE,"Raw Material";#N/A,#N/A,FALSE,"Resale"}</definedName>
    <definedName name="Tewj">'[50]Well Plan 1'!$H$161</definedName>
    <definedName name="text_512300" localSheetId="2">[122]!text_512300</definedName>
    <definedName name="text_512300">[122]!text_512300</definedName>
    <definedName name="text_5x2688" localSheetId="2">[122]!text_5x2688</definedName>
    <definedName name="text_5x2688">[122]!text_5x2688</definedName>
    <definedName name="text_7325" localSheetId="2">[122]!text_7325</definedName>
    <definedName name="text_7325">[122]!text_7325</definedName>
    <definedName name="text_7400" localSheetId="2">[122]!text_7400</definedName>
    <definedName name="text_7400">[122]!text_7400</definedName>
    <definedName name="text_758325" localSheetId="2">[122]!text_758325</definedName>
    <definedName name="text_758325">[122]!text_758325</definedName>
    <definedName name="text_758400" localSheetId="2">[122]!text_758400</definedName>
    <definedName name="text_758400">[122]!text_758400</definedName>
    <definedName name="text_958475_1" localSheetId="2">[122]!text_958475_1</definedName>
    <definedName name="text_958475_1">[122]!text_958475_1</definedName>
    <definedName name="text_958475_2" localSheetId="2">[122]!text_958475_2</definedName>
    <definedName name="text_958475_2">[122]!text_958475_2</definedName>
    <definedName name="text_958600_1" localSheetId="2">[122]!text_958600_1</definedName>
    <definedName name="text_958600_1">[122]!text_958600_1</definedName>
    <definedName name="text_958600_2" localSheetId="2">[122]!text_958600_2</definedName>
    <definedName name="text_958600_2">[122]!text_958600_2</definedName>
    <definedName name="text_five">[3]!text_five</definedName>
    <definedName name="text_fivehalf">[3]!text_fivehalf</definedName>
    <definedName name="text_ninefiveeightfourfirst">[3]!text_ninefiveeightfourfirst</definedName>
    <definedName name="text_ninefiveeightfoursecond">[3]!text_ninefiveeightfoursecond</definedName>
    <definedName name="text_ninefiveeightsixfirst">[3]!text_ninefiveeightsixfirst</definedName>
    <definedName name="text_ninefiveeightsixsecond">[3]!text_ninefiveeightsixsecond</definedName>
    <definedName name="text_sevenfiveeightfour">[3]!text_sevenfiveeightfour</definedName>
    <definedName name="text_sevenfiveeightthree">[3]!text_sevenfiveeightthree</definedName>
    <definedName name="text_sevenfour">[3]!text_sevenfour</definedName>
    <definedName name="text_seventhree">[3]!text_seventhree</definedName>
    <definedName name="textfive">[3]!textfive</definedName>
    <definedName name="textfivehalf">[3]!textfivehalf</definedName>
    <definedName name="textninefiveeightfourfirst">[3]!textninefiveeightfourfirst</definedName>
    <definedName name="textninefiveeightfoursecond">[3]!textninefiveeightfoursecond</definedName>
    <definedName name="textninefiveeightsixfirst">[3]!textninefiveeightsixfirst</definedName>
    <definedName name="textninefiveeightsixsecond">[3]!textninefiveeightsixsecond</definedName>
    <definedName name="textsevenfiveeightfour">[3]!textsevenfiveeightfour</definedName>
    <definedName name="textsevenfiveeightthree">[3]!textsevenfiveeightthree</definedName>
    <definedName name="textsevenfour">[3]!textsevenfour</definedName>
    <definedName name="textseventhree">[3]!textseventhree</definedName>
    <definedName name="TF">[87]DATA!$E$3</definedName>
    <definedName name="TFA_Jets_1" localSheetId="9">#REF!</definedName>
    <definedName name="TFA_Jets_1" localSheetId="2">#REF!</definedName>
    <definedName name="TFA_Jets_1">#REF!</definedName>
    <definedName name="TFA_Jets_3" localSheetId="2">#REF!</definedName>
    <definedName name="TFA_Jets_3">#REF!</definedName>
    <definedName name="TFA_Jets_4" localSheetId="2">#REF!</definedName>
    <definedName name="TFA_Jets_4">#REF!</definedName>
    <definedName name="thb" localSheetId="2">#REF!</definedName>
    <definedName name="thb">#REF!</definedName>
    <definedName name="THIS1" localSheetId="2">#REF!</definedName>
    <definedName name="THIS1">#REF!</definedName>
    <definedName name="THIS11" localSheetId="2">#REF!</definedName>
    <definedName name="THIS11">#REF!</definedName>
    <definedName name="THIS8" localSheetId="2">#REF!</definedName>
    <definedName name="THIS8">#REF!</definedName>
    <definedName name="THJ" localSheetId="2">#REF!</definedName>
    <definedName name="THJ">#REF!</definedName>
    <definedName name="ticketnr" localSheetId="2">#REF!</definedName>
    <definedName name="ticketnr">#REF!</definedName>
    <definedName name="TIME" localSheetId="2">#REF!</definedName>
    <definedName name="TIME">#REF!</definedName>
    <definedName name="Time_Orient_Mode_1" localSheetId="2">#REF!</definedName>
    <definedName name="Time_Orient_Mode_1">#REF!</definedName>
    <definedName name="Time_Orient_Mode_1_Name" localSheetId="2">#REF!</definedName>
    <definedName name="Time_Orient_Mode_1_Name">#REF!</definedName>
    <definedName name="Time_Orient_Mode_2" localSheetId="2">#REF!</definedName>
    <definedName name="Time_Orient_Mode_2">#REF!</definedName>
    <definedName name="Time_Orient_Mode_2_Name" localSheetId="2">#REF!</definedName>
    <definedName name="Time_Orient_Mode_2_Name">#REF!</definedName>
    <definedName name="TIME1">[3]!TIME1</definedName>
    <definedName name="Timeanddepth" localSheetId="2">'[199]BUS &amp; targets'!#REF!</definedName>
    <definedName name="Timeanddepth">'[199]BUS &amp; targets'!#REF!</definedName>
    <definedName name="timeback" localSheetId="9">#REF!</definedName>
    <definedName name="timeback" localSheetId="2">#REF!</definedName>
    <definedName name="timeback">#REF!</definedName>
    <definedName name="TimeDistribution" localSheetId="2">[48]Codes!$B$3:$D$20,[48]Codes!$E:$E,[48]Codes!$F:$F</definedName>
    <definedName name="TimeDistribution">[49]Codes!$B$3:$D$20,[49]Codes!$E:$E,[49]Codes!$F:$F</definedName>
    <definedName name="timeleftb" localSheetId="9">#REF!</definedName>
    <definedName name="timeleftb" localSheetId="2">#REF!</definedName>
    <definedName name="timeleftb">#REF!</definedName>
    <definedName name="timerd2" localSheetId="2">#REF!</definedName>
    <definedName name="timerd2">#REF!</definedName>
    <definedName name="timerd3" localSheetId="2">#REF!</definedName>
    <definedName name="timerd3">#REF!</definedName>
    <definedName name="timeru1" localSheetId="2">#REF!</definedName>
    <definedName name="timeru1">#REF!</definedName>
    <definedName name="timeru2" localSheetId="2">#REF!</definedName>
    <definedName name="timeru2">#REF!</definedName>
    <definedName name="timeru3" localSheetId="2">#REF!</definedName>
    <definedName name="timeru3">#REF!</definedName>
    <definedName name="TIPE" localSheetId="2">#REF!</definedName>
    <definedName name="TIPE">#REF!</definedName>
    <definedName name="TIPN" localSheetId="2">#REF!</definedName>
    <definedName name="TIPN">#REF!</definedName>
    <definedName name="Title" localSheetId="2">#REF!</definedName>
    <definedName name="Title">#REF!</definedName>
    <definedName name="title_o" localSheetId="2">#REF!</definedName>
    <definedName name="title_o">#REF!</definedName>
    <definedName name="TLD_PE" localSheetId="2">#REF!</definedName>
    <definedName name="TLD_PE">#REF!</definedName>
    <definedName name="tls" localSheetId="2">'[17]rms mek'!$D$18</definedName>
    <definedName name="tls">'[18]rms mek'!$D$18</definedName>
    <definedName name="tms" localSheetId="9">#REF!</definedName>
    <definedName name="tms" localSheetId="2">#REF!</definedName>
    <definedName name="tms">#REF!</definedName>
    <definedName name="tnads">'[195]Struktur Gas'!$C$3:$R$46</definedName>
    <definedName name="tobesign" localSheetId="2">[80]SUM!#REF!</definedName>
    <definedName name="tobesign">[80]SUM!#REF!</definedName>
    <definedName name="tom" localSheetId="9">#REF!</definedName>
    <definedName name="tom" localSheetId="2">#REF!</definedName>
    <definedName name="tom">#REF!</definedName>
    <definedName name="topcenter" localSheetId="2">#REF!</definedName>
    <definedName name="topcenter">#REF!</definedName>
    <definedName name="TOPDMP" localSheetId="2">#REF!</definedName>
    <definedName name="TOPDMP">#REF!</definedName>
    <definedName name="TopDrive" localSheetId="2">#REF!</definedName>
    <definedName name="TopDrive">#REF!</definedName>
    <definedName name="TOPFMC" localSheetId="2">#REF!</definedName>
    <definedName name="TOPFMC">#REF!</definedName>
    <definedName name="TOPPERF">'[76]Calculation (2)'!$C$7</definedName>
    <definedName name="Tot_Distance" localSheetId="9">#REF!</definedName>
    <definedName name="Tot_Distance" localSheetId="2">#REF!</definedName>
    <definedName name="Tot_Distance">#REF!</definedName>
    <definedName name="Tot_Rop" localSheetId="2">#REF!</definedName>
    <definedName name="Tot_Rop">#REF!</definedName>
    <definedName name="Tot_Rop_Name" localSheetId="2">#REF!</definedName>
    <definedName name="Tot_Rop_Name">#REF!</definedName>
    <definedName name="Tot_Time" localSheetId="2">#REF!</definedName>
    <definedName name="Tot_Time">#REF!</definedName>
    <definedName name="Tot_Time_Name" localSheetId="2">#REF!</definedName>
    <definedName name="Tot_Time_Name">#REF!</definedName>
    <definedName name="TOTAL" localSheetId="2">#REF!</definedName>
    <definedName name="TOTAL">#REF!</definedName>
    <definedName name="Total_Revenue" localSheetId="2">#REF!</definedName>
    <definedName name="Total_Revenue">#REF!</definedName>
    <definedName name="TotalBuoyantWeight" localSheetId="2">#REF!</definedName>
    <definedName name="TotalBuoyantWeight">#REF!</definedName>
    <definedName name="TotalBuoyantWeightUnits" localSheetId="2">#REF!</definedName>
    <definedName name="TotalBuoyantWeightUnits">#REF!</definedName>
    <definedName name="TotalCorrection" localSheetId="2">#REF!</definedName>
    <definedName name="TotalCorrection">#REF!</definedName>
    <definedName name="TotalCorrectionLbl" localSheetId="2">#REF!</definedName>
    <definedName name="TotalCorrectionLbl">#REF!</definedName>
    <definedName name="TotalDays" localSheetId="2">#REF!</definedName>
    <definedName name="TotalDays">#REF!</definedName>
    <definedName name="TotalLength" localSheetId="2">#REF!</definedName>
    <definedName name="TotalLength">#REF!</definedName>
    <definedName name="totalpb" localSheetId="2">#REF!</definedName>
    <definedName name="totalpb">#REF!</definedName>
    <definedName name="totaltest" localSheetId="2">#REF!</definedName>
    <definedName name="totaltest">#REF!</definedName>
    <definedName name="TotalWeightInAir" localSheetId="2">#REF!</definedName>
    <definedName name="TotalWeightInAir">#REF!</definedName>
    <definedName name="TotalWeightInAirUnits" localSheetId="2">#REF!</definedName>
    <definedName name="TotalWeightInAirUnits">#REF!</definedName>
    <definedName name="TotCFMobDemob" localSheetId="2">[92]Income!#REF!</definedName>
    <definedName name="TotCFMobDemob">[92]Income!#REF!</definedName>
    <definedName name="TotNetMobDemob" localSheetId="2">[92]Income!#REF!</definedName>
    <definedName name="TotNetMobDemob">[92]Income!#REF!</definedName>
    <definedName name="tps" localSheetId="2">'[17]rms mek'!$D$17</definedName>
    <definedName name="tps">'[18]rms mek'!$D$17</definedName>
    <definedName name="TPT" localSheetId="9">#REF!</definedName>
    <definedName name="TPT" localSheetId="2">#REF!</definedName>
    <definedName name="TPT">#REF!</definedName>
    <definedName name="tr" localSheetId="2">#REF!</definedName>
    <definedName name="tr">#REF!</definedName>
    <definedName name="TRANS" localSheetId="2">[80]SUM!#REF!</definedName>
    <definedName name="TRANS">[80]SUM!#REF!</definedName>
    <definedName name="trd" localSheetId="9">#REF!</definedName>
    <definedName name="trd" localSheetId="2">#REF!</definedName>
    <definedName name="trd">#REF!</definedName>
    <definedName name="TRG_YH">[3]!TRG_YH</definedName>
    <definedName name="TroubleSummary" localSheetId="2">'[99]Trouble &amp; Deviations'!$A$4:$F$23</definedName>
    <definedName name="TroubleSummary">'[100]Trouble &amp; Deviations'!$A$4:$F$23</definedName>
    <definedName name="try" localSheetId="9">#REF!</definedName>
    <definedName name="try" localSheetId="2">#REF!</definedName>
    <definedName name="try">#REF!</definedName>
    <definedName name="TT">'[103]Plan IDS'!$F$357</definedName>
    <definedName name="TT_PH">'[103]Plan IDS'!$F$358</definedName>
    <definedName name="TT_PU">'[103]Plan IDS'!$F$359</definedName>
    <definedName name="TTC_C" localSheetId="9">#REF!</definedName>
    <definedName name="TTC_C" localSheetId="2">#REF!</definedName>
    <definedName name="TTC_C">#REF!</definedName>
    <definedName name="TTin" localSheetId="2">#REF!</definedName>
    <definedName name="TTin">#REF!</definedName>
    <definedName name="ttop" localSheetId="2">#REF!</definedName>
    <definedName name="ttop">#REF!</definedName>
    <definedName name="TTOP1">[37]INPUT!$C$34</definedName>
    <definedName name="TTOP2">[37]INPUT!$F$34</definedName>
    <definedName name="tttt" localSheetId="9" hidden="1">{#N/A,#N/A,FALSE,"Parts";#N/A,#N/A,FALSE,"FG";#N/A,#N/A,FALSE,"Raw Material";#N/A,#N/A,FALSE,"Resale"}</definedName>
    <definedName name="tttt" localSheetId="2" hidden="1">{#N/A,#N/A,FALSE,"Parts";#N/A,#N/A,FALSE,"FG";#N/A,#N/A,FALSE,"Raw Material";#N/A,#N/A,FALSE,"Resale"}</definedName>
    <definedName name="tttt" hidden="1">{#N/A,#N/A,FALSE,"Parts";#N/A,#N/A,FALSE,"FG";#N/A,#N/A,FALSE,"Raw Material";#N/A,#N/A,FALSE,"Resale"}</definedName>
    <definedName name="TTVCH" localSheetId="2">#REF!</definedName>
    <definedName name="TTVCH">#REF!</definedName>
    <definedName name="TTVMU" localSheetId="2">#REF!</definedName>
    <definedName name="TTVMU">#REF!</definedName>
    <definedName name="TTVOH" localSheetId="2">#REF!</definedName>
    <definedName name="TTVOH">#REF!</definedName>
    <definedName name="TTVSTP" localSheetId="2">#REF!</definedName>
    <definedName name="TTVSTP">#REF!</definedName>
    <definedName name="TUBING" localSheetId="2">#REF!</definedName>
    <definedName name="TUBING">#REF!</definedName>
    <definedName name="Tubing_connection" localSheetId="2">[9]WDSI!$M$55</definedName>
    <definedName name="Tubing_connection">[10]WDSI!$M$55</definedName>
    <definedName name="Tubing_grade" localSheetId="2">[9]WDSI!$M$53</definedName>
    <definedName name="Tubing_grade">[10]WDSI!$M$53</definedName>
    <definedName name="tubing_length" localSheetId="2">[9]WDSI!$M$56</definedName>
    <definedName name="tubing_length">[10]WDSI!$M$56</definedName>
    <definedName name="Tubing_size" localSheetId="2">[9]WDSI!$M$52</definedName>
    <definedName name="Tubing_size">[10]WDSI!$M$52</definedName>
    <definedName name="Tubing_weight" localSheetId="2">[9]WDSI!$M$54</definedName>
    <definedName name="Tubing_weight">[10]WDSI!$M$54</definedName>
    <definedName name="TubingLength" localSheetId="2">#REF!</definedName>
    <definedName name="TubingLength">#REF!</definedName>
    <definedName name="Tuwaiq" localSheetId="2">[70]XYT!$G$96</definedName>
    <definedName name="Tuwaiq">[71]XYT!$G$96</definedName>
    <definedName name="Tuwayil" localSheetId="2">[70]XYT!$G$34</definedName>
    <definedName name="Tuwayil">[71]XYT!$G$34</definedName>
    <definedName name="tuy">'[200]East Lobe 3'!$I$300</definedName>
    <definedName name="TVD" localSheetId="2">[9]WDSI!$C$8</definedName>
    <definedName name="TVD">[10]WDSI!$C$8</definedName>
    <definedName name="TVD_Column" localSheetId="2">!#REF!</definedName>
    <definedName name="TVD_Column">!#REF!</definedName>
    <definedName name="TVD_Unit" localSheetId="9">#REF!</definedName>
    <definedName name="TVD_Unit" localSheetId="2">#REF!</definedName>
    <definedName name="TVD_Unit">#REF!</definedName>
    <definedName name="TVSS" localSheetId="2">#REF!</definedName>
    <definedName name="TVSS">#REF!</definedName>
    <definedName name="TY" localSheetId="2">#REF!</definedName>
    <definedName name="TY">#REF!</definedName>
    <definedName name="type_wellhead" localSheetId="2">[9]WDSI!$H$9</definedName>
    <definedName name="type_wellhead">[10]WDSI!$H$9</definedName>
    <definedName name="TYREROLLER">#N/A</definedName>
    <definedName name="TZ" localSheetId="2">[201]General!#REF!</definedName>
    <definedName name="TZ">[201]General!#REF!</definedName>
    <definedName name="U.E.R._Basal_Shale" localSheetId="2">[70]XYT!$G$28</definedName>
    <definedName name="U.E.R._Basal_Shale">[71]XYT!$G$28</definedName>
    <definedName name="UBI" localSheetId="9">#REF!</definedName>
    <definedName name="UBI" localSheetId="2">#REF!</definedName>
    <definedName name="UBI">#REF!</definedName>
    <definedName name="UCI" localSheetId="2">#REF!</definedName>
    <definedName name="UCI">#REF!</definedName>
    <definedName name="ufk" localSheetId="2">#REF!</definedName>
    <definedName name="ufk">#REF!</definedName>
    <definedName name="UKP" localSheetId="2">#REF!</definedName>
    <definedName name="UKP">#REF!</definedName>
    <definedName name="ULY" localSheetId="2">#REF!</definedName>
    <definedName name="ULY">#REF!</definedName>
    <definedName name="Umm_El_Radhuma" localSheetId="2">[70]XYT!$G$27</definedName>
    <definedName name="Umm_El_Radhuma">[71]XYT!$G$27</definedName>
    <definedName name="unblock">[3]!unblock</definedName>
    <definedName name="Unit" localSheetId="2">#REF!</definedName>
    <definedName name="Unit">#REF!</definedName>
    <definedName name="Unit_11" localSheetId="2">[70]XYT!$G$55</definedName>
    <definedName name="Unit_11">[71]XYT!$G$55</definedName>
    <definedName name="Unit_12" localSheetId="2">[70]XYT!$G$57</definedName>
    <definedName name="Unit_12">[71]XYT!$G$57</definedName>
    <definedName name="Unit_13" localSheetId="2">[70]XYT!$G$59</definedName>
    <definedName name="Unit_13">[71]XYT!$G$59</definedName>
    <definedName name="Unit_14" localSheetId="2">[70]XYT!$G$61</definedName>
    <definedName name="Unit_14">[71]XYT!$G$61</definedName>
    <definedName name="Unit_15" localSheetId="2">[70]XYT!$G$63</definedName>
    <definedName name="Unit_15">[71]XYT!$G$63</definedName>
    <definedName name="Unit_17" localSheetId="2">[70]XYT!$G$67</definedName>
    <definedName name="Unit_17">[71]XYT!$G$67</definedName>
    <definedName name="Unit_18" localSheetId="2">[70]XYT!$G$69</definedName>
    <definedName name="Unit_18">[71]XYT!$G$69</definedName>
    <definedName name="Unit_6" localSheetId="2">[70]XYT!$G$45</definedName>
    <definedName name="Unit_6">[71]XYT!$G$45</definedName>
    <definedName name="Unit_7" localSheetId="2">[70]XYT!$G$47</definedName>
    <definedName name="Unit_7">[71]XYT!$G$47</definedName>
    <definedName name="Unit_8" localSheetId="2">[70]XYT!$G$49</definedName>
    <definedName name="Unit_8">[71]XYT!$G$49</definedName>
    <definedName name="Unit_9" localSheetId="2">[70]XYT!$G$51</definedName>
    <definedName name="Unit_9">[71]XYT!$G$51</definedName>
    <definedName name="Unit1" localSheetId="2">[53]data!$D$1:$D$65536</definedName>
    <definedName name="Unit1">[54]data!$D$1:$D$65536</definedName>
    <definedName name="Unit1a" localSheetId="2">[59]data!$D$1:$D$65536</definedName>
    <definedName name="Unit1a">[60]data!$D$1:$D$65536</definedName>
    <definedName name="unit2" localSheetId="2">[53]data!$E$1:$E$65536</definedName>
    <definedName name="unit2">[54]data!$E$1:$E$65536</definedName>
    <definedName name="unit2a" localSheetId="2">[55]data!$E$1:$E$65536</definedName>
    <definedName name="unit2a">[56]data!$E$1:$E$65536</definedName>
    <definedName name="unit3" localSheetId="2">[53]data!$V$1:$V$65536</definedName>
    <definedName name="unit3">[54]data!$V$1:$V$65536</definedName>
    <definedName name="unit3a" localSheetId="2">[55]data!$V$1:$V$65536</definedName>
    <definedName name="unit3a">[56]data!$V$1:$V$65536</definedName>
    <definedName name="unit4" localSheetId="2">[53]data!$Z$1:$Z$65536</definedName>
    <definedName name="unit4">[54]data!$Z$1:$Z$65536</definedName>
    <definedName name="unit4a" localSheetId="2">[55]data!$Z$1:$Z$65536</definedName>
    <definedName name="unit4a">[56]data!$Z$1:$Z$65536</definedName>
    <definedName name="units" localSheetId="2">[57]Data1338!#REF!</definedName>
    <definedName name="units">[58]Data1338!#REF!</definedName>
    <definedName name="upper">[3]!upper</definedName>
    <definedName name="Upper_Csg_Depth">[105]INPUT!$G$28</definedName>
    <definedName name="Upper_Csg_Size">[105]INPUT!$G$26</definedName>
    <definedName name="Upper_FG">[105]INPUT!$G$32</definedName>
    <definedName name="Upper_KT">[105]INPUT!$G$33</definedName>
    <definedName name="Upper_MW">[105]INPUT!$G$31</definedName>
    <definedName name="Upper_Pform">[105]INPUT!$G$30</definedName>
    <definedName name="URAIAN" localSheetId="2">'[138]3-DIV2'!$A$1:$J$1101</definedName>
    <definedName name="URAIAN">'[138]3-DIV2'!$A$1:$J$1101</definedName>
    <definedName name="URAIAN21" localSheetId="2">'[138]3-DIV2'!$A$1:$J$121</definedName>
    <definedName name="URAIAN21">'[138]3-DIV2'!$A$1:$J$121</definedName>
    <definedName name="URAIAN22E" localSheetId="2">'[138]3-DIV2'!$A$122:$J$123</definedName>
    <definedName name="URAIAN22E">'[138]3-DIV2'!$A$122:$J$123</definedName>
    <definedName name="URAIAN22L" localSheetId="2">'[138]3-DIV2'!#REF!</definedName>
    <definedName name="URAIAN22L">'[138]3-DIV2'!#REF!</definedName>
    <definedName name="URAIAN231" localSheetId="2">'[138]3-DIV2'!$A$124:$J$243</definedName>
    <definedName name="URAIAN231">'[138]3-DIV2'!$A$124:$J$243</definedName>
    <definedName name="URAIAN232" localSheetId="2">'[138]3-DIV2'!$A$244:$J$363</definedName>
    <definedName name="URAIAN232">'[138]3-DIV2'!$A$244:$J$363</definedName>
    <definedName name="URAIAN233" localSheetId="2">'[138]3-DIV2'!$A$364:$J$483</definedName>
    <definedName name="URAIAN233">'[138]3-DIV2'!$A$364:$J$483</definedName>
    <definedName name="Uraian234" localSheetId="2">'[138]3-DIV2'!$A$484:$J$603</definedName>
    <definedName name="Uraian234">'[138]3-DIV2'!$A$484:$J$603</definedName>
    <definedName name="Uraian235" localSheetId="2">'[138]3-DIV2'!$A$604:$J$854</definedName>
    <definedName name="Uraian235">'[138]3-DIV2'!$A$604:$J$854</definedName>
    <definedName name="Uraian236" localSheetId="2">'[138]3-DIV2'!$A$855:$J$973</definedName>
    <definedName name="Uraian236">'[138]3-DIV2'!$A$855:$J$973</definedName>
    <definedName name="URAIAN241" localSheetId="2">'[138]3-DIV2'!$A$974:$J$978</definedName>
    <definedName name="URAIAN241">'[138]3-DIV2'!$A$974:$J$978</definedName>
    <definedName name="URAIAN242" localSheetId="2">'[138]3-DIV2'!$A$979:$J$1039</definedName>
    <definedName name="URAIAN242">'[138]3-DIV2'!$A$979:$J$1039</definedName>
    <definedName name="URAIAN243" localSheetId="2">'[138]3-DIV2'!$A$1040:$J$1101</definedName>
    <definedName name="URAIAN243">'[138]3-DIV2'!$A$1040:$J$1101</definedName>
    <definedName name="Uraian311" localSheetId="2">'[139]3-DIV3'!$A$1:$J$120</definedName>
    <definedName name="Uraian311">'[139]3-DIV3'!$A$1:$J$120</definedName>
    <definedName name="Uraian312" localSheetId="2">'[139]3-DIV3'!$A$121:$J$240</definedName>
    <definedName name="Uraian312">'[139]3-DIV3'!$A$121:$J$240</definedName>
    <definedName name="Uraian313" localSheetId="2">'[139]3-DIV3'!$A$255:$J$374</definedName>
    <definedName name="Uraian313">'[139]3-DIV3'!$A$255:$J$374</definedName>
    <definedName name="Uraian314" localSheetId="2">'[139]3-DIV3'!$A$375:$J$494</definedName>
    <definedName name="Uraian314">'[139]3-DIV3'!$A$375:$J$494</definedName>
    <definedName name="Uraian315" localSheetId="2">'[139]3-DIV3'!$A$1766:$J$1885</definedName>
    <definedName name="Uraian315">'[139]3-DIV3'!$A$1766:$J$1885</definedName>
    <definedName name="Uraian319" localSheetId="2">'[139]3-DIV3'!$A$1886:$J$1946</definedName>
    <definedName name="Uraian319">'[139]3-DIV3'!$A$1886:$J$1946</definedName>
    <definedName name="Uraian322" localSheetId="2">'[139]3-DIV3'!$A$1947:$J$2127</definedName>
    <definedName name="Uraian322">'[139]3-DIV3'!$A$1947:$J$2127</definedName>
    <definedName name="Uraian323" localSheetId="2">'[139]3-DIV3'!$A$2128:$J$2306</definedName>
    <definedName name="Uraian323">'[139]3-DIV3'!$A$2128:$J$2306</definedName>
    <definedName name="URAIAN323L" localSheetId="9">#REF!</definedName>
    <definedName name="URAIAN323L" localSheetId="2">#REF!</definedName>
    <definedName name="URAIAN323L">#REF!</definedName>
    <definedName name="Uraian324" localSheetId="2">'[139]3-DIV3'!$A$2307:$J$2428</definedName>
    <definedName name="Uraian324">'[139]3-DIV3'!$A$2307:$J$2428</definedName>
    <definedName name="Uraian331" localSheetId="2">'[139]3-DIV3'!$A$2429:$J$2548</definedName>
    <definedName name="Uraian331">'[139]3-DIV3'!$A$2429:$J$2548</definedName>
    <definedName name="Uraian346" localSheetId="2">'[139]3-DIV3'!$A$2549:$J$2609</definedName>
    <definedName name="Uraian346">'[139]3-DIV3'!$A$2549:$J$2609</definedName>
    <definedName name="URAIAN421" localSheetId="2">'[140]3-DIV4'!$A$1:$J$179</definedName>
    <definedName name="URAIAN421">'[140]3-DIV4'!$A$1:$J$179</definedName>
    <definedName name="URAIAN422" localSheetId="2">'[140]3-DIV4'!$A$180:$J$358</definedName>
    <definedName name="URAIAN422">'[140]3-DIV4'!$A$180:$J$358</definedName>
    <definedName name="URAIAN423" localSheetId="2">'[140]3-DIV4'!$A$479:$J$717</definedName>
    <definedName name="URAIAN423">'[140]3-DIV4'!$A$479:$J$717</definedName>
    <definedName name="URAIAN424" localSheetId="2">'[140]3-DIV4'!$A$359:$J$478</definedName>
    <definedName name="URAIAN424">'[140]3-DIV4'!$A$359:$J$478</definedName>
    <definedName name="URAIAN425" localSheetId="2">'[140]3-DIV4'!$A$718:$J$896</definedName>
    <definedName name="URAIAN425">'[140]3-DIV4'!$A$718:$J$896</definedName>
    <definedName name="URAIAN426" localSheetId="2">'[140]3-DIV4'!$A$897:$J$1016</definedName>
    <definedName name="URAIAN426">'[140]3-DIV4'!$A$897:$J$1016</definedName>
    <definedName name="URAIAN427" localSheetId="2">'[140]3-DIV4'!$A$1017:$J$1136</definedName>
    <definedName name="URAIAN427">'[140]3-DIV4'!$A$1017:$J$1136</definedName>
    <definedName name="URAIAN511" localSheetId="2">'[141]3-DIV5'!$A$1:$J$179</definedName>
    <definedName name="URAIAN511">'[141]3-DIV5'!$A$1:$J$179</definedName>
    <definedName name="URAIAN512" localSheetId="2">'[141]3-DIV5'!$A$180:$J$358</definedName>
    <definedName name="URAIAN512">'[141]3-DIV5'!$A$180:$J$358</definedName>
    <definedName name="URAIAN521" localSheetId="2">'[141]3-DIV5'!$A$359:$J$537</definedName>
    <definedName name="URAIAN521">'[141]3-DIV5'!$A$359:$J$537</definedName>
    <definedName name="URAIAN522" localSheetId="2">'[141]3-DIV5'!$A$3075:$J$3253</definedName>
    <definedName name="URAIAN522">'[141]3-DIV5'!$A$3075:$J$3253</definedName>
    <definedName name="URAIAN541" localSheetId="2">'[141]3-DIV5'!$A$3254:$J$3373</definedName>
    <definedName name="URAIAN541">'[141]3-DIV5'!$A$3254:$J$3373</definedName>
    <definedName name="URAIAN542" localSheetId="2">'[141]3-DIV5'!$A$3374:$J$3612</definedName>
    <definedName name="URAIAN542">'[141]3-DIV5'!$A$3374:$J$3612</definedName>
    <definedName name="URAIAN611" localSheetId="9">#REF!</definedName>
    <definedName name="URAIAN611" localSheetId="2">#REF!</definedName>
    <definedName name="URAIAN611">#REF!</definedName>
    <definedName name="URAIAN612" localSheetId="2">#REF!</definedName>
    <definedName name="URAIAN612">#REF!</definedName>
    <definedName name="URAIAN621" localSheetId="2">#REF!</definedName>
    <definedName name="URAIAN621">#REF!</definedName>
    <definedName name="URAIAN622" localSheetId="2">#REF!</definedName>
    <definedName name="URAIAN622">#REF!</definedName>
    <definedName name="URAIAN623" localSheetId="2">#REF!</definedName>
    <definedName name="URAIAN623">#REF!</definedName>
    <definedName name="URAIAN631" localSheetId="2">#REF!</definedName>
    <definedName name="URAIAN631">#REF!</definedName>
    <definedName name="URAIAN632" localSheetId="2">#REF!</definedName>
    <definedName name="URAIAN632">#REF!</definedName>
    <definedName name="URAIAN633" localSheetId="2">#REF!</definedName>
    <definedName name="URAIAN633">#REF!</definedName>
    <definedName name="URAIAN634" localSheetId="2">#REF!</definedName>
    <definedName name="URAIAN634">#REF!</definedName>
    <definedName name="URAIAN635" localSheetId="2">#REF!</definedName>
    <definedName name="URAIAN635">#REF!</definedName>
    <definedName name="URAIAN635A" localSheetId="2">#REF!</definedName>
    <definedName name="URAIAN635A">#REF!</definedName>
    <definedName name="URAIAN636" localSheetId="2">#REF!</definedName>
    <definedName name="URAIAN636">#REF!</definedName>
    <definedName name="URAIAN641L" localSheetId="2">#REF!</definedName>
    <definedName name="URAIAN641L">#REF!</definedName>
    <definedName name="URAIAN642" localSheetId="2">#REF!</definedName>
    <definedName name="URAIAN642">#REF!</definedName>
    <definedName name="URAIAN65" localSheetId="2">#REF!</definedName>
    <definedName name="URAIAN65">#REF!</definedName>
    <definedName name="URAIAN66PERATA" localSheetId="2">#REF!</definedName>
    <definedName name="URAIAN66PERATA">#REF!</definedName>
    <definedName name="URAIAN66PERMUKAAN" localSheetId="2">#REF!</definedName>
    <definedName name="URAIAN66PERMUKAAN">#REF!</definedName>
    <definedName name="URAIAN7101" localSheetId="2">#REF!</definedName>
    <definedName name="URAIAN7101">#REF!</definedName>
    <definedName name="URAIAN7102" localSheetId="2">#REF!</definedName>
    <definedName name="URAIAN7102">#REF!</definedName>
    <definedName name="URAIAN7103" localSheetId="2">#REF!</definedName>
    <definedName name="URAIAN7103">#REF!</definedName>
    <definedName name="URAIAN711" localSheetId="2">#REF!</definedName>
    <definedName name="URAIAN711">#REF!</definedName>
    <definedName name="URAIAN712" localSheetId="2">#REF!</definedName>
    <definedName name="URAIAN712">#REF!</definedName>
    <definedName name="URAIAN713" localSheetId="2">#REF!</definedName>
    <definedName name="URAIAN713">#REF!</definedName>
    <definedName name="URAIAN714" localSheetId="2">#REF!</definedName>
    <definedName name="URAIAN714">#REF!</definedName>
    <definedName name="URAIAN715" localSheetId="2">#REF!</definedName>
    <definedName name="URAIAN715">#REF!</definedName>
    <definedName name="URAIAN716" localSheetId="2">#REF!</definedName>
    <definedName name="URAIAN716">#REF!</definedName>
    <definedName name="URAIAN717" localSheetId="2">#REF!</definedName>
    <definedName name="URAIAN717">#REF!</definedName>
    <definedName name="URAIAN718" localSheetId="2">#REF!</definedName>
    <definedName name="URAIAN718">#REF!</definedName>
    <definedName name="URAIAN721" localSheetId="2">#REF!</definedName>
    <definedName name="URAIAN721">#REF!</definedName>
    <definedName name="URAIAN731" localSheetId="2">#REF!</definedName>
    <definedName name="URAIAN731">#REF!</definedName>
    <definedName name="URAIAN732" localSheetId="2">#REF!</definedName>
    <definedName name="URAIAN732">#REF!</definedName>
    <definedName name="URAIAN733" localSheetId="2">#REF!</definedName>
    <definedName name="URAIAN733">#REF!</definedName>
    <definedName name="URAIAN734" localSheetId="2">#REF!</definedName>
    <definedName name="URAIAN734">#REF!</definedName>
    <definedName name="URAIAN735" localSheetId="2">#REF!</definedName>
    <definedName name="URAIAN735">#REF!</definedName>
    <definedName name="URAIAN744" localSheetId="2">#REF!</definedName>
    <definedName name="URAIAN744">#REF!</definedName>
    <definedName name="URAIAN745" localSheetId="2">#REF!</definedName>
    <definedName name="URAIAN745">#REF!</definedName>
    <definedName name="URAIAN7610" localSheetId="2">#REF!</definedName>
    <definedName name="URAIAN7610">#REF!</definedName>
    <definedName name="URAIAN7612a" localSheetId="2">#REF!</definedName>
    <definedName name="URAIAN7612a">#REF!</definedName>
    <definedName name="URAIAN7612b" localSheetId="2">#REF!</definedName>
    <definedName name="URAIAN7612b">#REF!</definedName>
    <definedName name="URAIAN7612c" localSheetId="2">#REF!</definedName>
    <definedName name="URAIAN7612c">#REF!</definedName>
    <definedName name="URAIAN7613a" localSheetId="2">#REF!</definedName>
    <definedName name="URAIAN7613a">#REF!</definedName>
    <definedName name="URAIAN7613b" localSheetId="2">#REF!</definedName>
    <definedName name="URAIAN7613b">#REF!</definedName>
    <definedName name="URAIAN7613c" localSheetId="2">#REF!</definedName>
    <definedName name="URAIAN7613c">#REF!</definedName>
    <definedName name="URAIAN7614a" localSheetId="2">#REF!</definedName>
    <definedName name="URAIAN7614a">#REF!</definedName>
    <definedName name="URAIAN7614b" localSheetId="2">#REF!</definedName>
    <definedName name="URAIAN7614b">#REF!</definedName>
    <definedName name="URAIAN7614d" localSheetId="2">#REF!</definedName>
    <definedName name="URAIAN7614d">#REF!</definedName>
    <definedName name="URAIAN7614e" localSheetId="2">#REF!</definedName>
    <definedName name="URAIAN7614e">#REF!</definedName>
    <definedName name="URAIAN7618" localSheetId="2">#REF!</definedName>
    <definedName name="URAIAN7618">#REF!</definedName>
    <definedName name="URAIAN7619" localSheetId="2">#REF!</definedName>
    <definedName name="URAIAN7619">#REF!</definedName>
    <definedName name="URAIAN768" localSheetId="2">#REF!</definedName>
    <definedName name="URAIAN768">#REF!</definedName>
    <definedName name="URAIAN769" localSheetId="2">#REF!</definedName>
    <definedName name="URAIAN769">#REF!</definedName>
    <definedName name="URAIAN76x" localSheetId="2">#REF!</definedName>
    <definedName name="URAIAN76x">#REF!</definedName>
    <definedName name="URAIAN771a" localSheetId="2">#REF!</definedName>
    <definedName name="URAIAN771a">#REF!</definedName>
    <definedName name="URAIAN771b" localSheetId="2">#REF!</definedName>
    <definedName name="URAIAN771b">#REF!</definedName>
    <definedName name="URAIAN771c" localSheetId="2">#REF!</definedName>
    <definedName name="URAIAN771c">#REF!</definedName>
    <definedName name="URAIAN771d" localSheetId="2">#REF!</definedName>
    <definedName name="URAIAN771d">#REF!</definedName>
    <definedName name="URAIAN772a" localSheetId="2">#REF!</definedName>
    <definedName name="URAIAN772a">#REF!</definedName>
    <definedName name="URAIAN772b" localSheetId="2">#REF!</definedName>
    <definedName name="URAIAN772b">#REF!</definedName>
    <definedName name="URAIAN772c" localSheetId="2">#REF!</definedName>
    <definedName name="URAIAN772c">#REF!</definedName>
    <definedName name="URAIAN772d" localSheetId="2">#REF!</definedName>
    <definedName name="URAIAN772d">#REF!</definedName>
    <definedName name="URAIAN79manual" localSheetId="2">#REF!</definedName>
    <definedName name="URAIAN79manual">#REF!</definedName>
    <definedName name="URAIAN79mekanis" localSheetId="2">#REF!</definedName>
    <definedName name="URAIAN79mekanis">#REF!</definedName>
    <definedName name="URAIAN811" localSheetId="2">#REF!</definedName>
    <definedName name="URAIAN811">#REF!</definedName>
    <definedName name="URAIAN812" localSheetId="2">#REF!</definedName>
    <definedName name="URAIAN812">#REF!</definedName>
    <definedName name="URAIAN813" localSheetId="2">#REF!</definedName>
    <definedName name="URAIAN813">#REF!</definedName>
    <definedName name="URAIAN814" localSheetId="2">#REF!</definedName>
    <definedName name="URAIAN814">#REF!</definedName>
    <definedName name="URAIAN815" localSheetId="2">#REF!</definedName>
    <definedName name="URAIAN815">#REF!</definedName>
    <definedName name="URAIAN817" localSheetId="2">#REF!</definedName>
    <definedName name="URAIAN817">#REF!</definedName>
    <definedName name="URAIAN818" localSheetId="2">#REF!</definedName>
    <definedName name="URAIAN818">#REF!</definedName>
    <definedName name="URAIAN819" localSheetId="2">#REF!</definedName>
    <definedName name="URAIAN819">#REF!</definedName>
    <definedName name="URAIAN82" localSheetId="2">#REF!</definedName>
    <definedName name="URAIAN82">#REF!</definedName>
    <definedName name="Uraian841" localSheetId="2">#REF!</definedName>
    <definedName name="Uraian841">#REF!</definedName>
    <definedName name="Uraian8410" localSheetId="2">#REF!</definedName>
    <definedName name="Uraian8410">#REF!</definedName>
    <definedName name="Uraian842" localSheetId="2">#REF!</definedName>
    <definedName name="Uraian842">#REF!</definedName>
    <definedName name="Uraian844" localSheetId="2">#REF!</definedName>
    <definedName name="Uraian844">#REF!</definedName>
    <definedName name="Uraian845" localSheetId="2">#REF!</definedName>
    <definedName name="Uraian845">#REF!</definedName>
    <definedName name="Uraian846" localSheetId="2">#REF!</definedName>
    <definedName name="Uraian846">#REF!</definedName>
    <definedName name="Uraian847" localSheetId="2">#REF!</definedName>
    <definedName name="Uraian847">#REF!</definedName>
    <definedName name="URAIANGEOTEKSTIL" localSheetId="2">#REF!</definedName>
    <definedName name="URAIANGEOTEKSTIL">#REF!</definedName>
    <definedName name="US__1___Rp." localSheetId="2">'[73]REKAP(A)'!#REF!</definedName>
    <definedName name="US__1___Rp.">'[73]REKAP(A)'!#REF!</definedName>
    <definedName name="usd" localSheetId="2">'[202]Daily Cost'!#REF!</definedName>
    <definedName name="usd">'[202]Daily Cost'!#REF!</definedName>
    <definedName name="USI" localSheetId="9">#REF!</definedName>
    <definedName name="USI" localSheetId="2">#REF!</definedName>
    <definedName name="USI">#REF!</definedName>
    <definedName name="UTA" localSheetId="2">#REF!</definedName>
    <definedName name="UTA">#REF!</definedName>
    <definedName name="UTAIAN7614c" localSheetId="2">#REF!</definedName>
    <definedName name="UTAIAN7614c">#REF!</definedName>
    <definedName name="v" localSheetId="2">[92]Personnel!#REF!</definedName>
    <definedName name="v">[92]Personnel!#REF!</definedName>
    <definedName name="V._Sect.">[97]Directional!$G$6:$G$48</definedName>
    <definedName name="V1_Coeff" localSheetId="9">#REF!</definedName>
    <definedName name="V1_Coeff" localSheetId="2">#REF!</definedName>
    <definedName name="V1_Coeff">#REF!</definedName>
    <definedName name="V2_Coeff" localSheetId="2">#REF!</definedName>
    <definedName name="V2_Coeff">#REF!</definedName>
    <definedName name="V3_Coeff" localSheetId="2">#REF!</definedName>
    <definedName name="V3_Coeff">#REF!</definedName>
    <definedName name="ValData">[174]Lists!$A$2:INDEX([174]Lists!$1:$100,100,COUNTA([174]Lists!$1:$1))</definedName>
    <definedName name="valMWP13_1h97" localSheetId="9">#REF!</definedName>
    <definedName name="valMWP13_1h97" localSheetId="2">#REF!</definedName>
    <definedName name="valMWP13_1h97">#REF!</definedName>
    <definedName name="VB" localSheetId="2">#REF!</definedName>
    <definedName name="VB">#REF!</definedName>
    <definedName name="vbcode.draw_blanks">[3]!vbcode.draw_blanks</definedName>
    <definedName name="vbcode.draw_linerfirst">[3]!vbcode.draw_linerfirst</definedName>
    <definedName name="vbcode.draw_linersecond">[3]!vbcode.draw_linersecond</definedName>
    <definedName name="vbcode.draw_miscellaneous">[3]!vbcode.draw_miscellaneous</definedName>
    <definedName name="vbcode.draw_productionfirst">[3]!vbcode.draw_productionfirst</definedName>
    <definedName name="vbcode.draw_productionsecond">[3]!vbcode.draw_productionsecond</definedName>
    <definedName name="vbcode.draw_quantum">[3]!vbcode.draw_quantum</definedName>
    <definedName name="vbcode.draw_screens">[3]!vbcode.draw_screens</definedName>
    <definedName name="vbcode.draw_shearsubs">[3]!vbcode.draw_shearsubs</definedName>
    <definedName name="vbcode.draw_sump">[3]!vbcode.draw_sump</definedName>
    <definedName name="vbcode.text_five">[3]!vbcode.text_five</definedName>
    <definedName name="vbcode.text_fivehalf">[3]!vbcode.text_fivehalf</definedName>
    <definedName name="vbcode.text_ninefiveeightfourfirst">[3]!vbcode.text_ninefiveeightfourfirst</definedName>
    <definedName name="vbcode.text_ninefiveeightfoursecond">[3]!vbcode.text_ninefiveeightfoursecond</definedName>
    <definedName name="vbcode.text_ninefiveeightsixfirst">[3]!vbcode.text_ninefiveeightsixfirst</definedName>
    <definedName name="vbcode.text_ninefiveeightsixsecond">[3]!vbcode.text_ninefiveeightsixsecond</definedName>
    <definedName name="vbcode.text_sevenfiveeightfour">[3]!vbcode.text_sevenfiveeightfour</definedName>
    <definedName name="vbcode.text_sevenfiveeightthree">[3]!vbcode.text_sevenfiveeightthree</definedName>
    <definedName name="vbcode.text_sevenfour">[3]!vbcode.text_sevenfour</definedName>
    <definedName name="vbcode.text_seventhree">[3]!vbcode.text_seventhree</definedName>
    <definedName name="VD" localSheetId="2">#REF!</definedName>
    <definedName name="VD">#REF!</definedName>
    <definedName name="vdn" localSheetId="2">#REF!</definedName>
    <definedName name="vdn">#REF!</definedName>
    <definedName name="Vertical1">'[203]Proposed WBD'!$AC$11</definedName>
    <definedName name="vibro">#N/A</definedName>
    <definedName name="viscosity" localSheetId="9">#REF!</definedName>
    <definedName name="viscosity" localSheetId="2">#REF!</definedName>
    <definedName name="viscosity">#REF!</definedName>
    <definedName name="vl_AFE_Routing_Menu_Items" localSheetId="2">'[165]Validation Lists'!$D$2:$D$6</definedName>
    <definedName name="vl_AFE_Routing_Menu_Items">'[166]Validation Lists'!$D$2:$D$6</definedName>
    <definedName name="vl_Completion_Type" localSheetId="2">'[165]Validation Lists'!$C$2:$C$7</definedName>
    <definedName name="vl_Completion_Type">'[166]Validation Lists'!$C$2:$C$7</definedName>
    <definedName name="vl_Directional_Profile" localSheetId="2">'[165]Validation Lists'!$B$2:$B$14</definedName>
    <definedName name="vl_Directional_Profile">'[166]Validation Lists'!$B$2:$B$14</definedName>
    <definedName name="vl_No_UWPP_Reasons" localSheetId="2">'[165]Validation Lists'!$G$2:$G$4</definedName>
    <definedName name="vl_No_UWPP_Reasons">'[166]Validation Lists'!$G$2:$G$4</definedName>
    <definedName name="vl_Rig_Category" localSheetId="2">'[165]Validation Lists'!$A$2:$A$4</definedName>
    <definedName name="vl_Rig_Category">'[166]Validation Lists'!$A$2:$A$4</definedName>
    <definedName name="vl_Well_Type" localSheetId="2">'[165]Validation Lists'!$E$2:$E$4</definedName>
    <definedName name="vl_Well_Type">'[166]Validation Lists'!$E$2:$E$4</definedName>
    <definedName name="Vo" localSheetId="9">#REF!</definedName>
    <definedName name="Vo" localSheetId="2">#REF!</definedName>
    <definedName name="Vo">#REF!</definedName>
    <definedName name="VSEC_Azim" localSheetId="2">#REF!</definedName>
    <definedName name="VSEC_Azim">#REF!</definedName>
    <definedName name="VSEC_Column" localSheetId="2">!#REF!</definedName>
    <definedName name="VSEC_Column">!#REF!</definedName>
    <definedName name="VSEC_Origin" localSheetId="9">#REF!</definedName>
    <definedName name="VSEC_Origin" localSheetId="2">#REF!</definedName>
    <definedName name="VSEC_Origin">#REF!</definedName>
    <definedName name="VSEC_Unit" localSheetId="2">#REF!</definedName>
    <definedName name="VSEC_Unit">#REF!</definedName>
    <definedName name="VSI" localSheetId="2">#REF!</definedName>
    <definedName name="VSI">#REF!</definedName>
    <definedName name="VSI_Shuttle" localSheetId="2">#REF!</definedName>
    <definedName name="VSI_Shuttle">#REF!</definedName>
    <definedName name="Vss" localSheetId="2">#REF!</definedName>
    <definedName name="Vss">#REF!</definedName>
    <definedName name="Vw" localSheetId="2">#REF!</definedName>
    <definedName name="Vw">#REF!</definedName>
    <definedName name="w" localSheetId="2">#REF!</definedName>
    <definedName name="w">#REF!</definedName>
    <definedName name="wages">#N/A</definedName>
    <definedName name="watertank">#N/A</definedName>
    <definedName name="WBM_Dilution_Factor" localSheetId="2">#REF!</definedName>
    <definedName name="WBM_Dilution_Factor">#REF!</definedName>
    <definedName name="WBNT" localSheetId="2">'[50]Well Plan 1'!#REF!</definedName>
    <definedName name="WBNT">'[50]Well Plan 1'!#REF!</definedName>
    <definedName name="WCPF" localSheetId="2">[9]WDSI!$O$5</definedName>
    <definedName name="WCPF">[10]WDSI!$O$5</definedName>
    <definedName name="WCPF1" localSheetId="2">[9]WDSI!$P$5</definedName>
    <definedName name="WCPF1">[10]WDSI!$P$5</definedName>
    <definedName name="week1" localSheetId="2">#REF!</definedName>
    <definedName name="week1">#REF!</definedName>
    <definedName name="week2">[3]!week2</definedName>
    <definedName name="week3">[3]!week3</definedName>
    <definedName name="week4">[3]!week4</definedName>
    <definedName name="WeightInAirBelowJar" localSheetId="2">#REF!</definedName>
    <definedName name="WeightInAirBelowJar">#REF!</definedName>
    <definedName name="WeightInAirBelowJarUnits" localSheetId="2">#REF!</definedName>
    <definedName name="WeightInAirBelowJarUnits">#REF!</definedName>
    <definedName name="WELD" localSheetId="2">#REF!</definedName>
    <definedName name="WELD">#REF!</definedName>
    <definedName name="well" localSheetId="2">#REF!</definedName>
    <definedName name="well">#REF!</definedName>
    <definedName name="Well.Abandon.Date" localSheetId="2">[47]Daily!$R$9</definedName>
    <definedName name="Well.Abandon.Date">[47]Daily!$R$9</definedName>
    <definedName name="Well.Name" localSheetId="2">[47]Daily!$C$5</definedName>
    <definedName name="Well.Name">[47]Daily!$C$5</definedName>
    <definedName name="Well.ReachedTD.Date" localSheetId="2">[47]Daily!$R$8</definedName>
    <definedName name="Well.ReachedTD.Date">[47]Daily!$R$8</definedName>
    <definedName name="Well.RigOnLocation.Date" localSheetId="2">[47]Daily!$C$8:$D$8</definedName>
    <definedName name="Well.RigOnLocation.Date">[47]Daily!$C$8:$D$8</definedName>
    <definedName name="Well.RigRelease.Date" localSheetId="2">[47]Daily!$C$9:$D$9</definedName>
    <definedName name="Well.RigRelease.Date">[47]Daily!$C$9:$D$9</definedName>
    <definedName name="Well.Spud.Date" localSheetId="2">[47]Daily!$R$5</definedName>
    <definedName name="Well.Spud.Date">[47]Daily!$R$5</definedName>
    <definedName name="Well.Total.Depth" localSheetId="2">[47]Daily!$J$6</definedName>
    <definedName name="Well.Total.Depth">[47]Daily!$J$6</definedName>
    <definedName name="Well.Total.Depth.Unit" localSheetId="2">[47]Daily!$K$6</definedName>
    <definedName name="Well.Total.Depth.Unit">[47]Daily!$K$6</definedName>
    <definedName name="Well.Total.Time" localSheetId="2">[47]Daily!$J$7</definedName>
    <definedName name="Well.Total.Time">[47]Daily!$J$7</definedName>
    <definedName name="well_cost" localSheetId="2">[9]WDSI!$K$3</definedName>
    <definedName name="well_cost">[10]WDSI!$K$3</definedName>
    <definedName name="well_dim" localSheetId="2">[9]WDSI!$C$11</definedName>
    <definedName name="well_dim">[10]WDSI!$C$11</definedName>
    <definedName name="well_name" localSheetId="2">[9]WDSI!$C$2</definedName>
    <definedName name="well_name">[10]WDSI!$C$2</definedName>
    <definedName name="well_shape" localSheetId="2">[9]WDSI!$C$10</definedName>
    <definedName name="well_shape">[10]WDSI!$C$10</definedName>
    <definedName name="WELL_TYPE" localSheetId="2">[187]raw!$A$7:$A$9</definedName>
    <definedName name="WELL_TYPE">[187]raw!$A$7:$A$9</definedName>
    <definedName name="WELLCOST">[204]REKAP!$B$1:$P$65536</definedName>
    <definedName name="WellName" localSheetId="2">'[46]Well Plan 1'!#REF!</definedName>
    <definedName name="WellName">'[46]Well Plan 1'!#REF!</definedName>
    <definedName name="WF" localSheetId="9">#REF!</definedName>
    <definedName name="WF" localSheetId="2">#REF!</definedName>
    <definedName name="WF">#REF!</definedName>
    <definedName name="wfd_UBD_SUP" localSheetId="2">#REF!</definedName>
    <definedName name="wfd_UBD_SUP">#REF!</definedName>
    <definedName name="WFL">'[76]Calculation (2)'!$C$5</definedName>
    <definedName name="wh_time" localSheetId="2">[9]WDSI!$K$42</definedName>
    <definedName name="wh_time">[10]WDSI!$K$42</definedName>
    <definedName name="whatever" localSheetId="9" hidden="1">{#N/A,#N/A,FALSE,"CHANGES";#N/A,#N/A,FALSE,"PROD SUMMARY";#N/A,#N/A,FALSE,"1995 PO SUM";#N/A,#N/A,FALSE,"1995 GEOG SUM";#N/A,#N/A,FALSE,"1996 PO SUM";#N/A,#N/A,FALSE,"1996 GEOG SUM"}</definedName>
    <definedName name="whatever" localSheetId="2" hidden="1">{#N/A,#N/A,FALSE,"CHANGES";#N/A,#N/A,FALSE,"PROD SUMMARY";#N/A,#N/A,FALSE,"1995 PO SUM";#N/A,#N/A,FALSE,"1995 GEOG SUM";#N/A,#N/A,FALSE,"1996 PO SUM";#N/A,#N/A,FALSE,"1996 GEOG SUM"}</definedName>
    <definedName name="whatever" hidden="1">{#N/A,#N/A,FALSE,"CHANGES";#N/A,#N/A,FALSE,"PROD SUMMARY";#N/A,#N/A,FALSE,"1995 PO SUM";#N/A,#N/A,FALSE,"1995 GEOG SUM";#N/A,#N/A,FALSE,"1996 PO SUM";#N/A,#N/A,FALSE,"1996 GEOG SUM"}</definedName>
    <definedName name="wid">'[127]Detailed breakdown'!$G$66</definedName>
    <definedName name="WOPT" localSheetId="9">#REF!</definedName>
    <definedName name="WOPT" localSheetId="2">#REF!</definedName>
    <definedName name="WOPT">#REF!</definedName>
    <definedName name="WORKPAPER">#N/A</definedName>
    <definedName name="WPAT" localSheetId="2">#REF!</definedName>
    <definedName name="WPAT">#REF!</definedName>
    <definedName name="wrn.97._.Service._.Fee._.Outlook." localSheetId="9" hidden="1">{"Cost Allocation",#N/A,FALSE,"97OL";"Summary",#N/A,FALSE,"97OL";"Affiliate Summary",#N/A,FALSE,"97OL";"Formula",#N/A,FALSE,"97OL";"Billing",#N/A,FALSE,"97OL"}</definedName>
    <definedName name="wrn.97._.Service._.Fee._.Outlook." localSheetId="2" hidden="1">{"Cost Allocation",#N/A,FALSE,"97OL";"Summary",#N/A,FALSE,"97OL";"Affiliate Summary",#N/A,FALSE,"97OL";"Formula",#N/A,FALSE,"97OL";"Billing",#N/A,FALSE,"97OL"}</definedName>
    <definedName name="wrn.97._.Service._.Fee._.Outlook." hidden="1">{"Cost Allocation",#N/A,FALSE,"97OL";"Summary",#N/A,FALSE,"97OL";"Affiliate Summary",#N/A,FALSE,"97OL";"Formula",#N/A,FALSE,"97OL";"Billing",#N/A,FALSE,"97OL"}</definedName>
    <definedName name="wrn.AFFILIATE._.ALLOCATION." localSheetId="9" hidden="1">{#N/A,#N/A,TRUE,"Outlook";#N/A,#N/A,TRUE,"AffAlloc"}</definedName>
    <definedName name="wrn.AFFILIATE._.ALLOCATION." localSheetId="2" hidden="1">{#N/A,#N/A,TRUE,"Outlook";#N/A,#N/A,TRUE,"AffAlloc"}</definedName>
    <definedName name="wrn.AFFILIATE._.ALLOCATION." hidden="1">{#N/A,#N/A,TRUE,"Outlook";#N/A,#N/A,TRUE,"AffAlloc"}</definedName>
    <definedName name="wrn.All._.Affiliates." localSheetId="9" hidden="1">{#N/A,#N/A,FALSE,"Australia";#N/A,#N/A,FALSE,"Chad";#N/A,#N/A,FALSE,"CIS";#N/A,#N/A,FALSE,"Egypt";#N/A,#N/A,FALSE,"France";#N/A,#N/A,FALSE,"Germany";#N/A,#N/A,FALSE,"Japan";#N/A,#N/A,FALSE,"Malaysia";#N/A,#N/A,FALSE,"Natuna";#N/A,#N/A,FALSE,"Netherlands";#N/A,#N/A,FALSE,"Norway";#N/A,#N/A,FALSE,"Thailand";#N/A,#N/A,FALSE,"United Kingdom";#N/A,#N/A,FALSE,"Yemen";#N/A,#N/A,FALSE,"Headquarters";#N/A,#N/A,FALSE,"TOTAL UPSTREAM"}</definedName>
    <definedName name="wrn.All._.Affiliates." localSheetId="2" hidden="1">{#N/A,#N/A,FALSE,"Australia";#N/A,#N/A,FALSE,"Chad";#N/A,#N/A,FALSE,"CIS";#N/A,#N/A,FALSE,"Egypt";#N/A,#N/A,FALSE,"France";#N/A,#N/A,FALSE,"Germany";#N/A,#N/A,FALSE,"Japan";#N/A,#N/A,FALSE,"Malaysia";#N/A,#N/A,FALSE,"Natuna";#N/A,#N/A,FALSE,"Netherlands";#N/A,#N/A,FALSE,"Norway";#N/A,#N/A,FALSE,"Thailand";#N/A,#N/A,FALSE,"United Kingdom";#N/A,#N/A,FALSE,"Yemen";#N/A,#N/A,FALSE,"Headquarters";#N/A,#N/A,FALSE,"TOTAL UPSTREAM"}</definedName>
    <definedName name="wrn.All._.Affiliates." hidden="1">{#N/A,#N/A,FALSE,"Australia";#N/A,#N/A,FALSE,"Chad";#N/A,#N/A,FALSE,"CIS";#N/A,#N/A,FALSE,"Egypt";#N/A,#N/A,FALSE,"France";#N/A,#N/A,FALSE,"Germany";#N/A,#N/A,FALSE,"Japan";#N/A,#N/A,FALSE,"Malaysia";#N/A,#N/A,FALSE,"Natuna";#N/A,#N/A,FALSE,"Netherlands";#N/A,#N/A,FALSE,"Norway";#N/A,#N/A,FALSE,"Thailand";#N/A,#N/A,FALSE,"United Kingdom";#N/A,#N/A,FALSE,"Yemen";#N/A,#N/A,FALSE,"Headquarters";#N/A,#N/A,FALSE,"TOTAL UPSTREAM"}</definedName>
    <definedName name="wrn.All._.Pages." localSheetId="9" hidden="1">{"Summary",#N/A,TRUE,"Summary";"Market",#N/A,TRUE,"Market";"PriceModel",#N/A,TRUE,"Price";"UpBasic",#N/A,TRUE,"Upstream";"PriceC2C3",#N/A,TRUE,"Price";"PriceBTpX",#N/A,TRUE,"Price";"PriceOXKeroRefo",#N/A,TRUE,"Price";"PriceFuel",#N/A,TRUE,"Price";"UpVariable",#N/A,TRUE,"Upstream";"UpFixed",#N/A,TRUE,"Upstream";"UpRevenueFromDown",#N/A,TRUE,"Upstream";"UpIncome",#N/A,TRUE,"Upstream";"UpLoan",#N/A,TRUE,"Upstream";"UpCashFlow",#N/A,TRUE,"Upstream";"UpTax",#N/A,TRUE,"Upstream";"UpBS",#N/A,TRUE,"Upstream";"SMSummary",#N/A,TRUE,"EB-SM";"SMMarketRaw",#N/A,TRUE,"EB-SM";"SMMarketProduct",#N/A,TRUE,"EB-SM";"SMVariable",#N/A,TRUE,"EB-SM";"SMFixed",#N/A,TRUE,"EB-SM";"SMLoan",#N/A,TRUE,"EB-SM";"SMWorkingCapital",#N/A,TRUE,"EB-SM";"SMIncome",#N/A,TRUE,"EB-SM";"SMCashFlow",#N/A,TRUE,"EB-SM";"SMTax",#N/A,TRUE,"EB-SM";"SMBS",#N/A,TRUE,"EB-SM";"LDSummary",#N/A,TRUE,"LDPE-EVA";"LDMarketRaw",#N/A,TRUE,"LDPE-EVA";"LDMarketProduct",#N/A,TRUE,"LDPE-EVA";"LDMarketProduct2",#N/A,TRUE,"LDPE-EVA";"LDVariable",#N/A,TRUE,"LDPE-EVA";"LDFixed",#N/A,TRUE,"LDPE-EVA";"LDLoan",#N/A,TRUE,"LDPE-EVA";"LDIncome",#N/A,TRUE,"LDPE-EVA";"LDCashFlow",#N/A,TRUE,"LDPE-EVA";"LDTax",#N/A,TRUE,"LDPE-EVA";"LDBS",#N/A,TRUE,"LDPE-EVA";"HDSummary",#N/A,TRUE,"HDPE";"HDMarketRaw",#N/A,TRUE,"HDPE";"HDMarketProduct",#N/A,TRUE,"HDPE";"HDVariable",#N/A,TRUE,"HDPE";"HDFixed",#N/A,TRUE,"HDPE";"HDLoan",#N/A,TRUE,"HDPE";"HDIncome",#N/A,TRUE,"HDPE";"HDCashFlow",#N/A,TRUE,"HDPE";"HDTax",#N/A,TRUE,"HDPE";"HDBS",#N/A,TRUE,"HDPE";"PPSummary",#N/A,TRUE,"PP";"PPMarketRaw",#N/A,TRUE,"PP";"PPMarketProduct",#N/A,TRUE,"PP";"PPMarketProduct2",#N/A,TRUE,"PP";"PPVariable",#N/A,TRUE,"PP";"PPFixed",#N/A,TRUE,"PP";"PPLoan",#N/A,TRUE,"PP";"PPIncome",#N/A,TRUE,"PP";"PPCashFlow",#N/A,TRUE,"PP";"PPTax",#N/A,TRUE,"PP";"PPBS",#N/A,TRUE,"PP"}</definedName>
    <definedName name="wrn.All._.Pages." localSheetId="2" hidden="1">{"Summary",#N/A,TRUE,"Summary";"Market",#N/A,TRUE,"Market";"PriceModel",#N/A,TRUE,"Price";"UpBasic",#N/A,TRUE,"Upstream";"PriceC2C3",#N/A,TRUE,"Price";"PriceBTpX",#N/A,TRUE,"Price";"PriceOXKeroRefo",#N/A,TRUE,"Price";"PriceFuel",#N/A,TRUE,"Price";"UpVariable",#N/A,TRUE,"Upstream";"UpFixed",#N/A,TRUE,"Upstream";"UpRevenueFromDown",#N/A,TRUE,"Upstream";"UpIncome",#N/A,TRUE,"Upstream";"UpLoan",#N/A,TRUE,"Upstream";"UpCashFlow",#N/A,TRUE,"Upstream";"UpTax",#N/A,TRUE,"Upstream";"UpBS",#N/A,TRUE,"Upstream";"SMSummary",#N/A,TRUE,"EB-SM";"SMMarketRaw",#N/A,TRUE,"EB-SM";"SMMarketProduct",#N/A,TRUE,"EB-SM";"SMVariable",#N/A,TRUE,"EB-SM";"SMFixed",#N/A,TRUE,"EB-SM";"SMLoan",#N/A,TRUE,"EB-SM";"SMWorkingCapital",#N/A,TRUE,"EB-SM";"SMIncome",#N/A,TRUE,"EB-SM";"SMCashFlow",#N/A,TRUE,"EB-SM";"SMTax",#N/A,TRUE,"EB-SM";"SMBS",#N/A,TRUE,"EB-SM";"LDSummary",#N/A,TRUE,"LDPE-EVA";"LDMarketRaw",#N/A,TRUE,"LDPE-EVA";"LDMarketProduct",#N/A,TRUE,"LDPE-EVA";"LDMarketProduct2",#N/A,TRUE,"LDPE-EVA";"LDVariable",#N/A,TRUE,"LDPE-EVA";"LDFixed",#N/A,TRUE,"LDPE-EVA";"LDLoan",#N/A,TRUE,"LDPE-EVA";"LDIncome",#N/A,TRUE,"LDPE-EVA";"LDCashFlow",#N/A,TRUE,"LDPE-EVA";"LDTax",#N/A,TRUE,"LDPE-EVA";"LDBS",#N/A,TRUE,"LDPE-EVA";"HDSummary",#N/A,TRUE,"HDPE";"HDMarketRaw",#N/A,TRUE,"HDPE";"HDMarketProduct",#N/A,TRUE,"HDPE";"HDVariable",#N/A,TRUE,"HDPE";"HDFixed",#N/A,TRUE,"HDPE";"HDLoan",#N/A,TRUE,"HDPE";"HDIncome",#N/A,TRUE,"HDPE";"HDCashFlow",#N/A,TRUE,"HDPE";"HDTax",#N/A,TRUE,"HDPE";"HDBS",#N/A,TRUE,"HDPE";"PPSummary",#N/A,TRUE,"PP";"PPMarketRaw",#N/A,TRUE,"PP";"PPMarketProduct",#N/A,TRUE,"PP";"PPMarketProduct2",#N/A,TRUE,"PP";"PPVariable",#N/A,TRUE,"PP";"PPFixed",#N/A,TRUE,"PP";"PPLoan",#N/A,TRUE,"PP";"PPIncome",#N/A,TRUE,"PP";"PPCashFlow",#N/A,TRUE,"PP";"PPTax",#N/A,TRUE,"PP";"PPBS",#N/A,TRUE,"PP"}</definedName>
    <definedName name="wrn.All._.Pages." hidden="1">{"Summary",#N/A,TRUE,"Summary";"Market",#N/A,TRUE,"Market";"PriceModel",#N/A,TRUE,"Price";"UpBasic",#N/A,TRUE,"Upstream";"PriceC2C3",#N/A,TRUE,"Price";"PriceBTpX",#N/A,TRUE,"Price";"PriceOXKeroRefo",#N/A,TRUE,"Price";"PriceFuel",#N/A,TRUE,"Price";"UpVariable",#N/A,TRUE,"Upstream";"UpFixed",#N/A,TRUE,"Upstream";"UpRevenueFromDown",#N/A,TRUE,"Upstream";"UpIncome",#N/A,TRUE,"Upstream";"UpLoan",#N/A,TRUE,"Upstream";"UpCashFlow",#N/A,TRUE,"Upstream";"UpTax",#N/A,TRUE,"Upstream";"UpBS",#N/A,TRUE,"Upstream";"SMSummary",#N/A,TRUE,"EB-SM";"SMMarketRaw",#N/A,TRUE,"EB-SM";"SMMarketProduct",#N/A,TRUE,"EB-SM";"SMVariable",#N/A,TRUE,"EB-SM";"SMFixed",#N/A,TRUE,"EB-SM";"SMLoan",#N/A,TRUE,"EB-SM";"SMWorkingCapital",#N/A,TRUE,"EB-SM";"SMIncome",#N/A,TRUE,"EB-SM";"SMCashFlow",#N/A,TRUE,"EB-SM";"SMTax",#N/A,TRUE,"EB-SM";"SMBS",#N/A,TRUE,"EB-SM";"LDSummary",#N/A,TRUE,"LDPE-EVA";"LDMarketRaw",#N/A,TRUE,"LDPE-EVA";"LDMarketProduct",#N/A,TRUE,"LDPE-EVA";"LDMarketProduct2",#N/A,TRUE,"LDPE-EVA";"LDVariable",#N/A,TRUE,"LDPE-EVA";"LDFixed",#N/A,TRUE,"LDPE-EVA";"LDLoan",#N/A,TRUE,"LDPE-EVA";"LDIncome",#N/A,TRUE,"LDPE-EVA";"LDCashFlow",#N/A,TRUE,"LDPE-EVA";"LDTax",#N/A,TRUE,"LDPE-EVA";"LDBS",#N/A,TRUE,"LDPE-EVA";"HDSummary",#N/A,TRUE,"HDPE";"HDMarketRaw",#N/A,TRUE,"HDPE";"HDMarketProduct",#N/A,TRUE,"HDPE";"HDVariable",#N/A,TRUE,"HDPE";"HDFixed",#N/A,TRUE,"HDPE";"HDLoan",#N/A,TRUE,"HDPE";"HDIncome",#N/A,TRUE,"HDPE";"HDCashFlow",#N/A,TRUE,"HDPE";"HDTax",#N/A,TRUE,"HDPE";"HDBS",#N/A,TRUE,"HDPE";"PPSummary",#N/A,TRUE,"PP";"PPMarketRaw",#N/A,TRUE,"PP";"PPMarketProduct",#N/A,TRUE,"PP";"PPMarketProduct2",#N/A,TRUE,"PP";"PPVariable",#N/A,TRUE,"PP";"PPFixed",#N/A,TRUE,"PP";"PPLoan",#N/A,TRUE,"PP";"PPIncome",#N/A,TRUE,"PP";"PPCashFlow",#N/A,TRUE,"PP";"PPTax",#N/A,TRUE,"PP";"PPBS",#N/A,TRUE,"PP"}</definedName>
    <definedName name="wrn.CD_MST." localSheetId="9" hidden="1">{#N/A,#N/A,FALSE,"Sheet1"}</definedName>
    <definedName name="wrn.CD_MST." localSheetId="2" hidden="1">{#N/A,#N/A,FALSE,"Sheet1"}</definedName>
    <definedName name="wrn.CD_MST." hidden="1">{#N/A,#N/A,FALSE,"Sheet1"}</definedName>
    <definedName name="wrn.Detailed._.print." localSheetId="9" hidden="1">{#N/A,#N/A,FALSE,"TabA";#N/A,#N/A,FALSE,"UTopxFx98";#N/A,#N/A,FALSE,"TopxFx98";#N/A,#N/A,FALSE,"TopxNom";#N/A,#N/A,FALSE,"UcFx98";#N/A,#N/A,FALSE,"CopxFx98";#N/A,#N/A,FALSE,"UcFx97";#N/A,#N/A,FALSE,"CopxFx97";#N/A,#N/A,FALSE,"UcNom";#N/A,#N/A,FALSE,"UcNomEni";#N/A,#N/A,FALSE,"UnFx98";#N/A,#N/A,FALSE,"NopxFx98";#N/A,#N/A,FALSE,"UnFx97";#N/A,#N/A,FALSE,"NopxFx97";#N/A,#N/A,FALSE,"UnNom";#N/A,#N/A,FALSE,"UnNomEni";#N/A,#N/A,FALSE,"TabC";#N/A,#N/A,FALSE,"CopxNom";#N/A,#N/A,FALSE,"CopxUSD";#N/A,#N/A,FALSE,"CopxUSDPct";#N/A,#N/A,FALSE,"CopxLoc";#N/A,#N/A,FALSE,"NopxNom";#N/A,#N/A,FALSE,"NopxUSD";#N/A,#N/A,FALSE,"NopxUSDPct";#N/A,#N/A,FALSE,"NopxLoc";#N/A,#N/A,FALSE,"ForexR";#N/A,#N/A,FALSE,"MoebGwi";#N/A,#N/A,FALSE,"MoebEni";#N/A,#N/A,FALSE,"GwiEniFac";#N/A,#N/A,FALSE,"TabD";#N/A,#N/A,FALSE,"KoebdENI";#N/A,#N/A,FALSE,"StatSuppl"}</definedName>
    <definedName name="wrn.Detailed._.print." localSheetId="2" hidden="1">{#N/A,#N/A,FALSE,"TabA";#N/A,#N/A,FALSE,"UTopxFx98";#N/A,#N/A,FALSE,"TopxFx98";#N/A,#N/A,FALSE,"TopxNom";#N/A,#N/A,FALSE,"UcFx98";#N/A,#N/A,FALSE,"CopxFx98";#N/A,#N/A,FALSE,"UcFx97";#N/A,#N/A,FALSE,"CopxFx97";#N/A,#N/A,FALSE,"UcNom";#N/A,#N/A,FALSE,"UcNomEni";#N/A,#N/A,FALSE,"UnFx98";#N/A,#N/A,FALSE,"NopxFx98";#N/A,#N/A,FALSE,"UnFx97";#N/A,#N/A,FALSE,"NopxFx97";#N/A,#N/A,FALSE,"UnNom";#N/A,#N/A,FALSE,"UnNomEni";#N/A,#N/A,FALSE,"TabC";#N/A,#N/A,FALSE,"CopxNom";#N/A,#N/A,FALSE,"CopxUSD";#N/A,#N/A,FALSE,"CopxUSDPct";#N/A,#N/A,FALSE,"CopxLoc";#N/A,#N/A,FALSE,"NopxNom";#N/A,#N/A,FALSE,"NopxUSD";#N/A,#N/A,FALSE,"NopxUSDPct";#N/A,#N/A,FALSE,"NopxLoc";#N/A,#N/A,FALSE,"ForexR";#N/A,#N/A,FALSE,"MoebGwi";#N/A,#N/A,FALSE,"MoebEni";#N/A,#N/A,FALSE,"GwiEniFac";#N/A,#N/A,FALSE,"TabD";#N/A,#N/A,FALSE,"KoebdENI";#N/A,#N/A,FALSE,"StatSuppl"}</definedName>
    <definedName name="wrn.Detailed._.print." hidden="1">{#N/A,#N/A,FALSE,"TabA";#N/A,#N/A,FALSE,"UTopxFx98";#N/A,#N/A,FALSE,"TopxFx98";#N/A,#N/A,FALSE,"TopxNom";#N/A,#N/A,FALSE,"UcFx98";#N/A,#N/A,FALSE,"CopxFx98";#N/A,#N/A,FALSE,"UcFx97";#N/A,#N/A,FALSE,"CopxFx97";#N/A,#N/A,FALSE,"UcNom";#N/A,#N/A,FALSE,"UcNomEni";#N/A,#N/A,FALSE,"UnFx98";#N/A,#N/A,FALSE,"NopxFx98";#N/A,#N/A,FALSE,"UnFx97";#N/A,#N/A,FALSE,"NopxFx97";#N/A,#N/A,FALSE,"UnNom";#N/A,#N/A,FALSE,"UnNomEni";#N/A,#N/A,FALSE,"TabC";#N/A,#N/A,FALSE,"CopxNom";#N/A,#N/A,FALSE,"CopxUSD";#N/A,#N/A,FALSE,"CopxUSDPct";#N/A,#N/A,FALSE,"CopxLoc";#N/A,#N/A,FALSE,"NopxNom";#N/A,#N/A,FALSE,"NopxUSD";#N/A,#N/A,FALSE,"NopxUSDPct";#N/A,#N/A,FALSE,"NopxLoc";#N/A,#N/A,FALSE,"ForexR";#N/A,#N/A,FALSE,"MoebGwi";#N/A,#N/A,FALSE,"MoebEni";#N/A,#N/A,FALSE,"GwiEniFac";#N/A,#N/A,FALSE,"TabD";#N/A,#N/A,FALSE,"KoebdENI";#N/A,#N/A,FALSE,"StatSuppl"}</definedName>
    <definedName name="wrn.GRKL." localSheetId="9" hidden="1">{#N/A,#N/A,FALSE,"R-1";#N/A,#N/A,FALSE,"R-2";#N/A,#N/A,FALSE,"R-2A";#N/A,#N/A,FALSE,"R-3";#N/A,#N/A,FALSE,"R-4";#N/A,#N/A,FALSE,"R-4A";#N/A,#N/A,FALSE,"R-8";#N/A,#N/A,FALSE,"R-8A";#N/A,#N/A,FALSE,"R-11";#N/A,#N/A,FALSE,"R-11A";#N/A,#N/A,FALSE,"R-14.0";#N/A,#N/A,FALSE,"R-15";#N/A,#N/A,FALSE,"R-16.1"}</definedName>
    <definedName name="wrn.GRKL." localSheetId="2" hidden="1">{#N/A,#N/A,FALSE,"R-1";#N/A,#N/A,FALSE,"R-2";#N/A,#N/A,FALSE,"R-2A";#N/A,#N/A,FALSE,"R-3";#N/A,#N/A,FALSE,"R-4";#N/A,#N/A,FALSE,"R-4A";#N/A,#N/A,FALSE,"R-8";#N/A,#N/A,FALSE,"R-8A";#N/A,#N/A,FALSE,"R-11";#N/A,#N/A,FALSE,"R-11A";#N/A,#N/A,FALSE,"R-14.0";#N/A,#N/A,FALSE,"R-15";#N/A,#N/A,FALSE,"R-16.1"}</definedName>
    <definedName name="wrn.GRKL." hidden="1">{#N/A,#N/A,FALSE,"R-1";#N/A,#N/A,FALSE,"R-2";#N/A,#N/A,FALSE,"R-2A";#N/A,#N/A,FALSE,"R-3";#N/A,#N/A,FALSE,"R-4";#N/A,#N/A,FALSE,"R-4A";#N/A,#N/A,FALSE,"R-8";#N/A,#N/A,FALSE,"R-8A";#N/A,#N/A,FALSE,"R-11";#N/A,#N/A,FALSE,"R-11A";#N/A,#N/A,FALSE,"R-14.0";#N/A,#N/A,FALSE,"R-15";#N/A,#N/A,FALSE,"R-16.1"}</definedName>
    <definedName name="wrn.Kakap." localSheetId="9" hidden="1">{#N/A,#N/A,FALSE,"Sch-1";#N/A,#N/A,FALSE,"Sch-2";#N/A,#N/A,FALSE,"Sch-3";#N/A,#N/A,FALSE,"Sch-3A";#N/A,#N/A,FALSE,"Sch-3 (Oil)";#N/A,#N/A,FALSE,"Sch-3A (Oil)";#N/A,#N/A,FALSE,"Sch-3 (Gas)";#N/A,#N/A,FALSE,"Sch-3A (Gas)";#N/A,#N/A,FALSE,"Sch-4";#N/A,#N/A,FALSE,"Sch-4 (Oil)";#N/A,#N/A,FALSE,"Sch-4 (Gas)";#N/A,#N/A,FALSE,"Sch-4A";#N/A,#N/A,FALSE,"Sch-4A (Oil)";#N/A,#N/A,FALSE,"Sch-4A (Gas)";#N/A,#N/A,FALSE,"Sch-5";#N/A,#N/A,FALSE,"Sch-6";#N/A,#N/A,FALSE,"Sch-7";#N/A,#N/A,FALSE,"Sch-8";#N/A,#N/A,FALSE,"Sch-8A";#N/A,#N/A,FALSE,"Sch-9";#N/A,#N/A,FALSE,"Sch-9 (Oil)";#N/A,#N/A,FALSE,"Sch-9 (Gas)";#N/A,#N/A,FALSE,"Sch-10";#N/A,#N/A,FALSE,"Sch-11";#N/A,#N/A,FALSE,"Sch-11A";#N/A,#N/A,FALSE,"Sch-12";#N/A,#N/A,FALSE,"Sch-13";#N/A,#N/A,FALSE,"Sch-14";#N/A,#N/A,FALSE,"Sch-15";#N/A,#N/A,FALSE,"Sch-16 (Oil)";#N/A,#N/A,FALSE,"Sch-16 (Gas)";#N/A,#N/A,FALSE,"Sch-16 Attch.";#N/A,#N/A,FALSE,"Sch-17"}</definedName>
    <definedName name="wrn.Kakap." localSheetId="2" hidden="1">{#N/A,#N/A,FALSE,"Sch-1";#N/A,#N/A,FALSE,"Sch-2";#N/A,#N/A,FALSE,"Sch-3";#N/A,#N/A,FALSE,"Sch-3A";#N/A,#N/A,FALSE,"Sch-3 (Oil)";#N/A,#N/A,FALSE,"Sch-3A (Oil)";#N/A,#N/A,FALSE,"Sch-3 (Gas)";#N/A,#N/A,FALSE,"Sch-3A (Gas)";#N/A,#N/A,FALSE,"Sch-4";#N/A,#N/A,FALSE,"Sch-4 (Oil)";#N/A,#N/A,FALSE,"Sch-4 (Gas)";#N/A,#N/A,FALSE,"Sch-4A";#N/A,#N/A,FALSE,"Sch-4A (Oil)";#N/A,#N/A,FALSE,"Sch-4A (Gas)";#N/A,#N/A,FALSE,"Sch-5";#N/A,#N/A,FALSE,"Sch-6";#N/A,#N/A,FALSE,"Sch-7";#N/A,#N/A,FALSE,"Sch-8";#N/A,#N/A,FALSE,"Sch-8A";#N/A,#N/A,FALSE,"Sch-9";#N/A,#N/A,FALSE,"Sch-9 (Oil)";#N/A,#N/A,FALSE,"Sch-9 (Gas)";#N/A,#N/A,FALSE,"Sch-10";#N/A,#N/A,FALSE,"Sch-11";#N/A,#N/A,FALSE,"Sch-11A";#N/A,#N/A,FALSE,"Sch-12";#N/A,#N/A,FALSE,"Sch-13";#N/A,#N/A,FALSE,"Sch-14";#N/A,#N/A,FALSE,"Sch-15";#N/A,#N/A,FALSE,"Sch-16 (Oil)";#N/A,#N/A,FALSE,"Sch-16 (Gas)";#N/A,#N/A,FALSE,"Sch-16 Attch.";#N/A,#N/A,FALSE,"Sch-17"}</definedName>
    <definedName name="wrn.Kakap." hidden="1">{#N/A,#N/A,FALSE,"Sch-1";#N/A,#N/A,FALSE,"Sch-2";#N/A,#N/A,FALSE,"Sch-3";#N/A,#N/A,FALSE,"Sch-3A";#N/A,#N/A,FALSE,"Sch-3 (Oil)";#N/A,#N/A,FALSE,"Sch-3A (Oil)";#N/A,#N/A,FALSE,"Sch-3 (Gas)";#N/A,#N/A,FALSE,"Sch-3A (Gas)";#N/A,#N/A,FALSE,"Sch-4";#N/A,#N/A,FALSE,"Sch-4 (Oil)";#N/A,#N/A,FALSE,"Sch-4 (Gas)";#N/A,#N/A,FALSE,"Sch-4A";#N/A,#N/A,FALSE,"Sch-4A (Oil)";#N/A,#N/A,FALSE,"Sch-4A (Gas)";#N/A,#N/A,FALSE,"Sch-5";#N/A,#N/A,FALSE,"Sch-6";#N/A,#N/A,FALSE,"Sch-7";#N/A,#N/A,FALSE,"Sch-8";#N/A,#N/A,FALSE,"Sch-8A";#N/A,#N/A,FALSE,"Sch-9";#N/A,#N/A,FALSE,"Sch-9 (Oil)";#N/A,#N/A,FALSE,"Sch-9 (Gas)";#N/A,#N/A,FALSE,"Sch-10";#N/A,#N/A,FALSE,"Sch-11";#N/A,#N/A,FALSE,"Sch-11A";#N/A,#N/A,FALSE,"Sch-12";#N/A,#N/A,FALSE,"Sch-13";#N/A,#N/A,FALSE,"Sch-14";#N/A,#N/A,FALSE,"Sch-15";#N/A,#N/A,FALSE,"Sch-16 (Oil)";#N/A,#N/A,FALSE,"Sch-16 (Gas)";#N/A,#N/A,FALSE,"Sch-16 Attch.";#N/A,#N/A,FALSE,"Sch-17"}</definedName>
    <definedName name="wrn.PRESENTATION." localSheetId="9" hidden="1">{#N/A,#N/A,TRUE,"PRODUCTION CAPEX OVERVIEW";#N/A,#N/A,TRUE,"Affiliate Detail";#N/A,#N/A,TRUE,"CAPEX PLANNING OVERVIEW"}</definedName>
    <definedName name="wrn.PRESENTATION." localSheetId="2" hidden="1">{#N/A,#N/A,TRUE,"PRODUCTION CAPEX OVERVIEW";#N/A,#N/A,TRUE,"Affiliate Detail";#N/A,#N/A,TRUE,"CAPEX PLANNING OVERVIEW"}</definedName>
    <definedName name="wrn.PRESENTATION." hidden="1">{#N/A,#N/A,TRUE,"PRODUCTION CAPEX OVERVIEW";#N/A,#N/A,TRUE,"Affiliate Detail";#N/A,#N/A,TRUE,"CAPEX PLANNING OVERVIEW"}</definedName>
    <definedName name="wrn.Reconciliations." localSheetId="9" hidden="1">{#N/A,#N/A,FALSE,"1996 Co Plan EF versus 1995";#N/A,#N/A,FALSE,"1996 EF versus 1995 Co Plan";#N/A,#N/A,FALSE,"1997 Forecast versus 1996 EF";#N/A,#N/A,FALSE,"1996 Co Plan UFS Earnings Input"}</definedName>
    <definedName name="wrn.Reconciliations." localSheetId="2" hidden="1">{#N/A,#N/A,FALSE,"1996 Co Plan EF versus 1995";#N/A,#N/A,FALSE,"1996 EF versus 1995 Co Plan";#N/A,#N/A,FALSE,"1997 Forecast versus 1996 EF";#N/A,#N/A,FALSE,"1996 Co Plan UFS Earnings Input"}</definedName>
    <definedName name="wrn.Reconciliations." hidden="1">{#N/A,#N/A,FALSE,"1996 Co Plan EF versus 1995";#N/A,#N/A,FALSE,"1996 EF versus 1995 Co Plan";#N/A,#N/A,FALSE,"1997 Forecast versus 1996 EF";#N/A,#N/A,FALSE,"1996 Co Plan UFS Earnings Input"}</definedName>
    <definedName name="wrn.Report1." localSheetId="9" hidden="1">{"CapCost",#N/A,TRUE,"CAP";"Revenue",#N/A,TRUE,"Rev";"OpCost",#N/A,TRUE,"Costs";"WorkCap",#N/A,TRUE,"WorkCap";"Depreciation",#N/A,TRUE,"Dep";"Fin_Report",#N/A,TRUE,"FS"}</definedName>
    <definedName name="wrn.Report1." localSheetId="2" hidden="1">{"CapCost",#N/A,TRUE,"CAP";"Revenue",#N/A,TRUE,"Rev";"OpCost",#N/A,TRUE,"Costs";"WorkCap",#N/A,TRUE,"WorkCap";"Depreciation",#N/A,TRUE,"Dep";"Fin_Report",#N/A,TRUE,"FS"}</definedName>
    <definedName name="wrn.Report1." hidden="1">{"CapCost",#N/A,TRUE,"CAP";"Revenue",#N/A,TRUE,"Rev";"OpCost",#N/A,TRUE,"Costs";"WorkCap",#N/A,TRUE,"WorkCap";"Depreciation",#N/A,TRUE,"Dep";"Fin_Report",#N/A,TRUE,"FS"}</definedName>
    <definedName name="wrn.RHD._.RESERVE._.REPORT." localSheetId="9" hidden="1">{#N/A,#N/A,FALSE,"CHANGES";#N/A,#N/A,FALSE,"PROD SUMMARY";#N/A,#N/A,FALSE,"1995 PO SUM";#N/A,#N/A,FALSE,"1995 GEOG SUM";#N/A,#N/A,FALSE,"1996 PO SUM";#N/A,#N/A,FALSE,"1996 GEOG SUM"}</definedName>
    <definedName name="wrn.RHD._.RESERVE._.REPORT." localSheetId="2" hidden="1">{#N/A,#N/A,FALSE,"CHANGES";#N/A,#N/A,FALSE,"PROD SUMMARY";#N/A,#N/A,FALSE,"1995 PO SUM";#N/A,#N/A,FALSE,"1995 GEOG SUM";#N/A,#N/A,FALSE,"1996 PO SUM";#N/A,#N/A,FALSE,"1996 GEOG SUM"}</definedName>
    <definedName name="wrn.RHD._.RESERVE._.REPORT." hidden="1">{#N/A,#N/A,FALSE,"CHANGES";#N/A,#N/A,FALSE,"PROD SUMMARY";#N/A,#N/A,FALSE,"1995 PO SUM";#N/A,#N/A,FALSE,"1995 GEOG SUM";#N/A,#N/A,FALSE,"1996 PO SUM";#N/A,#N/A,FALSE,"1996 GEOG SUM"}</definedName>
    <definedName name="wrn.rhd.whatever" localSheetId="9" hidden="1">{#N/A,#N/A,FALSE,"CHANGES";#N/A,#N/A,FALSE,"PROD SUMMARY";#N/A,#N/A,FALSE,"1995 PO SUM";#N/A,#N/A,FALSE,"1995 GEOG SUM";#N/A,#N/A,FALSE,"1996 PO SUM";#N/A,#N/A,FALSE,"1996 GEOG SUM"}</definedName>
    <definedName name="wrn.rhd.whatever" localSheetId="2" hidden="1">{#N/A,#N/A,FALSE,"CHANGES";#N/A,#N/A,FALSE,"PROD SUMMARY";#N/A,#N/A,FALSE,"1995 PO SUM";#N/A,#N/A,FALSE,"1995 GEOG SUM";#N/A,#N/A,FALSE,"1996 PO SUM";#N/A,#N/A,FALSE,"1996 GEOG SUM"}</definedName>
    <definedName name="wrn.rhd.whatever" hidden="1">{#N/A,#N/A,FALSE,"CHANGES";#N/A,#N/A,FALSE,"PROD SUMMARY";#N/A,#N/A,FALSE,"1995 PO SUM";#N/A,#N/A,FALSE,"1995 GEOG SUM";#N/A,#N/A,FALSE,"1996 PO SUM";#N/A,#N/A,FALSE,"1996 GEOG SUM"}</definedName>
    <definedName name="wrn.Section._.1." localSheetId="9" hidden="1">{#N/A,#N/A,FALSE,"COVER";#N/A,#N/A,FALSE,"CONTENTS";#N/A,#N/A,FALSE,"PAGE1";#N/A,#N/A,FALSE,"PAGE2";#N/A,#N/A,FALSE,"PAGE3";#N/A,#N/A,FALSE,"PAGE4";#N/A,#N/A,FALSE,"PAGE5";#N/A,#N/A,FALSE,"PAGE6";#N/A,#N/A,FALSE,"PAGE7";#N/A,#N/A,FALSE,"PAGE8";#N/A,#N/A,FALSE,"PAGE9"}</definedName>
    <definedName name="wrn.Section._.1." localSheetId="2" hidden="1">{#N/A,#N/A,FALSE,"COVER";#N/A,#N/A,FALSE,"CONTENTS";#N/A,#N/A,FALSE,"PAGE1";#N/A,#N/A,FALSE,"PAGE2";#N/A,#N/A,FALSE,"PAGE3";#N/A,#N/A,FALSE,"PAGE4";#N/A,#N/A,FALSE,"PAGE5";#N/A,#N/A,FALSE,"PAGE6";#N/A,#N/A,FALSE,"PAGE7";#N/A,#N/A,FALSE,"PAGE8";#N/A,#N/A,FALSE,"PAGE9"}</definedName>
    <definedName name="wrn.Section._.1." hidden="1">{#N/A,#N/A,FALSE,"COVER";#N/A,#N/A,FALSE,"CONTENTS";#N/A,#N/A,FALSE,"PAGE1";#N/A,#N/A,FALSE,"PAGE2";#N/A,#N/A,FALSE,"PAGE3";#N/A,#N/A,FALSE,"PAGE4";#N/A,#N/A,FALSE,"PAGE5";#N/A,#N/A,FALSE,"PAGE6";#N/A,#N/A,FALSE,"PAGE7";#N/A,#N/A,FALSE,"PAGE8";#N/A,#N/A,FALSE,"PAGE9"}</definedName>
    <definedName name="wrn.Service._.Fee." localSheetId="9" hidden="1">{"Cost Allocation",#N/A,FALSE,"97OL";"Summary",#N/A,FALSE,"97OL";"Affiliate Summary",#N/A,FALSE,"97OL";"Formula",#N/A,FALSE,"97OL";"Billing",#N/A,FALSE,"97OL"}</definedName>
    <definedName name="wrn.Service._.Fee." localSheetId="2" hidden="1">{"Cost Allocation",#N/A,FALSE,"97OL";"Summary",#N/A,FALSE,"97OL";"Affiliate Summary",#N/A,FALSE,"97OL";"Formula",#N/A,FALSE,"97OL";"Billing",#N/A,FALSE,"97OL"}</definedName>
    <definedName name="wrn.Service._.Fee." hidden="1">{"Cost Allocation",#N/A,FALSE,"97OL";"Summary",#N/A,FALSE,"97OL";"Affiliate Summary",#N/A,FALSE,"97OL";"Formula",#N/A,FALSE,"97OL";"Billing",#N/A,FALSE,"97OL"}</definedName>
    <definedName name="wrn.Short_Report." localSheetId="9" hidden="1">{"CapCost",#N/A,TRUE,"CAP";"FS",#N/A,TRUE,"FS"}</definedName>
    <definedName name="wrn.Short_Report." localSheetId="2" hidden="1">{"CapCost",#N/A,TRUE,"CAP";"FS",#N/A,TRUE,"FS"}</definedName>
    <definedName name="wrn.Short_Report." hidden="1">{"CapCost",#N/A,TRUE,"CAP";"FS",#N/A,TRUE,"FS"}</definedName>
    <definedName name="wrn.SNI._.INS._.Reconciliation." localSheetId="9" hidden="1">{#N/A,#N/A,FALSE,"Parts";#N/A,#N/A,FALSE,"FG";#N/A,#N/A,FALSE,"Raw Material";#N/A,#N/A,FALSE,"Resale"}</definedName>
    <definedName name="wrn.SNI._.INS._.Reconciliation." localSheetId="2" hidden="1">{#N/A,#N/A,FALSE,"Parts";#N/A,#N/A,FALSE,"FG";#N/A,#N/A,FALSE,"Raw Material";#N/A,#N/A,FALSE,"Resale"}</definedName>
    <definedName name="wrn.SNI._.INS._.Reconciliation." hidden="1">{#N/A,#N/A,FALSE,"Parts";#N/A,#N/A,FALSE,"FG";#N/A,#N/A,FALSE,"Raw Material";#N/A,#N/A,FALSE,"Resale"}</definedName>
    <definedName name="wrn.test." localSheetId="9" hidden="1">{#N/A,#N/A,FALSE,"TabA";#N/A,#N/A,FALSE,"UTopxFx98";#N/A,#N/A,FALSE,"TopxFx98";#N/A,#N/A,FALSE,"TopxNom"}</definedName>
    <definedName name="wrn.test." localSheetId="2" hidden="1">{#N/A,#N/A,FALSE,"TabA";#N/A,#N/A,FALSE,"UTopxFx98";#N/A,#N/A,FALSE,"TopxFx98";#N/A,#N/A,FALSE,"TopxNom"}</definedName>
    <definedName name="wrn.test." hidden="1">{#N/A,#N/A,FALSE,"TabA";#N/A,#N/A,FALSE,"UTopxFx98";#N/A,#N/A,FALSE,"TopxFx98";#N/A,#N/A,FALSE,"TopxNom"}</definedName>
    <definedName name="wrn.TPPI." localSheetId="9" hidden="1">{"Panel",#N/A,FALSE,"Panel";"Price",#N/A,FALSE,"Price"}</definedName>
    <definedName name="wrn.TPPI." localSheetId="2" hidden="1">{"Panel",#N/A,FALSE,"Panel";"Price",#N/A,FALSE,"Price"}</definedName>
    <definedName name="wrn.TPPI." hidden="1">{"Panel",#N/A,FALSE,"Panel";"Price",#N/A,FALSE,"Price"}</definedName>
    <definedName name="wrn.UPA._.Reconciliations." localSheetId="9" hidden="1">{#N/A,#N/A,FALSE,"UP&amp;A - 1996 EF versus 1995";#N/A,#N/A,FALSE,"UP&amp;A - 1996 EF versus 1995 CP";#N/A,#N/A,FALSE,"UP&amp;A - 1997 versus 1996 EF"}</definedName>
    <definedName name="wrn.UPA._.Reconciliations." localSheetId="2" hidden="1">{#N/A,#N/A,FALSE,"UP&amp;A - 1996 EF versus 1995";#N/A,#N/A,FALSE,"UP&amp;A - 1996 EF versus 1995 CP";#N/A,#N/A,FALSE,"UP&amp;A - 1997 versus 1996 EF"}</definedName>
    <definedName name="wrn.UPA._.Reconciliations." hidden="1">{#N/A,#N/A,FALSE,"UP&amp;A - 1996 EF versus 1995";#N/A,#N/A,FALSE,"UP&amp;A - 1996 EF versus 1995 CP";#N/A,#N/A,FALSE,"UP&amp;A - 1997 versus 1996 EF"}</definedName>
    <definedName name="wrn.Upstream." localSheetId="9" hidden="1">{"UpBasic",#N/A,FALSE,"Upstream";"UpBS",#N/A,FALSE,"Upstream";"UpCashFlow",#N/A,FALSE,"Upstream";"UpFixed",#N/A,FALSE,"Upstream";"UpIncome",#N/A,FALSE,"Upstream";"UpLoan",#N/A,FALSE,"Upstream";"UpRevenueFromDown",#N/A,FALSE,"Upstream";"UpTax",#N/A,FALSE,"Upstream";"UpVariable",#N/A,FALSE,"Upstream"}</definedName>
    <definedName name="wrn.Upstream." localSheetId="2" hidden="1">{"UpBasic",#N/A,FALSE,"Upstream";"UpBS",#N/A,FALSE,"Upstream";"UpCashFlow",#N/A,FALSE,"Upstream";"UpFixed",#N/A,FALSE,"Upstream";"UpIncome",#N/A,FALSE,"Upstream";"UpLoan",#N/A,FALSE,"Upstream";"UpRevenueFromDown",#N/A,FALSE,"Upstream";"UpTax",#N/A,FALSE,"Upstream";"UpVariable",#N/A,FALSE,"Upstream"}</definedName>
    <definedName name="wrn.Upstream." hidden="1">{"UpBasic",#N/A,FALSE,"Upstream";"UpBS",#N/A,FALSE,"Upstream";"UpCashFlow",#N/A,FALSE,"Upstream";"UpFixed",#N/A,FALSE,"Upstream";"UpIncome",#N/A,FALSE,"Upstream";"UpLoan",#N/A,FALSE,"Upstream";"UpRevenueFromDown",#N/A,FALSE,"Upstream";"UpTax",#N/A,FALSE,"Upstream";"UpVariable",#N/A,FALSE,"Upstream"}</definedName>
    <definedName name="wrn.Wellplan." localSheetId="9" hidden="1">{#N/A,#N/A,TRUE,"AFE";#N/A,#N/A,TRUE,"Tangible";#N/A,#N/A,TRUE,"Construction";#N/A,#N/A,TRUE,"Rignmud";#N/A,#N/A,TRUE,"Bitnddr";#N/A,#N/A,TRUE,"Cmtdesign";#N/A,#N/A,TRUE,"Pumpfee";#N/A,#N/A,TRUE,"Corendst";#N/A,#N/A,TRUE,"Ohlogging";#N/A,#N/A,TRUE,"Perforating";#N/A,#N/A,TRUE,"Chlogging";#N/A,#N/A,TRUE,"Stimulation";#N/A,#N/A,TRUE,"Completion";#N/A,#N/A,TRUE,"General"}</definedName>
    <definedName name="wrn.Wellplan." localSheetId="4" hidden="1">{#N/A,#N/A,TRUE,"AFE";#N/A,#N/A,TRUE,"Tangible";#N/A,#N/A,TRUE,"Construction";#N/A,#N/A,TRUE,"Rignmud";#N/A,#N/A,TRUE,"Bitnddr";#N/A,#N/A,TRUE,"Cmtdesign";#N/A,#N/A,TRUE,"Pumpfee";#N/A,#N/A,TRUE,"Corendst";#N/A,#N/A,TRUE,"Ohlogging";#N/A,#N/A,TRUE,"Perforating";#N/A,#N/A,TRUE,"Chlogging";#N/A,#N/A,TRUE,"Stimulation";#N/A,#N/A,TRUE,"Completion";#N/A,#N/A,TRUE,"General"}</definedName>
    <definedName name="wrn.Wellplan." localSheetId="2" hidden="1">{#N/A,#N/A,TRUE,"AFE";#N/A,#N/A,TRUE,"Tangible";#N/A,#N/A,TRUE,"Construction";#N/A,#N/A,TRUE,"Rignmud";#N/A,#N/A,TRUE,"Bitnddr";#N/A,#N/A,TRUE,"Cmtdesign";#N/A,#N/A,TRUE,"Pumpfee";#N/A,#N/A,TRUE,"Corendst";#N/A,#N/A,TRUE,"Ohlogging";#N/A,#N/A,TRUE,"Perforating";#N/A,#N/A,TRUE,"Chlogging";#N/A,#N/A,TRUE,"Stimulation";#N/A,#N/A,TRUE,"Completion";#N/A,#N/A,TRUE,"General"}</definedName>
    <definedName name="wrn.Wellplan." hidden="1">{#N/A,#N/A,TRUE,"AFE";#N/A,#N/A,TRUE,"Tangible";#N/A,#N/A,TRUE,"Construction";#N/A,#N/A,TRUE,"Rignmud";#N/A,#N/A,TRUE,"Bitnddr";#N/A,#N/A,TRUE,"Cmtdesign";#N/A,#N/A,TRUE,"Pumpfee";#N/A,#N/A,TRUE,"Corendst";#N/A,#N/A,TRUE,"Ohlogging";#N/A,#N/A,TRUE,"Perforating";#N/A,#N/A,TRUE,"Chlogging";#N/A,#N/A,TRUE,"Stimulation";#N/A,#N/A,TRUE,"Completion";#N/A,#N/A,TRUE,"General"}</definedName>
    <definedName name="WTAX" localSheetId="2">[171]IR66N!#REF!</definedName>
    <definedName name="WTAX">[171]IR66N!#REF!</definedName>
    <definedName name="WW" localSheetId="9">#REF!</definedName>
    <definedName name="WW" localSheetId="2">#REF!</definedName>
    <definedName name="WW">#REF!</definedName>
    <definedName name="WXAR" localSheetId="2">#REF!</definedName>
    <definedName name="WXAR">#REF!</definedName>
    <definedName name="X" localSheetId="2">#REF!</definedName>
    <definedName name="X">#REF!</definedName>
    <definedName name="xc" localSheetId="2">#REF!</definedName>
    <definedName name="xc">#REF!</definedName>
    <definedName name="xd" localSheetId="2">'[50]Well Plan 1'!#REF!</definedName>
    <definedName name="xd">'[50]Well Plan 1'!#REF!</definedName>
    <definedName name="XFAC1" localSheetId="9">#REF!</definedName>
    <definedName name="XFAC1" localSheetId="2">#REF!</definedName>
    <definedName name="XFAC1">#REF!</definedName>
    <definedName name="XFAC2" localSheetId="2">#REF!</definedName>
    <definedName name="XFAC2">#REF!</definedName>
    <definedName name="XFAC3" localSheetId="2">#REF!</definedName>
    <definedName name="XFAC3">#REF!</definedName>
    <definedName name="XFAC4" localSheetId="2">#REF!</definedName>
    <definedName name="XFAC4">#REF!</definedName>
    <definedName name="XFAC5" localSheetId="2">#REF!</definedName>
    <definedName name="XFAC5">#REF!</definedName>
    <definedName name="XFAC6" localSheetId="2">#REF!</definedName>
    <definedName name="XFAC6">#REF!</definedName>
    <definedName name="XFAC7" localSheetId="2">#REF!</definedName>
    <definedName name="XFAC7">#REF!</definedName>
    <definedName name="XFAC8" localSheetId="2">#REF!</definedName>
    <definedName name="XFAC8">#REF!</definedName>
    <definedName name="XFGH">[3]!XFGH</definedName>
    <definedName name="Xlabel" localSheetId="2">#REF!</definedName>
    <definedName name="Xlabel">#REF!</definedName>
    <definedName name="XMAX" localSheetId="2">#REF!</definedName>
    <definedName name="XMAX">#REF!</definedName>
    <definedName name="XQ" localSheetId="2">#REF!</definedName>
    <definedName name="XQ">#REF!</definedName>
    <definedName name="Xrate" localSheetId="2">#REF!</definedName>
    <definedName name="Xrate">#REF!</definedName>
    <definedName name="xt" localSheetId="2">#REF!</definedName>
    <definedName name="xt">#REF!</definedName>
    <definedName name="Xtreme_Coeff" localSheetId="2">#REF!</definedName>
    <definedName name="Xtreme_Coeff">#REF!</definedName>
    <definedName name="XWL" localSheetId="2">#REF!</definedName>
    <definedName name="XWL">#REF!</definedName>
    <definedName name="xx" localSheetId="2">#REF!</definedName>
    <definedName name="xx">#REF!</definedName>
    <definedName name="xxx">[3]!xxx</definedName>
    <definedName name="Y" localSheetId="2">OFFSET(#REF!,0,0,COUNTA(#REF!)-1,1)</definedName>
    <definedName name="Y">OFFSET(#REF!,0,0,COUNTA(#REF!)-1,1)</definedName>
    <definedName name="Year" localSheetId="2">#REF!</definedName>
    <definedName name="Year">#REF!</definedName>
    <definedName name="YEN" localSheetId="2">#REF!</definedName>
    <definedName name="YEN">#REF!</definedName>
    <definedName name="yes" localSheetId="2">#REF!</definedName>
    <definedName name="yes">#REF!</definedName>
    <definedName name="Ylabel" localSheetId="2">#REF!</definedName>
    <definedName name="Ylabel">#REF!</definedName>
    <definedName name="YMAX" localSheetId="2">#REF!</definedName>
    <definedName name="YMAX">#REF!</definedName>
    <definedName name="YMER" localSheetId="2">'[50]Well Plan 1'!#REF!</definedName>
    <definedName name="YMER">'[50]Well Plan 1'!#REF!</definedName>
    <definedName name="YN" localSheetId="9">#REF!</definedName>
    <definedName name="YN" localSheetId="2">#REF!</definedName>
    <definedName name="YN">#REF!</definedName>
    <definedName name="YTD1" localSheetId="2">#REF!</definedName>
    <definedName name="YTD1">#REF!</definedName>
    <definedName name="YTDDMO" localSheetId="2">#REF!</definedName>
    <definedName name="YTDDMO">#REF!</definedName>
    <definedName name="YTDINCR" localSheetId="2">#REF!</definedName>
    <definedName name="YTDINCR">#REF!</definedName>
    <definedName name="YTDPR2A" localSheetId="2">#REF!</definedName>
    <definedName name="YTDPR2A">#REF!</definedName>
    <definedName name="YTDTAX" localSheetId="2">#REF!</definedName>
    <definedName name="YTDTAX">#REF!</definedName>
    <definedName name="YUS" localSheetId="9" hidden="1">{#N/A,#N/A,FALSE,"R-1";#N/A,#N/A,FALSE,"R-2";#N/A,#N/A,FALSE,"R-2A";#N/A,#N/A,FALSE,"R-3";#N/A,#N/A,FALSE,"R-4";#N/A,#N/A,FALSE,"R-4A";#N/A,#N/A,FALSE,"R-8";#N/A,#N/A,FALSE,"R-8A";#N/A,#N/A,FALSE,"R-11";#N/A,#N/A,FALSE,"R-11A";#N/A,#N/A,FALSE,"R-14.0";#N/A,#N/A,FALSE,"R-15";#N/A,#N/A,FALSE,"R-16.1"}</definedName>
    <definedName name="YUS" localSheetId="2" hidden="1">{#N/A,#N/A,FALSE,"R-1";#N/A,#N/A,FALSE,"R-2";#N/A,#N/A,FALSE,"R-2A";#N/A,#N/A,FALSE,"R-3";#N/A,#N/A,FALSE,"R-4";#N/A,#N/A,FALSE,"R-4A";#N/A,#N/A,FALSE,"R-8";#N/A,#N/A,FALSE,"R-8A";#N/A,#N/A,FALSE,"R-11";#N/A,#N/A,FALSE,"R-11A";#N/A,#N/A,FALSE,"R-14.0";#N/A,#N/A,FALSE,"R-15";#N/A,#N/A,FALSE,"R-16.1"}</definedName>
    <definedName name="YUS" hidden="1">{#N/A,#N/A,FALSE,"R-1";#N/A,#N/A,FALSE,"R-2";#N/A,#N/A,FALSE,"R-2A";#N/A,#N/A,FALSE,"R-3";#N/A,#N/A,FALSE,"R-4";#N/A,#N/A,FALSE,"R-4A";#N/A,#N/A,FALSE,"R-8";#N/A,#N/A,FALSE,"R-8A";#N/A,#N/A,FALSE,"R-11";#N/A,#N/A,FALSE,"R-11A";#N/A,#N/A,FALSE,"R-14.0";#N/A,#N/A,FALSE,"R-15";#N/A,#N/A,FALSE,"R-16.1"}</definedName>
    <definedName name="yyy" localSheetId="9" hidden="1">{#N/A,#N/A,TRUE,"PRODUCTION CAPEX OVERVIEW";#N/A,#N/A,TRUE,"Affiliate Detail";#N/A,#N/A,TRUE,"CAPEX PLANNING OVERVIEW"}</definedName>
    <definedName name="yyy" localSheetId="2" hidden="1">{#N/A,#N/A,TRUE,"PRODUCTION CAPEX OVERVIEW";#N/A,#N/A,TRUE,"Affiliate Detail";#N/A,#N/A,TRUE,"CAPEX PLANNING OVERVIEW"}</definedName>
    <definedName name="yyy" hidden="1">{#N/A,#N/A,TRUE,"PRODUCTION CAPEX OVERVIEW";#N/A,#N/A,TRUE,"Affiliate Detail";#N/A,#N/A,TRUE,"CAPEX PLANNING OVERVIEW"}</definedName>
    <definedName name="Z1_Coeff" localSheetId="2">#REF!</definedName>
    <definedName name="Z1_Coeff">#REF!</definedName>
    <definedName name="Z2_Coeff" localSheetId="2">#REF!</definedName>
    <definedName name="Z2_Coeff">#REF!</definedName>
    <definedName name="Z3_Coeff" localSheetId="2">#REF!</definedName>
    <definedName name="Z3_Coeff">#REF!</definedName>
    <definedName name="ZA" localSheetId="2">[201]General!#REF!</definedName>
    <definedName name="ZA">[201]General!#REF!</definedName>
    <definedName name="zd" localSheetId="9">#REF!</definedName>
    <definedName name="zd" localSheetId="2">#REF!</definedName>
    <definedName name="zd">#REF!</definedName>
    <definedName name="Zlabel" localSheetId="2">#REF!</definedName>
    <definedName name="Zlabel">#REF!</definedName>
    <definedName name="Zone_A" localSheetId="2">[70]XYT!$G$39</definedName>
    <definedName name="Zone_A">[71]XYT!$G$39</definedName>
    <definedName name="Zone_B" localSheetId="2">[70]XYT!$G$41</definedName>
    <definedName name="Zone_B">[71]XYT!$G$41</definedName>
    <definedName name="Zone_C" localSheetId="2">[70]XYT!$G$43</definedName>
    <definedName name="Zone_C">[71]XYT!$G$43</definedName>
    <definedName name="Zone_D" localSheetId="2">[70]XYT!$G$53</definedName>
    <definedName name="Zone_D">[71]XYT!$G$53</definedName>
    <definedName name="Zone_E" localSheetId="2">[70]XYT!$G$65</definedName>
    <definedName name="Zone_E">[71]XYT!$G$65</definedName>
    <definedName name="Zone_F" localSheetId="2">[70]XYT!$G$71</definedName>
    <definedName name="Zone_F">[71]XYT!$G$71</definedName>
    <definedName name="Zone_G" localSheetId="2">[70]XYT!$G$73</definedName>
    <definedName name="Zone_G">[71]XYT!$G$73</definedName>
    <definedName name="Zone_H" localSheetId="2">[70]XYT!$G$75</definedName>
    <definedName name="Zone_H">[71]XYT!$G$75</definedName>
    <definedName name="Zone_impres_MI" localSheetId="9">#REF!</definedName>
    <definedName name="Zone_impres_MI" localSheetId="2">#REF!</definedName>
    <definedName name="Zone_impres_MI">#REF!</definedName>
    <definedName name="Zones_7" localSheetId="2">#REF!</definedName>
    <definedName name="Zones_7">#REF!</definedName>
    <definedName name="Zones_958" localSheetId="2">#REF!</definedName>
    <definedName name="Zones_958">#REF!</definedName>
    <definedName name="Zones_GP_7" localSheetId="2">#REF!</definedName>
    <definedName name="Zones_GP_7">#REF!</definedName>
    <definedName name="Zones_GP_958" localSheetId="2">#REF!</definedName>
    <definedName name="Zones_GP_958">#REF!</definedName>
    <definedName name="Zsda" localSheetId="9" hidden="1">{#N/A,#N/A,FALSE,"TabA";#N/A,#N/A,FALSE,"UTopxFx98";#N/A,#N/A,FALSE,"TopxFx98";#N/A,#N/A,FALSE,"TopxNom"}</definedName>
    <definedName name="Zsda" localSheetId="2" hidden="1">{#N/A,#N/A,FALSE,"TabA";#N/A,#N/A,FALSE,"UTopxFx98";#N/A,#N/A,FALSE,"TopxFx98";#N/A,#N/A,FALSE,"TopxNom"}</definedName>
    <definedName name="Zsda" hidden="1">{#N/A,#N/A,FALSE,"TabA";#N/A,#N/A,FALSE,"UTopxFx98";#N/A,#N/A,FALSE,"TopxFx98";#N/A,#N/A,FALSE,"TopxNom"}</definedName>
    <definedName name="zth" localSheetId="2">#REF!</definedName>
    <definedName name="zth">#REF!</definedName>
    <definedName name="ZX" localSheetId="2">#REF!</definedName>
    <definedName name="ZX">#REF!</definedName>
    <definedName name="zzz" localSheetId="9" hidden="1">{#N/A,#N/A,FALSE,"TabA";#N/A,#N/A,FALSE,"UTopxFx98";#N/A,#N/A,FALSE,"TopxFx98";#N/A,#N/A,FALSE,"TopxNom"}</definedName>
    <definedName name="zzz" localSheetId="2" hidden="1">{#N/A,#N/A,FALSE,"TabA";#N/A,#N/A,FALSE,"UTopxFx98";#N/A,#N/A,FALSE,"TopxFx98";#N/A,#N/A,FALSE,"TopxNom"}</definedName>
    <definedName name="zzz" hidden="1">{#N/A,#N/A,FALSE,"TabA";#N/A,#N/A,FALSE,"UTopxFx98";#N/A,#N/A,FALSE,"TopxFx98";#N/A,#N/A,FALSE,"TopxNom"}</definedName>
  </definedNames>
  <calcPr calcId="181029"/>
</workbook>
</file>

<file path=xl/calcChain.xml><?xml version="1.0" encoding="utf-8"?>
<calcChain xmlns="http://schemas.openxmlformats.org/spreadsheetml/2006/main">
  <c r="C92" i="22" l="1"/>
  <c r="BQ245" i="23"/>
  <c r="BH245" i="23"/>
  <c r="S224" i="23"/>
  <c r="BH42" i="23" l="1"/>
  <c r="BQ42" i="23" s="1"/>
  <c r="U32" i="23" l="1"/>
  <c r="U31" i="23"/>
  <c r="U30" i="23"/>
  <c r="U29" i="23"/>
  <c r="BH607" i="23"/>
  <c r="BH606" i="23"/>
  <c r="U607" i="23"/>
  <c r="U606" i="23"/>
  <c r="U592" i="23"/>
  <c r="U553" i="23"/>
  <c r="U513" i="23"/>
  <c r="U500" i="23"/>
  <c r="U473" i="23"/>
  <c r="U472" i="23"/>
  <c r="U471" i="23"/>
  <c r="U470" i="23"/>
  <c r="U469" i="23"/>
  <c r="U468" i="23"/>
  <c r="U452" i="23"/>
  <c r="U451" i="23"/>
  <c r="U247" i="23"/>
  <c r="U246" i="23"/>
  <c r="U245" i="23"/>
  <c r="U225" i="23"/>
  <c r="U224" i="23"/>
  <c r="U223" i="23"/>
  <c r="U222" i="23"/>
  <c r="BH150" i="23"/>
  <c r="U150" i="23"/>
  <c r="U139" i="23"/>
  <c r="U66" i="23"/>
  <c r="U65" i="23"/>
  <c r="U64" i="23"/>
  <c r="U63" i="23"/>
  <c r="U62" i="23"/>
  <c r="U61" i="23"/>
  <c r="U44" i="23"/>
  <c r="U43" i="23"/>
  <c r="U418" i="23"/>
  <c r="U416" i="23"/>
  <c r="U431" i="23"/>
  <c r="U430" i="23"/>
  <c r="AG592" i="23" l="1"/>
  <c r="AP592" i="23" s="1"/>
  <c r="AG553" i="23"/>
  <c r="AP553" i="23" s="1"/>
  <c r="AG500" i="23"/>
  <c r="AP500" i="23" s="1"/>
  <c r="AG473" i="23"/>
  <c r="AG472" i="23"/>
  <c r="AG471" i="23"/>
  <c r="AG470" i="23"/>
  <c r="AG469" i="23"/>
  <c r="AG468" i="23"/>
  <c r="AG452" i="23"/>
  <c r="AP452" i="23" s="1"/>
  <c r="AY452" i="23" s="1"/>
  <c r="AG451" i="23"/>
  <c r="AP451" i="23" s="1"/>
  <c r="AY451" i="23" s="1"/>
  <c r="BH451" i="23" s="1"/>
  <c r="AG431" i="23"/>
  <c r="AP431" i="23" s="1"/>
  <c r="AG430" i="23"/>
  <c r="AP430" i="23" s="1"/>
  <c r="AG425" i="23"/>
  <c r="AP425" i="23" s="1"/>
  <c r="AY425" i="23" s="1"/>
  <c r="AG424" i="23"/>
  <c r="AP424" i="23" s="1"/>
  <c r="AY424" i="23" s="1"/>
  <c r="AG423" i="23"/>
  <c r="AP423" i="23" s="1"/>
  <c r="AY423" i="23" s="1"/>
  <c r="AG422" i="23"/>
  <c r="AP422" i="23" s="1"/>
  <c r="AY422" i="23" s="1"/>
  <c r="AG421" i="23"/>
  <c r="AP421" i="23" s="1"/>
  <c r="AY421" i="23" s="1"/>
  <c r="AG420" i="23"/>
  <c r="AP420" i="23" s="1"/>
  <c r="AY420" i="23" s="1"/>
  <c r="AG419" i="23"/>
  <c r="AP419" i="23" s="1"/>
  <c r="AY419" i="23" s="1"/>
  <c r="AG305" i="23"/>
  <c r="AP305" i="23" s="1"/>
  <c r="AY305" i="23" s="1"/>
  <c r="AG198" i="23"/>
  <c r="AP198" i="23" s="1"/>
  <c r="AY198" i="23" s="1"/>
  <c r="AG197" i="23"/>
  <c r="AP197" i="23" s="1"/>
  <c r="AY197" i="23" s="1"/>
  <c r="AG196" i="23"/>
  <c r="AP196" i="23" s="1"/>
  <c r="AY196" i="23" s="1"/>
  <c r="AG195" i="23"/>
  <c r="AP195" i="23" s="1"/>
  <c r="AY195" i="23" s="1"/>
  <c r="AG23" i="23"/>
  <c r="AP23" i="23" s="1"/>
  <c r="AY23" i="23" s="1"/>
  <c r="AG416" i="23" l="1"/>
  <c r="AP416" i="23" s="1"/>
  <c r="E12" i="21"/>
  <c r="AG418" i="23"/>
  <c r="AP418" i="23" s="1"/>
  <c r="AG578" i="23"/>
  <c r="AP578" i="23" s="1"/>
  <c r="AY578" i="23" s="1"/>
  <c r="BH578" i="23" s="1"/>
  <c r="BQ578" i="23" s="1"/>
  <c r="AG441" i="23"/>
  <c r="AP441" i="23" s="1"/>
  <c r="AY441" i="23" s="1"/>
  <c r="BQ440" i="23"/>
  <c r="BN441" i="23"/>
  <c r="BM441" i="23"/>
  <c r="BN440" i="23"/>
  <c r="BM440" i="23"/>
  <c r="G103" i="26" l="1"/>
  <c r="M56" i="26"/>
  <c r="L56" i="26"/>
  <c r="J56" i="26"/>
  <c r="M101" i="26"/>
  <c r="L101" i="26"/>
  <c r="J101" i="26"/>
  <c r="G101" i="26"/>
  <c r="L85" i="26" l="1"/>
  <c r="G85" i="26"/>
  <c r="H437" i="23" l="1"/>
  <c r="G66" i="26"/>
  <c r="L66" i="26"/>
  <c r="J340" i="7" l="1"/>
  <c r="J339" i="7"/>
  <c r="J338" i="7"/>
  <c r="J337" i="7"/>
  <c r="J336" i="7"/>
  <c r="J393" i="7"/>
  <c r="J392" i="7"/>
  <c r="J391" i="7"/>
  <c r="J390" i="7"/>
  <c r="J389" i="7"/>
  <c r="J443" i="7"/>
  <c r="J444" i="7"/>
  <c r="J445" i="7"/>
  <c r="J446" i="7"/>
  <c r="J442" i="7"/>
  <c r="D139" i="23" l="1"/>
  <c r="CO139" i="23"/>
  <c r="CN139" i="23"/>
  <c r="CQ139" i="23" s="1"/>
  <c r="CM139" i="23"/>
  <c r="CF139" i="23"/>
  <c r="CE139" i="23"/>
  <c r="CG139" i="23" s="1"/>
  <c r="CD139" i="23"/>
  <c r="BY139" i="23"/>
  <c r="BX139" i="23"/>
  <c r="BU139" i="23"/>
  <c r="BL139" i="23"/>
  <c r="BC139" i="23"/>
  <c r="AT139" i="23"/>
  <c r="AM139" i="23"/>
  <c r="AV139" i="23" s="1"/>
  <c r="BE139" i="23" s="1"/>
  <c r="AL139" i="23"/>
  <c r="AU139" i="23" s="1"/>
  <c r="AK139" i="23"/>
  <c r="AD139" i="23"/>
  <c r="AC139" i="23"/>
  <c r="AB139" i="23"/>
  <c r="CR139" i="23"/>
  <c r="T139" i="23"/>
  <c r="W139" i="23" s="1"/>
  <c r="S139" i="23"/>
  <c r="P139" i="23"/>
  <c r="F139" i="23" s="1"/>
  <c r="E139" i="23" s="1"/>
  <c r="BY439" i="23"/>
  <c r="BZ439" i="23"/>
  <c r="BX439" i="23"/>
  <c r="P438" i="23"/>
  <c r="P439" i="23"/>
  <c r="BQ607" i="23"/>
  <c r="BQ606" i="23"/>
  <c r="AE139" i="23" l="1"/>
  <c r="BD139" i="23"/>
  <c r="AW139" i="23"/>
  <c r="BN139" i="23"/>
  <c r="CS139" i="23"/>
  <c r="AO139" i="23"/>
  <c r="V139" i="23"/>
  <c r="AP139" i="23"/>
  <c r="AY139" i="23" s="1"/>
  <c r="BH139" i="23" s="1"/>
  <c r="BQ139" i="23" s="1"/>
  <c r="CH139" i="23"/>
  <c r="AG139" i="23"/>
  <c r="CI139" i="23"/>
  <c r="X139" i="23"/>
  <c r="BZ139" i="23"/>
  <c r="CA139" i="23" s="1"/>
  <c r="AN139" i="23"/>
  <c r="CP139" i="23"/>
  <c r="AF139" i="23"/>
  <c r="AH139" i="23" s="1"/>
  <c r="CA439" i="23"/>
  <c r="CJ139" i="23" l="1"/>
  <c r="AQ139" i="23"/>
  <c r="AX139" i="23"/>
  <c r="Y139" i="23"/>
  <c r="BG139" i="23"/>
  <c r="BF139" i="23"/>
  <c r="BM139" i="23"/>
  <c r="H139" i="23" s="1"/>
  <c r="AZ139" i="23" l="1"/>
  <c r="BO139" i="23"/>
  <c r="BI139" i="23"/>
  <c r="BP139" i="23"/>
  <c r="BR139" i="23" s="1"/>
  <c r="J139" i="23" l="1"/>
  <c r="I139" i="23" s="1"/>
  <c r="M139" i="23"/>
  <c r="K139" i="23"/>
  <c r="CU139" i="23" s="1"/>
  <c r="L139" i="23" l="1"/>
  <c r="CV139" i="23" s="1"/>
  <c r="BG592" i="23" l="1"/>
  <c r="BP592" i="23" s="1"/>
  <c r="BG578" i="23"/>
  <c r="BP578" i="23" s="1"/>
  <c r="BG553" i="23"/>
  <c r="BP553" i="23" s="1"/>
  <c r="BG500" i="23"/>
  <c r="BP500" i="23" s="1"/>
  <c r="BG473" i="23"/>
  <c r="BG472" i="23"/>
  <c r="BG471" i="23"/>
  <c r="BG470" i="23"/>
  <c r="BG469" i="23"/>
  <c r="BG468" i="23"/>
  <c r="BG451" i="23"/>
  <c r="BH441" i="23"/>
  <c r="BG441" i="23"/>
  <c r="BG431" i="23"/>
  <c r="BG418" i="23"/>
  <c r="BH417" i="23"/>
  <c r="BG417" i="23"/>
  <c r="BG416" i="23"/>
  <c r="BH404" i="23"/>
  <c r="BG404" i="23"/>
  <c r="BH403" i="23"/>
  <c r="BG225" i="23"/>
  <c r="BG224" i="23"/>
  <c r="BG223" i="23"/>
  <c r="BG222" i="23"/>
  <c r="BH192" i="23"/>
  <c r="BG192" i="23"/>
  <c r="BH178" i="23"/>
  <c r="BH177" i="23"/>
  <c r="BG66" i="23"/>
  <c r="BH65" i="23"/>
  <c r="BG65" i="23"/>
  <c r="BH64" i="23"/>
  <c r="BG64" i="23"/>
  <c r="BH63" i="23"/>
  <c r="BG63" i="23"/>
  <c r="BH62" i="23"/>
  <c r="BG62" i="23"/>
  <c r="BG61" i="23"/>
  <c r="BH44" i="23"/>
  <c r="BQ44" i="23" s="1"/>
  <c r="BG44" i="23"/>
  <c r="BH43" i="23"/>
  <c r="BQ43" i="23" s="1"/>
  <c r="BG43" i="23"/>
  <c r="BG42" i="23"/>
  <c r="BG32" i="23"/>
  <c r="BG31" i="23"/>
  <c r="BG30" i="23"/>
  <c r="BG29" i="23"/>
  <c r="BG28" i="23"/>
  <c r="AV440" i="23"/>
  <c r="AU440" i="23"/>
  <c r="H440" i="23" s="1"/>
  <c r="AV439" i="23"/>
  <c r="AU439" i="23"/>
  <c r="H439" i="23" s="1"/>
  <c r="AV438" i="23"/>
  <c r="AU438" i="23"/>
  <c r="H438" i="23" s="1"/>
  <c r="AU442" i="23"/>
  <c r="H442" i="23" s="1"/>
  <c r="AV442" i="23"/>
  <c r="AU443" i="23"/>
  <c r="H443" i="23" s="1"/>
  <c r="AV443" i="23"/>
  <c r="AU444" i="23"/>
  <c r="H444" i="23" s="1"/>
  <c r="AV444" i="23"/>
  <c r="AU445" i="23"/>
  <c r="H445" i="23" s="1"/>
  <c r="AV445" i="23"/>
  <c r="AU446" i="23"/>
  <c r="H446" i="23" s="1"/>
  <c r="AV446" i="23"/>
  <c r="AV66" i="23"/>
  <c r="AV65" i="23"/>
  <c r="AV64" i="23"/>
  <c r="AV63" i="23"/>
  <c r="AV62" i="23"/>
  <c r="AV61" i="23"/>
  <c r="AV44" i="23"/>
  <c r="AV43" i="23"/>
  <c r="AV32" i="23"/>
  <c r="AV31" i="23"/>
  <c r="AV30" i="23"/>
  <c r="AV29" i="23"/>
  <c r="AM452" i="23"/>
  <c r="AV452" i="23" s="1"/>
  <c r="AL452" i="23"/>
  <c r="AU452" i="23" s="1"/>
  <c r="AM451" i="23"/>
  <c r="AV451" i="23" s="1"/>
  <c r="AL451" i="23"/>
  <c r="AU451" i="23" s="1"/>
  <c r="AM441" i="23"/>
  <c r="AV441" i="23" s="1"/>
  <c r="AL441" i="23"/>
  <c r="AU441" i="23" s="1"/>
  <c r="AL246" i="23"/>
  <c r="AU246" i="23" s="1"/>
  <c r="AM246" i="23"/>
  <c r="AV246" i="23" s="1"/>
  <c r="AL247" i="23"/>
  <c r="AU247" i="23" s="1"/>
  <c r="AM247" i="23"/>
  <c r="AV247" i="23" s="1"/>
  <c r="AD452" i="23"/>
  <c r="AC452" i="23"/>
  <c r="AD451" i="23"/>
  <c r="AC451" i="23"/>
  <c r="AD441" i="23"/>
  <c r="AC441" i="23"/>
  <c r="U118" i="23"/>
  <c r="AG118" i="23" s="1"/>
  <c r="AP118" i="23" s="1"/>
  <c r="AY118" i="23" s="1"/>
  <c r="T118" i="23"/>
  <c r="U117" i="23"/>
  <c r="AG117" i="23" s="1"/>
  <c r="AP117" i="23" s="1"/>
  <c r="AY117" i="23" s="1"/>
  <c r="T117" i="23"/>
  <c r="U116" i="23"/>
  <c r="AG116" i="23" s="1"/>
  <c r="AP116" i="23" s="1"/>
  <c r="AY116" i="23" s="1"/>
  <c r="T116" i="23"/>
  <c r="U115" i="23"/>
  <c r="AG115" i="23" s="1"/>
  <c r="AP115" i="23" s="1"/>
  <c r="AY115" i="23" s="1"/>
  <c r="T115" i="23"/>
  <c r="U114" i="23"/>
  <c r="AG114" i="23" s="1"/>
  <c r="AP114" i="23" s="1"/>
  <c r="AY114" i="23" s="1"/>
  <c r="T114" i="23"/>
  <c r="U113" i="23"/>
  <c r="AG113" i="23" s="1"/>
  <c r="AP113" i="23" s="1"/>
  <c r="AY113" i="23" s="1"/>
  <c r="T113" i="23"/>
  <c r="U112" i="23"/>
  <c r="AG112" i="23" s="1"/>
  <c r="AP112" i="23" s="1"/>
  <c r="AY112" i="23" s="1"/>
  <c r="T112" i="23"/>
  <c r="U111" i="23"/>
  <c r="AG111" i="23" s="1"/>
  <c r="AP111" i="23" s="1"/>
  <c r="AY111" i="23" s="1"/>
  <c r="T111" i="23"/>
  <c r="U110" i="23"/>
  <c r="AG110" i="23" s="1"/>
  <c r="AP110" i="23" s="1"/>
  <c r="AY110" i="23" s="1"/>
  <c r="T110" i="23"/>
  <c r="H111" i="23"/>
  <c r="H112" i="23"/>
  <c r="H113" i="23"/>
  <c r="H114" i="23"/>
  <c r="H115" i="23"/>
  <c r="H116" i="23"/>
  <c r="H117" i="23"/>
  <c r="H118" i="23"/>
  <c r="H119" i="23"/>
  <c r="S110" i="23"/>
  <c r="S111" i="23"/>
  <c r="S112" i="23"/>
  <c r="S113" i="23"/>
  <c r="S114" i="23"/>
  <c r="S115" i="23"/>
  <c r="S116" i="23"/>
  <c r="S117" i="23"/>
  <c r="AC29" i="23"/>
  <c r="H29" i="23" s="1"/>
  <c r="I42" i="26" s="1"/>
  <c r="AD29" i="23"/>
  <c r="AC30" i="23"/>
  <c r="H30" i="23" s="1"/>
  <c r="I43" i="26" s="1"/>
  <c r="AD30" i="23"/>
  <c r="AC31" i="23"/>
  <c r="AD31" i="23"/>
  <c r="AC32" i="23"/>
  <c r="AD32" i="23"/>
  <c r="AL29" i="23"/>
  <c r="AO29" i="23" s="1"/>
  <c r="AU29" i="23" s="1"/>
  <c r="AM29" i="23"/>
  <c r="AL30" i="23"/>
  <c r="AO30" i="23" s="1"/>
  <c r="AU30" i="23" s="1"/>
  <c r="AM30" i="23"/>
  <c r="AL31" i="23"/>
  <c r="AO31" i="23" s="1"/>
  <c r="AU31" i="23" s="1"/>
  <c r="AM31" i="23"/>
  <c r="AL32" i="23"/>
  <c r="AO32" i="23" s="1"/>
  <c r="AU32" i="23" s="1"/>
  <c r="AM32" i="23"/>
  <c r="AL33" i="23"/>
  <c r="AM33" i="23"/>
  <c r="AL34" i="23"/>
  <c r="AM34" i="23"/>
  <c r="AL35" i="23"/>
  <c r="AM35" i="23"/>
  <c r="AL36" i="23"/>
  <c r="AM36" i="23"/>
  <c r="AC246" i="23"/>
  <c r="H246" i="23" s="1"/>
  <c r="I97" i="26" s="1"/>
  <c r="AD246" i="23"/>
  <c r="AC247" i="23"/>
  <c r="H247" i="23" s="1"/>
  <c r="I98" i="26" s="1"/>
  <c r="AD247" i="23"/>
  <c r="T607" i="23"/>
  <c r="T606" i="23"/>
  <c r="T592" i="23"/>
  <c r="T578" i="23"/>
  <c r="T553" i="23"/>
  <c r="AG513" i="23"/>
  <c r="AP513" i="23" s="1"/>
  <c r="T513" i="23"/>
  <c r="T500" i="23"/>
  <c r="T473" i="23"/>
  <c r="T472" i="23"/>
  <c r="T471" i="23"/>
  <c r="T470" i="23"/>
  <c r="T469" i="23"/>
  <c r="T468" i="23"/>
  <c r="T452" i="23"/>
  <c r="T451" i="23"/>
  <c r="T441" i="23"/>
  <c r="T431" i="23"/>
  <c r="T430" i="23"/>
  <c r="T418" i="23"/>
  <c r="U417" i="23"/>
  <c r="AG417" i="23" s="1"/>
  <c r="AP417" i="23" s="1"/>
  <c r="T417" i="23"/>
  <c r="T416" i="23"/>
  <c r="U404" i="23"/>
  <c r="AG404" i="23" s="1"/>
  <c r="AP404" i="23" s="1"/>
  <c r="T404" i="23"/>
  <c r="U403" i="23"/>
  <c r="AG403" i="23" s="1"/>
  <c r="AP403" i="23" s="1"/>
  <c r="T403" i="23"/>
  <c r="AG247" i="23"/>
  <c r="AP247" i="23" s="1"/>
  <c r="T247" i="23"/>
  <c r="AG246" i="23"/>
  <c r="AP246" i="23" s="1"/>
  <c r="T246" i="23"/>
  <c r="AG245" i="23"/>
  <c r="AP245" i="23" s="1"/>
  <c r="T245" i="23"/>
  <c r="AF245" i="23" s="1"/>
  <c r="AG225" i="23"/>
  <c r="AP225" i="23" s="1"/>
  <c r="T225" i="23"/>
  <c r="AF225" i="23" s="1"/>
  <c r="AG224" i="23"/>
  <c r="AP224" i="23" s="1"/>
  <c r="T224" i="23"/>
  <c r="AF224" i="23" s="1"/>
  <c r="AG223" i="23"/>
  <c r="AP223" i="23" s="1"/>
  <c r="T223" i="23"/>
  <c r="AF223" i="23" s="1"/>
  <c r="AG222" i="23"/>
  <c r="AP222" i="23" s="1"/>
  <c r="T222" i="23"/>
  <c r="AF222" i="23" s="1"/>
  <c r="U192" i="23"/>
  <c r="AG192" i="23" s="1"/>
  <c r="AP192" i="23" s="1"/>
  <c r="T192" i="23"/>
  <c r="AF192" i="23" s="1"/>
  <c r="U178" i="23"/>
  <c r="AG178" i="23" s="1"/>
  <c r="AP178" i="23" s="1"/>
  <c r="T178" i="23"/>
  <c r="AF178" i="23" s="1"/>
  <c r="U177" i="23"/>
  <c r="AG177" i="23" s="1"/>
  <c r="AP177" i="23" s="1"/>
  <c r="T177" i="23"/>
  <c r="AF177" i="23" s="1"/>
  <c r="AG150" i="23"/>
  <c r="AP150" i="23" s="1"/>
  <c r="T150" i="23"/>
  <c r="AF150" i="23" s="1"/>
  <c r="U149" i="23"/>
  <c r="AG149" i="23" s="1"/>
  <c r="AP149" i="23" s="1"/>
  <c r="T149" i="23"/>
  <c r="U143" i="23"/>
  <c r="AG143" i="23" s="1"/>
  <c r="AP143" i="23" s="1"/>
  <c r="T143" i="23"/>
  <c r="U142" i="23"/>
  <c r="AG142" i="23" s="1"/>
  <c r="AP142" i="23" s="1"/>
  <c r="T142" i="23"/>
  <c r="U141" i="23"/>
  <c r="AG141" i="23" s="1"/>
  <c r="AP141" i="23" s="1"/>
  <c r="T141" i="23"/>
  <c r="U140" i="23"/>
  <c r="AG140" i="23" s="1"/>
  <c r="AP140" i="23" s="1"/>
  <c r="T140" i="23"/>
  <c r="U138" i="23"/>
  <c r="AG138" i="23" s="1"/>
  <c r="AP138" i="23" s="1"/>
  <c r="T138" i="23"/>
  <c r="AG66" i="23"/>
  <c r="AP66" i="23" s="1"/>
  <c r="T66" i="23"/>
  <c r="AF66" i="23" s="1"/>
  <c r="AG65" i="23"/>
  <c r="AP65" i="23" s="1"/>
  <c r="T65" i="23"/>
  <c r="AF65" i="23" s="1"/>
  <c r="AG64" i="23"/>
  <c r="AP64" i="23" s="1"/>
  <c r="T64" i="23"/>
  <c r="AF64" i="23" s="1"/>
  <c r="AG63" i="23"/>
  <c r="AP63" i="23" s="1"/>
  <c r="T63" i="23"/>
  <c r="AF63" i="23" s="1"/>
  <c r="AG62" i="23"/>
  <c r="AP62" i="23" s="1"/>
  <c r="T62" i="23"/>
  <c r="AF62" i="23" s="1"/>
  <c r="AG61" i="23"/>
  <c r="AP61" i="23" s="1"/>
  <c r="T61" i="23"/>
  <c r="AF61" i="23" s="1"/>
  <c r="AG44" i="23"/>
  <c r="AP44" i="23" s="1"/>
  <c r="T44" i="23"/>
  <c r="AF44" i="23" s="1"/>
  <c r="AG43" i="23"/>
  <c r="AP43" i="23" s="1"/>
  <c r="T43" i="23"/>
  <c r="AF43" i="23" s="1"/>
  <c r="U42" i="23"/>
  <c r="AG42" i="23" s="1"/>
  <c r="AP42" i="23" s="1"/>
  <c r="T42" i="23"/>
  <c r="AF42" i="23" s="1"/>
  <c r="AG32" i="23"/>
  <c r="AP32" i="23" s="1"/>
  <c r="AY32" i="23" s="1"/>
  <c r="BH32" i="23" s="1"/>
  <c r="T32" i="23"/>
  <c r="AF32" i="23" s="1"/>
  <c r="AG31" i="23"/>
  <c r="AP31" i="23" s="1"/>
  <c r="AY31" i="23" s="1"/>
  <c r="BH31" i="23" s="1"/>
  <c r="T31" i="23"/>
  <c r="AF31" i="23" s="1"/>
  <c r="AG30" i="23"/>
  <c r="AP30" i="23" s="1"/>
  <c r="AY30" i="23" s="1"/>
  <c r="BH30" i="23" s="1"/>
  <c r="T30" i="23"/>
  <c r="AF30" i="23" s="1"/>
  <c r="AG29" i="23"/>
  <c r="AP29" i="23" s="1"/>
  <c r="AY29" i="23" s="1"/>
  <c r="BH29" i="23" s="1"/>
  <c r="T29" i="23"/>
  <c r="AF29" i="23" s="1"/>
  <c r="AG28" i="23"/>
  <c r="AP28" i="23" s="1"/>
  <c r="T28" i="23"/>
  <c r="T37" i="23"/>
  <c r="T36" i="23"/>
  <c r="T35" i="23"/>
  <c r="T34" i="23"/>
  <c r="T33" i="23"/>
  <c r="H441" i="23" l="1"/>
  <c r="H451" i="23"/>
  <c r="I102" i="26" s="1"/>
  <c r="H452" i="23"/>
  <c r="I103" i="26" s="1"/>
  <c r="L103" i="26" s="1"/>
  <c r="H32" i="23"/>
  <c r="I45" i="26" s="1"/>
  <c r="H31" i="23"/>
  <c r="I44" i="26" s="1"/>
  <c r="AF246" i="23"/>
  <c r="AF247" i="23"/>
  <c r="BP416" i="23"/>
  <c r="BQ404" i="23"/>
  <c r="BQ403" i="23"/>
  <c r="BP223" i="23"/>
  <c r="BP222" i="23"/>
  <c r="BQ177" i="23"/>
  <c r="BP65" i="23"/>
  <c r="BQ64" i="23"/>
  <c r="BP61" i="23"/>
  <c r="BP42" i="23"/>
  <c r="BP468" i="23"/>
  <c r="AX474" i="23"/>
  <c r="AX475" i="23"/>
  <c r="AX476" i="23"/>
  <c r="AX477" i="23"/>
  <c r="AX478" i="23"/>
  <c r="AX479" i="23"/>
  <c r="AX480" i="23"/>
  <c r="AX481" i="23"/>
  <c r="AX482" i="23"/>
  <c r="AX483" i="23"/>
  <c r="AX484" i="23"/>
  <c r="AX485" i="23"/>
  <c r="AX486" i="23"/>
  <c r="AX487" i="23"/>
  <c r="AX488" i="23"/>
  <c r="AX489" i="23"/>
  <c r="AX490" i="23"/>
  <c r="AX491" i="23"/>
  <c r="AX492" i="23"/>
  <c r="AX493" i="23"/>
  <c r="AX494" i="23"/>
  <c r="BP431" i="23"/>
  <c r="BP418" i="23"/>
  <c r="BQ417" i="23"/>
  <c r="BP417" i="23"/>
  <c r="BP404" i="23"/>
  <c r="BP225" i="23"/>
  <c r="BP224" i="23"/>
  <c r="BQ192" i="23"/>
  <c r="BP192" i="23"/>
  <c r="BQ178" i="23"/>
  <c r="BQ150" i="23"/>
  <c r="BP62" i="23"/>
  <c r="BQ62" i="23"/>
  <c r="BP63" i="23"/>
  <c r="BQ63" i="23"/>
  <c r="BP64" i="23"/>
  <c r="BQ65" i="23"/>
  <c r="BP66" i="23"/>
  <c r="BP28" i="23"/>
  <c r="D553" i="23"/>
  <c r="D247" i="23"/>
  <c r="D246" i="23"/>
  <c r="D245" i="23"/>
  <c r="D178" i="23"/>
  <c r="D177" i="23"/>
  <c r="H143" i="23"/>
  <c r="D143" i="23"/>
  <c r="H142" i="23"/>
  <c r="D142" i="23"/>
  <c r="H141" i="23"/>
  <c r="D141" i="23"/>
  <c r="H140" i="23"/>
  <c r="D140" i="23"/>
  <c r="H138" i="23"/>
  <c r="D138" i="23"/>
  <c r="D66" i="23"/>
  <c r="D65" i="23"/>
  <c r="D64" i="23"/>
  <c r="D63" i="23"/>
  <c r="D62" i="23"/>
  <c r="D61" i="23"/>
  <c r="D44" i="23"/>
  <c r="D43" i="23"/>
  <c r="D42" i="23"/>
  <c r="D29" i="23"/>
  <c r="D30" i="23"/>
  <c r="D31" i="23"/>
  <c r="D32" i="23"/>
  <c r="H33" i="23"/>
  <c r="I46" i="26" s="1"/>
  <c r="H34" i="23"/>
  <c r="H35" i="23"/>
  <c r="H36" i="23"/>
  <c r="V468" i="23"/>
  <c r="V469" i="23"/>
  <c r="V470" i="23"/>
  <c r="V471" i="23"/>
  <c r="V472" i="23"/>
  <c r="V473" i="23"/>
  <c r="T474" i="23"/>
  <c r="U474" i="23"/>
  <c r="AG474" i="23" s="1"/>
  <c r="AP474" i="23" s="1"/>
  <c r="AY474" i="23" s="1"/>
  <c r="T475" i="23"/>
  <c r="U475" i="23"/>
  <c r="AG475" i="23" s="1"/>
  <c r="AP475" i="23" s="1"/>
  <c r="AY475" i="23" s="1"/>
  <c r="T476" i="23"/>
  <c r="U476" i="23"/>
  <c r="AG476" i="23" s="1"/>
  <c r="AP476" i="23" s="1"/>
  <c r="AY476" i="23" s="1"/>
  <c r="T477" i="23"/>
  <c r="U477" i="23"/>
  <c r="AG477" i="23" s="1"/>
  <c r="AP477" i="23" s="1"/>
  <c r="AY477" i="23" s="1"/>
  <c r="T478" i="23"/>
  <c r="U478" i="23"/>
  <c r="AG478" i="23" s="1"/>
  <c r="AP478" i="23" s="1"/>
  <c r="AY478" i="23" s="1"/>
  <c r="T479" i="23"/>
  <c r="U479" i="23"/>
  <c r="AG479" i="23" s="1"/>
  <c r="AP479" i="23" s="1"/>
  <c r="AY479" i="23" s="1"/>
  <c r="T480" i="23"/>
  <c r="U480" i="23"/>
  <c r="AG480" i="23" s="1"/>
  <c r="AP480" i="23" s="1"/>
  <c r="AY480" i="23" s="1"/>
  <c r="T481" i="23"/>
  <c r="U481" i="23"/>
  <c r="AG481" i="23" s="1"/>
  <c r="AP481" i="23" s="1"/>
  <c r="AY481" i="23" s="1"/>
  <c r="T482" i="23"/>
  <c r="U482" i="23"/>
  <c r="AG482" i="23" s="1"/>
  <c r="AP482" i="23" s="1"/>
  <c r="AY482" i="23" s="1"/>
  <c r="T483" i="23"/>
  <c r="U483" i="23"/>
  <c r="AG483" i="23" s="1"/>
  <c r="AP483" i="23" s="1"/>
  <c r="AY483" i="23" s="1"/>
  <c r="T484" i="23"/>
  <c r="U484" i="23"/>
  <c r="AG484" i="23" s="1"/>
  <c r="AP484" i="23" s="1"/>
  <c r="AY484" i="23" s="1"/>
  <c r="T485" i="23"/>
  <c r="U485" i="23"/>
  <c r="AG485" i="23" s="1"/>
  <c r="AP485" i="23" s="1"/>
  <c r="AY485" i="23" s="1"/>
  <c r="T486" i="23"/>
  <c r="U486" i="23"/>
  <c r="AG486" i="23" s="1"/>
  <c r="AP486" i="23" s="1"/>
  <c r="AY486" i="23" s="1"/>
  <c r="T487" i="23"/>
  <c r="U487" i="23"/>
  <c r="AG487" i="23" s="1"/>
  <c r="AP487" i="23" s="1"/>
  <c r="AY487" i="23" s="1"/>
  <c r="T488" i="23"/>
  <c r="U488" i="23"/>
  <c r="AG488" i="23" s="1"/>
  <c r="AP488" i="23" s="1"/>
  <c r="AY488" i="23" s="1"/>
  <c r="T489" i="23"/>
  <c r="U489" i="23"/>
  <c r="AG489" i="23" s="1"/>
  <c r="AP489" i="23" s="1"/>
  <c r="AY489" i="23" s="1"/>
  <c r="T490" i="23"/>
  <c r="U490" i="23"/>
  <c r="AG490" i="23" s="1"/>
  <c r="AP490" i="23" s="1"/>
  <c r="AY490" i="23" s="1"/>
  <c r="T491" i="23"/>
  <c r="U491" i="23"/>
  <c r="AG491" i="23" s="1"/>
  <c r="AP491" i="23" s="1"/>
  <c r="AY491" i="23" s="1"/>
  <c r="T492" i="23"/>
  <c r="U492" i="23"/>
  <c r="AG492" i="23" s="1"/>
  <c r="AP492" i="23" s="1"/>
  <c r="AY492" i="23" s="1"/>
  <c r="T493" i="23"/>
  <c r="U493" i="23"/>
  <c r="AG493" i="23" s="1"/>
  <c r="AP493" i="23" s="1"/>
  <c r="AY493" i="23" s="1"/>
  <c r="T494" i="23"/>
  <c r="U494" i="23"/>
  <c r="AG494" i="23" s="1"/>
  <c r="AP494" i="23" s="1"/>
  <c r="AY494" i="23" s="1"/>
  <c r="AF28" i="23"/>
  <c r="V490" i="23" l="1"/>
  <c r="V482" i="23"/>
  <c r="V474" i="23"/>
  <c r="V493" i="23"/>
  <c r="V485" i="23"/>
  <c r="V476" i="23"/>
  <c r="V475" i="23"/>
  <c r="V479" i="23"/>
  <c r="V483" i="23"/>
  <c r="V484" i="23"/>
  <c r="V488" i="23"/>
  <c r="V478" i="23"/>
  <c r="V491" i="23"/>
  <c r="V494" i="23"/>
  <c r="V487" i="23"/>
  <c r="V492" i="23"/>
  <c r="V489" i="23"/>
  <c r="V481" i="23"/>
  <c r="V477" i="23"/>
  <c r="V486" i="23"/>
  <c r="V480" i="23"/>
  <c r="S452" i="23" l="1"/>
  <c r="S441" i="23"/>
  <c r="S245" i="23"/>
  <c r="S246" i="23"/>
  <c r="S247" i="23"/>
  <c r="S192" i="23"/>
  <c r="S65" i="23"/>
  <c r="S64" i="23"/>
  <c r="S63" i="23"/>
  <c r="S62" i="23"/>
  <c r="S44" i="23"/>
  <c r="S43" i="23"/>
  <c r="S608" i="23"/>
  <c r="S605" i="23"/>
  <c r="S600" i="23"/>
  <c r="S599" i="23"/>
  <c r="S598" i="23"/>
  <c r="S597" i="23"/>
  <c r="S596" i="23"/>
  <c r="S595" i="23"/>
  <c r="S594" i="23"/>
  <c r="S593" i="23"/>
  <c r="S591" i="23"/>
  <c r="S586" i="23"/>
  <c r="S585" i="23"/>
  <c r="S584" i="23"/>
  <c r="S583" i="23"/>
  <c r="S582" i="23"/>
  <c r="S581" i="23"/>
  <c r="S580" i="23"/>
  <c r="S579" i="23"/>
  <c r="S578" i="23"/>
  <c r="S577" i="23"/>
  <c r="S572" i="23"/>
  <c r="S571" i="23"/>
  <c r="S570" i="23"/>
  <c r="S569" i="23"/>
  <c r="S568" i="23"/>
  <c r="S567" i="23"/>
  <c r="S566" i="23"/>
  <c r="S565" i="23"/>
  <c r="S560" i="23"/>
  <c r="S559" i="23"/>
  <c r="S558" i="23"/>
  <c r="S557" i="23"/>
  <c r="S556" i="23"/>
  <c r="S555" i="23"/>
  <c r="S554" i="23"/>
  <c r="S548" i="23"/>
  <c r="S547" i="23"/>
  <c r="S546" i="23"/>
  <c r="S545" i="23"/>
  <c r="S544" i="23"/>
  <c r="S543" i="23"/>
  <c r="S542" i="23"/>
  <c r="S541" i="23"/>
  <c r="S540" i="23"/>
  <c r="S539" i="23"/>
  <c r="S534" i="23"/>
  <c r="S533" i="23"/>
  <c r="S532" i="23"/>
  <c r="S531" i="23"/>
  <c r="S530" i="23"/>
  <c r="S529" i="23"/>
  <c r="S528" i="23"/>
  <c r="S527" i="23"/>
  <c r="S526" i="23"/>
  <c r="S525" i="23"/>
  <c r="S520" i="23"/>
  <c r="S519" i="23"/>
  <c r="S518" i="23"/>
  <c r="S517" i="23"/>
  <c r="S516" i="23"/>
  <c r="S515" i="23"/>
  <c r="S514" i="23"/>
  <c r="S508" i="23"/>
  <c r="S507" i="23"/>
  <c r="S506" i="23"/>
  <c r="S505" i="23"/>
  <c r="S504" i="23"/>
  <c r="S503" i="23"/>
  <c r="S502" i="23"/>
  <c r="S501" i="23"/>
  <c r="S500" i="23"/>
  <c r="S499" i="23"/>
  <c r="S494" i="23"/>
  <c r="S493" i="23"/>
  <c r="S492" i="23"/>
  <c r="S491" i="23"/>
  <c r="S490" i="23"/>
  <c r="S489" i="23"/>
  <c r="S488" i="23"/>
  <c r="S487" i="23"/>
  <c r="S486" i="23"/>
  <c r="S485" i="23"/>
  <c r="S484" i="23"/>
  <c r="S483" i="23"/>
  <c r="S482" i="23"/>
  <c r="S481" i="23"/>
  <c r="S480" i="23"/>
  <c r="S479" i="23"/>
  <c r="S478" i="23"/>
  <c r="S477" i="23"/>
  <c r="S476" i="23"/>
  <c r="S475" i="23"/>
  <c r="S474" i="23"/>
  <c r="S473" i="23"/>
  <c r="S472" i="23"/>
  <c r="S471" i="23"/>
  <c r="S470" i="23"/>
  <c r="S469" i="23"/>
  <c r="S468" i="23"/>
  <c r="S467" i="23"/>
  <c r="S460" i="23"/>
  <c r="S459" i="23"/>
  <c r="S458" i="23"/>
  <c r="S457" i="23"/>
  <c r="S456" i="23"/>
  <c r="S455" i="23"/>
  <c r="S454" i="23"/>
  <c r="S453" i="23"/>
  <c r="S451" i="23"/>
  <c r="S446" i="23"/>
  <c r="S445" i="23"/>
  <c r="S444" i="23"/>
  <c r="S443" i="23"/>
  <c r="S442" i="23"/>
  <c r="S440" i="23"/>
  <c r="S439" i="23"/>
  <c r="S438" i="23"/>
  <c r="S437" i="23"/>
  <c r="S432" i="23"/>
  <c r="S431" i="23"/>
  <c r="S425" i="23"/>
  <c r="S424" i="23"/>
  <c r="S423" i="23"/>
  <c r="S422" i="23"/>
  <c r="S421" i="23"/>
  <c r="S420" i="23"/>
  <c r="S419" i="23"/>
  <c r="S418" i="23"/>
  <c r="S416" i="23"/>
  <c r="S411" i="23"/>
  <c r="S410" i="23"/>
  <c r="S409" i="23"/>
  <c r="S408" i="23"/>
  <c r="S407" i="23"/>
  <c r="S406" i="23"/>
  <c r="S405" i="23"/>
  <c r="S404" i="23"/>
  <c r="S402" i="23"/>
  <c r="S397" i="23"/>
  <c r="S396" i="23"/>
  <c r="S395" i="23"/>
  <c r="S394" i="23"/>
  <c r="S393" i="23"/>
  <c r="S392" i="23"/>
  <c r="S391" i="23"/>
  <c r="S390" i="23"/>
  <c r="S383" i="23"/>
  <c r="S382" i="23"/>
  <c r="S381" i="23"/>
  <c r="S380" i="23"/>
  <c r="S379" i="23"/>
  <c r="S378" i="23"/>
  <c r="S377" i="23"/>
  <c r="S376" i="23"/>
  <c r="S375" i="23"/>
  <c r="S374" i="23"/>
  <c r="S369" i="23"/>
  <c r="S368" i="23"/>
  <c r="S367" i="23"/>
  <c r="S366" i="23"/>
  <c r="S365" i="23"/>
  <c r="S364" i="23"/>
  <c r="S363" i="23"/>
  <c r="S362" i="23"/>
  <c r="S361" i="23"/>
  <c r="S360" i="23"/>
  <c r="S355" i="23"/>
  <c r="S354" i="23"/>
  <c r="S353" i="23"/>
  <c r="S352" i="23"/>
  <c r="S351" i="23"/>
  <c r="S350" i="23"/>
  <c r="S349" i="23"/>
  <c r="S348" i="23"/>
  <c r="S343" i="23"/>
  <c r="S342" i="23"/>
  <c r="S341" i="23"/>
  <c r="S340" i="23"/>
  <c r="S339" i="23"/>
  <c r="S338" i="23"/>
  <c r="S337" i="23"/>
  <c r="S336" i="23"/>
  <c r="S335" i="23"/>
  <c r="S328" i="23"/>
  <c r="S327" i="23"/>
  <c r="S326" i="23"/>
  <c r="S325" i="23"/>
  <c r="S324" i="23"/>
  <c r="S323" i="23"/>
  <c r="S322" i="23"/>
  <c r="S321" i="23"/>
  <c r="S320" i="23"/>
  <c r="S319" i="23"/>
  <c r="S318" i="23"/>
  <c r="S317" i="23"/>
  <c r="S316" i="23"/>
  <c r="S315" i="23"/>
  <c r="S314" i="23"/>
  <c r="S313" i="23"/>
  <c r="S312" i="23"/>
  <c r="S311" i="23"/>
  <c r="S310" i="23"/>
  <c r="S309" i="23"/>
  <c r="S308" i="23"/>
  <c r="S307" i="23"/>
  <c r="S306" i="23"/>
  <c r="S305" i="23"/>
  <c r="S304" i="23"/>
  <c r="S299" i="23"/>
  <c r="S298" i="23"/>
  <c r="S297" i="23"/>
  <c r="S292" i="23"/>
  <c r="S291" i="23"/>
  <c r="S290" i="23"/>
  <c r="S289" i="23"/>
  <c r="S288" i="23"/>
  <c r="S287" i="23"/>
  <c r="S286" i="23"/>
  <c r="S285" i="23"/>
  <c r="S284" i="23"/>
  <c r="S283" i="23"/>
  <c r="S278" i="23"/>
  <c r="S277" i="23" s="1"/>
  <c r="S273" i="23"/>
  <c r="S268" i="23"/>
  <c r="S267" i="23"/>
  <c r="S266" i="23"/>
  <c r="S265" i="23"/>
  <c r="S264" i="23"/>
  <c r="S263" i="23"/>
  <c r="S262" i="23"/>
  <c r="S257" i="23"/>
  <c r="S256" i="23"/>
  <c r="S255" i="23"/>
  <c r="S254" i="23"/>
  <c r="S253" i="23"/>
  <c r="S252" i="23"/>
  <c r="S251" i="23"/>
  <c r="S250" i="23"/>
  <c r="S249" i="23"/>
  <c r="S248" i="23"/>
  <c r="S240" i="23"/>
  <c r="S239" i="23"/>
  <c r="S238" i="23"/>
  <c r="S237" i="23"/>
  <c r="S236" i="23"/>
  <c r="S235" i="23"/>
  <c r="S234" i="23"/>
  <c r="S233" i="23"/>
  <c r="S232" i="23"/>
  <c r="S231" i="23"/>
  <c r="S226" i="23"/>
  <c r="S225" i="23"/>
  <c r="S223" i="23"/>
  <c r="S222" i="23"/>
  <c r="S221" i="23"/>
  <c r="S220" i="23"/>
  <c r="S219" i="23"/>
  <c r="S214" i="23"/>
  <c r="S213" i="23"/>
  <c r="S212" i="23"/>
  <c r="S211" i="23"/>
  <c r="S210" i="23"/>
  <c r="S209" i="23"/>
  <c r="S208" i="23"/>
  <c r="S207" i="23"/>
  <c r="S206" i="23"/>
  <c r="S205" i="23"/>
  <c r="S200" i="23"/>
  <c r="S199" i="23"/>
  <c r="S198" i="23"/>
  <c r="S197" i="23"/>
  <c r="S196" i="23"/>
  <c r="S195" i="23"/>
  <c r="S194" i="23"/>
  <c r="S193" i="23"/>
  <c r="S191" i="23"/>
  <c r="S184" i="23"/>
  <c r="S183" i="23"/>
  <c r="S182" i="23"/>
  <c r="S181" i="23"/>
  <c r="S180" i="23"/>
  <c r="S179" i="23"/>
  <c r="S172" i="23"/>
  <c r="S171" i="23"/>
  <c r="S170" i="23"/>
  <c r="S169" i="23"/>
  <c r="S168" i="23"/>
  <c r="S167" i="23"/>
  <c r="S166" i="23"/>
  <c r="S165" i="23"/>
  <c r="S164" i="23"/>
  <c r="S163" i="23"/>
  <c r="S158" i="23"/>
  <c r="S157" i="23"/>
  <c r="S156" i="23"/>
  <c r="S155" i="23"/>
  <c r="S154" i="23"/>
  <c r="S153" i="23"/>
  <c r="S152" i="23"/>
  <c r="S151" i="23"/>
  <c r="S149" i="23"/>
  <c r="S144" i="23"/>
  <c r="S143" i="23"/>
  <c r="S142" i="23"/>
  <c r="S141" i="23"/>
  <c r="S140" i="23"/>
  <c r="S138" i="23"/>
  <c r="S133" i="23"/>
  <c r="S132" i="23"/>
  <c r="S131" i="23"/>
  <c r="S130" i="23"/>
  <c r="S129" i="23"/>
  <c r="S128" i="23"/>
  <c r="S127" i="23"/>
  <c r="S126" i="23"/>
  <c r="S125" i="23"/>
  <c r="S124" i="23"/>
  <c r="S119" i="23"/>
  <c r="S118" i="23"/>
  <c r="S102" i="23"/>
  <c r="S101" i="23"/>
  <c r="S100" i="23"/>
  <c r="S99" i="23"/>
  <c r="S98" i="23"/>
  <c r="S97" i="23"/>
  <c r="S96" i="23"/>
  <c r="S95" i="23"/>
  <c r="S94" i="23"/>
  <c r="S93" i="23"/>
  <c r="S88" i="23"/>
  <c r="S87" i="23"/>
  <c r="S86" i="23"/>
  <c r="S85" i="23"/>
  <c r="S84" i="23"/>
  <c r="S83" i="23"/>
  <c r="S82" i="23"/>
  <c r="S81" i="23"/>
  <c r="S80" i="23"/>
  <c r="S79" i="23"/>
  <c r="S78" i="23"/>
  <c r="S77" i="23"/>
  <c r="S76" i="23"/>
  <c r="S75" i="23"/>
  <c r="S74" i="23"/>
  <c r="S73" i="23"/>
  <c r="S72" i="23"/>
  <c r="S71" i="23"/>
  <c r="S70" i="23"/>
  <c r="S69" i="23"/>
  <c r="S68" i="23"/>
  <c r="S67" i="23"/>
  <c r="S66" i="23"/>
  <c r="S61" i="23"/>
  <c r="S56" i="23"/>
  <c r="S54" i="23"/>
  <c r="S53" i="23"/>
  <c r="S52" i="23"/>
  <c r="S51" i="23"/>
  <c r="S50" i="23"/>
  <c r="S49" i="23"/>
  <c r="S48" i="23"/>
  <c r="S47" i="23"/>
  <c r="S46" i="23"/>
  <c r="S45" i="23"/>
  <c r="S42" i="23"/>
  <c r="S37" i="23"/>
  <c r="S36" i="23"/>
  <c r="S35" i="23"/>
  <c r="S34" i="23"/>
  <c r="S33" i="23"/>
  <c r="S32" i="23"/>
  <c r="S31" i="23"/>
  <c r="S30" i="23"/>
  <c r="S29" i="23"/>
  <c r="S28" i="23"/>
  <c r="S23" i="23"/>
  <c r="S22" i="23"/>
  <c r="S21" i="23"/>
  <c r="S20" i="23"/>
  <c r="S19" i="23"/>
  <c r="S18" i="23"/>
  <c r="S17" i="23"/>
  <c r="S16" i="23"/>
  <c r="S11" i="23"/>
  <c r="S10" i="23" s="1"/>
  <c r="BO608" i="23"/>
  <c r="BO605" i="23"/>
  <c r="BO600" i="23"/>
  <c r="BO599" i="23"/>
  <c r="BO598" i="23"/>
  <c r="BO597" i="23"/>
  <c r="BO596" i="23"/>
  <c r="BO595" i="23"/>
  <c r="BO594" i="23"/>
  <c r="BO593" i="23"/>
  <c r="BO591" i="23"/>
  <c r="BO586" i="23"/>
  <c r="BO585" i="23"/>
  <c r="BO584" i="23"/>
  <c r="BO583" i="23"/>
  <c r="BO582" i="23"/>
  <c r="BO581" i="23"/>
  <c r="BO580" i="23"/>
  <c r="BO579" i="23"/>
  <c r="BO578" i="23"/>
  <c r="BO577" i="23"/>
  <c r="BO572" i="23"/>
  <c r="BO571" i="23"/>
  <c r="BO570" i="23"/>
  <c r="BO569" i="23"/>
  <c r="BO568" i="23"/>
  <c r="BO567" i="23"/>
  <c r="BO566" i="23"/>
  <c r="BO565" i="23"/>
  <c r="BO560" i="23"/>
  <c r="BO559" i="23"/>
  <c r="BO558" i="23"/>
  <c r="BO557" i="23"/>
  <c r="BO556" i="23"/>
  <c r="BO555" i="23"/>
  <c r="BO554" i="23"/>
  <c r="BO548" i="23"/>
  <c r="BO547" i="23"/>
  <c r="BO546" i="23"/>
  <c r="BO545" i="23"/>
  <c r="BO544" i="23"/>
  <c r="BO543" i="23"/>
  <c r="BO542" i="23"/>
  <c r="BO541" i="23"/>
  <c r="BO540" i="23"/>
  <c r="BO539" i="23"/>
  <c r="BO534" i="23"/>
  <c r="BO533" i="23"/>
  <c r="BO532" i="23"/>
  <c r="BO531" i="23"/>
  <c r="BO530" i="23"/>
  <c r="BO529" i="23"/>
  <c r="BO528" i="23"/>
  <c r="BO527" i="23"/>
  <c r="BO526" i="23"/>
  <c r="BO525" i="23"/>
  <c r="BO520" i="23"/>
  <c r="BO519" i="23"/>
  <c r="BO518" i="23"/>
  <c r="BO517" i="23"/>
  <c r="BO516" i="23"/>
  <c r="BO515" i="23"/>
  <c r="BO514" i="23"/>
  <c r="BO508" i="23"/>
  <c r="BO507" i="23"/>
  <c r="BO506" i="23"/>
  <c r="BO505" i="23"/>
  <c r="BO504" i="23"/>
  <c r="BO503" i="23"/>
  <c r="BO502" i="23"/>
  <c r="BO501" i="23"/>
  <c r="BO500" i="23"/>
  <c r="BO499" i="23"/>
  <c r="BO494" i="23"/>
  <c r="BO493" i="23"/>
  <c r="BO492" i="23"/>
  <c r="BO491" i="23"/>
  <c r="BO490" i="23"/>
  <c r="BO489" i="23"/>
  <c r="BO488" i="23"/>
  <c r="BO487" i="23"/>
  <c r="BO486" i="23"/>
  <c r="BO485" i="23"/>
  <c r="BO484" i="23"/>
  <c r="BO483" i="23"/>
  <c r="BO482" i="23"/>
  <c r="BO481" i="23"/>
  <c r="BO480" i="23"/>
  <c r="BO479" i="23"/>
  <c r="BO478" i="23"/>
  <c r="BO477" i="23"/>
  <c r="BO476" i="23"/>
  <c r="BO475" i="23"/>
  <c r="BO474" i="23"/>
  <c r="BO473" i="23"/>
  <c r="BO472" i="23"/>
  <c r="BO471" i="23"/>
  <c r="BO470" i="23"/>
  <c r="BO469" i="23"/>
  <c r="BO468" i="23"/>
  <c r="BO467" i="23"/>
  <c r="BO460" i="23"/>
  <c r="BO459" i="23"/>
  <c r="BO458" i="23"/>
  <c r="BO457" i="23"/>
  <c r="BO456" i="23"/>
  <c r="BO455" i="23"/>
  <c r="BO454" i="23"/>
  <c r="BO453" i="23"/>
  <c r="BO452" i="23"/>
  <c r="BO451" i="23"/>
  <c r="BO446" i="23"/>
  <c r="BO445" i="23"/>
  <c r="BO444" i="23"/>
  <c r="BO443" i="23"/>
  <c r="BO442" i="23"/>
  <c r="BO441" i="23"/>
  <c r="BO440" i="23"/>
  <c r="BO439" i="23"/>
  <c r="BO438" i="23"/>
  <c r="BO437" i="23"/>
  <c r="BO432" i="23"/>
  <c r="BO431" i="23"/>
  <c r="BO425" i="23"/>
  <c r="BO424" i="23"/>
  <c r="BO423" i="23"/>
  <c r="BO422" i="23"/>
  <c r="BO421" i="23"/>
  <c r="BO420" i="23"/>
  <c r="BO419" i="23"/>
  <c r="BO418" i="23"/>
  <c r="BO416" i="23"/>
  <c r="BO411" i="23"/>
  <c r="BO410" i="23"/>
  <c r="BO409" i="23"/>
  <c r="BO408" i="23"/>
  <c r="BO407" i="23"/>
  <c r="BO406" i="23"/>
  <c r="BO405" i="23"/>
  <c r="BO404" i="23"/>
  <c r="BO402" i="23"/>
  <c r="BO397" i="23"/>
  <c r="BO396" i="23"/>
  <c r="BO395" i="23"/>
  <c r="BO394" i="23"/>
  <c r="BO393" i="23"/>
  <c r="BO392" i="23"/>
  <c r="BO391" i="23"/>
  <c r="BO390" i="23"/>
  <c r="BO383" i="23"/>
  <c r="BO382" i="23"/>
  <c r="BO381" i="23"/>
  <c r="BO380" i="23"/>
  <c r="BO379" i="23"/>
  <c r="BO378" i="23"/>
  <c r="BO377" i="23"/>
  <c r="BO376" i="23"/>
  <c r="BO375" i="23"/>
  <c r="BO374" i="23"/>
  <c r="BO369" i="23"/>
  <c r="BO368" i="23"/>
  <c r="BO367" i="23"/>
  <c r="BO366" i="23"/>
  <c r="BO365" i="23"/>
  <c r="BO364" i="23"/>
  <c r="BO363" i="23"/>
  <c r="BO362" i="23"/>
  <c r="BO361" i="23"/>
  <c r="BO360" i="23"/>
  <c r="BO355" i="23"/>
  <c r="BO354" i="23"/>
  <c r="BO353" i="23"/>
  <c r="BO352" i="23"/>
  <c r="BO351" i="23"/>
  <c r="BO350" i="23"/>
  <c r="BO349" i="23"/>
  <c r="BO348" i="23"/>
  <c r="BO343" i="23"/>
  <c r="BO342" i="23"/>
  <c r="BO341" i="23"/>
  <c r="BO340" i="23"/>
  <c r="BO339" i="23"/>
  <c r="BO338" i="23"/>
  <c r="BO337" i="23"/>
  <c r="BO336" i="23"/>
  <c r="BO335" i="23"/>
  <c r="BO328" i="23"/>
  <c r="BO327" i="23"/>
  <c r="BO326" i="23"/>
  <c r="BO325" i="23"/>
  <c r="BO324" i="23"/>
  <c r="BO323" i="23"/>
  <c r="BO322" i="23"/>
  <c r="BO321" i="23"/>
  <c r="BO320" i="23"/>
  <c r="BO319" i="23"/>
  <c r="BO318" i="23"/>
  <c r="BO317" i="23"/>
  <c r="BO316" i="23"/>
  <c r="BO315" i="23"/>
  <c r="BO314" i="23"/>
  <c r="BO313" i="23"/>
  <c r="BO312" i="23"/>
  <c r="BO311" i="23"/>
  <c r="BO310" i="23"/>
  <c r="BO309" i="23"/>
  <c r="BO308" i="23"/>
  <c r="BO307" i="23"/>
  <c r="BO306" i="23"/>
  <c r="BO305" i="23"/>
  <c r="BO304" i="23"/>
  <c r="BO299" i="23"/>
  <c r="BO298" i="23"/>
  <c r="BO297" i="23"/>
  <c r="BO292" i="23"/>
  <c r="BO291" i="23"/>
  <c r="BO290" i="23"/>
  <c r="BO289" i="23"/>
  <c r="BO288" i="23"/>
  <c r="BO287" i="23"/>
  <c r="BO286" i="23"/>
  <c r="BO285" i="23"/>
  <c r="BO284" i="23"/>
  <c r="BO283" i="23"/>
  <c r="BO278" i="23"/>
  <c r="BO277" i="23"/>
  <c r="BO273" i="23"/>
  <c r="BO268" i="23"/>
  <c r="BO267" i="23"/>
  <c r="BO266" i="23"/>
  <c r="BO265" i="23"/>
  <c r="BO264" i="23"/>
  <c r="BO263" i="23"/>
  <c r="BO262" i="23"/>
  <c r="BO257" i="23"/>
  <c r="BO256" i="23"/>
  <c r="BO255" i="23"/>
  <c r="BO254" i="23"/>
  <c r="BO253" i="23"/>
  <c r="BO252" i="23"/>
  <c r="BO251" i="23"/>
  <c r="BO250" i="23"/>
  <c r="BO249" i="23"/>
  <c r="BO248" i="23"/>
  <c r="BO247" i="23"/>
  <c r="BO246" i="23"/>
  <c r="BO240" i="23"/>
  <c r="BO239" i="23"/>
  <c r="BO238" i="23"/>
  <c r="BO237" i="23"/>
  <c r="BO236" i="23"/>
  <c r="BO235" i="23"/>
  <c r="BO234" i="23"/>
  <c r="BO233" i="23"/>
  <c r="BO232" i="23"/>
  <c r="BO231" i="23"/>
  <c r="BO226" i="23"/>
  <c r="BO225" i="23"/>
  <c r="BO224" i="23"/>
  <c r="BO223" i="23"/>
  <c r="BO222" i="23"/>
  <c r="BO221" i="23"/>
  <c r="BO220" i="23"/>
  <c r="BO219" i="23"/>
  <c r="BO214" i="23"/>
  <c r="BO213" i="23"/>
  <c r="BO212" i="23"/>
  <c r="BO211" i="23"/>
  <c r="BO210" i="23"/>
  <c r="BO209" i="23"/>
  <c r="BO208" i="23"/>
  <c r="BO207" i="23"/>
  <c r="BO206" i="23"/>
  <c r="BO205" i="23"/>
  <c r="BO200" i="23"/>
  <c r="BO199" i="23"/>
  <c r="BO198" i="23"/>
  <c r="BO197" i="23"/>
  <c r="BO196" i="23"/>
  <c r="BO195" i="23"/>
  <c r="BO194" i="23"/>
  <c r="BO193" i="23"/>
  <c r="BO192" i="23"/>
  <c r="BO191" i="23"/>
  <c r="BO184" i="23"/>
  <c r="BO183" i="23"/>
  <c r="BO182" i="23"/>
  <c r="BO181" i="23"/>
  <c r="BO180" i="23"/>
  <c r="BO179" i="23"/>
  <c r="BO172" i="23"/>
  <c r="BO171" i="23"/>
  <c r="BO170" i="23"/>
  <c r="BO169" i="23"/>
  <c r="BO168" i="23"/>
  <c r="BO167" i="23"/>
  <c r="BO166" i="23"/>
  <c r="BO165" i="23"/>
  <c r="BO164" i="23"/>
  <c r="BO163" i="23"/>
  <c r="BO158" i="23"/>
  <c r="BO157" i="23"/>
  <c r="BO156" i="23"/>
  <c r="BO155" i="23"/>
  <c r="BO154" i="23"/>
  <c r="BO153" i="23"/>
  <c r="BO152" i="23"/>
  <c r="BO151" i="23"/>
  <c r="BO149" i="23"/>
  <c r="BO144" i="23"/>
  <c r="BO143" i="23"/>
  <c r="BO142" i="23"/>
  <c r="BO141" i="23"/>
  <c r="BO140" i="23"/>
  <c r="BO138" i="23"/>
  <c r="BO133" i="23"/>
  <c r="BO132" i="23"/>
  <c r="BO131" i="23"/>
  <c r="BO130" i="23"/>
  <c r="BO129" i="23"/>
  <c r="BO128" i="23"/>
  <c r="BO127" i="23"/>
  <c r="BO126" i="23"/>
  <c r="BO125" i="23"/>
  <c r="BO124" i="23"/>
  <c r="BO119" i="23"/>
  <c r="BO118" i="23"/>
  <c r="BO117" i="23"/>
  <c r="BO116" i="23"/>
  <c r="BO115" i="23"/>
  <c r="BO114" i="23"/>
  <c r="BO113" i="23"/>
  <c r="BO112" i="23"/>
  <c r="BO111" i="23"/>
  <c r="BO102" i="23"/>
  <c r="BO101" i="23"/>
  <c r="BO100" i="23"/>
  <c r="BO99" i="23"/>
  <c r="BO98" i="23"/>
  <c r="BO97" i="23"/>
  <c r="BO96" i="23"/>
  <c r="BO95" i="23"/>
  <c r="BO94" i="23"/>
  <c r="BO93" i="23"/>
  <c r="BO88" i="23"/>
  <c r="BO87" i="23"/>
  <c r="BO86" i="23"/>
  <c r="BO85" i="23"/>
  <c r="BO84" i="23"/>
  <c r="BO83" i="23"/>
  <c r="BO82" i="23"/>
  <c r="BO81" i="23"/>
  <c r="BO80" i="23"/>
  <c r="BO79" i="23"/>
  <c r="BO78" i="23"/>
  <c r="BO77" i="23"/>
  <c r="BO76" i="23"/>
  <c r="BO75" i="23"/>
  <c r="BO74" i="23"/>
  <c r="BO73" i="23"/>
  <c r="BO72" i="23"/>
  <c r="BO71" i="23"/>
  <c r="BO70" i="23"/>
  <c r="BO69" i="23"/>
  <c r="BO68" i="23"/>
  <c r="BO67" i="23"/>
  <c r="BO66" i="23"/>
  <c r="BO65" i="23"/>
  <c r="BO64" i="23"/>
  <c r="BO63" i="23"/>
  <c r="BO62" i="23"/>
  <c r="BO61" i="23"/>
  <c r="BO56" i="23"/>
  <c r="BO54" i="23"/>
  <c r="BO53" i="23"/>
  <c r="BO52" i="23"/>
  <c r="BO51" i="23"/>
  <c r="BO50" i="23"/>
  <c r="BO49" i="23"/>
  <c r="BO48" i="23"/>
  <c r="BO47" i="23"/>
  <c r="BO46" i="23"/>
  <c r="BO45" i="23"/>
  <c r="BO44" i="23"/>
  <c r="BO43" i="23"/>
  <c r="BO42" i="23"/>
  <c r="BO37" i="23"/>
  <c r="BO36" i="23"/>
  <c r="BO35" i="23"/>
  <c r="BO34" i="23"/>
  <c r="BO33" i="23"/>
  <c r="BO32" i="23"/>
  <c r="BO31" i="23"/>
  <c r="BO30" i="23"/>
  <c r="BO29" i="23"/>
  <c r="BO28" i="23"/>
  <c r="BO23" i="23"/>
  <c r="BO22" i="23"/>
  <c r="BO21" i="23"/>
  <c r="BO20" i="23"/>
  <c r="BO19" i="23"/>
  <c r="BO18" i="23"/>
  <c r="BO17" i="23"/>
  <c r="BO16" i="23"/>
  <c r="BO11" i="23"/>
  <c r="BO10" i="23" s="1"/>
  <c r="BF578" i="23"/>
  <c r="BF441" i="23"/>
  <c r="BF500" i="23"/>
  <c r="BF473" i="23"/>
  <c r="BF472" i="23"/>
  <c r="BF471" i="23"/>
  <c r="BF470" i="23"/>
  <c r="BF469" i="23"/>
  <c r="BF468" i="23"/>
  <c r="BF452" i="23"/>
  <c r="BF451" i="23"/>
  <c r="BF431" i="23"/>
  <c r="BF416" i="23"/>
  <c r="BF404" i="23"/>
  <c r="BF225" i="23"/>
  <c r="BF224" i="23"/>
  <c r="BF223" i="23"/>
  <c r="BF222" i="23"/>
  <c r="BF192" i="23"/>
  <c r="BF66" i="23"/>
  <c r="BF65" i="23"/>
  <c r="BF64" i="23"/>
  <c r="BF63" i="23"/>
  <c r="BF62" i="23"/>
  <c r="BF61" i="23"/>
  <c r="BO296" i="23" l="1"/>
  <c r="S296" i="23"/>
  <c r="BO15" i="23"/>
  <c r="BO498" i="23"/>
  <c r="BO415" i="23"/>
  <c r="BO92" i="23"/>
  <c r="BO261" i="23"/>
  <c r="BO373" i="23"/>
  <c r="S60" i="23"/>
  <c r="S524" i="23"/>
  <c r="S27" i="23"/>
  <c r="S450" i="23"/>
  <c r="S498" i="23"/>
  <c r="BO27" i="23"/>
  <c r="S359" i="23"/>
  <c r="S415" i="23"/>
  <c r="BO190" i="23"/>
  <c r="BO282" i="23"/>
  <c r="BO524" i="23"/>
  <c r="S334" i="23"/>
  <c r="BO162" i="23"/>
  <c r="BO359" i="23"/>
  <c r="BO576" i="23"/>
  <c r="S230" i="23"/>
  <c r="BO347" i="23"/>
  <c r="S15" i="23"/>
  <c r="S218" i="23"/>
  <c r="S282" i="23"/>
  <c r="BO334" i="23"/>
  <c r="S92" i="23"/>
  <c r="S538" i="23"/>
  <c r="S564" i="23"/>
  <c r="BO230" i="23"/>
  <c r="BO466" i="23"/>
  <c r="S123" i="23"/>
  <c r="S190" i="23"/>
  <c r="S204" i="23"/>
  <c r="S261" i="23"/>
  <c r="BO218" i="23"/>
  <c r="BO303" i="23"/>
  <c r="S162" i="23"/>
  <c r="S373" i="23"/>
  <c r="S576" i="23"/>
  <c r="BO60" i="23"/>
  <c r="BO123" i="23"/>
  <c r="BO204" i="23"/>
  <c r="BO450" i="23"/>
  <c r="BO538" i="23"/>
  <c r="BO564" i="23"/>
  <c r="S347" i="23"/>
  <c r="S389" i="23"/>
  <c r="BO389" i="23"/>
  <c r="S303" i="23"/>
  <c r="S436" i="23"/>
  <c r="BO436" i="23"/>
  <c r="S41" i="23"/>
  <c r="S466" i="23"/>
  <c r="BO41" i="23"/>
  <c r="BO333" i="23" l="1"/>
  <c r="S9" i="23"/>
  <c r="S333" i="23"/>
  <c r="BO9" i="23"/>
  <c r="BF42" i="23"/>
  <c r="BF29" i="23"/>
  <c r="BF30" i="23"/>
  <c r="BF31" i="23"/>
  <c r="BF32" i="23"/>
  <c r="B327" i="7"/>
  <c r="AG329" i="7"/>
  <c r="AJ329" i="7"/>
  <c r="C330" i="7"/>
  <c r="E330" i="7"/>
  <c r="E333" i="7" s="1"/>
  <c r="E336" i="7" s="1"/>
  <c r="E337" i="7" s="1"/>
  <c r="E338" i="7" s="1"/>
  <c r="E339" i="7" s="1"/>
  <c r="E340" i="7" s="1"/>
  <c r="E341" i="7" s="1"/>
  <c r="E342" i="7" s="1"/>
  <c r="E343" i="7" s="1"/>
  <c r="E344" i="7" s="1"/>
  <c r="E345" i="7" s="1"/>
  <c r="E350" i="7" s="1"/>
  <c r="E351" i="7" s="1"/>
  <c r="E356" i="7" s="1"/>
  <c r="E360" i="7" s="1"/>
  <c r="E361" i="7" s="1"/>
  <c r="E362" i="7" s="1"/>
  <c r="E364" i="7" s="1"/>
  <c r="G330" i="7"/>
  <c r="L330" i="7"/>
  <c r="K330" i="7" s="1"/>
  <c r="AD331" i="7"/>
  <c r="AE331" i="7" s="1"/>
  <c r="AG331" i="7"/>
  <c r="AH331" i="7" s="1"/>
  <c r="AJ331" i="7"/>
  <c r="AK331" i="7" s="1"/>
  <c r="C332" i="7"/>
  <c r="AD332" i="7"/>
  <c r="AF332" i="7"/>
  <c r="AG332" i="7"/>
  <c r="AI332" i="7"/>
  <c r="AJ332" i="7"/>
  <c r="AL332" i="7"/>
  <c r="G333" i="7"/>
  <c r="I333" i="7"/>
  <c r="I336" i="7" s="1"/>
  <c r="I337" i="7" s="1"/>
  <c r="I338" i="7" s="1"/>
  <c r="I339" i="7" s="1"/>
  <c r="I340" i="7" s="1"/>
  <c r="L333" i="7"/>
  <c r="W333" i="7"/>
  <c r="X333" i="7"/>
  <c r="AJ333" i="7"/>
  <c r="AL333" i="7"/>
  <c r="X334" i="7"/>
  <c r="AD334" i="7"/>
  <c r="AJ334" i="7"/>
  <c r="AL334" i="7"/>
  <c r="X335" i="7"/>
  <c r="AD335" i="7"/>
  <c r="AJ335" i="7"/>
  <c r="AL335" i="7"/>
  <c r="C336" i="7"/>
  <c r="G336" i="7"/>
  <c r="AF333" i="7"/>
  <c r="L336" i="7"/>
  <c r="K336" i="7" s="1"/>
  <c r="N336" i="7"/>
  <c r="AI333" i="7" s="1"/>
  <c r="X336" i="7"/>
  <c r="AD336" i="7"/>
  <c r="AJ336" i="7"/>
  <c r="AL336" i="7"/>
  <c r="C337" i="7"/>
  <c r="G337" i="7"/>
  <c r="AF334" i="7"/>
  <c r="L337" i="7"/>
  <c r="K337" i="7" s="1"/>
  <c r="N337" i="7"/>
  <c r="AI334" i="7" s="1"/>
  <c r="X337" i="7"/>
  <c r="AD337" i="7"/>
  <c r="AF337" i="7"/>
  <c r="AJ337" i="7"/>
  <c r="AL337" i="7"/>
  <c r="C338" i="7"/>
  <c r="G338" i="7"/>
  <c r="AF335" i="7"/>
  <c r="L338" i="7"/>
  <c r="N338" i="7"/>
  <c r="AI335" i="7" s="1"/>
  <c r="X338" i="7"/>
  <c r="AD338" i="7"/>
  <c r="AF338" i="7"/>
  <c r="AG338" i="7"/>
  <c r="AI338" i="7"/>
  <c r="AJ338" i="7"/>
  <c r="AL338" i="7"/>
  <c r="C339" i="7"/>
  <c r="G339" i="7"/>
  <c r="AF336" i="7"/>
  <c r="L339" i="7"/>
  <c r="K339" i="7" s="1"/>
  <c r="N339" i="7"/>
  <c r="AI336" i="7" s="1"/>
  <c r="X339" i="7"/>
  <c r="AD339" i="7"/>
  <c r="AF339" i="7"/>
  <c r="AG339" i="7"/>
  <c r="AI339" i="7"/>
  <c r="AJ339" i="7"/>
  <c r="AL339" i="7"/>
  <c r="C340" i="7"/>
  <c r="G340" i="7"/>
  <c r="L340" i="7"/>
  <c r="AG337" i="7" s="1"/>
  <c r="N340" i="7"/>
  <c r="AI337" i="7" s="1"/>
  <c r="X340" i="7"/>
  <c r="AD340" i="7"/>
  <c r="AF340" i="7"/>
  <c r="AG340" i="7"/>
  <c r="AI340" i="7"/>
  <c r="AJ340" i="7"/>
  <c r="AL340" i="7"/>
  <c r="C341" i="7"/>
  <c r="G341" i="7"/>
  <c r="K341" i="7"/>
  <c r="X341" i="7"/>
  <c r="AD341" i="7"/>
  <c r="AF341" i="7"/>
  <c r="AF342" i="7" s="1"/>
  <c r="AF343" i="7" s="1"/>
  <c r="AF344" i="7" s="1"/>
  <c r="AF345" i="7" s="1"/>
  <c r="AF346" i="7" s="1"/>
  <c r="AF347" i="7" s="1"/>
  <c r="AG341" i="7"/>
  <c r="AI341" i="7"/>
  <c r="AJ341" i="7"/>
  <c r="AL341" i="7"/>
  <c r="C342" i="7"/>
  <c r="G342" i="7"/>
  <c r="K342" i="7"/>
  <c r="X342" i="7"/>
  <c r="AD342" i="7"/>
  <c r="AG342" i="7"/>
  <c r="AI342" i="7"/>
  <c r="AI343" i="7" s="1"/>
  <c r="AI344" i="7" s="1"/>
  <c r="AI345" i="7" s="1"/>
  <c r="AI346" i="7" s="1"/>
  <c r="AI347" i="7" s="1"/>
  <c r="AJ342" i="7"/>
  <c r="AL342" i="7"/>
  <c r="C343" i="7"/>
  <c r="G343" i="7"/>
  <c r="K343" i="7"/>
  <c r="W343" i="7"/>
  <c r="AD343" i="7"/>
  <c r="AG343" i="7"/>
  <c r="AJ343" i="7"/>
  <c r="AL343" i="7"/>
  <c r="AL344" i="7" s="1"/>
  <c r="AL345" i="7" s="1"/>
  <c r="AL346" i="7" s="1"/>
  <c r="AL347" i="7" s="1"/>
  <c r="C344" i="7"/>
  <c r="G344" i="7"/>
  <c r="K344" i="7"/>
  <c r="W344" i="7"/>
  <c r="AD344" i="7"/>
  <c r="AG344" i="7"/>
  <c r="AJ344" i="7"/>
  <c r="C345" i="7"/>
  <c r="G345" i="7"/>
  <c r="K345" i="7"/>
  <c r="W345" i="7"/>
  <c r="AD345" i="7"/>
  <c r="AG345" i="7"/>
  <c r="AJ345" i="7"/>
  <c r="G346" i="7"/>
  <c r="K346" i="7"/>
  <c r="W346" i="7"/>
  <c r="AD346" i="7"/>
  <c r="AG346" i="7"/>
  <c r="AJ346" i="7"/>
  <c r="G347" i="7"/>
  <c r="K347" i="7"/>
  <c r="W347" i="7"/>
  <c r="AD347" i="7"/>
  <c r="AG347" i="7"/>
  <c r="AJ347" i="7"/>
  <c r="G348" i="7"/>
  <c r="K348" i="7"/>
  <c r="C349" i="7"/>
  <c r="G349" i="7"/>
  <c r="K349" i="7"/>
  <c r="G350" i="7"/>
  <c r="K350" i="7"/>
  <c r="G351" i="7"/>
  <c r="J351" i="7"/>
  <c r="K351" i="7"/>
  <c r="N351" i="7"/>
  <c r="F352" i="7"/>
  <c r="G352" i="7"/>
  <c r="K352" i="7"/>
  <c r="F353" i="7"/>
  <c r="G353" i="7"/>
  <c r="K353" i="7"/>
  <c r="F354" i="7"/>
  <c r="G354" i="7"/>
  <c r="K354" i="7"/>
  <c r="C355" i="7"/>
  <c r="G355" i="7"/>
  <c r="K355" i="7"/>
  <c r="G356" i="7"/>
  <c r="J356" i="7"/>
  <c r="K356" i="7"/>
  <c r="N356" i="7"/>
  <c r="E357" i="7"/>
  <c r="F357" i="7"/>
  <c r="G357" i="7"/>
  <c r="K357" i="7"/>
  <c r="E358" i="7"/>
  <c r="F358" i="7"/>
  <c r="G358" i="7"/>
  <c r="K358" i="7"/>
  <c r="G359" i="7"/>
  <c r="K359" i="7"/>
  <c r="C360" i="7"/>
  <c r="G360" i="7"/>
  <c r="K360" i="7"/>
  <c r="C361" i="7"/>
  <c r="G361" i="7"/>
  <c r="K361" i="7"/>
  <c r="C362" i="7"/>
  <c r="G362" i="7"/>
  <c r="K362" i="7"/>
  <c r="C363" i="7"/>
  <c r="G363" i="7"/>
  <c r="K363" i="7"/>
  <c r="G364" i="7"/>
  <c r="J364" i="7"/>
  <c r="K364" i="7"/>
  <c r="N364" i="7"/>
  <c r="F365" i="7"/>
  <c r="G365" i="7"/>
  <c r="K365" i="7"/>
  <c r="F366" i="7"/>
  <c r="G366" i="7"/>
  <c r="K366" i="7"/>
  <c r="F367" i="7"/>
  <c r="G367" i="7"/>
  <c r="K367" i="7"/>
  <c r="F368" i="7"/>
  <c r="C369" i="7"/>
  <c r="D370" i="7"/>
  <c r="G370" i="7"/>
  <c r="L370" i="7"/>
  <c r="K370" i="7" s="1"/>
  <c r="P370" i="7"/>
  <c r="Q370" i="7" s="1"/>
  <c r="R370" i="7"/>
  <c r="D371" i="7"/>
  <c r="F371" i="7"/>
  <c r="H371" i="7"/>
  <c r="L371" i="7"/>
  <c r="P371" i="7"/>
  <c r="R371" i="7"/>
  <c r="D372" i="7"/>
  <c r="F372" i="7"/>
  <c r="H372" i="7"/>
  <c r="L372" i="7"/>
  <c r="P372" i="7"/>
  <c r="R372" i="7"/>
  <c r="D373" i="7"/>
  <c r="F373" i="7"/>
  <c r="H373" i="7"/>
  <c r="L373" i="7"/>
  <c r="P373" i="7"/>
  <c r="R373" i="7"/>
  <c r="D374" i="7"/>
  <c r="F374" i="7"/>
  <c r="H374" i="7"/>
  <c r="L374" i="7"/>
  <c r="P374" i="7"/>
  <c r="R374" i="7"/>
  <c r="E376" i="7"/>
  <c r="H376" i="7"/>
  <c r="L376" i="7"/>
  <c r="P376" i="7"/>
  <c r="B380" i="7"/>
  <c r="AG382" i="7"/>
  <c r="AJ382" i="7"/>
  <c r="C383" i="7"/>
  <c r="E383" i="7"/>
  <c r="E386" i="7" s="1"/>
  <c r="E389" i="7" s="1"/>
  <c r="E390" i="7" s="1"/>
  <c r="E391" i="7" s="1"/>
  <c r="E392" i="7" s="1"/>
  <c r="E393" i="7" s="1"/>
  <c r="E394" i="7" s="1"/>
  <c r="E395" i="7" s="1"/>
  <c r="E396" i="7" s="1"/>
  <c r="E397" i="7" s="1"/>
  <c r="E398" i="7" s="1"/>
  <c r="E403" i="7" s="1"/>
  <c r="E404" i="7" s="1"/>
  <c r="E409" i="7" s="1"/>
  <c r="E413" i="7" s="1"/>
  <c r="E414" i="7" s="1"/>
  <c r="E415" i="7" s="1"/>
  <c r="E417" i="7" s="1"/>
  <c r="G383" i="7"/>
  <c r="L383" i="7"/>
  <c r="K383" i="7" s="1"/>
  <c r="AD384" i="7"/>
  <c r="AE384" i="7" s="1"/>
  <c r="AG384" i="7"/>
  <c r="AH384" i="7" s="1"/>
  <c r="AJ384" i="7"/>
  <c r="AK384" i="7" s="1"/>
  <c r="C385" i="7"/>
  <c r="AD385" i="7"/>
  <c r="AF385" i="7"/>
  <c r="AG385" i="7"/>
  <c r="AI385" i="7"/>
  <c r="AJ385" i="7"/>
  <c r="AL385" i="7"/>
  <c r="G386" i="7"/>
  <c r="I386" i="7"/>
  <c r="I389" i="7" s="1"/>
  <c r="I390" i="7" s="1"/>
  <c r="I391" i="7" s="1"/>
  <c r="I392" i="7" s="1"/>
  <c r="I393" i="7" s="1"/>
  <c r="L386" i="7"/>
  <c r="M386" i="7" s="1"/>
  <c r="W386" i="7"/>
  <c r="X386" i="7"/>
  <c r="AJ386" i="7"/>
  <c r="AL386" i="7"/>
  <c r="X387" i="7"/>
  <c r="AD387" i="7"/>
  <c r="AJ387" i="7"/>
  <c r="AL387" i="7"/>
  <c r="X388" i="7"/>
  <c r="AD388" i="7"/>
  <c r="AJ388" i="7"/>
  <c r="AL388" i="7"/>
  <c r="C389" i="7"/>
  <c r="G389" i="7"/>
  <c r="AF386" i="7"/>
  <c r="L389" i="7"/>
  <c r="N389" i="7"/>
  <c r="AI386" i="7" s="1"/>
  <c r="X389" i="7"/>
  <c r="AD389" i="7"/>
  <c r="AJ389" i="7"/>
  <c r="AL389" i="7"/>
  <c r="C390" i="7"/>
  <c r="G390" i="7"/>
  <c r="AF387" i="7"/>
  <c r="L390" i="7"/>
  <c r="AG387" i="7" s="1"/>
  <c r="N390" i="7"/>
  <c r="AI387" i="7" s="1"/>
  <c r="X390" i="7"/>
  <c r="AD390" i="7"/>
  <c r="AJ390" i="7"/>
  <c r="AL390" i="7"/>
  <c r="C391" i="7"/>
  <c r="G391" i="7"/>
  <c r="AF388" i="7"/>
  <c r="L391" i="7"/>
  <c r="AG388" i="7" s="1"/>
  <c r="N391" i="7"/>
  <c r="AI388" i="7" s="1"/>
  <c r="X391" i="7"/>
  <c r="AD391" i="7"/>
  <c r="AF391" i="7"/>
  <c r="AG391" i="7"/>
  <c r="AI391" i="7"/>
  <c r="AJ391" i="7"/>
  <c r="AL391" i="7"/>
  <c r="C392" i="7"/>
  <c r="G392" i="7"/>
  <c r="AF389" i="7"/>
  <c r="L392" i="7"/>
  <c r="AG389" i="7" s="1"/>
  <c r="N392" i="7"/>
  <c r="AI389" i="7" s="1"/>
  <c r="X392" i="7"/>
  <c r="AD392" i="7"/>
  <c r="AF392" i="7"/>
  <c r="AG392" i="7"/>
  <c r="AI392" i="7"/>
  <c r="AJ392" i="7"/>
  <c r="AL392" i="7"/>
  <c r="C393" i="7"/>
  <c r="G393" i="7"/>
  <c r="AF390" i="7"/>
  <c r="L393" i="7"/>
  <c r="K393" i="7" s="1"/>
  <c r="N393" i="7"/>
  <c r="AI390" i="7" s="1"/>
  <c r="X393" i="7"/>
  <c r="AD393" i="7"/>
  <c r="AF393" i="7"/>
  <c r="AG393" i="7"/>
  <c r="AI393" i="7"/>
  <c r="AJ393" i="7"/>
  <c r="AL393" i="7"/>
  <c r="C394" i="7"/>
  <c r="G394" i="7"/>
  <c r="K394" i="7"/>
  <c r="X394" i="7"/>
  <c r="AD394" i="7"/>
  <c r="AF394" i="7"/>
  <c r="AF395" i="7" s="1"/>
  <c r="AF396" i="7" s="1"/>
  <c r="AF397" i="7" s="1"/>
  <c r="AF398" i="7" s="1"/>
  <c r="AF399" i="7" s="1"/>
  <c r="AF400" i="7" s="1"/>
  <c r="AG394" i="7"/>
  <c r="AI394" i="7"/>
  <c r="AJ394" i="7"/>
  <c r="AL394" i="7"/>
  <c r="C395" i="7"/>
  <c r="G395" i="7"/>
  <c r="K395" i="7"/>
  <c r="X395" i="7"/>
  <c r="AD395" i="7"/>
  <c r="AG395" i="7"/>
  <c r="AI395" i="7"/>
  <c r="AI396" i="7" s="1"/>
  <c r="AI397" i="7" s="1"/>
  <c r="AI398" i="7" s="1"/>
  <c r="AI399" i="7" s="1"/>
  <c r="AI400" i="7" s="1"/>
  <c r="AJ395" i="7"/>
  <c r="AL395" i="7"/>
  <c r="C396" i="7"/>
  <c r="G396" i="7"/>
  <c r="K396" i="7"/>
  <c r="W396" i="7"/>
  <c r="AD396" i="7"/>
  <c r="AG396" i="7"/>
  <c r="AJ396" i="7"/>
  <c r="AL396" i="7"/>
  <c r="AL397" i="7" s="1"/>
  <c r="AL398" i="7" s="1"/>
  <c r="AL399" i="7" s="1"/>
  <c r="AL400" i="7" s="1"/>
  <c r="C397" i="7"/>
  <c r="G397" i="7"/>
  <c r="K397" i="7"/>
  <c r="W397" i="7"/>
  <c r="AD397" i="7"/>
  <c r="AG397" i="7"/>
  <c r="AJ397" i="7"/>
  <c r="C398" i="7"/>
  <c r="G398" i="7"/>
  <c r="K398" i="7"/>
  <c r="W398" i="7"/>
  <c r="AD398" i="7"/>
  <c r="AG398" i="7"/>
  <c r="AJ398" i="7"/>
  <c r="G399" i="7"/>
  <c r="K399" i="7"/>
  <c r="W399" i="7"/>
  <c r="AD399" i="7"/>
  <c r="AG399" i="7"/>
  <c r="AJ399" i="7"/>
  <c r="G400" i="7"/>
  <c r="K400" i="7"/>
  <c r="W400" i="7"/>
  <c r="AD400" i="7"/>
  <c r="AG400" i="7"/>
  <c r="AJ400" i="7"/>
  <c r="G401" i="7"/>
  <c r="K401" i="7"/>
  <c r="C402" i="7"/>
  <c r="G402" i="7"/>
  <c r="K402" i="7"/>
  <c r="G403" i="7"/>
  <c r="K403" i="7"/>
  <c r="G404" i="7"/>
  <c r="J404" i="7"/>
  <c r="K404" i="7"/>
  <c r="N404" i="7"/>
  <c r="F405" i="7"/>
  <c r="G405" i="7"/>
  <c r="K405" i="7"/>
  <c r="F406" i="7"/>
  <c r="G406" i="7"/>
  <c r="K406" i="7"/>
  <c r="F407" i="7"/>
  <c r="G407" i="7"/>
  <c r="K407" i="7"/>
  <c r="C408" i="7"/>
  <c r="G408" i="7"/>
  <c r="K408" i="7"/>
  <c r="G409" i="7"/>
  <c r="J409" i="7"/>
  <c r="K409" i="7"/>
  <c r="N409" i="7"/>
  <c r="E410" i="7"/>
  <c r="F410" i="7"/>
  <c r="G410" i="7"/>
  <c r="K410" i="7"/>
  <c r="E411" i="7"/>
  <c r="F411" i="7"/>
  <c r="G411" i="7"/>
  <c r="K411" i="7"/>
  <c r="G412" i="7"/>
  <c r="K412" i="7"/>
  <c r="C413" i="7"/>
  <c r="G413" i="7"/>
  <c r="K413" i="7"/>
  <c r="C414" i="7"/>
  <c r="G414" i="7"/>
  <c r="K414" i="7"/>
  <c r="C415" i="7"/>
  <c r="G415" i="7"/>
  <c r="K415" i="7"/>
  <c r="C416" i="7"/>
  <c r="G416" i="7"/>
  <c r="K416" i="7"/>
  <c r="G417" i="7"/>
  <c r="J417" i="7"/>
  <c r="K417" i="7"/>
  <c r="N417" i="7"/>
  <c r="F418" i="7"/>
  <c r="G418" i="7"/>
  <c r="K418" i="7"/>
  <c r="F419" i="7"/>
  <c r="G419" i="7"/>
  <c r="K419" i="7"/>
  <c r="F420" i="7"/>
  <c r="G420" i="7"/>
  <c r="K420" i="7"/>
  <c r="F421" i="7"/>
  <c r="C422" i="7"/>
  <c r="D423" i="7"/>
  <c r="G423" i="7"/>
  <c r="L423" i="7"/>
  <c r="K423" i="7" s="1"/>
  <c r="P423" i="7"/>
  <c r="Q423" i="7" s="1"/>
  <c r="R423" i="7"/>
  <c r="D424" i="7"/>
  <c r="F424" i="7"/>
  <c r="H424" i="7"/>
  <c r="L424" i="7"/>
  <c r="P424" i="7"/>
  <c r="R424" i="7"/>
  <c r="D425" i="7"/>
  <c r="F425" i="7"/>
  <c r="H425" i="7"/>
  <c r="L425" i="7"/>
  <c r="P425" i="7"/>
  <c r="R425" i="7"/>
  <c r="D426" i="7"/>
  <c r="F426" i="7"/>
  <c r="H426" i="7"/>
  <c r="L426" i="7"/>
  <c r="P426" i="7"/>
  <c r="R426" i="7"/>
  <c r="D427" i="7"/>
  <c r="F427" i="7"/>
  <c r="H427" i="7"/>
  <c r="L427" i="7"/>
  <c r="P427" i="7"/>
  <c r="R427" i="7"/>
  <c r="E429" i="7"/>
  <c r="H429" i="7"/>
  <c r="L429" i="7"/>
  <c r="P429" i="7"/>
  <c r="B433" i="7"/>
  <c r="AG435" i="7"/>
  <c r="AJ435" i="7"/>
  <c r="C436" i="7"/>
  <c r="E436" i="7"/>
  <c r="E439" i="7" s="1"/>
  <c r="E442" i="7" s="1"/>
  <c r="E443" i="7" s="1"/>
  <c r="E444" i="7" s="1"/>
  <c r="E445" i="7" s="1"/>
  <c r="E446" i="7" s="1"/>
  <c r="E447" i="7" s="1"/>
  <c r="E448" i="7" s="1"/>
  <c r="E449" i="7" s="1"/>
  <c r="E450" i="7" s="1"/>
  <c r="E451" i="7" s="1"/>
  <c r="E456" i="7" s="1"/>
  <c r="E457" i="7" s="1"/>
  <c r="E462" i="7" s="1"/>
  <c r="E466" i="7" s="1"/>
  <c r="E467" i="7" s="1"/>
  <c r="E468" i="7" s="1"/>
  <c r="E470" i="7" s="1"/>
  <c r="G436" i="7"/>
  <c r="L436" i="7"/>
  <c r="K436" i="7" s="1"/>
  <c r="AD437" i="7"/>
  <c r="AE437" i="7" s="1"/>
  <c r="AG437" i="7"/>
  <c r="AH437" i="7" s="1"/>
  <c r="AJ437" i="7"/>
  <c r="AK437" i="7" s="1"/>
  <c r="C438" i="7"/>
  <c r="AD438" i="7"/>
  <c r="AF438" i="7"/>
  <c r="AG438" i="7"/>
  <c r="AI438" i="7"/>
  <c r="AJ438" i="7"/>
  <c r="AL438" i="7"/>
  <c r="G439" i="7"/>
  <c r="I439" i="7"/>
  <c r="I442" i="7" s="1"/>
  <c r="I443" i="7" s="1"/>
  <c r="I444" i="7" s="1"/>
  <c r="I445" i="7" s="1"/>
  <c r="I446" i="7" s="1"/>
  <c r="L439" i="7"/>
  <c r="K439" i="7" s="1"/>
  <c r="W439" i="7"/>
  <c r="X439" i="7"/>
  <c r="AJ439" i="7"/>
  <c r="AL439" i="7"/>
  <c r="X440" i="7"/>
  <c r="AD440" i="7"/>
  <c r="AJ440" i="7"/>
  <c r="AL440" i="7"/>
  <c r="X441" i="7"/>
  <c r="AD441" i="7"/>
  <c r="AJ441" i="7"/>
  <c r="AL441" i="7"/>
  <c r="C442" i="7"/>
  <c r="G442" i="7"/>
  <c r="AF439" i="7"/>
  <c r="L442" i="7"/>
  <c r="K442" i="7" s="1"/>
  <c r="N442" i="7"/>
  <c r="AI439" i="7" s="1"/>
  <c r="X442" i="7"/>
  <c r="AD442" i="7"/>
  <c r="AJ442" i="7"/>
  <c r="AL442" i="7"/>
  <c r="C443" i="7"/>
  <c r="G443" i="7"/>
  <c r="AF440" i="7"/>
  <c r="L443" i="7"/>
  <c r="N443" i="7"/>
  <c r="AI440" i="7" s="1"/>
  <c r="X443" i="7"/>
  <c r="AD443" i="7"/>
  <c r="AJ443" i="7"/>
  <c r="AL443" i="7"/>
  <c r="C444" i="7"/>
  <c r="G444" i="7"/>
  <c r="AF441" i="7"/>
  <c r="L444" i="7"/>
  <c r="K444" i="7" s="1"/>
  <c r="N444" i="7"/>
  <c r="AI441" i="7" s="1"/>
  <c r="X444" i="7"/>
  <c r="AD444" i="7"/>
  <c r="AF444" i="7"/>
  <c r="AG444" i="7"/>
  <c r="AI444" i="7"/>
  <c r="AJ444" i="7"/>
  <c r="AL444" i="7"/>
  <c r="C445" i="7"/>
  <c r="G445" i="7"/>
  <c r="AF442" i="7"/>
  <c r="L445" i="7"/>
  <c r="N445" i="7"/>
  <c r="AI442" i="7" s="1"/>
  <c r="X445" i="7"/>
  <c r="AD445" i="7"/>
  <c r="AF445" i="7"/>
  <c r="AG445" i="7"/>
  <c r="AI445" i="7"/>
  <c r="AJ445" i="7"/>
  <c r="AL445" i="7"/>
  <c r="C446" i="7"/>
  <c r="G446" i="7"/>
  <c r="AF443" i="7"/>
  <c r="L446" i="7"/>
  <c r="K446" i="7" s="1"/>
  <c r="N446" i="7"/>
  <c r="AI443" i="7" s="1"/>
  <c r="X446" i="7"/>
  <c r="AD446" i="7"/>
  <c r="AF446" i="7"/>
  <c r="AG446" i="7"/>
  <c r="AI446" i="7"/>
  <c r="AJ446" i="7"/>
  <c r="AL446" i="7"/>
  <c r="C447" i="7"/>
  <c r="G447" i="7"/>
  <c r="K447" i="7"/>
  <c r="X447" i="7"/>
  <c r="AD447" i="7"/>
  <c r="AF447" i="7"/>
  <c r="AF448" i="7" s="1"/>
  <c r="AF449" i="7" s="1"/>
  <c r="AF450" i="7" s="1"/>
  <c r="AF451" i="7" s="1"/>
  <c r="AF452" i="7" s="1"/>
  <c r="AF453" i="7" s="1"/>
  <c r="AG447" i="7"/>
  <c r="AI447" i="7"/>
  <c r="AJ447" i="7"/>
  <c r="AL447" i="7"/>
  <c r="C448" i="7"/>
  <c r="G448" i="7"/>
  <c r="K448" i="7"/>
  <c r="X448" i="7"/>
  <c r="AD448" i="7"/>
  <c r="AG448" i="7"/>
  <c r="AI448" i="7"/>
  <c r="AI449" i="7" s="1"/>
  <c r="AI450" i="7" s="1"/>
  <c r="AI451" i="7" s="1"/>
  <c r="AI452" i="7" s="1"/>
  <c r="AI453" i="7" s="1"/>
  <c r="AJ448" i="7"/>
  <c r="AL448" i="7"/>
  <c r="C449" i="7"/>
  <c r="G449" i="7"/>
  <c r="K449" i="7"/>
  <c r="W449" i="7"/>
  <c r="AD449" i="7"/>
  <c r="AG449" i="7"/>
  <c r="AJ449" i="7"/>
  <c r="AL449" i="7"/>
  <c r="AL450" i="7" s="1"/>
  <c r="AL451" i="7" s="1"/>
  <c r="AL452" i="7" s="1"/>
  <c r="AL453" i="7" s="1"/>
  <c r="C450" i="7"/>
  <c r="G450" i="7"/>
  <c r="K450" i="7"/>
  <c r="W450" i="7"/>
  <c r="AD450" i="7"/>
  <c r="AG450" i="7"/>
  <c r="AJ450" i="7"/>
  <c r="C451" i="7"/>
  <c r="G451" i="7"/>
  <c r="K451" i="7"/>
  <c r="W451" i="7"/>
  <c r="AD451" i="7"/>
  <c r="AG451" i="7"/>
  <c r="AJ451" i="7"/>
  <c r="G452" i="7"/>
  <c r="K452" i="7"/>
  <c r="W452" i="7"/>
  <c r="AD452" i="7"/>
  <c r="AG452" i="7"/>
  <c r="AJ452" i="7"/>
  <c r="G453" i="7"/>
  <c r="K453" i="7"/>
  <c r="W453" i="7"/>
  <c r="AD453" i="7"/>
  <c r="AG453" i="7"/>
  <c r="AJ453" i="7"/>
  <c r="G454" i="7"/>
  <c r="K454" i="7"/>
  <c r="C455" i="7"/>
  <c r="G455" i="7"/>
  <c r="K455" i="7"/>
  <c r="G456" i="7"/>
  <c r="K456" i="7"/>
  <c r="G457" i="7"/>
  <c r="J457" i="7"/>
  <c r="K457" i="7"/>
  <c r="N457" i="7"/>
  <c r="F458" i="7"/>
  <c r="G458" i="7"/>
  <c r="K458" i="7"/>
  <c r="F459" i="7"/>
  <c r="G459" i="7"/>
  <c r="K459" i="7"/>
  <c r="F460" i="7"/>
  <c r="G460" i="7"/>
  <c r="K460" i="7"/>
  <c r="C461" i="7"/>
  <c r="G461" i="7"/>
  <c r="K461" i="7"/>
  <c r="G462" i="7"/>
  <c r="J462" i="7"/>
  <c r="K462" i="7"/>
  <c r="N462" i="7"/>
  <c r="E463" i="7"/>
  <c r="F463" i="7"/>
  <c r="G463" i="7"/>
  <c r="K463" i="7"/>
  <c r="E464" i="7"/>
  <c r="F464" i="7"/>
  <c r="G464" i="7"/>
  <c r="K464" i="7"/>
  <c r="G465" i="7"/>
  <c r="K465" i="7"/>
  <c r="C466" i="7"/>
  <c r="G466" i="7"/>
  <c r="K466" i="7"/>
  <c r="C467" i="7"/>
  <c r="G467" i="7"/>
  <c r="K467" i="7"/>
  <c r="C468" i="7"/>
  <c r="G468" i="7"/>
  <c r="K468" i="7"/>
  <c r="C469" i="7"/>
  <c r="G469" i="7"/>
  <c r="K469" i="7"/>
  <c r="G470" i="7"/>
  <c r="J470" i="7"/>
  <c r="K470" i="7"/>
  <c r="N470" i="7"/>
  <c r="F471" i="7"/>
  <c r="G471" i="7"/>
  <c r="K471" i="7"/>
  <c r="F472" i="7"/>
  <c r="G472" i="7"/>
  <c r="K472" i="7"/>
  <c r="F473" i="7"/>
  <c r="G473" i="7"/>
  <c r="K473" i="7"/>
  <c r="F474" i="7"/>
  <c r="C475" i="7"/>
  <c r="D476" i="7"/>
  <c r="G476" i="7"/>
  <c r="L476" i="7"/>
  <c r="K476" i="7" s="1"/>
  <c r="P476" i="7"/>
  <c r="Q476" i="7" s="1"/>
  <c r="R476" i="7"/>
  <c r="D477" i="7"/>
  <c r="F477" i="7"/>
  <c r="H477" i="7"/>
  <c r="L477" i="7"/>
  <c r="P477" i="7"/>
  <c r="R477" i="7"/>
  <c r="D478" i="7"/>
  <c r="F478" i="7"/>
  <c r="H478" i="7"/>
  <c r="L478" i="7"/>
  <c r="P478" i="7"/>
  <c r="R478" i="7"/>
  <c r="D479" i="7"/>
  <c r="F479" i="7"/>
  <c r="H479" i="7"/>
  <c r="L479" i="7"/>
  <c r="P479" i="7"/>
  <c r="R479" i="7"/>
  <c r="D480" i="7"/>
  <c r="F480" i="7"/>
  <c r="H480" i="7"/>
  <c r="L480" i="7"/>
  <c r="P480" i="7"/>
  <c r="R480" i="7"/>
  <c r="E482" i="7"/>
  <c r="H482" i="7"/>
  <c r="L482" i="7"/>
  <c r="P482" i="7"/>
  <c r="N234" i="7"/>
  <c r="N233" i="7"/>
  <c r="N232" i="7"/>
  <c r="N231" i="7"/>
  <c r="N230" i="7"/>
  <c r="N287" i="7"/>
  <c r="N286" i="7"/>
  <c r="N285" i="7"/>
  <c r="N284" i="7"/>
  <c r="N283" i="7"/>
  <c r="J287" i="7"/>
  <c r="J286" i="7"/>
  <c r="J285" i="7"/>
  <c r="J284" i="7"/>
  <c r="J283" i="7"/>
  <c r="J234" i="7"/>
  <c r="J233" i="7"/>
  <c r="J232" i="7"/>
  <c r="J231" i="7"/>
  <c r="J230" i="7"/>
  <c r="AG440" i="7" l="1"/>
  <c r="K443" i="7"/>
  <c r="Q477" i="7"/>
  <c r="Q478" i="7" s="1"/>
  <c r="Q479" i="7" s="1"/>
  <c r="Q480" i="7" s="1"/>
  <c r="Q482" i="7" s="1"/>
  <c r="AG442" i="7"/>
  <c r="K445" i="7"/>
  <c r="AK332" i="7"/>
  <c r="AK333" i="7" s="1"/>
  <c r="AK334" i="7" s="1"/>
  <c r="AK335" i="7" s="1"/>
  <c r="AK336" i="7" s="1"/>
  <c r="AK337" i="7" s="1"/>
  <c r="AK338" i="7" s="1"/>
  <c r="AK339" i="7" s="1"/>
  <c r="AK340" i="7" s="1"/>
  <c r="AK341" i="7" s="1"/>
  <c r="AK342" i="7" s="1"/>
  <c r="AK343" i="7" s="1"/>
  <c r="AK344" i="7" s="1"/>
  <c r="AK345" i="7" s="1"/>
  <c r="AK346" i="7" s="1"/>
  <c r="AK347" i="7" s="1"/>
  <c r="AK385" i="7"/>
  <c r="AK386" i="7" s="1"/>
  <c r="AK387" i="7" s="1"/>
  <c r="AK388" i="7" s="1"/>
  <c r="AK389" i="7" s="1"/>
  <c r="AK390" i="7" s="1"/>
  <c r="AK391" i="7" s="1"/>
  <c r="AK392" i="7" s="1"/>
  <c r="AK393" i="7" s="1"/>
  <c r="AK394" i="7" s="1"/>
  <c r="AK395" i="7" s="1"/>
  <c r="AK396" i="7" s="1"/>
  <c r="AK397" i="7" s="1"/>
  <c r="AK398" i="7" s="1"/>
  <c r="AK399" i="7" s="1"/>
  <c r="AK400" i="7" s="1"/>
  <c r="AG439" i="7"/>
  <c r="M439" i="7"/>
  <c r="M442" i="7" s="1"/>
  <c r="M443" i="7" s="1"/>
  <c r="M444" i="7" s="1"/>
  <c r="M445" i="7" s="1"/>
  <c r="M446" i="7" s="1"/>
  <c r="M447" i="7" s="1"/>
  <c r="M448" i="7" s="1"/>
  <c r="M449" i="7" s="1"/>
  <c r="M450" i="7" s="1"/>
  <c r="M451" i="7" s="1"/>
  <c r="M452" i="7" s="1"/>
  <c r="M453" i="7" s="1"/>
  <c r="M454" i="7" s="1"/>
  <c r="M455" i="7" s="1"/>
  <c r="M456" i="7" s="1"/>
  <c r="M457" i="7" s="1"/>
  <c r="M458" i="7" s="1"/>
  <c r="M459" i="7" s="1"/>
  <c r="M460" i="7" s="1"/>
  <c r="M461" i="7" s="1"/>
  <c r="M462" i="7" s="1"/>
  <c r="M463" i="7" s="1"/>
  <c r="M464" i="7" s="1"/>
  <c r="M465" i="7" s="1"/>
  <c r="M466" i="7" s="1"/>
  <c r="M467" i="7" s="1"/>
  <c r="M468" i="7" s="1"/>
  <c r="M469" i="7" s="1"/>
  <c r="M470" i="7" s="1"/>
  <c r="M471" i="7" s="1"/>
  <c r="M472" i="7" s="1"/>
  <c r="M473" i="7" s="1"/>
  <c r="E423" i="7"/>
  <c r="AK438" i="7"/>
  <c r="AK439" i="7" s="1"/>
  <c r="AK440" i="7" s="1"/>
  <c r="AK441" i="7" s="1"/>
  <c r="AK442" i="7" s="1"/>
  <c r="AK443" i="7" s="1"/>
  <c r="AK444" i="7" s="1"/>
  <c r="AK445" i="7" s="1"/>
  <c r="AK446" i="7" s="1"/>
  <c r="AK447" i="7" s="1"/>
  <c r="AK448" i="7" s="1"/>
  <c r="AK449" i="7" s="1"/>
  <c r="AK450" i="7" s="1"/>
  <c r="AK451" i="7" s="1"/>
  <c r="AK452" i="7" s="1"/>
  <c r="AK453" i="7" s="1"/>
  <c r="AH332" i="7"/>
  <c r="AH438" i="7"/>
  <c r="Q424" i="7"/>
  <c r="Q425" i="7" s="1"/>
  <c r="Q426" i="7" s="1"/>
  <c r="Q427" i="7" s="1"/>
  <c r="Q429" i="7" s="1"/>
  <c r="E476" i="7"/>
  <c r="Q371" i="7"/>
  <c r="Q372" i="7" s="1"/>
  <c r="Q373" i="7" s="1"/>
  <c r="Q374" i="7" s="1"/>
  <c r="Q376" i="7" s="1"/>
  <c r="G429" i="7"/>
  <c r="C441" i="7"/>
  <c r="G482" i="7"/>
  <c r="AE438" i="7"/>
  <c r="AE439" i="7" s="1"/>
  <c r="AE440" i="7" s="1"/>
  <c r="AE441" i="7" s="1"/>
  <c r="AE442" i="7" s="1"/>
  <c r="AE443" i="7" s="1"/>
  <c r="AE444" i="7" s="1"/>
  <c r="AE445" i="7" s="1"/>
  <c r="AE446" i="7" s="1"/>
  <c r="AE447" i="7" s="1"/>
  <c r="AE448" i="7" s="1"/>
  <c r="AE449" i="7" s="1"/>
  <c r="AE450" i="7" s="1"/>
  <c r="AE451" i="7" s="1"/>
  <c r="AE452" i="7" s="1"/>
  <c r="AE453" i="7" s="1"/>
  <c r="AH385" i="7"/>
  <c r="C335" i="7"/>
  <c r="K386" i="7"/>
  <c r="C412" i="7"/>
  <c r="C359" i="7"/>
  <c r="AG336" i="7"/>
  <c r="AG334" i="7"/>
  <c r="E370" i="7"/>
  <c r="AE332" i="7"/>
  <c r="AE333" i="7" s="1"/>
  <c r="AE334" i="7" s="1"/>
  <c r="AE335" i="7" s="1"/>
  <c r="AE336" i="7" s="1"/>
  <c r="AE337" i="7" s="1"/>
  <c r="AE338" i="7" s="1"/>
  <c r="AE339" i="7" s="1"/>
  <c r="AE340" i="7" s="1"/>
  <c r="AE341" i="7" s="1"/>
  <c r="AE342" i="7" s="1"/>
  <c r="AE343" i="7" s="1"/>
  <c r="AE344" i="7" s="1"/>
  <c r="AE345" i="7" s="1"/>
  <c r="AE346" i="7" s="1"/>
  <c r="AE347" i="7" s="1"/>
  <c r="G376" i="7"/>
  <c r="AE385" i="7"/>
  <c r="AE386" i="7" s="1"/>
  <c r="AE387" i="7" s="1"/>
  <c r="AE388" i="7" s="1"/>
  <c r="AE389" i="7" s="1"/>
  <c r="AE390" i="7" s="1"/>
  <c r="AE391" i="7" s="1"/>
  <c r="AE392" i="7" s="1"/>
  <c r="AE393" i="7" s="1"/>
  <c r="AE394" i="7" s="1"/>
  <c r="AE395" i="7" s="1"/>
  <c r="AE396" i="7" s="1"/>
  <c r="AE397" i="7" s="1"/>
  <c r="AE398" i="7" s="1"/>
  <c r="AE399" i="7" s="1"/>
  <c r="AE400" i="7" s="1"/>
  <c r="AG441" i="7"/>
  <c r="AG443" i="7"/>
  <c r="K392" i="7"/>
  <c r="K391" i="7"/>
  <c r="K340" i="7"/>
  <c r="AG333" i="7"/>
  <c r="I341" i="7"/>
  <c r="I342" i="7" s="1"/>
  <c r="I343" i="7" s="1"/>
  <c r="I344" i="7" s="1"/>
  <c r="I345" i="7" s="1"/>
  <c r="I346" i="7" s="1"/>
  <c r="I347" i="7" s="1"/>
  <c r="I348" i="7" s="1"/>
  <c r="I349" i="7" s="1"/>
  <c r="I350" i="7" s="1"/>
  <c r="I351" i="7" s="1"/>
  <c r="I352" i="7" s="1"/>
  <c r="I353" i="7" s="1"/>
  <c r="I354" i="7" s="1"/>
  <c r="I355" i="7" s="1"/>
  <c r="I356" i="7" s="1"/>
  <c r="I357" i="7" s="1"/>
  <c r="I358" i="7" s="1"/>
  <c r="I359" i="7" s="1"/>
  <c r="I360" i="7" s="1"/>
  <c r="I361" i="7" s="1"/>
  <c r="I362" i="7" s="1"/>
  <c r="I363" i="7" s="1"/>
  <c r="I364" i="7" s="1"/>
  <c r="I365" i="7" s="1"/>
  <c r="I366" i="7" s="1"/>
  <c r="I367" i="7" s="1"/>
  <c r="I370" i="7"/>
  <c r="I476" i="7"/>
  <c r="I447" i="7"/>
  <c r="I448" i="7" s="1"/>
  <c r="I449" i="7" s="1"/>
  <c r="I450" i="7" s="1"/>
  <c r="I451" i="7" s="1"/>
  <c r="I452" i="7" s="1"/>
  <c r="I453" i="7" s="1"/>
  <c r="I454" i="7" s="1"/>
  <c r="I455" i="7" s="1"/>
  <c r="I456" i="7" s="1"/>
  <c r="I457" i="7" s="1"/>
  <c r="I458" i="7" s="1"/>
  <c r="I459" i="7" s="1"/>
  <c r="I460" i="7" s="1"/>
  <c r="I461" i="7" s="1"/>
  <c r="I462" i="7" s="1"/>
  <c r="I463" i="7" s="1"/>
  <c r="I464" i="7" s="1"/>
  <c r="I465" i="7" s="1"/>
  <c r="I466" i="7" s="1"/>
  <c r="I467" i="7" s="1"/>
  <c r="I468" i="7" s="1"/>
  <c r="I469" i="7" s="1"/>
  <c r="I470" i="7" s="1"/>
  <c r="I471" i="7" s="1"/>
  <c r="I472" i="7" s="1"/>
  <c r="I473" i="7" s="1"/>
  <c r="I394" i="7"/>
  <c r="I395" i="7" s="1"/>
  <c r="I396" i="7" s="1"/>
  <c r="I397" i="7" s="1"/>
  <c r="I398" i="7" s="1"/>
  <c r="I399" i="7" s="1"/>
  <c r="I400" i="7" s="1"/>
  <c r="I401" i="7" s="1"/>
  <c r="I402" i="7" s="1"/>
  <c r="I403" i="7" s="1"/>
  <c r="I404" i="7" s="1"/>
  <c r="I405" i="7" s="1"/>
  <c r="I406" i="7" s="1"/>
  <c r="I407" i="7" s="1"/>
  <c r="I408" i="7" s="1"/>
  <c r="I409" i="7" s="1"/>
  <c r="I410" i="7" s="1"/>
  <c r="I411" i="7" s="1"/>
  <c r="I412" i="7" s="1"/>
  <c r="I413" i="7" s="1"/>
  <c r="I414" i="7" s="1"/>
  <c r="I415" i="7" s="1"/>
  <c r="I416" i="7" s="1"/>
  <c r="I417" i="7" s="1"/>
  <c r="I418" i="7" s="1"/>
  <c r="I419" i="7" s="1"/>
  <c r="I420" i="7" s="1"/>
  <c r="I423" i="7"/>
  <c r="AG386" i="7"/>
  <c r="K389" i="7"/>
  <c r="C388" i="7"/>
  <c r="M333" i="7"/>
  <c r="M336" i="7" s="1"/>
  <c r="M337" i="7" s="1"/>
  <c r="M338" i="7" s="1"/>
  <c r="M339" i="7" s="1"/>
  <c r="M340" i="7" s="1"/>
  <c r="K333" i="7"/>
  <c r="M389" i="7"/>
  <c r="M390" i="7" s="1"/>
  <c r="M391" i="7" s="1"/>
  <c r="M392" i="7" s="1"/>
  <c r="M393" i="7" s="1"/>
  <c r="AG335" i="7"/>
  <c r="K338" i="7"/>
  <c r="C465" i="7"/>
  <c r="AG390" i="7"/>
  <c r="K390" i="7"/>
  <c r="AH439" i="7" l="1"/>
  <c r="AH440" i="7" s="1"/>
  <c r="AH441" i="7" s="1"/>
  <c r="AH442" i="7" s="1"/>
  <c r="AH443" i="7" s="1"/>
  <c r="AH444" i="7" s="1"/>
  <c r="AH445" i="7" s="1"/>
  <c r="AH446" i="7" s="1"/>
  <c r="AH447" i="7" s="1"/>
  <c r="AH448" i="7" s="1"/>
  <c r="AH449" i="7" s="1"/>
  <c r="AH450" i="7" s="1"/>
  <c r="AH451" i="7" s="1"/>
  <c r="AH452" i="7" s="1"/>
  <c r="AH453" i="7" s="1"/>
  <c r="AH333" i="7"/>
  <c r="AH334" i="7" s="1"/>
  <c r="AH335" i="7" s="1"/>
  <c r="AH336" i="7" s="1"/>
  <c r="AH337" i="7" s="1"/>
  <c r="AH338" i="7" s="1"/>
  <c r="AH339" i="7" s="1"/>
  <c r="AH340" i="7" s="1"/>
  <c r="AH341" i="7" s="1"/>
  <c r="AH342" i="7" s="1"/>
  <c r="AH343" i="7" s="1"/>
  <c r="AH344" i="7" s="1"/>
  <c r="AH345" i="7" s="1"/>
  <c r="AH346" i="7" s="1"/>
  <c r="AH347" i="7" s="1"/>
  <c r="AH386" i="7"/>
  <c r="AH387" i="7" s="1"/>
  <c r="AH388" i="7" s="1"/>
  <c r="AH389" i="7" s="1"/>
  <c r="M476" i="7"/>
  <c r="M477" i="7" s="1"/>
  <c r="M478" i="7" s="1"/>
  <c r="M479" i="7" s="1"/>
  <c r="M480" i="7" s="1"/>
  <c r="M482" i="7"/>
  <c r="I424" i="7"/>
  <c r="I425" i="7" s="1"/>
  <c r="I426" i="7" s="1"/>
  <c r="I427" i="7" s="1"/>
  <c r="I429" i="7"/>
  <c r="M423" i="7"/>
  <c r="M394" i="7"/>
  <c r="M395" i="7" s="1"/>
  <c r="M396" i="7" s="1"/>
  <c r="M397" i="7" s="1"/>
  <c r="M398" i="7" s="1"/>
  <c r="M399" i="7" s="1"/>
  <c r="M400" i="7" s="1"/>
  <c r="M401" i="7" s="1"/>
  <c r="M402" i="7" s="1"/>
  <c r="M403" i="7" s="1"/>
  <c r="M404" i="7" s="1"/>
  <c r="M405" i="7" s="1"/>
  <c r="M406" i="7" s="1"/>
  <c r="M407" i="7" s="1"/>
  <c r="M408" i="7" s="1"/>
  <c r="M409" i="7" s="1"/>
  <c r="M410" i="7" s="1"/>
  <c r="M411" i="7" s="1"/>
  <c r="M412" i="7" s="1"/>
  <c r="M413" i="7" s="1"/>
  <c r="M414" i="7" s="1"/>
  <c r="M415" i="7" s="1"/>
  <c r="M416" i="7" s="1"/>
  <c r="M417" i="7" s="1"/>
  <c r="M418" i="7" s="1"/>
  <c r="M419" i="7" s="1"/>
  <c r="M420" i="7" s="1"/>
  <c r="I477" i="7"/>
  <c r="I478" i="7" s="1"/>
  <c r="I479" i="7" s="1"/>
  <c r="I480" i="7" s="1"/>
  <c r="I482" i="7"/>
  <c r="AH390" i="7"/>
  <c r="AH391" i="7" s="1"/>
  <c r="AH392" i="7" s="1"/>
  <c r="AH393" i="7" s="1"/>
  <c r="AH394" i="7" s="1"/>
  <c r="AH395" i="7" s="1"/>
  <c r="AH396" i="7" s="1"/>
  <c r="AH397" i="7" s="1"/>
  <c r="AH398" i="7" s="1"/>
  <c r="AH399" i="7" s="1"/>
  <c r="AH400" i="7" s="1"/>
  <c r="M370" i="7"/>
  <c r="M341" i="7"/>
  <c r="M342" i="7" s="1"/>
  <c r="M343" i="7" s="1"/>
  <c r="M344" i="7" s="1"/>
  <c r="M345" i="7" s="1"/>
  <c r="M346" i="7" s="1"/>
  <c r="M347" i="7" s="1"/>
  <c r="M348" i="7" s="1"/>
  <c r="M349" i="7" s="1"/>
  <c r="M350" i="7" s="1"/>
  <c r="M351" i="7" s="1"/>
  <c r="M352" i="7" s="1"/>
  <c r="M353" i="7" s="1"/>
  <c r="M354" i="7" s="1"/>
  <c r="M355" i="7" s="1"/>
  <c r="M356" i="7" s="1"/>
  <c r="M357" i="7" s="1"/>
  <c r="M358" i="7" s="1"/>
  <c r="M359" i="7" s="1"/>
  <c r="M360" i="7" s="1"/>
  <c r="M361" i="7" s="1"/>
  <c r="M362" i="7" s="1"/>
  <c r="M363" i="7" s="1"/>
  <c r="M364" i="7" s="1"/>
  <c r="M365" i="7" s="1"/>
  <c r="M366" i="7" s="1"/>
  <c r="M367" i="7" s="1"/>
  <c r="I371" i="7"/>
  <c r="I372" i="7" s="1"/>
  <c r="I373" i="7" s="1"/>
  <c r="I374" i="7" s="1"/>
  <c r="I376" i="7"/>
  <c r="M424" i="7" l="1"/>
  <c r="M425" i="7" s="1"/>
  <c r="M426" i="7" s="1"/>
  <c r="M427" i="7" s="1"/>
  <c r="M429" i="7"/>
  <c r="M371" i="7"/>
  <c r="M372" i="7" s="1"/>
  <c r="M373" i="7" s="1"/>
  <c r="M374" i="7" s="1"/>
  <c r="M376" i="7"/>
  <c r="J181" i="7" l="1"/>
  <c r="J180" i="7"/>
  <c r="J179" i="7"/>
  <c r="J178" i="7"/>
  <c r="J177" i="7"/>
  <c r="J128" i="7"/>
  <c r="J127" i="7"/>
  <c r="J126" i="7"/>
  <c r="J125" i="7"/>
  <c r="J124" i="7"/>
  <c r="J75" i="7"/>
  <c r="J74" i="7"/>
  <c r="J73" i="7"/>
  <c r="J72" i="7"/>
  <c r="J71" i="7"/>
  <c r="N19" i="7"/>
  <c r="N20" i="7"/>
  <c r="N21" i="7"/>
  <c r="N22" i="7"/>
  <c r="N18" i="7"/>
  <c r="J19" i="7"/>
  <c r="J20" i="7"/>
  <c r="J21" i="7"/>
  <c r="J22" i="7"/>
  <c r="J18" i="7"/>
  <c r="J10" i="15" l="1"/>
  <c r="G12" i="26" s="1"/>
  <c r="J12" i="15"/>
  <c r="O90" i="15" l="1"/>
  <c r="D36" i="22" l="1"/>
  <c r="CR553" i="23"/>
  <c r="CI553" i="23"/>
  <c r="BZ553" i="23"/>
  <c r="CR439" i="23"/>
  <c r="CI439" i="23"/>
  <c r="P25" i="15" l="1"/>
  <c r="CI578" i="23" l="1"/>
  <c r="AD15" i="7" l="1"/>
  <c r="F137" i="21" l="1"/>
  <c r="D46" i="22" s="1"/>
  <c r="F132" i="21"/>
  <c r="F131" i="21"/>
  <c r="D40" i="22" s="1"/>
  <c r="F130" i="21"/>
  <c r="D39" i="22" s="1"/>
  <c r="D41" i="22" l="1"/>
  <c r="F129" i="21"/>
  <c r="L58" i="7"/>
  <c r="L111" i="7"/>
  <c r="L164" i="7"/>
  <c r="L217" i="7"/>
  <c r="L270" i="7"/>
  <c r="L323" i="7"/>
  <c r="P317" i="7"/>
  <c r="Q317" i="7" s="1"/>
  <c r="L317" i="7"/>
  <c r="K317" i="7" s="1"/>
  <c r="G317" i="7"/>
  <c r="K314" i="7"/>
  <c r="G314" i="7"/>
  <c r="K313" i="7"/>
  <c r="G313" i="7"/>
  <c r="K312" i="7"/>
  <c r="G312" i="7"/>
  <c r="N311" i="7"/>
  <c r="K311" i="7"/>
  <c r="J311" i="7"/>
  <c r="G311" i="7"/>
  <c r="K310" i="7"/>
  <c r="G310" i="7"/>
  <c r="K309" i="7"/>
  <c r="G309" i="7"/>
  <c r="K308" i="7"/>
  <c r="G308" i="7"/>
  <c r="K307" i="7"/>
  <c r="G307" i="7"/>
  <c r="K306" i="7"/>
  <c r="G306" i="7"/>
  <c r="K305" i="7"/>
  <c r="G305" i="7"/>
  <c r="K304" i="7"/>
  <c r="G304" i="7"/>
  <c r="N303" i="7"/>
  <c r="R303" i="7" s="1"/>
  <c r="K303" i="7"/>
  <c r="J303" i="7"/>
  <c r="G303" i="7"/>
  <c r="K302" i="7"/>
  <c r="G302" i="7"/>
  <c r="K301" i="7"/>
  <c r="G301" i="7"/>
  <c r="K300" i="7"/>
  <c r="G300" i="7"/>
  <c r="K299" i="7"/>
  <c r="G299" i="7"/>
  <c r="N298" i="7"/>
  <c r="R298" i="7" s="1"/>
  <c r="K298" i="7"/>
  <c r="J298" i="7"/>
  <c r="G298" i="7"/>
  <c r="K297" i="7"/>
  <c r="G297" i="7"/>
  <c r="K296" i="7"/>
  <c r="G296" i="7"/>
  <c r="K295" i="7"/>
  <c r="G295" i="7"/>
  <c r="K294" i="7"/>
  <c r="G294" i="7"/>
  <c r="K293" i="7"/>
  <c r="G293" i="7"/>
  <c r="K292" i="7"/>
  <c r="G292" i="7"/>
  <c r="K291" i="7"/>
  <c r="G291" i="7"/>
  <c r="K290" i="7"/>
  <c r="G290" i="7"/>
  <c r="K289" i="7"/>
  <c r="G289" i="7"/>
  <c r="K288" i="7"/>
  <c r="G288" i="7"/>
  <c r="L287" i="7"/>
  <c r="K287" i="7" s="1"/>
  <c r="G287" i="7"/>
  <c r="L286" i="7"/>
  <c r="K286" i="7" s="1"/>
  <c r="G286" i="7"/>
  <c r="R285" i="7"/>
  <c r="AL282" i="7" s="1"/>
  <c r="L285" i="7"/>
  <c r="K285" i="7" s="1"/>
  <c r="G285" i="7"/>
  <c r="L284" i="7"/>
  <c r="K284" i="7" s="1"/>
  <c r="G284" i="7"/>
  <c r="L283" i="7"/>
  <c r="K283" i="7" s="1"/>
  <c r="G283" i="7"/>
  <c r="L280" i="7"/>
  <c r="M280" i="7" s="1"/>
  <c r="I280" i="7"/>
  <c r="I283" i="7" s="1"/>
  <c r="I284" i="7" s="1"/>
  <c r="I285" i="7" s="1"/>
  <c r="I286" i="7" s="1"/>
  <c r="I287" i="7" s="1"/>
  <c r="G280" i="7"/>
  <c r="L277" i="7"/>
  <c r="K277" i="7" s="1"/>
  <c r="G277" i="7"/>
  <c r="P264" i="7"/>
  <c r="Q264" i="7" s="1"/>
  <c r="L264" i="7"/>
  <c r="K264" i="7" s="1"/>
  <c r="G264" i="7"/>
  <c r="K261" i="7"/>
  <c r="G261" i="7"/>
  <c r="K260" i="7"/>
  <c r="G260" i="7"/>
  <c r="K259" i="7"/>
  <c r="G259" i="7"/>
  <c r="N258" i="7"/>
  <c r="R258" i="7" s="1"/>
  <c r="K258" i="7"/>
  <c r="J258" i="7"/>
  <c r="G258" i="7"/>
  <c r="K257" i="7"/>
  <c r="G257" i="7"/>
  <c r="K256" i="7"/>
  <c r="G256" i="7"/>
  <c r="K255" i="7"/>
  <c r="G255" i="7"/>
  <c r="K254" i="7"/>
  <c r="G254" i="7"/>
  <c r="K253" i="7"/>
  <c r="G253" i="7"/>
  <c r="K252" i="7"/>
  <c r="G252" i="7"/>
  <c r="K251" i="7"/>
  <c r="G251" i="7"/>
  <c r="N250" i="7"/>
  <c r="R250" i="7" s="1"/>
  <c r="K250" i="7"/>
  <c r="J250" i="7"/>
  <c r="G250" i="7"/>
  <c r="K249" i="7"/>
  <c r="G249" i="7"/>
  <c r="K248" i="7"/>
  <c r="G248" i="7"/>
  <c r="K247" i="7"/>
  <c r="G247" i="7"/>
  <c r="K246" i="7"/>
  <c r="G246" i="7"/>
  <c r="N245" i="7"/>
  <c r="R245" i="7" s="1"/>
  <c r="K245" i="7"/>
  <c r="J245" i="7"/>
  <c r="G245" i="7"/>
  <c r="K244" i="7"/>
  <c r="G244" i="7"/>
  <c r="K243" i="7"/>
  <c r="G243" i="7"/>
  <c r="K242" i="7"/>
  <c r="G242" i="7"/>
  <c r="K241" i="7"/>
  <c r="G241" i="7"/>
  <c r="K240" i="7"/>
  <c r="G240" i="7"/>
  <c r="K239" i="7"/>
  <c r="G239" i="7"/>
  <c r="K238" i="7"/>
  <c r="G238" i="7"/>
  <c r="K237" i="7"/>
  <c r="G237" i="7"/>
  <c r="K236" i="7"/>
  <c r="G236" i="7"/>
  <c r="K235" i="7"/>
  <c r="G235" i="7"/>
  <c r="L234" i="7"/>
  <c r="K234" i="7" s="1"/>
  <c r="AF231" i="7"/>
  <c r="G234" i="7"/>
  <c r="L233" i="7"/>
  <c r="K233" i="7" s="1"/>
  <c r="G233" i="7"/>
  <c r="AI229" i="7"/>
  <c r="L232" i="7"/>
  <c r="K232" i="7" s="1"/>
  <c r="G232" i="7"/>
  <c r="AI228" i="7"/>
  <c r="L231" i="7"/>
  <c r="K231" i="7" s="1"/>
  <c r="G231" i="7"/>
  <c r="R230" i="7"/>
  <c r="AL227" i="7" s="1"/>
  <c r="L230" i="7"/>
  <c r="K230" i="7" s="1"/>
  <c r="G230" i="7"/>
  <c r="L227" i="7"/>
  <c r="M227" i="7" s="1"/>
  <c r="I227" i="7"/>
  <c r="I230" i="7" s="1"/>
  <c r="I231" i="7" s="1"/>
  <c r="I232" i="7" s="1"/>
  <c r="I233" i="7" s="1"/>
  <c r="I234" i="7" s="1"/>
  <c r="G227" i="7"/>
  <c r="L224" i="7"/>
  <c r="K224" i="7" s="1"/>
  <c r="G224" i="7"/>
  <c r="P211" i="7"/>
  <c r="Q211" i="7" s="1"/>
  <c r="L211" i="7"/>
  <c r="K211" i="7" s="1"/>
  <c r="G211" i="7"/>
  <c r="K208" i="7"/>
  <c r="G208" i="7"/>
  <c r="K207" i="7"/>
  <c r="G207" i="7"/>
  <c r="K206" i="7"/>
  <c r="G206" i="7"/>
  <c r="N205" i="7"/>
  <c r="K205" i="7"/>
  <c r="J205" i="7"/>
  <c r="G205" i="7"/>
  <c r="K204" i="7"/>
  <c r="G204" i="7"/>
  <c r="K203" i="7"/>
  <c r="G203" i="7"/>
  <c r="K202" i="7"/>
  <c r="G202" i="7"/>
  <c r="K201" i="7"/>
  <c r="G201" i="7"/>
  <c r="K200" i="7"/>
  <c r="G200" i="7"/>
  <c r="K199" i="7"/>
  <c r="G199" i="7"/>
  <c r="K198" i="7"/>
  <c r="G198" i="7"/>
  <c r="N197" i="7"/>
  <c r="R197" i="7" s="1"/>
  <c r="K197" i="7"/>
  <c r="J197" i="7"/>
  <c r="G197" i="7"/>
  <c r="K196" i="7"/>
  <c r="G196" i="7"/>
  <c r="K195" i="7"/>
  <c r="G195" i="7"/>
  <c r="K194" i="7"/>
  <c r="G194" i="7"/>
  <c r="K193" i="7"/>
  <c r="G193" i="7"/>
  <c r="N192" i="7"/>
  <c r="K192" i="7"/>
  <c r="J192" i="7"/>
  <c r="G192" i="7"/>
  <c r="K191" i="7"/>
  <c r="G191" i="7"/>
  <c r="K190" i="7"/>
  <c r="G190" i="7"/>
  <c r="K189" i="7"/>
  <c r="G189" i="7"/>
  <c r="K188" i="7"/>
  <c r="G188" i="7"/>
  <c r="K187" i="7"/>
  <c r="G187" i="7"/>
  <c r="K186" i="7"/>
  <c r="G186" i="7"/>
  <c r="K185" i="7"/>
  <c r="G185" i="7"/>
  <c r="K184" i="7"/>
  <c r="G184" i="7"/>
  <c r="K183" i="7"/>
  <c r="G183" i="7"/>
  <c r="K182" i="7"/>
  <c r="G182" i="7"/>
  <c r="N181" i="7"/>
  <c r="R181" i="7" s="1"/>
  <c r="AL178" i="7" s="1"/>
  <c r="L181" i="7"/>
  <c r="K181" i="7" s="1"/>
  <c r="AF178" i="7"/>
  <c r="G181" i="7"/>
  <c r="N180" i="7"/>
  <c r="R180" i="7" s="1"/>
  <c r="AL177" i="7" s="1"/>
  <c r="L180" i="7"/>
  <c r="K180" i="7" s="1"/>
  <c r="AF177" i="7"/>
  <c r="G180" i="7"/>
  <c r="N179" i="7"/>
  <c r="AI176" i="7" s="1"/>
  <c r="L179" i="7"/>
  <c r="K179" i="7" s="1"/>
  <c r="G179" i="7"/>
  <c r="N178" i="7"/>
  <c r="AI175" i="7" s="1"/>
  <c r="L178" i="7"/>
  <c r="K178" i="7" s="1"/>
  <c r="G178" i="7"/>
  <c r="N177" i="7"/>
  <c r="R177" i="7" s="1"/>
  <c r="AL174" i="7" s="1"/>
  <c r="L177" i="7"/>
  <c r="AG174" i="7" s="1"/>
  <c r="G177" i="7"/>
  <c r="L174" i="7"/>
  <c r="M174" i="7" s="1"/>
  <c r="I174" i="7"/>
  <c r="I177" i="7" s="1"/>
  <c r="I178" i="7" s="1"/>
  <c r="I179" i="7" s="1"/>
  <c r="I180" i="7" s="1"/>
  <c r="I181" i="7" s="1"/>
  <c r="G174" i="7"/>
  <c r="L171" i="7"/>
  <c r="K171" i="7" s="1"/>
  <c r="G171" i="7"/>
  <c r="R158" i="7"/>
  <c r="P158" i="7"/>
  <c r="Q158" i="7" s="1"/>
  <c r="L158" i="7"/>
  <c r="K158" i="7" s="1"/>
  <c r="G158" i="7"/>
  <c r="K155" i="7"/>
  <c r="G155" i="7"/>
  <c r="K154" i="7"/>
  <c r="G154" i="7"/>
  <c r="K153" i="7"/>
  <c r="G153" i="7"/>
  <c r="N152" i="7"/>
  <c r="K152" i="7"/>
  <c r="J152" i="7"/>
  <c r="G152" i="7"/>
  <c r="K151" i="7"/>
  <c r="G151" i="7"/>
  <c r="K150" i="7"/>
  <c r="G150" i="7"/>
  <c r="K149" i="7"/>
  <c r="G149" i="7"/>
  <c r="K148" i="7"/>
  <c r="G148" i="7"/>
  <c r="K147" i="7"/>
  <c r="G147" i="7"/>
  <c r="K146" i="7"/>
  <c r="G146" i="7"/>
  <c r="K145" i="7"/>
  <c r="G145" i="7"/>
  <c r="N144" i="7"/>
  <c r="K144" i="7"/>
  <c r="J144" i="7"/>
  <c r="G144" i="7"/>
  <c r="K143" i="7"/>
  <c r="G143" i="7"/>
  <c r="K142" i="7"/>
  <c r="G142" i="7"/>
  <c r="K141" i="7"/>
  <c r="G141" i="7"/>
  <c r="K140" i="7"/>
  <c r="G140" i="7"/>
  <c r="N139" i="7"/>
  <c r="K139" i="7"/>
  <c r="J139" i="7"/>
  <c r="G139" i="7"/>
  <c r="K138" i="7"/>
  <c r="G138" i="7"/>
  <c r="K137" i="7"/>
  <c r="G137" i="7"/>
  <c r="K136" i="7"/>
  <c r="G136" i="7"/>
  <c r="K135" i="7"/>
  <c r="G135" i="7"/>
  <c r="K134" i="7"/>
  <c r="G134" i="7"/>
  <c r="K133" i="7"/>
  <c r="G133" i="7"/>
  <c r="K132" i="7"/>
  <c r="G132" i="7"/>
  <c r="K131" i="7"/>
  <c r="G131" i="7"/>
  <c r="K130" i="7"/>
  <c r="G130" i="7"/>
  <c r="K129" i="7"/>
  <c r="G129" i="7"/>
  <c r="N128" i="7"/>
  <c r="L128" i="7"/>
  <c r="K128" i="7" s="1"/>
  <c r="G128" i="7"/>
  <c r="N127" i="7"/>
  <c r="AI124" i="7" s="1"/>
  <c r="L127" i="7"/>
  <c r="K127" i="7" s="1"/>
  <c r="G127" i="7"/>
  <c r="N126" i="7"/>
  <c r="AI123" i="7" s="1"/>
  <c r="L126" i="7"/>
  <c r="K126" i="7" s="1"/>
  <c r="G126" i="7"/>
  <c r="N125" i="7"/>
  <c r="AI122" i="7" s="1"/>
  <c r="L125" i="7"/>
  <c r="K125" i="7" s="1"/>
  <c r="G125" i="7"/>
  <c r="N124" i="7"/>
  <c r="AI121" i="7" s="1"/>
  <c r="L124" i="7"/>
  <c r="K124" i="7" s="1"/>
  <c r="G124" i="7"/>
  <c r="L121" i="7"/>
  <c r="M121" i="7" s="1"/>
  <c r="I121" i="7"/>
  <c r="I124" i="7" s="1"/>
  <c r="I125" i="7" s="1"/>
  <c r="I126" i="7" s="1"/>
  <c r="I127" i="7" s="1"/>
  <c r="I128" i="7" s="1"/>
  <c r="G121" i="7"/>
  <c r="L118" i="7"/>
  <c r="K118" i="7" s="1"/>
  <c r="G118" i="7"/>
  <c r="R105" i="7"/>
  <c r="P105" i="7"/>
  <c r="Q105" i="7" s="1"/>
  <c r="L105" i="7"/>
  <c r="K105" i="7" s="1"/>
  <c r="G105" i="7"/>
  <c r="K102" i="7"/>
  <c r="G102" i="7"/>
  <c r="K101" i="7"/>
  <c r="G101" i="7"/>
  <c r="K100" i="7"/>
  <c r="G100" i="7"/>
  <c r="N99" i="7"/>
  <c r="K99" i="7"/>
  <c r="J99" i="7"/>
  <c r="G99" i="7"/>
  <c r="K98" i="7"/>
  <c r="G98" i="7"/>
  <c r="K97" i="7"/>
  <c r="G97" i="7"/>
  <c r="K96" i="7"/>
  <c r="G96" i="7"/>
  <c r="K95" i="7"/>
  <c r="G95" i="7"/>
  <c r="K94" i="7"/>
  <c r="G94" i="7"/>
  <c r="K93" i="7"/>
  <c r="G93" i="7"/>
  <c r="K92" i="7"/>
  <c r="G92" i="7"/>
  <c r="N91" i="7"/>
  <c r="K91" i="7"/>
  <c r="J91" i="7"/>
  <c r="G91" i="7"/>
  <c r="K90" i="7"/>
  <c r="G90" i="7"/>
  <c r="K89" i="7"/>
  <c r="G89" i="7"/>
  <c r="K88" i="7"/>
  <c r="G88" i="7"/>
  <c r="K87" i="7"/>
  <c r="G87" i="7"/>
  <c r="N86" i="7"/>
  <c r="K86" i="7"/>
  <c r="J86" i="7"/>
  <c r="G86" i="7"/>
  <c r="K85" i="7"/>
  <c r="G85" i="7"/>
  <c r="K84" i="7"/>
  <c r="G84" i="7"/>
  <c r="K83" i="7"/>
  <c r="G83" i="7"/>
  <c r="K82" i="7"/>
  <c r="G82" i="7"/>
  <c r="K81" i="7"/>
  <c r="G81" i="7"/>
  <c r="K80" i="7"/>
  <c r="G80" i="7"/>
  <c r="K79" i="7"/>
  <c r="G79" i="7"/>
  <c r="K78" i="7"/>
  <c r="G78" i="7"/>
  <c r="K77" i="7"/>
  <c r="G77" i="7"/>
  <c r="K76" i="7"/>
  <c r="G76" i="7"/>
  <c r="N75" i="7"/>
  <c r="AI72" i="7" s="1"/>
  <c r="L75" i="7"/>
  <c r="K75" i="7" s="1"/>
  <c r="G75" i="7"/>
  <c r="N74" i="7"/>
  <c r="AI71" i="7" s="1"/>
  <c r="L74" i="7"/>
  <c r="K74" i="7" s="1"/>
  <c r="G74" i="7"/>
  <c r="N73" i="7"/>
  <c r="L73" i="7"/>
  <c r="K73" i="7" s="1"/>
  <c r="G73" i="7"/>
  <c r="N72" i="7"/>
  <c r="AI69" i="7" s="1"/>
  <c r="L72" i="7"/>
  <c r="K72" i="7" s="1"/>
  <c r="G72" i="7"/>
  <c r="N71" i="7"/>
  <c r="L71" i="7"/>
  <c r="K71" i="7" s="1"/>
  <c r="G71" i="7"/>
  <c r="L68" i="7"/>
  <c r="K68" i="7" s="1"/>
  <c r="I68" i="7"/>
  <c r="I71" i="7" s="1"/>
  <c r="I72" i="7" s="1"/>
  <c r="I73" i="7" s="1"/>
  <c r="I74" i="7" s="1"/>
  <c r="I75" i="7" s="1"/>
  <c r="G68" i="7"/>
  <c r="L65" i="7"/>
  <c r="K65" i="7" s="1"/>
  <c r="G65" i="7"/>
  <c r="R52" i="7"/>
  <c r="P52" i="7"/>
  <c r="Q52" i="7" s="1"/>
  <c r="L52" i="7"/>
  <c r="G52" i="7"/>
  <c r="K49" i="7"/>
  <c r="G49" i="7"/>
  <c r="K48" i="7"/>
  <c r="G48" i="7"/>
  <c r="K47" i="7"/>
  <c r="G47" i="7"/>
  <c r="N46" i="7"/>
  <c r="K46" i="7"/>
  <c r="J46" i="7"/>
  <c r="G46" i="7"/>
  <c r="K45" i="7"/>
  <c r="G45" i="7"/>
  <c r="K44" i="7"/>
  <c r="G44" i="7"/>
  <c r="K43" i="7"/>
  <c r="G43" i="7"/>
  <c r="K42" i="7"/>
  <c r="G42" i="7"/>
  <c r="K41" i="7"/>
  <c r="G41" i="7"/>
  <c r="K40" i="7"/>
  <c r="G40" i="7"/>
  <c r="K39" i="7"/>
  <c r="G39" i="7"/>
  <c r="N38" i="7"/>
  <c r="K38" i="7"/>
  <c r="J38" i="7"/>
  <c r="G38" i="7"/>
  <c r="K37" i="7"/>
  <c r="G37" i="7"/>
  <c r="K36" i="7"/>
  <c r="G36" i="7"/>
  <c r="K35" i="7"/>
  <c r="G35" i="7"/>
  <c r="K34" i="7"/>
  <c r="G34" i="7"/>
  <c r="N33" i="7"/>
  <c r="K33" i="7"/>
  <c r="J33" i="7"/>
  <c r="G33" i="7"/>
  <c r="K32" i="7"/>
  <c r="G32" i="7"/>
  <c r="K31" i="7"/>
  <c r="G31" i="7"/>
  <c r="K30" i="7"/>
  <c r="G30" i="7"/>
  <c r="K29" i="7"/>
  <c r="G29" i="7"/>
  <c r="K28" i="7"/>
  <c r="G28" i="7"/>
  <c r="K27" i="7"/>
  <c r="G27" i="7"/>
  <c r="K26" i="7"/>
  <c r="G26" i="7"/>
  <c r="K25" i="7"/>
  <c r="G25" i="7"/>
  <c r="K24" i="7"/>
  <c r="G24" i="7"/>
  <c r="K23" i="7"/>
  <c r="G23" i="7"/>
  <c r="L22" i="7"/>
  <c r="K22" i="7" s="1"/>
  <c r="G22" i="7"/>
  <c r="L21" i="7"/>
  <c r="K21" i="7" s="1"/>
  <c r="G21" i="7"/>
  <c r="L20" i="7"/>
  <c r="K20" i="7" s="1"/>
  <c r="G20" i="7"/>
  <c r="L19" i="7"/>
  <c r="K19" i="7" s="1"/>
  <c r="G19" i="7"/>
  <c r="G139" i="21"/>
  <c r="L18" i="7"/>
  <c r="F139" i="21"/>
  <c r="G18" i="7"/>
  <c r="L15" i="7"/>
  <c r="K15" i="7" s="1"/>
  <c r="I15" i="7"/>
  <c r="I18" i="7" s="1"/>
  <c r="I19" i="7" s="1"/>
  <c r="I20" i="7" s="1"/>
  <c r="I21" i="7" s="1"/>
  <c r="I22" i="7" s="1"/>
  <c r="G15" i="7"/>
  <c r="L12" i="7"/>
  <c r="K12" i="7" s="1"/>
  <c r="G12" i="7"/>
  <c r="B274" i="7"/>
  <c r="B221" i="7"/>
  <c r="B168" i="7"/>
  <c r="B115" i="7"/>
  <c r="B62" i="7"/>
  <c r="E323" i="7"/>
  <c r="R321" i="7"/>
  <c r="P321" i="7"/>
  <c r="L321" i="7"/>
  <c r="H321" i="7"/>
  <c r="F321" i="7"/>
  <c r="D321" i="7"/>
  <c r="R320" i="7"/>
  <c r="P320" i="7"/>
  <c r="L320" i="7"/>
  <c r="H320" i="7"/>
  <c r="F320" i="7"/>
  <c r="D320" i="7"/>
  <c r="R319" i="7"/>
  <c r="P319" i="7"/>
  <c r="L319" i="7"/>
  <c r="H319" i="7"/>
  <c r="F319" i="7"/>
  <c r="D319" i="7"/>
  <c r="R318" i="7"/>
  <c r="P318" i="7"/>
  <c r="L318" i="7"/>
  <c r="H318" i="7"/>
  <c r="F318" i="7"/>
  <c r="D318" i="7"/>
  <c r="R317" i="7"/>
  <c r="AJ294" i="7"/>
  <c r="D317" i="7"/>
  <c r="R316" i="7"/>
  <c r="C316" i="7"/>
  <c r="R315" i="7"/>
  <c r="F315" i="7"/>
  <c r="R314" i="7"/>
  <c r="F314" i="7"/>
  <c r="R313" i="7"/>
  <c r="F313" i="7"/>
  <c r="R312" i="7"/>
  <c r="F312" i="7"/>
  <c r="R311" i="7"/>
  <c r="AJ293" i="7"/>
  <c r="R310" i="7"/>
  <c r="C310" i="7"/>
  <c r="R309" i="7"/>
  <c r="C309" i="7"/>
  <c r="R308" i="7"/>
  <c r="C308" i="7"/>
  <c r="R307" i="7"/>
  <c r="C307" i="7"/>
  <c r="R306" i="7"/>
  <c r="AJ292" i="7"/>
  <c r="R305" i="7"/>
  <c r="F305" i="7"/>
  <c r="E305" i="7"/>
  <c r="R304" i="7"/>
  <c r="F304" i="7"/>
  <c r="E304" i="7"/>
  <c r="AJ291" i="7"/>
  <c r="R302" i="7"/>
  <c r="C302" i="7"/>
  <c r="R301" i="7"/>
  <c r="F301" i="7"/>
  <c r="R300" i="7"/>
  <c r="F300" i="7"/>
  <c r="R299" i="7"/>
  <c r="F299" i="7"/>
  <c r="R297" i="7"/>
  <c r="R296" i="7"/>
  <c r="C296" i="7"/>
  <c r="R295" i="7"/>
  <c r="AG294" i="7"/>
  <c r="AD294" i="7"/>
  <c r="W294" i="7"/>
  <c r="R294" i="7"/>
  <c r="AG293" i="7"/>
  <c r="AD293" i="7"/>
  <c r="W293" i="7"/>
  <c r="R293" i="7"/>
  <c r="AG292" i="7"/>
  <c r="AD292" i="7"/>
  <c r="W292" i="7"/>
  <c r="AI289" i="7"/>
  <c r="AI290" i="7" s="1"/>
  <c r="AI291" i="7" s="1"/>
  <c r="AI292" i="7" s="1"/>
  <c r="AI293" i="7" s="1"/>
  <c r="AI294" i="7" s="1"/>
  <c r="C292" i="7"/>
  <c r="AG291" i="7"/>
  <c r="AD291" i="7"/>
  <c r="W291" i="7"/>
  <c r="R291" i="7"/>
  <c r="AL288" i="7" s="1"/>
  <c r="C291" i="7"/>
  <c r="AG290" i="7"/>
  <c r="AD290" i="7"/>
  <c r="W290" i="7"/>
  <c r="AJ287" i="7"/>
  <c r="AI287" i="7"/>
  <c r="C290" i="7"/>
  <c r="AJ289" i="7"/>
  <c r="AG289" i="7"/>
  <c r="AD289" i="7"/>
  <c r="X289" i="7"/>
  <c r="R289" i="7"/>
  <c r="AL286" i="7" s="1"/>
  <c r="C289" i="7"/>
  <c r="AJ288" i="7"/>
  <c r="AI288" i="7"/>
  <c r="AG288" i="7"/>
  <c r="AF288" i="7"/>
  <c r="AF289" i="7" s="1"/>
  <c r="AF290" i="7" s="1"/>
  <c r="AF291" i="7" s="1"/>
  <c r="AF292" i="7" s="1"/>
  <c r="AF293" i="7" s="1"/>
  <c r="AF294" i="7" s="1"/>
  <c r="AD288" i="7"/>
  <c r="X288" i="7"/>
  <c r="R288" i="7"/>
  <c r="AL285" i="7" s="1"/>
  <c r="AJ285" i="7"/>
  <c r="AI285" i="7"/>
  <c r="C288" i="7"/>
  <c r="AG287" i="7"/>
  <c r="AF287" i="7"/>
  <c r="AD287" i="7"/>
  <c r="X287" i="7"/>
  <c r="AJ284" i="7"/>
  <c r="R287" i="7"/>
  <c r="AL284" i="7" s="1"/>
  <c r="C287" i="7"/>
  <c r="AJ286" i="7"/>
  <c r="AI286" i="7"/>
  <c r="AG286" i="7"/>
  <c r="AF286" i="7"/>
  <c r="AD286" i="7"/>
  <c r="X286" i="7"/>
  <c r="AI283" i="7"/>
  <c r="C286" i="7"/>
  <c r="AG285" i="7"/>
  <c r="AF285" i="7"/>
  <c r="AD285" i="7"/>
  <c r="X285" i="7"/>
  <c r="AJ282" i="7"/>
  <c r="C285" i="7"/>
  <c r="AF284" i="7"/>
  <c r="AD284" i="7"/>
  <c r="X284" i="7"/>
  <c r="R284" i="7"/>
  <c r="AL281" i="7" s="1"/>
  <c r="AJ281" i="7"/>
  <c r="AI281" i="7"/>
  <c r="C284" i="7"/>
  <c r="AJ283" i="7"/>
  <c r="AF283" i="7"/>
  <c r="AD283" i="7"/>
  <c r="X283" i="7"/>
  <c r="R283" i="7"/>
  <c r="AL280" i="7" s="1"/>
  <c r="C283" i="7"/>
  <c r="AG282" i="7"/>
  <c r="AF282" i="7"/>
  <c r="AD282" i="7"/>
  <c r="X282" i="7"/>
  <c r="R282" i="7"/>
  <c r="AF281" i="7"/>
  <c r="AD281" i="7"/>
  <c r="X281" i="7"/>
  <c r="R281" i="7"/>
  <c r="AJ280" i="7"/>
  <c r="AF280" i="7"/>
  <c r="X280" i="7"/>
  <c r="W280" i="7"/>
  <c r="R280" i="7"/>
  <c r="AJ279" i="7"/>
  <c r="AL279" i="7"/>
  <c r="AI279" i="7"/>
  <c r="AG279" i="7"/>
  <c r="AF279" i="7"/>
  <c r="R279" i="7"/>
  <c r="C279" i="7"/>
  <c r="AG278" i="7"/>
  <c r="AH278" i="7" s="1"/>
  <c r="R278" i="7"/>
  <c r="R277" i="7"/>
  <c r="E277" i="7"/>
  <c r="E280" i="7" s="1"/>
  <c r="E283" i="7" s="1"/>
  <c r="E284" i="7" s="1"/>
  <c r="E285" i="7" s="1"/>
  <c r="E286" i="7" s="1"/>
  <c r="E287" i="7" s="1"/>
  <c r="E288" i="7" s="1"/>
  <c r="E289" i="7" s="1"/>
  <c r="E290" i="7" s="1"/>
  <c r="E291" i="7" s="1"/>
  <c r="E292" i="7" s="1"/>
  <c r="E297" i="7" s="1"/>
  <c r="E298" i="7" s="1"/>
  <c r="E303" i="7" s="1"/>
  <c r="E307" i="7" s="1"/>
  <c r="E308" i="7" s="1"/>
  <c r="E309" i="7" s="1"/>
  <c r="E311" i="7" s="1"/>
  <c r="C277" i="7"/>
  <c r="AJ276" i="7"/>
  <c r="AG276" i="7"/>
  <c r="R276" i="7"/>
  <c r="AD278" i="7"/>
  <c r="AE278" i="7" s="1"/>
  <c r="E270" i="7"/>
  <c r="R268" i="7"/>
  <c r="P268" i="7"/>
  <c r="L268" i="7"/>
  <c r="H268" i="7"/>
  <c r="F268" i="7"/>
  <c r="D268" i="7"/>
  <c r="R267" i="7"/>
  <c r="P267" i="7"/>
  <c r="L267" i="7"/>
  <c r="H267" i="7"/>
  <c r="F267" i="7"/>
  <c r="D267" i="7"/>
  <c r="R266" i="7"/>
  <c r="P266" i="7"/>
  <c r="L266" i="7"/>
  <c r="H266" i="7"/>
  <c r="F266" i="7"/>
  <c r="D266" i="7"/>
  <c r="R265" i="7"/>
  <c r="P265" i="7"/>
  <c r="L265" i="7"/>
  <c r="H265" i="7"/>
  <c r="F265" i="7"/>
  <c r="D265" i="7"/>
  <c r="R264" i="7"/>
  <c r="D264" i="7"/>
  <c r="R263" i="7"/>
  <c r="C263" i="7"/>
  <c r="R262" i="7"/>
  <c r="F262" i="7"/>
  <c r="R261" i="7"/>
  <c r="F261" i="7"/>
  <c r="R260" i="7"/>
  <c r="F260" i="7"/>
  <c r="R259" i="7"/>
  <c r="F259" i="7"/>
  <c r="AJ240" i="7"/>
  <c r="R257" i="7"/>
  <c r="C257" i="7"/>
  <c r="R256" i="7"/>
  <c r="C256" i="7"/>
  <c r="R255" i="7"/>
  <c r="C255" i="7"/>
  <c r="R254" i="7"/>
  <c r="AJ239" i="7"/>
  <c r="C254" i="7"/>
  <c r="R253" i="7"/>
  <c r="R252" i="7"/>
  <c r="F252" i="7"/>
  <c r="E252" i="7"/>
  <c r="R251" i="7"/>
  <c r="AJ238" i="7"/>
  <c r="F251" i="7"/>
  <c r="E251" i="7"/>
  <c r="R249" i="7"/>
  <c r="C249" i="7"/>
  <c r="R248" i="7"/>
  <c r="F248" i="7"/>
  <c r="R247" i="7"/>
  <c r="F247" i="7"/>
  <c r="R246" i="7"/>
  <c r="F246" i="7"/>
  <c r="R244" i="7"/>
  <c r="R243" i="7"/>
  <c r="C243" i="7"/>
  <c r="R242" i="7"/>
  <c r="AG241" i="7"/>
  <c r="AD241" i="7"/>
  <c r="W241" i="7"/>
  <c r="R241" i="7"/>
  <c r="AG240" i="7"/>
  <c r="AD240" i="7"/>
  <c r="W240" i="7"/>
  <c r="R240" i="7"/>
  <c r="AG239" i="7"/>
  <c r="AD239" i="7"/>
  <c r="W239" i="7"/>
  <c r="AJ236" i="7"/>
  <c r="R239" i="7"/>
  <c r="AL236" i="7" s="1"/>
  <c r="AL237" i="7" s="1"/>
  <c r="AL238" i="7" s="1"/>
  <c r="AL239" i="7" s="1"/>
  <c r="AL240" i="7" s="1"/>
  <c r="AL241" i="7" s="1"/>
  <c r="C239" i="7"/>
  <c r="AG238" i="7"/>
  <c r="AD238" i="7"/>
  <c r="W238" i="7"/>
  <c r="R238" i="7"/>
  <c r="AL235" i="7" s="1"/>
  <c r="C238" i="7"/>
  <c r="AG237" i="7"/>
  <c r="AD237" i="7"/>
  <c r="W237" i="7"/>
  <c r="AJ234" i="7"/>
  <c r="AI234" i="7"/>
  <c r="C237" i="7"/>
  <c r="AG236" i="7"/>
  <c r="AD236" i="7"/>
  <c r="X236" i="7"/>
  <c r="AI233" i="7"/>
  <c r="C236" i="7"/>
  <c r="AJ235" i="7"/>
  <c r="AI235" i="7"/>
  <c r="AG235" i="7"/>
  <c r="AF235" i="7"/>
  <c r="AF236" i="7" s="1"/>
  <c r="AF237" i="7" s="1"/>
  <c r="AF238" i="7" s="1"/>
  <c r="AF239" i="7" s="1"/>
  <c r="AF240" i="7" s="1"/>
  <c r="AF241" i="7" s="1"/>
  <c r="AD235" i="7"/>
  <c r="X235" i="7"/>
  <c r="R235" i="7"/>
  <c r="AL232" i="7" s="1"/>
  <c r="AJ232" i="7"/>
  <c r="C235" i="7"/>
  <c r="AG234" i="7"/>
  <c r="AF234" i="7"/>
  <c r="AD234" i="7"/>
  <c r="X234" i="7"/>
  <c r="AJ231" i="7"/>
  <c r="AI231" i="7"/>
  <c r="C234" i="7"/>
  <c r="AJ233" i="7"/>
  <c r="AG233" i="7"/>
  <c r="AF233" i="7"/>
  <c r="AD233" i="7"/>
  <c r="X233" i="7"/>
  <c r="AJ230" i="7"/>
  <c r="R233" i="7"/>
  <c r="AL230" i="7" s="1"/>
  <c r="C233" i="7"/>
  <c r="AI232" i="7"/>
  <c r="AG232" i="7"/>
  <c r="AF232" i="7"/>
  <c r="AD232" i="7"/>
  <c r="X232" i="7"/>
  <c r="AJ229" i="7"/>
  <c r="C232" i="7"/>
  <c r="AG231" i="7"/>
  <c r="AD231" i="7"/>
  <c r="X231" i="7"/>
  <c r="C231" i="7"/>
  <c r="AI230" i="7"/>
  <c r="AF230" i="7"/>
  <c r="AD230" i="7"/>
  <c r="X230" i="7"/>
  <c r="C230" i="7"/>
  <c r="AF229" i="7"/>
  <c r="AD229" i="7"/>
  <c r="X229" i="7"/>
  <c r="R229" i="7"/>
  <c r="AF228" i="7"/>
  <c r="AD228" i="7"/>
  <c r="X228" i="7"/>
  <c r="R228" i="7"/>
  <c r="AJ227" i="7"/>
  <c r="AF227" i="7"/>
  <c r="X227" i="7"/>
  <c r="W227" i="7"/>
  <c r="R227" i="7"/>
  <c r="AL226" i="7"/>
  <c r="AI226" i="7"/>
  <c r="AG226" i="7"/>
  <c r="AF226" i="7"/>
  <c r="R226" i="7"/>
  <c r="AJ226" i="7"/>
  <c r="C226" i="7"/>
  <c r="AG225" i="7"/>
  <c r="AH225" i="7" s="1"/>
  <c r="AD225" i="7"/>
  <c r="AE225" i="7" s="1"/>
  <c r="R225" i="7"/>
  <c r="R224" i="7"/>
  <c r="E224" i="7"/>
  <c r="E227" i="7" s="1"/>
  <c r="E230" i="7" s="1"/>
  <c r="E231" i="7" s="1"/>
  <c r="E232" i="7" s="1"/>
  <c r="E233" i="7" s="1"/>
  <c r="E234" i="7" s="1"/>
  <c r="E235" i="7" s="1"/>
  <c r="E236" i="7" s="1"/>
  <c r="E237" i="7" s="1"/>
  <c r="E238" i="7" s="1"/>
  <c r="E239" i="7" s="1"/>
  <c r="E244" i="7" s="1"/>
  <c r="E245" i="7" s="1"/>
  <c r="E250" i="7" s="1"/>
  <c r="E254" i="7" s="1"/>
  <c r="E255" i="7" s="1"/>
  <c r="E256" i="7" s="1"/>
  <c r="E258" i="7" s="1"/>
  <c r="C224" i="7"/>
  <c r="AJ223" i="7"/>
  <c r="AG223" i="7"/>
  <c r="R223" i="7"/>
  <c r="E217" i="7"/>
  <c r="R215" i="7"/>
  <c r="P215" i="7"/>
  <c r="L215" i="7"/>
  <c r="H215" i="7"/>
  <c r="F215" i="7"/>
  <c r="D215" i="7"/>
  <c r="R214" i="7"/>
  <c r="P214" i="7"/>
  <c r="L214" i="7"/>
  <c r="H214" i="7"/>
  <c r="F214" i="7"/>
  <c r="D214" i="7"/>
  <c r="R213" i="7"/>
  <c r="P213" i="7"/>
  <c r="L213" i="7"/>
  <c r="H213" i="7"/>
  <c r="F213" i="7"/>
  <c r="D213" i="7"/>
  <c r="R212" i="7"/>
  <c r="P212" i="7"/>
  <c r="AJ188" i="7" s="1"/>
  <c r="L212" i="7"/>
  <c r="H212" i="7"/>
  <c r="F212" i="7"/>
  <c r="D212" i="7"/>
  <c r="R211" i="7"/>
  <c r="D211" i="7"/>
  <c r="R210" i="7"/>
  <c r="C210" i="7"/>
  <c r="R209" i="7"/>
  <c r="F209" i="7"/>
  <c r="R208" i="7"/>
  <c r="F208" i="7"/>
  <c r="R207" i="7"/>
  <c r="F207" i="7"/>
  <c r="R206" i="7"/>
  <c r="AJ187" i="7"/>
  <c r="F206" i="7"/>
  <c r="R205" i="7"/>
  <c r="R204" i="7"/>
  <c r="C204" i="7"/>
  <c r="R203" i="7"/>
  <c r="C203" i="7"/>
  <c r="R202" i="7"/>
  <c r="C202" i="7"/>
  <c r="R201" i="7"/>
  <c r="AJ186" i="7"/>
  <c r="C201" i="7"/>
  <c r="R200" i="7"/>
  <c r="R199" i="7"/>
  <c r="F199" i="7"/>
  <c r="E199" i="7"/>
  <c r="R198" i="7"/>
  <c r="AJ185" i="7"/>
  <c r="F198" i="7"/>
  <c r="E198" i="7"/>
  <c r="R196" i="7"/>
  <c r="C196" i="7"/>
  <c r="R195" i="7"/>
  <c r="F195" i="7"/>
  <c r="R194" i="7"/>
  <c r="F194" i="7"/>
  <c r="R193" i="7"/>
  <c r="F193" i="7"/>
  <c r="R192" i="7"/>
  <c r="R191" i="7"/>
  <c r="R190" i="7"/>
  <c r="C190" i="7"/>
  <c r="R189" i="7"/>
  <c r="AG188" i="7"/>
  <c r="AD188" i="7"/>
  <c r="W188" i="7"/>
  <c r="R188" i="7"/>
  <c r="AG187" i="7"/>
  <c r="AD187" i="7"/>
  <c r="W187" i="7"/>
  <c r="R187" i="7"/>
  <c r="AG186" i="7"/>
  <c r="AD186" i="7"/>
  <c r="W186" i="7"/>
  <c r="AJ183" i="7"/>
  <c r="R186" i="7"/>
  <c r="AL183" i="7" s="1"/>
  <c r="AL184" i="7" s="1"/>
  <c r="AL185" i="7" s="1"/>
  <c r="AL186" i="7" s="1"/>
  <c r="AL187" i="7" s="1"/>
  <c r="AL188" i="7" s="1"/>
  <c r="C186" i="7"/>
  <c r="AG185" i="7"/>
  <c r="AD185" i="7"/>
  <c r="W185" i="7"/>
  <c r="R185" i="7"/>
  <c r="AL182" i="7" s="1"/>
  <c r="C185" i="7"/>
  <c r="AG184" i="7"/>
  <c r="AD184" i="7"/>
  <c r="W184" i="7"/>
  <c r="R184" i="7"/>
  <c r="AL181" i="7" s="1"/>
  <c r="AJ181" i="7"/>
  <c r="C184" i="7"/>
  <c r="AG183" i="7"/>
  <c r="AD183" i="7"/>
  <c r="X183" i="7"/>
  <c r="AJ180" i="7"/>
  <c r="AI180" i="7"/>
  <c r="C183" i="7"/>
  <c r="AJ182" i="7"/>
  <c r="AG182" i="7"/>
  <c r="AF182" i="7"/>
  <c r="AF183" i="7" s="1"/>
  <c r="AF184" i="7" s="1"/>
  <c r="AF185" i="7" s="1"/>
  <c r="AF186" i="7" s="1"/>
  <c r="AF187" i="7" s="1"/>
  <c r="AF188" i="7" s="1"/>
  <c r="AD182" i="7"/>
  <c r="X182" i="7"/>
  <c r="AI179" i="7"/>
  <c r="C182" i="7"/>
  <c r="AI181" i="7"/>
  <c r="AG181" i="7"/>
  <c r="AF181" i="7"/>
  <c r="AD181" i="7"/>
  <c r="X181" i="7"/>
  <c r="AJ178" i="7"/>
  <c r="C181" i="7"/>
  <c r="AG180" i="7"/>
  <c r="AF180" i="7"/>
  <c r="AD180" i="7"/>
  <c r="X180" i="7"/>
  <c r="C180" i="7"/>
  <c r="AJ179" i="7"/>
  <c r="AG179" i="7"/>
  <c r="AF179" i="7"/>
  <c r="AD179" i="7"/>
  <c r="X179" i="7"/>
  <c r="C179" i="7"/>
  <c r="AG178" i="7"/>
  <c r="AD178" i="7"/>
  <c r="X178" i="7"/>
  <c r="C178" i="7"/>
  <c r="AJ177" i="7"/>
  <c r="AD177" i="7"/>
  <c r="X177" i="7"/>
  <c r="C177" i="7"/>
  <c r="AG176" i="7"/>
  <c r="AF176" i="7"/>
  <c r="AD176" i="7"/>
  <c r="X176" i="7"/>
  <c r="R176" i="7"/>
  <c r="AJ175" i="7"/>
  <c r="AF175" i="7"/>
  <c r="AD175" i="7"/>
  <c r="X175" i="7"/>
  <c r="R175" i="7"/>
  <c r="AJ174" i="7"/>
  <c r="AF174" i="7"/>
  <c r="X174" i="7"/>
  <c r="W174" i="7"/>
  <c r="R174" i="7"/>
  <c r="AL173" i="7"/>
  <c r="AI173" i="7"/>
  <c r="AG173" i="7"/>
  <c r="AF173" i="7"/>
  <c r="R173" i="7"/>
  <c r="AJ173" i="7"/>
  <c r="C173" i="7"/>
  <c r="AG172" i="7"/>
  <c r="AH172" i="7" s="1"/>
  <c r="R172" i="7"/>
  <c r="R171" i="7"/>
  <c r="E171" i="7"/>
  <c r="E174" i="7" s="1"/>
  <c r="E177" i="7" s="1"/>
  <c r="E178" i="7" s="1"/>
  <c r="E179" i="7" s="1"/>
  <c r="E180" i="7" s="1"/>
  <c r="E181" i="7" s="1"/>
  <c r="E182" i="7" s="1"/>
  <c r="E183" i="7" s="1"/>
  <c r="E184" i="7" s="1"/>
  <c r="E185" i="7" s="1"/>
  <c r="E186" i="7" s="1"/>
  <c r="E191" i="7" s="1"/>
  <c r="E192" i="7" s="1"/>
  <c r="E197" i="7" s="1"/>
  <c r="E201" i="7" s="1"/>
  <c r="E202" i="7" s="1"/>
  <c r="E203" i="7" s="1"/>
  <c r="E205" i="7" s="1"/>
  <c r="C171" i="7"/>
  <c r="AJ170" i="7"/>
  <c r="AG170" i="7"/>
  <c r="R170" i="7"/>
  <c r="AD172" i="7"/>
  <c r="AE172" i="7" s="1"/>
  <c r="E164" i="7"/>
  <c r="R162" i="7"/>
  <c r="P162" i="7"/>
  <c r="L162" i="7"/>
  <c r="H162" i="7"/>
  <c r="F162" i="7"/>
  <c r="D162" i="7"/>
  <c r="R161" i="7"/>
  <c r="P161" i="7"/>
  <c r="L161" i="7"/>
  <c r="H161" i="7"/>
  <c r="F161" i="7"/>
  <c r="D161" i="7"/>
  <c r="R160" i="7"/>
  <c r="P160" i="7"/>
  <c r="L160" i="7"/>
  <c r="H160" i="7"/>
  <c r="F160" i="7"/>
  <c r="D160" i="7"/>
  <c r="R159" i="7"/>
  <c r="P159" i="7"/>
  <c r="L159" i="7"/>
  <c r="H159" i="7"/>
  <c r="F159" i="7"/>
  <c r="D159" i="7"/>
  <c r="D158" i="7"/>
  <c r="AJ135" i="7"/>
  <c r="C157" i="7"/>
  <c r="F156" i="7"/>
  <c r="F155" i="7"/>
  <c r="F154" i="7"/>
  <c r="F153" i="7"/>
  <c r="C151" i="7"/>
  <c r="C150" i="7"/>
  <c r="C149" i="7"/>
  <c r="C148" i="7"/>
  <c r="AJ133" i="7"/>
  <c r="F146" i="7"/>
  <c r="E146" i="7"/>
  <c r="F145" i="7"/>
  <c r="E145" i="7"/>
  <c r="AJ132" i="7"/>
  <c r="C143" i="7"/>
  <c r="F142" i="7"/>
  <c r="F141" i="7"/>
  <c r="F140" i="7"/>
  <c r="AJ131" i="7"/>
  <c r="C137" i="7"/>
  <c r="AG135" i="7"/>
  <c r="AD135" i="7"/>
  <c r="W135" i="7"/>
  <c r="AG134" i="7"/>
  <c r="AD134" i="7"/>
  <c r="W134" i="7"/>
  <c r="AG133" i="7"/>
  <c r="AD133" i="7"/>
  <c r="W133" i="7"/>
  <c r="AL130" i="7"/>
  <c r="AL131" i="7" s="1"/>
  <c r="AL132" i="7" s="1"/>
  <c r="AL133" i="7" s="1"/>
  <c r="AL134" i="7" s="1"/>
  <c r="AL135" i="7" s="1"/>
  <c r="C133" i="7"/>
  <c r="AG132" i="7"/>
  <c r="AD132" i="7"/>
  <c r="W132" i="7"/>
  <c r="AI129" i="7"/>
  <c r="C132" i="7"/>
  <c r="AG131" i="7"/>
  <c r="AD131" i="7"/>
  <c r="W131" i="7"/>
  <c r="AI128" i="7"/>
  <c r="C131" i="7"/>
  <c r="AJ130" i="7"/>
  <c r="AI130" i="7"/>
  <c r="AI131" i="7" s="1"/>
  <c r="AI132" i="7" s="1"/>
  <c r="AI133" i="7" s="1"/>
  <c r="AI134" i="7" s="1"/>
  <c r="AI135" i="7" s="1"/>
  <c r="AG130" i="7"/>
  <c r="AD130" i="7"/>
  <c r="X130" i="7"/>
  <c r="AJ127" i="7"/>
  <c r="AI127" i="7"/>
  <c r="C130" i="7"/>
  <c r="AJ129" i="7"/>
  <c r="AG129" i="7"/>
  <c r="AF129" i="7"/>
  <c r="AF130" i="7" s="1"/>
  <c r="AF131" i="7" s="1"/>
  <c r="AF132" i="7" s="1"/>
  <c r="AF133" i="7" s="1"/>
  <c r="AF134" i="7" s="1"/>
  <c r="AF135" i="7" s="1"/>
  <c r="AD129" i="7"/>
  <c r="X129" i="7"/>
  <c r="AI126" i="7"/>
  <c r="C129" i="7"/>
  <c r="AJ128" i="7"/>
  <c r="AG128" i="7"/>
  <c r="AF128" i="7"/>
  <c r="AD128" i="7"/>
  <c r="X128" i="7"/>
  <c r="AI125" i="7"/>
  <c r="C128" i="7"/>
  <c r="AG127" i="7"/>
  <c r="AF127" i="7"/>
  <c r="AD127" i="7"/>
  <c r="X127" i="7"/>
  <c r="C127" i="7"/>
  <c r="AJ126" i="7"/>
  <c r="AG126" i="7"/>
  <c r="AF126" i="7"/>
  <c r="AD126" i="7"/>
  <c r="X126" i="7"/>
  <c r="AJ123" i="7"/>
  <c r="C126" i="7"/>
  <c r="AJ125" i="7"/>
  <c r="AF125" i="7"/>
  <c r="AD125" i="7"/>
  <c r="X125" i="7"/>
  <c r="AL122" i="7"/>
  <c r="C125" i="7"/>
  <c r="AJ124" i="7"/>
  <c r="AF124" i="7"/>
  <c r="AD124" i="7"/>
  <c r="X124" i="7"/>
  <c r="C124" i="7"/>
  <c r="AL123" i="7"/>
  <c r="AF123" i="7"/>
  <c r="AD123" i="7"/>
  <c r="X123" i="7"/>
  <c r="AJ122" i="7"/>
  <c r="AG122" i="7"/>
  <c r="AF122" i="7"/>
  <c r="AD122" i="7"/>
  <c r="X122" i="7"/>
  <c r="AF121" i="7"/>
  <c r="X121" i="7"/>
  <c r="W121" i="7"/>
  <c r="AJ120" i="7"/>
  <c r="AL120" i="7"/>
  <c r="AI120" i="7"/>
  <c r="AG120" i="7"/>
  <c r="AF120" i="7"/>
  <c r="AD120" i="7"/>
  <c r="C120" i="7"/>
  <c r="AG119" i="7"/>
  <c r="AH119" i="7" s="1"/>
  <c r="AH120" i="7" s="1"/>
  <c r="E118" i="7"/>
  <c r="E121" i="7" s="1"/>
  <c r="E124" i="7" s="1"/>
  <c r="E125" i="7" s="1"/>
  <c r="E126" i="7" s="1"/>
  <c r="E127" i="7" s="1"/>
  <c r="E128" i="7" s="1"/>
  <c r="E129" i="7" s="1"/>
  <c r="E130" i="7" s="1"/>
  <c r="E131" i="7" s="1"/>
  <c r="E132" i="7" s="1"/>
  <c r="E133" i="7" s="1"/>
  <c r="E138" i="7" s="1"/>
  <c r="E139" i="7" s="1"/>
  <c r="E144" i="7" s="1"/>
  <c r="E148" i="7" s="1"/>
  <c r="E149" i="7" s="1"/>
  <c r="E150" i="7" s="1"/>
  <c r="E152" i="7" s="1"/>
  <c r="C118" i="7"/>
  <c r="AJ117" i="7"/>
  <c r="AG117" i="7"/>
  <c r="AD119" i="7"/>
  <c r="AE119" i="7" s="1"/>
  <c r="E111" i="7"/>
  <c r="R109" i="7"/>
  <c r="P109" i="7"/>
  <c r="L109" i="7"/>
  <c r="H109" i="7"/>
  <c r="F109" i="7"/>
  <c r="D109" i="7"/>
  <c r="R108" i="7"/>
  <c r="P108" i="7"/>
  <c r="L108" i="7"/>
  <c r="H108" i="7"/>
  <c r="F108" i="7"/>
  <c r="D108" i="7"/>
  <c r="R107" i="7"/>
  <c r="P107" i="7"/>
  <c r="L107" i="7"/>
  <c r="H107" i="7"/>
  <c r="F107" i="7"/>
  <c r="D107" i="7"/>
  <c r="R106" i="7"/>
  <c r="P106" i="7"/>
  <c r="L106" i="7"/>
  <c r="H106" i="7"/>
  <c r="F106" i="7"/>
  <c r="D106" i="7"/>
  <c r="D105" i="7"/>
  <c r="C104" i="7"/>
  <c r="F103" i="7"/>
  <c r="F102" i="7"/>
  <c r="F101" i="7"/>
  <c r="F100" i="7"/>
  <c r="C98" i="7"/>
  <c r="C97" i="7"/>
  <c r="C96" i="7"/>
  <c r="AJ80" i="7"/>
  <c r="C95" i="7"/>
  <c r="F93" i="7"/>
  <c r="E93" i="7"/>
  <c r="F92" i="7"/>
  <c r="E92" i="7"/>
  <c r="C90" i="7"/>
  <c r="F89" i="7"/>
  <c r="F88" i="7"/>
  <c r="F87" i="7"/>
  <c r="C84" i="7"/>
  <c r="AG82" i="7"/>
  <c r="AD82" i="7"/>
  <c r="W82" i="7"/>
  <c r="AG81" i="7"/>
  <c r="AD81" i="7"/>
  <c r="W81" i="7"/>
  <c r="AG80" i="7"/>
  <c r="AD80" i="7"/>
  <c r="W80" i="7"/>
  <c r="AJ77" i="7"/>
  <c r="AI77" i="7"/>
  <c r="AI78" i="7" s="1"/>
  <c r="AI79" i="7" s="1"/>
  <c r="AI80" i="7" s="1"/>
  <c r="AI81" i="7" s="1"/>
  <c r="AI82" i="7" s="1"/>
  <c r="C80" i="7"/>
  <c r="AG79" i="7"/>
  <c r="AD79" i="7"/>
  <c r="W79" i="7"/>
  <c r="AJ76" i="7"/>
  <c r="AL76" i="7"/>
  <c r="C79" i="7"/>
  <c r="AG78" i="7"/>
  <c r="AD78" i="7"/>
  <c r="W78" i="7"/>
  <c r="AJ75" i="7"/>
  <c r="AI75" i="7"/>
  <c r="C78" i="7"/>
  <c r="AG77" i="7"/>
  <c r="AD77" i="7"/>
  <c r="X77" i="7"/>
  <c r="AJ74" i="7"/>
  <c r="AL74" i="7"/>
  <c r="C77" i="7"/>
  <c r="AI76" i="7"/>
  <c r="AG76" i="7"/>
  <c r="AF76" i="7"/>
  <c r="AF77" i="7" s="1"/>
  <c r="AF78" i="7" s="1"/>
  <c r="AF79" i="7" s="1"/>
  <c r="AF80" i="7" s="1"/>
  <c r="AF81" i="7" s="1"/>
  <c r="AF82" i="7" s="1"/>
  <c r="AD76" i="7"/>
  <c r="X76" i="7"/>
  <c r="AJ73" i="7"/>
  <c r="AI73" i="7"/>
  <c r="C76" i="7"/>
  <c r="AG75" i="7"/>
  <c r="AF75" i="7"/>
  <c r="AD75" i="7"/>
  <c r="X75" i="7"/>
  <c r="AL72" i="7"/>
  <c r="C75" i="7"/>
  <c r="AG74" i="7"/>
  <c r="AF74" i="7"/>
  <c r="AD74" i="7"/>
  <c r="X74" i="7"/>
  <c r="AJ71" i="7"/>
  <c r="C74" i="7"/>
  <c r="AG73" i="7"/>
  <c r="AF73" i="7"/>
  <c r="AD73" i="7"/>
  <c r="X73" i="7"/>
  <c r="AJ70" i="7"/>
  <c r="AL70" i="7"/>
  <c r="C73" i="7"/>
  <c r="AJ72" i="7"/>
  <c r="AF72" i="7"/>
  <c r="AD72" i="7"/>
  <c r="X72" i="7"/>
  <c r="AL69" i="7"/>
  <c r="C72" i="7"/>
  <c r="AF71" i="7"/>
  <c r="AD71" i="7"/>
  <c r="X71" i="7"/>
  <c r="AJ68" i="7"/>
  <c r="AL68" i="7"/>
  <c r="C71" i="7"/>
  <c r="AF70" i="7"/>
  <c r="AD70" i="7"/>
  <c r="X70" i="7"/>
  <c r="AJ69" i="7"/>
  <c r="AF69" i="7"/>
  <c r="AD69" i="7"/>
  <c r="X69" i="7"/>
  <c r="AG68" i="7"/>
  <c r="AF68" i="7"/>
  <c r="X68" i="7"/>
  <c r="W68" i="7"/>
  <c r="AL67" i="7"/>
  <c r="AI67" i="7"/>
  <c r="AG67" i="7"/>
  <c r="AF67" i="7"/>
  <c r="C67" i="7"/>
  <c r="AG66" i="7"/>
  <c r="AH66" i="7" s="1"/>
  <c r="AD66" i="7"/>
  <c r="AE66" i="7" s="1"/>
  <c r="E65" i="7"/>
  <c r="E68" i="7" s="1"/>
  <c r="E71" i="7" s="1"/>
  <c r="E72" i="7" s="1"/>
  <c r="E73" i="7" s="1"/>
  <c r="E74" i="7" s="1"/>
  <c r="E75" i="7" s="1"/>
  <c r="E76" i="7" s="1"/>
  <c r="E77" i="7" s="1"/>
  <c r="E78" i="7" s="1"/>
  <c r="E79" i="7" s="1"/>
  <c r="E80" i="7" s="1"/>
  <c r="E85" i="7" s="1"/>
  <c r="E86" i="7" s="1"/>
  <c r="E91" i="7" s="1"/>
  <c r="E95" i="7" s="1"/>
  <c r="E96" i="7" s="1"/>
  <c r="E97" i="7" s="1"/>
  <c r="E99" i="7" s="1"/>
  <c r="C65" i="7"/>
  <c r="AJ64" i="7"/>
  <c r="AG64" i="7"/>
  <c r="G10" i="26"/>
  <c r="G9" i="26"/>
  <c r="G105" i="26"/>
  <c r="L102" i="26"/>
  <c r="G102" i="26"/>
  <c r="H99" i="26"/>
  <c r="H106" i="26" s="1"/>
  <c r="L98" i="26"/>
  <c r="G98" i="26"/>
  <c r="G97" i="26"/>
  <c r="G96" i="26"/>
  <c r="G95" i="26"/>
  <c r="G94" i="26"/>
  <c r="G93" i="26"/>
  <c r="G92" i="26"/>
  <c r="M91" i="26"/>
  <c r="L91" i="26"/>
  <c r="J91" i="26"/>
  <c r="G91" i="26"/>
  <c r="H87" i="26"/>
  <c r="G86" i="26"/>
  <c r="H83" i="26"/>
  <c r="G82" i="26"/>
  <c r="G81" i="26"/>
  <c r="G80" i="26"/>
  <c r="G79" i="26"/>
  <c r="G78" i="26"/>
  <c r="G77" i="26"/>
  <c r="G76" i="26"/>
  <c r="G75" i="26"/>
  <c r="G74" i="26"/>
  <c r="G73" i="26"/>
  <c r="G72" i="26"/>
  <c r="G71" i="26"/>
  <c r="G70" i="26"/>
  <c r="G69" i="26"/>
  <c r="G68" i="26"/>
  <c r="G67" i="26"/>
  <c r="G65" i="26"/>
  <c r="G64" i="26"/>
  <c r="G63" i="26"/>
  <c r="G62" i="26"/>
  <c r="G61" i="26"/>
  <c r="G60" i="26"/>
  <c r="G59" i="26"/>
  <c r="H57" i="26"/>
  <c r="G56" i="26"/>
  <c r="M55" i="26"/>
  <c r="L55" i="26"/>
  <c r="J55" i="26"/>
  <c r="G55" i="26"/>
  <c r="M54" i="26"/>
  <c r="L54" i="26"/>
  <c r="J54" i="26"/>
  <c r="G54" i="26"/>
  <c r="M53" i="26"/>
  <c r="L53" i="26"/>
  <c r="J53" i="26"/>
  <c r="G53" i="26"/>
  <c r="M52" i="26"/>
  <c r="L52" i="26"/>
  <c r="J52" i="26"/>
  <c r="G52" i="26"/>
  <c r="G51" i="26"/>
  <c r="G50" i="26"/>
  <c r="G49" i="26"/>
  <c r="H47" i="26"/>
  <c r="L46" i="26"/>
  <c r="G46" i="26"/>
  <c r="L45" i="26"/>
  <c r="G45" i="26"/>
  <c r="G44" i="26"/>
  <c r="L43" i="26"/>
  <c r="G43" i="26"/>
  <c r="L42" i="26"/>
  <c r="G42" i="26"/>
  <c r="G41" i="26"/>
  <c r="K39" i="26"/>
  <c r="H39" i="26"/>
  <c r="M38" i="26"/>
  <c r="L38" i="26"/>
  <c r="J38" i="26"/>
  <c r="G38" i="26"/>
  <c r="M37" i="26"/>
  <c r="L37" i="26"/>
  <c r="J37" i="26"/>
  <c r="G37" i="26"/>
  <c r="M36" i="26"/>
  <c r="L36" i="26"/>
  <c r="J36" i="26"/>
  <c r="G36" i="26"/>
  <c r="M35" i="26"/>
  <c r="L35" i="26"/>
  <c r="J35" i="26"/>
  <c r="G35" i="26"/>
  <c r="M34" i="26"/>
  <c r="L34" i="26"/>
  <c r="J34" i="26"/>
  <c r="G34" i="26"/>
  <c r="M33" i="26"/>
  <c r="L33" i="26"/>
  <c r="J33" i="26"/>
  <c r="G33" i="26"/>
  <c r="M32" i="26"/>
  <c r="L32" i="26"/>
  <c r="J32" i="26"/>
  <c r="G32" i="26"/>
  <c r="K30" i="26"/>
  <c r="H30" i="26"/>
  <c r="M29" i="26"/>
  <c r="L29" i="26"/>
  <c r="J29" i="26"/>
  <c r="G29" i="26"/>
  <c r="M28" i="26"/>
  <c r="L28" i="26"/>
  <c r="J28" i="26"/>
  <c r="G28" i="26"/>
  <c r="M27" i="26"/>
  <c r="L27" i="26"/>
  <c r="J27" i="26"/>
  <c r="G27" i="26"/>
  <c r="M26" i="26"/>
  <c r="L26" i="26"/>
  <c r="J26" i="26"/>
  <c r="G26" i="26"/>
  <c r="M25" i="26"/>
  <c r="L25" i="26"/>
  <c r="J25" i="26"/>
  <c r="G25" i="26"/>
  <c r="M24" i="26"/>
  <c r="L24" i="26"/>
  <c r="J24" i="26"/>
  <c r="G24" i="26"/>
  <c r="M23" i="26"/>
  <c r="L23" i="26"/>
  <c r="J23" i="26"/>
  <c r="G23" i="26"/>
  <c r="M22" i="26"/>
  <c r="L22" i="26"/>
  <c r="J22" i="26"/>
  <c r="G22" i="26"/>
  <c r="M21" i="26"/>
  <c r="L21" i="26"/>
  <c r="J21" i="26"/>
  <c r="G21" i="26"/>
  <c r="B20" i="26"/>
  <c r="AG177" i="7" l="1"/>
  <c r="B21" i="26"/>
  <c r="B22" i="26" s="1"/>
  <c r="B23" i="26" s="1"/>
  <c r="B24" i="26" s="1"/>
  <c r="B25" i="26" s="1"/>
  <c r="B26" i="26" s="1"/>
  <c r="B27" i="26" s="1"/>
  <c r="B28" i="26" s="1"/>
  <c r="B29" i="26" s="1"/>
  <c r="B31" i="26" s="1"/>
  <c r="B32" i="26" s="1"/>
  <c r="B33" i="26" s="1"/>
  <c r="B34" i="26" s="1"/>
  <c r="B35" i="26" s="1"/>
  <c r="B36" i="26" s="1"/>
  <c r="B37" i="26" s="1"/>
  <c r="B38" i="26" s="1"/>
  <c r="B40" i="26" s="1"/>
  <c r="B41" i="26" s="1"/>
  <c r="B42" i="26" s="1"/>
  <c r="B43" i="26" s="1"/>
  <c r="B44" i="26" s="1"/>
  <c r="B45" i="26" s="1"/>
  <c r="B46" i="26" s="1"/>
  <c r="B48" i="26" s="1"/>
  <c r="B49" i="26" s="1"/>
  <c r="B50" i="26" s="1"/>
  <c r="B51" i="26" s="1"/>
  <c r="B52" i="26" s="1"/>
  <c r="B53" i="26" s="1"/>
  <c r="B54" i="26" s="1"/>
  <c r="B55" i="26" s="1"/>
  <c r="B56" i="26" s="1"/>
  <c r="B58" i="26" s="1"/>
  <c r="B59" i="26" s="1"/>
  <c r="B60" i="26" s="1"/>
  <c r="B61" i="26" s="1"/>
  <c r="B62" i="26" s="1"/>
  <c r="B63" i="26" s="1"/>
  <c r="B64" i="26" s="1"/>
  <c r="B65" i="26" s="1"/>
  <c r="B66" i="26" s="1"/>
  <c r="B67" i="26" s="1"/>
  <c r="B68" i="26" s="1"/>
  <c r="B69" i="26" s="1"/>
  <c r="B70" i="26" s="1"/>
  <c r="B71" i="26" s="1"/>
  <c r="B72" i="26" s="1"/>
  <c r="B73" i="26" s="1"/>
  <c r="B74" i="26" s="1"/>
  <c r="B75" i="26" s="1"/>
  <c r="B76" i="26" s="1"/>
  <c r="B77" i="26" s="1"/>
  <c r="B78" i="26" s="1"/>
  <c r="B79" i="26" s="1"/>
  <c r="B80" i="26" s="1"/>
  <c r="B81" i="26" s="1"/>
  <c r="B82" i="26" s="1"/>
  <c r="M30" i="26"/>
  <c r="AG71" i="7"/>
  <c r="R178" i="7"/>
  <c r="AL175" i="7" s="1"/>
  <c r="M15" i="7"/>
  <c r="AG284" i="7"/>
  <c r="M68" i="7"/>
  <c r="M71" i="7" s="1"/>
  <c r="M72" i="7" s="1"/>
  <c r="M73" i="7" s="1"/>
  <c r="M74" i="7" s="1"/>
  <c r="M75" i="7" s="1"/>
  <c r="M105" i="7" s="1"/>
  <c r="AG228" i="7"/>
  <c r="C94" i="7"/>
  <c r="E264" i="7"/>
  <c r="G323" i="7"/>
  <c r="R179" i="7"/>
  <c r="AL176" i="7" s="1"/>
  <c r="M230" i="7"/>
  <c r="M231" i="7" s="1"/>
  <c r="M232" i="7" s="1"/>
  <c r="M233" i="7" s="1"/>
  <c r="M234" i="7" s="1"/>
  <c r="AG125" i="7"/>
  <c r="G137" i="21"/>
  <c r="E46" i="22" s="1"/>
  <c r="M177" i="7"/>
  <c r="M178" i="7" s="1"/>
  <c r="M179" i="7" s="1"/>
  <c r="M180" i="7" s="1"/>
  <c r="M181" i="7" s="1"/>
  <c r="AG72" i="7"/>
  <c r="AG123" i="7"/>
  <c r="AG230" i="7"/>
  <c r="AG283" i="7"/>
  <c r="AG281" i="7"/>
  <c r="M124" i="7"/>
  <c r="M125" i="7" s="1"/>
  <c r="M126" i="7" s="1"/>
  <c r="M127" i="7" s="1"/>
  <c r="M128" i="7" s="1"/>
  <c r="M158" i="7" s="1"/>
  <c r="E105" i="7"/>
  <c r="AG121" i="7"/>
  <c r="AH121" i="7" s="1"/>
  <c r="AH122" i="7" s="1"/>
  <c r="AG175" i="7"/>
  <c r="K121" i="7"/>
  <c r="AG70" i="7"/>
  <c r="C306" i="7"/>
  <c r="Q159" i="7"/>
  <c r="Q160" i="7" s="1"/>
  <c r="Q161" i="7" s="1"/>
  <c r="Q162" i="7" s="1"/>
  <c r="Q164" i="7" s="1"/>
  <c r="AG229" i="7"/>
  <c r="AG124" i="7"/>
  <c r="AI177" i="7"/>
  <c r="AH67" i="7"/>
  <c r="AH68" i="7" s="1"/>
  <c r="K177" i="7"/>
  <c r="G132" i="21"/>
  <c r="E41" i="22" s="1"/>
  <c r="P24" i="15" s="1"/>
  <c r="C200" i="7"/>
  <c r="C253" i="7"/>
  <c r="M39" i="26"/>
  <c r="C123" i="7"/>
  <c r="C229" i="7"/>
  <c r="C70" i="7"/>
  <c r="AH226" i="7"/>
  <c r="G131" i="21"/>
  <c r="E40" i="22" s="1"/>
  <c r="H88" i="26"/>
  <c r="H107" i="26" s="1"/>
  <c r="C147" i="7"/>
  <c r="M18" i="7"/>
  <c r="M19" i="7" s="1"/>
  <c r="M20" i="7" s="1"/>
  <c r="M21" i="7" s="1"/>
  <c r="M22" i="7" s="1"/>
  <c r="M52" i="7" s="1"/>
  <c r="M58" i="7" s="1"/>
  <c r="E317" i="7"/>
  <c r="K52" i="7"/>
  <c r="Q212" i="7"/>
  <c r="Q213" i="7" s="1"/>
  <c r="Q214" i="7" s="1"/>
  <c r="Q215" i="7" s="1"/>
  <c r="Q217" i="7" s="1"/>
  <c r="M283" i="7"/>
  <c r="M284" i="7" s="1"/>
  <c r="M285" i="7" s="1"/>
  <c r="M286" i="7" s="1"/>
  <c r="M287" i="7" s="1"/>
  <c r="M317" i="7" s="1"/>
  <c r="C282" i="7"/>
  <c r="G130" i="21"/>
  <c r="K18" i="7"/>
  <c r="I288" i="7"/>
  <c r="I289" i="7" s="1"/>
  <c r="I290" i="7" s="1"/>
  <c r="I291" i="7" s="1"/>
  <c r="I292" i="7" s="1"/>
  <c r="I293" i="7" s="1"/>
  <c r="I294" i="7" s="1"/>
  <c r="I295" i="7" s="1"/>
  <c r="I296" i="7" s="1"/>
  <c r="I297" i="7" s="1"/>
  <c r="I298" i="7" s="1"/>
  <c r="I299" i="7" s="1"/>
  <c r="I300" i="7" s="1"/>
  <c r="I301" i="7" s="1"/>
  <c r="I302" i="7" s="1"/>
  <c r="I303" i="7" s="1"/>
  <c r="I304" i="7" s="1"/>
  <c r="I305" i="7" s="1"/>
  <c r="I306" i="7" s="1"/>
  <c r="I307" i="7" s="1"/>
  <c r="I308" i="7" s="1"/>
  <c r="I309" i="7" s="1"/>
  <c r="I310" i="7" s="1"/>
  <c r="I311" i="7" s="1"/>
  <c r="I312" i="7" s="1"/>
  <c r="I313" i="7" s="1"/>
  <c r="I314" i="7" s="1"/>
  <c r="I317" i="7"/>
  <c r="AH279" i="7"/>
  <c r="AI282" i="7"/>
  <c r="K280" i="7"/>
  <c r="AG280" i="7"/>
  <c r="I264" i="7"/>
  <c r="I235" i="7"/>
  <c r="I236" i="7" s="1"/>
  <c r="I237" i="7" s="1"/>
  <c r="I238" i="7" s="1"/>
  <c r="I239" i="7" s="1"/>
  <c r="I240" i="7" s="1"/>
  <c r="I241" i="7" s="1"/>
  <c r="I242" i="7" s="1"/>
  <c r="I243" i="7" s="1"/>
  <c r="I244" i="7" s="1"/>
  <c r="I245" i="7" s="1"/>
  <c r="I246" i="7" s="1"/>
  <c r="I247" i="7" s="1"/>
  <c r="I248" i="7" s="1"/>
  <c r="I249" i="7" s="1"/>
  <c r="I250" i="7" s="1"/>
  <c r="I251" i="7" s="1"/>
  <c r="I252" i="7" s="1"/>
  <c r="I253" i="7" s="1"/>
  <c r="I254" i="7" s="1"/>
  <c r="I255" i="7" s="1"/>
  <c r="I256" i="7" s="1"/>
  <c r="I257" i="7" s="1"/>
  <c r="I258" i="7" s="1"/>
  <c r="I259" i="7" s="1"/>
  <c r="I260" i="7" s="1"/>
  <c r="I261" i="7" s="1"/>
  <c r="K227" i="7"/>
  <c r="R231" i="7"/>
  <c r="AL228" i="7" s="1"/>
  <c r="AG227" i="7"/>
  <c r="I182" i="7"/>
  <c r="I183" i="7" s="1"/>
  <c r="I184" i="7" s="1"/>
  <c r="I185" i="7" s="1"/>
  <c r="I186" i="7" s="1"/>
  <c r="I187" i="7" s="1"/>
  <c r="I188" i="7" s="1"/>
  <c r="I189" i="7" s="1"/>
  <c r="I190" i="7" s="1"/>
  <c r="I191" i="7" s="1"/>
  <c r="I192" i="7" s="1"/>
  <c r="I193" i="7" s="1"/>
  <c r="I194" i="7" s="1"/>
  <c r="I195" i="7" s="1"/>
  <c r="I196" i="7" s="1"/>
  <c r="I197" i="7" s="1"/>
  <c r="I198" i="7" s="1"/>
  <c r="I199" i="7" s="1"/>
  <c r="I200" i="7" s="1"/>
  <c r="I201" i="7" s="1"/>
  <c r="I202" i="7" s="1"/>
  <c r="I203" i="7" s="1"/>
  <c r="I204" i="7" s="1"/>
  <c r="I205" i="7" s="1"/>
  <c r="I206" i="7" s="1"/>
  <c r="I207" i="7" s="1"/>
  <c r="I208" i="7" s="1"/>
  <c r="I211" i="7"/>
  <c r="I217" i="7" s="1"/>
  <c r="AH173" i="7"/>
  <c r="AH174" i="7" s="1"/>
  <c r="K174" i="7"/>
  <c r="AI174" i="7"/>
  <c r="I129" i="7"/>
  <c r="I130" i="7" s="1"/>
  <c r="I131" i="7" s="1"/>
  <c r="I132" i="7" s="1"/>
  <c r="I133" i="7" s="1"/>
  <c r="I134" i="7" s="1"/>
  <c r="I135" i="7" s="1"/>
  <c r="I136" i="7" s="1"/>
  <c r="I137" i="7" s="1"/>
  <c r="I138" i="7" s="1"/>
  <c r="I139" i="7" s="1"/>
  <c r="I140" i="7" s="1"/>
  <c r="I141" i="7" s="1"/>
  <c r="I142" i="7" s="1"/>
  <c r="I143" i="7" s="1"/>
  <c r="I144" i="7" s="1"/>
  <c r="I145" i="7" s="1"/>
  <c r="I146" i="7" s="1"/>
  <c r="I147" i="7" s="1"/>
  <c r="I148" i="7" s="1"/>
  <c r="I149" i="7" s="1"/>
  <c r="I150" i="7" s="1"/>
  <c r="I151" i="7" s="1"/>
  <c r="I152" i="7" s="1"/>
  <c r="I153" i="7" s="1"/>
  <c r="I154" i="7" s="1"/>
  <c r="I155" i="7" s="1"/>
  <c r="I158" i="7"/>
  <c r="I164" i="7" s="1"/>
  <c r="I76" i="7"/>
  <c r="I77" i="7" s="1"/>
  <c r="I78" i="7" s="1"/>
  <c r="I79" i="7" s="1"/>
  <c r="I80" i="7" s="1"/>
  <c r="I81" i="7" s="1"/>
  <c r="I82" i="7" s="1"/>
  <c r="I83" i="7" s="1"/>
  <c r="I84" i="7" s="1"/>
  <c r="I85" i="7" s="1"/>
  <c r="I86" i="7" s="1"/>
  <c r="I87" i="7" s="1"/>
  <c r="I88" i="7" s="1"/>
  <c r="I89" i="7" s="1"/>
  <c r="I90" i="7" s="1"/>
  <c r="I91" i="7" s="1"/>
  <c r="I92" i="7" s="1"/>
  <c r="I93" i="7" s="1"/>
  <c r="I94" i="7" s="1"/>
  <c r="I95" i="7" s="1"/>
  <c r="I96" i="7" s="1"/>
  <c r="I97" i="7" s="1"/>
  <c r="I98" i="7" s="1"/>
  <c r="I99" i="7" s="1"/>
  <c r="I100" i="7" s="1"/>
  <c r="I101" i="7" s="1"/>
  <c r="I102" i="7" s="1"/>
  <c r="I105" i="7"/>
  <c r="AG69" i="7"/>
  <c r="I23" i="7"/>
  <c r="I24" i="7" s="1"/>
  <c r="I25" i="7" s="1"/>
  <c r="I26" i="7" s="1"/>
  <c r="I27" i="7" s="1"/>
  <c r="I28" i="7" s="1"/>
  <c r="I29" i="7" s="1"/>
  <c r="I30" i="7" s="1"/>
  <c r="I31" i="7" s="1"/>
  <c r="I32" i="7" s="1"/>
  <c r="I33" i="7" s="1"/>
  <c r="I34" i="7" s="1"/>
  <c r="I35" i="7" s="1"/>
  <c r="I36" i="7" s="1"/>
  <c r="I37" i="7" s="1"/>
  <c r="I38" i="7" s="1"/>
  <c r="I39" i="7" s="1"/>
  <c r="I40" i="7" s="1"/>
  <c r="I41" i="7" s="1"/>
  <c r="I42" i="7" s="1"/>
  <c r="I43" i="7" s="1"/>
  <c r="I44" i="7" s="1"/>
  <c r="I45" i="7" s="1"/>
  <c r="I46" i="7" s="1"/>
  <c r="I47" i="7" s="1"/>
  <c r="I48" i="7" s="1"/>
  <c r="I49" i="7" s="1"/>
  <c r="I52" i="7"/>
  <c r="I58" i="7" s="1"/>
  <c r="AL127" i="7"/>
  <c r="AI182" i="7"/>
  <c r="R237" i="7"/>
  <c r="AL234" i="7" s="1"/>
  <c r="AJ241" i="7"/>
  <c r="R290" i="7"/>
  <c r="AL287" i="7" s="1"/>
  <c r="G111" i="7"/>
  <c r="P217" i="7"/>
  <c r="AI236" i="7"/>
  <c r="AI237" i="7" s="1"/>
  <c r="AI238" i="7" s="1"/>
  <c r="AI239" i="7" s="1"/>
  <c r="AI240" i="7" s="1"/>
  <c r="AI241" i="7" s="1"/>
  <c r="AJ237" i="7"/>
  <c r="AJ79" i="7"/>
  <c r="AL121" i="7"/>
  <c r="E211" i="7"/>
  <c r="AI178" i="7"/>
  <c r="R182" i="7"/>
  <c r="AL179" i="7" s="1"/>
  <c r="AI183" i="7"/>
  <c r="AI184" i="7" s="1"/>
  <c r="AI185" i="7" s="1"/>
  <c r="AI186" i="7" s="1"/>
  <c r="AI187" i="7" s="1"/>
  <c r="AI188" i="7" s="1"/>
  <c r="Q318" i="7"/>
  <c r="Q319" i="7" s="1"/>
  <c r="Q320" i="7" s="1"/>
  <c r="Q321" i="7" s="1"/>
  <c r="Q323" i="7" s="1"/>
  <c r="AI284" i="7"/>
  <c r="AJ78" i="7"/>
  <c r="AL125" i="7"/>
  <c r="R292" i="7"/>
  <c r="AL289" i="7" s="1"/>
  <c r="AL290" i="7" s="1"/>
  <c r="AL291" i="7" s="1"/>
  <c r="AL292" i="7" s="1"/>
  <c r="AL293" i="7" s="1"/>
  <c r="AL294" i="7" s="1"/>
  <c r="AJ82" i="7"/>
  <c r="G164" i="7"/>
  <c r="AL126" i="7"/>
  <c r="AL128" i="7"/>
  <c r="G217" i="7"/>
  <c r="AJ184" i="7"/>
  <c r="R286" i="7"/>
  <c r="AL283" i="7" s="1"/>
  <c r="P111" i="7"/>
  <c r="AJ67" i="7"/>
  <c r="AI70" i="7"/>
  <c r="AI74" i="7"/>
  <c r="E158" i="7"/>
  <c r="AL124" i="7"/>
  <c r="AL129" i="7"/>
  <c r="AJ134" i="7"/>
  <c r="AJ176" i="7"/>
  <c r="AJ81" i="7"/>
  <c r="C176" i="7"/>
  <c r="Q265" i="7"/>
  <c r="Q266" i="7" s="1"/>
  <c r="Q267" i="7" s="1"/>
  <c r="Q268" i="7" s="1"/>
  <c r="Q270" i="7" s="1"/>
  <c r="AJ290" i="7"/>
  <c r="P323" i="7"/>
  <c r="AJ278" i="7"/>
  <c r="AK278" i="7" s="1"/>
  <c r="AK279" i="7" s="1"/>
  <c r="AK280" i="7" s="1"/>
  <c r="AK281" i="7" s="1"/>
  <c r="AK282" i="7" s="1"/>
  <c r="AK283" i="7" s="1"/>
  <c r="AK284" i="7" s="1"/>
  <c r="AK285" i="7" s="1"/>
  <c r="AK286" i="7" s="1"/>
  <c r="AK287" i="7" s="1"/>
  <c r="AK288" i="7" s="1"/>
  <c r="AK289" i="7" s="1"/>
  <c r="H323" i="7"/>
  <c r="AI280" i="7"/>
  <c r="AD279" i="7"/>
  <c r="AE279" i="7" s="1"/>
  <c r="AE280" i="7" s="1"/>
  <c r="AE281" i="7" s="1"/>
  <c r="AE282" i="7" s="1"/>
  <c r="AE283" i="7" s="1"/>
  <c r="AE284" i="7" s="1"/>
  <c r="AE285" i="7" s="1"/>
  <c r="AE286" i="7" s="1"/>
  <c r="AE287" i="7" s="1"/>
  <c r="AE288" i="7" s="1"/>
  <c r="AE289" i="7" s="1"/>
  <c r="AE290" i="7" s="1"/>
  <c r="AE291" i="7" s="1"/>
  <c r="AE292" i="7" s="1"/>
  <c r="AE293" i="7" s="1"/>
  <c r="AE294" i="7" s="1"/>
  <c r="P270" i="7"/>
  <c r="AJ225" i="7"/>
  <c r="AK225" i="7" s="1"/>
  <c r="AK226" i="7" s="1"/>
  <c r="AK227" i="7" s="1"/>
  <c r="G270" i="7"/>
  <c r="H270" i="7"/>
  <c r="AI227" i="7"/>
  <c r="AD226" i="7"/>
  <c r="AE226" i="7" s="1"/>
  <c r="AE227" i="7" s="1"/>
  <c r="AE228" i="7" s="1"/>
  <c r="AE229" i="7" s="1"/>
  <c r="AE230" i="7" s="1"/>
  <c r="AE231" i="7" s="1"/>
  <c r="AE232" i="7" s="1"/>
  <c r="AE233" i="7" s="1"/>
  <c r="AE234" i="7" s="1"/>
  <c r="AE235" i="7" s="1"/>
  <c r="AE236" i="7" s="1"/>
  <c r="AE237" i="7" s="1"/>
  <c r="AE238" i="7" s="1"/>
  <c r="AE239" i="7" s="1"/>
  <c r="AE240" i="7" s="1"/>
  <c r="AE241" i="7" s="1"/>
  <c r="R232" i="7"/>
  <c r="AL229" i="7" s="1"/>
  <c r="R234" i="7"/>
  <c r="AL231" i="7" s="1"/>
  <c r="R236" i="7"/>
  <c r="AL233" i="7" s="1"/>
  <c r="AJ228" i="7"/>
  <c r="H217" i="7"/>
  <c r="AD173" i="7"/>
  <c r="AE173" i="7" s="1"/>
  <c r="AE174" i="7" s="1"/>
  <c r="AE175" i="7" s="1"/>
  <c r="AE176" i="7" s="1"/>
  <c r="AE177" i="7" s="1"/>
  <c r="AE178" i="7" s="1"/>
  <c r="AE179" i="7" s="1"/>
  <c r="AE180" i="7" s="1"/>
  <c r="AE181" i="7" s="1"/>
  <c r="AE182" i="7" s="1"/>
  <c r="AE183" i="7" s="1"/>
  <c r="AE184" i="7" s="1"/>
  <c r="AE185" i="7" s="1"/>
  <c r="AE186" i="7" s="1"/>
  <c r="AE187" i="7" s="1"/>
  <c r="AE188" i="7" s="1"/>
  <c r="R183" i="7"/>
  <c r="AL180" i="7" s="1"/>
  <c r="AE120" i="7"/>
  <c r="AE121" i="7" s="1"/>
  <c r="AE122" i="7" s="1"/>
  <c r="AE123" i="7" s="1"/>
  <c r="AE124" i="7" s="1"/>
  <c r="AE125" i="7" s="1"/>
  <c r="AE126" i="7" s="1"/>
  <c r="AE127" i="7" s="1"/>
  <c r="AE128" i="7" s="1"/>
  <c r="AE129" i="7" s="1"/>
  <c r="AE130" i="7" s="1"/>
  <c r="AE131" i="7" s="1"/>
  <c r="AE132" i="7" s="1"/>
  <c r="AE133" i="7" s="1"/>
  <c r="AE134" i="7" s="1"/>
  <c r="AE135" i="7" s="1"/>
  <c r="P164" i="7"/>
  <c r="AJ119" i="7"/>
  <c r="AK119" i="7" s="1"/>
  <c r="AK120" i="7" s="1"/>
  <c r="H164" i="7"/>
  <c r="AJ121" i="7"/>
  <c r="AJ66" i="7"/>
  <c r="AK66" i="7" s="1"/>
  <c r="Q106" i="7"/>
  <c r="Q107" i="7" s="1"/>
  <c r="Q108" i="7" s="1"/>
  <c r="Q109" i="7" s="1"/>
  <c r="Q111" i="7" s="1"/>
  <c r="AL71" i="7"/>
  <c r="AL73" i="7"/>
  <c r="AL75" i="7"/>
  <c r="AL77" i="7"/>
  <c r="AL78" i="7" s="1"/>
  <c r="AL79" i="7" s="1"/>
  <c r="AL80" i="7" s="1"/>
  <c r="AL81" i="7" s="1"/>
  <c r="AL82" i="7" s="1"/>
  <c r="H111" i="7"/>
  <c r="AI68" i="7"/>
  <c r="AD67" i="7"/>
  <c r="AE67" i="7" s="1"/>
  <c r="AE68" i="7" s="1"/>
  <c r="AE69" i="7" s="1"/>
  <c r="AE70" i="7" s="1"/>
  <c r="AE71" i="7" s="1"/>
  <c r="AE72" i="7" s="1"/>
  <c r="AE73" i="7" s="1"/>
  <c r="AE74" i="7" s="1"/>
  <c r="AE75" i="7" s="1"/>
  <c r="AE76" i="7" s="1"/>
  <c r="AE77" i="7" s="1"/>
  <c r="AE78" i="7" s="1"/>
  <c r="AE79" i="7" s="1"/>
  <c r="AE80" i="7" s="1"/>
  <c r="AE81" i="7" s="1"/>
  <c r="AE82" i="7" s="1"/>
  <c r="AH123" i="7" l="1"/>
  <c r="AH124" i="7" s="1"/>
  <c r="AH125" i="7" s="1"/>
  <c r="AH126" i="7" s="1"/>
  <c r="AH127" i="7" s="1"/>
  <c r="AH128" i="7" s="1"/>
  <c r="AH129" i="7" s="1"/>
  <c r="AH130" i="7" s="1"/>
  <c r="AH131" i="7" s="1"/>
  <c r="AH132" i="7" s="1"/>
  <c r="AH133" i="7" s="1"/>
  <c r="AH134" i="7" s="1"/>
  <c r="AH135" i="7" s="1"/>
  <c r="B84" i="26"/>
  <c r="AH227" i="7"/>
  <c r="AH228" i="7" s="1"/>
  <c r="AH229" i="7" s="1"/>
  <c r="AH230" i="7" s="1"/>
  <c r="AH231" i="7" s="1"/>
  <c r="AH232" i="7" s="1"/>
  <c r="AH233" i="7" s="1"/>
  <c r="AH234" i="7" s="1"/>
  <c r="AH235" i="7" s="1"/>
  <c r="AH236" i="7" s="1"/>
  <c r="AH237" i="7" s="1"/>
  <c r="AH238" i="7" s="1"/>
  <c r="AH239" i="7" s="1"/>
  <c r="AH240" i="7" s="1"/>
  <c r="AH241" i="7" s="1"/>
  <c r="AH175" i="7"/>
  <c r="AH176" i="7" s="1"/>
  <c r="AH177" i="7" s="1"/>
  <c r="AH178" i="7" s="1"/>
  <c r="AH179" i="7" s="1"/>
  <c r="AH180" i="7" s="1"/>
  <c r="AH181" i="7" s="1"/>
  <c r="AH182" i="7" s="1"/>
  <c r="AH183" i="7" s="1"/>
  <c r="AH184" i="7" s="1"/>
  <c r="AH185" i="7" s="1"/>
  <c r="AH186" i="7" s="1"/>
  <c r="AH187" i="7" s="1"/>
  <c r="AH188" i="7" s="1"/>
  <c r="M129" i="7"/>
  <c r="M130" i="7" s="1"/>
  <c r="M131" i="7" s="1"/>
  <c r="M132" i="7" s="1"/>
  <c r="M133" i="7" s="1"/>
  <c r="M134" i="7" s="1"/>
  <c r="M135" i="7" s="1"/>
  <c r="M136" i="7" s="1"/>
  <c r="M137" i="7" s="1"/>
  <c r="M138" i="7" s="1"/>
  <c r="M139" i="7" s="1"/>
  <c r="M140" i="7" s="1"/>
  <c r="M141" i="7" s="1"/>
  <c r="M142" i="7" s="1"/>
  <c r="M143" i="7" s="1"/>
  <c r="M144" i="7" s="1"/>
  <c r="M145" i="7" s="1"/>
  <c r="M146" i="7" s="1"/>
  <c r="M147" i="7" s="1"/>
  <c r="M148" i="7" s="1"/>
  <c r="M149" i="7" s="1"/>
  <c r="M150" i="7" s="1"/>
  <c r="M151" i="7" s="1"/>
  <c r="M152" i="7" s="1"/>
  <c r="M153" i="7" s="1"/>
  <c r="M154" i="7" s="1"/>
  <c r="M155" i="7" s="1"/>
  <c r="M182" i="7"/>
  <c r="M183" i="7" s="1"/>
  <c r="M184" i="7" s="1"/>
  <c r="M185" i="7" s="1"/>
  <c r="M186" i="7" s="1"/>
  <c r="M187" i="7" s="1"/>
  <c r="M188" i="7" s="1"/>
  <c r="M189" i="7" s="1"/>
  <c r="M190" i="7" s="1"/>
  <c r="M191" i="7" s="1"/>
  <c r="M192" i="7" s="1"/>
  <c r="M193" i="7" s="1"/>
  <c r="M194" i="7" s="1"/>
  <c r="M195" i="7" s="1"/>
  <c r="M196" i="7" s="1"/>
  <c r="M197" i="7" s="1"/>
  <c r="M198" i="7" s="1"/>
  <c r="M199" i="7" s="1"/>
  <c r="M200" i="7" s="1"/>
  <c r="M201" i="7" s="1"/>
  <c r="M202" i="7" s="1"/>
  <c r="M203" i="7" s="1"/>
  <c r="M204" i="7" s="1"/>
  <c r="M205" i="7" s="1"/>
  <c r="M206" i="7" s="1"/>
  <c r="M207" i="7" s="1"/>
  <c r="M208" i="7" s="1"/>
  <c r="M211" i="7"/>
  <c r="M212" i="7" s="1"/>
  <c r="M213" i="7" s="1"/>
  <c r="M214" i="7" s="1"/>
  <c r="M215" i="7" s="1"/>
  <c r="M235" i="7"/>
  <c r="M236" i="7" s="1"/>
  <c r="M237" i="7" s="1"/>
  <c r="M238" i="7" s="1"/>
  <c r="M239" i="7" s="1"/>
  <c r="M240" i="7" s="1"/>
  <c r="M241" i="7" s="1"/>
  <c r="M242" i="7" s="1"/>
  <c r="M243" i="7" s="1"/>
  <c r="M244" i="7" s="1"/>
  <c r="M245" i="7" s="1"/>
  <c r="M246" i="7" s="1"/>
  <c r="M247" i="7" s="1"/>
  <c r="M248" i="7" s="1"/>
  <c r="M249" i="7" s="1"/>
  <c r="M250" i="7" s="1"/>
  <c r="M251" i="7" s="1"/>
  <c r="M252" i="7" s="1"/>
  <c r="M253" i="7" s="1"/>
  <c r="M254" i="7" s="1"/>
  <c r="M255" i="7" s="1"/>
  <c r="M256" i="7" s="1"/>
  <c r="M257" i="7" s="1"/>
  <c r="M258" i="7" s="1"/>
  <c r="M259" i="7" s="1"/>
  <c r="M260" i="7" s="1"/>
  <c r="M261" i="7" s="1"/>
  <c r="M264" i="7"/>
  <c r="M265" i="7" s="1"/>
  <c r="M266" i="7" s="1"/>
  <c r="M267" i="7" s="1"/>
  <c r="M268" i="7" s="1"/>
  <c r="AK67" i="7"/>
  <c r="AK68" i="7" s="1"/>
  <c r="AK69" i="7" s="1"/>
  <c r="AK70" i="7" s="1"/>
  <c r="AK71" i="7" s="1"/>
  <c r="AK72" i="7" s="1"/>
  <c r="AK73" i="7" s="1"/>
  <c r="AK74" i="7" s="1"/>
  <c r="AK75" i="7" s="1"/>
  <c r="AK76" i="7" s="1"/>
  <c r="AK77" i="7" s="1"/>
  <c r="AK78" i="7" s="1"/>
  <c r="AK79" i="7" s="1"/>
  <c r="AK80" i="7" s="1"/>
  <c r="AK81" i="7" s="1"/>
  <c r="AK82" i="7" s="1"/>
  <c r="M23" i="7"/>
  <c r="M24" i="7" s="1"/>
  <c r="M25" i="7" s="1"/>
  <c r="M26" i="7" s="1"/>
  <c r="M27" i="7" s="1"/>
  <c r="M28" i="7" s="1"/>
  <c r="M29" i="7" s="1"/>
  <c r="M30" i="7" s="1"/>
  <c r="M31" i="7" s="1"/>
  <c r="M32" i="7" s="1"/>
  <c r="M33" i="7" s="1"/>
  <c r="M34" i="7" s="1"/>
  <c r="M35" i="7" s="1"/>
  <c r="M36" i="7" s="1"/>
  <c r="M37" i="7" s="1"/>
  <c r="M38" i="7" s="1"/>
  <c r="M39" i="7" s="1"/>
  <c r="M40" i="7" s="1"/>
  <c r="M41" i="7" s="1"/>
  <c r="M42" i="7" s="1"/>
  <c r="M43" i="7" s="1"/>
  <c r="M44" i="7" s="1"/>
  <c r="M45" i="7" s="1"/>
  <c r="M46" i="7" s="1"/>
  <c r="M47" i="7" s="1"/>
  <c r="M48" i="7" s="1"/>
  <c r="M49" i="7" s="1"/>
  <c r="M76" i="7"/>
  <c r="M77" i="7" s="1"/>
  <c r="M78" i="7" s="1"/>
  <c r="M79" i="7" s="1"/>
  <c r="M80" i="7" s="1"/>
  <c r="M81" i="7" s="1"/>
  <c r="M82" i="7" s="1"/>
  <c r="M83" i="7" s="1"/>
  <c r="M84" i="7" s="1"/>
  <c r="M85" i="7" s="1"/>
  <c r="M86" i="7" s="1"/>
  <c r="M87" i="7" s="1"/>
  <c r="M88" i="7" s="1"/>
  <c r="M89" i="7" s="1"/>
  <c r="M90" i="7" s="1"/>
  <c r="M91" i="7" s="1"/>
  <c r="M92" i="7" s="1"/>
  <c r="M93" i="7" s="1"/>
  <c r="M94" i="7" s="1"/>
  <c r="M95" i="7" s="1"/>
  <c r="M96" i="7" s="1"/>
  <c r="M97" i="7" s="1"/>
  <c r="M98" i="7" s="1"/>
  <c r="M99" i="7" s="1"/>
  <c r="M100" i="7" s="1"/>
  <c r="M101" i="7" s="1"/>
  <c r="M102" i="7" s="1"/>
  <c r="M288" i="7"/>
  <c r="M289" i="7" s="1"/>
  <c r="M290" i="7" s="1"/>
  <c r="M291" i="7" s="1"/>
  <c r="M292" i="7" s="1"/>
  <c r="M293" i="7" s="1"/>
  <c r="M294" i="7" s="1"/>
  <c r="M295" i="7" s="1"/>
  <c r="M296" i="7" s="1"/>
  <c r="M297" i="7" s="1"/>
  <c r="M298" i="7" s="1"/>
  <c r="M299" i="7" s="1"/>
  <c r="M300" i="7" s="1"/>
  <c r="M301" i="7" s="1"/>
  <c r="M302" i="7" s="1"/>
  <c r="M303" i="7" s="1"/>
  <c r="M304" i="7" s="1"/>
  <c r="M305" i="7" s="1"/>
  <c r="M306" i="7" s="1"/>
  <c r="M307" i="7" s="1"/>
  <c r="M308" i="7" s="1"/>
  <c r="M309" i="7" s="1"/>
  <c r="M310" i="7" s="1"/>
  <c r="M311" i="7" s="1"/>
  <c r="M312" i="7" s="1"/>
  <c r="M313" i="7" s="1"/>
  <c r="M314" i="7" s="1"/>
  <c r="F24" i="15"/>
  <c r="I159" i="7"/>
  <c r="I160" i="7" s="1"/>
  <c r="I161" i="7" s="1"/>
  <c r="I162" i="7" s="1"/>
  <c r="M318" i="7"/>
  <c r="M319" i="7" s="1"/>
  <c r="M320" i="7" s="1"/>
  <c r="M321" i="7" s="1"/>
  <c r="M323" i="7"/>
  <c r="AK290" i="7"/>
  <c r="AK291" i="7" s="1"/>
  <c r="AK292" i="7" s="1"/>
  <c r="AK293" i="7" s="1"/>
  <c r="AK294" i="7" s="1"/>
  <c r="M159" i="7"/>
  <c r="M160" i="7" s="1"/>
  <c r="M161" i="7" s="1"/>
  <c r="M162" i="7" s="1"/>
  <c r="M164" i="7"/>
  <c r="I265" i="7"/>
  <c r="I266" i="7" s="1"/>
  <c r="I267" i="7" s="1"/>
  <c r="I268" i="7" s="1"/>
  <c r="I270" i="7"/>
  <c r="AH69" i="7"/>
  <c r="AH70" i="7" s="1"/>
  <c r="AH71" i="7" s="1"/>
  <c r="AH72" i="7" s="1"/>
  <c r="AH73" i="7" s="1"/>
  <c r="AH74" i="7" s="1"/>
  <c r="AH75" i="7" s="1"/>
  <c r="AH76" i="7" s="1"/>
  <c r="AH77" i="7" s="1"/>
  <c r="AH78" i="7" s="1"/>
  <c r="AH79" i="7" s="1"/>
  <c r="AH80" i="7" s="1"/>
  <c r="AH81" i="7" s="1"/>
  <c r="AH82" i="7" s="1"/>
  <c r="I212" i="7"/>
  <c r="I213" i="7" s="1"/>
  <c r="I214" i="7" s="1"/>
  <c r="I215" i="7" s="1"/>
  <c r="E39" i="22"/>
  <c r="P23" i="15" s="1"/>
  <c r="G129" i="21"/>
  <c r="I106" i="7"/>
  <c r="I107" i="7" s="1"/>
  <c r="I108" i="7" s="1"/>
  <c r="I109" i="7" s="1"/>
  <c r="I111" i="7"/>
  <c r="I318" i="7"/>
  <c r="I319" i="7" s="1"/>
  <c r="I320" i="7" s="1"/>
  <c r="I321" i="7" s="1"/>
  <c r="I323" i="7"/>
  <c r="AK121" i="7"/>
  <c r="AK122" i="7" s="1"/>
  <c r="AK123" i="7" s="1"/>
  <c r="AK124" i="7" s="1"/>
  <c r="AK125" i="7" s="1"/>
  <c r="AK126" i="7" s="1"/>
  <c r="AK127" i="7" s="1"/>
  <c r="AK128" i="7" s="1"/>
  <c r="AK129" i="7" s="1"/>
  <c r="AK130" i="7" s="1"/>
  <c r="AK131" i="7" s="1"/>
  <c r="AK132" i="7" s="1"/>
  <c r="AK133" i="7" s="1"/>
  <c r="AK134" i="7" s="1"/>
  <c r="AK135" i="7" s="1"/>
  <c r="M106" i="7"/>
  <c r="M107" i="7" s="1"/>
  <c r="M108" i="7" s="1"/>
  <c r="M109" i="7" s="1"/>
  <c r="M111" i="7"/>
  <c r="AH280" i="7"/>
  <c r="AH281" i="7" s="1"/>
  <c r="AH282" i="7" s="1"/>
  <c r="AH283" i="7" s="1"/>
  <c r="AH284" i="7" s="1"/>
  <c r="AH285" i="7" s="1"/>
  <c r="AH286" i="7" s="1"/>
  <c r="AH287" i="7" s="1"/>
  <c r="AH288" i="7" s="1"/>
  <c r="AH289" i="7" s="1"/>
  <c r="AH290" i="7" s="1"/>
  <c r="AH291" i="7" s="1"/>
  <c r="AH292" i="7" s="1"/>
  <c r="AH293" i="7" s="1"/>
  <c r="AH294" i="7" s="1"/>
  <c r="AJ172" i="7"/>
  <c r="AK172" i="7" s="1"/>
  <c r="AK173" i="7" s="1"/>
  <c r="AK174" i="7" s="1"/>
  <c r="AK175" i="7" s="1"/>
  <c r="AK176" i="7" s="1"/>
  <c r="AK177" i="7" s="1"/>
  <c r="AK178" i="7" s="1"/>
  <c r="AK179" i="7" s="1"/>
  <c r="AK180" i="7" s="1"/>
  <c r="AK181" i="7" s="1"/>
  <c r="AK182" i="7" s="1"/>
  <c r="AK183" i="7" s="1"/>
  <c r="AK184" i="7" s="1"/>
  <c r="AK185" i="7" s="1"/>
  <c r="AK186" i="7" s="1"/>
  <c r="AK187" i="7" s="1"/>
  <c r="AK188" i="7" s="1"/>
  <c r="AK228" i="7"/>
  <c r="AK229" i="7" s="1"/>
  <c r="AK230" i="7" s="1"/>
  <c r="AK231" i="7" s="1"/>
  <c r="AK232" i="7" s="1"/>
  <c r="AK233" i="7" s="1"/>
  <c r="AK234" i="7" s="1"/>
  <c r="AK235" i="7" s="1"/>
  <c r="AK236" i="7" s="1"/>
  <c r="AK237" i="7" s="1"/>
  <c r="AK238" i="7" s="1"/>
  <c r="AK239" i="7" s="1"/>
  <c r="AK240" i="7" s="1"/>
  <c r="AK241" i="7" s="1"/>
  <c r="F23" i="15" l="1"/>
  <c r="F25" i="15" s="1"/>
  <c r="B86" i="26"/>
  <c r="B85" i="26"/>
  <c r="M217" i="7"/>
  <c r="M270" i="7"/>
  <c r="E113" i="21"/>
  <c r="G112" i="21"/>
  <c r="G111" i="21"/>
  <c r="F111" i="21"/>
  <c r="E111" i="21"/>
  <c r="G110" i="21"/>
  <c r="F110" i="21"/>
  <c r="E110" i="21"/>
  <c r="J93" i="21"/>
  <c r="L92" i="21"/>
  <c r="L91" i="21"/>
  <c r="K91" i="21"/>
  <c r="J91" i="21"/>
  <c r="L90" i="21"/>
  <c r="K90" i="21"/>
  <c r="J90" i="21"/>
  <c r="E93" i="21"/>
  <c r="G92" i="21"/>
  <c r="G91" i="21"/>
  <c r="F91" i="21"/>
  <c r="E91" i="21"/>
  <c r="G90" i="21"/>
  <c r="F90" i="21"/>
  <c r="E90" i="21"/>
  <c r="J73" i="21"/>
  <c r="L72" i="21"/>
  <c r="L71" i="21"/>
  <c r="K71" i="21"/>
  <c r="J71" i="21"/>
  <c r="L70" i="21"/>
  <c r="K70" i="21"/>
  <c r="J70" i="21"/>
  <c r="G72" i="21"/>
  <c r="G71" i="21"/>
  <c r="F71" i="21"/>
  <c r="E71" i="21"/>
  <c r="G70" i="21"/>
  <c r="F70" i="21"/>
  <c r="E70" i="21"/>
  <c r="J53" i="21"/>
  <c r="L52" i="21"/>
  <c r="L51" i="21"/>
  <c r="K51" i="21"/>
  <c r="J51" i="21"/>
  <c r="L50" i="21"/>
  <c r="K50" i="21"/>
  <c r="J50" i="21"/>
  <c r="E53" i="21"/>
  <c r="G52" i="21"/>
  <c r="G51" i="21"/>
  <c r="F51" i="21"/>
  <c r="E51" i="21"/>
  <c r="G50" i="21"/>
  <c r="F50" i="21"/>
  <c r="E50" i="21"/>
  <c r="L32" i="21"/>
  <c r="L31" i="21"/>
  <c r="K31" i="21"/>
  <c r="J31" i="21"/>
  <c r="L30" i="21"/>
  <c r="K30" i="21"/>
  <c r="J30" i="21"/>
  <c r="P42" i="23"/>
  <c r="W42" i="23"/>
  <c r="X42" i="23"/>
  <c r="AB42" i="23"/>
  <c r="AC42" i="23"/>
  <c r="H42" i="23" s="1"/>
  <c r="I49" i="26" s="1"/>
  <c r="L49" i="26" s="1"/>
  <c r="AD42" i="23"/>
  <c r="AK42" i="23"/>
  <c r="AL42" i="23"/>
  <c r="AO42" i="23" s="1"/>
  <c r="AX42" i="23" s="1"/>
  <c r="AM42" i="23"/>
  <c r="AT42" i="23"/>
  <c r="AV42" i="23"/>
  <c r="AW42" i="23" s="1"/>
  <c r="BC42" i="23"/>
  <c r="BI42" i="23"/>
  <c r="BL42" i="23"/>
  <c r="BU42" i="23"/>
  <c r="BX42" i="23"/>
  <c r="BY42" i="23"/>
  <c r="BZ42" i="23"/>
  <c r="CN607" i="23"/>
  <c r="CQ607" i="23" s="1"/>
  <c r="CO607" i="23"/>
  <c r="CR607" i="23" s="1"/>
  <c r="CN606" i="23"/>
  <c r="CQ606" i="23" s="1"/>
  <c r="CO606" i="23"/>
  <c r="CR606" i="23" s="1"/>
  <c r="CN592" i="23"/>
  <c r="CN578" i="23"/>
  <c r="CN553" i="23"/>
  <c r="CN513" i="23"/>
  <c r="CQ513" i="23" s="1"/>
  <c r="CN469" i="23"/>
  <c r="CQ469" i="23" s="1"/>
  <c r="CN470" i="23"/>
  <c r="CQ470" i="23" s="1"/>
  <c r="CN471" i="23"/>
  <c r="CN472" i="23"/>
  <c r="CN473" i="23"/>
  <c r="CN468" i="23"/>
  <c r="CN439" i="23"/>
  <c r="CQ439" i="23" s="1"/>
  <c r="CO439" i="23"/>
  <c r="CN431" i="23"/>
  <c r="CN430" i="23"/>
  <c r="CQ430" i="23" s="1"/>
  <c r="CN417" i="23"/>
  <c r="CQ417" i="23" s="1"/>
  <c r="CN418" i="23"/>
  <c r="CN416" i="23"/>
  <c r="CQ416" i="23" s="1"/>
  <c r="CN404" i="23"/>
  <c r="CN403" i="23"/>
  <c r="CQ403" i="23" s="1"/>
  <c r="CN192" i="23"/>
  <c r="CN178" i="23"/>
  <c r="CN179" i="23"/>
  <c r="CO179" i="23"/>
  <c r="CN180" i="23"/>
  <c r="CO180" i="23"/>
  <c r="CN181" i="23"/>
  <c r="CQ181" i="23" s="1"/>
  <c r="CO181" i="23"/>
  <c r="CR181" i="23" s="1"/>
  <c r="CN182" i="23"/>
  <c r="CO182" i="23"/>
  <c r="CR182" i="23" s="1"/>
  <c r="CN183" i="23"/>
  <c r="CQ183" i="23" s="1"/>
  <c r="CO183" i="23"/>
  <c r="CR183" i="23" s="1"/>
  <c r="CN150" i="23"/>
  <c r="CO150" i="23"/>
  <c r="CN110" i="23"/>
  <c r="CQ110" i="23" s="1"/>
  <c r="CN93" i="23"/>
  <c r="CN61" i="23"/>
  <c r="CN28" i="23"/>
  <c r="CQ28" i="23" s="1"/>
  <c r="CE607" i="23"/>
  <c r="CF607" i="23"/>
  <c r="CE606" i="23"/>
  <c r="CF606" i="23"/>
  <c r="CI606" i="23" s="1"/>
  <c r="CE592" i="23"/>
  <c r="CH592" i="23" s="1"/>
  <c r="CE578" i="23"/>
  <c r="CE553" i="23"/>
  <c r="CE513" i="23"/>
  <c r="CE469" i="23"/>
  <c r="CE470" i="23"/>
  <c r="CE471" i="23"/>
  <c r="CE472" i="23"/>
  <c r="CE473" i="23"/>
  <c r="CH473" i="23" s="1"/>
  <c r="CE468" i="23"/>
  <c r="CH468" i="23" s="1"/>
  <c r="CE439" i="23"/>
  <c r="CF439" i="23"/>
  <c r="CG439" i="23" s="1"/>
  <c r="CE431" i="23"/>
  <c r="CH431" i="23" s="1"/>
  <c r="CE430" i="23"/>
  <c r="CH430" i="23" s="1"/>
  <c r="CE417" i="23"/>
  <c r="CE418" i="23"/>
  <c r="CE416" i="23"/>
  <c r="CH416" i="23" s="1"/>
  <c r="CE404" i="23"/>
  <c r="CH404" i="23" s="1"/>
  <c r="CE403" i="23"/>
  <c r="CH403" i="23" s="1"/>
  <c r="CE192" i="23"/>
  <c r="CE178" i="23"/>
  <c r="CE150" i="23"/>
  <c r="CF150" i="23"/>
  <c r="CE110" i="23"/>
  <c r="CH110" i="23" s="1"/>
  <c r="CE93" i="23"/>
  <c r="CH93" i="23" s="1"/>
  <c r="CE61" i="23"/>
  <c r="CH61" i="23" s="1"/>
  <c r="CE28" i="23"/>
  <c r="CK1" i="23"/>
  <c r="CB1" i="23"/>
  <c r="CR608" i="23"/>
  <c r="CQ608" i="23"/>
  <c r="CP608" i="23"/>
  <c r="CM608" i="23"/>
  <c r="CM607" i="23"/>
  <c r="CM606" i="23"/>
  <c r="CR605" i="23"/>
  <c r="CQ605" i="23"/>
  <c r="CP605" i="23"/>
  <c r="CM605" i="23"/>
  <c r="CR600" i="23"/>
  <c r="CQ600" i="23"/>
  <c r="CP600" i="23"/>
  <c r="CM600" i="23"/>
  <c r="CR599" i="23"/>
  <c r="CQ599" i="23"/>
  <c r="CP599" i="23"/>
  <c r="CM599" i="23"/>
  <c r="CR598" i="23"/>
  <c r="CQ598" i="23"/>
  <c r="CP598" i="23"/>
  <c r="CM598" i="23"/>
  <c r="CR597" i="23"/>
  <c r="CQ597" i="23"/>
  <c r="CP597" i="23"/>
  <c r="CM597" i="23"/>
  <c r="CR596" i="23"/>
  <c r="CQ596" i="23"/>
  <c r="CS596" i="23" s="1"/>
  <c r="CP596" i="23"/>
  <c r="CM596" i="23"/>
  <c r="CR595" i="23"/>
  <c r="CQ595" i="23"/>
  <c r="CP595" i="23"/>
  <c r="CM595" i="23"/>
  <c r="CR594" i="23"/>
  <c r="CQ594" i="23"/>
  <c r="CS594" i="23" s="1"/>
  <c r="CP594" i="23"/>
  <c r="CM594" i="23"/>
  <c r="CR593" i="23"/>
  <c r="CQ593" i="23"/>
  <c r="CP593" i="23"/>
  <c r="CM593" i="23"/>
  <c r="CQ592" i="23"/>
  <c r="CM592" i="23"/>
  <c r="CR591" i="23"/>
  <c r="CQ591" i="23"/>
  <c r="CP591" i="23"/>
  <c r="CM591" i="23"/>
  <c r="CR586" i="23"/>
  <c r="CQ586" i="23"/>
  <c r="CP586" i="23"/>
  <c r="CM586" i="23"/>
  <c r="CR585" i="23"/>
  <c r="CQ585" i="23"/>
  <c r="CP585" i="23"/>
  <c r="CM585" i="23"/>
  <c r="CR584" i="23"/>
  <c r="CQ584" i="23"/>
  <c r="CP584" i="23"/>
  <c r="CM584" i="23"/>
  <c r="CR583" i="23"/>
  <c r="CQ583" i="23"/>
  <c r="CP583" i="23"/>
  <c r="CM583" i="23"/>
  <c r="CR582" i="23"/>
  <c r="CQ582" i="23"/>
  <c r="CP582" i="23"/>
  <c r="CM582" i="23"/>
  <c r="CR581" i="23"/>
  <c r="CQ581" i="23"/>
  <c r="CP581" i="23"/>
  <c r="CM581" i="23"/>
  <c r="CR580" i="23"/>
  <c r="CQ580" i="23"/>
  <c r="CP580" i="23"/>
  <c r="CM580" i="23"/>
  <c r="CR579" i="23"/>
  <c r="CQ579" i="23"/>
  <c r="CP579" i="23"/>
  <c r="CM579" i="23"/>
  <c r="CM578" i="23"/>
  <c r="CR577" i="23"/>
  <c r="CQ577" i="23"/>
  <c r="CP577" i="23"/>
  <c r="CM577" i="23"/>
  <c r="CR572" i="23"/>
  <c r="CQ572" i="23"/>
  <c r="CP572" i="23"/>
  <c r="CM572" i="23"/>
  <c r="CR571" i="23"/>
  <c r="CQ571" i="23"/>
  <c r="CP571" i="23"/>
  <c r="CM571" i="23"/>
  <c r="CR570" i="23"/>
  <c r="CQ570" i="23"/>
  <c r="CP570" i="23"/>
  <c r="CM570" i="23"/>
  <c r="CR569" i="23"/>
  <c r="CQ569" i="23"/>
  <c r="CP569" i="23"/>
  <c r="CM569" i="23"/>
  <c r="CR568" i="23"/>
  <c r="CQ568" i="23"/>
  <c r="CP568" i="23"/>
  <c r="CM568" i="23"/>
  <c r="CR567" i="23"/>
  <c r="CQ567" i="23"/>
  <c r="CP567" i="23"/>
  <c r="CM567" i="23"/>
  <c r="CR566" i="23"/>
  <c r="CQ566" i="23"/>
  <c r="CP566" i="23"/>
  <c r="CM566" i="23"/>
  <c r="CR565" i="23"/>
  <c r="CQ565" i="23"/>
  <c r="CP565" i="23"/>
  <c r="CM565" i="23"/>
  <c r="CR560" i="23"/>
  <c r="CQ560" i="23"/>
  <c r="CP560" i="23"/>
  <c r="CM560" i="23"/>
  <c r="CR559" i="23"/>
  <c r="CQ559" i="23"/>
  <c r="CP559" i="23"/>
  <c r="CM559" i="23"/>
  <c r="CR558" i="23"/>
  <c r="CQ558" i="23"/>
  <c r="CP558" i="23"/>
  <c r="CM558" i="23"/>
  <c r="CR557" i="23"/>
  <c r="CQ557" i="23"/>
  <c r="CS557" i="23" s="1"/>
  <c r="CP557" i="23"/>
  <c r="CM557" i="23"/>
  <c r="CR556" i="23"/>
  <c r="CQ556" i="23"/>
  <c r="CP556" i="23"/>
  <c r="CM556" i="23"/>
  <c r="CR555" i="23"/>
  <c r="CQ555" i="23"/>
  <c r="CP555" i="23"/>
  <c r="CM555" i="23"/>
  <c r="CR554" i="23"/>
  <c r="CQ554" i="23"/>
  <c r="CP554" i="23"/>
  <c r="CM554" i="23"/>
  <c r="CM553" i="23"/>
  <c r="CR548" i="23"/>
  <c r="CQ548" i="23"/>
  <c r="CP548" i="23"/>
  <c r="CM548" i="23"/>
  <c r="CR547" i="23"/>
  <c r="CQ547" i="23"/>
  <c r="CP547" i="23"/>
  <c r="CM547" i="23"/>
  <c r="CR546" i="23"/>
  <c r="CQ546" i="23"/>
  <c r="CP546" i="23"/>
  <c r="CM546" i="23"/>
  <c r="CR545" i="23"/>
  <c r="CQ545" i="23"/>
  <c r="CP545" i="23"/>
  <c r="CM545" i="23"/>
  <c r="CR544" i="23"/>
  <c r="CQ544" i="23"/>
  <c r="CS544" i="23" s="1"/>
  <c r="CP544" i="23"/>
  <c r="CM544" i="23"/>
  <c r="CR543" i="23"/>
  <c r="CQ543" i="23"/>
  <c r="CP543" i="23"/>
  <c r="CM543" i="23"/>
  <c r="CR542" i="23"/>
  <c r="CQ542" i="23"/>
  <c r="CS542" i="23" s="1"/>
  <c r="CP542" i="23"/>
  <c r="CM542" i="23"/>
  <c r="CR541" i="23"/>
  <c r="CQ541" i="23"/>
  <c r="CP541" i="23"/>
  <c r="CM541" i="23"/>
  <c r="CR540" i="23"/>
  <c r="CQ540" i="23"/>
  <c r="CS540" i="23" s="1"/>
  <c r="CP540" i="23"/>
  <c r="CM540" i="23"/>
  <c r="CR539" i="23"/>
  <c r="CQ539" i="23"/>
  <c r="CP539" i="23"/>
  <c r="CM539" i="23"/>
  <c r="CR534" i="23"/>
  <c r="CQ534" i="23"/>
  <c r="CP534" i="23"/>
  <c r="CM534" i="23"/>
  <c r="CR533" i="23"/>
  <c r="CQ533" i="23"/>
  <c r="CP533" i="23"/>
  <c r="CM533" i="23"/>
  <c r="CR532" i="23"/>
  <c r="CQ532" i="23"/>
  <c r="CS532" i="23" s="1"/>
  <c r="CP532" i="23"/>
  <c r="CM532" i="23"/>
  <c r="CR531" i="23"/>
  <c r="CQ531" i="23"/>
  <c r="CP531" i="23"/>
  <c r="CM531" i="23"/>
  <c r="CR530" i="23"/>
  <c r="CQ530" i="23"/>
  <c r="CS530" i="23" s="1"/>
  <c r="CP530" i="23"/>
  <c r="CM530" i="23"/>
  <c r="CR529" i="23"/>
  <c r="CQ529" i="23"/>
  <c r="CP529" i="23"/>
  <c r="CM529" i="23"/>
  <c r="CR528" i="23"/>
  <c r="CQ528" i="23"/>
  <c r="CP528" i="23"/>
  <c r="CM528" i="23"/>
  <c r="CR527" i="23"/>
  <c r="CQ527" i="23"/>
  <c r="CP527" i="23"/>
  <c r="CM527" i="23"/>
  <c r="CR526" i="23"/>
  <c r="CQ526" i="23"/>
  <c r="CP526" i="23"/>
  <c r="CM526" i="23"/>
  <c r="CR525" i="23"/>
  <c r="CQ525" i="23"/>
  <c r="CP525" i="23"/>
  <c r="CM525" i="23"/>
  <c r="CR520" i="23"/>
  <c r="CQ520" i="23"/>
  <c r="CP520" i="23"/>
  <c r="CM520" i="23"/>
  <c r="CR519" i="23"/>
  <c r="CQ519" i="23"/>
  <c r="CP519" i="23"/>
  <c r="CM519" i="23"/>
  <c r="CR518" i="23"/>
  <c r="CQ518" i="23"/>
  <c r="CP518" i="23"/>
  <c r="CM518" i="23"/>
  <c r="CR517" i="23"/>
  <c r="CQ517" i="23"/>
  <c r="CP517" i="23"/>
  <c r="CM517" i="23"/>
  <c r="CR516" i="23"/>
  <c r="CQ516" i="23"/>
  <c r="CP516" i="23"/>
  <c r="CM516" i="23"/>
  <c r="CR515" i="23"/>
  <c r="CQ515" i="23"/>
  <c r="CP515" i="23"/>
  <c r="CM515" i="23"/>
  <c r="CR514" i="23"/>
  <c r="CQ514" i="23"/>
  <c r="CP514" i="23"/>
  <c r="CM514" i="23"/>
  <c r="CM513" i="23"/>
  <c r="CR508" i="23"/>
  <c r="CQ508" i="23"/>
  <c r="CP508" i="23"/>
  <c r="CM508" i="23"/>
  <c r="CR507" i="23"/>
  <c r="CQ507" i="23"/>
  <c r="CP507" i="23"/>
  <c r="CM507" i="23"/>
  <c r="CR506" i="23"/>
  <c r="CQ506" i="23"/>
  <c r="CP506" i="23"/>
  <c r="CM506" i="23"/>
  <c r="CR505" i="23"/>
  <c r="CQ505" i="23"/>
  <c r="CP505" i="23"/>
  <c r="CM505" i="23"/>
  <c r="CR504" i="23"/>
  <c r="CQ504" i="23"/>
  <c r="CP504" i="23"/>
  <c r="CM504" i="23"/>
  <c r="CR503" i="23"/>
  <c r="CQ503" i="23"/>
  <c r="CP503" i="23"/>
  <c r="CM503" i="23"/>
  <c r="CR502" i="23"/>
  <c r="CQ502" i="23"/>
  <c r="CP502" i="23"/>
  <c r="CM502" i="23"/>
  <c r="CR501" i="23"/>
  <c r="CQ501" i="23"/>
  <c r="CP501" i="23"/>
  <c r="CM501" i="23"/>
  <c r="CM500" i="23"/>
  <c r="CR499" i="23"/>
  <c r="CQ499" i="23"/>
  <c r="CP499" i="23"/>
  <c r="CM499" i="23"/>
  <c r="CR494" i="23"/>
  <c r="CQ494" i="23"/>
  <c r="CP494" i="23"/>
  <c r="CM494" i="23"/>
  <c r="CR493" i="23"/>
  <c r="CQ493" i="23"/>
  <c r="CP493" i="23"/>
  <c r="CM493" i="23"/>
  <c r="CR492" i="23"/>
  <c r="CQ492" i="23"/>
  <c r="CP492" i="23"/>
  <c r="CM492" i="23"/>
  <c r="CR491" i="23"/>
  <c r="CQ491" i="23"/>
  <c r="CP491" i="23"/>
  <c r="CM491" i="23"/>
  <c r="CR490" i="23"/>
  <c r="CQ490" i="23"/>
  <c r="CP490" i="23"/>
  <c r="CM490" i="23"/>
  <c r="CR489" i="23"/>
  <c r="CQ489" i="23"/>
  <c r="CP489" i="23"/>
  <c r="CM489" i="23"/>
  <c r="CR488" i="23"/>
  <c r="CQ488" i="23"/>
  <c r="CP488" i="23"/>
  <c r="CM488" i="23"/>
  <c r="CR487" i="23"/>
  <c r="CQ487" i="23"/>
  <c r="CP487" i="23"/>
  <c r="CM487" i="23"/>
  <c r="CR486" i="23"/>
  <c r="CQ486" i="23"/>
  <c r="CP486" i="23"/>
  <c r="CM486" i="23"/>
  <c r="CR485" i="23"/>
  <c r="CS485" i="23" s="1"/>
  <c r="CQ485" i="23"/>
  <c r="CP485" i="23"/>
  <c r="CM485" i="23"/>
  <c r="CR484" i="23"/>
  <c r="CQ484" i="23"/>
  <c r="CP484" i="23"/>
  <c r="CM484" i="23"/>
  <c r="CR483" i="23"/>
  <c r="CS483" i="23" s="1"/>
  <c r="CQ483" i="23"/>
  <c r="CP483" i="23"/>
  <c r="CM483" i="23"/>
  <c r="CR482" i="23"/>
  <c r="CQ482" i="23"/>
  <c r="CP482" i="23"/>
  <c r="CM482" i="23"/>
  <c r="CR481" i="23"/>
  <c r="CQ481" i="23"/>
  <c r="CP481" i="23"/>
  <c r="CM481" i="23"/>
  <c r="CR480" i="23"/>
  <c r="CQ480" i="23"/>
  <c r="CP480" i="23"/>
  <c r="CM480" i="23"/>
  <c r="CR479" i="23"/>
  <c r="CQ479" i="23"/>
  <c r="CP479" i="23"/>
  <c r="CM479" i="23"/>
  <c r="CR478" i="23"/>
  <c r="CQ478" i="23"/>
  <c r="CP478" i="23"/>
  <c r="CM478" i="23"/>
  <c r="CR477" i="23"/>
  <c r="CQ477" i="23"/>
  <c r="CP477" i="23"/>
  <c r="CM477" i="23"/>
  <c r="CR476" i="23"/>
  <c r="CQ476" i="23"/>
  <c r="CP476" i="23"/>
  <c r="CM476" i="23"/>
  <c r="CR475" i="23"/>
  <c r="CQ475" i="23"/>
  <c r="CP475" i="23"/>
  <c r="CM475" i="23"/>
  <c r="CR474" i="23"/>
  <c r="CQ474" i="23"/>
  <c r="CP474" i="23"/>
  <c r="CM474" i="23"/>
  <c r="CQ473" i="23"/>
  <c r="CM473" i="23"/>
  <c r="CQ472" i="23"/>
  <c r="CM472" i="23"/>
  <c r="CQ471" i="23"/>
  <c r="CM471" i="23"/>
  <c r="CM470" i="23"/>
  <c r="CM469" i="23"/>
  <c r="CQ468" i="23"/>
  <c r="CM468" i="23"/>
  <c r="CR467" i="23"/>
  <c r="CQ467" i="23"/>
  <c r="CP467" i="23"/>
  <c r="CM467" i="23"/>
  <c r="CR460" i="23"/>
  <c r="CQ460" i="23"/>
  <c r="CP460" i="23"/>
  <c r="CM460" i="23"/>
  <c r="CR459" i="23"/>
  <c r="CQ459" i="23"/>
  <c r="CP459" i="23"/>
  <c r="CM459" i="23"/>
  <c r="CR458" i="23"/>
  <c r="CQ458" i="23"/>
  <c r="CP458" i="23"/>
  <c r="CM458" i="23"/>
  <c r="CR457" i="23"/>
  <c r="CQ457" i="23"/>
  <c r="CP457" i="23"/>
  <c r="CM457" i="23"/>
  <c r="CR456" i="23"/>
  <c r="CQ456" i="23"/>
  <c r="CP456" i="23"/>
  <c r="CM456" i="23"/>
  <c r="CR455" i="23"/>
  <c r="CQ455" i="23"/>
  <c r="CP455" i="23"/>
  <c r="CM455" i="23"/>
  <c r="CR454" i="23"/>
  <c r="CQ454" i="23"/>
  <c r="CP454" i="23"/>
  <c r="CM454" i="23"/>
  <c r="CR453" i="23"/>
  <c r="CQ453" i="23"/>
  <c r="CP453" i="23"/>
  <c r="CM453" i="23"/>
  <c r="CR452" i="23"/>
  <c r="CQ452" i="23"/>
  <c r="CP452" i="23"/>
  <c r="CM452" i="23"/>
  <c r="CR451" i="23"/>
  <c r="CQ451" i="23"/>
  <c r="CP451" i="23"/>
  <c r="CM451" i="23"/>
  <c r="CR446" i="23"/>
  <c r="CQ446" i="23"/>
  <c r="CP446" i="23"/>
  <c r="CM446" i="23"/>
  <c r="CR445" i="23"/>
  <c r="CQ445" i="23"/>
  <c r="CP445" i="23"/>
  <c r="CM445" i="23"/>
  <c r="CR444" i="23"/>
  <c r="CQ444" i="23"/>
  <c r="CP444" i="23"/>
  <c r="CM444" i="23"/>
  <c r="CR443" i="23"/>
  <c r="CQ443" i="23"/>
  <c r="CP443" i="23"/>
  <c r="CM443" i="23"/>
  <c r="CR442" i="23"/>
  <c r="CQ442" i="23"/>
  <c r="CP442" i="23"/>
  <c r="CM442" i="23"/>
  <c r="CR441" i="23"/>
  <c r="CQ441" i="23"/>
  <c r="CP441" i="23"/>
  <c r="CM441" i="23"/>
  <c r="CR440" i="23"/>
  <c r="CQ440" i="23"/>
  <c r="CP440" i="23"/>
  <c r="CM440" i="23"/>
  <c r="CM439" i="23"/>
  <c r="CR438" i="23"/>
  <c r="CQ438" i="23"/>
  <c r="CP438" i="23"/>
  <c r="CM438" i="23"/>
  <c r="CR437" i="23"/>
  <c r="CQ437" i="23"/>
  <c r="CP437" i="23"/>
  <c r="CM437" i="23"/>
  <c r="CR432" i="23"/>
  <c r="CQ432" i="23"/>
  <c r="CP432" i="23"/>
  <c r="CM432" i="23"/>
  <c r="CQ431" i="23"/>
  <c r="CM431" i="23"/>
  <c r="CM430" i="23"/>
  <c r="CR425" i="23"/>
  <c r="CQ425" i="23"/>
  <c r="CP425" i="23"/>
  <c r="CM425" i="23"/>
  <c r="CR424" i="23"/>
  <c r="CQ424" i="23"/>
  <c r="CS424" i="23" s="1"/>
  <c r="CP424" i="23"/>
  <c r="CM424" i="23"/>
  <c r="CR423" i="23"/>
  <c r="CQ423" i="23"/>
  <c r="CP423" i="23"/>
  <c r="CM423" i="23"/>
  <c r="CR422" i="23"/>
  <c r="CQ422" i="23"/>
  <c r="CS422" i="23" s="1"/>
  <c r="CP422" i="23"/>
  <c r="CM422" i="23"/>
  <c r="CR421" i="23"/>
  <c r="CQ421" i="23"/>
  <c r="CP421" i="23"/>
  <c r="CM421" i="23"/>
  <c r="CR420" i="23"/>
  <c r="CQ420" i="23"/>
  <c r="CP420" i="23"/>
  <c r="CM420" i="23"/>
  <c r="CR419" i="23"/>
  <c r="CQ419" i="23"/>
  <c r="CP419" i="23"/>
  <c r="CM419" i="23"/>
  <c r="CQ418" i="23"/>
  <c r="CM418" i="23"/>
  <c r="CM417" i="23"/>
  <c r="CM416" i="23"/>
  <c r="CR411" i="23"/>
  <c r="CQ411" i="23"/>
  <c r="CP411" i="23"/>
  <c r="CM411" i="23"/>
  <c r="CR410" i="23"/>
  <c r="CQ410" i="23"/>
  <c r="CP410" i="23"/>
  <c r="CM410" i="23"/>
  <c r="CR409" i="23"/>
  <c r="CQ409" i="23"/>
  <c r="CP409" i="23"/>
  <c r="CM409" i="23"/>
  <c r="CR408" i="23"/>
  <c r="CQ408" i="23"/>
  <c r="CP408" i="23"/>
  <c r="CM408" i="23"/>
  <c r="CR407" i="23"/>
  <c r="CQ407" i="23"/>
  <c r="CP407" i="23"/>
  <c r="CM407" i="23"/>
  <c r="CR406" i="23"/>
  <c r="CQ406" i="23"/>
  <c r="CS406" i="23" s="1"/>
  <c r="CP406" i="23"/>
  <c r="CM406" i="23"/>
  <c r="CR405" i="23"/>
  <c r="CQ405" i="23"/>
  <c r="CP405" i="23"/>
  <c r="CM405" i="23"/>
  <c r="CQ404" i="23"/>
  <c r="CM404" i="23"/>
  <c r="CM403" i="23"/>
  <c r="CR402" i="23"/>
  <c r="CQ402" i="23"/>
  <c r="CP402" i="23"/>
  <c r="CM402" i="23"/>
  <c r="CR397" i="23"/>
  <c r="CQ397" i="23"/>
  <c r="CS397" i="23" s="1"/>
  <c r="CP397" i="23"/>
  <c r="CM397" i="23"/>
  <c r="CR396" i="23"/>
  <c r="CQ396" i="23"/>
  <c r="CP396" i="23"/>
  <c r="CM396" i="23"/>
  <c r="CR395" i="23"/>
  <c r="CQ395" i="23"/>
  <c r="CP395" i="23"/>
  <c r="CM395" i="23"/>
  <c r="CR394" i="23"/>
  <c r="CQ394" i="23"/>
  <c r="CP394" i="23"/>
  <c r="CM394" i="23"/>
  <c r="CR393" i="23"/>
  <c r="CQ393" i="23"/>
  <c r="CP393" i="23"/>
  <c r="CM393" i="23"/>
  <c r="CR392" i="23"/>
  <c r="CQ392" i="23"/>
  <c r="CP392" i="23"/>
  <c r="CM392" i="23"/>
  <c r="CR391" i="23"/>
  <c r="CQ391" i="23"/>
  <c r="CP391" i="23"/>
  <c r="CM391" i="23"/>
  <c r="CR390" i="23"/>
  <c r="CQ390" i="23"/>
  <c r="CP390" i="23"/>
  <c r="CM390" i="23"/>
  <c r="CR383" i="23"/>
  <c r="CQ383" i="23"/>
  <c r="CS383" i="23" s="1"/>
  <c r="CP383" i="23"/>
  <c r="CM383" i="23"/>
  <c r="CR382" i="23"/>
  <c r="CQ382" i="23"/>
  <c r="CP382" i="23"/>
  <c r="CM382" i="23"/>
  <c r="CR381" i="23"/>
  <c r="CQ381" i="23"/>
  <c r="CS381" i="23" s="1"/>
  <c r="CP381" i="23"/>
  <c r="CM381" i="23"/>
  <c r="CR380" i="23"/>
  <c r="CQ380" i="23"/>
  <c r="CP380" i="23"/>
  <c r="CM380" i="23"/>
  <c r="CR379" i="23"/>
  <c r="CQ379" i="23"/>
  <c r="CP379" i="23"/>
  <c r="CM379" i="23"/>
  <c r="CR378" i="23"/>
  <c r="CQ378" i="23"/>
  <c r="CP378" i="23"/>
  <c r="CM378" i="23"/>
  <c r="CR377" i="23"/>
  <c r="CQ377" i="23"/>
  <c r="CP377" i="23"/>
  <c r="CM377" i="23"/>
  <c r="CR376" i="23"/>
  <c r="CQ376" i="23"/>
  <c r="CP376" i="23"/>
  <c r="CM376" i="23"/>
  <c r="CR375" i="23"/>
  <c r="CQ375" i="23"/>
  <c r="CP375" i="23"/>
  <c r="CM375" i="23"/>
  <c r="CR374" i="23"/>
  <c r="CQ374" i="23"/>
  <c r="CP374" i="23"/>
  <c r="CM374" i="23"/>
  <c r="CR369" i="23"/>
  <c r="CQ369" i="23"/>
  <c r="CP369" i="23"/>
  <c r="CM369" i="23"/>
  <c r="CR368" i="23"/>
  <c r="CQ368" i="23"/>
  <c r="CP368" i="23"/>
  <c r="CM368" i="23"/>
  <c r="CR367" i="23"/>
  <c r="CQ367" i="23"/>
  <c r="CP367" i="23"/>
  <c r="CM367" i="23"/>
  <c r="CR366" i="23"/>
  <c r="CQ366" i="23"/>
  <c r="CP366" i="23"/>
  <c r="CM366" i="23"/>
  <c r="CR365" i="23"/>
  <c r="CQ365" i="23"/>
  <c r="CP365" i="23"/>
  <c r="CM365" i="23"/>
  <c r="CR364" i="23"/>
  <c r="CQ364" i="23"/>
  <c r="CP364" i="23"/>
  <c r="CM364" i="23"/>
  <c r="CR363" i="23"/>
  <c r="CQ363" i="23"/>
  <c r="CP363" i="23"/>
  <c r="CM363" i="23"/>
  <c r="CR362" i="23"/>
  <c r="CQ362" i="23"/>
  <c r="CP362" i="23"/>
  <c r="CM362" i="23"/>
  <c r="CR361" i="23"/>
  <c r="CQ361" i="23"/>
  <c r="CS361" i="23" s="1"/>
  <c r="CP361" i="23"/>
  <c r="CM361" i="23"/>
  <c r="CR360" i="23"/>
  <c r="CQ360" i="23"/>
  <c r="CP360" i="23"/>
  <c r="CM360" i="23"/>
  <c r="CR355" i="23"/>
  <c r="CQ355" i="23"/>
  <c r="CS355" i="23" s="1"/>
  <c r="CP355" i="23"/>
  <c r="CM355" i="23"/>
  <c r="CR354" i="23"/>
  <c r="CQ354" i="23"/>
  <c r="CP354" i="23"/>
  <c r="CM354" i="23"/>
  <c r="CR353" i="23"/>
  <c r="CQ353" i="23"/>
  <c r="CS353" i="23" s="1"/>
  <c r="CP353" i="23"/>
  <c r="CM353" i="23"/>
  <c r="CR352" i="23"/>
  <c r="CQ352" i="23"/>
  <c r="CP352" i="23"/>
  <c r="CM352" i="23"/>
  <c r="CR351" i="23"/>
  <c r="CQ351" i="23"/>
  <c r="CP351" i="23"/>
  <c r="CM351" i="23"/>
  <c r="CR350" i="23"/>
  <c r="CQ350" i="23"/>
  <c r="CP350" i="23"/>
  <c r="CM350" i="23"/>
  <c r="CR349" i="23"/>
  <c r="CQ349" i="23"/>
  <c r="CP349" i="23"/>
  <c r="CM349" i="23"/>
  <c r="CR348" i="23"/>
  <c r="CQ348" i="23"/>
  <c r="CP348" i="23"/>
  <c r="CM348" i="23"/>
  <c r="CR343" i="23"/>
  <c r="CQ343" i="23"/>
  <c r="CP343" i="23"/>
  <c r="CM343" i="23"/>
  <c r="CR342" i="23"/>
  <c r="CQ342" i="23"/>
  <c r="CP342" i="23"/>
  <c r="CM342" i="23"/>
  <c r="CR341" i="23"/>
  <c r="CQ341" i="23"/>
  <c r="CP341" i="23"/>
  <c r="CM341" i="23"/>
  <c r="CR340" i="23"/>
  <c r="CQ340" i="23"/>
  <c r="CP340" i="23"/>
  <c r="CM340" i="23"/>
  <c r="CR339" i="23"/>
  <c r="CQ339" i="23"/>
  <c r="CS339" i="23" s="1"/>
  <c r="CP339" i="23"/>
  <c r="CM339" i="23"/>
  <c r="CR338" i="23"/>
  <c r="CQ338" i="23"/>
  <c r="CP338" i="23"/>
  <c r="CM338" i="23"/>
  <c r="CR337" i="23"/>
  <c r="CQ337" i="23"/>
  <c r="CP337" i="23"/>
  <c r="CM337" i="23"/>
  <c r="CR336" i="23"/>
  <c r="CQ336" i="23"/>
  <c r="CP336" i="23"/>
  <c r="CM336" i="23"/>
  <c r="CR335" i="23"/>
  <c r="CQ335" i="23"/>
  <c r="CP335" i="23"/>
  <c r="CM335" i="23"/>
  <c r="CR328" i="23"/>
  <c r="CQ328" i="23"/>
  <c r="CP328" i="23"/>
  <c r="CM328" i="23"/>
  <c r="CR327" i="23"/>
  <c r="CQ327" i="23"/>
  <c r="CS327" i="23" s="1"/>
  <c r="CP327" i="23"/>
  <c r="CM327" i="23"/>
  <c r="CR326" i="23"/>
  <c r="CQ326" i="23"/>
  <c r="CP326" i="23"/>
  <c r="CM326" i="23"/>
  <c r="CR325" i="23"/>
  <c r="CQ325" i="23"/>
  <c r="CP325" i="23"/>
  <c r="CM325" i="23"/>
  <c r="CR324" i="23"/>
  <c r="CQ324" i="23"/>
  <c r="CP324" i="23"/>
  <c r="CM324" i="23"/>
  <c r="CR323" i="23"/>
  <c r="CQ323" i="23"/>
  <c r="CP323" i="23"/>
  <c r="CM323" i="23"/>
  <c r="CR322" i="23"/>
  <c r="CQ322" i="23"/>
  <c r="CP322" i="23"/>
  <c r="CM322" i="23"/>
  <c r="CR321" i="23"/>
  <c r="CQ321" i="23"/>
  <c r="CP321" i="23"/>
  <c r="CM321" i="23"/>
  <c r="CR320" i="23"/>
  <c r="CQ320" i="23"/>
  <c r="CP320" i="23"/>
  <c r="CM320" i="23"/>
  <c r="CR319" i="23"/>
  <c r="CQ319" i="23"/>
  <c r="CP319" i="23"/>
  <c r="CM319" i="23"/>
  <c r="CR318" i="23"/>
  <c r="CQ318" i="23"/>
  <c r="CP318" i="23"/>
  <c r="CM318" i="23"/>
  <c r="CR317" i="23"/>
  <c r="CQ317" i="23"/>
  <c r="CP317" i="23"/>
  <c r="CM317" i="23"/>
  <c r="CR316" i="23"/>
  <c r="CQ316" i="23"/>
  <c r="CP316" i="23"/>
  <c r="CM316" i="23"/>
  <c r="CR315" i="23"/>
  <c r="CQ315" i="23"/>
  <c r="CP315" i="23"/>
  <c r="CM315" i="23"/>
  <c r="CR314" i="23"/>
  <c r="CQ314" i="23"/>
  <c r="CP314" i="23"/>
  <c r="CM314" i="23"/>
  <c r="CR313" i="23"/>
  <c r="CQ313" i="23"/>
  <c r="CP313" i="23"/>
  <c r="CM313" i="23"/>
  <c r="CR312" i="23"/>
  <c r="CQ312" i="23"/>
  <c r="CP312" i="23"/>
  <c r="CM312" i="23"/>
  <c r="CR311" i="23"/>
  <c r="CQ311" i="23"/>
  <c r="CP311" i="23"/>
  <c r="CM311" i="23"/>
  <c r="CR310" i="23"/>
  <c r="CQ310" i="23"/>
  <c r="CP310" i="23"/>
  <c r="CM310" i="23"/>
  <c r="CR309" i="23"/>
  <c r="CQ309" i="23"/>
  <c r="CP309" i="23"/>
  <c r="CM309" i="23"/>
  <c r="CR308" i="23"/>
  <c r="CQ308" i="23"/>
  <c r="CP308" i="23"/>
  <c r="CM308" i="23"/>
  <c r="CR307" i="23"/>
  <c r="CQ307" i="23"/>
  <c r="CP307" i="23"/>
  <c r="CM307" i="23"/>
  <c r="CR306" i="23"/>
  <c r="CQ306" i="23"/>
  <c r="CP306" i="23"/>
  <c r="CM306" i="23"/>
  <c r="CR305" i="23"/>
  <c r="CQ305" i="23"/>
  <c r="CP305" i="23"/>
  <c r="CM305" i="23"/>
  <c r="CR304" i="23"/>
  <c r="CQ304" i="23"/>
  <c r="CP304" i="23"/>
  <c r="CM304" i="23"/>
  <c r="CR299" i="23"/>
  <c r="CQ299" i="23"/>
  <c r="CP299" i="23"/>
  <c r="CM299" i="23"/>
  <c r="CR298" i="23"/>
  <c r="CQ298" i="23"/>
  <c r="CP298" i="23"/>
  <c r="CM298" i="23"/>
  <c r="CR297" i="23"/>
  <c r="CQ297" i="23"/>
  <c r="CP297" i="23"/>
  <c r="CM297" i="23"/>
  <c r="CR292" i="23"/>
  <c r="CQ292" i="23"/>
  <c r="CP292" i="23"/>
  <c r="CM292" i="23"/>
  <c r="CR291" i="23"/>
  <c r="CQ291" i="23"/>
  <c r="CP291" i="23"/>
  <c r="CM291" i="23"/>
  <c r="CR290" i="23"/>
  <c r="CQ290" i="23"/>
  <c r="CP290" i="23"/>
  <c r="CM290" i="23"/>
  <c r="CR289" i="23"/>
  <c r="CQ289" i="23"/>
  <c r="CS289" i="23" s="1"/>
  <c r="CP289" i="23"/>
  <c r="CM289" i="23"/>
  <c r="CR288" i="23"/>
  <c r="CQ288" i="23"/>
  <c r="CP288" i="23"/>
  <c r="CM288" i="23"/>
  <c r="CR287" i="23"/>
  <c r="CQ287" i="23"/>
  <c r="CP287" i="23"/>
  <c r="CM287" i="23"/>
  <c r="CR286" i="23"/>
  <c r="CQ286" i="23"/>
  <c r="CP286" i="23"/>
  <c r="CM286" i="23"/>
  <c r="CR285" i="23"/>
  <c r="CQ285" i="23"/>
  <c r="CP285" i="23"/>
  <c r="CM285" i="23"/>
  <c r="CR284" i="23"/>
  <c r="CQ284" i="23"/>
  <c r="CP284" i="23"/>
  <c r="CM284" i="23"/>
  <c r="CR283" i="23"/>
  <c r="CQ283" i="23"/>
  <c r="CP283" i="23"/>
  <c r="CM283" i="23"/>
  <c r="CR278" i="23"/>
  <c r="CS278" i="23" s="1"/>
  <c r="CS277" i="23" s="1"/>
  <c r="CQ278" i="23"/>
  <c r="CP278" i="23"/>
  <c r="CP277" i="23" s="1"/>
  <c r="CM278" i="23"/>
  <c r="CM277" i="23" s="1"/>
  <c r="CR273" i="23"/>
  <c r="CQ273" i="23"/>
  <c r="CP273" i="23"/>
  <c r="CM273" i="23"/>
  <c r="CR268" i="23"/>
  <c r="CQ268" i="23"/>
  <c r="CP268" i="23"/>
  <c r="CM268" i="23"/>
  <c r="CR267" i="23"/>
  <c r="CQ267" i="23"/>
  <c r="CP267" i="23"/>
  <c r="CM267" i="23"/>
  <c r="CR266" i="23"/>
  <c r="CQ266" i="23"/>
  <c r="CP266" i="23"/>
  <c r="CM266" i="23"/>
  <c r="CR265" i="23"/>
  <c r="CQ265" i="23"/>
  <c r="CS265" i="23" s="1"/>
  <c r="CP265" i="23"/>
  <c r="CM265" i="23"/>
  <c r="CR264" i="23"/>
  <c r="CQ264" i="23"/>
  <c r="CP264" i="23"/>
  <c r="CM264" i="23"/>
  <c r="CR263" i="23"/>
  <c r="CQ263" i="23"/>
  <c r="CP263" i="23"/>
  <c r="CM263" i="23"/>
  <c r="CR262" i="23"/>
  <c r="CQ262" i="23"/>
  <c r="CP262" i="23"/>
  <c r="CM262" i="23"/>
  <c r="CR257" i="23"/>
  <c r="CQ257" i="23"/>
  <c r="CP257" i="23"/>
  <c r="CM257" i="23"/>
  <c r="CR256" i="23"/>
  <c r="CQ256" i="23"/>
  <c r="CP256" i="23"/>
  <c r="CM256" i="23"/>
  <c r="CR255" i="23"/>
  <c r="CQ255" i="23"/>
  <c r="CS255" i="23" s="1"/>
  <c r="CP255" i="23"/>
  <c r="CM255" i="23"/>
  <c r="CR254" i="23"/>
  <c r="CQ254" i="23"/>
  <c r="CP254" i="23"/>
  <c r="CM254" i="23"/>
  <c r="CR253" i="23"/>
  <c r="CQ253" i="23"/>
  <c r="CP253" i="23"/>
  <c r="CM253" i="23"/>
  <c r="CR252" i="23"/>
  <c r="CQ252" i="23"/>
  <c r="CP252" i="23"/>
  <c r="CM252" i="23"/>
  <c r="CR251" i="23"/>
  <c r="CQ251" i="23"/>
  <c r="CP251" i="23"/>
  <c r="CM251" i="23"/>
  <c r="CR250" i="23"/>
  <c r="CQ250" i="23"/>
  <c r="CP250" i="23"/>
  <c r="CM250" i="23"/>
  <c r="CR249" i="23"/>
  <c r="CQ249" i="23"/>
  <c r="CP249" i="23"/>
  <c r="CM249" i="23"/>
  <c r="CR248" i="23"/>
  <c r="CQ248" i="23"/>
  <c r="CP248" i="23"/>
  <c r="CM248" i="23"/>
  <c r="CR247" i="23"/>
  <c r="CQ247" i="23"/>
  <c r="CP247" i="23"/>
  <c r="CM247" i="23"/>
  <c r="CR246" i="23"/>
  <c r="CQ246" i="23"/>
  <c r="CP246" i="23"/>
  <c r="CM246" i="23"/>
  <c r="CM245" i="23"/>
  <c r="CR240" i="23"/>
  <c r="CQ240" i="23"/>
  <c r="CP240" i="23"/>
  <c r="CM240" i="23"/>
  <c r="CR239" i="23"/>
  <c r="CQ239" i="23"/>
  <c r="CP239" i="23"/>
  <c r="CM239" i="23"/>
  <c r="CR238" i="23"/>
  <c r="CQ238" i="23"/>
  <c r="CP238" i="23"/>
  <c r="CM238" i="23"/>
  <c r="CR237" i="23"/>
  <c r="CQ237" i="23"/>
  <c r="CP237" i="23"/>
  <c r="CM237" i="23"/>
  <c r="CR236" i="23"/>
  <c r="CQ236" i="23"/>
  <c r="CP236" i="23"/>
  <c r="CM236" i="23"/>
  <c r="CR235" i="23"/>
  <c r="CQ235" i="23"/>
  <c r="CP235" i="23"/>
  <c r="CM235" i="23"/>
  <c r="CR234" i="23"/>
  <c r="CQ234" i="23"/>
  <c r="CP234" i="23"/>
  <c r="CM234" i="23"/>
  <c r="CR233" i="23"/>
  <c r="CQ233" i="23"/>
  <c r="CP233" i="23"/>
  <c r="CM233" i="23"/>
  <c r="CR232" i="23"/>
  <c r="CQ232" i="23"/>
  <c r="CP232" i="23"/>
  <c r="CM232" i="23"/>
  <c r="CR231" i="23"/>
  <c r="CQ231" i="23"/>
  <c r="CP231" i="23"/>
  <c r="CM231" i="23"/>
  <c r="CR226" i="23"/>
  <c r="CQ226" i="23"/>
  <c r="CP226" i="23"/>
  <c r="CM226" i="23"/>
  <c r="CM225" i="23"/>
  <c r="CM224" i="23"/>
  <c r="CM223" i="23"/>
  <c r="CM222" i="23"/>
  <c r="CR221" i="23"/>
  <c r="CQ221" i="23"/>
  <c r="CP221" i="23"/>
  <c r="CM221" i="23"/>
  <c r="CR220" i="23"/>
  <c r="CQ220" i="23"/>
  <c r="CP220" i="23"/>
  <c r="CM220" i="23"/>
  <c r="CR219" i="23"/>
  <c r="CQ219" i="23"/>
  <c r="CP219" i="23"/>
  <c r="CM219" i="23"/>
  <c r="CR214" i="23"/>
  <c r="CQ214" i="23"/>
  <c r="CP214" i="23"/>
  <c r="CM214" i="23"/>
  <c r="CR213" i="23"/>
  <c r="CQ213" i="23"/>
  <c r="CP213" i="23"/>
  <c r="CM213" i="23"/>
  <c r="CR212" i="23"/>
  <c r="CQ212" i="23"/>
  <c r="CP212" i="23"/>
  <c r="CM212" i="23"/>
  <c r="CR211" i="23"/>
  <c r="CQ211" i="23"/>
  <c r="CP211" i="23"/>
  <c r="CM211" i="23"/>
  <c r="CR210" i="23"/>
  <c r="CQ210" i="23"/>
  <c r="CP210" i="23"/>
  <c r="CM210" i="23"/>
  <c r="CR209" i="23"/>
  <c r="CQ209" i="23"/>
  <c r="CP209" i="23"/>
  <c r="CM209" i="23"/>
  <c r="CR208" i="23"/>
  <c r="CQ208" i="23"/>
  <c r="CP208" i="23"/>
  <c r="CM208" i="23"/>
  <c r="CR207" i="23"/>
  <c r="CQ207" i="23"/>
  <c r="CP207" i="23"/>
  <c r="CM207" i="23"/>
  <c r="CR206" i="23"/>
  <c r="CQ206" i="23"/>
  <c r="CP206" i="23"/>
  <c r="CM206" i="23"/>
  <c r="CR205" i="23"/>
  <c r="CQ205" i="23"/>
  <c r="CP205" i="23"/>
  <c r="CM205" i="23"/>
  <c r="CR200" i="23"/>
  <c r="CQ200" i="23"/>
  <c r="CP200" i="23"/>
  <c r="CM200" i="23"/>
  <c r="CR199" i="23"/>
  <c r="CQ199" i="23"/>
  <c r="CP199" i="23"/>
  <c r="CM199" i="23"/>
  <c r="CR198" i="23"/>
  <c r="CQ198" i="23"/>
  <c r="CP198" i="23"/>
  <c r="CM198" i="23"/>
  <c r="CR197" i="23"/>
  <c r="CQ197" i="23"/>
  <c r="CP197" i="23"/>
  <c r="CM197" i="23"/>
  <c r="CR196" i="23"/>
  <c r="CQ196" i="23"/>
  <c r="CP196" i="23"/>
  <c r="CM196" i="23"/>
  <c r="CR195" i="23"/>
  <c r="CQ195" i="23"/>
  <c r="CP195" i="23"/>
  <c r="CM195" i="23"/>
  <c r="CR194" i="23"/>
  <c r="CQ194" i="23"/>
  <c r="CP194" i="23"/>
  <c r="CM194" i="23"/>
  <c r="CR193" i="23"/>
  <c r="CQ193" i="23"/>
  <c r="CP193" i="23"/>
  <c r="CM193" i="23"/>
  <c r="CQ192" i="23"/>
  <c r="CM192" i="23"/>
  <c r="CR191" i="23"/>
  <c r="CQ191" i="23"/>
  <c r="CP191" i="23"/>
  <c r="CM191" i="23"/>
  <c r="CR184" i="23"/>
  <c r="CQ184" i="23"/>
  <c r="CP184" i="23"/>
  <c r="CM184" i="23"/>
  <c r="CM183" i="23"/>
  <c r="CQ182" i="23"/>
  <c r="CM182" i="23"/>
  <c r="CM181" i="23"/>
  <c r="CR180" i="23"/>
  <c r="CQ180" i="23"/>
  <c r="CP180" i="23"/>
  <c r="CM180" i="23"/>
  <c r="CR179" i="23"/>
  <c r="CQ179" i="23"/>
  <c r="CP179" i="23"/>
  <c r="CM179" i="23"/>
  <c r="CQ178" i="23"/>
  <c r="CM178" i="23"/>
  <c r="CM177" i="23"/>
  <c r="CR172" i="23"/>
  <c r="CQ172" i="23"/>
  <c r="CP172" i="23"/>
  <c r="CM172" i="23"/>
  <c r="CR171" i="23"/>
  <c r="CQ171" i="23"/>
  <c r="CP171" i="23"/>
  <c r="CM171" i="23"/>
  <c r="CR170" i="23"/>
  <c r="CQ170" i="23"/>
  <c r="CP170" i="23"/>
  <c r="CM170" i="23"/>
  <c r="CR169" i="23"/>
  <c r="CQ169" i="23"/>
  <c r="CP169" i="23"/>
  <c r="CM169" i="23"/>
  <c r="CR168" i="23"/>
  <c r="CQ168" i="23"/>
  <c r="CP168" i="23"/>
  <c r="CM168" i="23"/>
  <c r="CR167" i="23"/>
  <c r="CQ167" i="23"/>
  <c r="CP167" i="23"/>
  <c r="CM167" i="23"/>
  <c r="CR166" i="23"/>
  <c r="CQ166" i="23"/>
  <c r="CP166" i="23"/>
  <c r="CM166" i="23"/>
  <c r="CR165" i="23"/>
  <c r="CQ165" i="23"/>
  <c r="CP165" i="23"/>
  <c r="CM165" i="23"/>
  <c r="CR164" i="23"/>
  <c r="CQ164" i="23"/>
  <c r="CP164" i="23"/>
  <c r="CM164" i="23"/>
  <c r="CR163" i="23"/>
  <c r="CQ163" i="23"/>
  <c r="CS163" i="23" s="1"/>
  <c r="CP163" i="23"/>
  <c r="CM163" i="23"/>
  <c r="CR158" i="23"/>
  <c r="CQ158" i="23"/>
  <c r="CP158" i="23"/>
  <c r="CM158" i="23"/>
  <c r="CR157" i="23"/>
  <c r="CQ157" i="23"/>
  <c r="CS157" i="23" s="1"/>
  <c r="CP157" i="23"/>
  <c r="CM157" i="23"/>
  <c r="CR156" i="23"/>
  <c r="CQ156" i="23"/>
  <c r="CP156" i="23"/>
  <c r="CM156" i="23"/>
  <c r="CR155" i="23"/>
  <c r="CQ155" i="23"/>
  <c r="CS155" i="23" s="1"/>
  <c r="CP155" i="23"/>
  <c r="CM155" i="23"/>
  <c r="CR154" i="23"/>
  <c r="CQ154" i="23"/>
  <c r="CP154" i="23"/>
  <c r="CM154" i="23"/>
  <c r="CR153" i="23"/>
  <c r="CQ153" i="23"/>
  <c r="CS153" i="23" s="1"/>
  <c r="CP153" i="23"/>
  <c r="CM153" i="23"/>
  <c r="CR152" i="23"/>
  <c r="CQ152" i="23"/>
  <c r="CP152" i="23"/>
  <c r="CM152" i="23"/>
  <c r="CR151" i="23"/>
  <c r="CQ151" i="23"/>
  <c r="CS151" i="23" s="1"/>
  <c r="CP151" i="23"/>
  <c r="CM151" i="23"/>
  <c r="CR150" i="23"/>
  <c r="CQ150" i="23"/>
  <c r="CP150" i="23"/>
  <c r="CM150" i="23"/>
  <c r="CR149" i="23"/>
  <c r="CQ149" i="23"/>
  <c r="CP149" i="23"/>
  <c r="CM149" i="23"/>
  <c r="CR144" i="23"/>
  <c r="CQ144" i="23"/>
  <c r="CP144" i="23"/>
  <c r="CM144" i="23"/>
  <c r="CR143" i="23"/>
  <c r="CQ143" i="23"/>
  <c r="CP143" i="23"/>
  <c r="CM143" i="23"/>
  <c r="CR142" i="23"/>
  <c r="CQ142" i="23"/>
  <c r="CP142" i="23"/>
  <c r="CM142" i="23"/>
  <c r="CR141" i="23"/>
  <c r="CQ141" i="23"/>
  <c r="CP141" i="23"/>
  <c r="CM141" i="23"/>
  <c r="CR140" i="23"/>
  <c r="CQ140" i="23"/>
  <c r="CP140" i="23"/>
  <c r="CM140" i="23"/>
  <c r="CR138" i="23"/>
  <c r="CQ138" i="23"/>
  <c r="CS138" i="23" s="1"/>
  <c r="CP138" i="23"/>
  <c r="CM138" i="23"/>
  <c r="CR133" i="23"/>
  <c r="CQ133" i="23"/>
  <c r="CP133" i="23"/>
  <c r="CM133" i="23"/>
  <c r="CR132" i="23"/>
  <c r="CQ132" i="23"/>
  <c r="CS132" i="23" s="1"/>
  <c r="CP132" i="23"/>
  <c r="CM132" i="23"/>
  <c r="CR131" i="23"/>
  <c r="CQ131" i="23"/>
  <c r="CP131" i="23"/>
  <c r="CM131" i="23"/>
  <c r="CR130" i="23"/>
  <c r="CQ130" i="23"/>
  <c r="CS130" i="23" s="1"/>
  <c r="CP130" i="23"/>
  <c r="CM130" i="23"/>
  <c r="CR129" i="23"/>
  <c r="CQ129" i="23"/>
  <c r="CP129" i="23"/>
  <c r="CM129" i="23"/>
  <c r="CR128" i="23"/>
  <c r="CQ128" i="23"/>
  <c r="CS128" i="23" s="1"/>
  <c r="CP128" i="23"/>
  <c r="CM128" i="23"/>
  <c r="CR127" i="23"/>
  <c r="CQ127" i="23"/>
  <c r="CP127" i="23"/>
  <c r="CM127" i="23"/>
  <c r="CR126" i="23"/>
  <c r="CQ126" i="23"/>
  <c r="CS126" i="23" s="1"/>
  <c r="CP126" i="23"/>
  <c r="CM126" i="23"/>
  <c r="CR125" i="23"/>
  <c r="CQ125" i="23"/>
  <c r="CP125" i="23"/>
  <c r="CM125" i="23"/>
  <c r="CR124" i="23"/>
  <c r="CQ124" i="23"/>
  <c r="CS124" i="23" s="1"/>
  <c r="CP124" i="23"/>
  <c r="CM124" i="23"/>
  <c r="CR119" i="23"/>
  <c r="CQ119" i="23"/>
  <c r="CP119" i="23"/>
  <c r="CM119" i="23"/>
  <c r="CR118" i="23"/>
  <c r="CQ118" i="23"/>
  <c r="CP118" i="23"/>
  <c r="CM118" i="23"/>
  <c r="CR117" i="23"/>
  <c r="CQ117" i="23"/>
  <c r="CP117" i="23"/>
  <c r="CM117" i="23"/>
  <c r="CR116" i="23"/>
  <c r="CQ116" i="23"/>
  <c r="CS116" i="23" s="1"/>
  <c r="CP116" i="23"/>
  <c r="CM116" i="23"/>
  <c r="CR115" i="23"/>
  <c r="CQ115" i="23"/>
  <c r="CP115" i="23"/>
  <c r="CM115" i="23"/>
  <c r="CR114" i="23"/>
  <c r="CQ114" i="23"/>
  <c r="CP114" i="23"/>
  <c r="CM114" i="23"/>
  <c r="CR113" i="23"/>
  <c r="CQ113" i="23"/>
  <c r="CP113" i="23"/>
  <c r="CM113" i="23"/>
  <c r="CR112" i="23"/>
  <c r="CQ112" i="23"/>
  <c r="CP112" i="23"/>
  <c r="CM112" i="23"/>
  <c r="CR111" i="23"/>
  <c r="CQ111" i="23"/>
  <c r="CP111" i="23"/>
  <c r="CM111" i="23"/>
  <c r="CM110" i="23"/>
  <c r="CR102" i="23"/>
  <c r="CQ102" i="23"/>
  <c r="CP102" i="23"/>
  <c r="CM102" i="23"/>
  <c r="CR101" i="23"/>
  <c r="CQ101" i="23"/>
  <c r="CP101" i="23"/>
  <c r="CM101" i="23"/>
  <c r="CR100" i="23"/>
  <c r="CQ100" i="23"/>
  <c r="CP100" i="23"/>
  <c r="CM100" i="23"/>
  <c r="CR99" i="23"/>
  <c r="CQ99" i="23"/>
  <c r="CP99" i="23"/>
  <c r="CM99" i="23"/>
  <c r="CR98" i="23"/>
  <c r="CQ98" i="23"/>
  <c r="CP98" i="23"/>
  <c r="CM98" i="23"/>
  <c r="CR97" i="23"/>
  <c r="CQ97" i="23"/>
  <c r="CP97" i="23"/>
  <c r="CM97" i="23"/>
  <c r="CR96" i="23"/>
  <c r="CQ96" i="23"/>
  <c r="CP96" i="23"/>
  <c r="CM96" i="23"/>
  <c r="CR95" i="23"/>
  <c r="CQ95" i="23"/>
  <c r="CP95" i="23"/>
  <c r="CM95" i="23"/>
  <c r="CR94" i="23"/>
  <c r="CQ94" i="23"/>
  <c r="CP94" i="23"/>
  <c r="CM94" i="23"/>
  <c r="CQ93" i="23"/>
  <c r="CM93" i="23"/>
  <c r="CR88" i="23"/>
  <c r="CQ88" i="23"/>
  <c r="CP88" i="23"/>
  <c r="CM88" i="23"/>
  <c r="CR87" i="23"/>
  <c r="CQ87" i="23"/>
  <c r="CP87" i="23"/>
  <c r="CM87" i="23"/>
  <c r="CR86" i="23"/>
  <c r="CQ86" i="23"/>
  <c r="CS86" i="23" s="1"/>
  <c r="CP86" i="23"/>
  <c r="CM86" i="23"/>
  <c r="CR85" i="23"/>
  <c r="CQ85" i="23"/>
  <c r="CP85" i="23"/>
  <c r="CM85" i="23"/>
  <c r="CR84" i="23"/>
  <c r="CQ84" i="23"/>
  <c r="CS84" i="23" s="1"/>
  <c r="CP84" i="23"/>
  <c r="CM84" i="23"/>
  <c r="CR83" i="23"/>
  <c r="CQ83" i="23"/>
  <c r="CP83" i="23"/>
  <c r="CM83" i="23"/>
  <c r="CR82" i="23"/>
  <c r="CQ82" i="23"/>
  <c r="CP82" i="23"/>
  <c r="CM82" i="23"/>
  <c r="CR81" i="23"/>
  <c r="CQ81" i="23"/>
  <c r="CP81" i="23"/>
  <c r="CM81" i="23"/>
  <c r="CR80" i="23"/>
  <c r="CQ80" i="23"/>
  <c r="CP80" i="23"/>
  <c r="CM80" i="23"/>
  <c r="CR79" i="23"/>
  <c r="CQ79" i="23"/>
  <c r="CP79" i="23"/>
  <c r="CM79" i="23"/>
  <c r="CR78" i="23"/>
  <c r="CQ78" i="23"/>
  <c r="CP78" i="23"/>
  <c r="CM78" i="23"/>
  <c r="CR77" i="23"/>
  <c r="CQ77" i="23"/>
  <c r="CP77" i="23"/>
  <c r="CM77" i="23"/>
  <c r="CR76" i="23"/>
  <c r="CQ76" i="23"/>
  <c r="CP76" i="23"/>
  <c r="CM76" i="23"/>
  <c r="CR75" i="23"/>
  <c r="CQ75" i="23"/>
  <c r="CP75" i="23"/>
  <c r="CM75" i="23"/>
  <c r="CR74" i="23"/>
  <c r="CQ74" i="23"/>
  <c r="CS74" i="23" s="1"/>
  <c r="CP74" i="23"/>
  <c r="CM74" i="23"/>
  <c r="CR73" i="23"/>
  <c r="CQ73" i="23"/>
  <c r="CP73" i="23"/>
  <c r="CM73" i="23"/>
  <c r="CR72" i="23"/>
  <c r="CQ72" i="23"/>
  <c r="CS72" i="23" s="1"/>
  <c r="CP72" i="23"/>
  <c r="CM72" i="23"/>
  <c r="CR71" i="23"/>
  <c r="CQ71" i="23"/>
  <c r="CP71" i="23"/>
  <c r="CM71" i="23"/>
  <c r="CR70" i="23"/>
  <c r="CQ70" i="23"/>
  <c r="CP70" i="23"/>
  <c r="CM70" i="23"/>
  <c r="CR69" i="23"/>
  <c r="CQ69" i="23"/>
  <c r="CP69" i="23"/>
  <c r="CM69" i="23"/>
  <c r="CR68" i="23"/>
  <c r="CQ68" i="23"/>
  <c r="CS68" i="23" s="1"/>
  <c r="CP68" i="23"/>
  <c r="CM68" i="23"/>
  <c r="CR67" i="23"/>
  <c r="CQ67" i="23"/>
  <c r="CP67" i="23"/>
  <c r="CM67" i="23"/>
  <c r="CR66" i="23"/>
  <c r="CQ66" i="23"/>
  <c r="CS66" i="23" s="1"/>
  <c r="CP66" i="23"/>
  <c r="CM66" i="23"/>
  <c r="CR65" i="23"/>
  <c r="CQ65" i="23"/>
  <c r="CP65" i="23"/>
  <c r="CM65" i="23"/>
  <c r="CR64" i="23"/>
  <c r="CQ64" i="23"/>
  <c r="CP64" i="23"/>
  <c r="CM64" i="23"/>
  <c r="CR63" i="23"/>
  <c r="CQ63" i="23"/>
  <c r="CP63" i="23"/>
  <c r="CM63" i="23"/>
  <c r="CR62" i="23"/>
  <c r="CQ62" i="23"/>
  <c r="CP62" i="23"/>
  <c r="CM62" i="23"/>
  <c r="CQ61" i="23"/>
  <c r="CM61" i="23"/>
  <c r="CR56" i="23"/>
  <c r="CQ56" i="23"/>
  <c r="CP56" i="23"/>
  <c r="CM56" i="23"/>
  <c r="CR54" i="23"/>
  <c r="CQ54" i="23"/>
  <c r="CP54" i="23"/>
  <c r="CM54" i="23"/>
  <c r="CR53" i="23"/>
  <c r="CQ53" i="23"/>
  <c r="CP53" i="23"/>
  <c r="CM53" i="23"/>
  <c r="CR52" i="23"/>
  <c r="CQ52" i="23"/>
  <c r="CP52" i="23"/>
  <c r="CM52" i="23"/>
  <c r="CQ51" i="23"/>
  <c r="CO51" i="23"/>
  <c r="CR51" i="23" s="1"/>
  <c r="CM51" i="23"/>
  <c r="CQ50" i="23"/>
  <c r="CO50" i="23"/>
  <c r="CR50" i="23" s="1"/>
  <c r="CS50" i="23" s="1"/>
  <c r="CM50" i="23"/>
  <c r="CQ49" i="23"/>
  <c r="CO49" i="23"/>
  <c r="CR49" i="23" s="1"/>
  <c r="CM49" i="23"/>
  <c r="CQ48" i="23"/>
  <c r="CO48" i="23"/>
  <c r="CM48" i="23"/>
  <c r="CQ47" i="23"/>
  <c r="CO47" i="23"/>
  <c r="CR47" i="23" s="1"/>
  <c r="CM47" i="23"/>
  <c r="CQ46" i="23"/>
  <c r="CO46" i="23"/>
  <c r="CR46" i="23" s="1"/>
  <c r="CM46" i="23"/>
  <c r="CQ45" i="23"/>
  <c r="CO45" i="23"/>
  <c r="CP45" i="23" s="1"/>
  <c r="CM45" i="23"/>
  <c r="CQ44" i="23"/>
  <c r="CO44" i="23"/>
  <c r="CM44" i="23"/>
  <c r="CQ43" i="23"/>
  <c r="CO43" i="23"/>
  <c r="CR43" i="23" s="1"/>
  <c r="CM43" i="23"/>
  <c r="CM42" i="23"/>
  <c r="CR37" i="23"/>
  <c r="CQ37" i="23"/>
  <c r="CP37" i="23"/>
  <c r="CM37" i="23"/>
  <c r="CR36" i="23"/>
  <c r="CQ36" i="23"/>
  <c r="CP36" i="23"/>
  <c r="CM36" i="23"/>
  <c r="CR35" i="23"/>
  <c r="CQ35" i="23"/>
  <c r="CP35" i="23"/>
  <c r="CM35" i="23"/>
  <c r="CR34" i="23"/>
  <c r="CQ34" i="23"/>
  <c r="CP34" i="23"/>
  <c r="CM34" i="23"/>
  <c r="CR33" i="23"/>
  <c r="CQ33" i="23"/>
  <c r="CP33" i="23"/>
  <c r="CM33" i="23"/>
  <c r="CR32" i="23"/>
  <c r="CQ32" i="23"/>
  <c r="CP32" i="23"/>
  <c r="CM32" i="23"/>
  <c r="CR31" i="23"/>
  <c r="CQ31" i="23"/>
  <c r="CP31" i="23"/>
  <c r="CM31" i="23"/>
  <c r="CR30" i="23"/>
  <c r="CQ30" i="23"/>
  <c r="CP30" i="23"/>
  <c r="CM30" i="23"/>
  <c r="CR29" i="23"/>
  <c r="CQ29" i="23"/>
  <c r="CP29" i="23"/>
  <c r="CM29" i="23"/>
  <c r="CM28" i="23"/>
  <c r="CR23" i="23"/>
  <c r="CQ23" i="23"/>
  <c r="CP23" i="23"/>
  <c r="CM23" i="23"/>
  <c r="CR22" i="23"/>
  <c r="CQ22" i="23"/>
  <c r="CP22" i="23"/>
  <c r="CM22" i="23"/>
  <c r="CR21" i="23"/>
  <c r="CQ21" i="23"/>
  <c r="CP21" i="23"/>
  <c r="CM21" i="23"/>
  <c r="CR20" i="23"/>
  <c r="CQ20" i="23"/>
  <c r="CP20" i="23"/>
  <c r="CM20" i="23"/>
  <c r="CR19" i="23"/>
  <c r="CQ19" i="23"/>
  <c r="CP19" i="23"/>
  <c r="CM19" i="23"/>
  <c r="CR18" i="23"/>
  <c r="CQ18" i="23"/>
  <c r="CP18" i="23"/>
  <c r="CM18" i="23"/>
  <c r="CR17" i="23"/>
  <c r="CQ17" i="23"/>
  <c r="CP17" i="23"/>
  <c r="CM17" i="23"/>
  <c r="CR16" i="23"/>
  <c r="CQ16" i="23"/>
  <c r="CS16" i="23" s="1"/>
  <c r="CP16" i="23"/>
  <c r="CM16" i="23"/>
  <c r="CR11" i="23"/>
  <c r="CQ11" i="23"/>
  <c r="CP11" i="23"/>
  <c r="CP10" i="23" s="1"/>
  <c r="CM11" i="23"/>
  <c r="CM10" i="23" s="1"/>
  <c r="CI608" i="23"/>
  <c r="CH608" i="23"/>
  <c r="CG608" i="23"/>
  <c r="CD608" i="23"/>
  <c r="CI607" i="23"/>
  <c r="CH607" i="23"/>
  <c r="CD607" i="23"/>
  <c r="CH606" i="23"/>
  <c r="CD606" i="23"/>
  <c r="CI605" i="23"/>
  <c r="CH605" i="23"/>
  <c r="CG605" i="23"/>
  <c r="CD605" i="23"/>
  <c r="CI600" i="23"/>
  <c r="CH600" i="23"/>
  <c r="CG600" i="23"/>
  <c r="CD600" i="23"/>
  <c r="CI599" i="23"/>
  <c r="CH599" i="23"/>
  <c r="CG599" i="23"/>
  <c r="CD599" i="23"/>
  <c r="CI598" i="23"/>
  <c r="CH598" i="23"/>
  <c r="CG598" i="23"/>
  <c r="CD598" i="23"/>
  <c r="CI597" i="23"/>
  <c r="CH597" i="23"/>
  <c r="CG597" i="23"/>
  <c r="CD597" i="23"/>
  <c r="CI596" i="23"/>
  <c r="CH596" i="23"/>
  <c r="CG596" i="23"/>
  <c r="CD596" i="23"/>
  <c r="CI595" i="23"/>
  <c r="CH595" i="23"/>
  <c r="CG595" i="23"/>
  <c r="CD595" i="23"/>
  <c r="CI594" i="23"/>
  <c r="CH594" i="23"/>
  <c r="CG594" i="23"/>
  <c r="CD594" i="23"/>
  <c r="CI593" i="23"/>
  <c r="CH593" i="23"/>
  <c r="CG593" i="23"/>
  <c r="CD593" i="23"/>
  <c r="CD592" i="23"/>
  <c r="CI591" i="23"/>
  <c r="CH591" i="23"/>
  <c r="CG591" i="23"/>
  <c r="CD591" i="23"/>
  <c r="CI586" i="23"/>
  <c r="CH586" i="23"/>
  <c r="CG586" i="23"/>
  <c r="CD586" i="23"/>
  <c r="CI585" i="23"/>
  <c r="CH585" i="23"/>
  <c r="CJ585" i="23" s="1"/>
  <c r="CG585" i="23"/>
  <c r="CD585" i="23"/>
  <c r="CI584" i="23"/>
  <c r="CH584" i="23"/>
  <c r="CG584" i="23"/>
  <c r="CD584" i="23"/>
  <c r="CI583" i="23"/>
  <c r="CH583" i="23"/>
  <c r="CG583" i="23"/>
  <c r="CD583" i="23"/>
  <c r="CI582" i="23"/>
  <c r="CH582" i="23"/>
  <c r="CG582" i="23"/>
  <c r="CD582" i="23"/>
  <c r="CI581" i="23"/>
  <c r="CH581" i="23"/>
  <c r="CG581" i="23"/>
  <c r="CD581" i="23"/>
  <c r="CI580" i="23"/>
  <c r="CH580" i="23"/>
  <c r="CG580" i="23"/>
  <c r="CD580" i="23"/>
  <c r="CI579" i="23"/>
  <c r="CH579" i="23"/>
  <c r="CJ579" i="23" s="1"/>
  <c r="CG579" i="23"/>
  <c r="CD579" i="23"/>
  <c r="CD578" i="23"/>
  <c r="CI577" i="23"/>
  <c r="CH577" i="23"/>
  <c r="CG577" i="23"/>
  <c r="CD577" i="23"/>
  <c r="CI572" i="23"/>
  <c r="CH572" i="23"/>
  <c r="CG572" i="23"/>
  <c r="CD572" i="23"/>
  <c r="CI571" i="23"/>
  <c r="CH571" i="23"/>
  <c r="CJ571" i="23" s="1"/>
  <c r="CG571" i="23"/>
  <c r="CD571" i="23"/>
  <c r="CI570" i="23"/>
  <c r="CH570" i="23"/>
  <c r="CG570" i="23"/>
  <c r="CD570" i="23"/>
  <c r="CI569" i="23"/>
  <c r="CH569" i="23"/>
  <c r="CG569" i="23"/>
  <c r="CD569" i="23"/>
  <c r="CI568" i="23"/>
  <c r="CH568" i="23"/>
  <c r="CG568" i="23"/>
  <c r="CD568" i="23"/>
  <c r="CI567" i="23"/>
  <c r="CH567" i="23"/>
  <c r="CG567" i="23"/>
  <c r="CD567" i="23"/>
  <c r="CI566" i="23"/>
  <c r="CH566" i="23"/>
  <c r="CG566" i="23"/>
  <c r="CD566" i="23"/>
  <c r="CI565" i="23"/>
  <c r="CH565" i="23"/>
  <c r="CJ565" i="23" s="1"/>
  <c r="CG565" i="23"/>
  <c r="CD565" i="23"/>
  <c r="CI560" i="23"/>
  <c r="CH560" i="23"/>
  <c r="CG560" i="23"/>
  <c r="CD560" i="23"/>
  <c r="CI559" i="23"/>
  <c r="CH559" i="23"/>
  <c r="CG559" i="23"/>
  <c r="CD559" i="23"/>
  <c r="CI558" i="23"/>
  <c r="CH558" i="23"/>
  <c r="CG558" i="23"/>
  <c r="CD558" i="23"/>
  <c r="CI557" i="23"/>
  <c r="CH557" i="23"/>
  <c r="CG557" i="23"/>
  <c r="CD557" i="23"/>
  <c r="CI556" i="23"/>
  <c r="CH556" i="23"/>
  <c r="CG556" i="23"/>
  <c r="CD556" i="23"/>
  <c r="CI555" i="23"/>
  <c r="CH555" i="23"/>
  <c r="CG555" i="23"/>
  <c r="CD555" i="23"/>
  <c r="CI554" i="23"/>
  <c r="CH554" i="23"/>
  <c r="CG554" i="23"/>
  <c r="CD554" i="23"/>
  <c r="CD553" i="23"/>
  <c r="CI548" i="23"/>
  <c r="CH548" i="23"/>
  <c r="CG548" i="23"/>
  <c r="CD548" i="23"/>
  <c r="CI547" i="23"/>
  <c r="CH547" i="23"/>
  <c r="CG547" i="23"/>
  <c r="CD547" i="23"/>
  <c r="CI546" i="23"/>
  <c r="CH546" i="23"/>
  <c r="CG546" i="23"/>
  <c r="CD546" i="23"/>
  <c r="CI545" i="23"/>
  <c r="CH545" i="23"/>
  <c r="CG545" i="23"/>
  <c r="CD545" i="23"/>
  <c r="CI544" i="23"/>
  <c r="CH544" i="23"/>
  <c r="CG544" i="23"/>
  <c r="CD544" i="23"/>
  <c r="CI543" i="23"/>
  <c r="CH543" i="23"/>
  <c r="CG543" i="23"/>
  <c r="CD543" i="23"/>
  <c r="CI542" i="23"/>
  <c r="CH542" i="23"/>
  <c r="CG542" i="23"/>
  <c r="CD542" i="23"/>
  <c r="CI541" i="23"/>
  <c r="CH541" i="23"/>
  <c r="CG541" i="23"/>
  <c r="CD541" i="23"/>
  <c r="CI540" i="23"/>
  <c r="CH540" i="23"/>
  <c r="CG540" i="23"/>
  <c r="CD540" i="23"/>
  <c r="CI539" i="23"/>
  <c r="CH539" i="23"/>
  <c r="CG539" i="23"/>
  <c r="CD539" i="23"/>
  <c r="CI534" i="23"/>
  <c r="CH534" i="23"/>
  <c r="CG534" i="23"/>
  <c r="CD534" i="23"/>
  <c r="CI533" i="23"/>
  <c r="CH533" i="23"/>
  <c r="CG533" i="23"/>
  <c r="CD533" i="23"/>
  <c r="CI532" i="23"/>
  <c r="CH532" i="23"/>
  <c r="CG532" i="23"/>
  <c r="CD532" i="23"/>
  <c r="CI531" i="23"/>
  <c r="CH531" i="23"/>
  <c r="CG531" i="23"/>
  <c r="CD531" i="23"/>
  <c r="CI530" i="23"/>
  <c r="CH530" i="23"/>
  <c r="CG530" i="23"/>
  <c r="CD530" i="23"/>
  <c r="CI529" i="23"/>
  <c r="CH529" i="23"/>
  <c r="CG529" i="23"/>
  <c r="CD529" i="23"/>
  <c r="CI528" i="23"/>
  <c r="CH528" i="23"/>
  <c r="CG528" i="23"/>
  <c r="CD528" i="23"/>
  <c r="CI527" i="23"/>
  <c r="CH527" i="23"/>
  <c r="CG527" i="23"/>
  <c r="CD527" i="23"/>
  <c r="CI526" i="23"/>
  <c r="CH526" i="23"/>
  <c r="CG526" i="23"/>
  <c r="CD526" i="23"/>
  <c r="CI525" i="23"/>
  <c r="CH525" i="23"/>
  <c r="CG525" i="23"/>
  <c r="CD525" i="23"/>
  <c r="CI520" i="23"/>
  <c r="CH520" i="23"/>
  <c r="CG520" i="23"/>
  <c r="CD520" i="23"/>
  <c r="CI519" i="23"/>
  <c r="CH519" i="23"/>
  <c r="CG519" i="23"/>
  <c r="CD519" i="23"/>
  <c r="CI518" i="23"/>
  <c r="CH518" i="23"/>
  <c r="CG518" i="23"/>
  <c r="CD518" i="23"/>
  <c r="CI517" i="23"/>
  <c r="CH517" i="23"/>
  <c r="CG517" i="23"/>
  <c r="CD517" i="23"/>
  <c r="CI516" i="23"/>
  <c r="CH516" i="23"/>
  <c r="CG516" i="23"/>
  <c r="CD516" i="23"/>
  <c r="CI515" i="23"/>
  <c r="CH515" i="23"/>
  <c r="CG515" i="23"/>
  <c r="CD515" i="23"/>
  <c r="CI514" i="23"/>
  <c r="CH514" i="23"/>
  <c r="CG514" i="23"/>
  <c r="CD514" i="23"/>
  <c r="CH513" i="23"/>
  <c r="CD513" i="23"/>
  <c r="CI508" i="23"/>
  <c r="CH508" i="23"/>
  <c r="CG508" i="23"/>
  <c r="CD508" i="23"/>
  <c r="CI507" i="23"/>
  <c r="CH507" i="23"/>
  <c r="CG507" i="23"/>
  <c r="CD507" i="23"/>
  <c r="CI506" i="23"/>
  <c r="CH506" i="23"/>
  <c r="CG506" i="23"/>
  <c r="CD506" i="23"/>
  <c r="CI505" i="23"/>
  <c r="CH505" i="23"/>
  <c r="CG505" i="23"/>
  <c r="CD505" i="23"/>
  <c r="CI504" i="23"/>
  <c r="CH504" i="23"/>
  <c r="CG504" i="23"/>
  <c r="CD504" i="23"/>
  <c r="CI503" i="23"/>
  <c r="CH503" i="23"/>
  <c r="CG503" i="23"/>
  <c r="CD503" i="23"/>
  <c r="CI502" i="23"/>
  <c r="CH502" i="23"/>
  <c r="CG502" i="23"/>
  <c r="CD502" i="23"/>
  <c r="CI501" i="23"/>
  <c r="CH501" i="23"/>
  <c r="CG501" i="23"/>
  <c r="CD501" i="23"/>
  <c r="CD500" i="23"/>
  <c r="CI499" i="23"/>
  <c r="CH499" i="23"/>
  <c r="CG499" i="23"/>
  <c r="CD499" i="23"/>
  <c r="CI494" i="23"/>
  <c r="CH494" i="23"/>
  <c r="CG494" i="23"/>
  <c r="CD494" i="23"/>
  <c r="CI493" i="23"/>
  <c r="CH493" i="23"/>
  <c r="CG493" i="23"/>
  <c r="CD493" i="23"/>
  <c r="CI492" i="23"/>
  <c r="CH492" i="23"/>
  <c r="CG492" i="23"/>
  <c r="CD492" i="23"/>
  <c r="CI491" i="23"/>
  <c r="CH491" i="23"/>
  <c r="CG491" i="23"/>
  <c r="CD491" i="23"/>
  <c r="CI490" i="23"/>
  <c r="CH490" i="23"/>
  <c r="CG490" i="23"/>
  <c r="CD490" i="23"/>
  <c r="CI489" i="23"/>
  <c r="CH489" i="23"/>
  <c r="CG489" i="23"/>
  <c r="CD489" i="23"/>
  <c r="CI488" i="23"/>
  <c r="CH488" i="23"/>
  <c r="CG488" i="23"/>
  <c r="CD488" i="23"/>
  <c r="CI487" i="23"/>
  <c r="CH487" i="23"/>
  <c r="CG487" i="23"/>
  <c r="CD487" i="23"/>
  <c r="CI486" i="23"/>
  <c r="CH486" i="23"/>
  <c r="CG486" i="23"/>
  <c r="CD486" i="23"/>
  <c r="CI485" i="23"/>
  <c r="CH485" i="23"/>
  <c r="CG485" i="23"/>
  <c r="CD485" i="23"/>
  <c r="CI484" i="23"/>
  <c r="CH484" i="23"/>
  <c r="CG484" i="23"/>
  <c r="CD484" i="23"/>
  <c r="CI483" i="23"/>
  <c r="CH483" i="23"/>
  <c r="CG483" i="23"/>
  <c r="CD483" i="23"/>
  <c r="CI482" i="23"/>
  <c r="CH482" i="23"/>
  <c r="CG482" i="23"/>
  <c r="CD482" i="23"/>
  <c r="CI481" i="23"/>
  <c r="CH481" i="23"/>
  <c r="CG481" i="23"/>
  <c r="CD481" i="23"/>
  <c r="CI480" i="23"/>
  <c r="CH480" i="23"/>
  <c r="CG480" i="23"/>
  <c r="CD480" i="23"/>
  <c r="CI479" i="23"/>
  <c r="CH479" i="23"/>
  <c r="CG479" i="23"/>
  <c r="CD479" i="23"/>
  <c r="CI478" i="23"/>
  <c r="CH478" i="23"/>
  <c r="CG478" i="23"/>
  <c r="CD478" i="23"/>
  <c r="CI477" i="23"/>
  <c r="CH477" i="23"/>
  <c r="CG477" i="23"/>
  <c r="CD477" i="23"/>
  <c r="CI476" i="23"/>
  <c r="CH476" i="23"/>
  <c r="CG476" i="23"/>
  <c r="CD476" i="23"/>
  <c r="CI475" i="23"/>
  <c r="CH475" i="23"/>
  <c r="CG475" i="23"/>
  <c r="CD475" i="23"/>
  <c r="CI474" i="23"/>
  <c r="CH474" i="23"/>
  <c r="CG474" i="23"/>
  <c r="CD474" i="23"/>
  <c r="CD473" i="23"/>
  <c r="CH472" i="23"/>
  <c r="CD472" i="23"/>
  <c r="CH471" i="23"/>
  <c r="CD471" i="23"/>
  <c r="CH470" i="23"/>
  <c r="CD470" i="23"/>
  <c r="CH469" i="23"/>
  <c r="CD469" i="23"/>
  <c r="CD468" i="23"/>
  <c r="CI467" i="23"/>
  <c r="CH467" i="23"/>
  <c r="CG467" i="23"/>
  <c r="CD467" i="23"/>
  <c r="CI460" i="23"/>
  <c r="CH460" i="23"/>
  <c r="CG460" i="23"/>
  <c r="CD460" i="23"/>
  <c r="CI459" i="23"/>
  <c r="CH459" i="23"/>
  <c r="CG459" i="23"/>
  <c r="CD459" i="23"/>
  <c r="CI458" i="23"/>
  <c r="CH458" i="23"/>
  <c r="CG458" i="23"/>
  <c r="CD458" i="23"/>
  <c r="CI457" i="23"/>
  <c r="CH457" i="23"/>
  <c r="CG457" i="23"/>
  <c r="CD457" i="23"/>
  <c r="CI456" i="23"/>
  <c r="CH456" i="23"/>
  <c r="CG456" i="23"/>
  <c r="CD456" i="23"/>
  <c r="CI455" i="23"/>
  <c r="CH455" i="23"/>
  <c r="CG455" i="23"/>
  <c r="CD455" i="23"/>
  <c r="CI454" i="23"/>
  <c r="CH454" i="23"/>
  <c r="CG454" i="23"/>
  <c r="CD454" i="23"/>
  <c r="CI453" i="23"/>
  <c r="CH453" i="23"/>
  <c r="CG453" i="23"/>
  <c r="CD453" i="23"/>
  <c r="CI452" i="23"/>
  <c r="CH452" i="23"/>
  <c r="CG452" i="23"/>
  <c r="CD452" i="23"/>
  <c r="CI451" i="23"/>
  <c r="CH451" i="23"/>
  <c r="CG451" i="23"/>
  <c r="CD451" i="23"/>
  <c r="CI446" i="23"/>
  <c r="CH446" i="23"/>
  <c r="CG446" i="23"/>
  <c r="CD446" i="23"/>
  <c r="CI445" i="23"/>
  <c r="CH445" i="23"/>
  <c r="CG445" i="23"/>
  <c r="CD445" i="23"/>
  <c r="CI444" i="23"/>
  <c r="CH444" i="23"/>
  <c r="CG444" i="23"/>
  <c r="CD444" i="23"/>
  <c r="CI443" i="23"/>
  <c r="CH443" i="23"/>
  <c r="CG443" i="23"/>
  <c r="CD443" i="23"/>
  <c r="CI442" i="23"/>
  <c r="CH442" i="23"/>
  <c r="CG442" i="23"/>
  <c r="CD442" i="23"/>
  <c r="CI441" i="23"/>
  <c r="CH441" i="23"/>
  <c r="CG441" i="23"/>
  <c r="CD441" i="23"/>
  <c r="CI440" i="23"/>
  <c r="CH440" i="23"/>
  <c r="CG440" i="23"/>
  <c r="CD440" i="23"/>
  <c r="CH439" i="23"/>
  <c r="CD439" i="23"/>
  <c r="CI438" i="23"/>
  <c r="CH438" i="23"/>
  <c r="CG438" i="23"/>
  <c r="CD438" i="23"/>
  <c r="CI437" i="23"/>
  <c r="CH437" i="23"/>
  <c r="CG437" i="23"/>
  <c r="CD437" i="23"/>
  <c r="CI432" i="23"/>
  <c r="CH432" i="23"/>
  <c r="CG432" i="23"/>
  <c r="CD432" i="23"/>
  <c r="CD431" i="23"/>
  <c r="CD430" i="23"/>
  <c r="CI425" i="23"/>
  <c r="CH425" i="23"/>
  <c r="CG425" i="23"/>
  <c r="CD425" i="23"/>
  <c r="CI424" i="23"/>
  <c r="CH424" i="23"/>
  <c r="CG424" i="23"/>
  <c r="CD424" i="23"/>
  <c r="CI423" i="23"/>
  <c r="CH423" i="23"/>
  <c r="CG423" i="23"/>
  <c r="CD423" i="23"/>
  <c r="CI422" i="23"/>
  <c r="CH422" i="23"/>
  <c r="CG422" i="23"/>
  <c r="CD422" i="23"/>
  <c r="CI421" i="23"/>
  <c r="CH421" i="23"/>
  <c r="CG421" i="23"/>
  <c r="CD421" i="23"/>
  <c r="CI420" i="23"/>
  <c r="CH420" i="23"/>
  <c r="CG420" i="23"/>
  <c r="CD420" i="23"/>
  <c r="CI419" i="23"/>
  <c r="CH419" i="23"/>
  <c r="CG419" i="23"/>
  <c r="CD419" i="23"/>
  <c r="CH418" i="23"/>
  <c r="CD418" i="23"/>
  <c r="CH417" i="23"/>
  <c r="CD417" i="23"/>
  <c r="CD416" i="23"/>
  <c r="CI411" i="23"/>
  <c r="CH411" i="23"/>
  <c r="CG411" i="23"/>
  <c r="CD411" i="23"/>
  <c r="CI410" i="23"/>
  <c r="CH410" i="23"/>
  <c r="CG410" i="23"/>
  <c r="CD410" i="23"/>
  <c r="CI409" i="23"/>
  <c r="CH409" i="23"/>
  <c r="CG409" i="23"/>
  <c r="CD409" i="23"/>
  <c r="CI408" i="23"/>
  <c r="CH408" i="23"/>
  <c r="CG408" i="23"/>
  <c r="CD408" i="23"/>
  <c r="CI407" i="23"/>
  <c r="CH407" i="23"/>
  <c r="CG407" i="23"/>
  <c r="CD407" i="23"/>
  <c r="CI406" i="23"/>
  <c r="CH406" i="23"/>
  <c r="CG406" i="23"/>
  <c r="CD406" i="23"/>
  <c r="CI405" i="23"/>
  <c r="CH405" i="23"/>
  <c r="CG405" i="23"/>
  <c r="CD405" i="23"/>
  <c r="CD404" i="23"/>
  <c r="CD403" i="23"/>
  <c r="CI402" i="23"/>
  <c r="CH402" i="23"/>
  <c r="CG402" i="23"/>
  <c r="CD402" i="23"/>
  <c r="CI397" i="23"/>
  <c r="CH397" i="23"/>
  <c r="CG397" i="23"/>
  <c r="CD397" i="23"/>
  <c r="CI396" i="23"/>
  <c r="CH396" i="23"/>
  <c r="CG396" i="23"/>
  <c r="CD396" i="23"/>
  <c r="CI395" i="23"/>
  <c r="CH395" i="23"/>
  <c r="CG395" i="23"/>
  <c r="CD395" i="23"/>
  <c r="CI394" i="23"/>
  <c r="CH394" i="23"/>
  <c r="CG394" i="23"/>
  <c r="CD394" i="23"/>
  <c r="CI393" i="23"/>
  <c r="CH393" i="23"/>
  <c r="CG393" i="23"/>
  <c r="CD393" i="23"/>
  <c r="CI392" i="23"/>
  <c r="CH392" i="23"/>
  <c r="CG392" i="23"/>
  <c r="CD392" i="23"/>
  <c r="CI391" i="23"/>
  <c r="CH391" i="23"/>
  <c r="CG391" i="23"/>
  <c r="CD391" i="23"/>
  <c r="CI390" i="23"/>
  <c r="CH390" i="23"/>
  <c r="CG390" i="23"/>
  <c r="CD390" i="23"/>
  <c r="CI383" i="23"/>
  <c r="CH383" i="23"/>
  <c r="CG383" i="23"/>
  <c r="CD383" i="23"/>
  <c r="CI382" i="23"/>
  <c r="CH382" i="23"/>
  <c r="CG382" i="23"/>
  <c r="CD382" i="23"/>
  <c r="CI381" i="23"/>
  <c r="CH381" i="23"/>
  <c r="CG381" i="23"/>
  <c r="CD381" i="23"/>
  <c r="CI380" i="23"/>
  <c r="CH380" i="23"/>
  <c r="CG380" i="23"/>
  <c r="CD380" i="23"/>
  <c r="CI379" i="23"/>
  <c r="CH379" i="23"/>
  <c r="CG379" i="23"/>
  <c r="CD379" i="23"/>
  <c r="CI378" i="23"/>
  <c r="CH378" i="23"/>
  <c r="CG378" i="23"/>
  <c r="CD378" i="23"/>
  <c r="CI377" i="23"/>
  <c r="CH377" i="23"/>
  <c r="CG377" i="23"/>
  <c r="CD377" i="23"/>
  <c r="CI376" i="23"/>
  <c r="CH376" i="23"/>
  <c r="CG376" i="23"/>
  <c r="CD376" i="23"/>
  <c r="CI375" i="23"/>
  <c r="CH375" i="23"/>
  <c r="CG375" i="23"/>
  <c r="CD375" i="23"/>
  <c r="CI374" i="23"/>
  <c r="CH374" i="23"/>
  <c r="CG374" i="23"/>
  <c r="CD374" i="23"/>
  <c r="CI369" i="23"/>
  <c r="CH369" i="23"/>
  <c r="CG369" i="23"/>
  <c r="CD369" i="23"/>
  <c r="CI368" i="23"/>
  <c r="CH368" i="23"/>
  <c r="CG368" i="23"/>
  <c r="CD368" i="23"/>
  <c r="CI367" i="23"/>
  <c r="CH367" i="23"/>
  <c r="CG367" i="23"/>
  <c r="CD367" i="23"/>
  <c r="CI366" i="23"/>
  <c r="CH366" i="23"/>
  <c r="CG366" i="23"/>
  <c r="CD366" i="23"/>
  <c r="CI365" i="23"/>
  <c r="CH365" i="23"/>
  <c r="CG365" i="23"/>
  <c r="CD365" i="23"/>
  <c r="CI364" i="23"/>
  <c r="CH364" i="23"/>
  <c r="CG364" i="23"/>
  <c r="CD364" i="23"/>
  <c r="CI363" i="23"/>
  <c r="CH363" i="23"/>
  <c r="CG363" i="23"/>
  <c r="CD363" i="23"/>
  <c r="CI362" i="23"/>
  <c r="CH362" i="23"/>
  <c r="CG362" i="23"/>
  <c r="CD362" i="23"/>
  <c r="CI361" i="23"/>
  <c r="CH361" i="23"/>
  <c r="CG361" i="23"/>
  <c r="CD361" i="23"/>
  <c r="CI360" i="23"/>
  <c r="CH360" i="23"/>
  <c r="CG360" i="23"/>
  <c r="CD360" i="23"/>
  <c r="CI355" i="23"/>
  <c r="CH355" i="23"/>
  <c r="CG355" i="23"/>
  <c r="CD355" i="23"/>
  <c r="CI354" i="23"/>
  <c r="CH354" i="23"/>
  <c r="CG354" i="23"/>
  <c r="CD354" i="23"/>
  <c r="CI353" i="23"/>
  <c r="CH353" i="23"/>
  <c r="CG353" i="23"/>
  <c r="CD353" i="23"/>
  <c r="CI352" i="23"/>
  <c r="CH352" i="23"/>
  <c r="CG352" i="23"/>
  <c r="CD352" i="23"/>
  <c r="CI351" i="23"/>
  <c r="CH351" i="23"/>
  <c r="CG351" i="23"/>
  <c r="CD351" i="23"/>
  <c r="CI350" i="23"/>
  <c r="CH350" i="23"/>
  <c r="CG350" i="23"/>
  <c r="CD350" i="23"/>
  <c r="CI349" i="23"/>
  <c r="CH349" i="23"/>
  <c r="CG349" i="23"/>
  <c r="CD349" i="23"/>
  <c r="CI348" i="23"/>
  <c r="CH348" i="23"/>
  <c r="CG348" i="23"/>
  <c r="CD348" i="23"/>
  <c r="CI343" i="23"/>
  <c r="CH343" i="23"/>
  <c r="CG343" i="23"/>
  <c r="CD343" i="23"/>
  <c r="CI342" i="23"/>
  <c r="CH342" i="23"/>
  <c r="CG342" i="23"/>
  <c r="CD342" i="23"/>
  <c r="CI341" i="23"/>
  <c r="CH341" i="23"/>
  <c r="CG341" i="23"/>
  <c r="CD341" i="23"/>
  <c r="CI340" i="23"/>
  <c r="CH340" i="23"/>
  <c r="CG340" i="23"/>
  <c r="CD340" i="23"/>
  <c r="CI339" i="23"/>
  <c r="CH339" i="23"/>
  <c r="CG339" i="23"/>
  <c r="CD339" i="23"/>
  <c r="CI338" i="23"/>
  <c r="CH338" i="23"/>
  <c r="CG338" i="23"/>
  <c r="CD338" i="23"/>
  <c r="CI337" i="23"/>
  <c r="CH337" i="23"/>
  <c r="CG337" i="23"/>
  <c r="CD337" i="23"/>
  <c r="CI336" i="23"/>
  <c r="CH336" i="23"/>
  <c r="CG336" i="23"/>
  <c r="CD336" i="23"/>
  <c r="CI335" i="23"/>
  <c r="CH335" i="23"/>
  <c r="CG335" i="23"/>
  <c r="CD335" i="23"/>
  <c r="CI328" i="23"/>
  <c r="CH328" i="23"/>
  <c r="CG328" i="23"/>
  <c r="CD328" i="23"/>
  <c r="CI327" i="23"/>
  <c r="CH327" i="23"/>
  <c r="CG327" i="23"/>
  <c r="CD327" i="23"/>
  <c r="CI326" i="23"/>
  <c r="CH326" i="23"/>
  <c r="CG326" i="23"/>
  <c r="CD326" i="23"/>
  <c r="CI325" i="23"/>
  <c r="CH325" i="23"/>
  <c r="CG325" i="23"/>
  <c r="CD325" i="23"/>
  <c r="CI324" i="23"/>
  <c r="CH324" i="23"/>
  <c r="CG324" i="23"/>
  <c r="CD324" i="23"/>
  <c r="CI323" i="23"/>
  <c r="CH323" i="23"/>
  <c r="CG323" i="23"/>
  <c r="CD323" i="23"/>
  <c r="CI322" i="23"/>
  <c r="CH322" i="23"/>
  <c r="CG322" i="23"/>
  <c r="CD322" i="23"/>
  <c r="CI321" i="23"/>
  <c r="CH321" i="23"/>
  <c r="CG321" i="23"/>
  <c r="CD321" i="23"/>
  <c r="CI320" i="23"/>
  <c r="CH320" i="23"/>
  <c r="CG320" i="23"/>
  <c r="CD320" i="23"/>
  <c r="CI319" i="23"/>
  <c r="CH319" i="23"/>
  <c r="CG319" i="23"/>
  <c r="CD319" i="23"/>
  <c r="CI318" i="23"/>
  <c r="CH318" i="23"/>
  <c r="CG318" i="23"/>
  <c r="CD318" i="23"/>
  <c r="CI317" i="23"/>
  <c r="CH317" i="23"/>
  <c r="CG317" i="23"/>
  <c r="CD317" i="23"/>
  <c r="CI316" i="23"/>
  <c r="CH316" i="23"/>
  <c r="CG316" i="23"/>
  <c r="CD316" i="23"/>
  <c r="CI315" i="23"/>
  <c r="CH315" i="23"/>
  <c r="CG315" i="23"/>
  <c r="CD315" i="23"/>
  <c r="CI314" i="23"/>
  <c r="CH314" i="23"/>
  <c r="CG314" i="23"/>
  <c r="CD314" i="23"/>
  <c r="CI313" i="23"/>
  <c r="CH313" i="23"/>
  <c r="CG313" i="23"/>
  <c r="CD313" i="23"/>
  <c r="CI312" i="23"/>
  <c r="CH312" i="23"/>
  <c r="CG312" i="23"/>
  <c r="CD312" i="23"/>
  <c r="CI311" i="23"/>
  <c r="CH311" i="23"/>
  <c r="CG311" i="23"/>
  <c r="CD311" i="23"/>
  <c r="CI310" i="23"/>
  <c r="CH310" i="23"/>
  <c r="CG310" i="23"/>
  <c r="CD310" i="23"/>
  <c r="CI309" i="23"/>
  <c r="CH309" i="23"/>
  <c r="CG309" i="23"/>
  <c r="CD309" i="23"/>
  <c r="CI308" i="23"/>
  <c r="CH308" i="23"/>
  <c r="CG308" i="23"/>
  <c r="CD308" i="23"/>
  <c r="CI307" i="23"/>
  <c r="CH307" i="23"/>
  <c r="CG307" i="23"/>
  <c r="CD307" i="23"/>
  <c r="CI306" i="23"/>
  <c r="CH306" i="23"/>
  <c r="CG306" i="23"/>
  <c r="CD306" i="23"/>
  <c r="CI305" i="23"/>
  <c r="CH305" i="23"/>
  <c r="CG305" i="23"/>
  <c r="CD305" i="23"/>
  <c r="CI304" i="23"/>
  <c r="CH304" i="23"/>
  <c r="CG304" i="23"/>
  <c r="CD304" i="23"/>
  <c r="CI299" i="23"/>
  <c r="CH299" i="23"/>
  <c r="CG299" i="23"/>
  <c r="CD299" i="23"/>
  <c r="CI298" i="23"/>
  <c r="CH298" i="23"/>
  <c r="CG298" i="23"/>
  <c r="CD298" i="23"/>
  <c r="CI297" i="23"/>
  <c r="CH297" i="23"/>
  <c r="CG297" i="23"/>
  <c r="CD297" i="23"/>
  <c r="CI292" i="23"/>
  <c r="CH292" i="23"/>
  <c r="CG292" i="23"/>
  <c r="CD292" i="23"/>
  <c r="CI291" i="23"/>
  <c r="CH291" i="23"/>
  <c r="CG291" i="23"/>
  <c r="CD291" i="23"/>
  <c r="CI290" i="23"/>
  <c r="CH290" i="23"/>
  <c r="CG290" i="23"/>
  <c r="CD290" i="23"/>
  <c r="CI289" i="23"/>
  <c r="CH289" i="23"/>
  <c r="CG289" i="23"/>
  <c r="CD289" i="23"/>
  <c r="CI288" i="23"/>
  <c r="CH288" i="23"/>
  <c r="CG288" i="23"/>
  <c r="CD288" i="23"/>
  <c r="CI287" i="23"/>
  <c r="CH287" i="23"/>
  <c r="CG287" i="23"/>
  <c r="CD287" i="23"/>
  <c r="CI286" i="23"/>
  <c r="CH286" i="23"/>
  <c r="CG286" i="23"/>
  <c r="CD286" i="23"/>
  <c r="CI285" i="23"/>
  <c r="CH285" i="23"/>
  <c r="CG285" i="23"/>
  <c r="CD285" i="23"/>
  <c r="CI284" i="23"/>
  <c r="CH284" i="23"/>
  <c r="CG284" i="23"/>
  <c r="CD284" i="23"/>
  <c r="CI283" i="23"/>
  <c r="CH283" i="23"/>
  <c r="CG283" i="23"/>
  <c r="CD283" i="23"/>
  <c r="CI278" i="23"/>
  <c r="CH278" i="23"/>
  <c r="CG278" i="23"/>
  <c r="CG277" i="23" s="1"/>
  <c r="CD278" i="23"/>
  <c r="CD277" i="23" s="1"/>
  <c r="CI273" i="23"/>
  <c r="CH273" i="23"/>
  <c r="CG273" i="23"/>
  <c r="CD273" i="23"/>
  <c r="CI268" i="23"/>
  <c r="CH268" i="23"/>
  <c r="CG268" i="23"/>
  <c r="CD268" i="23"/>
  <c r="CI267" i="23"/>
  <c r="CH267" i="23"/>
  <c r="CG267" i="23"/>
  <c r="CD267" i="23"/>
  <c r="CI266" i="23"/>
  <c r="CH266" i="23"/>
  <c r="CG266" i="23"/>
  <c r="CD266" i="23"/>
  <c r="CI265" i="23"/>
  <c r="CH265" i="23"/>
  <c r="CG265" i="23"/>
  <c r="CD265" i="23"/>
  <c r="CI264" i="23"/>
  <c r="CH264" i="23"/>
  <c r="CG264" i="23"/>
  <c r="CD264" i="23"/>
  <c r="CI263" i="23"/>
  <c r="CH263" i="23"/>
  <c r="CG263" i="23"/>
  <c r="CD263" i="23"/>
  <c r="CI262" i="23"/>
  <c r="CH262" i="23"/>
  <c r="CG262" i="23"/>
  <c r="CD262" i="23"/>
  <c r="CI257" i="23"/>
  <c r="CH257" i="23"/>
  <c r="CG257" i="23"/>
  <c r="CD257" i="23"/>
  <c r="CI256" i="23"/>
  <c r="CH256" i="23"/>
  <c r="CG256" i="23"/>
  <c r="CD256" i="23"/>
  <c r="CI255" i="23"/>
  <c r="CH255" i="23"/>
  <c r="CG255" i="23"/>
  <c r="CD255" i="23"/>
  <c r="CI254" i="23"/>
  <c r="CH254" i="23"/>
  <c r="CG254" i="23"/>
  <c r="CD254" i="23"/>
  <c r="CI253" i="23"/>
  <c r="CH253" i="23"/>
  <c r="CG253" i="23"/>
  <c r="CD253" i="23"/>
  <c r="CI252" i="23"/>
  <c r="CH252" i="23"/>
  <c r="CG252" i="23"/>
  <c r="CD252" i="23"/>
  <c r="CI251" i="23"/>
  <c r="CH251" i="23"/>
  <c r="CG251" i="23"/>
  <c r="CD251" i="23"/>
  <c r="CI250" i="23"/>
  <c r="CH250" i="23"/>
  <c r="CG250" i="23"/>
  <c r="CD250" i="23"/>
  <c r="CI249" i="23"/>
  <c r="CH249" i="23"/>
  <c r="CG249" i="23"/>
  <c r="CD249" i="23"/>
  <c r="CI248" i="23"/>
  <c r="CH248" i="23"/>
  <c r="CG248" i="23"/>
  <c r="CD248" i="23"/>
  <c r="CI247" i="23"/>
  <c r="CH247" i="23"/>
  <c r="CG247" i="23"/>
  <c r="CD247" i="23"/>
  <c r="CI246" i="23"/>
  <c r="CH246" i="23"/>
  <c r="CG246" i="23"/>
  <c r="CD246" i="23"/>
  <c r="CD245" i="23"/>
  <c r="CI240" i="23"/>
  <c r="CH240" i="23"/>
  <c r="CG240" i="23"/>
  <c r="CD240" i="23"/>
  <c r="CI239" i="23"/>
  <c r="CH239" i="23"/>
  <c r="CG239" i="23"/>
  <c r="CD239" i="23"/>
  <c r="CI238" i="23"/>
  <c r="CH238" i="23"/>
  <c r="CG238" i="23"/>
  <c r="CD238" i="23"/>
  <c r="CI237" i="23"/>
  <c r="CH237" i="23"/>
  <c r="CG237" i="23"/>
  <c r="CD237" i="23"/>
  <c r="CI236" i="23"/>
  <c r="CH236" i="23"/>
  <c r="CG236" i="23"/>
  <c r="CD236" i="23"/>
  <c r="CI235" i="23"/>
  <c r="CH235" i="23"/>
  <c r="CG235" i="23"/>
  <c r="CD235" i="23"/>
  <c r="CI234" i="23"/>
  <c r="CH234" i="23"/>
  <c r="CG234" i="23"/>
  <c r="CD234" i="23"/>
  <c r="CI233" i="23"/>
  <c r="CH233" i="23"/>
  <c r="CG233" i="23"/>
  <c r="CD233" i="23"/>
  <c r="CI232" i="23"/>
  <c r="CH232" i="23"/>
  <c r="CG232" i="23"/>
  <c r="CD232" i="23"/>
  <c r="CI231" i="23"/>
  <c r="CH231" i="23"/>
  <c r="CG231" i="23"/>
  <c r="CD231" i="23"/>
  <c r="CI226" i="23"/>
  <c r="CH226" i="23"/>
  <c r="CG226" i="23"/>
  <c r="CD226" i="23"/>
  <c r="CD225" i="23"/>
  <c r="CD224" i="23"/>
  <c r="CD223" i="23"/>
  <c r="CD222" i="23"/>
  <c r="CI221" i="23"/>
  <c r="CH221" i="23"/>
  <c r="CG221" i="23"/>
  <c r="CD221" i="23"/>
  <c r="CI220" i="23"/>
  <c r="CH220" i="23"/>
  <c r="CG220" i="23"/>
  <c r="CD220" i="23"/>
  <c r="CI219" i="23"/>
  <c r="CH219" i="23"/>
  <c r="CG219" i="23"/>
  <c r="CD219" i="23"/>
  <c r="CI214" i="23"/>
  <c r="CH214" i="23"/>
  <c r="CG214" i="23"/>
  <c r="CD214" i="23"/>
  <c r="CI213" i="23"/>
  <c r="CH213" i="23"/>
  <c r="CG213" i="23"/>
  <c r="CD213" i="23"/>
  <c r="CI212" i="23"/>
  <c r="CH212" i="23"/>
  <c r="CG212" i="23"/>
  <c r="CD212" i="23"/>
  <c r="CI211" i="23"/>
  <c r="CH211" i="23"/>
  <c r="CG211" i="23"/>
  <c r="CD211" i="23"/>
  <c r="CI210" i="23"/>
  <c r="CH210" i="23"/>
  <c r="CG210" i="23"/>
  <c r="CD210" i="23"/>
  <c r="CI209" i="23"/>
  <c r="CH209" i="23"/>
  <c r="CG209" i="23"/>
  <c r="CD209" i="23"/>
  <c r="CI208" i="23"/>
  <c r="CH208" i="23"/>
  <c r="CG208" i="23"/>
  <c r="CD208" i="23"/>
  <c r="CI207" i="23"/>
  <c r="CH207" i="23"/>
  <c r="CG207" i="23"/>
  <c r="CD207" i="23"/>
  <c r="CI206" i="23"/>
  <c r="CH206" i="23"/>
  <c r="CG206" i="23"/>
  <c r="CD206" i="23"/>
  <c r="CI205" i="23"/>
  <c r="CH205" i="23"/>
  <c r="CG205" i="23"/>
  <c r="CD205" i="23"/>
  <c r="CI200" i="23"/>
  <c r="CH200" i="23"/>
  <c r="CG200" i="23"/>
  <c r="CD200" i="23"/>
  <c r="CI199" i="23"/>
  <c r="CH199" i="23"/>
  <c r="CG199" i="23"/>
  <c r="CD199" i="23"/>
  <c r="CI198" i="23"/>
  <c r="CH198" i="23"/>
  <c r="CG198" i="23"/>
  <c r="CD198" i="23"/>
  <c r="CI197" i="23"/>
  <c r="CH197" i="23"/>
  <c r="CG197" i="23"/>
  <c r="CD197" i="23"/>
  <c r="CI196" i="23"/>
  <c r="CH196" i="23"/>
  <c r="CG196" i="23"/>
  <c r="CD196" i="23"/>
  <c r="CI195" i="23"/>
  <c r="CH195" i="23"/>
  <c r="CG195" i="23"/>
  <c r="CD195" i="23"/>
  <c r="CI194" i="23"/>
  <c r="CH194" i="23"/>
  <c r="CG194" i="23"/>
  <c r="CD194" i="23"/>
  <c r="CI193" i="23"/>
  <c r="CH193" i="23"/>
  <c r="CG193" i="23"/>
  <c r="CD193" i="23"/>
  <c r="CH192" i="23"/>
  <c r="CD192" i="23"/>
  <c r="CI191" i="23"/>
  <c r="CH191" i="23"/>
  <c r="CG191" i="23"/>
  <c r="CD191" i="23"/>
  <c r="CI184" i="23"/>
  <c r="CH184" i="23"/>
  <c r="CG184" i="23"/>
  <c r="CD184" i="23"/>
  <c r="CI183" i="23"/>
  <c r="CH183" i="23"/>
  <c r="CG183" i="23"/>
  <c r="CD183" i="23"/>
  <c r="CI182" i="23"/>
  <c r="CH182" i="23"/>
  <c r="CG182" i="23"/>
  <c r="CD182" i="23"/>
  <c r="CI181" i="23"/>
  <c r="CH181" i="23"/>
  <c r="CG181" i="23"/>
  <c r="CD181" i="23"/>
  <c r="CI180" i="23"/>
  <c r="CH180" i="23"/>
  <c r="CG180" i="23"/>
  <c r="CD180" i="23"/>
  <c r="CI179" i="23"/>
  <c r="CH179" i="23"/>
  <c r="CG179" i="23"/>
  <c r="CD179" i="23"/>
  <c r="CH178" i="23"/>
  <c r="CD178" i="23"/>
  <c r="CD177" i="23"/>
  <c r="CI172" i="23"/>
  <c r="CH172" i="23"/>
  <c r="CG172" i="23"/>
  <c r="CD172" i="23"/>
  <c r="CI171" i="23"/>
  <c r="CH171" i="23"/>
  <c r="CG171" i="23"/>
  <c r="CD171" i="23"/>
  <c r="CI170" i="23"/>
  <c r="CH170" i="23"/>
  <c r="CG170" i="23"/>
  <c r="CD170" i="23"/>
  <c r="CI169" i="23"/>
  <c r="CH169" i="23"/>
  <c r="CG169" i="23"/>
  <c r="CD169" i="23"/>
  <c r="CI168" i="23"/>
  <c r="CH168" i="23"/>
  <c r="CG168" i="23"/>
  <c r="CD168" i="23"/>
  <c r="CI167" i="23"/>
  <c r="CH167" i="23"/>
  <c r="CG167" i="23"/>
  <c r="CD167" i="23"/>
  <c r="CI166" i="23"/>
  <c r="CH166" i="23"/>
  <c r="CG166" i="23"/>
  <c r="CD166" i="23"/>
  <c r="CI165" i="23"/>
  <c r="CH165" i="23"/>
  <c r="CG165" i="23"/>
  <c r="CD165" i="23"/>
  <c r="CI164" i="23"/>
  <c r="CH164" i="23"/>
  <c r="CG164" i="23"/>
  <c r="CD164" i="23"/>
  <c r="CI163" i="23"/>
  <c r="CH163" i="23"/>
  <c r="CG163" i="23"/>
  <c r="CD163" i="23"/>
  <c r="CI158" i="23"/>
  <c r="CH158" i="23"/>
  <c r="CG158" i="23"/>
  <c r="CD158" i="23"/>
  <c r="CI157" i="23"/>
  <c r="CH157" i="23"/>
  <c r="CG157" i="23"/>
  <c r="CD157" i="23"/>
  <c r="CI156" i="23"/>
  <c r="CH156" i="23"/>
  <c r="CG156" i="23"/>
  <c r="CD156" i="23"/>
  <c r="CI155" i="23"/>
  <c r="CH155" i="23"/>
  <c r="CG155" i="23"/>
  <c r="CD155" i="23"/>
  <c r="CI154" i="23"/>
  <c r="CH154" i="23"/>
  <c r="CG154" i="23"/>
  <c r="CD154" i="23"/>
  <c r="CI153" i="23"/>
  <c r="CH153" i="23"/>
  <c r="CG153" i="23"/>
  <c r="CD153" i="23"/>
  <c r="CI152" i="23"/>
  <c r="CH152" i="23"/>
  <c r="CG152" i="23"/>
  <c r="CD152" i="23"/>
  <c r="CI151" i="23"/>
  <c r="CH151" i="23"/>
  <c r="CG151" i="23"/>
  <c r="CD151" i="23"/>
  <c r="CI150" i="23"/>
  <c r="CH150" i="23"/>
  <c r="CG150" i="23"/>
  <c r="CD150" i="23"/>
  <c r="CI149" i="23"/>
  <c r="CH149" i="23"/>
  <c r="CG149" i="23"/>
  <c r="CD149" i="23"/>
  <c r="CI144" i="23"/>
  <c r="CH144" i="23"/>
  <c r="CG144" i="23"/>
  <c r="CD144" i="23"/>
  <c r="CI143" i="23"/>
  <c r="CH143" i="23"/>
  <c r="CG143" i="23"/>
  <c r="CD143" i="23"/>
  <c r="CI142" i="23"/>
  <c r="CH142" i="23"/>
  <c r="CG142" i="23"/>
  <c r="CD142" i="23"/>
  <c r="CI141" i="23"/>
  <c r="CH141" i="23"/>
  <c r="CG141" i="23"/>
  <c r="CD141" i="23"/>
  <c r="CI140" i="23"/>
  <c r="CH140" i="23"/>
  <c r="CG140" i="23"/>
  <c r="CD140" i="23"/>
  <c r="CI138" i="23"/>
  <c r="CH138" i="23"/>
  <c r="CG138" i="23"/>
  <c r="CD138" i="23"/>
  <c r="CI133" i="23"/>
  <c r="CH133" i="23"/>
  <c r="CG133" i="23"/>
  <c r="CD133" i="23"/>
  <c r="CI132" i="23"/>
  <c r="CH132" i="23"/>
  <c r="CG132" i="23"/>
  <c r="CD132" i="23"/>
  <c r="CI131" i="23"/>
  <c r="CH131" i="23"/>
  <c r="CG131" i="23"/>
  <c r="CD131" i="23"/>
  <c r="CI130" i="23"/>
  <c r="CH130" i="23"/>
  <c r="CG130" i="23"/>
  <c r="CD130" i="23"/>
  <c r="CI129" i="23"/>
  <c r="CH129" i="23"/>
  <c r="CG129" i="23"/>
  <c r="CD129" i="23"/>
  <c r="CI128" i="23"/>
  <c r="CH128" i="23"/>
  <c r="CG128" i="23"/>
  <c r="CD128" i="23"/>
  <c r="CI127" i="23"/>
  <c r="CH127" i="23"/>
  <c r="CG127" i="23"/>
  <c r="CD127" i="23"/>
  <c r="CI126" i="23"/>
  <c r="CH126" i="23"/>
  <c r="CG126" i="23"/>
  <c r="CD126" i="23"/>
  <c r="CI125" i="23"/>
  <c r="CH125" i="23"/>
  <c r="CG125" i="23"/>
  <c r="CD125" i="23"/>
  <c r="CI124" i="23"/>
  <c r="CH124" i="23"/>
  <c r="CG124" i="23"/>
  <c r="CD124" i="23"/>
  <c r="CI119" i="23"/>
  <c r="CH119" i="23"/>
  <c r="CG119" i="23"/>
  <c r="CD119" i="23"/>
  <c r="CI118" i="23"/>
  <c r="CH118" i="23"/>
  <c r="CG118" i="23"/>
  <c r="CD118" i="23"/>
  <c r="CI117" i="23"/>
  <c r="CH117" i="23"/>
  <c r="CG117" i="23"/>
  <c r="CD117" i="23"/>
  <c r="CI116" i="23"/>
  <c r="CH116" i="23"/>
  <c r="CG116" i="23"/>
  <c r="CD116" i="23"/>
  <c r="CI115" i="23"/>
  <c r="CH115" i="23"/>
  <c r="CG115" i="23"/>
  <c r="CD115" i="23"/>
  <c r="CI114" i="23"/>
  <c r="CH114" i="23"/>
  <c r="CG114" i="23"/>
  <c r="CD114" i="23"/>
  <c r="CI113" i="23"/>
  <c r="CH113" i="23"/>
  <c r="CG113" i="23"/>
  <c r="CD113" i="23"/>
  <c r="CI112" i="23"/>
  <c r="CH112" i="23"/>
  <c r="CG112" i="23"/>
  <c r="CD112" i="23"/>
  <c r="CI111" i="23"/>
  <c r="CH111" i="23"/>
  <c r="CG111" i="23"/>
  <c r="CD111" i="23"/>
  <c r="CD110" i="23"/>
  <c r="CI102" i="23"/>
  <c r="CH102" i="23"/>
  <c r="CG102" i="23"/>
  <c r="CD102" i="23"/>
  <c r="CI101" i="23"/>
  <c r="CH101" i="23"/>
  <c r="CG101" i="23"/>
  <c r="CD101" i="23"/>
  <c r="CI100" i="23"/>
  <c r="CH100" i="23"/>
  <c r="CG100" i="23"/>
  <c r="CD100" i="23"/>
  <c r="CI99" i="23"/>
  <c r="CH99" i="23"/>
  <c r="CG99" i="23"/>
  <c r="CD99" i="23"/>
  <c r="CI98" i="23"/>
  <c r="CH98" i="23"/>
  <c r="CG98" i="23"/>
  <c r="CD98" i="23"/>
  <c r="CI97" i="23"/>
  <c r="CH97" i="23"/>
  <c r="CG97" i="23"/>
  <c r="CD97" i="23"/>
  <c r="CI96" i="23"/>
  <c r="CH96" i="23"/>
  <c r="CG96" i="23"/>
  <c r="CD96" i="23"/>
  <c r="CI95" i="23"/>
  <c r="CH95" i="23"/>
  <c r="CG95" i="23"/>
  <c r="CD95" i="23"/>
  <c r="CI94" i="23"/>
  <c r="CH94" i="23"/>
  <c r="CG94" i="23"/>
  <c r="CD94" i="23"/>
  <c r="CD93" i="23"/>
  <c r="CI88" i="23"/>
  <c r="CH88" i="23"/>
  <c r="CG88" i="23"/>
  <c r="CD88" i="23"/>
  <c r="CI87" i="23"/>
  <c r="CH87" i="23"/>
  <c r="CG87" i="23"/>
  <c r="CD87" i="23"/>
  <c r="CI86" i="23"/>
  <c r="CH86" i="23"/>
  <c r="CG86" i="23"/>
  <c r="CD86" i="23"/>
  <c r="CI85" i="23"/>
  <c r="CH85" i="23"/>
  <c r="CG85" i="23"/>
  <c r="CD85" i="23"/>
  <c r="CI84" i="23"/>
  <c r="CH84" i="23"/>
  <c r="CG84" i="23"/>
  <c r="CD84" i="23"/>
  <c r="CI83" i="23"/>
  <c r="CH83" i="23"/>
  <c r="CG83" i="23"/>
  <c r="CD83" i="23"/>
  <c r="CI82" i="23"/>
  <c r="CH82" i="23"/>
  <c r="CG82" i="23"/>
  <c r="CD82" i="23"/>
  <c r="CI81" i="23"/>
  <c r="CH81" i="23"/>
  <c r="CG81" i="23"/>
  <c r="CD81" i="23"/>
  <c r="CI80" i="23"/>
  <c r="CH80" i="23"/>
  <c r="CG80" i="23"/>
  <c r="CD80" i="23"/>
  <c r="CI79" i="23"/>
  <c r="CH79" i="23"/>
  <c r="CG79" i="23"/>
  <c r="CD79" i="23"/>
  <c r="CI78" i="23"/>
  <c r="CH78" i="23"/>
  <c r="CG78" i="23"/>
  <c r="CD78" i="23"/>
  <c r="CI77" i="23"/>
  <c r="CH77" i="23"/>
  <c r="CG77" i="23"/>
  <c r="CD77" i="23"/>
  <c r="CI76" i="23"/>
  <c r="CH76" i="23"/>
  <c r="CG76" i="23"/>
  <c r="CD76" i="23"/>
  <c r="CI75" i="23"/>
  <c r="CH75" i="23"/>
  <c r="CG75" i="23"/>
  <c r="CD75" i="23"/>
  <c r="CI74" i="23"/>
  <c r="CH74" i="23"/>
  <c r="CG74" i="23"/>
  <c r="CD74" i="23"/>
  <c r="CI73" i="23"/>
  <c r="CH73" i="23"/>
  <c r="CG73" i="23"/>
  <c r="CD73" i="23"/>
  <c r="CI72" i="23"/>
  <c r="CH72" i="23"/>
  <c r="CG72" i="23"/>
  <c r="CD72" i="23"/>
  <c r="CI71" i="23"/>
  <c r="CH71" i="23"/>
  <c r="CG71" i="23"/>
  <c r="CD71" i="23"/>
  <c r="CI70" i="23"/>
  <c r="CH70" i="23"/>
  <c r="CG70" i="23"/>
  <c r="CD70" i="23"/>
  <c r="CI69" i="23"/>
  <c r="CH69" i="23"/>
  <c r="CG69" i="23"/>
  <c r="CD69" i="23"/>
  <c r="CI68" i="23"/>
  <c r="CH68" i="23"/>
  <c r="CG68" i="23"/>
  <c r="CD68" i="23"/>
  <c r="CI67" i="23"/>
  <c r="CH67" i="23"/>
  <c r="CG67" i="23"/>
  <c r="CD67" i="23"/>
  <c r="CI66" i="23"/>
  <c r="CH66" i="23"/>
  <c r="CG66" i="23"/>
  <c r="CD66" i="23"/>
  <c r="CI65" i="23"/>
  <c r="CH65" i="23"/>
  <c r="CG65" i="23"/>
  <c r="CD65" i="23"/>
  <c r="CI64" i="23"/>
  <c r="CH64" i="23"/>
  <c r="CG64" i="23"/>
  <c r="CD64" i="23"/>
  <c r="CI63" i="23"/>
  <c r="CH63" i="23"/>
  <c r="CG63" i="23"/>
  <c r="CD63" i="23"/>
  <c r="CI62" i="23"/>
  <c r="CH62" i="23"/>
  <c r="CG62" i="23"/>
  <c r="CD62" i="23"/>
  <c r="CD61" i="23"/>
  <c r="CI56" i="23"/>
  <c r="CH56" i="23"/>
  <c r="CJ56" i="23" s="1"/>
  <c r="CG56" i="23"/>
  <c r="CD56" i="23"/>
  <c r="CI54" i="23"/>
  <c r="CH54" i="23"/>
  <c r="CG54" i="23"/>
  <c r="CD54" i="23"/>
  <c r="CI53" i="23"/>
  <c r="CH53" i="23"/>
  <c r="CJ53" i="23" s="1"/>
  <c r="CG53" i="23"/>
  <c r="CD53" i="23"/>
  <c r="CI52" i="23"/>
  <c r="CH52" i="23"/>
  <c r="CG52" i="23"/>
  <c r="CD52" i="23"/>
  <c r="CH51" i="23"/>
  <c r="CF51" i="23"/>
  <c r="CI51" i="23" s="1"/>
  <c r="CD51" i="23"/>
  <c r="CH50" i="23"/>
  <c r="CF50" i="23"/>
  <c r="CI50" i="23" s="1"/>
  <c r="CD50" i="23"/>
  <c r="CH49" i="23"/>
  <c r="CF49" i="23"/>
  <c r="CG49" i="23" s="1"/>
  <c r="CD49" i="23"/>
  <c r="CH48" i="23"/>
  <c r="CF48" i="23"/>
  <c r="CD48" i="23"/>
  <c r="CH47" i="23"/>
  <c r="CF47" i="23"/>
  <c r="CI47" i="23" s="1"/>
  <c r="CD47" i="23"/>
  <c r="CH46" i="23"/>
  <c r="CF46" i="23"/>
  <c r="CI46" i="23" s="1"/>
  <c r="CD46" i="23"/>
  <c r="CH45" i="23"/>
  <c r="CF45" i="23"/>
  <c r="CI45" i="23" s="1"/>
  <c r="CD45" i="23"/>
  <c r="CH44" i="23"/>
  <c r="CF44" i="23"/>
  <c r="CD44" i="23"/>
  <c r="CH43" i="23"/>
  <c r="CF43" i="23"/>
  <c r="CI43" i="23" s="1"/>
  <c r="CD43" i="23"/>
  <c r="CD42" i="23"/>
  <c r="CI37" i="23"/>
  <c r="CH37" i="23"/>
  <c r="CG37" i="23"/>
  <c r="CD37" i="23"/>
  <c r="CI36" i="23"/>
  <c r="CH36" i="23"/>
  <c r="CG36" i="23"/>
  <c r="CD36" i="23"/>
  <c r="CI35" i="23"/>
  <c r="CH35" i="23"/>
  <c r="CG35" i="23"/>
  <c r="CD35" i="23"/>
  <c r="CI34" i="23"/>
  <c r="CH34" i="23"/>
  <c r="CG34" i="23"/>
  <c r="CD34" i="23"/>
  <c r="CI33" i="23"/>
  <c r="CH33" i="23"/>
  <c r="CG33" i="23"/>
  <c r="CD33" i="23"/>
  <c r="CI32" i="23"/>
  <c r="CH32" i="23"/>
  <c r="CG32" i="23"/>
  <c r="CD32" i="23"/>
  <c r="CI31" i="23"/>
  <c r="CH31" i="23"/>
  <c r="CG31" i="23"/>
  <c r="CD31" i="23"/>
  <c r="CI30" i="23"/>
  <c r="CH30" i="23"/>
  <c r="CG30" i="23"/>
  <c r="CD30" i="23"/>
  <c r="CI29" i="23"/>
  <c r="CH29" i="23"/>
  <c r="CG29" i="23"/>
  <c r="CD29" i="23"/>
  <c r="CH28" i="23"/>
  <c r="CD28" i="23"/>
  <c r="CI23" i="23"/>
  <c r="CH23" i="23"/>
  <c r="CG23" i="23"/>
  <c r="CD23" i="23"/>
  <c r="CI22" i="23"/>
  <c r="CH22" i="23"/>
  <c r="CG22" i="23"/>
  <c r="CD22" i="23"/>
  <c r="CI21" i="23"/>
  <c r="CH21" i="23"/>
  <c r="CG21" i="23"/>
  <c r="CD21" i="23"/>
  <c r="CI20" i="23"/>
  <c r="CH20" i="23"/>
  <c r="CG20" i="23"/>
  <c r="CD20" i="23"/>
  <c r="CI19" i="23"/>
  <c r="CH19" i="23"/>
  <c r="CG19" i="23"/>
  <c r="CD19" i="23"/>
  <c r="CI18" i="23"/>
  <c r="CH18" i="23"/>
  <c r="CG18" i="23"/>
  <c r="CD18" i="23"/>
  <c r="CI17" i="23"/>
  <c r="CH17" i="23"/>
  <c r="CG17" i="23"/>
  <c r="CD17" i="23"/>
  <c r="CI16" i="23"/>
  <c r="CH16" i="23"/>
  <c r="CG16" i="23"/>
  <c r="CD16" i="23"/>
  <c r="CI11" i="23"/>
  <c r="CH11" i="23"/>
  <c r="CG11" i="23"/>
  <c r="CG10" i="23" s="1"/>
  <c r="CD11" i="23"/>
  <c r="CD10" i="23" s="1"/>
  <c r="BX606" i="23"/>
  <c r="BW93" i="23"/>
  <c r="BW45" i="23"/>
  <c r="BW46" i="23"/>
  <c r="BW47" i="23"/>
  <c r="BW48" i="23"/>
  <c r="BW49" i="23"/>
  <c r="BW50" i="23"/>
  <c r="BW51" i="23"/>
  <c r="CG606" i="23" l="1"/>
  <c r="CS263" i="23"/>
  <c r="CS273" i="23"/>
  <c r="CS287" i="23"/>
  <c r="CS297" i="23"/>
  <c r="CP182" i="23"/>
  <c r="CS102" i="23"/>
  <c r="CS251" i="23"/>
  <c r="CS257" i="23"/>
  <c r="CP183" i="23"/>
  <c r="CJ475" i="23"/>
  <c r="CS64" i="23"/>
  <c r="CS82" i="23"/>
  <c r="CS88" i="23"/>
  <c r="CS410" i="23"/>
  <c r="B88" i="26"/>
  <c r="B89" i="26" s="1"/>
  <c r="CJ251" i="23"/>
  <c r="CJ253" i="23"/>
  <c r="CJ255" i="23"/>
  <c r="CJ283" i="23"/>
  <c r="CJ299" i="23"/>
  <c r="CJ313" i="23"/>
  <c r="CJ319" i="23"/>
  <c r="CJ321" i="23"/>
  <c r="CS321" i="23"/>
  <c r="CJ164" i="23"/>
  <c r="CJ131" i="23"/>
  <c r="CJ420" i="23"/>
  <c r="CJ422" i="23"/>
  <c r="CJ477" i="23"/>
  <c r="CJ479" i="23"/>
  <c r="CJ487" i="23"/>
  <c r="CJ489" i="23"/>
  <c r="CJ559" i="23"/>
  <c r="CS78" i="23"/>
  <c r="CS80" i="23"/>
  <c r="CS32" i="23"/>
  <c r="CS53" i="23"/>
  <c r="CS99" i="23"/>
  <c r="CS101" i="23"/>
  <c r="CS409" i="23"/>
  <c r="CJ278" i="23"/>
  <c r="CJ277" i="23" s="1"/>
  <c r="CJ326" i="23"/>
  <c r="CJ328" i="23"/>
  <c r="CJ340" i="23"/>
  <c r="CJ342" i="23"/>
  <c r="CJ348" i="23"/>
  <c r="CJ350" i="23"/>
  <c r="CJ354" i="23"/>
  <c r="CJ364" i="23"/>
  <c r="CJ390" i="23"/>
  <c r="CJ392" i="23"/>
  <c r="CJ394" i="23"/>
  <c r="CJ402" i="23"/>
  <c r="CJ423" i="23"/>
  <c r="CJ554" i="23"/>
  <c r="CJ560" i="23"/>
  <c r="CS63" i="23"/>
  <c r="CS69" i="23"/>
  <c r="CS71" i="23"/>
  <c r="CS73" i="23"/>
  <c r="CS75" i="23"/>
  <c r="CS85" i="23"/>
  <c r="CS87" i="23"/>
  <c r="CS193" i="23"/>
  <c r="CS195" i="23"/>
  <c r="CS197" i="23"/>
  <c r="CS199" i="23"/>
  <c r="CS205" i="23"/>
  <c r="CS207" i="23"/>
  <c r="CS211" i="23"/>
  <c r="CS213" i="23"/>
  <c r="CS234" i="23"/>
  <c r="CS493" i="23"/>
  <c r="CJ20" i="23"/>
  <c r="CS111" i="23"/>
  <c r="CS113" i="23"/>
  <c r="CS115" i="23"/>
  <c r="CS117" i="23"/>
  <c r="CS119" i="23"/>
  <c r="CS127" i="23"/>
  <c r="CS140" i="23"/>
  <c r="CS142" i="23"/>
  <c r="CM282" i="23"/>
  <c r="CS548" i="23"/>
  <c r="CS577" i="23"/>
  <c r="CS83" i="23"/>
  <c r="CS515" i="23"/>
  <c r="CS517" i="23"/>
  <c r="CS519" i="23"/>
  <c r="CS527" i="23"/>
  <c r="CS529" i="23"/>
  <c r="CS539" i="23"/>
  <c r="CS541" i="23"/>
  <c r="CS543" i="23"/>
  <c r="CS547" i="23"/>
  <c r="CS593" i="23"/>
  <c r="CS608" i="23"/>
  <c r="CS30" i="23"/>
  <c r="CM218" i="23"/>
  <c r="CS419" i="23"/>
  <c r="CS421" i="23"/>
  <c r="CS423" i="23"/>
  <c r="CS445" i="23"/>
  <c r="CS451" i="23"/>
  <c r="CS453" i="23"/>
  <c r="CS455" i="23"/>
  <c r="CS503" i="23"/>
  <c r="CJ52" i="23"/>
  <c r="CG162" i="23"/>
  <c r="CJ184" i="23"/>
  <c r="CJ476" i="23"/>
  <c r="CP15" i="23"/>
  <c r="CS172" i="23"/>
  <c r="CJ163" i="23"/>
  <c r="CJ165" i="23"/>
  <c r="CJ167" i="23"/>
  <c r="CJ169" i="23"/>
  <c r="CJ171" i="23"/>
  <c r="CS253" i="23"/>
  <c r="CS283" i="23"/>
  <c r="CS291" i="23"/>
  <c r="CS299" i="23"/>
  <c r="CS309" i="23"/>
  <c r="CS335" i="23"/>
  <c r="CS341" i="23"/>
  <c r="CS343" i="23"/>
  <c r="CS363" i="23"/>
  <c r="CS365" i="23"/>
  <c r="CS367" i="23"/>
  <c r="CS369" i="23"/>
  <c r="CS391" i="23"/>
  <c r="CS393" i="23"/>
  <c r="CS395" i="23"/>
  <c r="CS437" i="23"/>
  <c r="CS479" i="23"/>
  <c r="CS559" i="23"/>
  <c r="CS565" i="23"/>
  <c r="CS569" i="23"/>
  <c r="CS571" i="23"/>
  <c r="F42" i="23"/>
  <c r="E42" i="23" s="1"/>
  <c r="CJ193" i="23"/>
  <c r="CJ205" i="23"/>
  <c r="CJ207" i="23"/>
  <c r="CJ209" i="23"/>
  <c r="CJ211" i="23"/>
  <c r="CJ514" i="23"/>
  <c r="CJ518" i="23"/>
  <c r="CS31" i="23"/>
  <c r="CS98" i="23"/>
  <c r="CS555" i="23"/>
  <c r="CS420" i="23"/>
  <c r="CM429" i="23"/>
  <c r="CS508" i="23"/>
  <c r="CJ351" i="23"/>
  <c r="CJ140" i="23"/>
  <c r="CJ508" i="23"/>
  <c r="CS200" i="23"/>
  <c r="CS284" i="23"/>
  <c r="CS286" i="23"/>
  <c r="CS288" i="23"/>
  <c r="CS290" i="23"/>
  <c r="CS292" i="23"/>
  <c r="CS298" i="23"/>
  <c r="CS296" i="23" s="1"/>
  <c r="CS304" i="23"/>
  <c r="CS306" i="23"/>
  <c r="CS308" i="23"/>
  <c r="CS310" i="23"/>
  <c r="CS316" i="23"/>
  <c r="CS318" i="23"/>
  <c r="CS320" i="23"/>
  <c r="CS322" i="23"/>
  <c r="CS324" i="23"/>
  <c r="CS326" i="23"/>
  <c r="CS328" i="23"/>
  <c r="CS336" i="23"/>
  <c r="CS338" i="23"/>
  <c r="CS340" i="23"/>
  <c r="CS342" i="23"/>
  <c r="CS348" i="23"/>
  <c r="CS352" i="23"/>
  <c r="CS362" i="23"/>
  <c r="CS374" i="23"/>
  <c r="CS376" i="23"/>
  <c r="CS380" i="23"/>
  <c r="CS382" i="23"/>
  <c r="CS396" i="23"/>
  <c r="CS402" i="23"/>
  <c r="CS474" i="23"/>
  <c r="CS476" i="23"/>
  <c r="CS478" i="23"/>
  <c r="CS480" i="23"/>
  <c r="CS482" i="23"/>
  <c r="CS486" i="23"/>
  <c r="CS494" i="23"/>
  <c r="CS533" i="23"/>
  <c r="CS554" i="23"/>
  <c r="CS556" i="23"/>
  <c r="CS558" i="23"/>
  <c r="CS560" i="23"/>
  <c r="CS566" i="23"/>
  <c r="CS572" i="23"/>
  <c r="CJ220" i="23"/>
  <c r="CJ233" i="23"/>
  <c r="CG296" i="23"/>
  <c r="CJ452" i="23"/>
  <c r="CS17" i="23"/>
  <c r="CS212" i="23"/>
  <c r="CS233" i="23"/>
  <c r="CS454" i="23"/>
  <c r="CS456" i="23"/>
  <c r="CS458" i="23"/>
  <c r="CS502" i="23"/>
  <c r="CS504" i="23"/>
  <c r="CS580" i="23"/>
  <c r="CS582" i="23"/>
  <c r="CJ352" i="23"/>
  <c r="CS394" i="23"/>
  <c r="CJ30" i="23"/>
  <c r="CJ219" i="23"/>
  <c r="CJ325" i="23"/>
  <c r="CJ528" i="23"/>
  <c r="CJ530" i="23"/>
  <c r="CJ532" i="23"/>
  <c r="CS221" i="23"/>
  <c r="CS467" i="23"/>
  <c r="CS583" i="23"/>
  <c r="CS591" i="23"/>
  <c r="CJ491" i="23"/>
  <c r="CP606" i="23"/>
  <c r="CG45" i="23"/>
  <c r="CJ16" i="23"/>
  <c r="CJ117" i="23"/>
  <c r="CJ127" i="23"/>
  <c r="CJ142" i="23"/>
  <c r="CJ381" i="23"/>
  <c r="CJ586" i="23"/>
  <c r="CS62" i="23"/>
  <c r="CS70" i="23"/>
  <c r="CS112" i="23"/>
  <c r="CS149" i="23"/>
  <c r="CM359" i="23"/>
  <c r="CM401" i="23"/>
  <c r="CJ19" i="23"/>
  <c r="CJ21" i="23"/>
  <c r="CJ23" i="23"/>
  <c r="CJ152" i="23"/>
  <c r="CJ154" i="23"/>
  <c r="CJ156" i="23"/>
  <c r="CJ158" i="23"/>
  <c r="CJ375" i="23"/>
  <c r="CJ377" i="23"/>
  <c r="CJ379" i="23"/>
  <c r="CJ486" i="23"/>
  <c r="CJ488" i="23"/>
  <c r="CJ490" i="23"/>
  <c r="CJ494" i="23"/>
  <c r="CJ525" i="23"/>
  <c r="CJ529" i="23"/>
  <c r="CJ531" i="23"/>
  <c r="CJ533" i="23"/>
  <c r="CJ539" i="23"/>
  <c r="CJ543" i="23"/>
  <c r="CJ593" i="23"/>
  <c r="CJ599" i="23"/>
  <c r="CS144" i="23"/>
  <c r="CS152" i="23"/>
  <c r="CS164" i="23"/>
  <c r="CS166" i="23"/>
  <c r="CS168" i="23"/>
  <c r="CS170" i="23"/>
  <c r="CS179" i="23"/>
  <c r="CS184" i="23"/>
  <c r="CS246" i="23"/>
  <c r="CS262" i="23"/>
  <c r="CS264" i="23"/>
  <c r="CS266" i="23"/>
  <c r="CS268" i="23"/>
  <c r="CS311" i="23"/>
  <c r="CS313" i="23"/>
  <c r="CS315" i="23"/>
  <c r="CS317" i="23"/>
  <c r="CS319" i="23"/>
  <c r="CS432" i="23"/>
  <c r="CS487" i="23"/>
  <c r="CS489" i="23"/>
  <c r="CS491" i="23"/>
  <c r="CS499" i="23"/>
  <c r="CS516" i="23"/>
  <c r="CS518" i="23"/>
  <c r="CS520" i="23"/>
  <c r="CS526" i="23"/>
  <c r="CS528" i="23"/>
  <c r="CS579" i="23"/>
  <c r="CS585" i="23"/>
  <c r="CS597" i="23"/>
  <c r="CS599" i="23"/>
  <c r="CS605" i="23"/>
  <c r="AN42" i="23"/>
  <c r="AY42" i="23"/>
  <c r="AZ42" i="23" s="1"/>
  <c r="CJ501" i="23"/>
  <c r="CJ566" i="23"/>
  <c r="CP282" i="23"/>
  <c r="CP359" i="23"/>
  <c r="CJ153" i="23"/>
  <c r="CJ226" i="23"/>
  <c r="CD296" i="23"/>
  <c r="CD334" i="23"/>
  <c r="CJ440" i="23"/>
  <c r="CJ548" i="23"/>
  <c r="CJ594" i="23"/>
  <c r="CS249" i="23"/>
  <c r="CM552" i="23"/>
  <c r="CS600" i="23"/>
  <c r="CJ318" i="23"/>
  <c r="CJ29" i="23"/>
  <c r="CJ197" i="23"/>
  <c r="CG334" i="23"/>
  <c r="CJ421" i="23"/>
  <c r="CJ432" i="23"/>
  <c r="CS366" i="23"/>
  <c r="CJ138" i="23"/>
  <c r="CD450" i="23"/>
  <c r="CS52" i="23"/>
  <c r="CJ112" i="23"/>
  <c r="CJ114" i="23"/>
  <c r="CJ116" i="23"/>
  <c r="CM389" i="23"/>
  <c r="CJ442" i="23"/>
  <c r="CJ444" i="23"/>
  <c r="CJ446" i="23"/>
  <c r="CS442" i="23"/>
  <c r="CS444" i="23"/>
  <c r="CA42" i="23"/>
  <c r="CD109" i="23"/>
  <c r="CS248" i="23"/>
  <c r="CS252" i="23"/>
  <c r="CS254" i="23"/>
  <c r="CS256" i="23"/>
  <c r="CS46" i="23"/>
  <c r="CS54" i="23"/>
  <c r="CR45" i="23"/>
  <c r="CS45" i="23" s="1"/>
  <c r="CJ54" i="23"/>
  <c r="AE42" i="23"/>
  <c r="V42" i="23"/>
  <c r="Y42" i="23" s="1"/>
  <c r="CJ443" i="23"/>
  <c r="CJ445" i="23"/>
  <c r="CS440" i="23"/>
  <c r="CS443" i="23"/>
  <c r="CM436" i="23"/>
  <c r="CS96" i="23"/>
  <c r="CS33" i="23"/>
  <c r="CS35" i="23"/>
  <c r="CS34" i="23"/>
  <c r="CS36" i="23"/>
  <c r="CJ31" i="23"/>
  <c r="CS37" i="23"/>
  <c r="CD41" i="23"/>
  <c r="CJ99" i="23"/>
  <c r="CJ101" i="23"/>
  <c r="CJ133" i="23"/>
  <c r="CJ172" i="23"/>
  <c r="CS20" i="23"/>
  <c r="CS76" i="23"/>
  <c r="CF416" i="23"/>
  <c r="CO416" i="23"/>
  <c r="CR416" i="23" s="1"/>
  <c r="CS416" i="23" s="1"/>
  <c r="CO470" i="23"/>
  <c r="CR470" i="23" s="1"/>
  <c r="CS470" i="23" s="1"/>
  <c r="CF470" i="23"/>
  <c r="CI470" i="23" s="1"/>
  <c r="CO224" i="23"/>
  <c r="CR224" i="23" s="1"/>
  <c r="CF224" i="23"/>
  <c r="CI224" i="23" s="1"/>
  <c r="CE177" i="23"/>
  <c r="CH177" i="23" s="1"/>
  <c r="CN177" i="23"/>
  <c r="CQ177" i="23" s="1"/>
  <c r="CO469" i="23"/>
  <c r="CP469" i="23" s="1"/>
  <c r="CF469" i="23"/>
  <c r="CG469" i="23" s="1"/>
  <c r="CO417" i="23"/>
  <c r="CR417" i="23" s="1"/>
  <c r="CS417" i="23" s="1"/>
  <c r="CF417" i="23"/>
  <c r="CI417" i="23" s="1"/>
  <c r="CJ417" i="23" s="1"/>
  <c r="CO178" i="23"/>
  <c r="CP178" i="23" s="1"/>
  <c r="CF178" i="23"/>
  <c r="CG178" i="23" s="1"/>
  <c r="CF192" i="23"/>
  <c r="CI192" i="23" s="1"/>
  <c r="CJ192" i="23" s="1"/>
  <c r="CO192" i="23"/>
  <c r="CE223" i="23"/>
  <c r="CH223" i="23" s="1"/>
  <c r="CN223" i="23"/>
  <c r="CQ223" i="23" s="1"/>
  <c r="CO430" i="23"/>
  <c r="CR430" i="23" s="1"/>
  <c r="CS430" i="23" s="1"/>
  <c r="CF430" i="23"/>
  <c r="CI430" i="23" s="1"/>
  <c r="CJ430" i="23" s="1"/>
  <c r="CF500" i="23"/>
  <c r="CI500" i="23" s="1"/>
  <c r="CO500" i="23"/>
  <c r="CR500" i="23" s="1"/>
  <c r="CJ35" i="23"/>
  <c r="CJ37" i="23"/>
  <c r="CJ46" i="23"/>
  <c r="CJ68" i="23"/>
  <c r="CJ70" i="23"/>
  <c r="CJ72" i="23"/>
  <c r="CJ74" i="23"/>
  <c r="CJ76" i="23"/>
  <c r="CJ78" i="23"/>
  <c r="CJ80" i="23"/>
  <c r="CJ82" i="23"/>
  <c r="CJ84" i="23"/>
  <c r="CJ86" i="23"/>
  <c r="CJ88" i="23"/>
  <c r="CF177" i="23"/>
  <c r="CI177" i="23" s="1"/>
  <c r="CO177" i="23"/>
  <c r="CR177" i="23" s="1"/>
  <c r="CO471" i="23"/>
  <c r="CF471" i="23"/>
  <c r="CI471" i="23" s="1"/>
  <c r="CJ471" i="23" s="1"/>
  <c r="CJ17" i="23"/>
  <c r="CO245" i="23"/>
  <c r="CR245" i="23" s="1"/>
  <c r="CF245" i="23"/>
  <c r="CI245" i="23" s="1"/>
  <c r="CF431" i="23"/>
  <c r="CI431" i="23" s="1"/>
  <c r="CJ431" i="23" s="1"/>
  <c r="CO431" i="23"/>
  <c r="CE500" i="23"/>
  <c r="CH500" i="23" s="1"/>
  <c r="CN500" i="23"/>
  <c r="CQ500" i="23" s="1"/>
  <c r="CF223" i="23"/>
  <c r="CI223" i="23" s="1"/>
  <c r="CO223" i="23"/>
  <c r="CR223" i="23" s="1"/>
  <c r="CN222" i="23"/>
  <c r="CQ222" i="23" s="1"/>
  <c r="CE222" i="23"/>
  <c r="CO468" i="23"/>
  <c r="CP468" i="23" s="1"/>
  <c r="CF468" i="23"/>
  <c r="CG468" i="23" s="1"/>
  <c r="CJ98" i="23"/>
  <c r="CM41" i="23"/>
  <c r="CF61" i="23"/>
  <c r="CI61" i="23" s="1"/>
  <c r="CJ61" i="23" s="1"/>
  <c r="CO61" i="23"/>
  <c r="CR61" i="23" s="1"/>
  <c r="CS61" i="23" s="1"/>
  <c r="CM27" i="23"/>
  <c r="CN224" i="23"/>
  <c r="CE224" i="23"/>
  <c r="CH224" i="23" s="1"/>
  <c r="CO28" i="23"/>
  <c r="CR28" i="23" s="1"/>
  <c r="CS28" i="23" s="1"/>
  <c r="CF28" i="23"/>
  <c r="CG28" i="23" s="1"/>
  <c r="CG27" i="23" s="1"/>
  <c r="CO418" i="23"/>
  <c r="CP418" i="23" s="1"/>
  <c r="CF418" i="23"/>
  <c r="CG418" i="23" s="1"/>
  <c r="CO222" i="23"/>
  <c r="CR222" i="23" s="1"/>
  <c r="CF222" i="23"/>
  <c r="CI222" i="23" s="1"/>
  <c r="CF93" i="23"/>
  <c r="CI93" i="23" s="1"/>
  <c r="CJ93" i="23" s="1"/>
  <c r="CO93" i="23"/>
  <c r="CR93" i="23" s="1"/>
  <c r="CS93" i="23" s="1"/>
  <c r="CO225" i="23"/>
  <c r="CR225" i="23" s="1"/>
  <c r="CF225" i="23"/>
  <c r="CI225" i="23" s="1"/>
  <c r="CO403" i="23"/>
  <c r="CP403" i="23" s="1"/>
  <c r="CF403" i="23"/>
  <c r="CG403" i="23" s="1"/>
  <c r="CO473" i="23"/>
  <c r="CP473" i="23" s="1"/>
  <c r="CF473" i="23"/>
  <c r="CG473" i="23" s="1"/>
  <c r="CN225" i="23"/>
  <c r="CE225" i="23"/>
  <c r="CO404" i="23"/>
  <c r="CR404" i="23" s="1"/>
  <c r="CS404" i="23" s="1"/>
  <c r="CF404" i="23"/>
  <c r="CI404" i="23" s="1"/>
  <c r="CJ404" i="23" s="1"/>
  <c r="CF472" i="23"/>
  <c r="CI472" i="23" s="1"/>
  <c r="CJ472" i="23" s="1"/>
  <c r="CO472" i="23"/>
  <c r="CR472" i="23" s="1"/>
  <c r="CS472" i="23" s="1"/>
  <c r="CO578" i="23"/>
  <c r="CP578" i="23" s="1"/>
  <c r="CP576" i="23" s="1"/>
  <c r="CF578" i="23"/>
  <c r="CG578" i="23" s="1"/>
  <c r="CG576" i="23" s="1"/>
  <c r="CJ32" i="23"/>
  <c r="CJ34" i="23"/>
  <c r="CJ47" i="23"/>
  <c r="CJ50" i="23"/>
  <c r="CJ69" i="23"/>
  <c r="CJ85" i="23"/>
  <c r="CJ87" i="23"/>
  <c r="CD92" i="23"/>
  <c r="CJ128" i="23"/>
  <c r="CJ132" i="23"/>
  <c r="CJ149" i="23"/>
  <c r="CJ151" i="23"/>
  <c r="CJ155" i="23"/>
  <c r="CJ157" i="23"/>
  <c r="CJ273" i="23"/>
  <c r="CJ362" i="23"/>
  <c r="CJ393" i="23"/>
  <c r="CJ569" i="23"/>
  <c r="CS67" i="23"/>
  <c r="CM92" i="23"/>
  <c r="CM109" i="23"/>
  <c r="CM162" i="23"/>
  <c r="CS182" i="23"/>
  <c r="CS214" i="23"/>
  <c r="CS232" i="23"/>
  <c r="CS247" i="23"/>
  <c r="CJ194" i="23"/>
  <c r="CJ196" i="23"/>
  <c r="CJ232" i="23"/>
  <c r="CJ234" i="23"/>
  <c r="CJ236" i="23"/>
  <c r="CJ238" i="23"/>
  <c r="CJ240" i="23"/>
  <c r="CJ246" i="23"/>
  <c r="CJ252" i="23"/>
  <c r="CJ284" i="23"/>
  <c r="CJ286" i="23"/>
  <c r="CJ288" i="23"/>
  <c r="CJ305" i="23"/>
  <c r="CJ309" i="23"/>
  <c r="CJ311" i="23"/>
  <c r="CJ374" i="23"/>
  <c r="CJ376" i="23"/>
  <c r="CJ378" i="23"/>
  <c r="CJ380" i="23"/>
  <c r="CJ395" i="23"/>
  <c r="CJ397" i="23"/>
  <c r="CJ405" i="23"/>
  <c r="CJ407" i="23"/>
  <c r="CJ411" i="23"/>
  <c r="CJ483" i="23"/>
  <c r="CJ503" i="23"/>
  <c r="CJ558" i="23"/>
  <c r="CJ583" i="23"/>
  <c r="CP49" i="23"/>
  <c r="CP51" i="23"/>
  <c r="CM176" i="23"/>
  <c r="CP204" i="23"/>
  <c r="CD389" i="23"/>
  <c r="CS19" i="23"/>
  <c r="CS49" i="23"/>
  <c r="CS209" i="23"/>
  <c r="CS220" i="23"/>
  <c r="CM230" i="23"/>
  <c r="CS236" i="23"/>
  <c r="CS238" i="23"/>
  <c r="CS240" i="23"/>
  <c r="CS351" i="23"/>
  <c r="CJ125" i="23"/>
  <c r="CJ141" i="23"/>
  <c r="CJ143" i="23"/>
  <c r="CJ179" i="23"/>
  <c r="CJ181" i="23"/>
  <c r="CJ183" i="23"/>
  <c r="CJ206" i="23"/>
  <c r="CJ208" i="23"/>
  <c r="CJ210" i="23"/>
  <c r="CJ212" i="23"/>
  <c r="CJ214" i="23"/>
  <c r="CJ262" i="23"/>
  <c r="CJ298" i="23"/>
  <c r="CJ315" i="23"/>
  <c r="CJ327" i="23"/>
  <c r="CJ363" i="23"/>
  <c r="CJ365" i="23"/>
  <c r="CJ369" i="23"/>
  <c r="CJ460" i="23"/>
  <c r="CJ474" i="23"/>
  <c r="CJ478" i="23"/>
  <c r="CJ541" i="23"/>
  <c r="CJ545" i="23"/>
  <c r="CJ570" i="23"/>
  <c r="CJ572" i="23"/>
  <c r="CJ597" i="23"/>
  <c r="CM15" i="23"/>
  <c r="CS21" i="23"/>
  <c r="CS23" i="23"/>
  <c r="CS29" i="23"/>
  <c r="CS56" i="23"/>
  <c r="CS77" i="23"/>
  <c r="CS79" i="23"/>
  <c r="CS81" i="23"/>
  <c r="CS94" i="23"/>
  <c r="CS100" i="23"/>
  <c r="CS118" i="23"/>
  <c r="CM123" i="23"/>
  <c r="CS129" i="23"/>
  <c r="CS131" i="23"/>
  <c r="CS133" i="23"/>
  <c r="CS141" i="23"/>
  <c r="CS143" i="23"/>
  <c r="CS180" i="23"/>
  <c r="CS194" i="23"/>
  <c r="CS196" i="23"/>
  <c r="CS198" i="23"/>
  <c r="CP230" i="23"/>
  <c r="CM204" i="23"/>
  <c r="CP450" i="23"/>
  <c r="CD137" i="23"/>
  <c r="CJ191" i="23"/>
  <c r="CJ257" i="23"/>
  <c r="CJ287" i="23"/>
  <c r="CJ310" i="23"/>
  <c r="CJ312" i="23"/>
  <c r="CJ396" i="23"/>
  <c r="CJ424" i="23"/>
  <c r="CD429" i="23"/>
  <c r="CJ504" i="23"/>
  <c r="CJ517" i="23"/>
  <c r="CJ519" i="23"/>
  <c r="CJ534" i="23"/>
  <c r="CJ555" i="23"/>
  <c r="CJ580" i="23"/>
  <c r="CM137" i="23"/>
  <c r="CM190" i="23"/>
  <c r="CS250" i="23"/>
  <c r="CJ166" i="23"/>
  <c r="CJ168" i="23"/>
  <c r="CJ320" i="23"/>
  <c r="CJ322" i="23"/>
  <c r="CJ324" i="23"/>
  <c r="CJ335" i="23"/>
  <c r="CJ341" i="23"/>
  <c r="CJ451" i="23"/>
  <c r="CJ453" i="23"/>
  <c r="CJ455" i="23"/>
  <c r="CJ457" i="23"/>
  <c r="CJ459" i="23"/>
  <c r="CJ540" i="23"/>
  <c r="CJ542" i="23"/>
  <c r="CJ544" i="23"/>
  <c r="CJ598" i="23"/>
  <c r="CJ600" i="23"/>
  <c r="CS18" i="23"/>
  <c r="CS95" i="23"/>
  <c r="CS97" i="23"/>
  <c r="CS154" i="23"/>
  <c r="CS156" i="23"/>
  <c r="CS158" i="23"/>
  <c r="CS165" i="23"/>
  <c r="CS167" i="23"/>
  <c r="CS169" i="23"/>
  <c r="CS171" i="23"/>
  <c r="CS191" i="23"/>
  <c r="CS206" i="23"/>
  <c r="CS208" i="23"/>
  <c r="CS210" i="23"/>
  <c r="CS219" i="23"/>
  <c r="CS226" i="23"/>
  <c r="CS235" i="23"/>
  <c r="CS237" i="23"/>
  <c r="CP261" i="23"/>
  <c r="CP296" i="23"/>
  <c r="CS305" i="23"/>
  <c r="CS314" i="23"/>
  <c r="CS325" i="23"/>
  <c r="CS364" i="23"/>
  <c r="CS368" i="23"/>
  <c r="CS481" i="23"/>
  <c r="CM498" i="23"/>
  <c r="CM564" i="23"/>
  <c r="CS568" i="23"/>
  <c r="CS581" i="23"/>
  <c r="BR42" i="23"/>
  <c r="AH42" i="23"/>
  <c r="CP347" i="23"/>
  <c r="CP373" i="23"/>
  <c r="CM512" i="23"/>
  <c r="CM524" i="23"/>
  <c r="CM604" i="23"/>
  <c r="CM261" i="23"/>
  <c r="CS350" i="23"/>
  <c r="CS506" i="23"/>
  <c r="CM590" i="23"/>
  <c r="CG607" i="23"/>
  <c r="CG604" i="23" s="1"/>
  <c r="CM296" i="23"/>
  <c r="CP303" i="23"/>
  <c r="CS354" i="23"/>
  <c r="CS408" i="23"/>
  <c r="CM538" i="23"/>
  <c r="CS337" i="23"/>
  <c r="CS501" i="23"/>
  <c r="CS514" i="23"/>
  <c r="CS525" i="23"/>
  <c r="CS567" i="23"/>
  <c r="CS183" i="23"/>
  <c r="CS607" i="23"/>
  <c r="CM334" i="23"/>
  <c r="CM347" i="23"/>
  <c r="CP389" i="23"/>
  <c r="CS531" i="23"/>
  <c r="CM576" i="23"/>
  <c r="CS584" i="23"/>
  <c r="CS586" i="23"/>
  <c r="CS312" i="23"/>
  <c r="CS349" i="23"/>
  <c r="CS360" i="23"/>
  <c r="CS375" i="23"/>
  <c r="CS377" i="23"/>
  <c r="CS379" i="23"/>
  <c r="CS390" i="23"/>
  <c r="CS392" i="23"/>
  <c r="CS405" i="23"/>
  <c r="CS407" i="23"/>
  <c r="CS411" i="23"/>
  <c r="CM415" i="23"/>
  <c r="CS425" i="23"/>
  <c r="CS438" i="23"/>
  <c r="CS446" i="23"/>
  <c r="CS457" i="23"/>
  <c r="CS459" i="23"/>
  <c r="CS475" i="23"/>
  <c r="CS477" i="23"/>
  <c r="CS488" i="23"/>
  <c r="CS490" i="23"/>
  <c r="CS492" i="23"/>
  <c r="CS505" i="23"/>
  <c r="CS507" i="23"/>
  <c r="CP538" i="23"/>
  <c r="CS546" i="23"/>
  <c r="CS595" i="23"/>
  <c r="CP607" i="23"/>
  <c r="CS606" i="23"/>
  <c r="CP439" i="23"/>
  <c r="CS439" i="23"/>
  <c r="CP181" i="23"/>
  <c r="CP148" i="23"/>
  <c r="CS150" i="23"/>
  <c r="CJ439" i="23"/>
  <c r="CJ150" i="23"/>
  <c r="CJ62" i="23"/>
  <c r="CJ64" i="23"/>
  <c r="CJ66" i="23"/>
  <c r="CJ97" i="23"/>
  <c r="CJ119" i="23"/>
  <c r="CJ130" i="23"/>
  <c r="CG204" i="23"/>
  <c r="CJ247" i="23"/>
  <c r="CJ249" i="23"/>
  <c r="CJ264" i="23"/>
  <c r="CJ266" i="23"/>
  <c r="CJ268" i="23"/>
  <c r="CJ290" i="23"/>
  <c r="CJ292" i="23"/>
  <c r="CJ314" i="23"/>
  <c r="CJ316" i="23"/>
  <c r="CG347" i="23"/>
  <c r="CJ361" i="23"/>
  <c r="CG359" i="23"/>
  <c r="CJ382" i="23"/>
  <c r="CJ391" i="23"/>
  <c r="CJ438" i="23"/>
  <c r="CJ480" i="23"/>
  <c r="CJ482" i="23"/>
  <c r="CJ493" i="23"/>
  <c r="CJ506" i="23"/>
  <c r="CJ546" i="23"/>
  <c r="CJ557" i="23"/>
  <c r="CJ568" i="23"/>
  <c r="CJ577" i="23"/>
  <c r="CJ581" i="23"/>
  <c r="CJ596" i="23"/>
  <c r="CJ605" i="23"/>
  <c r="CJ607" i="23"/>
  <c r="CS47" i="23"/>
  <c r="CS51" i="23"/>
  <c r="CS114" i="23"/>
  <c r="CS125" i="23"/>
  <c r="CS378" i="23"/>
  <c r="CM450" i="23"/>
  <c r="CS460" i="23"/>
  <c r="CD148" i="23"/>
  <c r="CD590" i="23"/>
  <c r="CS578" i="23"/>
  <c r="CJ45" i="23"/>
  <c r="CJ200" i="23"/>
  <c r="CG282" i="23"/>
  <c r="CJ339" i="23"/>
  <c r="CG389" i="23"/>
  <c r="CJ484" i="23"/>
  <c r="CD524" i="23"/>
  <c r="CJ526" i="23"/>
  <c r="CG564" i="23"/>
  <c r="CS43" i="23"/>
  <c r="CR48" i="23"/>
  <c r="CS48" i="23" s="1"/>
  <c r="CP48" i="23"/>
  <c r="CP162" i="23"/>
  <c r="CR468" i="23"/>
  <c r="CS468" i="23" s="1"/>
  <c r="CS598" i="23"/>
  <c r="CD162" i="23"/>
  <c r="CD204" i="23"/>
  <c r="CJ213" i="23"/>
  <c r="CD218" i="23"/>
  <c r="CJ343" i="23"/>
  <c r="CD359" i="23"/>
  <c r="CJ499" i="23"/>
  <c r="CG524" i="23"/>
  <c r="CP123" i="23"/>
  <c r="CS323" i="23"/>
  <c r="CS484" i="23"/>
  <c r="CG538" i="23"/>
  <c r="CG15" i="23"/>
  <c r="CJ63" i="23"/>
  <c r="CJ65" i="23"/>
  <c r="CJ67" i="23"/>
  <c r="CJ94" i="23"/>
  <c r="CJ96" i="23"/>
  <c r="CJ118" i="23"/>
  <c r="CJ129" i="23"/>
  <c r="CD176" i="23"/>
  <c r="CD190" i="23"/>
  <c r="CG230" i="23"/>
  <c r="CJ248" i="23"/>
  <c r="CJ250" i="23"/>
  <c r="CJ263" i="23"/>
  <c r="CJ265" i="23"/>
  <c r="CJ267" i="23"/>
  <c r="CJ289" i="23"/>
  <c r="CJ291" i="23"/>
  <c r="CD303" i="23"/>
  <c r="CJ317" i="23"/>
  <c r="CD347" i="23"/>
  <c r="CJ360" i="23"/>
  <c r="CJ383" i="23"/>
  <c r="CJ419" i="23"/>
  <c r="CJ437" i="23"/>
  <c r="CJ467" i="23"/>
  <c r="CJ481" i="23"/>
  <c r="CJ505" i="23"/>
  <c r="CJ507" i="23"/>
  <c r="CJ516" i="23"/>
  <c r="CJ547" i="23"/>
  <c r="CJ556" i="23"/>
  <c r="CJ567" i="23"/>
  <c r="CJ582" i="23"/>
  <c r="CJ591" i="23"/>
  <c r="CJ595" i="23"/>
  <c r="CJ606" i="23"/>
  <c r="CJ608" i="23"/>
  <c r="CR44" i="23"/>
  <c r="CS44" i="23" s="1"/>
  <c r="CP44" i="23"/>
  <c r="CS231" i="23"/>
  <c r="CS267" i="23"/>
  <c r="CS285" i="23"/>
  <c r="CS307" i="23"/>
  <c r="CS534" i="23"/>
  <c r="CP564" i="23"/>
  <c r="CS570" i="23"/>
  <c r="CD564" i="23"/>
  <c r="CD27" i="23"/>
  <c r="CG51" i="23"/>
  <c r="CJ71" i="23"/>
  <c r="CJ75" i="23"/>
  <c r="CJ100" i="23"/>
  <c r="CJ102" i="23"/>
  <c r="CG123" i="23"/>
  <c r="CJ144" i="23"/>
  <c r="CJ170" i="23"/>
  <c r="CJ221" i="23"/>
  <c r="CJ254" i="23"/>
  <c r="CD282" i="23"/>
  <c r="CJ304" i="23"/>
  <c r="CJ323" i="23"/>
  <c r="CJ349" i="23"/>
  <c r="CJ366" i="23"/>
  <c r="CJ368" i="23"/>
  <c r="CD401" i="23"/>
  <c r="CD415" i="23"/>
  <c r="CJ441" i="23"/>
  <c r="CJ454" i="23"/>
  <c r="CJ485" i="23"/>
  <c r="CJ527" i="23"/>
  <c r="CD538" i="23"/>
  <c r="CD576" i="23"/>
  <c r="CM60" i="23"/>
  <c r="CM148" i="23"/>
  <c r="CM466" i="23"/>
  <c r="CP524" i="23"/>
  <c r="CS545" i="23"/>
  <c r="CD552" i="23"/>
  <c r="CJ18" i="23"/>
  <c r="CJ33" i="23"/>
  <c r="CJ51" i="23"/>
  <c r="CJ77" i="23"/>
  <c r="CJ79" i="23"/>
  <c r="CJ81" i="23"/>
  <c r="CJ83" i="23"/>
  <c r="CJ111" i="23"/>
  <c r="CJ113" i="23"/>
  <c r="CJ115" i="23"/>
  <c r="CJ124" i="23"/>
  <c r="CJ126" i="23"/>
  <c r="CG148" i="23"/>
  <c r="CJ180" i="23"/>
  <c r="CJ182" i="23"/>
  <c r="CJ195" i="23"/>
  <c r="CJ199" i="23"/>
  <c r="CJ235" i="23"/>
  <c r="CJ237" i="23"/>
  <c r="CJ239" i="23"/>
  <c r="CG261" i="23"/>
  <c r="CJ297" i="23"/>
  <c r="CJ306" i="23"/>
  <c r="CJ308" i="23"/>
  <c r="CJ336" i="23"/>
  <c r="CJ338" i="23"/>
  <c r="CJ353" i="23"/>
  <c r="CJ355" i="23"/>
  <c r="CG373" i="23"/>
  <c r="CJ406" i="23"/>
  <c r="CJ408" i="23"/>
  <c r="CJ410" i="23"/>
  <c r="CJ425" i="23"/>
  <c r="CJ456" i="23"/>
  <c r="CJ458" i="23"/>
  <c r="CJ470" i="23"/>
  <c r="CJ502" i="23"/>
  <c r="CJ520" i="23"/>
  <c r="CD604" i="23"/>
  <c r="CS11" i="23"/>
  <c r="CS10" i="23" s="1"/>
  <c r="CS22" i="23"/>
  <c r="CS65" i="23"/>
  <c r="CS181" i="23"/>
  <c r="CS239" i="23"/>
  <c r="CM244" i="23"/>
  <c r="CM303" i="23"/>
  <c r="CP334" i="23"/>
  <c r="CM373" i="23"/>
  <c r="CS441" i="23"/>
  <c r="CS452" i="23"/>
  <c r="CR469" i="23"/>
  <c r="CS469" i="23" s="1"/>
  <c r="CP43" i="23"/>
  <c r="CP47" i="23"/>
  <c r="CP46" i="23"/>
  <c r="CP50" i="23"/>
  <c r="CJ231" i="23"/>
  <c r="CJ256" i="23"/>
  <c r="CD261" i="23"/>
  <c r="CJ285" i="23"/>
  <c r="CJ307" i="23"/>
  <c r="CJ337" i="23"/>
  <c r="CJ367" i="23"/>
  <c r="CJ492" i="23"/>
  <c r="CD15" i="23"/>
  <c r="CJ36" i="23"/>
  <c r="CJ43" i="23"/>
  <c r="CJ95" i="23"/>
  <c r="CG303" i="23"/>
  <c r="CJ409" i="23"/>
  <c r="CG450" i="23"/>
  <c r="CD498" i="23"/>
  <c r="CI48" i="23"/>
  <c r="CJ48" i="23" s="1"/>
  <c r="CG48" i="23"/>
  <c r="CH222" i="23"/>
  <c r="CD512" i="23"/>
  <c r="CJ578" i="23"/>
  <c r="CD244" i="23"/>
  <c r="CI44" i="23"/>
  <c r="CJ44" i="23" s="1"/>
  <c r="CG44" i="23"/>
  <c r="CD60" i="23"/>
  <c r="CD436" i="23"/>
  <c r="CJ584" i="23"/>
  <c r="CJ198" i="23"/>
  <c r="CD373" i="23"/>
  <c r="CG417" i="23"/>
  <c r="CD466" i="23"/>
  <c r="CJ11" i="23"/>
  <c r="CJ10" i="23" s="1"/>
  <c r="CJ22" i="23"/>
  <c r="CJ73" i="23"/>
  <c r="CD123" i="23"/>
  <c r="CD230" i="23"/>
  <c r="CJ515" i="23"/>
  <c r="CI49" i="23"/>
  <c r="CJ49" i="23" s="1"/>
  <c r="CG43" i="23"/>
  <c r="CG47" i="23"/>
  <c r="CG46" i="23"/>
  <c r="CG50" i="23"/>
  <c r="J42" i="23" l="1"/>
  <c r="CJ296" i="23"/>
  <c r="CP470" i="23"/>
  <c r="CP430" i="23"/>
  <c r="CI403" i="23"/>
  <c r="CJ403" i="23" s="1"/>
  <c r="CJ401" i="23" s="1"/>
  <c r="CP604" i="23"/>
  <c r="CP417" i="23"/>
  <c r="CS334" i="23"/>
  <c r="CJ429" i="23"/>
  <c r="CG470" i="23"/>
  <c r="CI468" i="23"/>
  <c r="CJ468" i="23" s="1"/>
  <c r="CG472" i="23"/>
  <c r="CS162" i="23"/>
  <c r="CS524" i="23"/>
  <c r="CG430" i="23"/>
  <c r="CJ148" i="23"/>
  <c r="CG431" i="23"/>
  <c r="CS389" i="23"/>
  <c r="CP333" i="23"/>
  <c r="CJ282" i="23"/>
  <c r="CJ123" i="23"/>
  <c r="CS359" i="23"/>
  <c r="CG223" i="23"/>
  <c r="CP93" i="23"/>
  <c r="CP92" i="23" s="1"/>
  <c r="CS15" i="23"/>
  <c r="CS282" i="23"/>
  <c r="CS604" i="23"/>
  <c r="CJ162" i="23"/>
  <c r="AQ42" i="23"/>
  <c r="M42" i="23" s="1"/>
  <c r="CJ450" i="23"/>
  <c r="CJ538" i="23"/>
  <c r="CJ564" i="23"/>
  <c r="CJ204" i="23"/>
  <c r="CJ389" i="23"/>
  <c r="CS538" i="23"/>
  <c r="CR418" i="23"/>
  <c r="CS418" i="23" s="1"/>
  <c r="CS415" i="23" s="1"/>
  <c r="CJ500" i="23"/>
  <c r="CJ524" i="23"/>
  <c r="CI473" i="23"/>
  <c r="CJ473" i="23" s="1"/>
  <c r="CG333" i="23"/>
  <c r="CS148" i="23"/>
  <c r="CD333" i="23"/>
  <c r="CR473" i="23"/>
  <c r="CS473" i="23" s="1"/>
  <c r="CS373" i="23"/>
  <c r="CS204" i="23"/>
  <c r="CI469" i="23"/>
  <c r="CJ469" i="23" s="1"/>
  <c r="CS347" i="23"/>
  <c r="CJ334" i="23"/>
  <c r="CP404" i="23"/>
  <c r="CP401" i="23" s="1"/>
  <c r="CS261" i="23"/>
  <c r="CS123" i="23"/>
  <c r="CS450" i="23"/>
  <c r="CM465" i="23"/>
  <c r="CS564" i="23"/>
  <c r="CS576" i="23"/>
  <c r="CJ373" i="23"/>
  <c r="CS303" i="23"/>
  <c r="CS500" i="23"/>
  <c r="CS498" i="23" s="1"/>
  <c r="CP500" i="23"/>
  <c r="CP498" i="23" s="1"/>
  <c r="CP472" i="23"/>
  <c r="CG222" i="23"/>
  <c r="CJ224" i="23"/>
  <c r="CP224" i="23"/>
  <c r="CS222" i="23"/>
  <c r="CS223" i="23"/>
  <c r="CJ223" i="23"/>
  <c r="CJ177" i="23"/>
  <c r="CP61" i="23"/>
  <c r="CP60" i="23" s="1"/>
  <c r="CI178" i="23"/>
  <c r="CJ178" i="23" s="1"/>
  <c r="CG177" i="23"/>
  <c r="CG176" i="23" s="1"/>
  <c r="CR403" i="23"/>
  <c r="CS403" i="23" s="1"/>
  <c r="CS401" i="23" s="1"/>
  <c r="CG224" i="23"/>
  <c r="CP222" i="23"/>
  <c r="CQ224" i="23"/>
  <c r="CS224" i="23" s="1"/>
  <c r="CG404" i="23"/>
  <c r="CG401" i="23" s="1"/>
  <c r="CJ222" i="23"/>
  <c r="CP223" i="23"/>
  <c r="CS60" i="23"/>
  <c r="CG500" i="23"/>
  <c r="CG498" i="23" s="1"/>
  <c r="CR178" i="23"/>
  <c r="CS178" i="23" s="1"/>
  <c r="CG61" i="23"/>
  <c r="CG60" i="23" s="1"/>
  <c r="CP177" i="23"/>
  <c r="CP176" i="23" s="1"/>
  <c r="CG471" i="23"/>
  <c r="CP28" i="23"/>
  <c r="CP27" i="23" s="1"/>
  <c r="CI418" i="23"/>
  <c r="CJ418" i="23" s="1"/>
  <c r="CP416" i="23"/>
  <c r="CM388" i="23"/>
  <c r="CG192" i="23"/>
  <c r="CG190" i="23" s="1"/>
  <c r="CS92" i="23"/>
  <c r="CM108" i="23"/>
  <c r="CG93" i="23"/>
  <c r="CG92" i="23" s="1"/>
  <c r="CM9" i="23"/>
  <c r="CS27" i="23"/>
  <c r="CI28" i="23"/>
  <c r="CJ28" i="23" s="1"/>
  <c r="CJ27" i="23" s="1"/>
  <c r="CH225" i="23"/>
  <c r="CJ225" i="23" s="1"/>
  <c r="CG225" i="23"/>
  <c r="CP192" i="23"/>
  <c r="CP190" i="23" s="1"/>
  <c r="CR192" i="23"/>
  <c r="CS192" i="23" s="1"/>
  <c r="CS190" i="23" s="1"/>
  <c r="CS177" i="23"/>
  <c r="CI416" i="23"/>
  <c r="CJ416" i="23" s="1"/>
  <c r="CG416" i="23"/>
  <c r="CQ225" i="23"/>
  <c r="CS225" i="23" s="1"/>
  <c r="CP225" i="23"/>
  <c r="CR471" i="23"/>
  <c r="CS471" i="23" s="1"/>
  <c r="CP471" i="23"/>
  <c r="CK610" i="23"/>
  <c r="CJ303" i="23"/>
  <c r="CD388" i="23"/>
  <c r="CJ359" i="23"/>
  <c r="CJ261" i="23"/>
  <c r="CS553" i="23"/>
  <c r="CS552" i="23" s="1"/>
  <c r="CJ230" i="23"/>
  <c r="CR431" i="23"/>
  <c r="CS431" i="23" s="1"/>
  <c r="CS429" i="23" s="1"/>
  <c r="CP431" i="23"/>
  <c r="CP429" i="23" s="1"/>
  <c r="CJ347" i="23"/>
  <c r="CG415" i="23"/>
  <c r="CJ15" i="23"/>
  <c r="CM333" i="23"/>
  <c r="CD9" i="23"/>
  <c r="CD108" i="23"/>
  <c r="CB610" i="23"/>
  <c r="CS230" i="23"/>
  <c r="CJ92" i="23"/>
  <c r="CM189" i="23"/>
  <c r="CJ190" i="23"/>
  <c r="CJ498" i="23"/>
  <c r="CD189" i="23"/>
  <c r="CJ576" i="23"/>
  <c r="CJ604" i="23"/>
  <c r="CD465" i="23"/>
  <c r="CJ60" i="23"/>
  <c r="CP415" i="23" l="1"/>
  <c r="K49" i="26"/>
  <c r="J49" i="26"/>
  <c r="M49" i="26"/>
  <c r="CG429" i="23"/>
  <c r="CG466" i="23"/>
  <c r="CG218" i="23"/>
  <c r="CS333" i="23"/>
  <c r="CJ333" i="23"/>
  <c r="CJ466" i="23"/>
  <c r="CJ176" i="23"/>
  <c r="CS466" i="23"/>
  <c r="CS218" i="23"/>
  <c r="CJ415" i="23"/>
  <c r="CJ388" i="23" s="1"/>
  <c r="CJ218" i="23"/>
  <c r="CP218" i="23"/>
  <c r="CP466" i="23"/>
  <c r="CP388" i="23"/>
  <c r="CS176" i="23"/>
  <c r="CM105" i="23"/>
  <c r="CG388" i="23"/>
  <c r="CS388" i="23"/>
  <c r="CD105" i="23"/>
  <c r="BS1" i="23" l="1"/>
  <c r="BP183" i="23"/>
  <c r="BP69" i="23"/>
  <c r="BP73" i="23"/>
  <c r="BP81" i="23"/>
  <c r="BP85" i="23"/>
  <c r="BJ1" i="23"/>
  <c r="BD110" i="23"/>
  <c r="BM110" i="23" s="1"/>
  <c r="BG70" i="23"/>
  <c r="BG76" i="23"/>
  <c r="BG78" i="23"/>
  <c r="BG86" i="23"/>
  <c r="BG51" i="23"/>
  <c r="BP608" i="23"/>
  <c r="BL608" i="23"/>
  <c r="BL607" i="23"/>
  <c r="BL606" i="23"/>
  <c r="BP605" i="23"/>
  <c r="BL605" i="23"/>
  <c r="BP600" i="23"/>
  <c r="BL600" i="23"/>
  <c r="BP599" i="23"/>
  <c r="BL599" i="23"/>
  <c r="BP598" i="23"/>
  <c r="BL598" i="23"/>
  <c r="BP597" i="23"/>
  <c r="BL597" i="23"/>
  <c r="BP596" i="23"/>
  <c r="BL596" i="23"/>
  <c r="BP595" i="23"/>
  <c r="BL595" i="23"/>
  <c r="BP594" i="23"/>
  <c r="BL594" i="23"/>
  <c r="BP593" i="23"/>
  <c r="BL593" i="23"/>
  <c r="BL592" i="23"/>
  <c r="BP591" i="23"/>
  <c r="BL591" i="23"/>
  <c r="BP586" i="23"/>
  <c r="BL586" i="23"/>
  <c r="BP585" i="23"/>
  <c r="BL585" i="23"/>
  <c r="BP584" i="23"/>
  <c r="BL584" i="23"/>
  <c r="BP583" i="23"/>
  <c r="BL583" i="23"/>
  <c r="BP582" i="23"/>
  <c r="BL582" i="23"/>
  <c r="BP581" i="23"/>
  <c r="BL581" i="23"/>
  <c r="BP580" i="23"/>
  <c r="BL580" i="23"/>
  <c r="BP579" i="23"/>
  <c r="BL579" i="23"/>
  <c r="BL578" i="23"/>
  <c r="BP577" i="23"/>
  <c r="BL577" i="23"/>
  <c r="BP572" i="23"/>
  <c r="BL572" i="23"/>
  <c r="BP571" i="23"/>
  <c r="BL571" i="23"/>
  <c r="BP570" i="23"/>
  <c r="BL570" i="23"/>
  <c r="BP569" i="23"/>
  <c r="BL569" i="23"/>
  <c r="BP568" i="23"/>
  <c r="BL568" i="23"/>
  <c r="BP567" i="23"/>
  <c r="BL567" i="23"/>
  <c r="BP566" i="23"/>
  <c r="BL566" i="23"/>
  <c r="BP565" i="23"/>
  <c r="BL565" i="23"/>
  <c r="BP560" i="23"/>
  <c r="BL560" i="23"/>
  <c r="BP559" i="23"/>
  <c r="BL559" i="23"/>
  <c r="BP558" i="23"/>
  <c r="BL558" i="23"/>
  <c r="BP557" i="23"/>
  <c r="BL557" i="23"/>
  <c r="BP556" i="23"/>
  <c r="BL556" i="23"/>
  <c r="BP555" i="23"/>
  <c r="BL555" i="23"/>
  <c r="BP554" i="23"/>
  <c r="BL554" i="23"/>
  <c r="BL553" i="23"/>
  <c r="BP548" i="23"/>
  <c r="BL548" i="23"/>
  <c r="BP547" i="23"/>
  <c r="BL547" i="23"/>
  <c r="BP546" i="23"/>
  <c r="BL546" i="23"/>
  <c r="BP545" i="23"/>
  <c r="BL545" i="23"/>
  <c r="BP544" i="23"/>
  <c r="BL544" i="23"/>
  <c r="BP543" i="23"/>
  <c r="BL543" i="23"/>
  <c r="BP542" i="23"/>
  <c r="BL542" i="23"/>
  <c r="BP541" i="23"/>
  <c r="BL541" i="23"/>
  <c r="BP540" i="23"/>
  <c r="BL540" i="23"/>
  <c r="BP539" i="23"/>
  <c r="BL539" i="23"/>
  <c r="BP534" i="23"/>
  <c r="BL534" i="23"/>
  <c r="BP533" i="23"/>
  <c r="BL533" i="23"/>
  <c r="BP532" i="23"/>
  <c r="BL532" i="23"/>
  <c r="BP531" i="23"/>
  <c r="BL531" i="23"/>
  <c r="BP530" i="23"/>
  <c r="BL530" i="23"/>
  <c r="BP529" i="23"/>
  <c r="BL529" i="23"/>
  <c r="BP528" i="23"/>
  <c r="BL528" i="23"/>
  <c r="BP527" i="23"/>
  <c r="BL527" i="23"/>
  <c r="BP526" i="23"/>
  <c r="BL526" i="23"/>
  <c r="BP525" i="23"/>
  <c r="BL525" i="23"/>
  <c r="BP520" i="23"/>
  <c r="BL520" i="23"/>
  <c r="BP519" i="23"/>
  <c r="BL519" i="23"/>
  <c r="BP518" i="23"/>
  <c r="BL518" i="23"/>
  <c r="BP517" i="23"/>
  <c r="BL517" i="23"/>
  <c r="BP516" i="23"/>
  <c r="BL516" i="23"/>
  <c r="BP515" i="23"/>
  <c r="BL515" i="23"/>
  <c r="BP514" i="23"/>
  <c r="BL514" i="23"/>
  <c r="BL513" i="23"/>
  <c r="BP508" i="23"/>
  <c r="BL508" i="23"/>
  <c r="BP507" i="23"/>
  <c r="BL507" i="23"/>
  <c r="BP506" i="23"/>
  <c r="BL506" i="23"/>
  <c r="BP505" i="23"/>
  <c r="BL505" i="23"/>
  <c r="BP504" i="23"/>
  <c r="BL504" i="23"/>
  <c r="BP503" i="23"/>
  <c r="BL503" i="23"/>
  <c r="BP502" i="23"/>
  <c r="BL502" i="23"/>
  <c r="BP501" i="23"/>
  <c r="BL501" i="23"/>
  <c r="BL500" i="23"/>
  <c r="BP499" i="23"/>
  <c r="BL499" i="23"/>
  <c r="BP494" i="23"/>
  <c r="BL494" i="23"/>
  <c r="BP493" i="23"/>
  <c r="BL493" i="23"/>
  <c r="BP492" i="23"/>
  <c r="BL492" i="23"/>
  <c r="BP491" i="23"/>
  <c r="BL491" i="23"/>
  <c r="BP490" i="23"/>
  <c r="BL490" i="23"/>
  <c r="BP489" i="23"/>
  <c r="BL489" i="23"/>
  <c r="BP488" i="23"/>
  <c r="BL488" i="23"/>
  <c r="BP487" i="23"/>
  <c r="BL487" i="23"/>
  <c r="BP486" i="23"/>
  <c r="BL486" i="23"/>
  <c r="BP485" i="23"/>
  <c r="BL485" i="23"/>
  <c r="BP484" i="23"/>
  <c r="BL484" i="23"/>
  <c r="BP483" i="23"/>
  <c r="BL483" i="23"/>
  <c r="BP482" i="23"/>
  <c r="BL482" i="23"/>
  <c r="BP481" i="23"/>
  <c r="BL481" i="23"/>
  <c r="BP480" i="23"/>
  <c r="BL480" i="23"/>
  <c r="BP479" i="23"/>
  <c r="BL479" i="23"/>
  <c r="BP478" i="23"/>
  <c r="BL478" i="23"/>
  <c r="BP477" i="23"/>
  <c r="BL477" i="23"/>
  <c r="BP476" i="23"/>
  <c r="BL476" i="23"/>
  <c r="BP475" i="23"/>
  <c r="BL475" i="23"/>
  <c r="BP474" i="23"/>
  <c r="BL474" i="23"/>
  <c r="BL473" i="23"/>
  <c r="BL472" i="23"/>
  <c r="BL471" i="23"/>
  <c r="BL470" i="23"/>
  <c r="BL469" i="23"/>
  <c r="BL468" i="23"/>
  <c r="BP467" i="23"/>
  <c r="BL467" i="23"/>
  <c r="BP460" i="23"/>
  <c r="BL460" i="23"/>
  <c r="BP459" i="23"/>
  <c r="BL459" i="23"/>
  <c r="BP458" i="23"/>
  <c r="BL458" i="23"/>
  <c r="BP457" i="23"/>
  <c r="BL457" i="23"/>
  <c r="BP456" i="23"/>
  <c r="BL456" i="23"/>
  <c r="BP455" i="23"/>
  <c r="BL455" i="23"/>
  <c r="BP454" i="23"/>
  <c r="BL454" i="23"/>
  <c r="BP453" i="23"/>
  <c r="BL453" i="23"/>
  <c r="BP452" i="23"/>
  <c r="BL452" i="23"/>
  <c r="BL451" i="23"/>
  <c r="BP446" i="23"/>
  <c r="BL446" i="23"/>
  <c r="BP445" i="23"/>
  <c r="BL445" i="23"/>
  <c r="BP444" i="23"/>
  <c r="BL444" i="23"/>
  <c r="BP443" i="23"/>
  <c r="BL443" i="23"/>
  <c r="BP442" i="23"/>
  <c r="BL442" i="23"/>
  <c r="BL441" i="23"/>
  <c r="BL440" i="23"/>
  <c r="BP439" i="23"/>
  <c r="BL439" i="23"/>
  <c r="BP438" i="23"/>
  <c r="BL438" i="23"/>
  <c r="BP437" i="23"/>
  <c r="BL437" i="23"/>
  <c r="BP432" i="23"/>
  <c r="BL432" i="23"/>
  <c r="BL431" i="23"/>
  <c r="BL430" i="23"/>
  <c r="BP425" i="23"/>
  <c r="BL425" i="23"/>
  <c r="BP424" i="23"/>
  <c r="BL424" i="23"/>
  <c r="BP423" i="23"/>
  <c r="BL423" i="23"/>
  <c r="BP422" i="23"/>
  <c r="BL422" i="23"/>
  <c r="BP421" i="23"/>
  <c r="BL421" i="23"/>
  <c r="BP420" i="23"/>
  <c r="BL420" i="23"/>
  <c r="BP419" i="23"/>
  <c r="BL419" i="23"/>
  <c r="BL418" i="23"/>
  <c r="BL417" i="23"/>
  <c r="BL416" i="23"/>
  <c r="BP411" i="23"/>
  <c r="BL411" i="23"/>
  <c r="BP410" i="23"/>
  <c r="BL410" i="23"/>
  <c r="BP409" i="23"/>
  <c r="BL409" i="23"/>
  <c r="BP408" i="23"/>
  <c r="BL408" i="23"/>
  <c r="BP407" i="23"/>
  <c r="BL407" i="23"/>
  <c r="BP406" i="23"/>
  <c r="BL406" i="23"/>
  <c r="BP405" i="23"/>
  <c r="BL405" i="23"/>
  <c r="BL404" i="23"/>
  <c r="BL403" i="23"/>
  <c r="BP402" i="23"/>
  <c r="BL402" i="23"/>
  <c r="BP397" i="23"/>
  <c r="BL397" i="23"/>
  <c r="BP396" i="23"/>
  <c r="BL396" i="23"/>
  <c r="BP395" i="23"/>
  <c r="BL395" i="23"/>
  <c r="BP394" i="23"/>
  <c r="BL394" i="23"/>
  <c r="BP393" i="23"/>
  <c r="BL393" i="23"/>
  <c r="BP392" i="23"/>
  <c r="BL392" i="23"/>
  <c r="BP391" i="23"/>
  <c r="BL391" i="23"/>
  <c r="BP390" i="23"/>
  <c r="BL390" i="23"/>
  <c r="BP383" i="23"/>
  <c r="BL383" i="23"/>
  <c r="BP382" i="23"/>
  <c r="BL382" i="23"/>
  <c r="BP381" i="23"/>
  <c r="BL381" i="23"/>
  <c r="BP380" i="23"/>
  <c r="BL380" i="23"/>
  <c r="BP379" i="23"/>
  <c r="BL379" i="23"/>
  <c r="BP378" i="23"/>
  <c r="BL378" i="23"/>
  <c r="BP377" i="23"/>
  <c r="BL377" i="23"/>
  <c r="BP376" i="23"/>
  <c r="BL376" i="23"/>
  <c r="BP375" i="23"/>
  <c r="BL375" i="23"/>
  <c r="BP374" i="23"/>
  <c r="BL374" i="23"/>
  <c r="BP369" i="23"/>
  <c r="BL369" i="23"/>
  <c r="BP368" i="23"/>
  <c r="BL368" i="23"/>
  <c r="BP367" i="23"/>
  <c r="BL367" i="23"/>
  <c r="BP366" i="23"/>
  <c r="BL366" i="23"/>
  <c r="BP365" i="23"/>
  <c r="BL365" i="23"/>
  <c r="BP364" i="23"/>
  <c r="BL364" i="23"/>
  <c r="BP363" i="23"/>
  <c r="BL363" i="23"/>
  <c r="BP362" i="23"/>
  <c r="BL362" i="23"/>
  <c r="BP361" i="23"/>
  <c r="BL361" i="23"/>
  <c r="BP360" i="23"/>
  <c r="BL360" i="23"/>
  <c r="BP355" i="23"/>
  <c r="BL355" i="23"/>
  <c r="BP354" i="23"/>
  <c r="BL354" i="23"/>
  <c r="BP353" i="23"/>
  <c r="BL353" i="23"/>
  <c r="BP352" i="23"/>
  <c r="BL352" i="23"/>
  <c r="BP351" i="23"/>
  <c r="BL351" i="23"/>
  <c r="BP350" i="23"/>
  <c r="BL350" i="23"/>
  <c r="BP349" i="23"/>
  <c r="BL349" i="23"/>
  <c r="BP348" i="23"/>
  <c r="BL348" i="23"/>
  <c r="BP343" i="23"/>
  <c r="BL343" i="23"/>
  <c r="BP342" i="23"/>
  <c r="BL342" i="23"/>
  <c r="BP341" i="23"/>
  <c r="BL341" i="23"/>
  <c r="BP340" i="23"/>
  <c r="BL340" i="23"/>
  <c r="BP339" i="23"/>
  <c r="BL339" i="23"/>
  <c r="BP338" i="23"/>
  <c r="BL338" i="23"/>
  <c r="BP337" i="23"/>
  <c r="BL337" i="23"/>
  <c r="BP336" i="23"/>
  <c r="BL336" i="23"/>
  <c r="BP335" i="23"/>
  <c r="BL335" i="23"/>
  <c r="BP328" i="23"/>
  <c r="BL328" i="23"/>
  <c r="BP327" i="23"/>
  <c r="BL327" i="23"/>
  <c r="BP326" i="23"/>
  <c r="BL326" i="23"/>
  <c r="BP325" i="23"/>
  <c r="BL325" i="23"/>
  <c r="BP324" i="23"/>
  <c r="BL324" i="23"/>
  <c r="BP323" i="23"/>
  <c r="BL323" i="23"/>
  <c r="BP322" i="23"/>
  <c r="BL322" i="23"/>
  <c r="BP321" i="23"/>
  <c r="BL321" i="23"/>
  <c r="BP320" i="23"/>
  <c r="BL320" i="23"/>
  <c r="BP319" i="23"/>
  <c r="BL319" i="23"/>
  <c r="BP318" i="23"/>
  <c r="BL318" i="23"/>
  <c r="BP317" i="23"/>
  <c r="BL317" i="23"/>
  <c r="BP316" i="23"/>
  <c r="BL316" i="23"/>
  <c r="BP315" i="23"/>
  <c r="BL315" i="23"/>
  <c r="BP314" i="23"/>
  <c r="BL314" i="23"/>
  <c r="BP313" i="23"/>
  <c r="BL313" i="23"/>
  <c r="BP312" i="23"/>
  <c r="BL312" i="23"/>
  <c r="BP311" i="23"/>
  <c r="BL311" i="23"/>
  <c r="BP310" i="23"/>
  <c r="BL310" i="23"/>
  <c r="BP309" i="23"/>
  <c r="BL309" i="23"/>
  <c r="BP308" i="23"/>
  <c r="BL308" i="23"/>
  <c r="BP307" i="23"/>
  <c r="BL307" i="23"/>
  <c r="BP306" i="23"/>
  <c r="BL306" i="23"/>
  <c r="BP305" i="23"/>
  <c r="BL305" i="23"/>
  <c r="BP304" i="23"/>
  <c r="BL304" i="23"/>
  <c r="BP299" i="23"/>
  <c r="BL299" i="23"/>
  <c r="BP298" i="23"/>
  <c r="BL298" i="23"/>
  <c r="BP297" i="23"/>
  <c r="BL297" i="23"/>
  <c r="BP292" i="23"/>
  <c r="BL292" i="23"/>
  <c r="BP291" i="23"/>
  <c r="BL291" i="23"/>
  <c r="BP290" i="23"/>
  <c r="BL290" i="23"/>
  <c r="BP289" i="23"/>
  <c r="BL289" i="23"/>
  <c r="BP288" i="23"/>
  <c r="BL288" i="23"/>
  <c r="BP287" i="23"/>
  <c r="BL287" i="23"/>
  <c r="BP286" i="23"/>
  <c r="BL286" i="23"/>
  <c r="BP285" i="23"/>
  <c r="BL285" i="23"/>
  <c r="BP284" i="23"/>
  <c r="BL284" i="23"/>
  <c r="BP283" i="23"/>
  <c r="BL283" i="23"/>
  <c r="BP278" i="23"/>
  <c r="BL278" i="23"/>
  <c r="BL277" i="23" s="1"/>
  <c r="BP273" i="23"/>
  <c r="BL273" i="23"/>
  <c r="BP268" i="23"/>
  <c r="BL268" i="23"/>
  <c r="BP267" i="23"/>
  <c r="BL267" i="23"/>
  <c r="BP266" i="23"/>
  <c r="BL266" i="23"/>
  <c r="BP265" i="23"/>
  <c r="BL265" i="23"/>
  <c r="BP264" i="23"/>
  <c r="BL264" i="23"/>
  <c r="BP263" i="23"/>
  <c r="BL263" i="23"/>
  <c r="BP262" i="23"/>
  <c r="BL262" i="23"/>
  <c r="BP257" i="23"/>
  <c r="BL257" i="23"/>
  <c r="BP256" i="23"/>
  <c r="BL256" i="23"/>
  <c r="BP255" i="23"/>
  <c r="BL255" i="23"/>
  <c r="BP254" i="23"/>
  <c r="BL254" i="23"/>
  <c r="BP253" i="23"/>
  <c r="BL253" i="23"/>
  <c r="BP252" i="23"/>
  <c r="BL252" i="23"/>
  <c r="BP251" i="23"/>
  <c r="BL251" i="23"/>
  <c r="BP250" i="23"/>
  <c r="BL250" i="23"/>
  <c r="BP249" i="23"/>
  <c r="BL249" i="23"/>
  <c r="BP248" i="23"/>
  <c r="BL248" i="23"/>
  <c r="BP247" i="23"/>
  <c r="BL247" i="23"/>
  <c r="BP246" i="23"/>
  <c r="BL246" i="23"/>
  <c r="BL245" i="23"/>
  <c r="BP240" i="23"/>
  <c r="BL240" i="23"/>
  <c r="BP239" i="23"/>
  <c r="BL239" i="23"/>
  <c r="BP238" i="23"/>
  <c r="BL238" i="23"/>
  <c r="BP237" i="23"/>
  <c r="BL237" i="23"/>
  <c r="BP236" i="23"/>
  <c r="BL236" i="23"/>
  <c r="BP235" i="23"/>
  <c r="BL235" i="23"/>
  <c r="BP234" i="23"/>
  <c r="BL234" i="23"/>
  <c r="BP233" i="23"/>
  <c r="BL233" i="23"/>
  <c r="BP232" i="23"/>
  <c r="BL232" i="23"/>
  <c r="BP231" i="23"/>
  <c r="BL231" i="23"/>
  <c r="BP226" i="23"/>
  <c r="BL226" i="23"/>
  <c r="BL225" i="23"/>
  <c r="BL224" i="23"/>
  <c r="BL223" i="23"/>
  <c r="BL222" i="23"/>
  <c r="BP221" i="23"/>
  <c r="BL221" i="23"/>
  <c r="BP220" i="23"/>
  <c r="BL220" i="23"/>
  <c r="BP219" i="23"/>
  <c r="BL219" i="23"/>
  <c r="BP214" i="23"/>
  <c r="BL214" i="23"/>
  <c r="BP213" i="23"/>
  <c r="BL213" i="23"/>
  <c r="BP212" i="23"/>
  <c r="BL212" i="23"/>
  <c r="BP211" i="23"/>
  <c r="BL211" i="23"/>
  <c r="BP210" i="23"/>
  <c r="BL210" i="23"/>
  <c r="BP209" i="23"/>
  <c r="BL209" i="23"/>
  <c r="BP208" i="23"/>
  <c r="BL208" i="23"/>
  <c r="BP207" i="23"/>
  <c r="BL207" i="23"/>
  <c r="BP206" i="23"/>
  <c r="BL206" i="23"/>
  <c r="BP205" i="23"/>
  <c r="BL205" i="23"/>
  <c r="BP200" i="23"/>
  <c r="BL200" i="23"/>
  <c r="BP199" i="23"/>
  <c r="BL199" i="23"/>
  <c r="BP198" i="23"/>
  <c r="BL198" i="23"/>
  <c r="BP197" i="23"/>
  <c r="BL197" i="23"/>
  <c r="BP196" i="23"/>
  <c r="BL196" i="23"/>
  <c r="BP195" i="23"/>
  <c r="BL195" i="23"/>
  <c r="BP194" i="23"/>
  <c r="BL194" i="23"/>
  <c r="BP193" i="23"/>
  <c r="BL193" i="23"/>
  <c r="BL192" i="23"/>
  <c r="BP191" i="23"/>
  <c r="BL191" i="23"/>
  <c r="BP184" i="23"/>
  <c r="BL184" i="23"/>
  <c r="BL183" i="23"/>
  <c r="BP182" i="23"/>
  <c r="BL182" i="23"/>
  <c r="BP181" i="23"/>
  <c r="BL181" i="23"/>
  <c r="BP180" i="23"/>
  <c r="BL180" i="23"/>
  <c r="BP179" i="23"/>
  <c r="BL179" i="23"/>
  <c r="BL178" i="23"/>
  <c r="BL177" i="23"/>
  <c r="BP172" i="23"/>
  <c r="BL172" i="23"/>
  <c r="BP171" i="23"/>
  <c r="BL171" i="23"/>
  <c r="BP170" i="23"/>
  <c r="BL170" i="23"/>
  <c r="BP169" i="23"/>
  <c r="BL169" i="23"/>
  <c r="BP168" i="23"/>
  <c r="BL168" i="23"/>
  <c r="BP167" i="23"/>
  <c r="BL167" i="23"/>
  <c r="BP166" i="23"/>
  <c r="BL166" i="23"/>
  <c r="BP165" i="23"/>
  <c r="BL165" i="23"/>
  <c r="BP164" i="23"/>
  <c r="BL164" i="23"/>
  <c r="BP163" i="23"/>
  <c r="BL163" i="23"/>
  <c r="BP158" i="23"/>
  <c r="BL158" i="23"/>
  <c r="BP157" i="23"/>
  <c r="BL157" i="23"/>
  <c r="BP156" i="23"/>
  <c r="BL156" i="23"/>
  <c r="BP155" i="23"/>
  <c r="BL155" i="23"/>
  <c r="BP154" i="23"/>
  <c r="BL154" i="23"/>
  <c r="BP153" i="23"/>
  <c r="BL153" i="23"/>
  <c r="BP152" i="23"/>
  <c r="BL152" i="23"/>
  <c r="BP151" i="23"/>
  <c r="BL151" i="23"/>
  <c r="BL150" i="23"/>
  <c r="BP149" i="23"/>
  <c r="BL149" i="23"/>
  <c r="BP144" i="23"/>
  <c r="BL144" i="23"/>
  <c r="BP143" i="23"/>
  <c r="BL143" i="23"/>
  <c r="BP142" i="23"/>
  <c r="BL142" i="23"/>
  <c r="BP141" i="23"/>
  <c r="BL141" i="23"/>
  <c r="BP140" i="23"/>
  <c r="BL140" i="23"/>
  <c r="BP138" i="23"/>
  <c r="BL138" i="23"/>
  <c r="BP133" i="23"/>
  <c r="BL133" i="23"/>
  <c r="BP132" i="23"/>
  <c r="BL132" i="23"/>
  <c r="BP131" i="23"/>
  <c r="BL131" i="23"/>
  <c r="BP130" i="23"/>
  <c r="BL130" i="23"/>
  <c r="BP129" i="23"/>
  <c r="BL129" i="23"/>
  <c r="BP128" i="23"/>
  <c r="BL128" i="23"/>
  <c r="BP127" i="23"/>
  <c r="BL127" i="23"/>
  <c r="BP126" i="23"/>
  <c r="BL126" i="23"/>
  <c r="BP125" i="23"/>
  <c r="BL125" i="23"/>
  <c r="BP124" i="23"/>
  <c r="BL124" i="23"/>
  <c r="BP119" i="23"/>
  <c r="BL119" i="23"/>
  <c r="BP118" i="23"/>
  <c r="BL118" i="23"/>
  <c r="BP117" i="23"/>
  <c r="BL117" i="23"/>
  <c r="BP116" i="23"/>
  <c r="BL116" i="23"/>
  <c r="BP115" i="23"/>
  <c r="BL115" i="23"/>
  <c r="BP114" i="23"/>
  <c r="BL114" i="23"/>
  <c r="BP113" i="23"/>
  <c r="BL113" i="23"/>
  <c r="BP112" i="23"/>
  <c r="BL112" i="23"/>
  <c r="BP111" i="23"/>
  <c r="BL111" i="23"/>
  <c r="BP110" i="23"/>
  <c r="BL110" i="23"/>
  <c r="BP102" i="23"/>
  <c r="BL102" i="23"/>
  <c r="BP101" i="23"/>
  <c r="BL101" i="23"/>
  <c r="BP100" i="23"/>
  <c r="BL100" i="23"/>
  <c r="BP99" i="23"/>
  <c r="BL99" i="23"/>
  <c r="BP98" i="23"/>
  <c r="BL98" i="23"/>
  <c r="BP97" i="23"/>
  <c r="BL97" i="23"/>
  <c r="BP96" i="23"/>
  <c r="BL96" i="23"/>
  <c r="BP95" i="23"/>
  <c r="BL95" i="23"/>
  <c r="BP94" i="23"/>
  <c r="BL94" i="23"/>
  <c r="BL93" i="23"/>
  <c r="BP88" i="23"/>
  <c r="BL88" i="23"/>
  <c r="BP87" i="23"/>
  <c r="BL87" i="23"/>
  <c r="BP86" i="23"/>
  <c r="BL86" i="23"/>
  <c r="BL85" i="23"/>
  <c r="BP84" i="23"/>
  <c r="BL84" i="23"/>
  <c r="BP83" i="23"/>
  <c r="BL83" i="23"/>
  <c r="BP82" i="23"/>
  <c r="BL82" i="23"/>
  <c r="BL81" i="23"/>
  <c r="BP80" i="23"/>
  <c r="BL80" i="23"/>
  <c r="BP79" i="23"/>
  <c r="BL79" i="23"/>
  <c r="BP78" i="23"/>
  <c r="BL78" i="23"/>
  <c r="BP77" i="23"/>
  <c r="BL77" i="23"/>
  <c r="BP76" i="23"/>
  <c r="BL76" i="23"/>
  <c r="BP75" i="23"/>
  <c r="BL75" i="23"/>
  <c r="BP74" i="23"/>
  <c r="BL74" i="23"/>
  <c r="BL73" i="23"/>
  <c r="BP72" i="23"/>
  <c r="BL72" i="23"/>
  <c r="BP71" i="23"/>
  <c r="BL71" i="23"/>
  <c r="BP70" i="23"/>
  <c r="BL70" i="23"/>
  <c r="BL69" i="23"/>
  <c r="BP68" i="23"/>
  <c r="BL68" i="23"/>
  <c r="BP67" i="23"/>
  <c r="BL67" i="23"/>
  <c r="BL66" i="23"/>
  <c r="BL65" i="23"/>
  <c r="BL64" i="23"/>
  <c r="BL63" i="23"/>
  <c r="BL62" i="23"/>
  <c r="BL61" i="23"/>
  <c r="BP56" i="23"/>
  <c r="BL56" i="23"/>
  <c r="BP54" i="23"/>
  <c r="BL54" i="23"/>
  <c r="BP53" i="23"/>
  <c r="BL53" i="23"/>
  <c r="BP52" i="23"/>
  <c r="BL52" i="23"/>
  <c r="BP51" i="23"/>
  <c r="BL51" i="23"/>
  <c r="BP50" i="23"/>
  <c r="BL50" i="23"/>
  <c r="BP49" i="23"/>
  <c r="BL49" i="23"/>
  <c r="BP48" i="23"/>
  <c r="BL48" i="23"/>
  <c r="BP47" i="23"/>
  <c r="BL47" i="23"/>
  <c r="BP46" i="23"/>
  <c r="BL46" i="23"/>
  <c r="BP45" i="23"/>
  <c r="BL45" i="23"/>
  <c r="BP44" i="23"/>
  <c r="BL44" i="23"/>
  <c r="BP43" i="23"/>
  <c r="BL43" i="23"/>
  <c r="BP37" i="23"/>
  <c r="BL37" i="23"/>
  <c r="BP36" i="23"/>
  <c r="BL36" i="23"/>
  <c r="BP35" i="23"/>
  <c r="BL35" i="23"/>
  <c r="BP34" i="23"/>
  <c r="BL34" i="23"/>
  <c r="BP33" i="23"/>
  <c r="BL33" i="23"/>
  <c r="BL32" i="23"/>
  <c r="BL31" i="23"/>
  <c r="BL30" i="23"/>
  <c r="BL29" i="23"/>
  <c r="BL28" i="23"/>
  <c r="BP23" i="23"/>
  <c r="BL23" i="23"/>
  <c r="BP22" i="23"/>
  <c r="BL22" i="23"/>
  <c r="BP21" i="23"/>
  <c r="BL21" i="23"/>
  <c r="BP20" i="23"/>
  <c r="BL20" i="23"/>
  <c r="BP19" i="23"/>
  <c r="BL19" i="23"/>
  <c r="BP18" i="23"/>
  <c r="BL18" i="23"/>
  <c r="BP17" i="23"/>
  <c r="BL17" i="23"/>
  <c r="BL16" i="23"/>
  <c r="BP11" i="23"/>
  <c r="BL11" i="23"/>
  <c r="BL10" i="23" s="1"/>
  <c r="BA1" i="23"/>
  <c r="BH608" i="23"/>
  <c r="BQ608" i="23" s="1"/>
  <c r="BG608" i="23"/>
  <c r="BF608" i="23"/>
  <c r="BC608" i="23"/>
  <c r="BC607" i="23"/>
  <c r="BC606" i="23"/>
  <c r="BH605" i="23"/>
  <c r="BQ605" i="23" s="1"/>
  <c r="BG605" i="23"/>
  <c r="BF605" i="23"/>
  <c r="BC605" i="23"/>
  <c r="BH600" i="23"/>
  <c r="BQ600" i="23" s="1"/>
  <c r="BG600" i="23"/>
  <c r="BF600" i="23"/>
  <c r="BC600" i="23"/>
  <c r="BH599" i="23"/>
  <c r="BQ599" i="23" s="1"/>
  <c r="BG599" i="23"/>
  <c r="BF599" i="23"/>
  <c r="BC599" i="23"/>
  <c r="BH598" i="23"/>
  <c r="BQ598" i="23" s="1"/>
  <c r="BG598" i="23"/>
  <c r="BF598" i="23"/>
  <c r="BC598" i="23"/>
  <c r="BH597" i="23"/>
  <c r="BQ597" i="23" s="1"/>
  <c r="BG597" i="23"/>
  <c r="BF597" i="23"/>
  <c r="BC597" i="23"/>
  <c r="BH596" i="23"/>
  <c r="BQ596" i="23" s="1"/>
  <c r="BG596" i="23"/>
  <c r="BF596" i="23"/>
  <c r="BC596" i="23"/>
  <c r="BH595" i="23"/>
  <c r="BQ595" i="23" s="1"/>
  <c r="BG595" i="23"/>
  <c r="BF595" i="23"/>
  <c r="BC595" i="23"/>
  <c r="BH594" i="23"/>
  <c r="BQ594" i="23" s="1"/>
  <c r="BG594" i="23"/>
  <c r="BF594" i="23"/>
  <c r="BC594" i="23"/>
  <c r="BH593" i="23"/>
  <c r="BQ593" i="23" s="1"/>
  <c r="BG593" i="23"/>
  <c r="BF593" i="23"/>
  <c r="BC593" i="23"/>
  <c r="BC592" i="23"/>
  <c r="BH591" i="23"/>
  <c r="BQ591" i="23" s="1"/>
  <c r="BG591" i="23"/>
  <c r="BF591" i="23"/>
  <c r="BC591" i="23"/>
  <c r="BH586" i="23"/>
  <c r="BQ586" i="23" s="1"/>
  <c r="BG586" i="23"/>
  <c r="BF586" i="23"/>
  <c r="BC586" i="23"/>
  <c r="BH585" i="23"/>
  <c r="BQ585" i="23" s="1"/>
  <c r="BG585" i="23"/>
  <c r="BF585" i="23"/>
  <c r="BC585" i="23"/>
  <c r="BH584" i="23"/>
  <c r="BQ584" i="23" s="1"/>
  <c r="BG584" i="23"/>
  <c r="BF584" i="23"/>
  <c r="BC584" i="23"/>
  <c r="BH583" i="23"/>
  <c r="BQ583" i="23" s="1"/>
  <c r="BG583" i="23"/>
  <c r="BF583" i="23"/>
  <c r="BC583" i="23"/>
  <c r="BH582" i="23"/>
  <c r="BQ582" i="23" s="1"/>
  <c r="BG582" i="23"/>
  <c r="BF582" i="23"/>
  <c r="BC582" i="23"/>
  <c r="BH581" i="23"/>
  <c r="BQ581" i="23" s="1"/>
  <c r="BG581" i="23"/>
  <c r="BF581" i="23"/>
  <c r="BC581" i="23"/>
  <c r="BH580" i="23"/>
  <c r="BQ580" i="23" s="1"/>
  <c r="BG580" i="23"/>
  <c r="BF580" i="23"/>
  <c r="BC580" i="23"/>
  <c r="BH579" i="23"/>
  <c r="BQ579" i="23" s="1"/>
  <c r="BG579" i="23"/>
  <c r="BF579" i="23"/>
  <c r="BC579" i="23"/>
  <c r="BC578" i="23"/>
  <c r="BH577" i="23"/>
  <c r="BQ577" i="23" s="1"/>
  <c r="BG577" i="23"/>
  <c r="BF577" i="23"/>
  <c r="BC577" i="23"/>
  <c r="BH572" i="23"/>
  <c r="BQ572" i="23" s="1"/>
  <c r="BG572" i="23"/>
  <c r="BF572" i="23"/>
  <c r="BC572" i="23"/>
  <c r="BH571" i="23"/>
  <c r="BQ571" i="23" s="1"/>
  <c r="BG571" i="23"/>
  <c r="BF571" i="23"/>
  <c r="BC571" i="23"/>
  <c r="BH570" i="23"/>
  <c r="BQ570" i="23" s="1"/>
  <c r="BG570" i="23"/>
  <c r="BF570" i="23"/>
  <c r="BC570" i="23"/>
  <c r="BH569" i="23"/>
  <c r="BQ569" i="23" s="1"/>
  <c r="BG569" i="23"/>
  <c r="BI569" i="23" s="1"/>
  <c r="BF569" i="23"/>
  <c r="BC569" i="23"/>
  <c r="BH568" i="23"/>
  <c r="BQ568" i="23" s="1"/>
  <c r="BG568" i="23"/>
  <c r="BF568" i="23"/>
  <c r="BC568" i="23"/>
  <c r="BH567" i="23"/>
  <c r="BQ567" i="23" s="1"/>
  <c r="BG567" i="23"/>
  <c r="BI567" i="23" s="1"/>
  <c r="BF567" i="23"/>
  <c r="BC567" i="23"/>
  <c r="BH566" i="23"/>
  <c r="BQ566" i="23" s="1"/>
  <c r="BG566" i="23"/>
  <c r="BF566" i="23"/>
  <c r="BC566" i="23"/>
  <c r="BH565" i="23"/>
  <c r="BQ565" i="23" s="1"/>
  <c r="BG565" i="23"/>
  <c r="BI565" i="23" s="1"/>
  <c r="BF565" i="23"/>
  <c r="BC565" i="23"/>
  <c r="BH560" i="23"/>
  <c r="BQ560" i="23" s="1"/>
  <c r="BG560" i="23"/>
  <c r="BF560" i="23"/>
  <c r="BC560" i="23"/>
  <c r="BH559" i="23"/>
  <c r="BQ559" i="23" s="1"/>
  <c r="BG559" i="23"/>
  <c r="BF559" i="23"/>
  <c r="BC559" i="23"/>
  <c r="BH558" i="23"/>
  <c r="BQ558" i="23" s="1"/>
  <c r="BG558" i="23"/>
  <c r="BF558" i="23"/>
  <c r="BC558" i="23"/>
  <c r="BH557" i="23"/>
  <c r="BQ557" i="23" s="1"/>
  <c r="BG557" i="23"/>
  <c r="BF557" i="23"/>
  <c r="BC557" i="23"/>
  <c r="BH556" i="23"/>
  <c r="BQ556" i="23" s="1"/>
  <c r="BG556" i="23"/>
  <c r="BF556" i="23"/>
  <c r="BC556" i="23"/>
  <c r="BH555" i="23"/>
  <c r="BQ555" i="23" s="1"/>
  <c r="BG555" i="23"/>
  <c r="BF555" i="23"/>
  <c r="BC555" i="23"/>
  <c r="BH554" i="23"/>
  <c r="BQ554" i="23" s="1"/>
  <c r="BG554" i="23"/>
  <c r="BF554" i="23"/>
  <c r="BC554" i="23"/>
  <c r="BC553" i="23"/>
  <c r="BH548" i="23"/>
  <c r="BQ548" i="23" s="1"/>
  <c r="BG548" i="23"/>
  <c r="BF548" i="23"/>
  <c r="BC548" i="23"/>
  <c r="BH547" i="23"/>
  <c r="BQ547" i="23" s="1"/>
  <c r="BG547" i="23"/>
  <c r="BF547" i="23"/>
  <c r="BC547" i="23"/>
  <c r="BH546" i="23"/>
  <c r="BQ546" i="23" s="1"/>
  <c r="BG546" i="23"/>
  <c r="BF546" i="23"/>
  <c r="BC546" i="23"/>
  <c r="BH545" i="23"/>
  <c r="BQ545" i="23" s="1"/>
  <c r="BG545" i="23"/>
  <c r="BF545" i="23"/>
  <c r="BC545" i="23"/>
  <c r="BH544" i="23"/>
  <c r="BQ544" i="23" s="1"/>
  <c r="BG544" i="23"/>
  <c r="BF544" i="23"/>
  <c r="BC544" i="23"/>
  <c r="BH543" i="23"/>
  <c r="BQ543" i="23" s="1"/>
  <c r="BG543" i="23"/>
  <c r="BF543" i="23"/>
  <c r="BC543" i="23"/>
  <c r="BH542" i="23"/>
  <c r="BQ542" i="23" s="1"/>
  <c r="BG542" i="23"/>
  <c r="BF542" i="23"/>
  <c r="BC542" i="23"/>
  <c r="BH541" i="23"/>
  <c r="BQ541" i="23" s="1"/>
  <c r="BG541" i="23"/>
  <c r="BF541" i="23"/>
  <c r="BC541" i="23"/>
  <c r="BH540" i="23"/>
  <c r="BQ540" i="23" s="1"/>
  <c r="BG540" i="23"/>
  <c r="BF540" i="23"/>
  <c r="BC540" i="23"/>
  <c r="BH539" i="23"/>
  <c r="BQ539" i="23" s="1"/>
  <c r="BG539" i="23"/>
  <c r="BF539" i="23"/>
  <c r="BC539" i="23"/>
  <c r="BH534" i="23"/>
  <c r="BQ534" i="23" s="1"/>
  <c r="BG534" i="23"/>
  <c r="BF534" i="23"/>
  <c r="BC534" i="23"/>
  <c r="BH533" i="23"/>
  <c r="BQ533" i="23" s="1"/>
  <c r="BG533" i="23"/>
  <c r="BF533" i="23"/>
  <c r="BC533" i="23"/>
  <c r="BH532" i="23"/>
  <c r="BQ532" i="23" s="1"/>
  <c r="BG532" i="23"/>
  <c r="BF532" i="23"/>
  <c r="BC532" i="23"/>
  <c r="BH531" i="23"/>
  <c r="BQ531" i="23" s="1"/>
  <c r="BG531" i="23"/>
  <c r="BF531" i="23"/>
  <c r="BC531" i="23"/>
  <c r="BH530" i="23"/>
  <c r="BQ530" i="23" s="1"/>
  <c r="BG530" i="23"/>
  <c r="BF530" i="23"/>
  <c r="BC530" i="23"/>
  <c r="BH529" i="23"/>
  <c r="BQ529" i="23" s="1"/>
  <c r="BG529" i="23"/>
  <c r="BF529" i="23"/>
  <c r="BC529" i="23"/>
  <c r="BH528" i="23"/>
  <c r="BQ528" i="23" s="1"/>
  <c r="BG528" i="23"/>
  <c r="BF528" i="23"/>
  <c r="BC528" i="23"/>
  <c r="BH527" i="23"/>
  <c r="BQ527" i="23" s="1"/>
  <c r="BG527" i="23"/>
  <c r="BF527" i="23"/>
  <c r="BC527" i="23"/>
  <c r="BH526" i="23"/>
  <c r="BQ526" i="23" s="1"/>
  <c r="BG526" i="23"/>
  <c r="BF526" i="23"/>
  <c r="BC526" i="23"/>
  <c r="BH525" i="23"/>
  <c r="BQ525" i="23" s="1"/>
  <c r="BG525" i="23"/>
  <c r="BF525" i="23"/>
  <c r="BC525" i="23"/>
  <c r="BH520" i="23"/>
  <c r="BQ520" i="23" s="1"/>
  <c r="BG520" i="23"/>
  <c r="BF520" i="23"/>
  <c r="BC520" i="23"/>
  <c r="BH519" i="23"/>
  <c r="BQ519" i="23" s="1"/>
  <c r="BG519" i="23"/>
  <c r="BF519" i="23"/>
  <c r="BC519" i="23"/>
  <c r="BH518" i="23"/>
  <c r="BQ518" i="23" s="1"/>
  <c r="BG518" i="23"/>
  <c r="BF518" i="23"/>
  <c r="BC518" i="23"/>
  <c r="BH517" i="23"/>
  <c r="BQ517" i="23" s="1"/>
  <c r="BG517" i="23"/>
  <c r="BF517" i="23"/>
  <c r="BC517" i="23"/>
  <c r="BH516" i="23"/>
  <c r="BQ516" i="23" s="1"/>
  <c r="BG516" i="23"/>
  <c r="BF516" i="23"/>
  <c r="BC516" i="23"/>
  <c r="BH515" i="23"/>
  <c r="BQ515" i="23" s="1"/>
  <c r="BG515" i="23"/>
  <c r="BF515" i="23"/>
  <c r="BC515" i="23"/>
  <c r="BH514" i="23"/>
  <c r="BQ514" i="23" s="1"/>
  <c r="BG514" i="23"/>
  <c r="BF514" i="23"/>
  <c r="BC514" i="23"/>
  <c r="BC513" i="23"/>
  <c r="BH508" i="23"/>
  <c r="BQ508" i="23" s="1"/>
  <c r="BG508" i="23"/>
  <c r="BF508" i="23"/>
  <c r="BC508" i="23"/>
  <c r="BH507" i="23"/>
  <c r="BQ507" i="23" s="1"/>
  <c r="BG507" i="23"/>
  <c r="BF507" i="23"/>
  <c r="BC507" i="23"/>
  <c r="BH506" i="23"/>
  <c r="BQ506" i="23" s="1"/>
  <c r="BG506" i="23"/>
  <c r="BF506" i="23"/>
  <c r="BC506" i="23"/>
  <c r="BH505" i="23"/>
  <c r="BQ505" i="23" s="1"/>
  <c r="BG505" i="23"/>
  <c r="BF505" i="23"/>
  <c r="BC505" i="23"/>
  <c r="BH504" i="23"/>
  <c r="BQ504" i="23" s="1"/>
  <c r="BG504" i="23"/>
  <c r="BF504" i="23"/>
  <c r="BC504" i="23"/>
  <c r="BH503" i="23"/>
  <c r="BQ503" i="23" s="1"/>
  <c r="BG503" i="23"/>
  <c r="BF503" i="23"/>
  <c r="BC503" i="23"/>
  <c r="BH502" i="23"/>
  <c r="BQ502" i="23" s="1"/>
  <c r="BG502" i="23"/>
  <c r="BF502" i="23"/>
  <c r="BC502" i="23"/>
  <c r="BH501" i="23"/>
  <c r="BQ501" i="23" s="1"/>
  <c r="BG501" i="23"/>
  <c r="BF501" i="23"/>
  <c r="BC501" i="23"/>
  <c r="BC500" i="23"/>
  <c r="BH499" i="23"/>
  <c r="BQ499" i="23" s="1"/>
  <c r="BG499" i="23"/>
  <c r="BF499" i="23"/>
  <c r="BC499" i="23"/>
  <c r="BH494" i="23"/>
  <c r="BQ494" i="23" s="1"/>
  <c r="BG494" i="23"/>
  <c r="BF494" i="23"/>
  <c r="BC494" i="23"/>
  <c r="BH493" i="23"/>
  <c r="BQ493" i="23" s="1"/>
  <c r="BG493" i="23"/>
  <c r="BF493" i="23"/>
  <c r="BC493" i="23"/>
  <c r="BH492" i="23"/>
  <c r="BQ492" i="23" s="1"/>
  <c r="BG492" i="23"/>
  <c r="BF492" i="23"/>
  <c r="BC492" i="23"/>
  <c r="BH491" i="23"/>
  <c r="BQ491" i="23" s="1"/>
  <c r="BG491" i="23"/>
  <c r="BF491" i="23"/>
  <c r="BC491" i="23"/>
  <c r="BH490" i="23"/>
  <c r="BQ490" i="23" s="1"/>
  <c r="BG490" i="23"/>
  <c r="BF490" i="23"/>
  <c r="BC490" i="23"/>
  <c r="BH489" i="23"/>
  <c r="BQ489" i="23" s="1"/>
  <c r="BG489" i="23"/>
  <c r="BF489" i="23"/>
  <c r="BC489" i="23"/>
  <c r="BH488" i="23"/>
  <c r="BQ488" i="23" s="1"/>
  <c r="BG488" i="23"/>
  <c r="BF488" i="23"/>
  <c r="BC488" i="23"/>
  <c r="BH487" i="23"/>
  <c r="BQ487" i="23" s="1"/>
  <c r="BG487" i="23"/>
  <c r="BF487" i="23"/>
  <c r="BC487" i="23"/>
  <c r="BH486" i="23"/>
  <c r="BQ486" i="23" s="1"/>
  <c r="BG486" i="23"/>
  <c r="BF486" i="23"/>
  <c r="BC486" i="23"/>
  <c r="BH485" i="23"/>
  <c r="BQ485" i="23" s="1"/>
  <c r="BG485" i="23"/>
  <c r="BF485" i="23"/>
  <c r="BC485" i="23"/>
  <c r="BH484" i="23"/>
  <c r="BQ484" i="23" s="1"/>
  <c r="BG484" i="23"/>
  <c r="BF484" i="23"/>
  <c r="BC484" i="23"/>
  <c r="BH483" i="23"/>
  <c r="BQ483" i="23" s="1"/>
  <c r="BG483" i="23"/>
  <c r="BF483" i="23"/>
  <c r="BC483" i="23"/>
  <c r="BH482" i="23"/>
  <c r="BQ482" i="23" s="1"/>
  <c r="BG482" i="23"/>
  <c r="BF482" i="23"/>
  <c r="BC482" i="23"/>
  <c r="BH481" i="23"/>
  <c r="BQ481" i="23" s="1"/>
  <c r="BG481" i="23"/>
  <c r="BF481" i="23"/>
  <c r="BC481" i="23"/>
  <c r="BH480" i="23"/>
  <c r="BQ480" i="23" s="1"/>
  <c r="BG480" i="23"/>
  <c r="BF480" i="23"/>
  <c r="BC480" i="23"/>
  <c r="BH479" i="23"/>
  <c r="BQ479" i="23" s="1"/>
  <c r="BG479" i="23"/>
  <c r="BF479" i="23"/>
  <c r="BC479" i="23"/>
  <c r="BH478" i="23"/>
  <c r="BQ478" i="23" s="1"/>
  <c r="BG478" i="23"/>
  <c r="BF478" i="23"/>
  <c r="BC478" i="23"/>
  <c r="BH477" i="23"/>
  <c r="BQ477" i="23" s="1"/>
  <c r="BG477" i="23"/>
  <c r="BF477" i="23"/>
  <c r="BC477" i="23"/>
  <c r="BH476" i="23"/>
  <c r="BQ476" i="23" s="1"/>
  <c r="BG476" i="23"/>
  <c r="BF476" i="23"/>
  <c r="BC476" i="23"/>
  <c r="BH475" i="23"/>
  <c r="BQ475" i="23" s="1"/>
  <c r="BG475" i="23"/>
  <c r="BF475" i="23"/>
  <c r="BC475" i="23"/>
  <c r="BH474" i="23"/>
  <c r="BQ474" i="23" s="1"/>
  <c r="BG474" i="23"/>
  <c r="BF474" i="23"/>
  <c r="BC474" i="23"/>
  <c r="BC473" i="23"/>
  <c r="BC472" i="23"/>
  <c r="BC471" i="23"/>
  <c r="BC470" i="23"/>
  <c r="BC469" i="23"/>
  <c r="BC468" i="23"/>
  <c r="BH467" i="23"/>
  <c r="BQ467" i="23" s="1"/>
  <c r="BG467" i="23"/>
  <c r="BF467" i="23"/>
  <c r="BC467" i="23"/>
  <c r="BH460" i="23"/>
  <c r="BQ460" i="23" s="1"/>
  <c r="BG460" i="23"/>
  <c r="BF460" i="23"/>
  <c r="BC460" i="23"/>
  <c r="BH459" i="23"/>
  <c r="BQ459" i="23" s="1"/>
  <c r="BG459" i="23"/>
  <c r="BF459" i="23"/>
  <c r="BC459" i="23"/>
  <c r="BH458" i="23"/>
  <c r="BQ458" i="23" s="1"/>
  <c r="BG458" i="23"/>
  <c r="BF458" i="23"/>
  <c r="BC458" i="23"/>
  <c r="BH457" i="23"/>
  <c r="BQ457" i="23" s="1"/>
  <c r="BG457" i="23"/>
  <c r="BF457" i="23"/>
  <c r="BC457" i="23"/>
  <c r="BH456" i="23"/>
  <c r="BQ456" i="23" s="1"/>
  <c r="BG456" i="23"/>
  <c r="BF456" i="23"/>
  <c r="BC456" i="23"/>
  <c r="BH455" i="23"/>
  <c r="BQ455" i="23" s="1"/>
  <c r="BG455" i="23"/>
  <c r="BF455" i="23"/>
  <c r="BC455" i="23"/>
  <c r="BH454" i="23"/>
  <c r="BQ454" i="23" s="1"/>
  <c r="BG454" i="23"/>
  <c r="BF454" i="23"/>
  <c r="BC454" i="23"/>
  <c r="BH453" i="23"/>
  <c r="BQ453" i="23" s="1"/>
  <c r="BG453" i="23"/>
  <c r="BF453" i="23"/>
  <c r="BC453" i="23"/>
  <c r="BH452" i="23"/>
  <c r="BQ452" i="23" s="1"/>
  <c r="BG452" i="23"/>
  <c r="BC452" i="23"/>
  <c r="BC451" i="23"/>
  <c r="BH446" i="23"/>
  <c r="BQ446" i="23" s="1"/>
  <c r="BG446" i="23"/>
  <c r="BF446" i="23"/>
  <c r="BC446" i="23"/>
  <c r="BH445" i="23"/>
  <c r="BQ445" i="23" s="1"/>
  <c r="BG445" i="23"/>
  <c r="BF445" i="23"/>
  <c r="BC445" i="23"/>
  <c r="BH444" i="23"/>
  <c r="BQ444" i="23" s="1"/>
  <c r="BG444" i="23"/>
  <c r="BF444" i="23"/>
  <c r="BC444" i="23"/>
  <c r="BH443" i="23"/>
  <c r="BQ443" i="23" s="1"/>
  <c r="BG443" i="23"/>
  <c r="BF443" i="23"/>
  <c r="BC443" i="23"/>
  <c r="BH442" i="23"/>
  <c r="BQ442" i="23" s="1"/>
  <c r="BG442" i="23"/>
  <c r="BF442" i="23"/>
  <c r="BC442" i="23"/>
  <c r="BC441" i="23"/>
  <c r="BG440" i="23"/>
  <c r="BP440" i="23" s="1"/>
  <c r="BF440" i="23"/>
  <c r="BC440" i="23"/>
  <c r="BH439" i="23"/>
  <c r="BQ439" i="23" s="1"/>
  <c r="BG439" i="23"/>
  <c r="BF439" i="23"/>
  <c r="BC439" i="23"/>
  <c r="BH438" i="23"/>
  <c r="BQ438" i="23" s="1"/>
  <c r="BG438" i="23"/>
  <c r="BF438" i="23"/>
  <c r="BC438" i="23"/>
  <c r="BH437" i="23"/>
  <c r="BQ437" i="23" s="1"/>
  <c r="BG437" i="23"/>
  <c r="BF437" i="23"/>
  <c r="BC437" i="23"/>
  <c r="BH432" i="23"/>
  <c r="BQ432" i="23" s="1"/>
  <c r="BG432" i="23"/>
  <c r="BF432" i="23"/>
  <c r="BC432" i="23"/>
  <c r="BC431" i="23"/>
  <c r="BC430" i="23"/>
  <c r="BH425" i="23"/>
  <c r="BQ425" i="23" s="1"/>
  <c r="BG425" i="23"/>
  <c r="BF425" i="23"/>
  <c r="BC425" i="23"/>
  <c r="BH424" i="23"/>
  <c r="BQ424" i="23" s="1"/>
  <c r="BG424" i="23"/>
  <c r="BF424" i="23"/>
  <c r="BC424" i="23"/>
  <c r="BH423" i="23"/>
  <c r="BQ423" i="23" s="1"/>
  <c r="BG423" i="23"/>
  <c r="BF423" i="23"/>
  <c r="BC423" i="23"/>
  <c r="BH422" i="23"/>
  <c r="BQ422" i="23" s="1"/>
  <c r="BG422" i="23"/>
  <c r="BF422" i="23"/>
  <c r="BC422" i="23"/>
  <c r="BH421" i="23"/>
  <c r="BQ421" i="23" s="1"/>
  <c r="BG421" i="23"/>
  <c r="BF421" i="23"/>
  <c r="BC421" i="23"/>
  <c r="BH420" i="23"/>
  <c r="BQ420" i="23" s="1"/>
  <c r="BG420" i="23"/>
  <c r="BF420" i="23"/>
  <c r="BC420" i="23"/>
  <c r="BH419" i="23"/>
  <c r="BQ419" i="23" s="1"/>
  <c r="BG419" i="23"/>
  <c r="BF419" i="23"/>
  <c r="BC419" i="23"/>
  <c r="BF418" i="23"/>
  <c r="BC418" i="23"/>
  <c r="BC417" i="23"/>
  <c r="BC416" i="23"/>
  <c r="BH411" i="23"/>
  <c r="BQ411" i="23" s="1"/>
  <c r="BG411" i="23"/>
  <c r="BF411" i="23"/>
  <c r="BC411" i="23"/>
  <c r="BH410" i="23"/>
  <c r="BQ410" i="23" s="1"/>
  <c r="BG410" i="23"/>
  <c r="BF410" i="23"/>
  <c r="BC410" i="23"/>
  <c r="BH409" i="23"/>
  <c r="BQ409" i="23" s="1"/>
  <c r="BG409" i="23"/>
  <c r="BF409" i="23"/>
  <c r="BC409" i="23"/>
  <c r="BH408" i="23"/>
  <c r="BQ408" i="23" s="1"/>
  <c r="BG408" i="23"/>
  <c r="BF408" i="23"/>
  <c r="BC408" i="23"/>
  <c r="BH407" i="23"/>
  <c r="BQ407" i="23" s="1"/>
  <c r="BG407" i="23"/>
  <c r="BF407" i="23"/>
  <c r="BC407" i="23"/>
  <c r="BH406" i="23"/>
  <c r="BQ406" i="23" s="1"/>
  <c r="BG406" i="23"/>
  <c r="BF406" i="23"/>
  <c r="BC406" i="23"/>
  <c r="BH405" i="23"/>
  <c r="BQ405" i="23" s="1"/>
  <c r="BG405" i="23"/>
  <c r="BF405" i="23"/>
  <c r="BC405" i="23"/>
  <c r="BC404" i="23"/>
  <c r="BC403" i="23"/>
  <c r="BH402" i="23"/>
  <c r="BQ402" i="23" s="1"/>
  <c r="BG402" i="23"/>
  <c r="BF402" i="23"/>
  <c r="BC402" i="23"/>
  <c r="BH397" i="23"/>
  <c r="BQ397" i="23" s="1"/>
  <c r="BG397" i="23"/>
  <c r="BF397" i="23"/>
  <c r="BC397" i="23"/>
  <c r="BH396" i="23"/>
  <c r="BQ396" i="23" s="1"/>
  <c r="BG396" i="23"/>
  <c r="BF396" i="23"/>
  <c r="BC396" i="23"/>
  <c r="BH395" i="23"/>
  <c r="BQ395" i="23" s="1"/>
  <c r="BG395" i="23"/>
  <c r="BF395" i="23"/>
  <c r="BC395" i="23"/>
  <c r="BH394" i="23"/>
  <c r="BQ394" i="23" s="1"/>
  <c r="BG394" i="23"/>
  <c r="BF394" i="23"/>
  <c r="BC394" i="23"/>
  <c r="BH393" i="23"/>
  <c r="BQ393" i="23" s="1"/>
  <c r="BG393" i="23"/>
  <c r="BF393" i="23"/>
  <c r="BC393" i="23"/>
  <c r="BH392" i="23"/>
  <c r="BQ392" i="23" s="1"/>
  <c r="BG392" i="23"/>
  <c r="BF392" i="23"/>
  <c r="BC392" i="23"/>
  <c r="BH391" i="23"/>
  <c r="BQ391" i="23" s="1"/>
  <c r="BG391" i="23"/>
  <c r="BI391" i="23" s="1"/>
  <c r="BF391" i="23"/>
  <c r="BC391" i="23"/>
  <c r="BH390" i="23"/>
  <c r="BQ390" i="23" s="1"/>
  <c r="BG390" i="23"/>
  <c r="BF390" i="23"/>
  <c r="BC390" i="23"/>
  <c r="BH383" i="23"/>
  <c r="BQ383" i="23" s="1"/>
  <c r="BG383" i="23"/>
  <c r="BF383" i="23"/>
  <c r="BC383" i="23"/>
  <c r="BH382" i="23"/>
  <c r="BQ382" i="23" s="1"/>
  <c r="BG382" i="23"/>
  <c r="BF382" i="23"/>
  <c r="BC382" i="23"/>
  <c r="BH381" i="23"/>
  <c r="BQ381" i="23" s="1"/>
  <c r="BG381" i="23"/>
  <c r="BF381" i="23"/>
  <c r="BC381" i="23"/>
  <c r="BH380" i="23"/>
  <c r="BQ380" i="23" s="1"/>
  <c r="BG380" i="23"/>
  <c r="BF380" i="23"/>
  <c r="BC380" i="23"/>
  <c r="BH379" i="23"/>
  <c r="BQ379" i="23" s="1"/>
  <c r="BG379" i="23"/>
  <c r="BF379" i="23"/>
  <c r="BC379" i="23"/>
  <c r="BH378" i="23"/>
  <c r="BQ378" i="23" s="1"/>
  <c r="BG378" i="23"/>
  <c r="BF378" i="23"/>
  <c r="BC378" i="23"/>
  <c r="BH377" i="23"/>
  <c r="BQ377" i="23" s="1"/>
  <c r="BG377" i="23"/>
  <c r="BF377" i="23"/>
  <c r="BC377" i="23"/>
  <c r="BH376" i="23"/>
  <c r="BQ376" i="23" s="1"/>
  <c r="BG376" i="23"/>
  <c r="BF376" i="23"/>
  <c r="BC376" i="23"/>
  <c r="BH375" i="23"/>
  <c r="BQ375" i="23" s="1"/>
  <c r="BG375" i="23"/>
  <c r="BF375" i="23"/>
  <c r="BC375" i="23"/>
  <c r="BH374" i="23"/>
  <c r="BQ374" i="23" s="1"/>
  <c r="BG374" i="23"/>
  <c r="BF374" i="23"/>
  <c r="BC374" i="23"/>
  <c r="BH369" i="23"/>
  <c r="BQ369" i="23" s="1"/>
  <c r="BG369" i="23"/>
  <c r="BF369" i="23"/>
  <c r="BC369" i="23"/>
  <c r="BH368" i="23"/>
  <c r="BQ368" i="23" s="1"/>
  <c r="BG368" i="23"/>
  <c r="BF368" i="23"/>
  <c r="BC368" i="23"/>
  <c r="BH367" i="23"/>
  <c r="BQ367" i="23" s="1"/>
  <c r="BG367" i="23"/>
  <c r="BF367" i="23"/>
  <c r="BC367" i="23"/>
  <c r="BH366" i="23"/>
  <c r="BQ366" i="23" s="1"/>
  <c r="BG366" i="23"/>
  <c r="BF366" i="23"/>
  <c r="BC366" i="23"/>
  <c r="BH365" i="23"/>
  <c r="BQ365" i="23" s="1"/>
  <c r="BG365" i="23"/>
  <c r="BF365" i="23"/>
  <c r="BC365" i="23"/>
  <c r="BH364" i="23"/>
  <c r="BQ364" i="23" s="1"/>
  <c r="BG364" i="23"/>
  <c r="BF364" i="23"/>
  <c r="BC364" i="23"/>
  <c r="BH363" i="23"/>
  <c r="BQ363" i="23" s="1"/>
  <c r="BG363" i="23"/>
  <c r="BF363" i="23"/>
  <c r="BC363" i="23"/>
  <c r="BH362" i="23"/>
  <c r="BQ362" i="23" s="1"/>
  <c r="BG362" i="23"/>
  <c r="BF362" i="23"/>
  <c r="BC362" i="23"/>
  <c r="BH361" i="23"/>
  <c r="BQ361" i="23" s="1"/>
  <c r="BG361" i="23"/>
  <c r="BF361" i="23"/>
  <c r="BC361" i="23"/>
  <c r="BH360" i="23"/>
  <c r="BQ360" i="23" s="1"/>
  <c r="BG360" i="23"/>
  <c r="BF360" i="23"/>
  <c r="BC360" i="23"/>
  <c r="BH355" i="23"/>
  <c r="BQ355" i="23" s="1"/>
  <c r="BG355" i="23"/>
  <c r="BF355" i="23"/>
  <c r="BC355" i="23"/>
  <c r="BH354" i="23"/>
  <c r="BQ354" i="23" s="1"/>
  <c r="BG354" i="23"/>
  <c r="BF354" i="23"/>
  <c r="BC354" i="23"/>
  <c r="BH353" i="23"/>
  <c r="BQ353" i="23" s="1"/>
  <c r="BG353" i="23"/>
  <c r="BF353" i="23"/>
  <c r="BC353" i="23"/>
  <c r="BH352" i="23"/>
  <c r="BQ352" i="23" s="1"/>
  <c r="BG352" i="23"/>
  <c r="BF352" i="23"/>
  <c r="BC352" i="23"/>
  <c r="BH351" i="23"/>
  <c r="BQ351" i="23" s="1"/>
  <c r="BG351" i="23"/>
  <c r="BF351" i="23"/>
  <c r="BC351" i="23"/>
  <c r="BH350" i="23"/>
  <c r="BQ350" i="23" s="1"/>
  <c r="BG350" i="23"/>
  <c r="BF350" i="23"/>
  <c r="BC350" i="23"/>
  <c r="BH349" i="23"/>
  <c r="BQ349" i="23" s="1"/>
  <c r="BG349" i="23"/>
  <c r="BF349" i="23"/>
  <c r="BC349" i="23"/>
  <c r="BH348" i="23"/>
  <c r="BQ348" i="23" s="1"/>
  <c r="BG348" i="23"/>
  <c r="BF348" i="23"/>
  <c r="BC348" i="23"/>
  <c r="BH343" i="23"/>
  <c r="BQ343" i="23" s="1"/>
  <c r="BG343" i="23"/>
  <c r="BI343" i="23" s="1"/>
  <c r="BF343" i="23"/>
  <c r="BC343" i="23"/>
  <c r="BH342" i="23"/>
  <c r="BQ342" i="23" s="1"/>
  <c r="BG342" i="23"/>
  <c r="BF342" i="23"/>
  <c r="BC342" i="23"/>
  <c r="BH341" i="23"/>
  <c r="BQ341" i="23" s="1"/>
  <c r="BG341" i="23"/>
  <c r="BI341" i="23" s="1"/>
  <c r="BF341" i="23"/>
  <c r="BC341" i="23"/>
  <c r="BH340" i="23"/>
  <c r="BQ340" i="23" s="1"/>
  <c r="BG340" i="23"/>
  <c r="BF340" i="23"/>
  <c r="BC340" i="23"/>
  <c r="BH339" i="23"/>
  <c r="BQ339" i="23" s="1"/>
  <c r="BG339" i="23"/>
  <c r="BF339" i="23"/>
  <c r="BC339" i="23"/>
  <c r="BH338" i="23"/>
  <c r="BQ338" i="23" s="1"/>
  <c r="BG338" i="23"/>
  <c r="BF338" i="23"/>
  <c r="BC338" i="23"/>
  <c r="BH337" i="23"/>
  <c r="BQ337" i="23" s="1"/>
  <c r="BG337" i="23"/>
  <c r="BF337" i="23"/>
  <c r="BC337" i="23"/>
  <c r="BH336" i="23"/>
  <c r="BQ336" i="23" s="1"/>
  <c r="BG336" i="23"/>
  <c r="BF336" i="23"/>
  <c r="BC336" i="23"/>
  <c r="BH335" i="23"/>
  <c r="BQ335" i="23" s="1"/>
  <c r="BG335" i="23"/>
  <c r="BI335" i="23" s="1"/>
  <c r="BF335" i="23"/>
  <c r="BC335" i="23"/>
  <c r="BH328" i="23"/>
  <c r="BQ328" i="23" s="1"/>
  <c r="BG328" i="23"/>
  <c r="BF328" i="23"/>
  <c r="BC328" i="23"/>
  <c r="BH327" i="23"/>
  <c r="BQ327" i="23" s="1"/>
  <c r="BG327" i="23"/>
  <c r="BF327" i="23"/>
  <c r="BC327" i="23"/>
  <c r="BH326" i="23"/>
  <c r="BQ326" i="23" s="1"/>
  <c r="BG326" i="23"/>
  <c r="BF326" i="23"/>
  <c r="BC326" i="23"/>
  <c r="BH325" i="23"/>
  <c r="BQ325" i="23" s="1"/>
  <c r="BG325" i="23"/>
  <c r="BF325" i="23"/>
  <c r="BC325" i="23"/>
  <c r="BH324" i="23"/>
  <c r="BQ324" i="23" s="1"/>
  <c r="BG324" i="23"/>
  <c r="BF324" i="23"/>
  <c r="BC324" i="23"/>
  <c r="BH323" i="23"/>
  <c r="BQ323" i="23" s="1"/>
  <c r="BG323" i="23"/>
  <c r="BF323" i="23"/>
  <c r="BC323" i="23"/>
  <c r="BH322" i="23"/>
  <c r="BQ322" i="23" s="1"/>
  <c r="BG322" i="23"/>
  <c r="BF322" i="23"/>
  <c r="BC322" i="23"/>
  <c r="BH321" i="23"/>
  <c r="BQ321" i="23" s="1"/>
  <c r="BG321" i="23"/>
  <c r="BF321" i="23"/>
  <c r="BC321" i="23"/>
  <c r="BH320" i="23"/>
  <c r="BQ320" i="23" s="1"/>
  <c r="BG320" i="23"/>
  <c r="BF320" i="23"/>
  <c r="BC320" i="23"/>
  <c r="BH319" i="23"/>
  <c r="BQ319" i="23" s="1"/>
  <c r="BG319" i="23"/>
  <c r="BF319" i="23"/>
  <c r="BC319" i="23"/>
  <c r="BH318" i="23"/>
  <c r="BQ318" i="23" s="1"/>
  <c r="BG318" i="23"/>
  <c r="BF318" i="23"/>
  <c r="BC318" i="23"/>
  <c r="BH317" i="23"/>
  <c r="BQ317" i="23" s="1"/>
  <c r="BG317" i="23"/>
  <c r="BF317" i="23"/>
  <c r="BC317" i="23"/>
  <c r="BH316" i="23"/>
  <c r="BQ316" i="23" s="1"/>
  <c r="BG316" i="23"/>
  <c r="BF316" i="23"/>
  <c r="BC316" i="23"/>
  <c r="BH315" i="23"/>
  <c r="BQ315" i="23" s="1"/>
  <c r="BG315" i="23"/>
  <c r="BF315" i="23"/>
  <c r="BC315" i="23"/>
  <c r="BH314" i="23"/>
  <c r="BQ314" i="23" s="1"/>
  <c r="BG314" i="23"/>
  <c r="BF314" i="23"/>
  <c r="BC314" i="23"/>
  <c r="BH313" i="23"/>
  <c r="BQ313" i="23" s="1"/>
  <c r="BG313" i="23"/>
  <c r="BF313" i="23"/>
  <c r="BC313" i="23"/>
  <c r="BH312" i="23"/>
  <c r="BQ312" i="23" s="1"/>
  <c r="BG312" i="23"/>
  <c r="BF312" i="23"/>
  <c r="BC312" i="23"/>
  <c r="BH311" i="23"/>
  <c r="BQ311" i="23" s="1"/>
  <c r="BG311" i="23"/>
  <c r="BF311" i="23"/>
  <c r="BC311" i="23"/>
  <c r="BH310" i="23"/>
  <c r="BQ310" i="23" s="1"/>
  <c r="BG310" i="23"/>
  <c r="BF310" i="23"/>
  <c r="BC310" i="23"/>
  <c r="BH309" i="23"/>
  <c r="BQ309" i="23" s="1"/>
  <c r="BG309" i="23"/>
  <c r="BF309" i="23"/>
  <c r="BC309" i="23"/>
  <c r="BH308" i="23"/>
  <c r="BQ308" i="23" s="1"/>
  <c r="BG308" i="23"/>
  <c r="BF308" i="23"/>
  <c r="BC308" i="23"/>
  <c r="BH307" i="23"/>
  <c r="BQ307" i="23" s="1"/>
  <c r="BG307" i="23"/>
  <c r="BF307" i="23"/>
  <c r="BC307" i="23"/>
  <c r="BH306" i="23"/>
  <c r="BQ306" i="23" s="1"/>
  <c r="BG306" i="23"/>
  <c r="BF306" i="23"/>
  <c r="BC306" i="23"/>
  <c r="BH305" i="23"/>
  <c r="BQ305" i="23" s="1"/>
  <c r="BG305" i="23"/>
  <c r="BF305" i="23"/>
  <c r="BC305" i="23"/>
  <c r="BH304" i="23"/>
  <c r="BQ304" i="23" s="1"/>
  <c r="BG304" i="23"/>
  <c r="BF304" i="23"/>
  <c r="BC304" i="23"/>
  <c r="BH299" i="23"/>
  <c r="BQ299" i="23" s="1"/>
  <c r="BG299" i="23"/>
  <c r="BF299" i="23"/>
  <c r="BC299" i="23"/>
  <c r="BH298" i="23"/>
  <c r="BQ298" i="23" s="1"/>
  <c r="BG298" i="23"/>
  <c r="BF298" i="23"/>
  <c r="BC298" i="23"/>
  <c r="BH297" i="23"/>
  <c r="BQ297" i="23" s="1"/>
  <c r="BG297" i="23"/>
  <c r="BF297" i="23"/>
  <c r="BC297" i="23"/>
  <c r="BH292" i="23"/>
  <c r="BQ292" i="23" s="1"/>
  <c r="BG292" i="23"/>
  <c r="BF292" i="23"/>
  <c r="BC292" i="23"/>
  <c r="BH291" i="23"/>
  <c r="BQ291" i="23" s="1"/>
  <c r="BG291" i="23"/>
  <c r="BF291" i="23"/>
  <c r="BC291" i="23"/>
  <c r="BH290" i="23"/>
  <c r="BQ290" i="23" s="1"/>
  <c r="BG290" i="23"/>
  <c r="BF290" i="23"/>
  <c r="BC290" i="23"/>
  <c r="BH289" i="23"/>
  <c r="BQ289" i="23" s="1"/>
  <c r="BG289" i="23"/>
  <c r="BF289" i="23"/>
  <c r="BC289" i="23"/>
  <c r="BH288" i="23"/>
  <c r="BQ288" i="23" s="1"/>
  <c r="BG288" i="23"/>
  <c r="BF288" i="23"/>
  <c r="BC288" i="23"/>
  <c r="BH287" i="23"/>
  <c r="BQ287" i="23" s="1"/>
  <c r="BG287" i="23"/>
  <c r="BF287" i="23"/>
  <c r="BC287" i="23"/>
  <c r="BH286" i="23"/>
  <c r="BQ286" i="23" s="1"/>
  <c r="BG286" i="23"/>
  <c r="BF286" i="23"/>
  <c r="BC286" i="23"/>
  <c r="BH285" i="23"/>
  <c r="BQ285" i="23" s="1"/>
  <c r="BG285" i="23"/>
  <c r="BF285" i="23"/>
  <c r="BC285" i="23"/>
  <c r="BH284" i="23"/>
  <c r="BQ284" i="23" s="1"/>
  <c r="BG284" i="23"/>
  <c r="BF284" i="23"/>
  <c r="BC284" i="23"/>
  <c r="BH283" i="23"/>
  <c r="BQ283" i="23" s="1"/>
  <c r="BG283" i="23"/>
  <c r="BF283" i="23"/>
  <c r="BC283" i="23"/>
  <c r="BH278" i="23"/>
  <c r="BQ278" i="23" s="1"/>
  <c r="BG278" i="23"/>
  <c r="BF278" i="23"/>
  <c r="BF277" i="23" s="1"/>
  <c r="BC278" i="23"/>
  <c r="BC277" i="23" s="1"/>
  <c r="BH273" i="23"/>
  <c r="BQ273" i="23" s="1"/>
  <c r="BG273" i="23"/>
  <c r="BF273" i="23"/>
  <c r="BC273" i="23"/>
  <c r="BH268" i="23"/>
  <c r="BQ268" i="23" s="1"/>
  <c r="BG268" i="23"/>
  <c r="BF268" i="23"/>
  <c r="BC268" i="23"/>
  <c r="BH267" i="23"/>
  <c r="BQ267" i="23" s="1"/>
  <c r="BG267" i="23"/>
  <c r="BF267" i="23"/>
  <c r="BC267" i="23"/>
  <c r="BH266" i="23"/>
  <c r="BQ266" i="23" s="1"/>
  <c r="BG266" i="23"/>
  <c r="BF266" i="23"/>
  <c r="BC266" i="23"/>
  <c r="BH265" i="23"/>
  <c r="BQ265" i="23" s="1"/>
  <c r="BG265" i="23"/>
  <c r="BF265" i="23"/>
  <c r="BC265" i="23"/>
  <c r="BH264" i="23"/>
  <c r="BQ264" i="23" s="1"/>
  <c r="BG264" i="23"/>
  <c r="BF264" i="23"/>
  <c r="BC264" i="23"/>
  <c r="BH263" i="23"/>
  <c r="BQ263" i="23" s="1"/>
  <c r="BG263" i="23"/>
  <c r="BF263" i="23"/>
  <c r="BC263" i="23"/>
  <c r="BH262" i="23"/>
  <c r="BQ262" i="23" s="1"/>
  <c r="BG262" i="23"/>
  <c r="BF262" i="23"/>
  <c r="BC262" i="23"/>
  <c r="BH257" i="23"/>
  <c r="BQ257" i="23" s="1"/>
  <c r="BG257" i="23"/>
  <c r="BF257" i="23"/>
  <c r="BC257" i="23"/>
  <c r="BH256" i="23"/>
  <c r="BQ256" i="23" s="1"/>
  <c r="BG256" i="23"/>
  <c r="BF256" i="23"/>
  <c r="BC256" i="23"/>
  <c r="BH255" i="23"/>
  <c r="BQ255" i="23" s="1"/>
  <c r="BG255" i="23"/>
  <c r="BF255" i="23"/>
  <c r="BC255" i="23"/>
  <c r="BH254" i="23"/>
  <c r="BQ254" i="23" s="1"/>
  <c r="BG254" i="23"/>
  <c r="BF254" i="23"/>
  <c r="BC254" i="23"/>
  <c r="BH253" i="23"/>
  <c r="BQ253" i="23" s="1"/>
  <c r="BG253" i="23"/>
  <c r="BF253" i="23"/>
  <c r="BC253" i="23"/>
  <c r="BH252" i="23"/>
  <c r="BQ252" i="23" s="1"/>
  <c r="BG252" i="23"/>
  <c r="BF252" i="23"/>
  <c r="BC252" i="23"/>
  <c r="BH251" i="23"/>
  <c r="BQ251" i="23" s="1"/>
  <c r="BG251" i="23"/>
  <c r="BF251" i="23"/>
  <c r="BC251" i="23"/>
  <c r="BH250" i="23"/>
  <c r="BQ250" i="23" s="1"/>
  <c r="BG250" i="23"/>
  <c r="BF250" i="23"/>
  <c r="BC250" i="23"/>
  <c r="BH249" i="23"/>
  <c r="BQ249" i="23" s="1"/>
  <c r="BG249" i="23"/>
  <c r="BF249" i="23"/>
  <c r="BC249" i="23"/>
  <c r="BH248" i="23"/>
  <c r="BQ248" i="23" s="1"/>
  <c r="BG248" i="23"/>
  <c r="BF248" i="23"/>
  <c r="BC248" i="23"/>
  <c r="BH247" i="23"/>
  <c r="BQ247" i="23" s="1"/>
  <c r="BG247" i="23"/>
  <c r="BF247" i="23"/>
  <c r="BC247" i="23"/>
  <c r="BH246" i="23"/>
  <c r="BQ246" i="23" s="1"/>
  <c r="BG246" i="23"/>
  <c r="BF246" i="23"/>
  <c r="BC246" i="23"/>
  <c r="BC245" i="23"/>
  <c r="BH240" i="23"/>
  <c r="BQ240" i="23" s="1"/>
  <c r="BG240" i="23"/>
  <c r="BF240" i="23"/>
  <c r="BC240" i="23"/>
  <c r="BH239" i="23"/>
  <c r="BQ239" i="23" s="1"/>
  <c r="BG239" i="23"/>
  <c r="BF239" i="23"/>
  <c r="BC239" i="23"/>
  <c r="BH238" i="23"/>
  <c r="BQ238" i="23" s="1"/>
  <c r="BG238" i="23"/>
  <c r="BF238" i="23"/>
  <c r="BC238" i="23"/>
  <c r="BH237" i="23"/>
  <c r="BQ237" i="23" s="1"/>
  <c r="BG237" i="23"/>
  <c r="BF237" i="23"/>
  <c r="BC237" i="23"/>
  <c r="BH236" i="23"/>
  <c r="BQ236" i="23" s="1"/>
  <c r="BG236" i="23"/>
  <c r="BF236" i="23"/>
  <c r="BC236" i="23"/>
  <c r="BH235" i="23"/>
  <c r="BQ235" i="23" s="1"/>
  <c r="BG235" i="23"/>
  <c r="BF235" i="23"/>
  <c r="BC235" i="23"/>
  <c r="BH234" i="23"/>
  <c r="BQ234" i="23" s="1"/>
  <c r="BG234" i="23"/>
  <c r="BF234" i="23"/>
  <c r="BC234" i="23"/>
  <c r="BH233" i="23"/>
  <c r="BQ233" i="23" s="1"/>
  <c r="BG233" i="23"/>
  <c r="BF233" i="23"/>
  <c r="BC233" i="23"/>
  <c r="BH232" i="23"/>
  <c r="BQ232" i="23" s="1"/>
  <c r="BG232" i="23"/>
  <c r="BF232" i="23"/>
  <c r="BC232" i="23"/>
  <c r="BH231" i="23"/>
  <c r="BQ231" i="23" s="1"/>
  <c r="BG231" i="23"/>
  <c r="BF231" i="23"/>
  <c r="BC231" i="23"/>
  <c r="BH226" i="23"/>
  <c r="BQ226" i="23" s="1"/>
  <c r="BG226" i="23"/>
  <c r="BF226" i="23"/>
  <c r="BC226" i="23"/>
  <c r="BC225" i="23"/>
  <c r="BC224" i="23"/>
  <c r="BC223" i="23"/>
  <c r="BC222" i="23"/>
  <c r="BH221" i="23"/>
  <c r="BQ221" i="23" s="1"/>
  <c r="BG221" i="23"/>
  <c r="BF221" i="23"/>
  <c r="BC221" i="23"/>
  <c r="BH220" i="23"/>
  <c r="BQ220" i="23" s="1"/>
  <c r="BG220" i="23"/>
  <c r="BF220" i="23"/>
  <c r="BC220" i="23"/>
  <c r="BH219" i="23"/>
  <c r="BQ219" i="23" s="1"/>
  <c r="BG219" i="23"/>
  <c r="BF219" i="23"/>
  <c r="BC219" i="23"/>
  <c r="BH214" i="23"/>
  <c r="BQ214" i="23" s="1"/>
  <c r="BG214" i="23"/>
  <c r="BF214" i="23"/>
  <c r="BC214" i="23"/>
  <c r="BH213" i="23"/>
  <c r="BQ213" i="23" s="1"/>
  <c r="BG213" i="23"/>
  <c r="BF213" i="23"/>
  <c r="BC213" i="23"/>
  <c r="BH212" i="23"/>
  <c r="BQ212" i="23" s="1"/>
  <c r="BG212" i="23"/>
  <c r="BF212" i="23"/>
  <c r="BC212" i="23"/>
  <c r="BH211" i="23"/>
  <c r="BQ211" i="23" s="1"/>
  <c r="BG211" i="23"/>
  <c r="BF211" i="23"/>
  <c r="BC211" i="23"/>
  <c r="BH210" i="23"/>
  <c r="BQ210" i="23" s="1"/>
  <c r="BG210" i="23"/>
  <c r="BF210" i="23"/>
  <c r="BC210" i="23"/>
  <c r="BH209" i="23"/>
  <c r="BQ209" i="23" s="1"/>
  <c r="BG209" i="23"/>
  <c r="BF209" i="23"/>
  <c r="BC209" i="23"/>
  <c r="BH208" i="23"/>
  <c r="BQ208" i="23" s="1"/>
  <c r="BG208" i="23"/>
  <c r="BF208" i="23"/>
  <c r="BC208" i="23"/>
  <c r="BH207" i="23"/>
  <c r="BQ207" i="23" s="1"/>
  <c r="BG207" i="23"/>
  <c r="BF207" i="23"/>
  <c r="BC207" i="23"/>
  <c r="BH206" i="23"/>
  <c r="BQ206" i="23" s="1"/>
  <c r="BG206" i="23"/>
  <c r="BF206" i="23"/>
  <c r="BC206" i="23"/>
  <c r="BH205" i="23"/>
  <c r="BQ205" i="23" s="1"/>
  <c r="BG205" i="23"/>
  <c r="BF205" i="23"/>
  <c r="BC205" i="23"/>
  <c r="BH200" i="23"/>
  <c r="BQ200" i="23" s="1"/>
  <c r="BG200" i="23"/>
  <c r="BF200" i="23"/>
  <c r="BC200" i="23"/>
  <c r="BH199" i="23"/>
  <c r="BQ199" i="23" s="1"/>
  <c r="BG199" i="23"/>
  <c r="BF199" i="23"/>
  <c r="BC199" i="23"/>
  <c r="BH198" i="23"/>
  <c r="BQ198" i="23" s="1"/>
  <c r="BG198" i="23"/>
  <c r="BI198" i="23" s="1"/>
  <c r="BF198" i="23"/>
  <c r="BC198" i="23"/>
  <c r="BH197" i="23"/>
  <c r="BQ197" i="23" s="1"/>
  <c r="BG197" i="23"/>
  <c r="BF197" i="23"/>
  <c r="BC197" i="23"/>
  <c r="BH196" i="23"/>
  <c r="BQ196" i="23" s="1"/>
  <c r="BG196" i="23"/>
  <c r="BF196" i="23"/>
  <c r="BC196" i="23"/>
  <c r="BH195" i="23"/>
  <c r="BQ195" i="23" s="1"/>
  <c r="BG195" i="23"/>
  <c r="BF195" i="23"/>
  <c r="BC195" i="23"/>
  <c r="BH194" i="23"/>
  <c r="BQ194" i="23" s="1"/>
  <c r="BG194" i="23"/>
  <c r="BF194" i="23"/>
  <c r="BC194" i="23"/>
  <c r="BH193" i="23"/>
  <c r="BQ193" i="23" s="1"/>
  <c r="BG193" i="23"/>
  <c r="BF193" i="23"/>
  <c r="BC193" i="23"/>
  <c r="BC192" i="23"/>
  <c r="BH191" i="23"/>
  <c r="BQ191" i="23" s="1"/>
  <c r="BG191" i="23"/>
  <c r="BF191" i="23"/>
  <c r="BC191" i="23"/>
  <c r="BH184" i="23"/>
  <c r="BQ184" i="23" s="1"/>
  <c r="BG184" i="23"/>
  <c r="BF184" i="23"/>
  <c r="BC184" i="23"/>
  <c r="BH183" i="23"/>
  <c r="BQ183" i="23" s="1"/>
  <c r="BG183" i="23"/>
  <c r="BF183" i="23"/>
  <c r="BC183" i="23"/>
  <c r="BH182" i="23"/>
  <c r="BQ182" i="23" s="1"/>
  <c r="BG182" i="23"/>
  <c r="BF182" i="23"/>
  <c r="BC182" i="23"/>
  <c r="BH181" i="23"/>
  <c r="BQ181" i="23" s="1"/>
  <c r="BG181" i="23"/>
  <c r="BF181" i="23"/>
  <c r="BC181" i="23"/>
  <c r="BH180" i="23"/>
  <c r="BQ180" i="23" s="1"/>
  <c r="BG180" i="23"/>
  <c r="BF180" i="23"/>
  <c r="BC180" i="23"/>
  <c r="BH179" i="23"/>
  <c r="BQ179" i="23" s="1"/>
  <c r="BG179" i="23"/>
  <c r="BI179" i="23" s="1"/>
  <c r="BF179" i="23"/>
  <c r="BC179" i="23"/>
  <c r="BC178" i="23"/>
  <c r="BC177" i="23"/>
  <c r="BH172" i="23"/>
  <c r="BQ172" i="23" s="1"/>
  <c r="BG172" i="23"/>
  <c r="BF172" i="23"/>
  <c r="BC172" i="23"/>
  <c r="BH171" i="23"/>
  <c r="BQ171" i="23" s="1"/>
  <c r="BG171" i="23"/>
  <c r="BF171" i="23"/>
  <c r="BC171" i="23"/>
  <c r="BH170" i="23"/>
  <c r="BQ170" i="23" s="1"/>
  <c r="BG170" i="23"/>
  <c r="BF170" i="23"/>
  <c r="BC170" i="23"/>
  <c r="BH169" i="23"/>
  <c r="BQ169" i="23" s="1"/>
  <c r="BG169" i="23"/>
  <c r="BF169" i="23"/>
  <c r="BC169" i="23"/>
  <c r="BH168" i="23"/>
  <c r="BQ168" i="23" s="1"/>
  <c r="BG168" i="23"/>
  <c r="BF168" i="23"/>
  <c r="BC168" i="23"/>
  <c r="BH167" i="23"/>
  <c r="BQ167" i="23" s="1"/>
  <c r="BG167" i="23"/>
  <c r="BF167" i="23"/>
  <c r="BC167" i="23"/>
  <c r="BH166" i="23"/>
  <c r="BQ166" i="23" s="1"/>
  <c r="BG166" i="23"/>
  <c r="BF166" i="23"/>
  <c r="BC166" i="23"/>
  <c r="BH165" i="23"/>
  <c r="BQ165" i="23" s="1"/>
  <c r="BG165" i="23"/>
  <c r="BF165" i="23"/>
  <c r="BC165" i="23"/>
  <c r="BH164" i="23"/>
  <c r="BQ164" i="23" s="1"/>
  <c r="BG164" i="23"/>
  <c r="BF164" i="23"/>
  <c r="BC164" i="23"/>
  <c r="BH163" i="23"/>
  <c r="BQ163" i="23" s="1"/>
  <c r="BG163" i="23"/>
  <c r="BF163" i="23"/>
  <c r="BC163" i="23"/>
  <c r="BH158" i="23"/>
  <c r="BQ158" i="23" s="1"/>
  <c r="BG158" i="23"/>
  <c r="BF158" i="23"/>
  <c r="BC158" i="23"/>
  <c r="BH157" i="23"/>
  <c r="BQ157" i="23" s="1"/>
  <c r="BG157" i="23"/>
  <c r="BF157" i="23"/>
  <c r="BC157" i="23"/>
  <c r="BH156" i="23"/>
  <c r="BQ156" i="23" s="1"/>
  <c r="BG156" i="23"/>
  <c r="BF156" i="23"/>
  <c r="BC156" i="23"/>
  <c r="BH155" i="23"/>
  <c r="BQ155" i="23" s="1"/>
  <c r="BG155" i="23"/>
  <c r="BI155" i="23" s="1"/>
  <c r="BF155" i="23"/>
  <c r="BC155" i="23"/>
  <c r="BH154" i="23"/>
  <c r="BQ154" i="23" s="1"/>
  <c r="BG154" i="23"/>
  <c r="BF154" i="23"/>
  <c r="BC154" i="23"/>
  <c r="BH153" i="23"/>
  <c r="BQ153" i="23" s="1"/>
  <c r="BG153" i="23"/>
  <c r="BF153" i="23"/>
  <c r="BC153" i="23"/>
  <c r="BH152" i="23"/>
  <c r="BQ152" i="23" s="1"/>
  <c r="BG152" i="23"/>
  <c r="BF152" i="23"/>
  <c r="BC152" i="23"/>
  <c r="BH151" i="23"/>
  <c r="BQ151" i="23" s="1"/>
  <c r="BG151" i="23"/>
  <c r="BI151" i="23" s="1"/>
  <c r="BF151" i="23"/>
  <c r="BC151" i="23"/>
  <c r="BC150" i="23"/>
  <c r="BH149" i="23"/>
  <c r="BQ149" i="23" s="1"/>
  <c r="BG149" i="23"/>
  <c r="BI149" i="23" s="1"/>
  <c r="BF149" i="23"/>
  <c r="BC149" i="23"/>
  <c r="BH144" i="23"/>
  <c r="BQ144" i="23" s="1"/>
  <c r="BG144" i="23"/>
  <c r="BF144" i="23"/>
  <c r="BC144" i="23"/>
  <c r="BF143" i="23"/>
  <c r="BC143" i="23"/>
  <c r="BF142" i="23"/>
  <c r="BC142" i="23"/>
  <c r="BF141" i="23"/>
  <c r="BC141" i="23"/>
  <c r="BF140" i="23"/>
  <c r="BC140" i="23"/>
  <c r="BF138" i="23"/>
  <c r="BC138" i="23"/>
  <c r="BH133" i="23"/>
  <c r="BQ133" i="23" s="1"/>
  <c r="BG133" i="23"/>
  <c r="BF133" i="23"/>
  <c r="BC133" i="23"/>
  <c r="BH132" i="23"/>
  <c r="BQ132" i="23" s="1"/>
  <c r="BG132" i="23"/>
  <c r="BF132" i="23"/>
  <c r="BC132" i="23"/>
  <c r="BH131" i="23"/>
  <c r="BQ131" i="23" s="1"/>
  <c r="BG131" i="23"/>
  <c r="BF131" i="23"/>
  <c r="BC131" i="23"/>
  <c r="BH130" i="23"/>
  <c r="BQ130" i="23" s="1"/>
  <c r="BG130" i="23"/>
  <c r="BF130" i="23"/>
  <c r="BC130" i="23"/>
  <c r="BH129" i="23"/>
  <c r="BQ129" i="23" s="1"/>
  <c r="BG129" i="23"/>
  <c r="BF129" i="23"/>
  <c r="BC129" i="23"/>
  <c r="BH128" i="23"/>
  <c r="BQ128" i="23" s="1"/>
  <c r="BG128" i="23"/>
  <c r="BF128" i="23"/>
  <c r="BC128" i="23"/>
  <c r="BH127" i="23"/>
  <c r="BQ127" i="23" s="1"/>
  <c r="BG127" i="23"/>
  <c r="BF127" i="23"/>
  <c r="BC127" i="23"/>
  <c r="BH126" i="23"/>
  <c r="BQ126" i="23" s="1"/>
  <c r="BG126" i="23"/>
  <c r="BF126" i="23"/>
  <c r="BC126" i="23"/>
  <c r="BH125" i="23"/>
  <c r="BQ125" i="23" s="1"/>
  <c r="BG125" i="23"/>
  <c r="BF125" i="23"/>
  <c r="BC125" i="23"/>
  <c r="BH124" i="23"/>
  <c r="BQ124" i="23" s="1"/>
  <c r="BG124" i="23"/>
  <c r="BF124" i="23"/>
  <c r="BC124" i="23"/>
  <c r="BH119" i="23"/>
  <c r="BQ119" i="23" s="1"/>
  <c r="BG119" i="23"/>
  <c r="BI119" i="23" s="1"/>
  <c r="BF119" i="23"/>
  <c r="BC119" i="23"/>
  <c r="BH118" i="23"/>
  <c r="BQ118" i="23" s="1"/>
  <c r="BG118" i="23"/>
  <c r="BF118" i="23"/>
  <c r="BC118" i="23"/>
  <c r="BH117" i="23"/>
  <c r="BQ117" i="23" s="1"/>
  <c r="BG117" i="23"/>
  <c r="BF117" i="23"/>
  <c r="BC117" i="23"/>
  <c r="BH116" i="23"/>
  <c r="BQ116" i="23" s="1"/>
  <c r="BG116" i="23"/>
  <c r="BF116" i="23"/>
  <c r="BC116" i="23"/>
  <c r="BH115" i="23"/>
  <c r="BQ115" i="23" s="1"/>
  <c r="BG115" i="23"/>
  <c r="BI115" i="23" s="1"/>
  <c r="BF115" i="23"/>
  <c r="BC115" i="23"/>
  <c r="BH114" i="23"/>
  <c r="BQ114" i="23" s="1"/>
  <c r="BG114" i="23"/>
  <c r="BF114" i="23"/>
  <c r="BC114" i="23"/>
  <c r="BH113" i="23"/>
  <c r="BQ113" i="23" s="1"/>
  <c r="BG113" i="23"/>
  <c r="BI113" i="23" s="1"/>
  <c r="BF113" i="23"/>
  <c r="BC113" i="23"/>
  <c r="BH112" i="23"/>
  <c r="BQ112" i="23" s="1"/>
  <c r="BG112" i="23"/>
  <c r="BF112" i="23"/>
  <c r="BC112" i="23"/>
  <c r="BH111" i="23"/>
  <c r="BQ111" i="23" s="1"/>
  <c r="BG111" i="23"/>
  <c r="BF111" i="23"/>
  <c r="BC111" i="23"/>
  <c r="BG110" i="23"/>
  <c r="BC110" i="23"/>
  <c r="BH102" i="23"/>
  <c r="BQ102" i="23" s="1"/>
  <c r="BG102" i="23"/>
  <c r="BF102" i="23"/>
  <c r="BC102" i="23"/>
  <c r="BH101" i="23"/>
  <c r="BQ101" i="23" s="1"/>
  <c r="BG101" i="23"/>
  <c r="BF101" i="23"/>
  <c r="BC101" i="23"/>
  <c r="BH100" i="23"/>
  <c r="BQ100" i="23" s="1"/>
  <c r="BG100" i="23"/>
  <c r="BF100" i="23"/>
  <c r="BC100" i="23"/>
  <c r="BH99" i="23"/>
  <c r="BQ99" i="23" s="1"/>
  <c r="BG99" i="23"/>
  <c r="BI99" i="23" s="1"/>
  <c r="BF99" i="23"/>
  <c r="BC99" i="23"/>
  <c r="BH98" i="23"/>
  <c r="BQ98" i="23" s="1"/>
  <c r="BG98" i="23"/>
  <c r="BF98" i="23"/>
  <c r="BC98" i="23"/>
  <c r="BH97" i="23"/>
  <c r="BQ97" i="23" s="1"/>
  <c r="BG97" i="23"/>
  <c r="BF97" i="23"/>
  <c r="BC97" i="23"/>
  <c r="BH96" i="23"/>
  <c r="BQ96" i="23" s="1"/>
  <c r="BG96" i="23"/>
  <c r="BI96" i="23" s="1"/>
  <c r="BF96" i="23"/>
  <c r="BC96" i="23"/>
  <c r="BH95" i="23"/>
  <c r="BQ95" i="23" s="1"/>
  <c r="BG95" i="23"/>
  <c r="BI95" i="23" s="1"/>
  <c r="BF95" i="23"/>
  <c r="BC95" i="23"/>
  <c r="BH94" i="23"/>
  <c r="BQ94" i="23" s="1"/>
  <c r="BG94" i="23"/>
  <c r="BF94" i="23"/>
  <c r="BC94" i="23"/>
  <c r="BG93" i="23"/>
  <c r="BC93" i="23"/>
  <c r="BH88" i="23"/>
  <c r="BQ88" i="23" s="1"/>
  <c r="BG88" i="23"/>
  <c r="BF88" i="23"/>
  <c r="BC88" i="23"/>
  <c r="BG87" i="23"/>
  <c r="BC87" i="23"/>
  <c r="BC86" i="23"/>
  <c r="BG85" i="23"/>
  <c r="BC85" i="23"/>
  <c r="BG84" i="23"/>
  <c r="BC84" i="23"/>
  <c r="BG83" i="23"/>
  <c r="BC83" i="23"/>
  <c r="BG82" i="23"/>
  <c r="BC82" i="23"/>
  <c r="BG81" i="23"/>
  <c r="BC81" i="23"/>
  <c r="BG80" i="23"/>
  <c r="BC80" i="23"/>
  <c r="BG79" i="23"/>
  <c r="BC79" i="23"/>
  <c r="BC78" i="23"/>
  <c r="BG77" i="23"/>
  <c r="BC77" i="23"/>
  <c r="BC76" i="23"/>
  <c r="BG75" i="23"/>
  <c r="BC75" i="23"/>
  <c r="BG74" i="23"/>
  <c r="BC74" i="23"/>
  <c r="BG73" i="23"/>
  <c r="BC73" i="23"/>
  <c r="BG72" i="23"/>
  <c r="BC72" i="23"/>
  <c r="BG71" i="23"/>
  <c r="BC71" i="23"/>
  <c r="BC70" i="23"/>
  <c r="BG69" i="23"/>
  <c r="BC69" i="23"/>
  <c r="BG68" i="23"/>
  <c r="BC68" i="23"/>
  <c r="BG67" i="23"/>
  <c r="BC67" i="23"/>
  <c r="BC66" i="23"/>
  <c r="BC65" i="23"/>
  <c r="BC64" i="23"/>
  <c r="BC63" i="23"/>
  <c r="BC62" i="23"/>
  <c r="BC61" i="23"/>
  <c r="BH56" i="23"/>
  <c r="BQ56" i="23" s="1"/>
  <c r="BG56" i="23"/>
  <c r="BF56" i="23"/>
  <c r="BC56" i="23"/>
  <c r="BH54" i="23"/>
  <c r="BQ54" i="23" s="1"/>
  <c r="BG54" i="23"/>
  <c r="BF54" i="23"/>
  <c r="BC54" i="23"/>
  <c r="BH53" i="23"/>
  <c r="BQ53" i="23" s="1"/>
  <c r="BG53" i="23"/>
  <c r="BF53" i="23"/>
  <c r="BC53" i="23"/>
  <c r="BH52" i="23"/>
  <c r="BQ52" i="23" s="1"/>
  <c r="BG52" i="23"/>
  <c r="BF52" i="23"/>
  <c r="BC52" i="23"/>
  <c r="BC51" i="23"/>
  <c r="BG50" i="23"/>
  <c r="BC50" i="23"/>
  <c r="BG49" i="23"/>
  <c r="BC49" i="23"/>
  <c r="BG48" i="23"/>
  <c r="BC48" i="23"/>
  <c r="BG47" i="23"/>
  <c r="BC47" i="23"/>
  <c r="BG46" i="23"/>
  <c r="BC46" i="23"/>
  <c r="BG45" i="23"/>
  <c r="BC45" i="23"/>
  <c r="BC44" i="23"/>
  <c r="BC43" i="23"/>
  <c r="BH37" i="23"/>
  <c r="BQ37" i="23" s="1"/>
  <c r="BG37" i="23"/>
  <c r="BF37" i="23"/>
  <c r="BC37" i="23"/>
  <c r="BH36" i="23"/>
  <c r="BQ36" i="23" s="1"/>
  <c r="BG36" i="23"/>
  <c r="BF36" i="23"/>
  <c r="BC36" i="23"/>
  <c r="BH35" i="23"/>
  <c r="BQ35" i="23" s="1"/>
  <c r="BG35" i="23"/>
  <c r="BF35" i="23"/>
  <c r="BC35" i="23"/>
  <c r="BH34" i="23"/>
  <c r="BQ34" i="23" s="1"/>
  <c r="BG34" i="23"/>
  <c r="BF34" i="23"/>
  <c r="BC34" i="23"/>
  <c r="BH33" i="23"/>
  <c r="BQ33" i="23" s="1"/>
  <c r="BG33" i="23"/>
  <c r="BF33" i="23"/>
  <c r="BC33" i="23"/>
  <c r="BC32" i="23"/>
  <c r="BC31" i="23"/>
  <c r="BC30" i="23"/>
  <c r="BC29" i="23"/>
  <c r="BC28" i="23"/>
  <c r="BH23" i="23"/>
  <c r="BQ23" i="23" s="1"/>
  <c r="BG23" i="23"/>
  <c r="BF23" i="23"/>
  <c r="BC23" i="23"/>
  <c r="BH22" i="23"/>
  <c r="BQ22" i="23" s="1"/>
  <c r="BG22" i="23"/>
  <c r="BF22" i="23"/>
  <c r="BC22" i="23"/>
  <c r="BH21" i="23"/>
  <c r="BQ21" i="23" s="1"/>
  <c r="BG21" i="23"/>
  <c r="BF21" i="23"/>
  <c r="BC21" i="23"/>
  <c r="BH20" i="23"/>
  <c r="BQ20" i="23" s="1"/>
  <c r="BG20" i="23"/>
  <c r="BF20" i="23"/>
  <c r="BC20" i="23"/>
  <c r="BH19" i="23"/>
  <c r="BQ19" i="23" s="1"/>
  <c r="BG19" i="23"/>
  <c r="BF19" i="23"/>
  <c r="BC19" i="23"/>
  <c r="BH18" i="23"/>
  <c r="BQ18" i="23" s="1"/>
  <c r="BG18" i="23"/>
  <c r="BF18" i="23"/>
  <c r="BC18" i="23"/>
  <c r="BH17" i="23"/>
  <c r="BQ17" i="23" s="1"/>
  <c r="BG17" i="23"/>
  <c r="BF17" i="23"/>
  <c r="BC17" i="23"/>
  <c r="BH16" i="23"/>
  <c r="BG16" i="23"/>
  <c r="BP16" i="23" s="1"/>
  <c r="BF16" i="23"/>
  <c r="BC16" i="23"/>
  <c r="BH11" i="23"/>
  <c r="BQ11" i="23" s="1"/>
  <c r="BG11" i="23"/>
  <c r="BF11" i="23"/>
  <c r="BF10" i="23" s="1"/>
  <c r="BC11" i="23"/>
  <c r="BC10" i="23" s="1"/>
  <c r="AV93" i="23"/>
  <c r="AV67" i="23"/>
  <c r="AV68" i="23"/>
  <c r="AV69" i="23"/>
  <c r="AV70" i="23"/>
  <c r="AV71" i="23"/>
  <c r="AV72" i="23"/>
  <c r="AV73" i="23"/>
  <c r="AV74" i="23"/>
  <c r="AV75" i="23"/>
  <c r="AV76" i="23"/>
  <c r="AV77" i="23"/>
  <c r="AV78" i="23"/>
  <c r="AV79" i="23"/>
  <c r="AV80" i="23"/>
  <c r="AV81" i="23"/>
  <c r="AV82" i="23"/>
  <c r="AV83" i="23"/>
  <c r="AV84" i="23"/>
  <c r="AV85" i="23"/>
  <c r="AV86" i="23"/>
  <c r="AV87" i="23"/>
  <c r="AV45" i="23"/>
  <c r="AV46" i="23"/>
  <c r="AV47" i="23"/>
  <c r="AV48" i="23"/>
  <c r="AV49" i="23"/>
  <c r="AV50" i="23"/>
  <c r="AV51" i="23"/>
  <c r="AV28" i="23"/>
  <c r="BI153" i="23" l="1"/>
  <c r="BI349" i="23"/>
  <c r="BR593" i="23"/>
  <c r="BI181" i="23"/>
  <c r="BR309" i="23"/>
  <c r="BI94" i="23"/>
  <c r="BI97" i="23"/>
  <c r="BI200" i="23"/>
  <c r="BI220" i="23"/>
  <c r="BR531" i="23"/>
  <c r="BR547" i="23"/>
  <c r="BI54" i="23"/>
  <c r="BR196" i="23"/>
  <c r="BR605" i="23"/>
  <c r="BR543" i="23"/>
  <c r="BR501" i="23"/>
  <c r="BI183" i="23"/>
  <c r="BR343" i="23"/>
  <c r="BR379" i="23"/>
  <c r="BR310" i="23"/>
  <c r="BI571" i="23"/>
  <c r="BI53" i="23"/>
  <c r="BR299" i="23"/>
  <c r="BR341" i="23"/>
  <c r="BR335" i="23"/>
  <c r="BR377" i="23"/>
  <c r="BR265" i="23"/>
  <c r="BR284" i="23"/>
  <c r="BR362" i="23"/>
  <c r="BR568" i="23"/>
  <c r="BC334" i="23"/>
  <c r="BR17" i="23"/>
  <c r="BI152" i="23"/>
  <c r="BI154" i="23"/>
  <c r="BI246" i="23"/>
  <c r="BI252" i="23"/>
  <c r="BI254" i="23"/>
  <c r="BI304" i="23"/>
  <c r="BI306" i="23"/>
  <c r="BI308" i="23"/>
  <c r="BI310" i="23"/>
  <c r="BI312" i="23"/>
  <c r="BI314" i="23"/>
  <c r="BI318" i="23"/>
  <c r="BI320" i="23"/>
  <c r="BI322" i="23"/>
  <c r="BI328" i="23"/>
  <c r="BI360" i="23"/>
  <c r="BI362" i="23"/>
  <c r="BI364" i="23"/>
  <c r="BI366" i="23"/>
  <c r="BI368" i="23"/>
  <c r="BR288" i="23"/>
  <c r="BI111" i="23"/>
  <c r="BI180" i="23"/>
  <c r="BI182" i="23"/>
  <c r="BI408" i="23"/>
  <c r="BI422" i="23"/>
  <c r="BI424" i="23"/>
  <c r="BR266" i="23"/>
  <c r="BR286" i="23"/>
  <c r="BR503" i="23"/>
  <c r="BR525" i="23"/>
  <c r="BR533" i="23"/>
  <c r="BI395" i="23"/>
  <c r="BI397" i="23"/>
  <c r="BI579" i="23"/>
  <c r="BR125" i="23"/>
  <c r="BR314" i="23"/>
  <c r="BI16" i="23"/>
  <c r="BQ16" i="23"/>
  <c r="BR16" i="23" s="1"/>
  <c r="BI454" i="23"/>
  <c r="BI456" i="23"/>
  <c r="BI583" i="23"/>
  <c r="BL15" i="23"/>
  <c r="BR19" i="23"/>
  <c r="BR169" i="23"/>
  <c r="BR360" i="23"/>
  <c r="BC296" i="23"/>
  <c r="BF162" i="23"/>
  <c r="BI197" i="23"/>
  <c r="BI199" i="23"/>
  <c r="BI219" i="23"/>
  <c r="BI221" i="23"/>
  <c r="BI476" i="23"/>
  <c r="BI478" i="23"/>
  <c r="BI480" i="23"/>
  <c r="BI486" i="23"/>
  <c r="BI488" i="23"/>
  <c r="BR21" i="23"/>
  <c r="BR171" i="23"/>
  <c r="BR608" i="23"/>
  <c r="BI117" i="23"/>
  <c r="BR305" i="23"/>
  <c r="BR298" i="23"/>
  <c r="BR381" i="23"/>
  <c r="BR405" i="23"/>
  <c r="BR488" i="23"/>
  <c r="BR507" i="23"/>
  <c r="BR517" i="23"/>
  <c r="BR529" i="23"/>
  <c r="BR419" i="23"/>
  <c r="BR422" i="23"/>
  <c r="BR505" i="23"/>
  <c r="BR263" i="23"/>
  <c r="BR339" i="23"/>
  <c r="BR375" i="23"/>
  <c r="BR508" i="23"/>
  <c r="BR582" i="23"/>
  <c r="BR597" i="23"/>
  <c r="BR476" i="23"/>
  <c r="BR557" i="23"/>
  <c r="BR569" i="23"/>
  <c r="BR528" i="23"/>
  <c r="BR548" i="23"/>
  <c r="BR595" i="23"/>
  <c r="BR410" i="23"/>
  <c r="BR452" i="23"/>
  <c r="BR460" i="23"/>
  <c r="BR33" i="23"/>
  <c r="BR35" i="23"/>
  <c r="BR37" i="23"/>
  <c r="BI425" i="23"/>
  <c r="BI437" i="23"/>
  <c r="BC15" i="23"/>
  <c r="BI455" i="23"/>
  <c r="BI459" i="23"/>
  <c r="BI170" i="23"/>
  <c r="BI172" i="23"/>
  <c r="BI608" i="23"/>
  <c r="BR54" i="23"/>
  <c r="BR340" i="23"/>
  <c r="BI351" i="23"/>
  <c r="BI353" i="23"/>
  <c r="BI355" i="23"/>
  <c r="BI374" i="23"/>
  <c r="BI376" i="23"/>
  <c r="BI406" i="23"/>
  <c r="BI21" i="23"/>
  <c r="BI23" i="23"/>
  <c r="BI33" i="23"/>
  <c r="BI144" i="23"/>
  <c r="BI237" i="23"/>
  <c r="BI247" i="23"/>
  <c r="BI251" i="23"/>
  <c r="BI253" i="23"/>
  <c r="BI255" i="23"/>
  <c r="BI257" i="23"/>
  <c r="BI297" i="23"/>
  <c r="BI299" i="23"/>
  <c r="BI336" i="23"/>
  <c r="BI338" i="23"/>
  <c r="BI340" i="23"/>
  <c r="BI361" i="23"/>
  <c r="BI369" i="23"/>
  <c r="BI390" i="23"/>
  <c r="BI392" i="23"/>
  <c r="BI394" i="23"/>
  <c r="BI396" i="23"/>
  <c r="BR88" i="23"/>
  <c r="BI292" i="23"/>
  <c r="BI402" i="23"/>
  <c r="BR170" i="23"/>
  <c r="BR205" i="23"/>
  <c r="BR207" i="23"/>
  <c r="BR209" i="23"/>
  <c r="BR211" i="23"/>
  <c r="BR213" i="23"/>
  <c r="BR239" i="23"/>
  <c r="BR247" i="23"/>
  <c r="BR249" i="23"/>
  <c r="BR251" i="23"/>
  <c r="BR311" i="23"/>
  <c r="BR313" i="23"/>
  <c r="BR317" i="23"/>
  <c r="BR319" i="23"/>
  <c r="BR321" i="23"/>
  <c r="BR325" i="23"/>
  <c r="BR394" i="23"/>
  <c r="BR396" i="23"/>
  <c r="BR439" i="23"/>
  <c r="BR475" i="23"/>
  <c r="BR483" i="23"/>
  <c r="BR485" i="23"/>
  <c r="BR487" i="23"/>
  <c r="BR491" i="23"/>
  <c r="BR493" i="23"/>
  <c r="BL498" i="23"/>
  <c r="BR583" i="23"/>
  <c r="BI499" i="23"/>
  <c r="BI514" i="23"/>
  <c r="BI518" i="23"/>
  <c r="BI520" i="23"/>
  <c r="BI543" i="23"/>
  <c r="BI547" i="23"/>
  <c r="BR114" i="23"/>
  <c r="BR116" i="23"/>
  <c r="BR118" i="23"/>
  <c r="BR149" i="23"/>
  <c r="BR151" i="23"/>
  <c r="BR153" i="23"/>
  <c r="BR155" i="23"/>
  <c r="BR157" i="23"/>
  <c r="BL359" i="23"/>
  <c r="BI20" i="23"/>
  <c r="BR558" i="23"/>
  <c r="BL176" i="23"/>
  <c r="BR409" i="23"/>
  <c r="BR459" i="23"/>
  <c r="BR499" i="23"/>
  <c r="BR52" i="23"/>
  <c r="BR328" i="23"/>
  <c r="BL334" i="23"/>
  <c r="BR391" i="23"/>
  <c r="BR393" i="23"/>
  <c r="BR420" i="23"/>
  <c r="BR438" i="23"/>
  <c r="BR518" i="23"/>
  <c r="BR586" i="23"/>
  <c r="BI540" i="23"/>
  <c r="BI542" i="23"/>
  <c r="BI544" i="23"/>
  <c r="BI554" i="23"/>
  <c r="BI556" i="23"/>
  <c r="BI558" i="23"/>
  <c r="BI560" i="23"/>
  <c r="BR94" i="23"/>
  <c r="BR96" i="23"/>
  <c r="BR111" i="23"/>
  <c r="BR113" i="23"/>
  <c r="BR115" i="23"/>
  <c r="BR117" i="23"/>
  <c r="BR119" i="23"/>
  <c r="BR351" i="23"/>
  <c r="BI171" i="23"/>
  <c r="BI231" i="23"/>
  <c r="BI233" i="23"/>
  <c r="BI235" i="23"/>
  <c r="BI285" i="23"/>
  <c r="BI593" i="23"/>
  <c r="BI595" i="23"/>
  <c r="BI597" i="23"/>
  <c r="BR124" i="23"/>
  <c r="BR126" i="23"/>
  <c r="BR128" i="23"/>
  <c r="BR130" i="23"/>
  <c r="BR132" i="23"/>
  <c r="BR163" i="23"/>
  <c r="BR165" i="23"/>
  <c r="BR182" i="23"/>
  <c r="BR219" i="23"/>
  <c r="BR221" i="23"/>
  <c r="BR283" i="23"/>
  <c r="BR285" i="23"/>
  <c r="BR287" i="23"/>
  <c r="BR338" i="23"/>
  <c r="BR349" i="23"/>
  <c r="BR421" i="23"/>
  <c r="BR467" i="23"/>
  <c r="BR484" i="23"/>
  <c r="BR486" i="23"/>
  <c r="BR532" i="23"/>
  <c r="BR596" i="23"/>
  <c r="BL296" i="23"/>
  <c r="BI226" i="23"/>
  <c r="BR152" i="23"/>
  <c r="BR154" i="23"/>
  <c r="BR156" i="23"/>
  <c r="BR158" i="23"/>
  <c r="BR206" i="23"/>
  <c r="BR208" i="23"/>
  <c r="BR210" i="23"/>
  <c r="BR214" i="23"/>
  <c r="BR238" i="23"/>
  <c r="BR240" i="23"/>
  <c r="BR246" i="23"/>
  <c r="BR248" i="23"/>
  <c r="BR250" i="23"/>
  <c r="BR278" i="23"/>
  <c r="BR277" i="23" s="1"/>
  <c r="BR374" i="23"/>
  <c r="BR376" i="23"/>
  <c r="BR380" i="23"/>
  <c r="BR411" i="23"/>
  <c r="BR425" i="23"/>
  <c r="BR492" i="23"/>
  <c r="BR494" i="23"/>
  <c r="BR502" i="23"/>
  <c r="BR504" i="23"/>
  <c r="BR514" i="23"/>
  <c r="BR516" i="23"/>
  <c r="BR540" i="23"/>
  <c r="BR542" i="23"/>
  <c r="BR544" i="23"/>
  <c r="BR546" i="23"/>
  <c r="BR565" i="23"/>
  <c r="BR567" i="23"/>
  <c r="BR600" i="23"/>
  <c r="BI305" i="23"/>
  <c r="BI311" i="23"/>
  <c r="BI313" i="23"/>
  <c r="BI319" i="23"/>
  <c r="BI321" i="23"/>
  <c r="BI323" i="23"/>
  <c r="BI325" i="23"/>
  <c r="BI327" i="23"/>
  <c r="BI348" i="23"/>
  <c r="BI375" i="23"/>
  <c r="BI377" i="23"/>
  <c r="BI379" i="23"/>
  <c r="BI381" i="23"/>
  <c r="BI383" i="23"/>
  <c r="BI405" i="23"/>
  <c r="BI407" i="23"/>
  <c r="BI421" i="23"/>
  <c r="BI479" i="23"/>
  <c r="BI483" i="23"/>
  <c r="BI487" i="23"/>
  <c r="BI491" i="23"/>
  <c r="BI525" i="23"/>
  <c r="BI529" i="23"/>
  <c r="BI531" i="23"/>
  <c r="BI533" i="23"/>
  <c r="BI570" i="23"/>
  <c r="BI572" i="23"/>
  <c r="BR53" i="23"/>
  <c r="BR56" i="23"/>
  <c r="BR195" i="23"/>
  <c r="BR297" i="23"/>
  <c r="BR304" i="23"/>
  <c r="BR308" i="23"/>
  <c r="BR361" i="23"/>
  <c r="BL389" i="23"/>
  <c r="BR395" i="23"/>
  <c r="BR397" i="23"/>
  <c r="BR554" i="23"/>
  <c r="BR556" i="23"/>
  <c r="BR579" i="23"/>
  <c r="BR581" i="23"/>
  <c r="BI232" i="23"/>
  <c r="BI234" i="23"/>
  <c r="BI236" i="23"/>
  <c r="BI432" i="23"/>
  <c r="BR127" i="23"/>
  <c r="BR129" i="23"/>
  <c r="BR131" i="23"/>
  <c r="BR133" i="23"/>
  <c r="BR164" i="23"/>
  <c r="BR220" i="23"/>
  <c r="BR350" i="23"/>
  <c r="BI559" i="23"/>
  <c r="BC564" i="23"/>
  <c r="BR95" i="23"/>
  <c r="BR172" i="23"/>
  <c r="BR191" i="23"/>
  <c r="BR262" i="23"/>
  <c r="BR264" i="23"/>
  <c r="BR318" i="23"/>
  <c r="BR320" i="23"/>
  <c r="BR324" i="23"/>
  <c r="BR367" i="23"/>
  <c r="BR390" i="23"/>
  <c r="BI19" i="23"/>
  <c r="BI382" i="23"/>
  <c r="BI420" i="23"/>
  <c r="BI494" i="23"/>
  <c r="BI506" i="23"/>
  <c r="BI532" i="23"/>
  <c r="BR23" i="23"/>
  <c r="BR237" i="23"/>
  <c r="BR326" i="23"/>
  <c r="BR408" i="23"/>
  <c r="BL429" i="23"/>
  <c r="BL604" i="23"/>
  <c r="BH74" i="23"/>
  <c r="BH81" i="23"/>
  <c r="BR65" i="23"/>
  <c r="BH72" i="23"/>
  <c r="BH50" i="23"/>
  <c r="BF87" i="23"/>
  <c r="BF71" i="23"/>
  <c r="BR417" i="23"/>
  <c r="BI18" i="23"/>
  <c r="BI124" i="23"/>
  <c r="BI126" i="23"/>
  <c r="BI128" i="23"/>
  <c r="BI130" i="23"/>
  <c r="BI206" i="23"/>
  <c r="BI214" i="23"/>
  <c r="BI238" i="23"/>
  <c r="BI240" i="23"/>
  <c r="BI273" i="23"/>
  <c r="BI284" i="23"/>
  <c r="BI286" i="23"/>
  <c r="BI288" i="23"/>
  <c r="BI290" i="23"/>
  <c r="BI409" i="23"/>
  <c r="BI411" i="23"/>
  <c r="BI419" i="23"/>
  <c r="BI444" i="23"/>
  <c r="BI484" i="23"/>
  <c r="BI492" i="23"/>
  <c r="BI504" i="23"/>
  <c r="BI515" i="23"/>
  <c r="BI555" i="23"/>
  <c r="BI582" i="23"/>
  <c r="BI584" i="23"/>
  <c r="BI586" i="23"/>
  <c r="BR98" i="23"/>
  <c r="BR100" i="23"/>
  <c r="BR102" i="23"/>
  <c r="BL148" i="23"/>
  <c r="BR184" i="23"/>
  <c r="BR194" i="23"/>
  <c r="BF49" i="23"/>
  <c r="BL303" i="23"/>
  <c r="BH86" i="23"/>
  <c r="BI62" i="23"/>
  <c r="BH69" i="23"/>
  <c r="BC176" i="23"/>
  <c r="BI594" i="23"/>
  <c r="BR18" i="23"/>
  <c r="BR20" i="23"/>
  <c r="BR22" i="23"/>
  <c r="BL230" i="23"/>
  <c r="BL282" i="23"/>
  <c r="BH78" i="23"/>
  <c r="BH48" i="23"/>
  <c r="BF93" i="23"/>
  <c r="BF92" i="23" s="1"/>
  <c r="BH47" i="23"/>
  <c r="BH68" i="23"/>
  <c r="BI452" i="23"/>
  <c r="BI460" i="23"/>
  <c r="BL92" i="23"/>
  <c r="BH70" i="23"/>
  <c r="BH85" i="23"/>
  <c r="BH77" i="23"/>
  <c r="BH84" i="23"/>
  <c r="BH76" i="23"/>
  <c r="BF123" i="23"/>
  <c r="BH46" i="23"/>
  <c r="BF83" i="23"/>
  <c r="BF75" i="23"/>
  <c r="BF67" i="23"/>
  <c r="BI34" i="23"/>
  <c r="BI36" i="23"/>
  <c r="BI129" i="23"/>
  <c r="BI156" i="23"/>
  <c r="BI158" i="23"/>
  <c r="BI191" i="23"/>
  <c r="BI205" i="23"/>
  <c r="BI207" i="23"/>
  <c r="BI211" i="23"/>
  <c r="BI213" i="23"/>
  <c r="BI262" i="23"/>
  <c r="BI264" i="23"/>
  <c r="BI266" i="23"/>
  <c r="BI268" i="23"/>
  <c r="BI283" i="23"/>
  <c r="BI289" i="23"/>
  <c r="BI291" i="23"/>
  <c r="BI443" i="23"/>
  <c r="BI445" i="23"/>
  <c r="BI489" i="23"/>
  <c r="BI501" i="23"/>
  <c r="BI503" i="23"/>
  <c r="BI505" i="23"/>
  <c r="BF538" i="23"/>
  <c r="BI585" i="23"/>
  <c r="BR11" i="23"/>
  <c r="BR10" i="23" s="1"/>
  <c r="BR97" i="23"/>
  <c r="BR99" i="23"/>
  <c r="BR101" i="23"/>
  <c r="BR144" i="23"/>
  <c r="BL190" i="23"/>
  <c r="BR193" i="23"/>
  <c r="BH45" i="23"/>
  <c r="BI44" i="23"/>
  <c r="BC123" i="23"/>
  <c r="BC282" i="23"/>
  <c r="BI566" i="23"/>
  <c r="BR34" i="23"/>
  <c r="BR36" i="23"/>
  <c r="BL41" i="23"/>
  <c r="BR112" i="23"/>
  <c r="BR226" i="23"/>
  <c r="BI43" i="23"/>
  <c r="BH73" i="23"/>
  <c r="BI404" i="23"/>
  <c r="BH51" i="23"/>
  <c r="BH80" i="23"/>
  <c r="BI196" i="23"/>
  <c r="BF436" i="23"/>
  <c r="BI526" i="23"/>
  <c r="BL27" i="23"/>
  <c r="BR166" i="23"/>
  <c r="BR168" i="23"/>
  <c r="BR180" i="23"/>
  <c r="BR198" i="23"/>
  <c r="BR200" i="23"/>
  <c r="BR231" i="23"/>
  <c r="BR233" i="23"/>
  <c r="BR235" i="23"/>
  <c r="BL244" i="23"/>
  <c r="BR252" i="23"/>
  <c r="BR254" i="23"/>
  <c r="BR256" i="23"/>
  <c r="BL261" i="23"/>
  <c r="BR267" i="23"/>
  <c r="BR273" i="23"/>
  <c r="BR289" i="23"/>
  <c r="BR291" i="23"/>
  <c r="BR307" i="23"/>
  <c r="BR322" i="23"/>
  <c r="BR337" i="23"/>
  <c r="BR352" i="23"/>
  <c r="BR354" i="23"/>
  <c r="BR363" i="23"/>
  <c r="BR365" i="23"/>
  <c r="BR369" i="23"/>
  <c r="BR382" i="23"/>
  <c r="BR423" i="23"/>
  <c r="BR442" i="23"/>
  <c r="BR444" i="23"/>
  <c r="BR446" i="23"/>
  <c r="BR453" i="23"/>
  <c r="BR455" i="23"/>
  <c r="BR457" i="23"/>
  <c r="BL466" i="23"/>
  <c r="BR490" i="23"/>
  <c r="BR526" i="23"/>
  <c r="BL552" i="23"/>
  <c r="BR555" i="23"/>
  <c r="BR559" i="23"/>
  <c r="BL564" i="23"/>
  <c r="BR566" i="23"/>
  <c r="BR570" i="23"/>
  <c r="BR572" i="23"/>
  <c r="BR585" i="23"/>
  <c r="BL590" i="23"/>
  <c r="BR594" i="23"/>
  <c r="BR598" i="23"/>
  <c r="BR406" i="23"/>
  <c r="BL436" i="23"/>
  <c r="BR477" i="23"/>
  <c r="BR479" i="23"/>
  <c r="BR519" i="23"/>
  <c r="BL524" i="23"/>
  <c r="BR539" i="23"/>
  <c r="BR315" i="23"/>
  <c r="BR402" i="23"/>
  <c r="BL450" i="23"/>
  <c r="BL218" i="23"/>
  <c r="BR530" i="23"/>
  <c r="BR541" i="23"/>
  <c r="BR591" i="23"/>
  <c r="BR167" i="23"/>
  <c r="BR179" i="23"/>
  <c r="BR197" i="23"/>
  <c r="BR199" i="23"/>
  <c r="BL204" i="23"/>
  <c r="BR232" i="23"/>
  <c r="BR234" i="23"/>
  <c r="BR236" i="23"/>
  <c r="BR253" i="23"/>
  <c r="BR255" i="23"/>
  <c r="BR257" i="23"/>
  <c r="BR268" i="23"/>
  <c r="BR290" i="23"/>
  <c r="BR292" i="23"/>
  <c r="BR306" i="23"/>
  <c r="BR323" i="23"/>
  <c r="BR336" i="23"/>
  <c r="BR353" i="23"/>
  <c r="BR355" i="23"/>
  <c r="BR364" i="23"/>
  <c r="BR366" i="23"/>
  <c r="BR368" i="23"/>
  <c r="BR383" i="23"/>
  <c r="BR392" i="23"/>
  <c r="BR424" i="23"/>
  <c r="BR437" i="23"/>
  <c r="BR443" i="23"/>
  <c r="BR445" i="23"/>
  <c r="BR454" i="23"/>
  <c r="BR456" i="23"/>
  <c r="BR458" i="23"/>
  <c r="BR474" i="23"/>
  <c r="BR489" i="23"/>
  <c r="BR527" i="23"/>
  <c r="BL538" i="23"/>
  <c r="BR560" i="23"/>
  <c r="BR571" i="23"/>
  <c r="BR580" i="23"/>
  <c r="BR599" i="23"/>
  <c r="BR312" i="23"/>
  <c r="BR316" i="23"/>
  <c r="BR327" i="23"/>
  <c r="BR342" i="23"/>
  <c r="BL347" i="23"/>
  <c r="BR407" i="23"/>
  <c r="BR432" i="23"/>
  <c r="BR478" i="23"/>
  <c r="BR480" i="23"/>
  <c r="BR482" i="23"/>
  <c r="BR520" i="23"/>
  <c r="BR183" i="23"/>
  <c r="BL415" i="23"/>
  <c r="BR577" i="23"/>
  <c r="BR181" i="23"/>
  <c r="BI440" i="23"/>
  <c r="BF69" i="23"/>
  <c r="BH67" i="23"/>
  <c r="BC373" i="23"/>
  <c r="BF15" i="23"/>
  <c r="BC303" i="23"/>
  <c r="BC347" i="23"/>
  <c r="BH71" i="23"/>
  <c r="BC604" i="23"/>
  <c r="BH49" i="23"/>
  <c r="BI326" i="23"/>
  <c r="BI548" i="23"/>
  <c r="BI17" i="23"/>
  <c r="BI56" i="23"/>
  <c r="BI63" i="23"/>
  <c r="BI98" i="23"/>
  <c r="BI100" i="23"/>
  <c r="BI102" i="23"/>
  <c r="BI127" i="23"/>
  <c r="BI133" i="23"/>
  <c r="BC137" i="23"/>
  <c r="BI163" i="23"/>
  <c r="BI165" i="23"/>
  <c r="BI167" i="23"/>
  <c r="BI169" i="23"/>
  <c r="BI194" i="23"/>
  <c r="BI209" i="23"/>
  <c r="BF230" i="23"/>
  <c r="BI249" i="23"/>
  <c r="BI278" i="23"/>
  <c r="BI277" i="23" s="1"/>
  <c r="BI315" i="23"/>
  <c r="BI317" i="23"/>
  <c r="BI458" i="23"/>
  <c r="BI467" i="23"/>
  <c r="BI475" i="23"/>
  <c r="BI490" i="23"/>
  <c r="BI502" i="23"/>
  <c r="BI508" i="23"/>
  <c r="BI517" i="23"/>
  <c r="BI528" i="23"/>
  <c r="BI539" i="23"/>
  <c r="BF564" i="23"/>
  <c r="BI600" i="23"/>
  <c r="BR64" i="23"/>
  <c r="BL123" i="23"/>
  <c r="BL137" i="23"/>
  <c r="BL162" i="23"/>
  <c r="BC41" i="23"/>
  <c r="BH87" i="23"/>
  <c r="BC162" i="23"/>
  <c r="BF204" i="23"/>
  <c r="BI438" i="23"/>
  <c r="BI477" i="23"/>
  <c r="BI519" i="23"/>
  <c r="BI530" i="23"/>
  <c r="BI541" i="23"/>
  <c r="BI591" i="23"/>
  <c r="BL512" i="23"/>
  <c r="BR534" i="23"/>
  <c r="BR545" i="23"/>
  <c r="BF74" i="23"/>
  <c r="BC148" i="23"/>
  <c r="BC190" i="23"/>
  <c r="BC230" i="23"/>
  <c r="BI342" i="23"/>
  <c r="BC389" i="23"/>
  <c r="BC401" i="23"/>
  <c r="BC415" i="23"/>
  <c r="BI481" i="23"/>
  <c r="BI534" i="23"/>
  <c r="BC538" i="23"/>
  <c r="BI545" i="23"/>
  <c r="BC576" i="23"/>
  <c r="BI580" i="23"/>
  <c r="BI599" i="23"/>
  <c r="BL373" i="23"/>
  <c r="BF450" i="23"/>
  <c r="BI52" i="23"/>
  <c r="BC60" i="23"/>
  <c r="BF68" i="23"/>
  <c r="BF70" i="23"/>
  <c r="BH83" i="23"/>
  <c r="BH93" i="23"/>
  <c r="BI132" i="23"/>
  <c r="BI164" i="23"/>
  <c r="BI166" i="23"/>
  <c r="BI168" i="23"/>
  <c r="BI195" i="23"/>
  <c r="BI208" i="23"/>
  <c r="BI210" i="23"/>
  <c r="BI250" i="23"/>
  <c r="BF282" i="23"/>
  <c r="BI316" i="23"/>
  <c r="BF347" i="23"/>
  <c r="BF359" i="23"/>
  <c r="BF373" i="23"/>
  <c r="BI442" i="23"/>
  <c r="BI453" i="23"/>
  <c r="BI474" i="23"/>
  <c r="BI485" i="23"/>
  <c r="BI507" i="23"/>
  <c r="BI516" i="23"/>
  <c r="BI527" i="23"/>
  <c r="BR212" i="23"/>
  <c r="BR506" i="23"/>
  <c r="BL576" i="23"/>
  <c r="BR584" i="23"/>
  <c r="BI11" i="23"/>
  <c r="BI10" i="23" s="1"/>
  <c r="BI88" i="23"/>
  <c r="BI114" i="23"/>
  <c r="BC244" i="23"/>
  <c r="BF261" i="23"/>
  <c r="BF296" i="23"/>
  <c r="BF303" i="23"/>
  <c r="BI350" i="23"/>
  <c r="BC450" i="23"/>
  <c r="BL109" i="23"/>
  <c r="BR192" i="23"/>
  <c r="BR348" i="23"/>
  <c r="BR378" i="23"/>
  <c r="BC218" i="23"/>
  <c r="BL60" i="23"/>
  <c r="BI22" i="23"/>
  <c r="BC27" i="23"/>
  <c r="BI35" i="23"/>
  <c r="BI37" i="23"/>
  <c r="BC92" i="23"/>
  <c r="BI116" i="23"/>
  <c r="BI118" i="23"/>
  <c r="BI125" i="23"/>
  <c r="BI157" i="23"/>
  <c r="BI239" i="23"/>
  <c r="BI263" i="23"/>
  <c r="BI265" i="23"/>
  <c r="BI287" i="23"/>
  <c r="BI298" i="23"/>
  <c r="BI307" i="23"/>
  <c r="BI309" i="23"/>
  <c r="BI324" i="23"/>
  <c r="BI339" i="23"/>
  <c r="BI352" i="23"/>
  <c r="BI354" i="23"/>
  <c r="BI363" i="23"/>
  <c r="BI365" i="23"/>
  <c r="BI380" i="23"/>
  <c r="BI393" i="23"/>
  <c r="BI410" i="23"/>
  <c r="BI423" i="23"/>
  <c r="BI439" i="23"/>
  <c r="BI482" i="23"/>
  <c r="BI493" i="23"/>
  <c r="BI546" i="23"/>
  <c r="BI557" i="23"/>
  <c r="BI568" i="23"/>
  <c r="BI577" i="23"/>
  <c r="BI581" i="23"/>
  <c r="BI596" i="23"/>
  <c r="BI605" i="23"/>
  <c r="BL401" i="23"/>
  <c r="BR481" i="23"/>
  <c r="BR515" i="23"/>
  <c r="BF44" i="23"/>
  <c r="BI131" i="23"/>
  <c r="BI193" i="23"/>
  <c r="BI337" i="23"/>
  <c r="BC436" i="23"/>
  <c r="BC524" i="23"/>
  <c r="BC590" i="23"/>
  <c r="BI598" i="23"/>
  <c r="BF28" i="23"/>
  <c r="BF27" i="23" s="1"/>
  <c r="BF47" i="23"/>
  <c r="BF51" i="23"/>
  <c r="BI101" i="23"/>
  <c r="BI184" i="23"/>
  <c r="BC204" i="23"/>
  <c r="BI212" i="23"/>
  <c r="BI248" i="23"/>
  <c r="BC359" i="23"/>
  <c r="BI367" i="23"/>
  <c r="BI378" i="23"/>
  <c r="BI417" i="23"/>
  <c r="BC429" i="23"/>
  <c r="BI446" i="23"/>
  <c r="BI457" i="23"/>
  <c r="BF524" i="23"/>
  <c r="BC552" i="23"/>
  <c r="BF46" i="23"/>
  <c r="BC109" i="23"/>
  <c r="BI192" i="23"/>
  <c r="BF190" i="23"/>
  <c r="BC466" i="23"/>
  <c r="BC498" i="23"/>
  <c r="BC512" i="23"/>
  <c r="BI112" i="23"/>
  <c r="BI256" i="23"/>
  <c r="BC261" i="23"/>
  <c r="BI267" i="23"/>
  <c r="BF389" i="23"/>
  <c r="BF334" i="23"/>
  <c r="BF73" i="23"/>
  <c r="BF85" i="23"/>
  <c r="BF84" i="23"/>
  <c r="BI87" i="23" l="1"/>
  <c r="BQ87" i="23"/>
  <c r="BI50" i="23"/>
  <c r="BQ50" i="23"/>
  <c r="BR50" i="23" s="1"/>
  <c r="BI76" i="23"/>
  <c r="BQ76" i="23"/>
  <c r="BR76" i="23" s="1"/>
  <c r="BI68" i="23"/>
  <c r="BQ68" i="23"/>
  <c r="BR68" i="23" s="1"/>
  <c r="BI93" i="23"/>
  <c r="BI92" i="23" s="1"/>
  <c r="BQ93" i="23"/>
  <c r="BI84" i="23"/>
  <c r="BQ84" i="23"/>
  <c r="BR84" i="23" s="1"/>
  <c r="BI47" i="23"/>
  <c r="BQ47" i="23"/>
  <c r="BR47" i="23" s="1"/>
  <c r="BI72" i="23"/>
  <c r="BQ72" i="23"/>
  <c r="BR72" i="23" s="1"/>
  <c r="BI49" i="23"/>
  <c r="BQ49" i="23"/>
  <c r="BR49" i="23" s="1"/>
  <c r="BI80" i="23"/>
  <c r="BQ80" i="23"/>
  <c r="BR80" i="23" s="1"/>
  <c r="BI67" i="23"/>
  <c r="BQ67" i="23"/>
  <c r="BI46" i="23"/>
  <c r="BQ46" i="23"/>
  <c r="BR46" i="23" s="1"/>
  <c r="BI51" i="23"/>
  <c r="BQ51" i="23"/>
  <c r="BR51" i="23" s="1"/>
  <c r="BI77" i="23"/>
  <c r="BQ77" i="23"/>
  <c r="BI69" i="23"/>
  <c r="BQ69" i="23"/>
  <c r="BR69" i="23" s="1"/>
  <c r="BR296" i="23"/>
  <c r="BI83" i="23"/>
  <c r="BQ83" i="23"/>
  <c r="BR83" i="23" s="1"/>
  <c r="BI71" i="23"/>
  <c r="BQ71" i="23"/>
  <c r="BR71" i="23" s="1"/>
  <c r="BI85" i="23"/>
  <c r="BQ85" i="23"/>
  <c r="BR85" i="23" s="1"/>
  <c r="BI81" i="23"/>
  <c r="BQ81" i="23"/>
  <c r="BR81" i="23" s="1"/>
  <c r="BI73" i="23"/>
  <c r="BQ73" i="23"/>
  <c r="BI45" i="23"/>
  <c r="BI41" i="23" s="1"/>
  <c r="BQ45" i="23"/>
  <c r="BR45" i="23" s="1"/>
  <c r="BI48" i="23"/>
  <c r="BQ48" i="23"/>
  <c r="BR48" i="23" s="1"/>
  <c r="BI74" i="23"/>
  <c r="BQ74" i="23"/>
  <c r="BR74" i="23" s="1"/>
  <c r="BI70" i="23"/>
  <c r="BQ70" i="23"/>
  <c r="BI86" i="23"/>
  <c r="BQ86" i="23"/>
  <c r="BI78" i="23"/>
  <c r="BQ78" i="23"/>
  <c r="BI296" i="23"/>
  <c r="BR440" i="23"/>
  <c r="BI15" i="23"/>
  <c r="BI282" i="23"/>
  <c r="BI389" i="23"/>
  <c r="BI334" i="23"/>
  <c r="BR373" i="23"/>
  <c r="BI373" i="23"/>
  <c r="BL189" i="23"/>
  <c r="BR123" i="23"/>
  <c r="BR524" i="23"/>
  <c r="BR564" i="23"/>
  <c r="BC9" i="23"/>
  <c r="BI524" i="23"/>
  <c r="BI564" i="23"/>
  <c r="BI538" i="23"/>
  <c r="BI347" i="23"/>
  <c r="BF80" i="23"/>
  <c r="BL333" i="23"/>
  <c r="BC108" i="23"/>
  <c r="BR190" i="23"/>
  <c r="BR334" i="23"/>
  <c r="BR282" i="23"/>
  <c r="BR303" i="23"/>
  <c r="BI303" i="23"/>
  <c r="BR15" i="23"/>
  <c r="BF498" i="23"/>
  <c r="BR230" i="23"/>
  <c r="BR538" i="23"/>
  <c r="BR359" i="23"/>
  <c r="BF81" i="23"/>
  <c r="BF333" i="23"/>
  <c r="BI261" i="23"/>
  <c r="BL388" i="23"/>
  <c r="BR347" i="23"/>
  <c r="BF86" i="23"/>
  <c r="BF77" i="23"/>
  <c r="BF50" i="23"/>
  <c r="BI204" i="23"/>
  <c r="BF43" i="23"/>
  <c r="BF48" i="23"/>
  <c r="BI230" i="23"/>
  <c r="BF72" i="23"/>
  <c r="BH75" i="23"/>
  <c r="BF78" i="23"/>
  <c r="BR389" i="23"/>
  <c r="BR162" i="23"/>
  <c r="BF76" i="23"/>
  <c r="BL108" i="23"/>
  <c r="BF45" i="23"/>
  <c r="BF218" i="23"/>
  <c r="BI190" i="23"/>
  <c r="BC333" i="23"/>
  <c r="BI359" i="23"/>
  <c r="BL9" i="23"/>
  <c r="BR204" i="23"/>
  <c r="BR261" i="23"/>
  <c r="BC388" i="23"/>
  <c r="BI123" i="23"/>
  <c r="BR73" i="23"/>
  <c r="BR70" i="23"/>
  <c r="BF415" i="23"/>
  <c r="BF576" i="23"/>
  <c r="BI578" i="23"/>
  <c r="BI576" i="23" s="1"/>
  <c r="BL465" i="23"/>
  <c r="BF82" i="23"/>
  <c r="BH82" i="23"/>
  <c r="BR43" i="23"/>
  <c r="BR44" i="23"/>
  <c r="BR87" i="23"/>
  <c r="BI64" i="23"/>
  <c r="BI65" i="23"/>
  <c r="BR77" i="23"/>
  <c r="BR62" i="23"/>
  <c r="BC189" i="23"/>
  <c r="BR67" i="23"/>
  <c r="BR63" i="23"/>
  <c r="BR78" i="23"/>
  <c r="BR86" i="23"/>
  <c r="BJ610" i="23"/>
  <c r="BR404" i="23"/>
  <c r="BH79" i="23"/>
  <c r="BF79" i="23"/>
  <c r="BR578" i="23"/>
  <c r="BR576" i="23" s="1"/>
  <c r="BI162" i="23"/>
  <c r="BA610" i="23"/>
  <c r="BC465" i="23"/>
  <c r="BI75" i="23" l="1"/>
  <c r="BQ75" i="23"/>
  <c r="BR75" i="23" s="1"/>
  <c r="BI82" i="23"/>
  <c r="BQ82" i="23"/>
  <c r="BR82" i="23" s="1"/>
  <c r="BI79" i="23"/>
  <c r="BQ79" i="23"/>
  <c r="BR79" i="23" s="1"/>
  <c r="BR41" i="23"/>
  <c r="BR333" i="23"/>
  <c r="BI333" i="23"/>
  <c r="BL105" i="23"/>
  <c r="BF41" i="23"/>
  <c r="BF60" i="23"/>
  <c r="BF9" i="23" s="1"/>
  <c r="BC105" i="23"/>
  <c r="BF466" i="23"/>
  <c r="AL404" i="23" l="1"/>
  <c r="AM404" i="23"/>
  <c r="AM403" i="23"/>
  <c r="AL578" i="23"/>
  <c r="AM578" i="23"/>
  <c r="AL553" i="23"/>
  <c r="AL500" i="23"/>
  <c r="AM500" i="23"/>
  <c r="AL469" i="23"/>
  <c r="AU469" i="23" s="1"/>
  <c r="AM469" i="23"/>
  <c r="AV469" i="23" s="1"/>
  <c r="AL470" i="23"/>
  <c r="AU470" i="23" s="1"/>
  <c r="AM470" i="23"/>
  <c r="AV470" i="23" s="1"/>
  <c r="AL471" i="23"/>
  <c r="AU471" i="23" s="1"/>
  <c r="AM471" i="23"/>
  <c r="AV471" i="23" s="1"/>
  <c r="AL472" i="23"/>
  <c r="AU472" i="23" s="1"/>
  <c r="AM472" i="23"/>
  <c r="AV472" i="23" s="1"/>
  <c r="AL473" i="23"/>
  <c r="AU473" i="23" s="1"/>
  <c r="AM473" i="23"/>
  <c r="AV473" i="23" s="1"/>
  <c r="AL468" i="23"/>
  <c r="AU468" i="23" s="1"/>
  <c r="AM468" i="23"/>
  <c r="AV468" i="23" s="1"/>
  <c r="AL431" i="23"/>
  <c r="AM431" i="23"/>
  <c r="AM430" i="23"/>
  <c r="AL417" i="23"/>
  <c r="AM417" i="23"/>
  <c r="AL418" i="23"/>
  <c r="AM418" i="23"/>
  <c r="AL416" i="23"/>
  <c r="AM416" i="23"/>
  <c r="AM245" i="23"/>
  <c r="AL223" i="23"/>
  <c r="AM223" i="23"/>
  <c r="AL224" i="23"/>
  <c r="AM224" i="23"/>
  <c r="AL225" i="23"/>
  <c r="AM225" i="23"/>
  <c r="AL222" i="23"/>
  <c r="AM222" i="23"/>
  <c r="AL192" i="23"/>
  <c r="AM192" i="23"/>
  <c r="AM178" i="23"/>
  <c r="AM177" i="23"/>
  <c r="AM150" i="23"/>
  <c r="AL93" i="23"/>
  <c r="AU93" i="23" s="1"/>
  <c r="AM93" i="23"/>
  <c r="AL62" i="23"/>
  <c r="AO62" i="23" s="1"/>
  <c r="AM62" i="23"/>
  <c r="AY62" i="23" s="1"/>
  <c r="AL63" i="23"/>
  <c r="AO63" i="23" s="1"/>
  <c r="AM63" i="23"/>
  <c r="AY63" i="23" s="1"/>
  <c r="AL64" i="23"/>
  <c r="AO64" i="23" s="1"/>
  <c r="AM64" i="23"/>
  <c r="AY64" i="23" s="1"/>
  <c r="AL65" i="23"/>
  <c r="AO65" i="23" s="1"/>
  <c r="AM65" i="23"/>
  <c r="AY65" i="23" s="1"/>
  <c r="AL66" i="23"/>
  <c r="AO66" i="23" s="1"/>
  <c r="AM66" i="23"/>
  <c r="AY66" i="23" s="1"/>
  <c r="BH66" i="23" s="1"/>
  <c r="AL67" i="23"/>
  <c r="AM67" i="23"/>
  <c r="AL68" i="23"/>
  <c r="AM68" i="23"/>
  <c r="AL69" i="23"/>
  <c r="AM69" i="23"/>
  <c r="AL70" i="23"/>
  <c r="AM70" i="23"/>
  <c r="AL71" i="23"/>
  <c r="AM71" i="23"/>
  <c r="AL72" i="23"/>
  <c r="AM72" i="23"/>
  <c r="AL73" i="23"/>
  <c r="AM73" i="23"/>
  <c r="AL74" i="23"/>
  <c r="AO74" i="23" s="1"/>
  <c r="AM74" i="23"/>
  <c r="AL75" i="23"/>
  <c r="AO75" i="23" s="1"/>
  <c r="AM75" i="23"/>
  <c r="AL76" i="23"/>
  <c r="AO76" i="23" s="1"/>
  <c r="AM76" i="23"/>
  <c r="AL77" i="23"/>
  <c r="AO77" i="23" s="1"/>
  <c r="AM77" i="23"/>
  <c r="AL78" i="23"/>
  <c r="AM78" i="23"/>
  <c r="AL79" i="23"/>
  <c r="AM79" i="23"/>
  <c r="AL80" i="23"/>
  <c r="AO80" i="23" s="1"/>
  <c r="AM80" i="23"/>
  <c r="AL81" i="23"/>
  <c r="AO81" i="23" s="1"/>
  <c r="AM81" i="23"/>
  <c r="AL82" i="23"/>
  <c r="AO82" i="23" s="1"/>
  <c r="AM82" i="23"/>
  <c r="AN82" i="23" s="1"/>
  <c r="AL83" i="23"/>
  <c r="AO83" i="23" s="1"/>
  <c r="AM83" i="23"/>
  <c r="AL84" i="23"/>
  <c r="AO84" i="23" s="1"/>
  <c r="AM84" i="23"/>
  <c r="AL85" i="23"/>
  <c r="AO85" i="23" s="1"/>
  <c r="AM85" i="23"/>
  <c r="AL86" i="23"/>
  <c r="AO86" i="23" s="1"/>
  <c r="AM86" i="23"/>
  <c r="AL87" i="23"/>
  <c r="AO87" i="23" s="1"/>
  <c r="AM87" i="23"/>
  <c r="AL61" i="23"/>
  <c r="AO61" i="23" s="1"/>
  <c r="AM61" i="23"/>
  <c r="AY61" i="23" s="1"/>
  <c r="BH61" i="23" s="1"/>
  <c r="AL44" i="23"/>
  <c r="AO44" i="23" s="1"/>
  <c r="AL45" i="23"/>
  <c r="AL46" i="23"/>
  <c r="AL47" i="23"/>
  <c r="AL48" i="23"/>
  <c r="AL49" i="23"/>
  <c r="AL50" i="23"/>
  <c r="AL51" i="23"/>
  <c r="AL43" i="23"/>
  <c r="AO43" i="23" s="1"/>
  <c r="AM51" i="23"/>
  <c r="AM44" i="23"/>
  <c r="AY44" i="23" s="1"/>
  <c r="AM45" i="23"/>
  <c r="AM46" i="23"/>
  <c r="AM47" i="23"/>
  <c r="AM48" i="23"/>
  <c r="AM49" i="23"/>
  <c r="AM50" i="23"/>
  <c r="AM43" i="23"/>
  <c r="AY43" i="23" s="1"/>
  <c r="AL28" i="23"/>
  <c r="AO28" i="23" s="1"/>
  <c r="AM28" i="23"/>
  <c r="AY28" i="23" s="1"/>
  <c r="BH28" i="23" s="1"/>
  <c r="AD245" i="23"/>
  <c r="AD178" i="23"/>
  <c r="AD177" i="23"/>
  <c r="AC578" i="23"/>
  <c r="AD578" i="23"/>
  <c r="AC553" i="23"/>
  <c r="AC500" i="23"/>
  <c r="AD500" i="23"/>
  <c r="AC469" i="23"/>
  <c r="AC470" i="23"/>
  <c r="H470" i="23" s="1"/>
  <c r="AC471" i="23"/>
  <c r="H471" i="23" s="1"/>
  <c r="AC472" i="23"/>
  <c r="H472" i="23" s="1"/>
  <c r="AC473" i="23"/>
  <c r="H473" i="23" s="1"/>
  <c r="AD469" i="23"/>
  <c r="AP469" i="23" s="1"/>
  <c r="AY469" i="23" s="1"/>
  <c r="AD470" i="23"/>
  <c r="AP470" i="23" s="1"/>
  <c r="AY470" i="23" s="1"/>
  <c r="AD471" i="23"/>
  <c r="AP471" i="23" s="1"/>
  <c r="AY471" i="23" s="1"/>
  <c r="BH471" i="23" s="1"/>
  <c r="AD472" i="23"/>
  <c r="AP472" i="23" s="1"/>
  <c r="AY472" i="23" s="1"/>
  <c r="AD473" i="23"/>
  <c r="AP473" i="23" s="1"/>
  <c r="AY473" i="23" s="1"/>
  <c r="AC468" i="23"/>
  <c r="H468" i="23" s="1"/>
  <c r="AD468" i="23"/>
  <c r="AP468" i="23" s="1"/>
  <c r="AY468" i="23" s="1"/>
  <c r="AD431" i="23"/>
  <c r="AD430" i="23"/>
  <c r="AC431" i="23"/>
  <c r="AC417" i="23"/>
  <c r="AC418" i="23"/>
  <c r="AC416" i="23"/>
  <c r="AD417" i="23"/>
  <c r="AD418" i="23"/>
  <c r="AD416" i="23"/>
  <c r="AC404" i="23"/>
  <c r="AD404" i="23"/>
  <c r="AD403" i="23"/>
  <c r="AC223" i="23"/>
  <c r="AC224" i="23"/>
  <c r="AC225" i="23"/>
  <c r="AD223" i="23"/>
  <c r="AD224" i="23"/>
  <c r="AD225" i="23"/>
  <c r="AC222" i="23"/>
  <c r="AD222" i="23"/>
  <c r="AC192" i="23"/>
  <c r="AD192" i="23"/>
  <c r="AD150" i="23"/>
  <c r="AC93" i="23"/>
  <c r="AC62" i="23"/>
  <c r="AC63" i="23"/>
  <c r="AC64" i="23"/>
  <c r="AC65" i="23"/>
  <c r="AC66" i="23"/>
  <c r="AC67" i="23"/>
  <c r="AC68" i="23"/>
  <c r="AC69" i="23"/>
  <c r="AC70" i="23"/>
  <c r="AC71" i="23"/>
  <c r="AC72" i="23"/>
  <c r="H72" i="23" s="1"/>
  <c r="L70" i="26" s="1"/>
  <c r="AC73" i="23"/>
  <c r="AC74" i="23"/>
  <c r="AC75" i="23"/>
  <c r="AC76" i="23"/>
  <c r="H76" i="23" s="1"/>
  <c r="L74" i="26" s="1"/>
  <c r="AC77" i="23"/>
  <c r="AC78" i="23"/>
  <c r="AC79" i="23"/>
  <c r="AC80" i="23"/>
  <c r="AC81" i="23"/>
  <c r="AC82" i="23"/>
  <c r="AC83" i="23"/>
  <c r="AC84" i="23"/>
  <c r="AC85" i="23"/>
  <c r="AC86" i="23"/>
  <c r="AC87" i="23"/>
  <c r="AC61" i="23"/>
  <c r="AD62" i="23"/>
  <c r="AD63" i="23"/>
  <c r="AD64" i="23"/>
  <c r="AD65" i="23"/>
  <c r="AD66" i="23"/>
  <c r="AD67" i="23"/>
  <c r="AD68" i="23"/>
  <c r="AD69" i="23"/>
  <c r="AD70" i="23"/>
  <c r="AD71" i="23"/>
  <c r="AD72" i="23"/>
  <c r="AD73" i="23"/>
  <c r="AD74" i="23"/>
  <c r="AD75" i="23"/>
  <c r="AE75" i="23" s="1"/>
  <c r="AD76" i="23"/>
  <c r="AD77" i="23"/>
  <c r="AD78" i="23"/>
  <c r="AD79" i="23"/>
  <c r="AD80" i="23"/>
  <c r="AD81" i="23"/>
  <c r="AD82" i="23"/>
  <c r="AD83" i="23"/>
  <c r="AD84" i="23"/>
  <c r="AD85" i="23"/>
  <c r="AD86" i="23"/>
  <c r="AD87" i="23"/>
  <c r="AD61" i="23"/>
  <c r="AD93" i="23"/>
  <c r="AC50" i="23"/>
  <c r="AC51" i="23"/>
  <c r="AC44" i="23"/>
  <c r="AC45" i="23"/>
  <c r="H45" i="23" s="1"/>
  <c r="AC46" i="23"/>
  <c r="AC47" i="23"/>
  <c r="AC48" i="23"/>
  <c r="AC49" i="23"/>
  <c r="H49" i="23" s="1"/>
  <c r="AC43" i="23"/>
  <c r="AD44" i="23"/>
  <c r="AD45" i="23"/>
  <c r="AD46" i="23"/>
  <c r="AD47" i="23"/>
  <c r="AD48" i="23"/>
  <c r="AD49" i="23"/>
  <c r="AD50" i="23"/>
  <c r="AD51" i="23"/>
  <c r="AD43" i="23"/>
  <c r="AC28" i="23"/>
  <c r="U67" i="23"/>
  <c r="AG67" i="23" s="1"/>
  <c r="AP67" i="23" s="1"/>
  <c r="AY67" i="23" s="1"/>
  <c r="U68" i="23"/>
  <c r="AG68" i="23" s="1"/>
  <c r="AP68" i="23" s="1"/>
  <c r="AY68" i="23" s="1"/>
  <c r="U69" i="23"/>
  <c r="AG69" i="23" s="1"/>
  <c r="AP69" i="23" s="1"/>
  <c r="AY69" i="23" s="1"/>
  <c r="U70" i="23"/>
  <c r="AG70" i="23" s="1"/>
  <c r="AP70" i="23" s="1"/>
  <c r="AY70" i="23" s="1"/>
  <c r="U71" i="23"/>
  <c r="AG71" i="23" s="1"/>
  <c r="AP71" i="23" s="1"/>
  <c r="AY71" i="23" s="1"/>
  <c r="U72" i="23"/>
  <c r="AG72" i="23" s="1"/>
  <c r="AP72" i="23" s="1"/>
  <c r="AY72" i="23" s="1"/>
  <c r="U73" i="23"/>
  <c r="AG73" i="23" s="1"/>
  <c r="AP73" i="23" s="1"/>
  <c r="AY73" i="23" s="1"/>
  <c r="U74" i="23"/>
  <c r="U75" i="23"/>
  <c r="U76" i="23"/>
  <c r="U77" i="23"/>
  <c r="U78" i="23"/>
  <c r="U79" i="23"/>
  <c r="U80" i="23"/>
  <c r="U81" i="23"/>
  <c r="U82" i="23"/>
  <c r="AG82" i="23" s="1"/>
  <c r="AP82" i="23" s="1"/>
  <c r="AY82" i="23" s="1"/>
  <c r="U83" i="23"/>
  <c r="U84" i="23"/>
  <c r="U85" i="23"/>
  <c r="U86" i="23"/>
  <c r="U87" i="23"/>
  <c r="U88" i="23"/>
  <c r="AG88" i="23" s="1"/>
  <c r="AP88" i="23" s="1"/>
  <c r="AY88" i="23" s="1"/>
  <c r="BZ87" i="23"/>
  <c r="BY87" i="23"/>
  <c r="BX87" i="23"/>
  <c r="BU87" i="23"/>
  <c r="AX87" i="23"/>
  <c r="AW87" i="23"/>
  <c r="AT87" i="23"/>
  <c r="AK87" i="23"/>
  <c r="AB87" i="23"/>
  <c r="T87" i="23"/>
  <c r="P87" i="23"/>
  <c r="D87" i="23"/>
  <c r="BZ86" i="23"/>
  <c r="BY86" i="23"/>
  <c r="BX86" i="23"/>
  <c r="BU86" i="23"/>
  <c r="AX86" i="23"/>
  <c r="AW86" i="23"/>
  <c r="AT86" i="23"/>
  <c r="AK86" i="23"/>
  <c r="AB86" i="23"/>
  <c r="T86" i="23"/>
  <c r="P86" i="23"/>
  <c r="D86" i="23"/>
  <c r="BZ85" i="23"/>
  <c r="BY85" i="23"/>
  <c r="BX85" i="23"/>
  <c r="BU85" i="23"/>
  <c r="AX85" i="23"/>
  <c r="AW85" i="23"/>
  <c r="AT85" i="23"/>
  <c r="AK85" i="23"/>
  <c r="AB85" i="23"/>
  <c r="T85" i="23"/>
  <c r="P85" i="23"/>
  <c r="D85" i="23"/>
  <c r="BZ84" i="23"/>
  <c r="BY84" i="23"/>
  <c r="BX84" i="23"/>
  <c r="BU84" i="23"/>
  <c r="AX84" i="23"/>
  <c r="AW84" i="23"/>
  <c r="AT84" i="23"/>
  <c r="AK84" i="23"/>
  <c r="AB84" i="23"/>
  <c r="T84" i="23"/>
  <c r="P84" i="23"/>
  <c r="D84" i="23"/>
  <c r="BZ83" i="23"/>
  <c r="BY83" i="23"/>
  <c r="BX83" i="23"/>
  <c r="BU83" i="23"/>
  <c r="AX83" i="23"/>
  <c r="AW83" i="23"/>
  <c r="AT83" i="23"/>
  <c r="AK83" i="23"/>
  <c r="AB83" i="23"/>
  <c r="T83" i="23"/>
  <c r="P83" i="23"/>
  <c r="D83" i="23"/>
  <c r="BZ82" i="23"/>
  <c r="BY82" i="23"/>
  <c r="BX82" i="23"/>
  <c r="BU82" i="23"/>
  <c r="AX82" i="23"/>
  <c r="AW82" i="23"/>
  <c r="AT82" i="23"/>
  <c r="AK82" i="23"/>
  <c r="AB82" i="23"/>
  <c r="T82" i="23"/>
  <c r="P82" i="23"/>
  <c r="D82" i="23"/>
  <c r="BZ81" i="23"/>
  <c r="BY81" i="23"/>
  <c r="BX81" i="23"/>
  <c r="BU81" i="23"/>
  <c r="AX81" i="23"/>
  <c r="AW81" i="23"/>
  <c r="AT81" i="23"/>
  <c r="AK81" i="23"/>
  <c r="AB81" i="23"/>
  <c r="T81" i="23"/>
  <c r="P81" i="23"/>
  <c r="D81" i="23"/>
  <c r="BZ80" i="23"/>
  <c r="BY80" i="23"/>
  <c r="BX80" i="23"/>
  <c r="BU80" i="23"/>
  <c r="AX80" i="23"/>
  <c r="AW80" i="23"/>
  <c r="AT80" i="23"/>
  <c r="AK80" i="23"/>
  <c r="AB80" i="23"/>
  <c r="T80" i="23"/>
  <c r="P80" i="23"/>
  <c r="D80" i="23"/>
  <c r="BZ79" i="23"/>
  <c r="BY79" i="23"/>
  <c r="BX79" i="23"/>
  <c r="BU79" i="23"/>
  <c r="AX79" i="23"/>
  <c r="AW79" i="23"/>
  <c r="AT79" i="23"/>
  <c r="AN79" i="23"/>
  <c r="AK79" i="23"/>
  <c r="AB79" i="23"/>
  <c r="T79" i="23"/>
  <c r="P79" i="23"/>
  <c r="D79" i="23"/>
  <c r="BZ78" i="23"/>
  <c r="BY78" i="23"/>
  <c r="BX78" i="23"/>
  <c r="BU78" i="23"/>
  <c r="AX78" i="23"/>
  <c r="AW78" i="23"/>
  <c r="AT78" i="23"/>
  <c r="AO78" i="23"/>
  <c r="AK78" i="23"/>
  <c r="AB78" i="23"/>
  <c r="T78" i="23"/>
  <c r="P78" i="23"/>
  <c r="D78" i="23"/>
  <c r="BZ77" i="23"/>
  <c r="BY77" i="23"/>
  <c r="BX77" i="23"/>
  <c r="BU77" i="23"/>
  <c r="AX77" i="23"/>
  <c r="AW77" i="23"/>
  <c r="AT77" i="23"/>
  <c r="AK77" i="23"/>
  <c r="AB77" i="23"/>
  <c r="T77" i="23"/>
  <c r="P77" i="23"/>
  <c r="D77" i="23"/>
  <c r="BZ76" i="23"/>
  <c r="BY76" i="23"/>
  <c r="BX76" i="23"/>
  <c r="BU76" i="23"/>
  <c r="AX76" i="23"/>
  <c r="AW76" i="23"/>
  <c r="AT76" i="23"/>
  <c r="AK76" i="23"/>
  <c r="AB76" i="23"/>
  <c r="T76" i="23"/>
  <c r="P76" i="23"/>
  <c r="D76" i="23"/>
  <c r="BZ75" i="23"/>
  <c r="BY75" i="23"/>
  <c r="BX75" i="23"/>
  <c r="BU75" i="23"/>
  <c r="AX75" i="23"/>
  <c r="AW75" i="23"/>
  <c r="AT75" i="23"/>
  <c r="AK75" i="23"/>
  <c r="AB75" i="23"/>
  <c r="T75" i="23"/>
  <c r="P75" i="23"/>
  <c r="D75" i="23"/>
  <c r="BZ74" i="23"/>
  <c r="BY74" i="23"/>
  <c r="BX74" i="23"/>
  <c r="BU74" i="23"/>
  <c r="AX74" i="23"/>
  <c r="AW74" i="23"/>
  <c r="AT74" i="23"/>
  <c r="AK74" i="23"/>
  <c r="AB74" i="23"/>
  <c r="T74" i="23"/>
  <c r="P74" i="23"/>
  <c r="D74" i="23"/>
  <c r="H52" i="23"/>
  <c r="P52" i="23"/>
  <c r="T52" i="23"/>
  <c r="U52" i="23"/>
  <c r="AG52" i="23" s="1"/>
  <c r="AP52" i="23" s="1"/>
  <c r="AY52" i="23" s="1"/>
  <c r="H53" i="23"/>
  <c r="P53" i="23"/>
  <c r="T53" i="23"/>
  <c r="U53" i="23"/>
  <c r="AG53" i="23" s="1"/>
  <c r="AP53" i="23" s="1"/>
  <c r="AY53" i="23" s="1"/>
  <c r="AD28" i="23"/>
  <c r="D45" i="23"/>
  <c r="D46" i="23"/>
  <c r="D47" i="23"/>
  <c r="D48" i="23"/>
  <c r="D49" i="23"/>
  <c r="D50" i="23"/>
  <c r="D51" i="23"/>
  <c r="X80" i="23" l="1"/>
  <c r="AG80" i="23"/>
  <c r="AP80" i="23" s="1"/>
  <c r="AY80" i="23" s="1"/>
  <c r="H64" i="23"/>
  <c r="H225" i="23"/>
  <c r="I95" i="26" s="1"/>
  <c r="X78" i="23"/>
  <c r="AG78" i="23"/>
  <c r="AP78" i="23" s="1"/>
  <c r="AY78" i="23" s="1"/>
  <c r="AZ78" i="23" s="1"/>
  <c r="AF418" i="23"/>
  <c r="X77" i="23"/>
  <c r="AG77" i="23"/>
  <c r="AP77" i="23" s="1"/>
  <c r="AY77" i="23" s="1"/>
  <c r="AZ77" i="23" s="1"/>
  <c r="H62" i="23"/>
  <c r="AF469" i="23"/>
  <c r="AO469" i="23" s="1"/>
  <c r="AX469" i="23" s="1"/>
  <c r="BP469" i="23" s="1"/>
  <c r="H469" i="23"/>
  <c r="X79" i="23"/>
  <c r="AG79" i="23"/>
  <c r="AP79" i="23" s="1"/>
  <c r="AY79" i="23" s="1"/>
  <c r="X76" i="23"/>
  <c r="AG76" i="23"/>
  <c r="AP76" i="23" s="1"/>
  <c r="AY76" i="23" s="1"/>
  <c r="H85" i="23"/>
  <c r="H73" i="23"/>
  <c r="L71" i="26" s="1"/>
  <c r="H93" i="23"/>
  <c r="L86" i="26" s="1"/>
  <c r="BH468" i="23"/>
  <c r="BI468" i="23" s="1"/>
  <c r="BQ66" i="23"/>
  <c r="BR66" i="23" s="1"/>
  <c r="BI66" i="23"/>
  <c r="X87" i="23"/>
  <c r="AG87" i="23"/>
  <c r="AP87" i="23" s="1"/>
  <c r="AY87" i="23" s="1"/>
  <c r="AZ87" i="23" s="1"/>
  <c r="X75" i="23"/>
  <c r="AG75" i="23"/>
  <c r="AP75" i="23" s="1"/>
  <c r="AY75" i="23" s="1"/>
  <c r="AF500" i="23"/>
  <c r="X86" i="23"/>
  <c r="AG86" i="23"/>
  <c r="AP86" i="23" s="1"/>
  <c r="AY86" i="23" s="1"/>
  <c r="X74" i="23"/>
  <c r="AG74" i="23"/>
  <c r="AP74" i="23" s="1"/>
  <c r="AY74" i="23" s="1"/>
  <c r="H44" i="23"/>
  <c r="I51" i="26" s="1"/>
  <c r="L51" i="26" s="1"/>
  <c r="BH473" i="23"/>
  <c r="BI473" i="23" s="1"/>
  <c r="X85" i="23"/>
  <c r="AG85" i="23"/>
  <c r="AP85" i="23" s="1"/>
  <c r="AY85" i="23" s="1"/>
  <c r="BH472" i="23"/>
  <c r="BI472" i="23" s="1"/>
  <c r="X84" i="23"/>
  <c r="AG84" i="23"/>
  <c r="AP84" i="23" s="1"/>
  <c r="AY84" i="23" s="1"/>
  <c r="H50" i="23"/>
  <c r="H69" i="23"/>
  <c r="L67" i="26" s="1"/>
  <c r="BQ471" i="23"/>
  <c r="BI471" i="23"/>
  <c r="AF578" i="23"/>
  <c r="BQ61" i="23"/>
  <c r="BR61" i="23" s="1"/>
  <c r="BI61" i="23"/>
  <c r="X81" i="23"/>
  <c r="AG81" i="23"/>
  <c r="AP81" i="23" s="1"/>
  <c r="AY81" i="23" s="1"/>
  <c r="X83" i="23"/>
  <c r="AG83" i="23"/>
  <c r="AP83" i="23" s="1"/>
  <c r="AY83" i="23" s="1"/>
  <c r="H80" i="23"/>
  <c r="L78" i="26" s="1"/>
  <c r="H68" i="23"/>
  <c r="H222" i="23"/>
  <c r="I92" i="26" s="1"/>
  <c r="L92" i="26" s="1"/>
  <c r="BQ470" i="23"/>
  <c r="BH470" i="23"/>
  <c r="BI470" i="23" s="1"/>
  <c r="BH469" i="23"/>
  <c r="BI469" i="23" s="1"/>
  <c r="BQ28" i="23"/>
  <c r="BR28" i="23" s="1"/>
  <c r="BI28" i="23"/>
  <c r="H51" i="23"/>
  <c r="AU192" i="23"/>
  <c r="H192" i="23" s="1"/>
  <c r="AO192" i="23"/>
  <c r="AX192" i="23" s="1"/>
  <c r="AO223" i="23"/>
  <c r="AX223" i="23" s="1"/>
  <c r="AU223" i="23"/>
  <c r="AF431" i="23"/>
  <c r="AX28" i="23"/>
  <c r="AU28" i="23"/>
  <c r="L44" i="26" s="1"/>
  <c r="AU66" i="23"/>
  <c r="AX66" i="23"/>
  <c r="AU62" i="23"/>
  <c r="AX62" i="23"/>
  <c r="AY222" i="23"/>
  <c r="BH222" i="23" s="1"/>
  <c r="AV222" i="23"/>
  <c r="AY245" i="23"/>
  <c r="AV245" i="23"/>
  <c r="AY431" i="23"/>
  <c r="BH431" i="23" s="1"/>
  <c r="AV431" i="23"/>
  <c r="AU553" i="23"/>
  <c r="H553" i="23" s="1"/>
  <c r="AO553" i="23"/>
  <c r="AX553" i="23" s="1"/>
  <c r="AF404" i="23"/>
  <c r="AF553" i="23"/>
  <c r="AU222" i="23"/>
  <c r="AO222" i="23"/>
  <c r="AX222" i="23" s="1"/>
  <c r="AY416" i="23"/>
  <c r="BH416" i="23" s="1"/>
  <c r="AV416" i="23"/>
  <c r="AO431" i="23"/>
  <c r="AX431" i="23" s="1"/>
  <c r="AU431" i="23"/>
  <c r="H431" i="23" s="1"/>
  <c r="AV578" i="23"/>
  <c r="H78" i="23"/>
  <c r="L76" i="26" s="1"/>
  <c r="H70" i="23"/>
  <c r="L68" i="26" s="1"/>
  <c r="AF473" i="23"/>
  <c r="AO473" i="23" s="1"/>
  <c r="AX473" i="23" s="1"/>
  <c r="BP473" i="23" s="1"/>
  <c r="AU43" i="23"/>
  <c r="H43" i="23" s="1"/>
  <c r="I50" i="26" s="1"/>
  <c r="L50" i="26" s="1"/>
  <c r="AX43" i="23"/>
  <c r="AU44" i="23"/>
  <c r="AX44" i="23"/>
  <c r="AU65" i="23"/>
  <c r="AX65" i="23"/>
  <c r="AV225" i="23"/>
  <c r="AY225" i="23"/>
  <c r="BH225" i="23" s="1"/>
  <c r="AO416" i="23"/>
  <c r="AX416" i="23" s="1"/>
  <c r="AU416" i="23"/>
  <c r="H416" i="23" s="1"/>
  <c r="AO578" i="23"/>
  <c r="AU578" i="23"/>
  <c r="AF472" i="23"/>
  <c r="AO472" i="23" s="1"/>
  <c r="AX472" i="23" s="1"/>
  <c r="BP472" i="23" s="1"/>
  <c r="AY150" i="23"/>
  <c r="AV150" i="23"/>
  <c r="AU225" i="23"/>
  <c r="AO225" i="23"/>
  <c r="AX225" i="23" s="1"/>
  <c r="AV418" i="23"/>
  <c r="AY418" i="23"/>
  <c r="BH418" i="23" s="1"/>
  <c r="AV403" i="23"/>
  <c r="AY403" i="23"/>
  <c r="AF417" i="23"/>
  <c r="AY430" i="23"/>
  <c r="BH430" i="23" s="1"/>
  <c r="BQ430" i="23" s="1"/>
  <c r="AV430" i="23"/>
  <c r="AO500" i="23"/>
  <c r="AX500" i="23" s="1"/>
  <c r="AU500" i="23"/>
  <c r="H500" i="23" s="1"/>
  <c r="AF468" i="23"/>
  <c r="AO468" i="23" s="1"/>
  <c r="AX468" i="23" s="1"/>
  <c r="AV177" i="23"/>
  <c r="AY177" i="23"/>
  <c r="AO418" i="23"/>
  <c r="AX418" i="23" s="1"/>
  <c r="AU418" i="23"/>
  <c r="H418" i="23" s="1"/>
  <c r="AY404" i="23"/>
  <c r="AV404" i="23"/>
  <c r="AN80" i="23"/>
  <c r="AF416" i="23"/>
  <c r="AF470" i="23"/>
  <c r="AO470" i="23" s="1"/>
  <c r="AX470" i="23" s="1"/>
  <c r="BP470" i="23" s="1"/>
  <c r="AV178" i="23"/>
  <c r="AY178" i="23"/>
  <c r="AU224" i="23"/>
  <c r="AO224" i="23"/>
  <c r="AX224" i="23" s="1"/>
  <c r="AY417" i="23"/>
  <c r="AV417" i="23"/>
  <c r="AU404" i="23"/>
  <c r="H404" i="23" s="1"/>
  <c r="AO404" i="23"/>
  <c r="AX404" i="23" s="1"/>
  <c r="AF471" i="23"/>
  <c r="AO471" i="23" s="1"/>
  <c r="AX471" i="23" s="1"/>
  <c r="BP471" i="23" s="1"/>
  <c r="BR471" i="23" s="1"/>
  <c r="AU61" i="23"/>
  <c r="AX61" i="23"/>
  <c r="AU64" i="23"/>
  <c r="AX64" i="23"/>
  <c r="AV224" i="23"/>
  <c r="AY224" i="23"/>
  <c r="BH224" i="23" s="1"/>
  <c r="AU63" i="23"/>
  <c r="AX63" i="23"/>
  <c r="AV192" i="23"/>
  <c r="AY192" i="23"/>
  <c r="AV223" i="23"/>
  <c r="AY223" i="23"/>
  <c r="BH223" i="23" s="1"/>
  <c r="AO417" i="23"/>
  <c r="AX417" i="23" s="1"/>
  <c r="AU417" i="23"/>
  <c r="H417" i="23" s="1"/>
  <c r="AY500" i="23"/>
  <c r="BH500" i="23" s="1"/>
  <c r="AV500" i="23"/>
  <c r="H48" i="23"/>
  <c r="H46" i="23"/>
  <c r="AQ82" i="23"/>
  <c r="H47" i="23"/>
  <c r="H82" i="23"/>
  <c r="L80" i="26" s="1"/>
  <c r="H74" i="23"/>
  <c r="L72" i="26" s="1"/>
  <c r="BP93" i="23"/>
  <c r="BR93" i="23" s="1"/>
  <c r="BR92" i="23" s="1"/>
  <c r="H87" i="23"/>
  <c r="H71" i="23"/>
  <c r="L69" i="26" s="1"/>
  <c r="AF74" i="23"/>
  <c r="H83" i="23"/>
  <c r="L81" i="26" s="1"/>
  <c r="H67" i="23"/>
  <c r="L65" i="26" s="1"/>
  <c r="W77" i="23"/>
  <c r="W85" i="23"/>
  <c r="AF75" i="23"/>
  <c r="K75" i="23" s="1"/>
  <c r="H75" i="23"/>
  <c r="L73" i="26" s="1"/>
  <c r="W75" i="23"/>
  <c r="AC592" i="23"/>
  <c r="W74" i="23"/>
  <c r="W83" i="23"/>
  <c r="AF81" i="23"/>
  <c r="K81" i="23" s="1"/>
  <c r="H81" i="23"/>
  <c r="L79" i="26" s="1"/>
  <c r="W87" i="23"/>
  <c r="AF79" i="23"/>
  <c r="AH79" i="23" s="1"/>
  <c r="H79" i="23"/>
  <c r="L77" i="26" s="1"/>
  <c r="W79" i="23"/>
  <c r="W81" i="23"/>
  <c r="AF86" i="23"/>
  <c r="K86" i="23" s="1"/>
  <c r="H86" i="23"/>
  <c r="W78" i="23"/>
  <c r="W86" i="23"/>
  <c r="AF77" i="23"/>
  <c r="K77" i="23" s="1"/>
  <c r="H77" i="23"/>
  <c r="L75" i="26" s="1"/>
  <c r="AF84" i="23"/>
  <c r="K84" i="23" s="1"/>
  <c r="H84" i="23"/>
  <c r="L82" i="26" s="1"/>
  <c r="AN87" i="23"/>
  <c r="AN76" i="23"/>
  <c r="AN84" i="23"/>
  <c r="AE78" i="23"/>
  <c r="AN77" i="23"/>
  <c r="AO79" i="23"/>
  <c r="AQ79" i="23" s="1"/>
  <c r="AE81" i="23"/>
  <c r="AN83" i="23"/>
  <c r="AQ77" i="23"/>
  <c r="AF78" i="23"/>
  <c r="AN86" i="23"/>
  <c r="AE86" i="23"/>
  <c r="AE87" i="23"/>
  <c r="AE79" i="23"/>
  <c r="J79" i="23" s="1"/>
  <c r="K77" i="26" s="1"/>
  <c r="AN74" i="23"/>
  <c r="AL592" i="23"/>
  <c r="AQ74" i="23"/>
  <c r="AN85" i="23"/>
  <c r="AN78" i="23"/>
  <c r="AN81" i="23"/>
  <c r="AN75" i="23"/>
  <c r="J75" i="23" s="1"/>
  <c r="K73" i="26" s="1"/>
  <c r="AE76" i="23"/>
  <c r="AE74" i="23"/>
  <c r="AE82" i="23"/>
  <c r="J82" i="23" s="1"/>
  <c r="K80" i="26" s="1"/>
  <c r="AF82" i="23"/>
  <c r="AH82" i="23" s="1"/>
  <c r="AF80" i="23"/>
  <c r="K80" i="23" s="1"/>
  <c r="AF87" i="23"/>
  <c r="K87" i="23" s="1"/>
  <c r="AE83" i="23"/>
  <c r="AF83" i="23"/>
  <c r="AH83" i="23" s="1"/>
  <c r="AF76" i="23"/>
  <c r="AH76" i="23" s="1"/>
  <c r="AE80" i="23"/>
  <c r="AE85" i="23"/>
  <c r="J85" i="23" s="1"/>
  <c r="AF85" i="23"/>
  <c r="AH85" i="23" s="1"/>
  <c r="AE77" i="23"/>
  <c r="AE84" i="23"/>
  <c r="AZ74" i="23"/>
  <c r="AQ86" i="23"/>
  <c r="AZ84" i="23"/>
  <c r="CA76" i="23"/>
  <c r="CA83" i="23"/>
  <c r="F80" i="23"/>
  <c r="E80" i="23" s="1"/>
  <c r="V84" i="23"/>
  <c r="AZ79" i="23"/>
  <c r="AQ80" i="23"/>
  <c r="CA80" i="23"/>
  <c r="AZ85" i="23"/>
  <c r="AZ75" i="23"/>
  <c r="AZ82" i="23"/>
  <c r="V76" i="23"/>
  <c r="CA79" i="23"/>
  <c r="F82" i="23"/>
  <c r="E82" i="23" s="1"/>
  <c r="AQ83" i="23"/>
  <c r="W76" i="23"/>
  <c r="CA82" i="23"/>
  <c r="F81" i="23"/>
  <c r="E81" i="23" s="1"/>
  <c r="F86" i="23"/>
  <c r="E86" i="23" s="1"/>
  <c r="AZ76" i="23"/>
  <c r="AZ83" i="23"/>
  <c r="CA85" i="23"/>
  <c r="W84" i="23"/>
  <c r="W82" i="23"/>
  <c r="V83" i="23"/>
  <c r="AZ81" i="23"/>
  <c r="W80" i="23"/>
  <c r="F83" i="23"/>
  <c r="E83" i="23" s="1"/>
  <c r="F85" i="23"/>
  <c r="E85" i="23" s="1"/>
  <c r="AZ86" i="23"/>
  <c r="V81" i="23"/>
  <c r="F87" i="23"/>
  <c r="E87" i="23" s="1"/>
  <c r="AQ75" i="23"/>
  <c r="CA75" i="23"/>
  <c r="AQ81" i="23"/>
  <c r="CA81" i="23"/>
  <c r="V82" i="23"/>
  <c r="F84" i="23"/>
  <c r="E84" i="23" s="1"/>
  <c r="CA74" i="23"/>
  <c r="AZ80" i="23"/>
  <c r="CA84" i="23"/>
  <c r="AQ85" i="23"/>
  <c r="CA86" i="23"/>
  <c r="CA87" i="23"/>
  <c r="F74" i="23"/>
  <c r="E74" i="23" s="1"/>
  <c r="V75" i="23"/>
  <c r="F76" i="23"/>
  <c r="E76" i="23" s="1"/>
  <c r="V77" i="23"/>
  <c r="F78" i="23"/>
  <c r="E78" i="23" s="1"/>
  <c r="F79" i="23"/>
  <c r="E79" i="23" s="1"/>
  <c r="V80" i="23"/>
  <c r="X82" i="23"/>
  <c r="V87" i="23"/>
  <c r="V86" i="23"/>
  <c r="V85" i="23"/>
  <c r="F77" i="23"/>
  <c r="E77" i="23" s="1"/>
  <c r="F75" i="23"/>
  <c r="E75" i="23" s="1"/>
  <c r="CA77" i="23"/>
  <c r="CA78" i="23"/>
  <c r="AQ76" i="23"/>
  <c r="V74" i="23"/>
  <c r="V79" i="23"/>
  <c r="V78" i="23"/>
  <c r="V52" i="23"/>
  <c r="V53" i="23"/>
  <c r="BQ431" i="23" l="1"/>
  <c r="BR431" i="23" s="1"/>
  <c r="BI431" i="23"/>
  <c r="L94" i="26"/>
  <c r="BQ473" i="23"/>
  <c r="AF592" i="23"/>
  <c r="H223" i="23"/>
  <c r="I93" i="26" s="1"/>
  <c r="L93" i="26" s="1"/>
  <c r="BI466" i="23"/>
  <c r="I59" i="26"/>
  <c r="L59" i="26" s="1"/>
  <c r="I63" i="26"/>
  <c r="L63" i="26" s="1"/>
  <c r="BQ222" i="23"/>
  <c r="BR222" i="23" s="1"/>
  <c r="BI222" i="23"/>
  <c r="BQ468" i="23"/>
  <c r="BR468" i="23" s="1"/>
  <c r="H61" i="23"/>
  <c r="AQ78" i="23"/>
  <c r="BQ223" i="23"/>
  <c r="BR223" i="23" s="1"/>
  <c r="BI223" i="23"/>
  <c r="BQ225" i="23"/>
  <c r="BR225" i="23" s="1"/>
  <c r="BI225" i="23"/>
  <c r="AQ87" i="23"/>
  <c r="BQ224" i="23"/>
  <c r="BR224" i="23" s="1"/>
  <c r="BI224" i="23"/>
  <c r="L95" i="26"/>
  <c r="I60" i="26"/>
  <c r="L60" i="26" s="1"/>
  <c r="BQ472" i="23"/>
  <c r="H65" i="23"/>
  <c r="BI60" i="23"/>
  <c r="BQ500" i="23"/>
  <c r="BR500" i="23" s="1"/>
  <c r="BR498" i="23" s="1"/>
  <c r="BI500" i="23"/>
  <c r="BI498" i="23" s="1"/>
  <c r="BR472" i="23"/>
  <c r="I64" i="26"/>
  <c r="L64" i="26" s="1"/>
  <c r="BQ469" i="23"/>
  <c r="BR469" i="23" s="1"/>
  <c r="BR466" i="23" s="1"/>
  <c r="BR60" i="23"/>
  <c r="H224" i="23"/>
  <c r="I94" i="26" s="1"/>
  <c r="AQ84" i="23"/>
  <c r="AH74" i="23"/>
  <c r="I62" i="26"/>
  <c r="L62" i="26" s="1"/>
  <c r="BR470" i="23"/>
  <c r="BR473" i="23"/>
  <c r="H578" i="23"/>
  <c r="I105" i="26" s="1"/>
  <c r="L105" i="26" s="1"/>
  <c r="H63" i="23"/>
  <c r="I61" i="26" s="1"/>
  <c r="L61" i="26" s="1"/>
  <c r="AH78" i="23"/>
  <c r="M78" i="23" s="1"/>
  <c r="H28" i="23"/>
  <c r="I41" i="26" s="1"/>
  <c r="L41" i="26" s="1"/>
  <c r="H66" i="23"/>
  <c r="BQ418" i="23"/>
  <c r="BR418" i="23" s="1"/>
  <c r="BI418" i="23"/>
  <c r="BQ416" i="23"/>
  <c r="BR416" i="23" s="1"/>
  <c r="BR415" i="23" s="1"/>
  <c r="BI416" i="23"/>
  <c r="BI415" i="23" s="1"/>
  <c r="J74" i="23"/>
  <c r="K72" i="26" s="1"/>
  <c r="M72" i="26" s="1"/>
  <c r="K74" i="23"/>
  <c r="J84" i="23"/>
  <c r="K82" i="26" s="1"/>
  <c r="J82" i="26" s="1"/>
  <c r="K553" i="23"/>
  <c r="AO592" i="23"/>
  <c r="AX592" i="23" s="1"/>
  <c r="AU592" i="23"/>
  <c r="H592" i="23" s="1"/>
  <c r="AQ578" i="23"/>
  <c r="AX578" i="23"/>
  <c r="K578" i="23"/>
  <c r="J77" i="23"/>
  <c r="K75" i="26" s="1"/>
  <c r="M75" i="26" s="1"/>
  <c r="AH84" i="23"/>
  <c r="M84" i="23" s="1"/>
  <c r="L84" i="23" s="1"/>
  <c r="AH77" i="23"/>
  <c r="M77" i="23" s="1"/>
  <c r="L77" i="23" s="1"/>
  <c r="AH75" i="23"/>
  <c r="M75" i="23" s="1"/>
  <c r="L75" i="23" s="1"/>
  <c r="J78" i="23"/>
  <c r="K76" i="26" s="1"/>
  <c r="J76" i="26" s="1"/>
  <c r="M79" i="23"/>
  <c r="M85" i="23"/>
  <c r="J86" i="23"/>
  <c r="M74" i="23"/>
  <c r="J87" i="23"/>
  <c r="K78" i="23"/>
  <c r="K79" i="23"/>
  <c r="CU79" i="23" s="1"/>
  <c r="AH86" i="23"/>
  <c r="M86" i="23" s="1"/>
  <c r="L86" i="23" s="1"/>
  <c r="J83" i="23"/>
  <c r="K81" i="26" s="1"/>
  <c r="M81" i="26" s="1"/>
  <c r="J76" i="23"/>
  <c r="K74" i="26" s="1"/>
  <c r="M74" i="26" s="1"/>
  <c r="J81" i="23"/>
  <c r="K79" i="26" s="1"/>
  <c r="M79" i="26" s="1"/>
  <c r="CU81" i="23"/>
  <c r="M80" i="26"/>
  <c r="J80" i="26"/>
  <c r="M77" i="26"/>
  <c r="J77" i="26"/>
  <c r="M73" i="26"/>
  <c r="J73" i="26"/>
  <c r="Y77" i="23"/>
  <c r="K83" i="23"/>
  <c r="CU83" i="23" s="1"/>
  <c r="K85" i="23"/>
  <c r="CU85" i="23" s="1"/>
  <c r="Y76" i="23"/>
  <c r="M76" i="23"/>
  <c r="J80" i="23"/>
  <c r="K78" i="26" s="1"/>
  <c r="K76" i="23"/>
  <c r="CU76" i="23" s="1"/>
  <c r="Y75" i="23"/>
  <c r="Y81" i="23"/>
  <c r="Y83" i="23"/>
  <c r="M83" i="23"/>
  <c r="Y84" i="23"/>
  <c r="AH81" i="23"/>
  <c r="M81" i="23" s="1"/>
  <c r="L81" i="23" s="1"/>
  <c r="Y82" i="23"/>
  <c r="M82" i="23"/>
  <c r="I79" i="23"/>
  <c r="K82" i="23"/>
  <c r="CU82" i="23" s="1"/>
  <c r="CU80" i="23"/>
  <c r="I74" i="23"/>
  <c r="CU74" i="23"/>
  <c r="I82" i="23"/>
  <c r="CU78" i="23"/>
  <c r="CU86" i="23"/>
  <c r="AH87" i="23"/>
  <c r="AH80" i="23"/>
  <c r="M80" i="23" s="1"/>
  <c r="I75" i="23"/>
  <c r="CU75" i="23"/>
  <c r="CU77" i="23"/>
  <c r="CU84" i="23"/>
  <c r="CU87" i="23"/>
  <c r="I85" i="23"/>
  <c r="Y85" i="23"/>
  <c r="Y86" i="23"/>
  <c r="Y87" i="23"/>
  <c r="Y80" i="23"/>
  <c r="Y79" i="23"/>
  <c r="Y78" i="23"/>
  <c r="Y74" i="23"/>
  <c r="BI218" i="23" l="1"/>
  <c r="I84" i="23"/>
  <c r="M87" i="23"/>
  <c r="L87" i="23" s="1"/>
  <c r="BR218" i="23"/>
  <c r="M82" i="26"/>
  <c r="J72" i="26"/>
  <c r="L74" i="23"/>
  <c r="CV74" i="23" s="1"/>
  <c r="I86" i="23"/>
  <c r="CV86" i="23" s="1"/>
  <c r="L79" i="23"/>
  <c r="CV79" i="23" s="1"/>
  <c r="J75" i="26"/>
  <c r="I77" i="23"/>
  <c r="CV77" i="23" s="1"/>
  <c r="I87" i="23"/>
  <c r="I83" i="23"/>
  <c r="I78" i="23"/>
  <c r="M76" i="26"/>
  <c r="J79" i="26"/>
  <c r="I76" i="23"/>
  <c r="J74" i="26"/>
  <c r="J81" i="26"/>
  <c r="L82" i="23"/>
  <c r="CV82" i="23" s="1"/>
  <c r="I81" i="23"/>
  <c r="CV81" i="23" s="1"/>
  <c r="L83" i="23"/>
  <c r="L80" i="23"/>
  <c r="M78" i="26"/>
  <c r="J78" i="26"/>
  <c r="I80" i="23"/>
  <c r="L78" i="23"/>
  <c r="CV84" i="23"/>
  <c r="CV75" i="23"/>
  <c r="L85" i="23"/>
  <c r="CV85" i="23" s="1"/>
  <c r="L76" i="23"/>
  <c r="CV87" i="23" l="1"/>
  <c r="CV83" i="23"/>
  <c r="CV78" i="23"/>
  <c r="CV76" i="23"/>
  <c r="CV80" i="23"/>
  <c r="Z1" i="23"/>
  <c r="U164" i="23" l="1"/>
  <c r="AG164" i="23" s="1"/>
  <c r="AP164" i="23" s="1"/>
  <c r="AY164" i="23" s="1"/>
  <c r="D20" i="9" l="1"/>
  <c r="O11" i="9"/>
  <c r="U579" i="23" l="1"/>
  <c r="AG579" i="23" s="1"/>
  <c r="AP579" i="23" s="1"/>
  <c r="AY579" i="23" s="1"/>
  <c r="U580" i="23"/>
  <c r="AG580" i="23" s="1"/>
  <c r="AP580" i="23" s="1"/>
  <c r="AY580" i="23" s="1"/>
  <c r="U581" i="23"/>
  <c r="AG581" i="23" s="1"/>
  <c r="AP581" i="23" s="1"/>
  <c r="AY581" i="23" s="1"/>
  <c r="U582" i="23"/>
  <c r="AG582" i="23" s="1"/>
  <c r="AP582" i="23" s="1"/>
  <c r="AY582" i="23" s="1"/>
  <c r="T514" i="23"/>
  <c r="U514" i="23"/>
  <c r="AG514" i="23" s="1"/>
  <c r="AP514" i="23" s="1"/>
  <c r="AY514" i="23" s="1"/>
  <c r="U439" i="23"/>
  <c r="AG439" i="23" s="1"/>
  <c r="AP439" i="23" s="1"/>
  <c r="AY439" i="23" s="1"/>
  <c r="U377" i="23"/>
  <c r="AG377" i="23" s="1"/>
  <c r="AP377" i="23" s="1"/>
  <c r="AY377" i="23" s="1"/>
  <c r="U378" i="23"/>
  <c r="AG378" i="23" s="1"/>
  <c r="AP378" i="23" s="1"/>
  <c r="AY378" i="23" s="1"/>
  <c r="U379" i="23"/>
  <c r="AG379" i="23" s="1"/>
  <c r="AP379" i="23" s="1"/>
  <c r="AY379" i="23" s="1"/>
  <c r="U380" i="23"/>
  <c r="AG380" i="23" s="1"/>
  <c r="AP380" i="23" s="1"/>
  <c r="AY380" i="23" s="1"/>
  <c r="U381" i="23"/>
  <c r="AG381" i="23" s="1"/>
  <c r="AP381" i="23" s="1"/>
  <c r="AY381" i="23" s="1"/>
  <c r="U322" i="23"/>
  <c r="AG322" i="23" s="1"/>
  <c r="AP322" i="23" s="1"/>
  <c r="AY322" i="23" s="1"/>
  <c r="U323" i="23"/>
  <c r="AG323" i="23" s="1"/>
  <c r="AP323" i="23" s="1"/>
  <c r="AY323" i="23" s="1"/>
  <c r="U324" i="23"/>
  <c r="AG324" i="23" s="1"/>
  <c r="AP324" i="23" s="1"/>
  <c r="AY324" i="23" s="1"/>
  <c r="U325" i="23"/>
  <c r="AG325" i="23" s="1"/>
  <c r="AP325" i="23" s="1"/>
  <c r="AY325" i="23" s="1"/>
  <c r="U326" i="23"/>
  <c r="AG326" i="23" s="1"/>
  <c r="AP326" i="23" s="1"/>
  <c r="AY326" i="23" s="1"/>
  <c r="U248" i="23"/>
  <c r="AG248" i="23" s="1"/>
  <c r="AP248" i="23" s="1"/>
  <c r="AY248" i="23" s="1"/>
  <c r="U249" i="23"/>
  <c r="AG249" i="23" s="1"/>
  <c r="AP249" i="23" s="1"/>
  <c r="AY249" i="23" s="1"/>
  <c r="U250" i="23"/>
  <c r="AG250" i="23" s="1"/>
  <c r="AP250" i="23" s="1"/>
  <c r="AY250" i="23" s="1"/>
  <c r="U251" i="23"/>
  <c r="AG251" i="23" s="1"/>
  <c r="AP251" i="23" s="1"/>
  <c r="AY251" i="23" s="1"/>
  <c r="U252" i="23"/>
  <c r="AG252" i="23" s="1"/>
  <c r="AP252" i="23" s="1"/>
  <c r="AY252" i="23" s="1"/>
  <c r="U253" i="23"/>
  <c r="AG253" i="23" s="1"/>
  <c r="AP253" i="23" s="1"/>
  <c r="AY253" i="23" s="1"/>
  <c r="U254" i="23"/>
  <c r="AG254" i="23" s="1"/>
  <c r="AP254" i="23" s="1"/>
  <c r="AY254" i="23" s="1"/>
  <c r="U255" i="23"/>
  <c r="AG255" i="23" s="1"/>
  <c r="AP255" i="23" s="1"/>
  <c r="AY255" i="23" s="1"/>
  <c r="U256" i="23"/>
  <c r="AG256" i="23" s="1"/>
  <c r="AP256" i="23" s="1"/>
  <c r="AY256" i="23" s="1"/>
  <c r="U257" i="23"/>
  <c r="AG257" i="23" s="1"/>
  <c r="AP257" i="23" s="1"/>
  <c r="AY257" i="23" s="1"/>
  <c r="T248" i="23"/>
  <c r="T249" i="23"/>
  <c r="T250" i="23"/>
  <c r="T251" i="23"/>
  <c r="T252" i="23"/>
  <c r="T253" i="23"/>
  <c r="T254" i="23"/>
  <c r="T255" i="23"/>
  <c r="U165" i="23"/>
  <c r="AG165" i="23" s="1"/>
  <c r="AP165" i="23" s="1"/>
  <c r="AY165" i="23" s="1"/>
  <c r="U166" i="23"/>
  <c r="AG166" i="23" s="1"/>
  <c r="AP166" i="23" s="1"/>
  <c r="AY166" i="23" s="1"/>
  <c r="T165" i="23"/>
  <c r="T166" i="23"/>
  <c r="T167" i="23"/>
  <c r="T168" i="23"/>
  <c r="T169" i="23"/>
  <c r="T170" i="23"/>
  <c r="T171" i="23"/>
  <c r="T164" i="23"/>
  <c r="H55" i="23"/>
  <c r="D52" i="23"/>
  <c r="D53" i="23"/>
  <c r="T48" i="23"/>
  <c r="U48" i="23"/>
  <c r="G58" i="7"/>
  <c r="H554" i="23"/>
  <c r="P452" i="23"/>
  <c r="D248" i="23"/>
  <c r="D249" i="23"/>
  <c r="D250" i="23"/>
  <c r="D251" i="23"/>
  <c r="D252" i="23"/>
  <c r="D253" i="23"/>
  <c r="D254" i="23"/>
  <c r="D255" i="23"/>
  <c r="D220" i="23"/>
  <c r="D221" i="23"/>
  <c r="D222" i="23"/>
  <c r="D223" i="23"/>
  <c r="D224" i="23"/>
  <c r="D193" i="23"/>
  <c r="D194" i="23"/>
  <c r="D164" i="23"/>
  <c r="D165" i="23"/>
  <c r="D166" i="23"/>
  <c r="D150" i="23"/>
  <c r="D110" i="23"/>
  <c r="D11" i="23"/>
  <c r="U405" i="23"/>
  <c r="AG405" i="23" s="1"/>
  <c r="AP405" i="23" s="1"/>
  <c r="AY405" i="23" s="1"/>
  <c r="U406" i="23"/>
  <c r="AG406" i="23" s="1"/>
  <c r="AP406" i="23" s="1"/>
  <c r="AY406" i="23" s="1"/>
  <c r="U45" i="23"/>
  <c r="AG45" i="23" s="1"/>
  <c r="AP45" i="23" s="1"/>
  <c r="AY45" i="23" s="1"/>
  <c r="U46" i="23"/>
  <c r="AG46" i="23" s="1"/>
  <c r="AP46" i="23" s="1"/>
  <c r="AY46" i="23" s="1"/>
  <c r="U47" i="23"/>
  <c r="AG47" i="23" s="1"/>
  <c r="AP47" i="23" s="1"/>
  <c r="AY47" i="23" s="1"/>
  <c r="U49" i="23"/>
  <c r="AG49" i="23" s="1"/>
  <c r="AP49" i="23" s="1"/>
  <c r="AY49" i="23" s="1"/>
  <c r="U50" i="23"/>
  <c r="AG50" i="23" s="1"/>
  <c r="AP50" i="23" s="1"/>
  <c r="AY50" i="23" s="1"/>
  <c r="U51" i="23"/>
  <c r="AG51" i="23" s="1"/>
  <c r="AP51" i="23" s="1"/>
  <c r="AY51" i="23" s="1"/>
  <c r="U54" i="23"/>
  <c r="AG54" i="23" s="1"/>
  <c r="AP54" i="23" s="1"/>
  <c r="AY54" i="23" s="1"/>
  <c r="U55" i="23"/>
  <c r="U17" i="23"/>
  <c r="AG17" i="23" s="1"/>
  <c r="AP17" i="23" s="1"/>
  <c r="AY17" i="23" s="1"/>
  <c r="U18" i="23"/>
  <c r="AG18" i="23" s="1"/>
  <c r="AP18" i="23" s="1"/>
  <c r="AY18" i="23" s="1"/>
  <c r="U19" i="23"/>
  <c r="AG19" i="23" s="1"/>
  <c r="AP19" i="23" s="1"/>
  <c r="AY19" i="23" s="1"/>
  <c r="U21" i="23"/>
  <c r="AG21" i="23" s="1"/>
  <c r="AP21" i="23" s="1"/>
  <c r="AY21" i="23" s="1"/>
  <c r="U22" i="23"/>
  <c r="AG22" i="23" s="1"/>
  <c r="AP22" i="23" s="1"/>
  <c r="AY22" i="23" s="1"/>
  <c r="X48" i="23" l="1"/>
  <c r="AG48" i="23"/>
  <c r="AP48" i="23" s="1"/>
  <c r="AY48" i="23" s="1"/>
  <c r="W48" i="23"/>
  <c r="V48" i="23"/>
  <c r="Y48" i="23" l="1"/>
  <c r="T582" i="23"/>
  <c r="T581" i="23"/>
  <c r="T579" i="23"/>
  <c r="U273" i="23"/>
  <c r="AG273" i="23" s="1"/>
  <c r="AP273" i="23" s="1"/>
  <c r="AY273" i="23" s="1"/>
  <c r="D69" i="22"/>
  <c r="E69" i="22" s="1"/>
  <c r="N1" i="23" l="1"/>
  <c r="T273" i="23" l="1"/>
  <c r="U272" i="23"/>
  <c r="T272" i="23"/>
  <c r="U271" i="23"/>
  <c r="T271" i="23"/>
  <c r="U270" i="23"/>
  <c r="T270" i="23"/>
  <c r="U269" i="23"/>
  <c r="T269" i="23"/>
  <c r="U268" i="23"/>
  <c r="AG268" i="23" s="1"/>
  <c r="AP268" i="23" s="1"/>
  <c r="AY268" i="23" s="1"/>
  <c r="T268" i="23"/>
  <c r="U267" i="23"/>
  <c r="AG267" i="23" s="1"/>
  <c r="AP267" i="23" s="1"/>
  <c r="AY267" i="23" s="1"/>
  <c r="T267" i="23"/>
  <c r="U266" i="23"/>
  <c r="AG266" i="23" s="1"/>
  <c r="AP266" i="23" s="1"/>
  <c r="AY266" i="23" s="1"/>
  <c r="T266" i="23"/>
  <c r="U265" i="23"/>
  <c r="AG265" i="23" s="1"/>
  <c r="AP265" i="23" s="1"/>
  <c r="AY265" i="23" s="1"/>
  <c r="T265" i="23"/>
  <c r="U264" i="23"/>
  <c r="AG264" i="23" s="1"/>
  <c r="AP264" i="23" s="1"/>
  <c r="AY264" i="23" s="1"/>
  <c r="T264" i="23"/>
  <c r="U263" i="23"/>
  <c r="AG263" i="23" s="1"/>
  <c r="AP263" i="23" s="1"/>
  <c r="AY263" i="23" s="1"/>
  <c r="T263" i="23"/>
  <c r="T257" i="23"/>
  <c r="T256" i="23"/>
  <c r="U194" i="23"/>
  <c r="AG194" i="23" s="1"/>
  <c r="AP194" i="23" s="1"/>
  <c r="AY194" i="23" s="1"/>
  <c r="U193" i="23"/>
  <c r="AG193" i="23" s="1"/>
  <c r="AP193" i="23" s="1"/>
  <c r="AY193" i="23" s="1"/>
  <c r="U179" i="23"/>
  <c r="AG179" i="23" s="1"/>
  <c r="AP179" i="23" s="1"/>
  <c r="AY179" i="23" s="1"/>
  <c r="U20" i="23"/>
  <c r="AG20" i="23" s="1"/>
  <c r="AP20" i="23" s="1"/>
  <c r="AY20" i="23" s="1"/>
  <c r="BZ374" i="23" l="1"/>
  <c r="BY374" i="23"/>
  <c r="BX374" i="23"/>
  <c r="BU374" i="23"/>
  <c r="AX374" i="23"/>
  <c r="AW374" i="23"/>
  <c r="AT374" i="23"/>
  <c r="AO374" i="23"/>
  <c r="AN374" i="23"/>
  <c r="AK374" i="23"/>
  <c r="AF374" i="23"/>
  <c r="AE374" i="23"/>
  <c r="AB374" i="23"/>
  <c r="U374" i="23"/>
  <c r="T374" i="23"/>
  <c r="W374" i="23" s="1"/>
  <c r="P374" i="23"/>
  <c r="H374" i="23"/>
  <c r="D374" i="23"/>
  <c r="BZ378" i="23"/>
  <c r="BY378" i="23"/>
  <c r="BX378" i="23"/>
  <c r="BU378" i="23"/>
  <c r="AX378" i="23"/>
  <c r="AW378" i="23"/>
  <c r="AT378" i="23"/>
  <c r="AO378" i="23"/>
  <c r="AN378" i="23"/>
  <c r="AK378" i="23"/>
  <c r="AF378" i="23"/>
  <c r="AE378" i="23"/>
  <c r="AB378" i="23"/>
  <c r="X378" i="23"/>
  <c r="T378" i="23"/>
  <c r="W378" i="23" s="1"/>
  <c r="P378" i="23"/>
  <c r="H378" i="23"/>
  <c r="D378" i="23"/>
  <c r="BZ73" i="23"/>
  <c r="BY73" i="23"/>
  <c r="BX73" i="23"/>
  <c r="BU73" i="23"/>
  <c r="AX73" i="23"/>
  <c r="AW73" i="23"/>
  <c r="AT73" i="23"/>
  <c r="AO73" i="23"/>
  <c r="AN73" i="23"/>
  <c r="AK73" i="23"/>
  <c r="AF73" i="23"/>
  <c r="AE73" i="23"/>
  <c r="AB73" i="23"/>
  <c r="X73" i="23"/>
  <c r="T73" i="23"/>
  <c r="P73" i="23"/>
  <c r="D73" i="23"/>
  <c r="BZ71" i="23"/>
  <c r="BY71" i="23"/>
  <c r="BX71" i="23"/>
  <c r="BU71" i="23"/>
  <c r="AX71" i="23"/>
  <c r="AW71" i="23"/>
  <c r="AT71" i="23"/>
  <c r="AO71" i="23"/>
  <c r="AN71" i="23"/>
  <c r="AK71" i="23"/>
  <c r="AF71" i="23"/>
  <c r="AE71" i="23"/>
  <c r="AB71" i="23"/>
  <c r="X71" i="23"/>
  <c r="T71" i="23"/>
  <c r="P71" i="23"/>
  <c r="D71" i="23"/>
  <c r="BZ70" i="23"/>
  <c r="BY70" i="23"/>
  <c r="BX70" i="23"/>
  <c r="BU70" i="23"/>
  <c r="AX70" i="23"/>
  <c r="AW70" i="23"/>
  <c r="AT70" i="23"/>
  <c r="AO70" i="23"/>
  <c r="AN70" i="23"/>
  <c r="AK70" i="23"/>
  <c r="AF70" i="23"/>
  <c r="AE70" i="23"/>
  <c r="AB70" i="23"/>
  <c r="T70" i="23"/>
  <c r="P70" i="23"/>
  <c r="D70" i="23"/>
  <c r="BZ69" i="23"/>
  <c r="BY69" i="23"/>
  <c r="BX69" i="23"/>
  <c r="BU69" i="23"/>
  <c r="AX69" i="23"/>
  <c r="AW69" i="23"/>
  <c r="AT69" i="23"/>
  <c r="AO69" i="23"/>
  <c r="AN69" i="23"/>
  <c r="AK69" i="23"/>
  <c r="AF69" i="23"/>
  <c r="AE69" i="23"/>
  <c r="AB69" i="23"/>
  <c r="X69" i="23"/>
  <c r="T69" i="23"/>
  <c r="P69" i="23"/>
  <c r="D69" i="23"/>
  <c r="BZ68" i="23"/>
  <c r="BY68" i="23"/>
  <c r="BX68" i="23"/>
  <c r="BU68" i="23"/>
  <c r="AX68" i="23"/>
  <c r="AW68" i="23"/>
  <c r="AT68" i="23"/>
  <c r="AO68" i="23"/>
  <c r="AN68" i="23"/>
  <c r="AK68" i="23"/>
  <c r="AF68" i="23"/>
  <c r="AE68" i="23"/>
  <c r="AB68" i="23"/>
  <c r="X68" i="23"/>
  <c r="T68" i="23"/>
  <c r="P68" i="23"/>
  <c r="D68" i="23"/>
  <c r="T54" i="23"/>
  <c r="T51" i="23"/>
  <c r="T50" i="23"/>
  <c r="T49" i="23"/>
  <c r="T47" i="23"/>
  <c r="T46" i="23"/>
  <c r="T45" i="23"/>
  <c r="X374" i="23" l="1"/>
  <c r="AG374" i="23"/>
  <c r="AP374" i="23" s="1"/>
  <c r="AY374" i="23" s="1"/>
  <c r="J71" i="23"/>
  <c r="K69" i="26" s="1"/>
  <c r="M69" i="26" s="1"/>
  <c r="J68" i="23"/>
  <c r="K66" i="26" s="1"/>
  <c r="W71" i="23"/>
  <c r="K71" i="23"/>
  <c r="CU71" i="23" s="1"/>
  <c r="J69" i="23"/>
  <c r="K67" i="26" s="1"/>
  <c r="K73" i="23"/>
  <c r="CU73" i="23" s="1"/>
  <c r="AZ374" i="23"/>
  <c r="W68" i="23"/>
  <c r="K68" i="23"/>
  <c r="CU68" i="23" s="1"/>
  <c r="W70" i="23"/>
  <c r="K70" i="23"/>
  <c r="CU70" i="23" s="1"/>
  <c r="J70" i="23"/>
  <c r="K68" i="26" s="1"/>
  <c r="J73" i="23"/>
  <c r="K71" i="26" s="1"/>
  <c r="W69" i="23"/>
  <c r="K69" i="23"/>
  <c r="CU69" i="23" s="1"/>
  <c r="AQ69" i="23"/>
  <c r="J374" i="23"/>
  <c r="I374" i="23" s="1"/>
  <c r="F68" i="23"/>
  <c r="E68" i="23" s="1"/>
  <c r="AH69" i="23"/>
  <c r="CA69" i="23"/>
  <c r="CA374" i="23"/>
  <c r="AH378" i="23"/>
  <c r="CA68" i="23"/>
  <c r="AQ70" i="23"/>
  <c r="AZ70" i="23"/>
  <c r="CA70" i="23"/>
  <c r="CA73" i="23"/>
  <c r="F378" i="23"/>
  <c r="E378" i="23" s="1"/>
  <c r="AQ378" i="23"/>
  <c r="AZ71" i="23"/>
  <c r="CA71" i="23"/>
  <c r="F374" i="23"/>
  <c r="E374" i="23" s="1"/>
  <c r="AH374" i="23"/>
  <c r="F70" i="23"/>
  <c r="E70" i="23" s="1"/>
  <c r="AQ73" i="23"/>
  <c r="AQ374" i="23"/>
  <c r="AH68" i="23"/>
  <c r="AZ378" i="23"/>
  <c r="AH71" i="23"/>
  <c r="V73" i="23"/>
  <c r="CA378" i="23"/>
  <c r="V374" i="23"/>
  <c r="Y374" i="23" s="1"/>
  <c r="K374" i="23"/>
  <c r="CU374" i="23" s="1"/>
  <c r="V378" i="23"/>
  <c r="Y378" i="23" s="1"/>
  <c r="J378" i="23"/>
  <c r="I378" i="23" s="1"/>
  <c r="K378" i="23"/>
  <c r="CU378" i="23" s="1"/>
  <c r="AQ71" i="23"/>
  <c r="AH70" i="23"/>
  <c r="F71" i="23"/>
  <c r="E71" i="23" s="1"/>
  <c r="AH73" i="23"/>
  <c r="V70" i="23"/>
  <c r="F73" i="23"/>
  <c r="E73" i="23" s="1"/>
  <c r="AZ73" i="23"/>
  <c r="V71" i="23"/>
  <c r="W73" i="23"/>
  <c r="X70" i="23"/>
  <c r="V69" i="23"/>
  <c r="F69" i="23"/>
  <c r="E69" i="23" s="1"/>
  <c r="AZ69" i="23"/>
  <c r="AQ68" i="23"/>
  <c r="AZ68" i="23"/>
  <c r="V68" i="23"/>
  <c r="J66" i="26" l="1"/>
  <c r="M66" i="26"/>
  <c r="I68" i="23"/>
  <c r="I71" i="23"/>
  <c r="J69" i="26"/>
  <c r="I73" i="23"/>
  <c r="I70" i="23"/>
  <c r="Y70" i="23"/>
  <c r="M70" i="23"/>
  <c r="L70" i="23" s="1"/>
  <c r="CV70" i="23" s="1"/>
  <c r="J67" i="26"/>
  <c r="M67" i="26"/>
  <c r="M71" i="26"/>
  <c r="J71" i="26"/>
  <c r="Y71" i="23"/>
  <c r="M71" i="23"/>
  <c r="L71" i="23" s="1"/>
  <c r="I69" i="23"/>
  <c r="M68" i="26"/>
  <c r="J68" i="26"/>
  <c r="Y69" i="23"/>
  <c r="M69" i="23"/>
  <c r="L69" i="23" s="1"/>
  <c r="Y68" i="23"/>
  <c r="M68" i="23"/>
  <c r="L68" i="23" s="1"/>
  <c r="CV68" i="23" s="1"/>
  <c r="Y73" i="23"/>
  <c r="M73" i="23"/>
  <c r="L73" i="23" s="1"/>
  <c r="CV73" i="23" s="1"/>
  <c r="M374" i="23"/>
  <c r="L374" i="23" s="1"/>
  <c r="CV374" i="23" s="1"/>
  <c r="M378" i="23"/>
  <c r="L378" i="23" s="1"/>
  <c r="CV378" i="23" s="1"/>
  <c r="CV71" i="23" l="1"/>
  <c r="CV69" i="23"/>
  <c r="U11" i="23"/>
  <c r="AG11" i="23" s="1"/>
  <c r="AP11" i="23" s="1"/>
  <c r="AY11" i="23" s="1"/>
  <c r="T11" i="23"/>
  <c r="H58" i="7" l="1"/>
  <c r="D269" i="23" l="1"/>
  <c r="F269" i="23"/>
  <c r="D270" i="23"/>
  <c r="F270" i="23"/>
  <c r="D271" i="23"/>
  <c r="F271" i="23"/>
  <c r="D272" i="23"/>
  <c r="F272" i="23"/>
  <c r="H269" i="23"/>
  <c r="H270" i="23"/>
  <c r="H271" i="23"/>
  <c r="H272" i="23"/>
  <c r="U348" i="23"/>
  <c r="AG348" i="23" s="1"/>
  <c r="AP348" i="23" s="1"/>
  <c r="AY348" i="23" s="1"/>
  <c r="U349" i="23"/>
  <c r="AG349" i="23" s="1"/>
  <c r="AP349" i="23" s="1"/>
  <c r="AY349" i="23" s="1"/>
  <c r="U350" i="23"/>
  <c r="AG350" i="23" s="1"/>
  <c r="AP350" i="23" s="1"/>
  <c r="AY350" i="23" s="1"/>
  <c r="U351" i="23"/>
  <c r="AG351" i="23" s="1"/>
  <c r="AP351" i="23" s="1"/>
  <c r="AY351" i="23" s="1"/>
  <c r="U352" i="23"/>
  <c r="AG352" i="23" s="1"/>
  <c r="AP352" i="23" s="1"/>
  <c r="AY352" i="23" s="1"/>
  <c r="U353" i="23"/>
  <c r="AG353" i="23" s="1"/>
  <c r="AP353" i="23" s="1"/>
  <c r="AY353" i="23" s="1"/>
  <c r="U354" i="23"/>
  <c r="AG354" i="23" s="1"/>
  <c r="AP354" i="23" s="1"/>
  <c r="AY354" i="23" s="1"/>
  <c r="K272" i="23"/>
  <c r="K271" i="23"/>
  <c r="K270" i="23"/>
  <c r="K269" i="23"/>
  <c r="J269" i="23"/>
  <c r="J270" i="23"/>
  <c r="J271" i="23"/>
  <c r="J272" i="23"/>
  <c r="T55" i="23"/>
  <c r="J55" i="23"/>
  <c r="I55" i="23" s="1"/>
  <c r="BZ34" i="23"/>
  <c r="BY34" i="23"/>
  <c r="BX34" i="23"/>
  <c r="BU34" i="23"/>
  <c r="AX34" i="23"/>
  <c r="AW34" i="23"/>
  <c r="AT34" i="23"/>
  <c r="AO34" i="23"/>
  <c r="AN34" i="23"/>
  <c r="AK34" i="23"/>
  <c r="AF34" i="23"/>
  <c r="AE34" i="23"/>
  <c r="AB34" i="23"/>
  <c r="U34" i="23"/>
  <c r="W34" i="23"/>
  <c r="P34" i="23"/>
  <c r="D34" i="23"/>
  <c r="BZ33" i="23"/>
  <c r="BY33" i="23"/>
  <c r="BX33" i="23"/>
  <c r="BU33" i="23"/>
  <c r="AX33" i="23"/>
  <c r="AW33" i="23"/>
  <c r="AT33" i="23"/>
  <c r="AO33" i="23"/>
  <c r="AN33" i="23"/>
  <c r="AK33" i="23"/>
  <c r="AF33" i="23"/>
  <c r="AE33" i="23"/>
  <c r="AB33" i="23"/>
  <c r="U33" i="23"/>
  <c r="P33" i="23"/>
  <c r="D33" i="23"/>
  <c r="X34" i="23" l="1"/>
  <c r="AG34" i="23"/>
  <c r="AP34" i="23" s="1"/>
  <c r="AY34" i="23" s="1"/>
  <c r="X33" i="23"/>
  <c r="AG33" i="23"/>
  <c r="AP33" i="23" s="1"/>
  <c r="AY33" i="23" s="1"/>
  <c r="E271" i="23"/>
  <c r="J34" i="23"/>
  <c r="I34" i="23" s="1"/>
  <c r="J33" i="23"/>
  <c r="I271" i="23"/>
  <c r="AQ33" i="23"/>
  <c r="I269" i="23"/>
  <c r="E269" i="23"/>
  <c r="E272" i="23"/>
  <c r="E270" i="23"/>
  <c r="I270" i="23"/>
  <c r="I272" i="23"/>
  <c r="CA34" i="23"/>
  <c r="AH33" i="23"/>
  <c r="AZ33" i="23"/>
  <c r="CA33" i="23"/>
  <c r="AZ34" i="23"/>
  <c r="AQ34" i="23"/>
  <c r="AH34" i="23"/>
  <c r="F33" i="23"/>
  <c r="E33" i="23" s="1"/>
  <c r="F34" i="23"/>
  <c r="E34" i="23" s="1"/>
  <c r="V270" i="23"/>
  <c r="M270" i="23" s="1"/>
  <c r="L270" i="23" s="1"/>
  <c r="V271" i="23"/>
  <c r="M271" i="23" s="1"/>
  <c r="L271" i="23" s="1"/>
  <c r="V272" i="23"/>
  <c r="M272" i="23" s="1"/>
  <c r="L272" i="23" s="1"/>
  <c r="V269" i="23"/>
  <c r="M269" i="23" s="1"/>
  <c r="L269" i="23" s="1"/>
  <c r="V55" i="23"/>
  <c r="M55" i="23" s="1"/>
  <c r="L55" i="23" s="1"/>
  <c r="V33" i="23"/>
  <c r="Y33" i="23" s="1"/>
  <c r="V34" i="23"/>
  <c r="K34" i="23"/>
  <c r="CU34" i="23" s="1"/>
  <c r="K33" i="23"/>
  <c r="CU33" i="23" s="1"/>
  <c r="W33" i="23"/>
  <c r="I33" i="23" l="1"/>
  <c r="K46" i="26"/>
  <c r="M33" i="23"/>
  <c r="L33" i="23" s="1"/>
  <c r="CV33" i="23" s="1"/>
  <c r="M34" i="23"/>
  <c r="L34" i="23" s="1"/>
  <c r="CV34" i="23" s="1"/>
  <c r="Y34" i="23"/>
  <c r="M46" i="26" l="1"/>
  <c r="J46" i="26"/>
  <c r="U515" i="23"/>
  <c r="AG515" i="23" s="1"/>
  <c r="AP515" i="23" s="1"/>
  <c r="AY515" i="23" s="1"/>
  <c r="J9" i="21" l="1"/>
  <c r="C14" i="7" l="1"/>
  <c r="D56" i="7"/>
  <c r="D55" i="7"/>
  <c r="D54" i="7"/>
  <c r="D53" i="7"/>
  <c r="C51" i="7"/>
  <c r="C45" i="7"/>
  <c r="C44" i="7"/>
  <c r="C43" i="7"/>
  <c r="C42" i="7"/>
  <c r="E40" i="7"/>
  <c r="E39" i="7"/>
  <c r="C37" i="7"/>
  <c r="C31" i="7"/>
  <c r="C27" i="7"/>
  <c r="C26" i="7"/>
  <c r="C25" i="7"/>
  <c r="C24" i="7"/>
  <c r="C23" i="7"/>
  <c r="C22" i="7"/>
  <c r="C21" i="7"/>
  <c r="C20" i="7"/>
  <c r="C19" i="7"/>
  <c r="C18" i="7"/>
  <c r="E12" i="7"/>
  <c r="C12" i="7"/>
  <c r="C17" i="7" l="1"/>
  <c r="D52" i="7"/>
  <c r="C41" i="7"/>
  <c r="L112" i="21"/>
  <c r="L111" i="21"/>
  <c r="K111" i="21"/>
  <c r="J111" i="21"/>
  <c r="L110" i="21"/>
  <c r="K110" i="21"/>
  <c r="J110" i="21"/>
  <c r="E33" i="21"/>
  <c r="G32" i="21"/>
  <c r="G31" i="21"/>
  <c r="F31" i="21"/>
  <c r="E31" i="21"/>
  <c r="G30" i="21"/>
  <c r="F30" i="21"/>
  <c r="E30" i="21"/>
  <c r="E10" i="21"/>
  <c r="E9" i="21"/>
  <c r="L56" i="7"/>
  <c r="L55" i="7"/>
  <c r="L54" i="7"/>
  <c r="L53" i="7"/>
  <c r="H56" i="7"/>
  <c r="H55" i="7"/>
  <c r="H54" i="7"/>
  <c r="H53" i="7"/>
  <c r="F56" i="7"/>
  <c r="F55" i="7"/>
  <c r="F54" i="7"/>
  <c r="F53" i="7"/>
  <c r="F50" i="7"/>
  <c r="F49" i="7"/>
  <c r="F48" i="7"/>
  <c r="F47" i="7"/>
  <c r="F40" i="7"/>
  <c r="F39" i="7"/>
  <c r="F36" i="7"/>
  <c r="F35" i="7"/>
  <c r="F34" i="7"/>
  <c r="BZ482" i="23"/>
  <c r="BY482" i="23"/>
  <c r="BX482" i="23"/>
  <c r="BU482" i="23"/>
  <c r="AW482" i="23"/>
  <c r="AT482" i="23"/>
  <c r="AO482" i="23"/>
  <c r="AN482" i="23"/>
  <c r="AK482" i="23"/>
  <c r="AF482" i="23"/>
  <c r="AE482" i="23"/>
  <c r="AB482" i="23"/>
  <c r="X482" i="23"/>
  <c r="P482" i="23"/>
  <c r="H482" i="23"/>
  <c r="D482" i="23"/>
  <c r="BZ481" i="23"/>
  <c r="BY481" i="23"/>
  <c r="BX481" i="23"/>
  <c r="BU481" i="23"/>
  <c r="AW481" i="23"/>
  <c r="AT481" i="23"/>
  <c r="AO481" i="23"/>
  <c r="AN481" i="23"/>
  <c r="AK481" i="23"/>
  <c r="AF481" i="23"/>
  <c r="AE481" i="23"/>
  <c r="AB481" i="23"/>
  <c r="W481" i="23"/>
  <c r="X481" i="23"/>
  <c r="P481" i="23"/>
  <c r="H481" i="23"/>
  <c r="D481" i="23"/>
  <c r="BZ480" i="23"/>
  <c r="BY480" i="23"/>
  <c r="BX480" i="23"/>
  <c r="BU480" i="23"/>
  <c r="AW480" i="23"/>
  <c r="AT480" i="23"/>
  <c r="AO480" i="23"/>
  <c r="AN480" i="23"/>
  <c r="AK480" i="23"/>
  <c r="AF480" i="23"/>
  <c r="AE480" i="23"/>
  <c r="AB480" i="23"/>
  <c r="X480" i="23"/>
  <c r="W480" i="23"/>
  <c r="P480" i="23"/>
  <c r="H480" i="23"/>
  <c r="D480" i="23"/>
  <c r="BZ479" i="23"/>
  <c r="BY479" i="23"/>
  <c r="BX479" i="23"/>
  <c r="BU479" i="23"/>
  <c r="AW479" i="23"/>
  <c r="AT479" i="23"/>
  <c r="AO479" i="23"/>
  <c r="AN479" i="23"/>
  <c r="AK479" i="23"/>
  <c r="AF479" i="23"/>
  <c r="AE479" i="23"/>
  <c r="AB479" i="23"/>
  <c r="W479" i="23"/>
  <c r="P479" i="23"/>
  <c r="H479" i="23"/>
  <c r="D479" i="23"/>
  <c r="BZ478" i="23"/>
  <c r="BY478" i="23"/>
  <c r="BX478" i="23"/>
  <c r="BU478" i="23"/>
  <c r="AW478" i="23"/>
  <c r="AT478" i="23"/>
  <c r="AO478" i="23"/>
  <c r="AN478" i="23"/>
  <c r="AK478" i="23"/>
  <c r="AF478" i="23"/>
  <c r="AE478" i="23"/>
  <c r="J478" i="23" s="1"/>
  <c r="AB478" i="23"/>
  <c r="X478" i="23"/>
  <c r="P478" i="23"/>
  <c r="H478" i="23"/>
  <c r="D478" i="23"/>
  <c r="BZ477" i="23"/>
  <c r="BY477" i="23"/>
  <c r="BX477" i="23"/>
  <c r="BU477" i="23"/>
  <c r="AW477" i="23"/>
  <c r="AT477" i="23"/>
  <c r="AO477" i="23"/>
  <c r="AN477" i="23"/>
  <c r="AK477" i="23"/>
  <c r="AF477" i="23"/>
  <c r="AE477" i="23"/>
  <c r="AB477" i="23"/>
  <c r="W477" i="23"/>
  <c r="X477" i="23"/>
  <c r="P477" i="23"/>
  <c r="H477" i="23"/>
  <c r="D477" i="23"/>
  <c r="BZ476" i="23"/>
  <c r="BY476" i="23"/>
  <c r="BX476" i="23"/>
  <c r="BU476" i="23"/>
  <c r="AW476" i="23"/>
  <c r="AT476" i="23"/>
  <c r="AO476" i="23"/>
  <c r="AN476" i="23"/>
  <c r="AK476" i="23"/>
  <c r="AF476" i="23"/>
  <c r="AE476" i="23"/>
  <c r="AB476" i="23"/>
  <c r="X476" i="23"/>
  <c r="P476" i="23"/>
  <c r="H476" i="23"/>
  <c r="D476" i="23"/>
  <c r="BZ475" i="23"/>
  <c r="BY475" i="23"/>
  <c r="BX475" i="23"/>
  <c r="BU475" i="23"/>
  <c r="AW475" i="23"/>
  <c r="AT475" i="23"/>
  <c r="AO475" i="23"/>
  <c r="AN475" i="23"/>
  <c r="AK475" i="23"/>
  <c r="AF475" i="23"/>
  <c r="AE475" i="23"/>
  <c r="J475" i="23" s="1"/>
  <c r="AB475" i="23"/>
  <c r="W475" i="23"/>
  <c r="X475" i="23"/>
  <c r="P475" i="23"/>
  <c r="H475" i="23"/>
  <c r="D475" i="23"/>
  <c r="BZ474" i="23"/>
  <c r="BY474" i="23"/>
  <c r="BX474" i="23"/>
  <c r="BU474" i="23"/>
  <c r="AW474" i="23"/>
  <c r="AT474" i="23"/>
  <c r="AO474" i="23"/>
  <c r="AN474" i="23"/>
  <c r="AK474" i="23"/>
  <c r="AF474" i="23"/>
  <c r="AE474" i="23"/>
  <c r="AB474" i="23"/>
  <c r="X474" i="23"/>
  <c r="P474" i="23"/>
  <c r="H474" i="23"/>
  <c r="D474" i="23"/>
  <c r="BZ473" i="23"/>
  <c r="BY473" i="23"/>
  <c r="BX473" i="23"/>
  <c r="BU473" i="23"/>
  <c r="AW473" i="23"/>
  <c r="AT473" i="23"/>
  <c r="AN473" i="23"/>
  <c r="AK473" i="23"/>
  <c r="AE473" i="23"/>
  <c r="J473" i="23" s="1"/>
  <c r="AB473" i="23"/>
  <c r="X473" i="23"/>
  <c r="W473" i="23"/>
  <c r="P473" i="23"/>
  <c r="D473" i="23"/>
  <c r="BZ472" i="23"/>
  <c r="BY472" i="23"/>
  <c r="BX472" i="23"/>
  <c r="BU472" i="23"/>
  <c r="AW472" i="23"/>
  <c r="AT472" i="23"/>
  <c r="AN472" i="23"/>
  <c r="AK472" i="23"/>
  <c r="AE472" i="23"/>
  <c r="J472" i="23" s="1"/>
  <c r="AB472" i="23"/>
  <c r="W472" i="23"/>
  <c r="X472" i="23"/>
  <c r="P472" i="23"/>
  <c r="D472" i="23"/>
  <c r="BZ471" i="23"/>
  <c r="BY471" i="23"/>
  <c r="BX471" i="23"/>
  <c r="BU471" i="23"/>
  <c r="AW471" i="23"/>
  <c r="AT471" i="23"/>
  <c r="AN471" i="23"/>
  <c r="AK471" i="23"/>
  <c r="AE471" i="23"/>
  <c r="J471" i="23" s="1"/>
  <c r="AB471" i="23"/>
  <c r="W471" i="23"/>
  <c r="X471" i="23"/>
  <c r="P471" i="23"/>
  <c r="D471" i="23"/>
  <c r="BZ470" i="23"/>
  <c r="BY470" i="23"/>
  <c r="BX470" i="23"/>
  <c r="BU470" i="23"/>
  <c r="AW470" i="23"/>
  <c r="AT470" i="23"/>
  <c r="AN470" i="23"/>
  <c r="AK470" i="23"/>
  <c r="AE470" i="23"/>
  <c r="J470" i="23" s="1"/>
  <c r="AB470" i="23"/>
  <c r="X470" i="23"/>
  <c r="P470" i="23"/>
  <c r="D470" i="23"/>
  <c r="BZ469" i="23"/>
  <c r="BY469" i="23"/>
  <c r="BX469" i="23"/>
  <c r="BU469" i="23"/>
  <c r="AW469" i="23"/>
  <c r="AT469" i="23"/>
  <c r="AN469" i="23"/>
  <c r="AK469" i="23"/>
  <c r="AE469" i="23"/>
  <c r="AB469" i="23"/>
  <c r="X469" i="23"/>
  <c r="P469" i="23"/>
  <c r="D469" i="23"/>
  <c r="BZ489" i="23"/>
  <c r="BY489" i="23"/>
  <c r="BX489" i="23"/>
  <c r="BU489" i="23"/>
  <c r="AW489" i="23"/>
  <c r="AT489" i="23"/>
  <c r="AO489" i="23"/>
  <c r="AN489" i="23"/>
  <c r="AK489" i="23"/>
  <c r="AF489" i="23"/>
  <c r="AE489" i="23"/>
  <c r="AB489" i="23"/>
  <c r="X489" i="23"/>
  <c r="W489" i="23"/>
  <c r="P489" i="23"/>
  <c r="H489" i="23"/>
  <c r="D489" i="23"/>
  <c r="BZ488" i="23"/>
  <c r="BY488" i="23"/>
  <c r="BX488" i="23"/>
  <c r="BU488" i="23"/>
  <c r="AW488" i="23"/>
  <c r="AT488" i="23"/>
  <c r="AO488" i="23"/>
  <c r="AN488" i="23"/>
  <c r="AK488" i="23"/>
  <c r="AF488" i="23"/>
  <c r="AE488" i="23"/>
  <c r="J488" i="23" s="1"/>
  <c r="AB488" i="23"/>
  <c r="X488" i="23"/>
  <c r="P488" i="23"/>
  <c r="H488" i="23"/>
  <c r="D488" i="23"/>
  <c r="BZ487" i="23"/>
  <c r="BY487" i="23"/>
  <c r="BX487" i="23"/>
  <c r="BU487" i="23"/>
  <c r="AW487" i="23"/>
  <c r="AT487" i="23"/>
  <c r="AO487" i="23"/>
  <c r="AN487" i="23"/>
  <c r="AK487" i="23"/>
  <c r="AF487" i="23"/>
  <c r="AE487" i="23"/>
  <c r="AB487" i="23"/>
  <c r="X487" i="23"/>
  <c r="W487" i="23"/>
  <c r="P487" i="23"/>
  <c r="H487" i="23"/>
  <c r="D487" i="23"/>
  <c r="BZ486" i="23"/>
  <c r="BY486" i="23"/>
  <c r="BX486" i="23"/>
  <c r="BU486" i="23"/>
  <c r="AW486" i="23"/>
  <c r="AT486" i="23"/>
  <c r="AO486" i="23"/>
  <c r="AN486" i="23"/>
  <c r="AK486" i="23"/>
  <c r="AF486" i="23"/>
  <c r="AE486" i="23"/>
  <c r="AB486" i="23"/>
  <c r="X486" i="23"/>
  <c r="W486" i="23"/>
  <c r="P486" i="23"/>
  <c r="H486" i="23"/>
  <c r="D486" i="23"/>
  <c r="BZ485" i="23"/>
  <c r="BY485" i="23"/>
  <c r="BX485" i="23"/>
  <c r="BU485" i="23"/>
  <c r="AW485" i="23"/>
  <c r="AT485" i="23"/>
  <c r="AO485" i="23"/>
  <c r="AN485" i="23"/>
  <c r="AK485" i="23"/>
  <c r="AF485" i="23"/>
  <c r="AE485" i="23"/>
  <c r="J485" i="23" s="1"/>
  <c r="AB485" i="23"/>
  <c r="X485" i="23"/>
  <c r="W485" i="23"/>
  <c r="P485" i="23"/>
  <c r="H485" i="23"/>
  <c r="D485" i="23"/>
  <c r="BZ484" i="23"/>
  <c r="BY484" i="23"/>
  <c r="BX484" i="23"/>
  <c r="BU484" i="23"/>
  <c r="AW484" i="23"/>
  <c r="AT484" i="23"/>
  <c r="AO484" i="23"/>
  <c r="AN484" i="23"/>
  <c r="AK484" i="23"/>
  <c r="AF484" i="23"/>
  <c r="AE484" i="23"/>
  <c r="AB484" i="23"/>
  <c r="W484" i="23"/>
  <c r="X484" i="23"/>
  <c r="P484" i="23"/>
  <c r="H484" i="23"/>
  <c r="D484" i="23"/>
  <c r="BZ483" i="23"/>
  <c r="BY483" i="23"/>
  <c r="BX483" i="23"/>
  <c r="BU483" i="23"/>
  <c r="AW483" i="23"/>
  <c r="AT483" i="23"/>
  <c r="AO483" i="23"/>
  <c r="AN483" i="23"/>
  <c r="AK483" i="23"/>
  <c r="AF483" i="23"/>
  <c r="AE483" i="23"/>
  <c r="J483" i="23" s="1"/>
  <c r="AB483" i="23"/>
  <c r="X483" i="23"/>
  <c r="W483" i="23"/>
  <c r="P483" i="23"/>
  <c r="H483" i="23"/>
  <c r="D483" i="23"/>
  <c r="BZ405" i="23"/>
  <c r="BY405" i="23"/>
  <c r="BX405" i="23"/>
  <c r="BU405" i="23"/>
  <c r="AX405" i="23"/>
  <c r="AW405" i="23"/>
  <c r="AT405" i="23"/>
  <c r="AO405" i="23"/>
  <c r="AN405" i="23"/>
  <c r="AK405" i="23"/>
  <c r="AF405" i="23"/>
  <c r="AE405" i="23"/>
  <c r="AB405" i="23"/>
  <c r="X405" i="23"/>
  <c r="T405" i="23"/>
  <c r="W405" i="23" s="1"/>
  <c r="P405" i="23"/>
  <c r="H405" i="23"/>
  <c r="D405" i="23"/>
  <c r="X322" i="23"/>
  <c r="BZ312" i="23"/>
  <c r="BY312" i="23"/>
  <c r="BX312" i="23"/>
  <c r="BU312" i="23"/>
  <c r="AX312" i="23"/>
  <c r="AW312" i="23"/>
  <c r="AT312" i="23"/>
  <c r="AO312" i="23"/>
  <c r="AN312" i="23"/>
  <c r="AK312" i="23"/>
  <c r="AF312" i="23"/>
  <c r="AE312" i="23"/>
  <c r="AB312" i="23"/>
  <c r="U312" i="23"/>
  <c r="T312" i="23"/>
  <c r="W312" i="23" s="1"/>
  <c r="P312" i="23"/>
  <c r="H312" i="23"/>
  <c r="D312" i="23"/>
  <c r="BZ311" i="23"/>
  <c r="BY311" i="23"/>
  <c r="BX311" i="23"/>
  <c r="BU311" i="23"/>
  <c r="AX311" i="23"/>
  <c r="AW311" i="23"/>
  <c r="AT311" i="23"/>
  <c r="AO311" i="23"/>
  <c r="AN311" i="23"/>
  <c r="AK311" i="23"/>
  <c r="AF311" i="23"/>
  <c r="AE311" i="23"/>
  <c r="AB311" i="23"/>
  <c r="U311" i="23"/>
  <c r="T311" i="23"/>
  <c r="P311" i="23"/>
  <c r="H311" i="23"/>
  <c r="D311" i="23"/>
  <c r="BZ310" i="23"/>
  <c r="BY310" i="23"/>
  <c r="BX310" i="23"/>
  <c r="BU310" i="23"/>
  <c r="AX310" i="23"/>
  <c r="AW310" i="23"/>
  <c r="AT310" i="23"/>
  <c r="AO310" i="23"/>
  <c r="AN310" i="23"/>
  <c r="AK310" i="23"/>
  <c r="AF310" i="23"/>
  <c r="AE310" i="23"/>
  <c r="AB310" i="23"/>
  <c r="U310" i="23"/>
  <c r="T310" i="23"/>
  <c r="W310" i="23" s="1"/>
  <c r="P310" i="23"/>
  <c r="H310" i="23"/>
  <c r="D310" i="23"/>
  <c r="BZ309" i="23"/>
  <c r="BY309" i="23"/>
  <c r="BX309" i="23"/>
  <c r="BU309" i="23"/>
  <c r="AX309" i="23"/>
  <c r="AW309" i="23"/>
  <c r="AT309" i="23"/>
  <c r="AO309" i="23"/>
  <c r="AN309" i="23"/>
  <c r="AK309" i="23"/>
  <c r="AF309" i="23"/>
  <c r="AE309" i="23"/>
  <c r="AB309" i="23"/>
  <c r="U309" i="23"/>
  <c r="T309" i="23"/>
  <c r="W309" i="23" s="1"/>
  <c r="P309" i="23"/>
  <c r="H309" i="23"/>
  <c r="D309" i="23"/>
  <c r="BZ308" i="23"/>
  <c r="BY308" i="23"/>
  <c r="BX308" i="23"/>
  <c r="BU308" i="23"/>
  <c r="AX308" i="23"/>
  <c r="AW308" i="23"/>
  <c r="AT308" i="23"/>
  <c r="AO308" i="23"/>
  <c r="AN308" i="23"/>
  <c r="AK308" i="23"/>
  <c r="AF308" i="23"/>
  <c r="AE308" i="23"/>
  <c r="AB308" i="23"/>
  <c r="U308" i="23"/>
  <c r="T308" i="23"/>
  <c r="W308" i="23" s="1"/>
  <c r="P308" i="23"/>
  <c r="H308" i="23"/>
  <c r="D308" i="23"/>
  <c r="BZ307" i="23"/>
  <c r="BY307" i="23"/>
  <c r="BX307" i="23"/>
  <c r="BU307" i="23"/>
  <c r="AX307" i="23"/>
  <c r="AW307" i="23"/>
  <c r="AT307" i="23"/>
  <c r="AO307" i="23"/>
  <c r="AN307" i="23"/>
  <c r="AK307" i="23"/>
  <c r="AF307" i="23"/>
  <c r="AE307" i="23"/>
  <c r="AB307" i="23"/>
  <c r="U307" i="23"/>
  <c r="T307" i="23"/>
  <c r="W307" i="23" s="1"/>
  <c r="P307" i="23"/>
  <c r="H307" i="23"/>
  <c r="D307" i="23"/>
  <c r="BZ306" i="23"/>
  <c r="BY306" i="23"/>
  <c r="BX306" i="23"/>
  <c r="BU306" i="23"/>
  <c r="AX306" i="23"/>
  <c r="AW306" i="23"/>
  <c r="AT306" i="23"/>
  <c r="AO306" i="23"/>
  <c r="AN306" i="23"/>
  <c r="AK306" i="23"/>
  <c r="AF306" i="23"/>
  <c r="AE306" i="23"/>
  <c r="AB306" i="23"/>
  <c r="U306" i="23"/>
  <c r="T306" i="23"/>
  <c r="W306" i="23" s="1"/>
  <c r="P306" i="23"/>
  <c r="H306" i="23"/>
  <c r="D306" i="23"/>
  <c r="BZ305" i="23"/>
  <c r="BY305" i="23"/>
  <c r="BX305" i="23"/>
  <c r="BU305" i="23"/>
  <c r="AX305" i="23"/>
  <c r="AW305" i="23"/>
  <c r="AT305" i="23"/>
  <c r="AO305" i="23"/>
  <c r="AN305" i="23"/>
  <c r="AK305" i="23"/>
  <c r="AF305" i="23"/>
  <c r="AE305" i="23"/>
  <c r="AB305" i="23"/>
  <c r="X305" i="23"/>
  <c r="T305" i="23"/>
  <c r="W305" i="23" s="1"/>
  <c r="P305" i="23"/>
  <c r="H305" i="23"/>
  <c r="D305" i="23"/>
  <c r="BZ324" i="23"/>
  <c r="BY324" i="23"/>
  <c r="BX324" i="23"/>
  <c r="BU324" i="23"/>
  <c r="AX324" i="23"/>
  <c r="AW324" i="23"/>
  <c r="AT324" i="23"/>
  <c r="AO324" i="23"/>
  <c r="AN324" i="23"/>
  <c r="AK324" i="23"/>
  <c r="AF324" i="23"/>
  <c r="AE324" i="23"/>
  <c r="AB324" i="23"/>
  <c r="X324" i="23"/>
  <c r="T324" i="23"/>
  <c r="W324" i="23" s="1"/>
  <c r="P324" i="23"/>
  <c r="H324" i="23"/>
  <c r="D324" i="23"/>
  <c r="BZ323" i="23"/>
  <c r="BY323" i="23"/>
  <c r="BX323" i="23"/>
  <c r="BU323" i="23"/>
  <c r="AX323" i="23"/>
  <c r="AW323" i="23"/>
  <c r="AT323" i="23"/>
  <c r="AO323" i="23"/>
  <c r="AN323" i="23"/>
  <c r="AK323" i="23"/>
  <c r="AF323" i="23"/>
  <c r="AE323" i="23"/>
  <c r="AB323" i="23"/>
  <c r="X323" i="23"/>
  <c r="T323" i="23"/>
  <c r="W323" i="23" s="1"/>
  <c r="P323" i="23"/>
  <c r="H323" i="23"/>
  <c r="D323" i="23"/>
  <c r="BZ322" i="23"/>
  <c r="BY322" i="23"/>
  <c r="BX322" i="23"/>
  <c r="BU322" i="23"/>
  <c r="AX322" i="23"/>
  <c r="AW322" i="23"/>
  <c r="AT322" i="23"/>
  <c r="AO322" i="23"/>
  <c r="AN322" i="23"/>
  <c r="AK322" i="23"/>
  <c r="AF322" i="23"/>
  <c r="AE322" i="23"/>
  <c r="AB322" i="23"/>
  <c r="T322" i="23"/>
  <c r="W322" i="23" s="1"/>
  <c r="P322" i="23"/>
  <c r="H322" i="23"/>
  <c r="D322" i="23"/>
  <c r="BZ321" i="23"/>
  <c r="BY321" i="23"/>
  <c r="BX321" i="23"/>
  <c r="BU321" i="23"/>
  <c r="AX321" i="23"/>
  <c r="AW321" i="23"/>
  <c r="AT321" i="23"/>
  <c r="AO321" i="23"/>
  <c r="AN321" i="23"/>
  <c r="AK321" i="23"/>
  <c r="AF321" i="23"/>
  <c r="AE321" i="23"/>
  <c r="AB321" i="23"/>
  <c r="U321" i="23"/>
  <c r="T321" i="23"/>
  <c r="W321" i="23" s="1"/>
  <c r="P321" i="23"/>
  <c r="H321" i="23"/>
  <c r="D321" i="23"/>
  <c r="BZ320" i="23"/>
  <c r="BY320" i="23"/>
  <c r="BX320" i="23"/>
  <c r="BU320" i="23"/>
  <c r="AX320" i="23"/>
  <c r="AW320" i="23"/>
  <c r="AT320" i="23"/>
  <c r="AO320" i="23"/>
  <c r="AN320" i="23"/>
  <c r="AK320" i="23"/>
  <c r="AF320" i="23"/>
  <c r="AE320" i="23"/>
  <c r="AB320" i="23"/>
  <c r="U320" i="23"/>
  <c r="T320" i="23"/>
  <c r="W320" i="23" s="1"/>
  <c r="P320" i="23"/>
  <c r="H320" i="23"/>
  <c r="D320" i="23"/>
  <c r="BZ319" i="23"/>
  <c r="BY319" i="23"/>
  <c r="BX319" i="23"/>
  <c r="BU319" i="23"/>
  <c r="AX319" i="23"/>
  <c r="AW319" i="23"/>
  <c r="AT319" i="23"/>
  <c r="AO319" i="23"/>
  <c r="AN319" i="23"/>
  <c r="AK319" i="23"/>
  <c r="AF319" i="23"/>
  <c r="AE319" i="23"/>
  <c r="AB319" i="23"/>
  <c r="U319" i="23"/>
  <c r="T319" i="23"/>
  <c r="P319" i="23"/>
  <c r="H319" i="23"/>
  <c r="D319" i="23"/>
  <c r="BZ318" i="23"/>
  <c r="BY318" i="23"/>
  <c r="BX318" i="23"/>
  <c r="BU318" i="23"/>
  <c r="AX318" i="23"/>
  <c r="AW318" i="23"/>
  <c r="AT318" i="23"/>
  <c r="AO318" i="23"/>
  <c r="AN318" i="23"/>
  <c r="AK318" i="23"/>
  <c r="AF318" i="23"/>
  <c r="AE318" i="23"/>
  <c r="AB318" i="23"/>
  <c r="U318" i="23"/>
  <c r="T318" i="23"/>
  <c r="W318" i="23" s="1"/>
  <c r="P318" i="23"/>
  <c r="H318" i="23"/>
  <c r="D318" i="23"/>
  <c r="BZ317" i="23"/>
  <c r="BY317" i="23"/>
  <c r="BX317" i="23"/>
  <c r="BU317" i="23"/>
  <c r="AX317" i="23"/>
  <c r="AW317" i="23"/>
  <c r="AT317" i="23"/>
  <c r="AO317" i="23"/>
  <c r="AN317" i="23"/>
  <c r="AK317" i="23"/>
  <c r="AF317" i="23"/>
  <c r="AE317" i="23"/>
  <c r="AB317" i="23"/>
  <c r="U317" i="23"/>
  <c r="T317" i="23"/>
  <c r="W317" i="23" s="1"/>
  <c r="P317" i="23"/>
  <c r="H317" i="23"/>
  <c r="D317" i="23"/>
  <c r="BZ316" i="23"/>
  <c r="BY316" i="23"/>
  <c r="BX316" i="23"/>
  <c r="BU316" i="23"/>
  <c r="AX316" i="23"/>
  <c r="AW316" i="23"/>
  <c r="AT316" i="23"/>
  <c r="AO316" i="23"/>
  <c r="AN316" i="23"/>
  <c r="AK316" i="23"/>
  <c r="AF316" i="23"/>
  <c r="AE316" i="23"/>
  <c r="AB316" i="23"/>
  <c r="U316" i="23"/>
  <c r="T316" i="23"/>
  <c r="W316" i="23" s="1"/>
  <c r="P316" i="23"/>
  <c r="H316" i="23"/>
  <c r="D316" i="23"/>
  <c r="BZ315" i="23"/>
  <c r="BY315" i="23"/>
  <c r="BX315" i="23"/>
  <c r="BU315" i="23"/>
  <c r="AX315" i="23"/>
  <c r="AW315" i="23"/>
  <c r="AT315" i="23"/>
  <c r="AO315" i="23"/>
  <c r="AN315" i="23"/>
  <c r="AK315" i="23"/>
  <c r="AF315" i="23"/>
  <c r="AE315" i="23"/>
  <c r="AB315" i="23"/>
  <c r="U315" i="23"/>
  <c r="T315" i="23"/>
  <c r="P315" i="23"/>
  <c r="H315" i="23"/>
  <c r="D315" i="23"/>
  <c r="BZ314" i="23"/>
  <c r="BY314" i="23"/>
  <c r="BX314" i="23"/>
  <c r="BU314" i="23"/>
  <c r="AX314" i="23"/>
  <c r="AW314" i="23"/>
  <c r="AT314" i="23"/>
  <c r="AO314" i="23"/>
  <c r="AN314" i="23"/>
  <c r="AK314" i="23"/>
  <c r="AF314" i="23"/>
  <c r="AE314" i="23"/>
  <c r="AB314" i="23"/>
  <c r="U314" i="23"/>
  <c r="T314" i="23"/>
  <c r="W314" i="23" s="1"/>
  <c r="P314" i="23"/>
  <c r="H314" i="23"/>
  <c r="D314" i="23"/>
  <c r="BZ313" i="23"/>
  <c r="BY313" i="23"/>
  <c r="BX313" i="23"/>
  <c r="BU313" i="23"/>
  <c r="AX313" i="23"/>
  <c r="AW313" i="23"/>
  <c r="AT313" i="23"/>
  <c r="AO313" i="23"/>
  <c r="AN313" i="23"/>
  <c r="AK313" i="23"/>
  <c r="AF313" i="23"/>
  <c r="AE313" i="23"/>
  <c r="AB313" i="23"/>
  <c r="U313" i="23"/>
  <c r="T313" i="23"/>
  <c r="W313" i="23" s="1"/>
  <c r="P313" i="23"/>
  <c r="H313" i="23"/>
  <c r="D313" i="23"/>
  <c r="BZ326" i="23"/>
  <c r="BY326" i="23"/>
  <c r="BX326" i="23"/>
  <c r="BU326" i="23"/>
  <c r="AX326" i="23"/>
  <c r="AW326" i="23"/>
  <c r="AT326" i="23"/>
  <c r="AO326" i="23"/>
  <c r="AN326" i="23"/>
  <c r="AK326" i="23"/>
  <c r="AF326" i="23"/>
  <c r="AE326" i="23"/>
  <c r="AB326" i="23"/>
  <c r="X326" i="23"/>
  <c r="T326" i="23"/>
  <c r="W326" i="23" s="1"/>
  <c r="P326" i="23"/>
  <c r="H326" i="23"/>
  <c r="D326" i="23"/>
  <c r="BZ327" i="23"/>
  <c r="BY327" i="23"/>
  <c r="BX327" i="23"/>
  <c r="BU327" i="23"/>
  <c r="AX327" i="23"/>
  <c r="AW327" i="23"/>
  <c r="AT327" i="23"/>
  <c r="AO327" i="23"/>
  <c r="AN327" i="23"/>
  <c r="AK327" i="23"/>
  <c r="AF327" i="23"/>
  <c r="AE327" i="23"/>
  <c r="AB327" i="23"/>
  <c r="U327" i="23"/>
  <c r="T327" i="23"/>
  <c r="W327" i="23" s="1"/>
  <c r="P327" i="23"/>
  <c r="H327" i="23"/>
  <c r="D327" i="23"/>
  <c r="BZ325" i="23"/>
  <c r="BY325" i="23"/>
  <c r="BX325" i="23"/>
  <c r="BU325" i="23"/>
  <c r="AX325" i="23"/>
  <c r="AW325" i="23"/>
  <c r="AT325" i="23"/>
  <c r="AO325" i="23"/>
  <c r="AN325" i="23"/>
  <c r="AK325" i="23"/>
  <c r="AF325" i="23"/>
  <c r="AE325" i="23"/>
  <c r="AB325" i="23"/>
  <c r="X325" i="23"/>
  <c r="T325" i="23"/>
  <c r="V325" i="23" s="1"/>
  <c r="P325" i="23"/>
  <c r="H325" i="23"/>
  <c r="D325" i="23"/>
  <c r="BZ251" i="23"/>
  <c r="BY251" i="23"/>
  <c r="BX251" i="23"/>
  <c r="BU251" i="23"/>
  <c r="AX251" i="23"/>
  <c r="AW251" i="23"/>
  <c r="AT251" i="23"/>
  <c r="AO251" i="23"/>
  <c r="AN251" i="23"/>
  <c r="AK251" i="23"/>
  <c r="AF251" i="23"/>
  <c r="AE251" i="23"/>
  <c r="AB251" i="23"/>
  <c r="X251" i="23"/>
  <c r="W251" i="23"/>
  <c r="P251" i="23"/>
  <c r="H251" i="23"/>
  <c r="BZ250" i="23"/>
  <c r="BY250" i="23"/>
  <c r="BX250" i="23"/>
  <c r="BU250" i="23"/>
  <c r="AX250" i="23"/>
  <c r="AW250" i="23"/>
  <c r="AT250" i="23"/>
  <c r="AO250" i="23"/>
  <c r="AN250" i="23"/>
  <c r="AK250" i="23"/>
  <c r="AF250" i="23"/>
  <c r="AE250" i="23"/>
  <c r="AB250" i="23"/>
  <c r="X250" i="23"/>
  <c r="V250" i="23"/>
  <c r="P250" i="23"/>
  <c r="H250" i="23"/>
  <c r="BZ249" i="23"/>
  <c r="BY249" i="23"/>
  <c r="BX249" i="23"/>
  <c r="BU249" i="23"/>
  <c r="AX249" i="23"/>
  <c r="AW249" i="23"/>
  <c r="AT249" i="23"/>
  <c r="AO249" i="23"/>
  <c r="AN249" i="23"/>
  <c r="AK249" i="23"/>
  <c r="AF249" i="23"/>
  <c r="AE249" i="23"/>
  <c r="AB249" i="23"/>
  <c r="W249" i="23"/>
  <c r="V249" i="23"/>
  <c r="X249" i="23"/>
  <c r="P249" i="23"/>
  <c r="H249" i="23"/>
  <c r="BZ248" i="23"/>
  <c r="BY248" i="23"/>
  <c r="BX248" i="23"/>
  <c r="BU248" i="23"/>
  <c r="AX248" i="23"/>
  <c r="AW248" i="23"/>
  <c r="AT248" i="23"/>
  <c r="AO248" i="23"/>
  <c r="AN248" i="23"/>
  <c r="AK248" i="23"/>
  <c r="AF248" i="23"/>
  <c r="AE248" i="23"/>
  <c r="AB248" i="23"/>
  <c r="X248" i="23"/>
  <c r="W248" i="23"/>
  <c r="P248" i="23"/>
  <c r="H248" i="23"/>
  <c r="BZ247" i="23"/>
  <c r="BY247" i="23"/>
  <c r="BX247" i="23"/>
  <c r="BU247" i="23"/>
  <c r="AW247" i="23"/>
  <c r="AT247" i="23"/>
  <c r="AY247" i="23"/>
  <c r="AO247" i="23"/>
  <c r="AN247" i="23"/>
  <c r="AK247" i="23"/>
  <c r="AE247" i="23"/>
  <c r="AB247" i="23"/>
  <c r="X247" i="23"/>
  <c r="W247" i="23"/>
  <c r="P247" i="23"/>
  <c r="BZ50" i="23"/>
  <c r="BY50" i="23"/>
  <c r="BX50" i="23"/>
  <c r="BU50" i="23"/>
  <c r="AX50" i="23"/>
  <c r="AW50" i="23"/>
  <c r="AT50" i="23"/>
  <c r="AO50" i="23"/>
  <c r="AN50" i="23"/>
  <c r="AK50" i="23"/>
  <c r="AF50" i="23"/>
  <c r="AE50" i="23"/>
  <c r="AB50" i="23"/>
  <c r="X50" i="23"/>
  <c r="W50" i="23"/>
  <c r="P50" i="23"/>
  <c r="BZ49" i="23"/>
  <c r="BY49" i="23"/>
  <c r="BX49" i="23"/>
  <c r="BU49" i="23"/>
  <c r="AX49" i="23"/>
  <c r="AW49" i="23"/>
  <c r="AT49" i="23"/>
  <c r="AO49" i="23"/>
  <c r="AN49" i="23"/>
  <c r="AK49" i="23"/>
  <c r="AF49" i="23"/>
  <c r="AE49" i="23"/>
  <c r="AB49" i="23"/>
  <c r="X49" i="23"/>
  <c r="V49" i="23"/>
  <c r="P49" i="23"/>
  <c r="BZ48" i="23"/>
  <c r="BY48" i="23"/>
  <c r="BX48" i="23"/>
  <c r="BU48" i="23"/>
  <c r="AX48" i="23"/>
  <c r="AW48" i="23"/>
  <c r="AT48" i="23"/>
  <c r="AO48" i="23"/>
  <c r="AN48" i="23"/>
  <c r="AK48" i="23"/>
  <c r="AF48" i="23"/>
  <c r="AE48" i="23"/>
  <c r="AB48" i="23"/>
  <c r="P48" i="23"/>
  <c r="BZ47" i="23"/>
  <c r="BY47" i="23"/>
  <c r="BX47" i="23"/>
  <c r="BU47" i="23"/>
  <c r="AX47" i="23"/>
  <c r="AW47" i="23"/>
  <c r="AT47" i="23"/>
  <c r="AO47" i="23"/>
  <c r="AN47" i="23"/>
  <c r="AK47" i="23"/>
  <c r="AF47" i="23"/>
  <c r="AE47" i="23"/>
  <c r="AB47" i="23"/>
  <c r="X47" i="23"/>
  <c r="W47" i="23"/>
  <c r="P47" i="23"/>
  <c r="X306" i="23" l="1"/>
  <c r="AG306" i="23"/>
  <c r="AP306" i="23" s="1"/>
  <c r="AY306" i="23" s="1"/>
  <c r="X308" i="23"/>
  <c r="AG308" i="23"/>
  <c r="AP308" i="23" s="1"/>
  <c r="AY308" i="23" s="1"/>
  <c r="J247" i="23"/>
  <c r="I247" i="23" s="1"/>
  <c r="X314" i="23"/>
  <c r="AG314" i="23"/>
  <c r="AP314" i="23" s="1"/>
  <c r="AY314" i="23" s="1"/>
  <c r="X316" i="23"/>
  <c r="AG316" i="23"/>
  <c r="AP316" i="23" s="1"/>
  <c r="AY316" i="23" s="1"/>
  <c r="X318" i="23"/>
  <c r="AG318" i="23"/>
  <c r="AP318" i="23" s="1"/>
  <c r="AY318" i="23" s="1"/>
  <c r="X320" i="23"/>
  <c r="AG320" i="23"/>
  <c r="AP320" i="23" s="1"/>
  <c r="AY320" i="23" s="1"/>
  <c r="J481" i="23"/>
  <c r="X312" i="23"/>
  <c r="AG312" i="23"/>
  <c r="AP312" i="23" s="1"/>
  <c r="AY312" i="23" s="1"/>
  <c r="J476" i="23"/>
  <c r="I476" i="23" s="1"/>
  <c r="X307" i="23"/>
  <c r="AG307" i="23"/>
  <c r="AP307" i="23" s="1"/>
  <c r="AY307" i="23" s="1"/>
  <c r="X309" i="23"/>
  <c r="AG309" i="23"/>
  <c r="AP309" i="23" s="1"/>
  <c r="AY309" i="23" s="1"/>
  <c r="X311" i="23"/>
  <c r="AG311" i="23"/>
  <c r="AP311" i="23" s="1"/>
  <c r="AY311" i="23" s="1"/>
  <c r="AZ311" i="23" s="1"/>
  <c r="J486" i="23"/>
  <c r="I486" i="23" s="1"/>
  <c r="J479" i="23"/>
  <c r="X327" i="23"/>
  <c r="AG327" i="23"/>
  <c r="AP327" i="23" s="1"/>
  <c r="AY327" i="23" s="1"/>
  <c r="X313" i="23"/>
  <c r="AG313" i="23"/>
  <c r="AP313" i="23" s="1"/>
  <c r="AY313" i="23" s="1"/>
  <c r="X315" i="23"/>
  <c r="AG315" i="23"/>
  <c r="AP315" i="23" s="1"/>
  <c r="AY315" i="23" s="1"/>
  <c r="X317" i="23"/>
  <c r="AG317" i="23"/>
  <c r="AP317" i="23" s="1"/>
  <c r="AY317" i="23" s="1"/>
  <c r="X319" i="23"/>
  <c r="AG319" i="23"/>
  <c r="AP319" i="23" s="1"/>
  <c r="AY319" i="23" s="1"/>
  <c r="X321" i="23"/>
  <c r="AG321" i="23"/>
  <c r="AP321" i="23" s="1"/>
  <c r="AY321" i="23" s="1"/>
  <c r="J484" i="23"/>
  <c r="J489" i="23"/>
  <c r="J474" i="23"/>
  <c r="J482" i="23"/>
  <c r="X310" i="23"/>
  <c r="AG310" i="23"/>
  <c r="AP310" i="23" s="1"/>
  <c r="AY310" i="23" s="1"/>
  <c r="J477" i="23"/>
  <c r="I477" i="23" s="1"/>
  <c r="J487" i="23"/>
  <c r="J469" i="23"/>
  <c r="I469" i="23" s="1"/>
  <c r="J480" i="23"/>
  <c r="F247" i="23"/>
  <c r="E247" i="23" s="1"/>
  <c r="AX247" i="23"/>
  <c r="K247" i="23" s="1"/>
  <c r="CU247" i="23" s="1"/>
  <c r="I472" i="23"/>
  <c r="I471" i="23"/>
  <c r="I470" i="23"/>
  <c r="K473" i="23"/>
  <c r="CU473" i="23" s="1"/>
  <c r="K49" i="23"/>
  <c r="CU49" i="23" s="1"/>
  <c r="J47" i="23"/>
  <c r="K50" i="23"/>
  <c r="CU50" i="23" s="1"/>
  <c r="I473" i="23"/>
  <c r="J50" i="23"/>
  <c r="K470" i="23"/>
  <c r="CU470" i="23" s="1"/>
  <c r="K472" i="23"/>
  <c r="CU472" i="23" s="1"/>
  <c r="K47" i="23"/>
  <c r="CU47" i="23" s="1"/>
  <c r="J48" i="23"/>
  <c r="K48" i="23"/>
  <c r="CU48" i="23" s="1"/>
  <c r="J49" i="23"/>
  <c r="K469" i="23"/>
  <c r="CU469" i="23" s="1"/>
  <c r="K471" i="23"/>
  <c r="CU471" i="23" s="1"/>
  <c r="F50" i="23"/>
  <c r="E50" i="23" s="1"/>
  <c r="F49" i="23"/>
  <c r="E49" i="23" s="1"/>
  <c r="F47" i="23"/>
  <c r="E47" i="23" s="1"/>
  <c r="F48" i="23"/>
  <c r="E48" i="23" s="1"/>
  <c r="AH481" i="23"/>
  <c r="K484" i="23"/>
  <c r="CU484" i="23" s="1"/>
  <c r="F481" i="23"/>
  <c r="E481" i="23" s="1"/>
  <c r="CA249" i="23"/>
  <c r="AZ251" i="23"/>
  <c r="CA327" i="23"/>
  <c r="J323" i="23"/>
  <c r="I323" i="23" s="1"/>
  <c r="AH472" i="23"/>
  <c r="AZ474" i="23"/>
  <c r="AQ405" i="23"/>
  <c r="CA405" i="23"/>
  <c r="AH485" i="23"/>
  <c r="AZ477" i="23"/>
  <c r="CA482" i="23"/>
  <c r="I483" i="23"/>
  <c r="J310" i="23"/>
  <c r="I310" i="23" s="1"/>
  <c r="F324" i="23"/>
  <c r="E324" i="23" s="1"/>
  <c r="F309" i="23"/>
  <c r="E309" i="23" s="1"/>
  <c r="F251" i="23"/>
  <c r="E251" i="23" s="1"/>
  <c r="F313" i="23"/>
  <c r="E313" i="23" s="1"/>
  <c r="F317" i="23"/>
  <c r="E317" i="23" s="1"/>
  <c r="AH321" i="23"/>
  <c r="AZ485" i="23"/>
  <c r="AH489" i="23"/>
  <c r="AZ483" i="23"/>
  <c r="AH484" i="23"/>
  <c r="J321" i="23"/>
  <c r="I321" i="23" s="1"/>
  <c r="J405" i="23"/>
  <c r="I405" i="23" s="1"/>
  <c r="AH473" i="23"/>
  <c r="AH322" i="23"/>
  <c r="AQ473" i="23"/>
  <c r="AZ478" i="23"/>
  <c r="F248" i="23"/>
  <c r="E248" i="23" s="1"/>
  <c r="J319" i="23"/>
  <c r="I319" i="23" s="1"/>
  <c r="CA319" i="23"/>
  <c r="J317" i="23"/>
  <c r="I317" i="23" s="1"/>
  <c r="J314" i="23"/>
  <c r="I314" i="23" s="1"/>
  <c r="J318" i="23"/>
  <c r="I318" i="23" s="1"/>
  <c r="AZ484" i="23"/>
  <c r="CA478" i="23"/>
  <c r="AH405" i="23"/>
  <c r="AZ405" i="23"/>
  <c r="AQ485" i="23"/>
  <c r="CA485" i="23"/>
  <c r="F472" i="23"/>
  <c r="E472" i="23" s="1"/>
  <c r="AH475" i="23"/>
  <c r="AQ481" i="23"/>
  <c r="F405" i="23"/>
  <c r="E405" i="23" s="1"/>
  <c r="AH487" i="23"/>
  <c r="AQ476" i="23"/>
  <c r="CA476" i="23"/>
  <c r="AZ482" i="23"/>
  <c r="F315" i="23"/>
  <c r="E315" i="23" s="1"/>
  <c r="F319" i="23"/>
  <c r="E319" i="23" s="1"/>
  <c r="I487" i="23"/>
  <c r="AQ488" i="23"/>
  <c r="AH469" i="23"/>
  <c r="AZ469" i="23"/>
  <c r="F325" i="23"/>
  <c r="E325" i="23" s="1"/>
  <c r="F314" i="23"/>
  <c r="E314" i="23" s="1"/>
  <c r="F318" i="23"/>
  <c r="E318" i="23" s="1"/>
  <c r="J320" i="23"/>
  <c r="I320" i="23" s="1"/>
  <c r="AZ473" i="23"/>
  <c r="AZ50" i="23"/>
  <c r="F321" i="23"/>
  <c r="E321" i="23" s="1"/>
  <c r="F477" i="23"/>
  <c r="E477" i="23" s="1"/>
  <c r="AQ469" i="23"/>
  <c r="AH476" i="23"/>
  <c r="AZ479" i="23"/>
  <c r="F323" i="23"/>
  <c r="E323" i="23" s="1"/>
  <c r="F476" i="23"/>
  <c r="E476" i="23" s="1"/>
  <c r="AQ487" i="23"/>
  <c r="CA487" i="23"/>
  <c r="CA471" i="23"/>
  <c r="AQ472" i="23"/>
  <c r="CA472" i="23"/>
  <c r="F475" i="23"/>
  <c r="E475" i="23" s="1"/>
  <c r="AQ477" i="23"/>
  <c r="AH478" i="23"/>
  <c r="CA480" i="23"/>
  <c r="AH482" i="23"/>
  <c r="AZ489" i="23"/>
  <c r="AQ470" i="23"/>
  <c r="AH249" i="23"/>
  <c r="AZ249" i="23"/>
  <c r="F250" i="23"/>
  <c r="E250" i="23" s="1"/>
  <c r="CA251" i="23"/>
  <c r="AZ327" i="23"/>
  <c r="AH319" i="23"/>
  <c r="AZ319" i="23"/>
  <c r="F320" i="23"/>
  <c r="E320" i="23" s="1"/>
  <c r="AQ321" i="23"/>
  <c r="CA321" i="23"/>
  <c r="J324" i="23"/>
  <c r="I324" i="23" s="1"/>
  <c r="AZ312" i="23"/>
  <c r="AH483" i="23"/>
  <c r="CA486" i="23"/>
  <c r="AH488" i="23"/>
  <c r="CA479" i="23"/>
  <c r="J316" i="23"/>
  <c r="I316" i="23" s="1"/>
  <c r="F483" i="23"/>
  <c r="E483" i="23" s="1"/>
  <c r="I480" i="23"/>
  <c r="AZ487" i="23"/>
  <c r="F488" i="23"/>
  <c r="E488" i="23" s="1"/>
  <c r="AZ488" i="23"/>
  <c r="AH471" i="23"/>
  <c r="AZ471" i="23"/>
  <c r="CA475" i="23"/>
  <c r="AH480" i="23"/>
  <c r="AZ481" i="23"/>
  <c r="AQ482" i="23"/>
  <c r="AQ323" i="23"/>
  <c r="F307" i="23"/>
  <c r="E307" i="23" s="1"/>
  <c r="AQ308" i="23"/>
  <c r="CA308" i="23"/>
  <c r="AQ483" i="23"/>
  <c r="CA483" i="23"/>
  <c r="AQ484" i="23"/>
  <c r="F487" i="23"/>
  <c r="E487" i="23" s="1"/>
  <c r="I488" i="23"/>
  <c r="CA489" i="23"/>
  <c r="F469" i="23"/>
  <c r="E469" i="23" s="1"/>
  <c r="AZ470" i="23"/>
  <c r="F471" i="23"/>
  <c r="E471" i="23" s="1"/>
  <c r="Y249" i="23"/>
  <c r="E15" i="7"/>
  <c r="E18" i="7" s="1"/>
  <c r="E19" i="7" s="1"/>
  <c r="E20" i="7" s="1"/>
  <c r="E21" i="7" s="1"/>
  <c r="E22" i="7" s="1"/>
  <c r="E23" i="7" s="1"/>
  <c r="E24" i="7" s="1"/>
  <c r="E25" i="7" s="1"/>
  <c r="E26" i="7" s="1"/>
  <c r="E27" i="7" s="1"/>
  <c r="E32" i="7" s="1"/>
  <c r="E33" i="7" s="1"/>
  <c r="E38" i="7" s="1"/>
  <c r="E42" i="7" s="1"/>
  <c r="E43" i="7" s="1"/>
  <c r="E44" i="7" s="1"/>
  <c r="E46" i="7" s="1"/>
  <c r="E52" i="7" s="1"/>
  <c r="F316" i="23"/>
  <c r="E316" i="23" s="1"/>
  <c r="AH309" i="23"/>
  <c r="F484" i="23"/>
  <c r="E484" i="23" s="1"/>
  <c r="F473" i="23"/>
  <c r="E473" i="23" s="1"/>
  <c r="CA474" i="23"/>
  <c r="F478" i="23"/>
  <c r="E478" i="23" s="1"/>
  <c r="I478" i="23"/>
  <c r="AH479" i="23"/>
  <c r="CA481" i="23"/>
  <c r="I482" i="23"/>
  <c r="J322" i="23"/>
  <c r="I322" i="23" s="1"/>
  <c r="I484" i="23"/>
  <c r="CA484" i="23"/>
  <c r="AQ489" i="23"/>
  <c r="CA470" i="23"/>
  <c r="K476" i="23"/>
  <c r="CU476" i="23" s="1"/>
  <c r="AQ478" i="23"/>
  <c r="AQ480" i="23"/>
  <c r="F306" i="23"/>
  <c r="E306" i="23" s="1"/>
  <c r="F308" i="23"/>
  <c r="E308" i="23" s="1"/>
  <c r="I489" i="23"/>
  <c r="AH47" i="23"/>
  <c r="AQ47" i="23"/>
  <c r="AZ47" i="23"/>
  <c r="AQ49" i="23"/>
  <c r="AZ49" i="23"/>
  <c r="CA49" i="23"/>
  <c r="AQ247" i="23"/>
  <c r="AH250" i="23"/>
  <c r="AQ250" i="23"/>
  <c r="AZ250" i="23"/>
  <c r="CA250" i="23"/>
  <c r="AH486" i="23"/>
  <c r="AQ486" i="23"/>
  <c r="AZ486" i="23"/>
  <c r="Y487" i="23"/>
  <c r="CA488" i="23"/>
  <c r="F489" i="23"/>
  <c r="E489" i="23" s="1"/>
  <c r="AQ474" i="23"/>
  <c r="AZ475" i="23"/>
  <c r="AH477" i="23"/>
  <c r="I481" i="23"/>
  <c r="K488" i="23"/>
  <c r="CU488" i="23" s="1"/>
  <c r="I475" i="23"/>
  <c r="W476" i="23"/>
  <c r="Y483" i="23"/>
  <c r="I485" i="23"/>
  <c r="W488" i="23"/>
  <c r="Y480" i="23"/>
  <c r="W469" i="23"/>
  <c r="I474" i="23"/>
  <c r="Y477" i="23"/>
  <c r="I479" i="23"/>
  <c r="F486" i="23"/>
  <c r="E486" i="23" s="1"/>
  <c r="F485" i="23"/>
  <c r="E485" i="23" s="1"/>
  <c r="K480" i="23"/>
  <c r="CU480" i="23" s="1"/>
  <c r="AZ480" i="23"/>
  <c r="W482" i="23"/>
  <c r="K482" i="23"/>
  <c r="CU482" i="23" s="1"/>
  <c r="W311" i="23"/>
  <c r="K311" i="23"/>
  <c r="CU311" i="23" s="1"/>
  <c r="Y469" i="23"/>
  <c r="CA469" i="23"/>
  <c r="F470" i="23"/>
  <c r="E470" i="23" s="1"/>
  <c r="AH470" i="23"/>
  <c r="Y471" i="23"/>
  <c r="AQ471" i="23"/>
  <c r="Y473" i="23"/>
  <c r="CA473" i="23"/>
  <c r="F474" i="23"/>
  <c r="E474" i="23" s="1"/>
  <c r="AH474" i="23"/>
  <c r="AQ475" i="23"/>
  <c r="K475" i="23"/>
  <c r="CU475" i="23" s="1"/>
  <c r="K477" i="23"/>
  <c r="CU477" i="23" s="1"/>
  <c r="CA477" i="23"/>
  <c r="X479" i="23"/>
  <c r="F480" i="23"/>
  <c r="E480" i="23" s="1"/>
  <c r="K481" i="23"/>
  <c r="CU481" i="23" s="1"/>
  <c r="F482" i="23"/>
  <c r="E482" i="23" s="1"/>
  <c r="W470" i="23"/>
  <c r="Y472" i="23"/>
  <c r="W474" i="23"/>
  <c r="K474" i="23"/>
  <c r="CU474" i="23" s="1"/>
  <c r="Y476" i="23"/>
  <c r="AZ472" i="23"/>
  <c r="AZ476" i="23"/>
  <c r="W478" i="23"/>
  <c r="K478" i="23"/>
  <c r="CU478" i="23" s="1"/>
  <c r="F479" i="23"/>
  <c r="E479" i="23" s="1"/>
  <c r="AQ479" i="23"/>
  <c r="K479" i="23"/>
  <c r="CU479" i="23" s="1"/>
  <c r="AQ311" i="23"/>
  <c r="AQ325" i="23"/>
  <c r="AZ325" i="23"/>
  <c r="CA325" i="23"/>
  <c r="Y484" i="23"/>
  <c r="Y488" i="23"/>
  <c r="K483" i="23"/>
  <c r="CU483" i="23" s="1"/>
  <c r="K487" i="23"/>
  <c r="CU487" i="23" s="1"/>
  <c r="K486" i="23"/>
  <c r="CU486" i="23" s="1"/>
  <c r="J308" i="23"/>
  <c r="I308" i="23" s="1"/>
  <c r="AZ305" i="23"/>
  <c r="K485" i="23"/>
  <c r="CU485" i="23" s="1"/>
  <c r="K489" i="23"/>
  <c r="CU489" i="23" s="1"/>
  <c r="CA306" i="23"/>
  <c r="AH310" i="23"/>
  <c r="AQ307" i="23"/>
  <c r="V405" i="23"/>
  <c r="K405" i="23"/>
  <c r="CU405" i="23" s="1"/>
  <c r="K313" i="23"/>
  <c r="CU313" i="23" s="1"/>
  <c r="V319" i="23"/>
  <c r="Y319" i="23" s="1"/>
  <c r="K322" i="23"/>
  <c r="CU322" i="23" s="1"/>
  <c r="V307" i="23"/>
  <c r="Y307" i="23" s="1"/>
  <c r="V310" i="23"/>
  <c r="Y310" i="23" s="1"/>
  <c r="J327" i="23"/>
  <c r="I327" i="23" s="1"/>
  <c r="CA47" i="23"/>
  <c r="AQ248" i="23"/>
  <c r="AZ248" i="23"/>
  <c r="CA248" i="23"/>
  <c r="AQ251" i="23"/>
  <c r="AQ315" i="23"/>
  <c r="AZ321" i="23"/>
  <c r="F311" i="23"/>
  <c r="E311" i="23" s="1"/>
  <c r="J312" i="23"/>
  <c r="I312" i="23" s="1"/>
  <c r="K308" i="23"/>
  <c r="CU308" i="23" s="1"/>
  <c r="K323" i="23"/>
  <c r="CU323" i="23" s="1"/>
  <c r="J307" i="23"/>
  <c r="I307" i="23" s="1"/>
  <c r="AH48" i="23"/>
  <c r="AZ48" i="23"/>
  <c r="CA48" i="23"/>
  <c r="AH50" i="23"/>
  <c r="AQ50" i="23"/>
  <c r="AH326" i="23"/>
  <c r="AQ326" i="23"/>
  <c r="AZ326" i="23"/>
  <c r="CA326" i="23"/>
  <c r="AH316" i="23"/>
  <c r="AQ316" i="23"/>
  <c r="CA316" i="23"/>
  <c r="K320" i="23"/>
  <c r="CU320" i="23" s="1"/>
  <c r="AH324" i="23"/>
  <c r="AQ324" i="23"/>
  <c r="AZ324" i="23"/>
  <c r="CA324" i="23"/>
  <c r="AQ306" i="23"/>
  <c r="AZ306" i="23"/>
  <c r="AH307" i="23"/>
  <c r="CA309" i="23"/>
  <c r="CA311" i="23"/>
  <c r="AH247" i="23"/>
  <c r="K325" i="23"/>
  <c r="CU325" i="23" s="1"/>
  <c r="AH325" i="23"/>
  <c r="AH327" i="23"/>
  <c r="AQ327" i="23"/>
  <c r="AH313" i="23"/>
  <c r="AZ315" i="23"/>
  <c r="CA315" i="23"/>
  <c r="K319" i="23"/>
  <c r="CU319" i="23" s="1"/>
  <c r="AH320" i="23"/>
  <c r="AQ320" i="23"/>
  <c r="AZ320" i="23"/>
  <c r="CA320" i="23"/>
  <c r="F322" i="23"/>
  <c r="E322" i="23" s="1"/>
  <c r="V322" i="23"/>
  <c r="Y322" i="23" s="1"/>
  <c r="AQ322" i="23"/>
  <c r="AZ322" i="23"/>
  <c r="CA322" i="23"/>
  <c r="V323" i="23"/>
  <c r="Y323" i="23" s="1"/>
  <c r="F305" i="23"/>
  <c r="E305" i="23" s="1"/>
  <c r="CA305" i="23"/>
  <c r="J306" i="23"/>
  <c r="I306" i="23" s="1"/>
  <c r="AZ307" i="23"/>
  <c r="CA307" i="23"/>
  <c r="V308" i="23"/>
  <c r="Y308" i="23" s="1"/>
  <c r="AZ308" i="23"/>
  <c r="F310" i="23"/>
  <c r="E310" i="23" s="1"/>
  <c r="AH311" i="23"/>
  <c r="AH312" i="23"/>
  <c r="AQ312" i="23"/>
  <c r="AQ48" i="23"/>
  <c r="AH248" i="23"/>
  <c r="F249" i="23"/>
  <c r="E249" i="23" s="1"/>
  <c r="J251" i="23"/>
  <c r="I251" i="23" s="1"/>
  <c r="W325" i="23"/>
  <c r="F326" i="23"/>
  <c r="E326" i="23" s="1"/>
  <c r="J305" i="23"/>
  <c r="I305" i="23" s="1"/>
  <c r="J309" i="23"/>
  <c r="I309" i="23" s="1"/>
  <c r="J311" i="23"/>
  <c r="I311" i="23" s="1"/>
  <c r="AH49" i="23"/>
  <c r="CA50" i="23"/>
  <c r="CA247" i="23"/>
  <c r="J249" i="23"/>
  <c r="I249" i="23" s="1"/>
  <c r="AQ249" i="23"/>
  <c r="J250" i="23"/>
  <c r="I250" i="23" s="1"/>
  <c r="AH251" i="23"/>
  <c r="J325" i="23"/>
  <c r="I325" i="23" s="1"/>
  <c r="F327" i="23"/>
  <c r="E327" i="23" s="1"/>
  <c r="J326" i="23"/>
  <c r="I326" i="23" s="1"/>
  <c r="K314" i="23"/>
  <c r="CU314" i="23" s="1"/>
  <c r="J315" i="23"/>
  <c r="I315" i="23" s="1"/>
  <c r="AH318" i="23"/>
  <c r="AQ318" i="23"/>
  <c r="AZ318" i="23"/>
  <c r="CA318" i="23"/>
  <c r="K321" i="23"/>
  <c r="CU321" i="23" s="1"/>
  <c r="AH323" i="23"/>
  <c r="AZ323" i="23"/>
  <c r="CA323" i="23"/>
  <c r="AH305" i="23"/>
  <c r="AQ305" i="23"/>
  <c r="AH306" i="23"/>
  <c r="AH308" i="23"/>
  <c r="AQ309" i="23"/>
  <c r="AZ309" i="23"/>
  <c r="AZ310" i="23"/>
  <c r="CA310" i="23"/>
  <c r="V311" i="23"/>
  <c r="Y311" i="23" s="1"/>
  <c r="F312" i="23"/>
  <c r="E312" i="23" s="1"/>
  <c r="CA312" i="23"/>
  <c r="V313" i="23"/>
  <c r="Y313" i="23" s="1"/>
  <c r="K316" i="23"/>
  <c r="CU316" i="23" s="1"/>
  <c r="AZ316" i="23"/>
  <c r="K318" i="23"/>
  <c r="CU318" i="23" s="1"/>
  <c r="V306" i="23"/>
  <c r="K307" i="23"/>
  <c r="CU307" i="23" s="1"/>
  <c r="V309" i="23"/>
  <c r="K310" i="23"/>
  <c r="CU310" i="23" s="1"/>
  <c r="J313" i="23"/>
  <c r="I313" i="23" s="1"/>
  <c r="AQ313" i="23"/>
  <c r="AZ313" i="23"/>
  <c r="CA313" i="23"/>
  <c r="V315" i="23"/>
  <c r="V305" i="23"/>
  <c r="K306" i="23"/>
  <c r="CU306" i="23" s="1"/>
  <c r="K309" i="23"/>
  <c r="CU309" i="23" s="1"/>
  <c r="V312" i="23"/>
  <c r="AH314" i="23"/>
  <c r="AQ314" i="23"/>
  <c r="AZ314" i="23"/>
  <c r="CA314" i="23"/>
  <c r="AH315" i="23"/>
  <c r="AH317" i="23"/>
  <c r="AQ317" i="23"/>
  <c r="AZ317" i="23"/>
  <c r="CA317" i="23"/>
  <c r="K305" i="23"/>
  <c r="CU305" i="23" s="1"/>
  <c r="K312" i="23"/>
  <c r="CU312" i="23" s="1"/>
  <c r="V314" i="23"/>
  <c r="K315" i="23"/>
  <c r="CU315" i="23" s="1"/>
  <c r="W315" i="23"/>
  <c r="V318" i="23"/>
  <c r="W319" i="23"/>
  <c r="V317" i="23"/>
  <c r="V321" i="23"/>
  <c r="V316" i="23"/>
  <c r="K317" i="23"/>
  <c r="CU317" i="23" s="1"/>
  <c r="V320" i="23"/>
  <c r="V324" i="23"/>
  <c r="K324" i="23"/>
  <c r="CU324" i="23" s="1"/>
  <c r="Y325" i="23"/>
  <c r="V326" i="23"/>
  <c r="V327" i="23"/>
  <c r="K326" i="23"/>
  <c r="CU326" i="23" s="1"/>
  <c r="K327" i="23"/>
  <c r="CU327" i="23" s="1"/>
  <c r="J248" i="23"/>
  <c r="I248" i="23" s="1"/>
  <c r="K250" i="23"/>
  <c r="CU250" i="23" s="1"/>
  <c r="W250" i="23"/>
  <c r="Y250" i="23"/>
  <c r="V248" i="23"/>
  <c r="K249" i="23"/>
  <c r="CU249" i="23" s="1"/>
  <c r="V247" i="23"/>
  <c r="K248" i="23"/>
  <c r="CU248" i="23" s="1"/>
  <c r="V251" i="23"/>
  <c r="K251" i="23"/>
  <c r="CU251" i="23" s="1"/>
  <c r="W49" i="23"/>
  <c r="Y49" i="23"/>
  <c r="V47" i="23"/>
  <c r="V50" i="23"/>
  <c r="AQ319" i="23" l="1"/>
  <c r="AQ310" i="23"/>
  <c r="AZ247" i="23"/>
  <c r="I47" i="23"/>
  <c r="M472" i="23"/>
  <c r="I49" i="23"/>
  <c r="M471" i="23"/>
  <c r="L471" i="23" s="1"/>
  <c r="CV471" i="23" s="1"/>
  <c r="M473" i="23"/>
  <c r="L473" i="23" s="1"/>
  <c r="CV473" i="23" s="1"/>
  <c r="M469" i="23"/>
  <c r="L469" i="23" s="1"/>
  <c r="CV469" i="23" s="1"/>
  <c r="M49" i="23"/>
  <c r="L49" i="23" s="1"/>
  <c r="I50" i="23"/>
  <c r="I48" i="23"/>
  <c r="M50" i="23"/>
  <c r="L50" i="23" s="1"/>
  <c r="M47" i="23"/>
  <c r="L47" i="23" s="1"/>
  <c r="M470" i="23"/>
  <c r="L470" i="23" s="1"/>
  <c r="CV470" i="23" s="1"/>
  <c r="M48" i="23"/>
  <c r="L48" i="23" s="1"/>
  <c r="M249" i="23"/>
  <c r="L249" i="23" s="1"/>
  <c r="CV249" i="23" s="1"/>
  <c r="M487" i="23"/>
  <c r="L487" i="23" s="1"/>
  <c r="CV487" i="23" s="1"/>
  <c r="M481" i="23"/>
  <c r="L481" i="23" s="1"/>
  <c r="CV481" i="23" s="1"/>
  <c r="M476" i="23"/>
  <c r="L476" i="23" s="1"/>
  <c r="CV476" i="23" s="1"/>
  <c r="M484" i="23"/>
  <c r="L484" i="23" s="1"/>
  <c r="CV484" i="23" s="1"/>
  <c r="M250" i="23"/>
  <c r="L250" i="23" s="1"/>
  <c r="CV250" i="23" s="1"/>
  <c r="M488" i="23"/>
  <c r="L488" i="23" s="1"/>
  <c r="CV488" i="23" s="1"/>
  <c r="L472" i="23"/>
  <c r="CV472" i="23" s="1"/>
  <c r="M319" i="23"/>
  <c r="L319" i="23" s="1"/>
  <c r="CV319" i="23" s="1"/>
  <c r="M475" i="23"/>
  <c r="L475" i="23" s="1"/>
  <c r="CV475" i="23" s="1"/>
  <c r="M325" i="23"/>
  <c r="L325" i="23" s="1"/>
  <c r="CV325" i="23" s="1"/>
  <c r="Y481" i="23"/>
  <c r="M483" i="23"/>
  <c r="L483" i="23" s="1"/>
  <c r="CV483" i="23" s="1"/>
  <c r="Y475" i="23"/>
  <c r="M480" i="23"/>
  <c r="L480" i="23" s="1"/>
  <c r="CV480" i="23" s="1"/>
  <c r="M477" i="23"/>
  <c r="L477" i="23" s="1"/>
  <c r="CV477" i="23" s="1"/>
  <c r="Y474" i="23"/>
  <c r="M474" i="23"/>
  <c r="L474" i="23" s="1"/>
  <c r="CV474" i="23" s="1"/>
  <c r="Y478" i="23"/>
  <c r="M478" i="23"/>
  <c r="L478" i="23" s="1"/>
  <c r="CV478" i="23" s="1"/>
  <c r="Y470" i="23"/>
  <c r="Y479" i="23"/>
  <c r="M479" i="23"/>
  <c r="L479" i="23" s="1"/>
  <c r="CV479" i="23" s="1"/>
  <c r="Y482" i="23"/>
  <c r="M482" i="23"/>
  <c r="L482" i="23" s="1"/>
  <c r="CV482" i="23" s="1"/>
  <c r="Y485" i="23"/>
  <c r="M485" i="23"/>
  <c r="L485" i="23" s="1"/>
  <c r="CV485" i="23" s="1"/>
  <c r="Y489" i="23"/>
  <c r="M489" i="23"/>
  <c r="L489" i="23" s="1"/>
  <c r="CV489" i="23" s="1"/>
  <c r="Y486" i="23"/>
  <c r="M486" i="23"/>
  <c r="L486" i="23" s="1"/>
  <c r="CV486" i="23" s="1"/>
  <c r="Y405" i="23"/>
  <c r="M405" i="23"/>
  <c r="L405" i="23" s="1"/>
  <c r="CV405" i="23" s="1"/>
  <c r="M315" i="23"/>
  <c r="L315" i="23" s="1"/>
  <c r="CV315" i="23" s="1"/>
  <c r="M310" i="23"/>
  <c r="L310" i="23" s="1"/>
  <c r="CV310" i="23" s="1"/>
  <c r="Y315" i="23"/>
  <c r="M308" i="23"/>
  <c r="L308" i="23" s="1"/>
  <c r="CV308" i="23" s="1"/>
  <c r="M311" i="23"/>
  <c r="L311" i="23" s="1"/>
  <c r="CV311" i="23" s="1"/>
  <c r="M307" i="23"/>
  <c r="L307" i="23" s="1"/>
  <c r="CV307" i="23" s="1"/>
  <c r="M322" i="23"/>
  <c r="L322" i="23" s="1"/>
  <c r="CV322" i="23" s="1"/>
  <c r="M323" i="23"/>
  <c r="L323" i="23" s="1"/>
  <c r="CV323" i="23" s="1"/>
  <c r="M313" i="23"/>
  <c r="L313" i="23" s="1"/>
  <c r="CV313" i="23" s="1"/>
  <c r="Y312" i="23"/>
  <c r="M312" i="23"/>
  <c r="L312" i="23" s="1"/>
  <c r="CV312" i="23" s="1"/>
  <c r="Y305" i="23"/>
  <c r="M305" i="23"/>
  <c r="L305" i="23" s="1"/>
  <c r="CV305" i="23" s="1"/>
  <c r="Y309" i="23"/>
  <c r="M309" i="23"/>
  <c r="L309" i="23" s="1"/>
  <c r="CV309" i="23" s="1"/>
  <c r="Y306" i="23"/>
  <c r="M306" i="23"/>
  <c r="L306" i="23" s="1"/>
  <c r="CV306" i="23" s="1"/>
  <c r="Y320" i="23"/>
  <c r="M320" i="23"/>
  <c r="L320" i="23" s="1"/>
  <c r="CV320" i="23" s="1"/>
  <c r="Y314" i="23"/>
  <c r="M314" i="23"/>
  <c r="L314" i="23" s="1"/>
  <c r="CV314" i="23" s="1"/>
  <c r="Y317" i="23"/>
  <c r="M317" i="23"/>
  <c r="L317" i="23" s="1"/>
  <c r="CV317" i="23" s="1"/>
  <c r="Y316" i="23"/>
  <c r="M316" i="23"/>
  <c r="L316" i="23" s="1"/>
  <c r="CV316" i="23" s="1"/>
  <c r="Y318" i="23"/>
  <c r="M318" i="23"/>
  <c r="L318" i="23" s="1"/>
  <c r="CV318" i="23" s="1"/>
  <c r="Y324" i="23"/>
  <c r="M324" i="23"/>
  <c r="L324" i="23" s="1"/>
  <c r="CV324" i="23" s="1"/>
  <c r="Y321" i="23"/>
  <c r="M321" i="23"/>
  <c r="L321" i="23" s="1"/>
  <c r="CV321" i="23" s="1"/>
  <c r="Y326" i="23"/>
  <c r="M326" i="23"/>
  <c r="L326" i="23" s="1"/>
  <c r="CV326" i="23" s="1"/>
  <c r="Y327" i="23"/>
  <c r="M327" i="23"/>
  <c r="L327" i="23" s="1"/>
  <c r="CV327" i="23" s="1"/>
  <c r="Y247" i="23"/>
  <c r="Y251" i="23"/>
  <c r="M251" i="23"/>
  <c r="L251" i="23" s="1"/>
  <c r="CV251" i="23" s="1"/>
  <c r="M248" i="23"/>
  <c r="L248" i="23" s="1"/>
  <c r="CV248" i="23" s="1"/>
  <c r="Y248" i="23"/>
  <c r="Y50" i="23"/>
  <c r="Y47" i="23"/>
  <c r="M247" i="23" l="1"/>
  <c r="K98" i="26" s="1"/>
  <c r="CV48" i="23"/>
  <c r="CV47" i="23"/>
  <c r="CV50" i="23"/>
  <c r="CV49" i="23"/>
  <c r="Y12" i="23"/>
  <c r="X13" i="23"/>
  <c r="Y13" i="23"/>
  <c r="W14" i="23"/>
  <c r="X14" i="23"/>
  <c r="Y14" i="23"/>
  <c r="W15" i="23"/>
  <c r="X15" i="23"/>
  <c r="W24" i="23"/>
  <c r="X25" i="23"/>
  <c r="Y25" i="23"/>
  <c r="W26" i="23"/>
  <c r="X26" i="23"/>
  <c r="Y26" i="23"/>
  <c r="W27" i="23"/>
  <c r="X27" i="23"/>
  <c r="W38" i="23"/>
  <c r="X38" i="23"/>
  <c r="Y38" i="23"/>
  <c r="X39" i="23"/>
  <c r="Y39" i="23"/>
  <c r="W40" i="23"/>
  <c r="X40" i="23"/>
  <c r="Y40" i="23"/>
  <c r="W41" i="23"/>
  <c r="X41" i="23"/>
  <c r="W57" i="23"/>
  <c r="X57" i="23"/>
  <c r="Y57" i="23"/>
  <c r="X58" i="23"/>
  <c r="Y58" i="23"/>
  <c r="W59" i="23"/>
  <c r="X59" i="23"/>
  <c r="Y59" i="23"/>
  <c r="W60" i="23"/>
  <c r="X60" i="23"/>
  <c r="X89" i="23"/>
  <c r="X90" i="23"/>
  <c r="Y90" i="23"/>
  <c r="W91" i="23"/>
  <c r="X91" i="23"/>
  <c r="Y91" i="23"/>
  <c r="W92" i="23"/>
  <c r="X92" i="23"/>
  <c r="W103" i="23"/>
  <c r="X103" i="23"/>
  <c r="Y103" i="23"/>
  <c r="W104" i="23"/>
  <c r="X104" i="23"/>
  <c r="Y104" i="23"/>
  <c r="W105" i="23"/>
  <c r="X105" i="23"/>
  <c r="X106" i="23"/>
  <c r="Y106" i="23"/>
  <c r="W107" i="23"/>
  <c r="X107" i="23"/>
  <c r="Y107" i="23"/>
  <c r="W108" i="23"/>
  <c r="X108" i="23"/>
  <c r="W109" i="23"/>
  <c r="X109" i="23"/>
  <c r="W120" i="23"/>
  <c r="X120" i="23"/>
  <c r="Y120" i="23"/>
  <c r="X121" i="23"/>
  <c r="Y121" i="23"/>
  <c r="W122" i="23"/>
  <c r="X122" i="23"/>
  <c r="Y122" i="23"/>
  <c r="W123" i="23"/>
  <c r="X123" i="23"/>
  <c r="W134" i="23"/>
  <c r="X134" i="23"/>
  <c r="Y134" i="23"/>
  <c r="X135" i="23"/>
  <c r="Y135" i="23"/>
  <c r="W136" i="23"/>
  <c r="X136" i="23"/>
  <c r="Y136" i="23"/>
  <c r="W137" i="23"/>
  <c r="X137" i="23"/>
  <c r="W145" i="23"/>
  <c r="X145" i="23"/>
  <c r="Y145" i="23"/>
  <c r="X146" i="23"/>
  <c r="Y146" i="23"/>
  <c r="W147" i="23"/>
  <c r="X147" i="23"/>
  <c r="Y147" i="23"/>
  <c r="W148" i="23"/>
  <c r="X148" i="23"/>
  <c r="W159" i="23"/>
  <c r="X159" i="23"/>
  <c r="Y159" i="23"/>
  <c r="X160" i="23"/>
  <c r="Y160" i="23"/>
  <c r="W161" i="23"/>
  <c r="X161" i="23"/>
  <c r="Y161" i="23"/>
  <c r="W162" i="23"/>
  <c r="X162" i="23"/>
  <c r="W173" i="23"/>
  <c r="X173" i="23"/>
  <c r="Y173" i="23"/>
  <c r="X174" i="23"/>
  <c r="Y174" i="23"/>
  <c r="W175" i="23"/>
  <c r="X175" i="23"/>
  <c r="Y175" i="23"/>
  <c r="W176" i="23"/>
  <c r="X176" i="23"/>
  <c r="W185" i="23"/>
  <c r="X185" i="23"/>
  <c r="Y185" i="23"/>
  <c r="W186" i="23"/>
  <c r="X186" i="23"/>
  <c r="Y186" i="23"/>
  <c r="X187" i="23"/>
  <c r="Y187" i="23"/>
  <c r="W188" i="23"/>
  <c r="X188" i="23"/>
  <c r="Y188" i="23"/>
  <c r="W189" i="23"/>
  <c r="X189" i="23"/>
  <c r="W190" i="23"/>
  <c r="X190" i="23"/>
  <c r="W201" i="23"/>
  <c r="X201" i="23"/>
  <c r="Y201" i="23"/>
  <c r="X202" i="23"/>
  <c r="Y202" i="23"/>
  <c r="W203" i="23"/>
  <c r="X203" i="23"/>
  <c r="Y203" i="23"/>
  <c r="W204" i="23"/>
  <c r="X204" i="23"/>
  <c r="W215" i="23"/>
  <c r="X215" i="23"/>
  <c r="Y215" i="23"/>
  <c r="X216" i="23"/>
  <c r="Y216" i="23"/>
  <c r="W217" i="23"/>
  <c r="X217" i="23"/>
  <c r="Y217" i="23"/>
  <c r="W218" i="23"/>
  <c r="X218" i="23"/>
  <c r="W227" i="23"/>
  <c r="X227" i="23"/>
  <c r="Y227" i="23"/>
  <c r="X228" i="23"/>
  <c r="Y228" i="23"/>
  <c r="W229" i="23"/>
  <c r="X229" i="23"/>
  <c r="Y229" i="23"/>
  <c r="W230" i="23"/>
  <c r="X230" i="23"/>
  <c r="W241" i="23"/>
  <c r="X241" i="23"/>
  <c r="Y241" i="23"/>
  <c r="X242" i="23"/>
  <c r="Y242" i="23"/>
  <c r="W243" i="23"/>
  <c r="X243" i="23"/>
  <c r="Y243" i="23"/>
  <c r="W244" i="23"/>
  <c r="X244" i="23"/>
  <c r="W258" i="23"/>
  <c r="X258" i="23"/>
  <c r="Y258" i="23"/>
  <c r="X259" i="23"/>
  <c r="Y259" i="23"/>
  <c r="W260" i="23"/>
  <c r="X260" i="23"/>
  <c r="Y260" i="23"/>
  <c r="W261" i="23"/>
  <c r="X261" i="23"/>
  <c r="W274" i="23"/>
  <c r="X274" i="23"/>
  <c r="Y274" i="23"/>
  <c r="X275" i="23"/>
  <c r="Y275" i="23"/>
  <c r="W276" i="23"/>
  <c r="X276" i="23"/>
  <c r="Y276" i="23"/>
  <c r="W277" i="23"/>
  <c r="X277" i="23"/>
  <c r="W279" i="23"/>
  <c r="X279" i="23"/>
  <c r="Y279" i="23"/>
  <c r="X280" i="23"/>
  <c r="Y280" i="23"/>
  <c r="W281" i="23"/>
  <c r="X281" i="23"/>
  <c r="Y281" i="23"/>
  <c r="W282" i="23"/>
  <c r="X282" i="23"/>
  <c r="W293" i="23"/>
  <c r="X293" i="23"/>
  <c r="Y293" i="23"/>
  <c r="X294" i="23"/>
  <c r="Y294" i="23"/>
  <c r="W295" i="23"/>
  <c r="X295" i="23"/>
  <c r="Y295" i="23"/>
  <c r="W296" i="23"/>
  <c r="X296" i="23"/>
  <c r="W300" i="23"/>
  <c r="X300" i="23"/>
  <c r="Y300" i="23"/>
  <c r="X301" i="23"/>
  <c r="Y301" i="23"/>
  <c r="W302" i="23"/>
  <c r="X302" i="23"/>
  <c r="Y302" i="23"/>
  <c r="W303" i="23"/>
  <c r="X303" i="23"/>
  <c r="W329" i="23"/>
  <c r="X329" i="23"/>
  <c r="Y329" i="23"/>
  <c r="W330" i="23"/>
  <c r="X330" i="23"/>
  <c r="Y330" i="23"/>
  <c r="X331" i="23"/>
  <c r="Y331" i="23"/>
  <c r="W332" i="23"/>
  <c r="X332" i="23"/>
  <c r="Y332" i="23"/>
  <c r="W333" i="23"/>
  <c r="X333" i="23"/>
  <c r="W334" i="23"/>
  <c r="X334" i="23"/>
  <c r="W344" i="23"/>
  <c r="X344" i="23"/>
  <c r="Y344" i="23"/>
  <c r="X345" i="23"/>
  <c r="Y345" i="23"/>
  <c r="W346" i="23"/>
  <c r="X346" i="23"/>
  <c r="Y346" i="23"/>
  <c r="W347" i="23"/>
  <c r="X347" i="23"/>
  <c r="W356" i="23"/>
  <c r="X356" i="23"/>
  <c r="Y356" i="23"/>
  <c r="X357" i="23"/>
  <c r="Y357" i="23"/>
  <c r="W358" i="23"/>
  <c r="X358" i="23"/>
  <c r="Y358" i="23"/>
  <c r="W359" i="23"/>
  <c r="X359" i="23"/>
  <c r="W370" i="23"/>
  <c r="X370" i="23"/>
  <c r="Y370" i="23"/>
  <c r="X371" i="23"/>
  <c r="Y371" i="23"/>
  <c r="W372" i="23"/>
  <c r="X372" i="23"/>
  <c r="Y372" i="23"/>
  <c r="W373" i="23"/>
  <c r="X373" i="23"/>
  <c r="W384" i="23"/>
  <c r="X384" i="23"/>
  <c r="Y384" i="23"/>
  <c r="W385" i="23"/>
  <c r="X385" i="23"/>
  <c r="Y385" i="23"/>
  <c r="X386" i="23"/>
  <c r="Y386" i="23"/>
  <c r="W387" i="23"/>
  <c r="X387" i="23"/>
  <c r="Y387" i="23"/>
  <c r="W388" i="23"/>
  <c r="X388" i="23"/>
  <c r="W389" i="23"/>
  <c r="X389" i="23"/>
  <c r="W398" i="23"/>
  <c r="X398" i="23"/>
  <c r="Y398" i="23"/>
  <c r="X399" i="23"/>
  <c r="Y399" i="23"/>
  <c r="W400" i="23"/>
  <c r="X400" i="23"/>
  <c r="Y400" i="23"/>
  <c r="W401" i="23"/>
  <c r="X401" i="23"/>
  <c r="W412" i="23"/>
  <c r="X412" i="23"/>
  <c r="Y412" i="23"/>
  <c r="X413" i="23"/>
  <c r="Y413" i="23"/>
  <c r="W414" i="23"/>
  <c r="X414" i="23"/>
  <c r="Y414" i="23"/>
  <c r="W415" i="23"/>
  <c r="X415" i="23"/>
  <c r="W426" i="23"/>
  <c r="X426" i="23"/>
  <c r="Y426" i="23"/>
  <c r="X427" i="23"/>
  <c r="Y427" i="23"/>
  <c r="W428" i="23"/>
  <c r="X428" i="23"/>
  <c r="Y428" i="23"/>
  <c r="W429" i="23"/>
  <c r="X429" i="23"/>
  <c r="W433" i="23"/>
  <c r="X433" i="23"/>
  <c r="Y433" i="23"/>
  <c r="X434" i="23"/>
  <c r="Y434" i="23"/>
  <c r="W435" i="23"/>
  <c r="X435" i="23"/>
  <c r="Y435" i="23"/>
  <c r="W436" i="23"/>
  <c r="X436" i="23"/>
  <c r="W447" i="23"/>
  <c r="X447" i="23"/>
  <c r="Y447" i="23"/>
  <c r="X448" i="23"/>
  <c r="Y448" i="23"/>
  <c r="W449" i="23"/>
  <c r="X449" i="23"/>
  <c r="Y449" i="23"/>
  <c r="W450" i="23"/>
  <c r="X450" i="23"/>
  <c r="W461" i="23"/>
  <c r="X461" i="23"/>
  <c r="Y461" i="23"/>
  <c r="W462" i="23"/>
  <c r="X462" i="23"/>
  <c r="Y462" i="23"/>
  <c r="X463" i="23"/>
  <c r="Y463" i="23"/>
  <c r="W464" i="23"/>
  <c r="X464" i="23"/>
  <c r="Y464" i="23"/>
  <c r="W465" i="23"/>
  <c r="X465" i="23"/>
  <c r="W466" i="23"/>
  <c r="X466" i="23"/>
  <c r="W495" i="23"/>
  <c r="X495" i="23"/>
  <c r="Y495" i="23"/>
  <c r="X496" i="23"/>
  <c r="Y496" i="23"/>
  <c r="W497" i="23"/>
  <c r="X497" i="23"/>
  <c r="Y497" i="23"/>
  <c r="W498" i="23"/>
  <c r="X498" i="23"/>
  <c r="W509" i="23"/>
  <c r="X509" i="23"/>
  <c r="Y509" i="23"/>
  <c r="X510" i="23"/>
  <c r="Y510" i="23"/>
  <c r="W511" i="23"/>
  <c r="X511" i="23"/>
  <c r="Y511" i="23"/>
  <c r="W512" i="23"/>
  <c r="X512" i="23"/>
  <c r="W521" i="23"/>
  <c r="X521" i="23"/>
  <c r="Y521" i="23"/>
  <c r="X522" i="23"/>
  <c r="Y522" i="23"/>
  <c r="W523" i="23"/>
  <c r="X523" i="23"/>
  <c r="Y523" i="23"/>
  <c r="W524" i="23"/>
  <c r="X524" i="23"/>
  <c r="W535" i="23"/>
  <c r="X535" i="23"/>
  <c r="Y535" i="23"/>
  <c r="X536" i="23"/>
  <c r="Y536" i="23"/>
  <c r="W537" i="23"/>
  <c r="X537" i="23"/>
  <c r="Y537" i="23"/>
  <c r="W538" i="23"/>
  <c r="X538" i="23"/>
  <c r="W549" i="23"/>
  <c r="X549" i="23"/>
  <c r="Y549" i="23"/>
  <c r="X550" i="23"/>
  <c r="Y550" i="23"/>
  <c r="W551" i="23"/>
  <c r="X551" i="23"/>
  <c r="Y551" i="23"/>
  <c r="W552" i="23"/>
  <c r="X552" i="23"/>
  <c r="W561" i="23"/>
  <c r="X561" i="23"/>
  <c r="Y561" i="23"/>
  <c r="X562" i="23"/>
  <c r="Y562" i="23"/>
  <c r="W563" i="23"/>
  <c r="X563" i="23"/>
  <c r="Y563" i="23"/>
  <c r="W564" i="23"/>
  <c r="X564" i="23"/>
  <c r="W573" i="23"/>
  <c r="X573" i="23"/>
  <c r="Y573" i="23"/>
  <c r="X574" i="23"/>
  <c r="Y574" i="23"/>
  <c r="W575" i="23"/>
  <c r="X575" i="23"/>
  <c r="Y575" i="23"/>
  <c r="W576" i="23"/>
  <c r="X576" i="23"/>
  <c r="W587" i="23"/>
  <c r="X587" i="23"/>
  <c r="Y587" i="23"/>
  <c r="X588" i="23"/>
  <c r="Y588" i="23"/>
  <c r="W589" i="23"/>
  <c r="X589" i="23"/>
  <c r="Y589" i="23"/>
  <c r="W590" i="23"/>
  <c r="X590" i="23"/>
  <c r="W601" i="23"/>
  <c r="X601" i="23"/>
  <c r="Y601" i="23"/>
  <c r="X602" i="23"/>
  <c r="Y602" i="23"/>
  <c r="W603" i="23"/>
  <c r="X603" i="23"/>
  <c r="Y603" i="23"/>
  <c r="W604" i="23"/>
  <c r="X604" i="23"/>
  <c r="W10" i="23"/>
  <c r="X10" i="23"/>
  <c r="X9" i="23"/>
  <c r="W9" i="23"/>
  <c r="J98" i="26" l="1"/>
  <c r="M98" i="26"/>
  <c r="L247" i="23"/>
  <c r="CV247" i="23" s="1"/>
  <c r="BE605" i="13"/>
  <c r="BD605" i="13"/>
  <c r="BC605" i="13"/>
  <c r="AZ605" i="13"/>
  <c r="AV605" i="13"/>
  <c r="AU605" i="13"/>
  <c r="AT605" i="13"/>
  <c r="AQ605" i="13"/>
  <c r="AM605" i="13"/>
  <c r="AL605" i="13"/>
  <c r="AK605" i="13"/>
  <c r="AH605" i="13"/>
  <c r="AD605" i="13"/>
  <c r="AC605" i="13"/>
  <c r="AB605" i="13"/>
  <c r="Y605" i="13"/>
  <c r="U605" i="13"/>
  <c r="T605" i="13"/>
  <c r="S605" i="13"/>
  <c r="P605" i="13"/>
  <c r="BE604" i="13"/>
  <c r="BD604" i="13"/>
  <c r="BC604" i="13"/>
  <c r="AZ604" i="13"/>
  <c r="AV604" i="13"/>
  <c r="AU604" i="13"/>
  <c r="AT604" i="13"/>
  <c r="AQ604" i="13"/>
  <c r="AM604" i="13"/>
  <c r="AL604" i="13"/>
  <c r="AK604" i="13"/>
  <c r="AH604" i="13"/>
  <c r="AD604" i="13"/>
  <c r="AC604" i="13"/>
  <c r="AB604" i="13"/>
  <c r="Y604" i="13"/>
  <c r="U604" i="13"/>
  <c r="T604" i="13"/>
  <c r="S604" i="13"/>
  <c r="P604" i="13"/>
  <c r="BE603" i="13"/>
  <c r="BD603" i="13"/>
  <c r="BC603" i="13"/>
  <c r="AZ603" i="13"/>
  <c r="AV603" i="13"/>
  <c r="AU603" i="13"/>
  <c r="AT603" i="13"/>
  <c r="AQ603" i="13"/>
  <c r="AM603" i="13"/>
  <c r="AL603" i="13"/>
  <c r="AK603" i="13"/>
  <c r="AH603" i="13"/>
  <c r="AD603" i="13"/>
  <c r="AC603" i="13"/>
  <c r="AE603" i="13" s="1"/>
  <c r="AB603" i="13"/>
  <c r="Y603" i="13"/>
  <c r="U603" i="13"/>
  <c r="T603" i="13"/>
  <c r="S603" i="13"/>
  <c r="P603" i="13"/>
  <c r="BE602" i="13"/>
  <c r="BD602" i="13"/>
  <c r="BF602" i="13" s="1"/>
  <c r="BC602" i="13"/>
  <c r="AZ602" i="13"/>
  <c r="AV602" i="13"/>
  <c r="AU602" i="13"/>
  <c r="AW602" i="13" s="1"/>
  <c r="AT602" i="13"/>
  <c r="AQ602" i="13"/>
  <c r="AM602" i="13"/>
  <c r="AL602" i="13"/>
  <c r="AK602" i="13"/>
  <c r="AH602" i="13"/>
  <c r="AD602" i="13"/>
  <c r="AC602" i="13"/>
  <c r="AE602" i="13" s="1"/>
  <c r="AB602" i="13"/>
  <c r="Y602" i="13"/>
  <c r="U602" i="13"/>
  <c r="T602" i="13"/>
  <c r="V602" i="13" s="1"/>
  <c r="S602" i="13"/>
  <c r="P602" i="13"/>
  <c r="BE601" i="13"/>
  <c r="BD601" i="13"/>
  <c r="BC601" i="13"/>
  <c r="AZ601" i="13"/>
  <c r="AV601" i="13"/>
  <c r="AU601" i="13"/>
  <c r="AT601" i="13"/>
  <c r="AQ601" i="13"/>
  <c r="AM601" i="13"/>
  <c r="AL601" i="13"/>
  <c r="AK601" i="13"/>
  <c r="AH601" i="13"/>
  <c r="AD601" i="13"/>
  <c r="AC601" i="13"/>
  <c r="AB601" i="13"/>
  <c r="Y601" i="13"/>
  <c r="U601" i="13"/>
  <c r="T601" i="13"/>
  <c r="S601" i="13"/>
  <c r="P601" i="13"/>
  <c r="BE600" i="13"/>
  <c r="BD600" i="13"/>
  <c r="BC600" i="13"/>
  <c r="AZ600" i="13"/>
  <c r="AV600" i="13"/>
  <c r="AU600" i="13"/>
  <c r="AT600" i="13"/>
  <c r="AQ600" i="13"/>
  <c r="AM600" i="13"/>
  <c r="AL600" i="13"/>
  <c r="AK600" i="13"/>
  <c r="AH600" i="13"/>
  <c r="AD600" i="13"/>
  <c r="AC600" i="13"/>
  <c r="AB600" i="13"/>
  <c r="Y600" i="13"/>
  <c r="U600" i="13"/>
  <c r="T600" i="13"/>
  <c r="S600" i="13"/>
  <c r="P600" i="13"/>
  <c r="BE599" i="13"/>
  <c r="BD599" i="13"/>
  <c r="BC599" i="13"/>
  <c r="AZ599" i="13"/>
  <c r="AV599" i="13"/>
  <c r="AU599" i="13"/>
  <c r="AT599" i="13"/>
  <c r="AQ599" i="13"/>
  <c r="AM599" i="13"/>
  <c r="AL599" i="13"/>
  <c r="AK599" i="13"/>
  <c r="AH599" i="13"/>
  <c r="AD599" i="13"/>
  <c r="AC599" i="13"/>
  <c r="AB599" i="13"/>
  <c r="Y599" i="13"/>
  <c r="U599" i="13"/>
  <c r="T599" i="13"/>
  <c r="S599" i="13"/>
  <c r="P599" i="13"/>
  <c r="BE598" i="13"/>
  <c r="BD598" i="13"/>
  <c r="BC598" i="13"/>
  <c r="AZ598" i="13"/>
  <c r="AV598" i="13"/>
  <c r="AU598" i="13"/>
  <c r="AT598" i="13"/>
  <c r="AQ598" i="13"/>
  <c r="AM598" i="13"/>
  <c r="AL598" i="13"/>
  <c r="AN598" i="13" s="1"/>
  <c r="AK598" i="13"/>
  <c r="AH598" i="13"/>
  <c r="AD598" i="13"/>
  <c r="AC598" i="13"/>
  <c r="AB598" i="13"/>
  <c r="Y598" i="13"/>
  <c r="U598" i="13"/>
  <c r="T598" i="13"/>
  <c r="S598" i="13"/>
  <c r="P598" i="13"/>
  <c r="BE597" i="13"/>
  <c r="BD597" i="13"/>
  <c r="BC597" i="13"/>
  <c r="AZ597" i="13"/>
  <c r="AV597" i="13"/>
  <c r="AU597" i="13"/>
  <c r="AT597" i="13"/>
  <c r="AQ597" i="13"/>
  <c r="AM597" i="13"/>
  <c r="AL597" i="13"/>
  <c r="AK597" i="13"/>
  <c r="AH597" i="13"/>
  <c r="AD597" i="13"/>
  <c r="AC597" i="13"/>
  <c r="AB597" i="13"/>
  <c r="Y597" i="13"/>
  <c r="U597" i="13"/>
  <c r="T597" i="13"/>
  <c r="S597" i="13"/>
  <c r="P597" i="13"/>
  <c r="BE596" i="13"/>
  <c r="BD596" i="13"/>
  <c r="BC596" i="13"/>
  <c r="AZ596" i="13"/>
  <c r="AV596" i="13"/>
  <c r="AU596" i="13"/>
  <c r="AW596" i="13" s="1"/>
  <c r="AT596" i="13"/>
  <c r="AQ596" i="13"/>
  <c r="AM596" i="13"/>
  <c r="AL596" i="13"/>
  <c r="AK596" i="13"/>
  <c r="AH596" i="13"/>
  <c r="AD596" i="13"/>
  <c r="AC596" i="13"/>
  <c r="AE596" i="13" s="1"/>
  <c r="AB596" i="13"/>
  <c r="Y596" i="13"/>
  <c r="U596" i="13"/>
  <c r="T596" i="13"/>
  <c r="S596" i="13"/>
  <c r="P596" i="13"/>
  <c r="BE591" i="13"/>
  <c r="BD591" i="13"/>
  <c r="BC591" i="13"/>
  <c r="AZ591" i="13"/>
  <c r="AV591" i="13"/>
  <c r="AU591" i="13"/>
  <c r="AT591" i="13"/>
  <c r="AQ591" i="13"/>
  <c r="AM591" i="13"/>
  <c r="AL591" i="13"/>
  <c r="AN591" i="13" s="1"/>
  <c r="AK591" i="13"/>
  <c r="AH591" i="13"/>
  <c r="AD591" i="13"/>
  <c r="AC591" i="13"/>
  <c r="AB591" i="13"/>
  <c r="Y591" i="13"/>
  <c r="U591" i="13"/>
  <c r="T591" i="13"/>
  <c r="S591" i="13"/>
  <c r="P591" i="13"/>
  <c r="BE590" i="13"/>
  <c r="BD590" i="13"/>
  <c r="BC590" i="13"/>
  <c r="AZ590" i="13"/>
  <c r="AV590" i="13"/>
  <c r="AU590" i="13"/>
  <c r="AT590" i="13"/>
  <c r="AQ590" i="13"/>
  <c r="AM590" i="13"/>
  <c r="AL590" i="13"/>
  <c r="AK590" i="13"/>
  <c r="AH590" i="13"/>
  <c r="AD590" i="13"/>
  <c r="AC590" i="13"/>
  <c r="AB590" i="13"/>
  <c r="Y590" i="13"/>
  <c r="U590" i="13"/>
  <c r="T590" i="13"/>
  <c r="S590" i="13"/>
  <c r="P590" i="13"/>
  <c r="BE589" i="13"/>
  <c r="BD589" i="13"/>
  <c r="BC589" i="13"/>
  <c r="AZ589" i="13"/>
  <c r="AV589" i="13"/>
  <c r="AU589" i="13"/>
  <c r="AT589" i="13"/>
  <c r="AQ589" i="13"/>
  <c r="AM589" i="13"/>
  <c r="AL589" i="13"/>
  <c r="AK589" i="13"/>
  <c r="AH589" i="13"/>
  <c r="AD589" i="13"/>
  <c r="AC589" i="13"/>
  <c r="AB589" i="13"/>
  <c r="Y589" i="13"/>
  <c r="U589" i="13"/>
  <c r="T589" i="13"/>
  <c r="S589" i="13"/>
  <c r="P589" i="13"/>
  <c r="BE588" i="13"/>
  <c r="BD588" i="13"/>
  <c r="BC588" i="13"/>
  <c r="AZ588" i="13"/>
  <c r="AV588" i="13"/>
  <c r="AU588" i="13"/>
  <c r="AT588" i="13"/>
  <c r="AQ588" i="13"/>
  <c r="AM588" i="13"/>
  <c r="AL588" i="13"/>
  <c r="AK588" i="13"/>
  <c r="AH588" i="13"/>
  <c r="AD588" i="13"/>
  <c r="AC588" i="13"/>
  <c r="AB588" i="13"/>
  <c r="Y588" i="13"/>
  <c r="U588" i="13"/>
  <c r="T588" i="13"/>
  <c r="S588" i="13"/>
  <c r="P588" i="13"/>
  <c r="BE587" i="13"/>
  <c r="BD587" i="13"/>
  <c r="BC587" i="13"/>
  <c r="AZ587" i="13"/>
  <c r="AV587" i="13"/>
  <c r="AU587" i="13"/>
  <c r="AT587" i="13"/>
  <c r="AQ587" i="13"/>
  <c r="AM587" i="13"/>
  <c r="AL587" i="13"/>
  <c r="AK587" i="13"/>
  <c r="AH587" i="13"/>
  <c r="AD587" i="13"/>
  <c r="AC587" i="13"/>
  <c r="AB587" i="13"/>
  <c r="Y587" i="13"/>
  <c r="U587" i="13"/>
  <c r="T587" i="13"/>
  <c r="S587" i="13"/>
  <c r="P587" i="13"/>
  <c r="BE586" i="13"/>
  <c r="BD586" i="13"/>
  <c r="BC586" i="13"/>
  <c r="AZ586" i="13"/>
  <c r="AV586" i="13"/>
  <c r="AU586" i="13"/>
  <c r="AT586" i="13"/>
  <c r="AQ586" i="13"/>
  <c r="AM586" i="13"/>
  <c r="AL586" i="13"/>
  <c r="AK586" i="13"/>
  <c r="AH586" i="13"/>
  <c r="AD586" i="13"/>
  <c r="AC586" i="13"/>
  <c r="AB586" i="13"/>
  <c r="Y586" i="13"/>
  <c r="U586" i="13"/>
  <c r="T586" i="13"/>
  <c r="S586" i="13"/>
  <c r="P586" i="13"/>
  <c r="BE585" i="13"/>
  <c r="BD585" i="13"/>
  <c r="BC585" i="13"/>
  <c r="AZ585" i="13"/>
  <c r="AV585" i="13"/>
  <c r="AU585" i="13"/>
  <c r="AT585" i="13"/>
  <c r="AQ585" i="13"/>
  <c r="AM585" i="13"/>
  <c r="AL585" i="13"/>
  <c r="AK585" i="13"/>
  <c r="AH585" i="13"/>
  <c r="AD585" i="13"/>
  <c r="AC585" i="13"/>
  <c r="AB585" i="13"/>
  <c r="Y585" i="13"/>
  <c r="U585" i="13"/>
  <c r="T585" i="13"/>
  <c r="S585" i="13"/>
  <c r="P585" i="13"/>
  <c r="BE584" i="13"/>
  <c r="BD584" i="13"/>
  <c r="BC584" i="13"/>
  <c r="AZ584" i="13"/>
  <c r="AV584" i="13"/>
  <c r="AU584" i="13"/>
  <c r="AT584" i="13"/>
  <c r="AQ584" i="13"/>
  <c r="AM584" i="13"/>
  <c r="AL584" i="13"/>
  <c r="AK584" i="13"/>
  <c r="AH584" i="13"/>
  <c r="AD584" i="13"/>
  <c r="AC584" i="13"/>
  <c r="AE584" i="13" s="1"/>
  <c r="AB584" i="13"/>
  <c r="Y584" i="13"/>
  <c r="U584" i="13"/>
  <c r="T584" i="13"/>
  <c r="S584" i="13"/>
  <c r="P584" i="13"/>
  <c r="BE583" i="13"/>
  <c r="BD583" i="13"/>
  <c r="BF583" i="13" s="1"/>
  <c r="BC583" i="13"/>
  <c r="AZ583" i="13"/>
  <c r="AV583" i="13"/>
  <c r="AU583" i="13"/>
  <c r="AW583" i="13" s="1"/>
  <c r="AT583" i="13"/>
  <c r="AQ583" i="13"/>
  <c r="AM583" i="13"/>
  <c r="AL583" i="13"/>
  <c r="AK583" i="13"/>
  <c r="AH583" i="13"/>
  <c r="AD583" i="13"/>
  <c r="AC583" i="13"/>
  <c r="AE583" i="13" s="1"/>
  <c r="AB583" i="13"/>
  <c r="Y583" i="13"/>
  <c r="U583" i="13"/>
  <c r="T583" i="13"/>
  <c r="S583" i="13"/>
  <c r="P583" i="13"/>
  <c r="BE582" i="13"/>
  <c r="BD582" i="13"/>
  <c r="BC582" i="13"/>
  <c r="AZ582" i="13"/>
  <c r="AV582" i="13"/>
  <c r="AU582" i="13"/>
  <c r="AT582" i="13"/>
  <c r="AQ582" i="13"/>
  <c r="AM582" i="13"/>
  <c r="AL582" i="13"/>
  <c r="AK582" i="13"/>
  <c r="AH582" i="13"/>
  <c r="AD582" i="13"/>
  <c r="AC582" i="13"/>
  <c r="AB582" i="13"/>
  <c r="Y582" i="13"/>
  <c r="U582" i="13"/>
  <c r="T582" i="13"/>
  <c r="S582" i="13"/>
  <c r="P582" i="13"/>
  <c r="BE577" i="13"/>
  <c r="BD577" i="13"/>
  <c r="BC577" i="13"/>
  <c r="AZ577" i="13"/>
  <c r="AV577" i="13"/>
  <c r="AU577" i="13"/>
  <c r="AT577" i="13"/>
  <c r="AQ577" i="13"/>
  <c r="AM577" i="13"/>
  <c r="AL577" i="13"/>
  <c r="AK577" i="13"/>
  <c r="AH577" i="13"/>
  <c r="AD577" i="13"/>
  <c r="AC577" i="13"/>
  <c r="AB577" i="13"/>
  <c r="Y577" i="13"/>
  <c r="U577" i="13"/>
  <c r="T577" i="13"/>
  <c r="S577" i="13"/>
  <c r="P577" i="13"/>
  <c r="BE576" i="13"/>
  <c r="BD576" i="13"/>
  <c r="BC576" i="13"/>
  <c r="AZ576" i="13"/>
  <c r="AV576" i="13"/>
  <c r="AU576" i="13"/>
  <c r="AT576" i="13"/>
  <c r="AQ576" i="13"/>
  <c r="AM576" i="13"/>
  <c r="AL576" i="13"/>
  <c r="AK576" i="13"/>
  <c r="AH576" i="13"/>
  <c r="AD576" i="13"/>
  <c r="AC576" i="13"/>
  <c r="AB576" i="13"/>
  <c r="Y576" i="13"/>
  <c r="U576" i="13"/>
  <c r="T576" i="13"/>
  <c r="S576" i="13"/>
  <c r="P576" i="13"/>
  <c r="BE575" i="13"/>
  <c r="BD575" i="13"/>
  <c r="BC575" i="13"/>
  <c r="AZ575" i="13"/>
  <c r="AV575" i="13"/>
  <c r="AU575" i="13"/>
  <c r="AT575" i="13"/>
  <c r="AQ575" i="13"/>
  <c r="AM575" i="13"/>
  <c r="AL575" i="13"/>
  <c r="AK575" i="13"/>
  <c r="AH575" i="13"/>
  <c r="AD575" i="13"/>
  <c r="AC575" i="13"/>
  <c r="AB575" i="13"/>
  <c r="Y575" i="13"/>
  <c r="U575" i="13"/>
  <c r="T575" i="13"/>
  <c r="S575" i="13"/>
  <c r="P575" i="13"/>
  <c r="BE574" i="13"/>
  <c r="BD574" i="13"/>
  <c r="BC574" i="13"/>
  <c r="AZ574" i="13"/>
  <c r="AV574" i="13"/>
  <c r="AU574" i="13"/>
  <c r="AT574" i="13"/>
  <c r="AQ574" i="13"/>
  <c r="AM574" i="13"/>
  <c r="AL574" i="13"/>
  <c r="AK574" i="13"/>
  <c r="AH574" i="13"/>
  <c r="AD574" i="13"/>
  <c r="AC574" i="13"/>
  <c r="AB574" i="13"/>
  <c r="Y574" i="13"/>
  <c r="U574" i="13"/>
  <c r="T574" i="13"/>
  <c r="S574" i="13"/>
  <c r="P574" i="13"/>
  <c r="BE573" i="13"/>
  <c r="BD573" i="13"/>
  <c r="BC573" i="13"/>
  <c r="AZ573" i="13"/>
  <c r="AV573" i="13"/>
  <c r="AU573" i="13"/>
  <c r="AT573" i="13"/>
  <c r="AQ573" i="13"/>
  <c r="AM573" i="13"/>
  <c r="AL573" i="13"/>
  <c r="AK573" i="13"/>
  <c r="AH573" i="13"/>
  <c r="AD573" i="13"/>
  <c r="AC573" i="13"/>
  <c r="AB573" i="13"/>
  <c r="Y573" i="13"/>
  <c r="U573" i="13"/>
  <c r="T573" i="13"/>
  <c r="S573" i="13"/>
  <c r="P573" i="13"/>
  <c r="BE572" i="13"/>
  <c r="BD572" i="13"/>
  <c r="BC572" i="13"/>
  <c r="AZ572" i="13"/>
  <c r="AV572" i="13"/>
  <c r="AU572" i="13"/>
  <c r="AW572" i="13" s="1"/>
  <c r="AT572" i="13"/>
  <c r="AQ572" i="13"/>
  <c r="AM572" i="13"/>
  <c r="AL572" i="13"/>
  <c r="AK572" i="13"/>
  <c r="AH572" i="13"/>
  <c r="AD572" i="13"/>
  <c r="AC572" i="13"/>
  <c r="AB572" i="13"/>
  <c r="Y572" i="13"/>
  <c r="U572" i="13"/>
  <c r="T572" i="13"/>
  <c r="S572" i="13"/>
  <c r="P572" i="13"/>
  <c r="BE571" i="13"/>
  <c r="BD571" i="13"/>
  <c r="BC571" i="13"/>
  <c r="AZ571" i="13"/>
  <c r="AV571" i="13"/>
  <c r="AU571" i="13"/>
  <c r="AT571" i="13"/>
  <c r="AQ571" i="13"/>
  <c r="AM571" i="13"/>
  <c r="AL571" i="13"/>
  <c r="AK571" i="13"/>
  <c r="AH571" i="13"/>
  <c r="AD571" i="13"/>
  <c r="AC571" i="13"/>
  <c r="AB571" i="13"/>
  <c r="Y571" i="13"/>
  <c r="U571" i="13"/>
  <c r="T571" i="13"/>
  <c r="S571" i="13"/>
  <c r="P571" i="13"/>
  <c r="BE570" i="13"/>
  <c r="BD570" i="13"/>
  <c r="BC570" i="13"/>
  <c r="AZ570" i="13"/>
  <c r="AV570" i="13"/>
  <c r="AU570" i="13"/>
  <c r="AT570" i="13"/>
  <c r="AQ570" i="13"/>
  <c r="AM570" i="13"/>
  <c r="AL570" i="13"/>
  <c r="AK570" i="13"/>
  <c r="AH570" i="13"/>
  <c r="AD570" i="13"/>
  <c r="AC570" i="13"/>
  <c r="AB570" i="13"/>
  <c r="Y570" i="13"/>
  <c r="U570" i="13"/>
  <c r="T570" i="13"/>
  <c r="S570" i="13"/>
  <c r="P570" i="13"/>
  <c r="BE569" i="13"/>
  <c r="BD569" i="13"/>
  <c r="BC569" i="13"/>
  <c r="AZ569" i="13"/>
  <c r="AV569" i="13"/>
  <c r="AU569" i="13"/>
  <c r="AT569" i="13"/>
  <c r="AQ569" i="13"/>
  <c r="AM569" i="13"/>
  <c r="AL569" i="13"/>
  <c r="AK569" i="13"/>
  <c r="AH569" i="13"/>
  <c r="AD569" i="13"/>
  <c r="AC569" i="13"/>
  <c r="AB569" i="13"/>
  <c r="Y569" i="13"/>
  <c r="U569" i="13"/>
  <c r="T569" i="13"/>
  <c r="S569" i="13"/>
  <c r="P569" i="13"/>
  <c r="BE568" i="13"/>
  <c r="BD568" i="13"/>
  <c r="BC568" i="13"/>
  <c r="AZ568" i="13"/>
  <c r="AV568" i="13"/>
  <c r="AU568" i="13"/>
  <c r="AT568" i="13"/>
  <c r="AQ568" i="13"/>
  <c r="AM568" i="13"/>
  <c r="AL568" i="13"/>
  <c r="AN568" i="13" s="1"/>
  <c r="AK568" i="13"/>
  <c r="AH568" i="13"/>
  <c r="AD568" i="13"/>
  <c r="AC568" i="13"/>
  <c r="AB568" i="13"/>
  <c r="Y568" i="13"/>
  <c r="U568" i="13"/>
  <c r="T568" i="13"/>
  <c r="S568" i="13"/>
  <c r="P568" i="13"/>
  <c r="BE563" i="13"/>
  <c r="BD563" i="13"/>
  <c r="BC563" i="13"/>
  <c r="AZ563" i="13"/>
  <c r="AV563" i="13"/>
  <c r="AU563" i="13"/>
  <c r="AW563" i="13" s="1"/>
  <c r="AT563" i="13"/>
  <c r="AQ563" i="13"/>
  <c r="AM563" i="13"/>
  <c r="AL563" i="13"/>
  <c r="AK563" i="13"/>
  <c r="AH563" i="13"/>
  <c r="AD563" i="13"/>
  <c r="AC563" i="13"/>
  <c r="AE563" i="13" s="1"/>
  <c r="AB563" i="13"/>
  <c r="Y563" i="13"/>
  <c r="U563" i="13"/>
  <c r="T563" i="13"/>
  <c r="S563" i="13"/>
  <c r="P563" i="13"/>
  <c r="BE562" i="13"/>
  <c r="BD562" i="13"/>
  <c r="BC562" i="13"/>
  <c r="AZ562" i="13"/>
  <c r="AV562" i="13"/>
  <c r="AU562" i="13"/>
  <c r="AT562" i="13"/>
  <c r="AQ562" i="13"/>
  <c r="AM562" i="13"/>
  <c r="AL562" i="13"/>
  <c r="AN562" i="13" s="1"/>
  <c r="AK562" i="13"/>
  <c r="AH562" i="13"/>
  <c r="AD562" i="13"/>
  <c r="AC562" i="13"/>
  <c r="AB562" i="13"/>
  <c r="Y562" i="13"/>
  <c r="U562" i="13"/>
  <c r="T562" i="13"/>
  <c r="V562" i="13" s="1"/>
  <c r="S562" i="13"/>
  <c r="P562" i="13"/>
  <c r="BE561" i="13"/>
  <c r="BD561" i="13"/>
  <c r="BC561" i="13"/>
  <c r="AZ561" i="13"/>
  <c r="AV561" i="13"/>
  <c r="AU561" i="13"/>
  <c r="AT561" i="13"/>
  <c r="AQ561" i="13"/>
  <c r="AM561" i="13"/>
  <c r="AL561" i="13"/>
  <c r="AK561" i="13"/>
  <c r="AH561" i="13"/>
  <c r="AD561" i="13"/>
  <c r="AC561" i="13"/>
  <c r="AE561" i="13" s="1"/>
  <c r="AB561" i="13"/>
  <c r="Y561" i="13"/>
  <c r="U561" i="13"/>
  <c r="T561" i="13"/>
  <c r="S561" i="13"/>
  <c r="P561" i="13"/>
  <c r="BE560" i="13"/>
  <c r="BD560" i="13"/>
  <c r="BF560" i="13" s="1"/>
  <c r="BC560" i="13"/>
  <c r="AZ560" i="13"/>
  <c r="AV560" i="13"/>
  <c r="AU560" i="13"/>
  <c r="AT560" i="13"/>
  <c r="AQ560" i="13"/>
  <c r="AM560" i="13"/>
  <c r="AL560" i="13"/>
  <c r="AK560" i="13"/>
  <c r="AH560" i="13"/>
  <c r="AD560" i="13"/>
  <c r="AC560" i="13"/>
  <c r="AB560" i="13"/>
  <c r="Y560" i="13"/>
  <c r="U560" i="13"/>
  <c r="T560" i="13"/>
  <c r="S560" i="13"/>
  <c r="P560" i="13"/>
  <c r="BE559" i="13"/>
  <c r="BD559" i="13"/>
  <c r="BC559" i="13"/>
  <c r="AZ559" i="13"/>
  <c r="AV559" i="13"/>
  <c r="AU559" i="13"/>
  <c r="AT559" i="13"/>
  <c r="AQ559" i="13"/>
  <c r="AM559" i="13"/>
  <c r="AL559" i="13"/>
  <c r="AK559" i="13"/>
  <c r="AH559" i="13"/>
  <c r="AD559" i="13"/>
  <c r="AC559" i="13"/>
  <c r="AB559" i="13"/>
  <c r="Y559" i="13"/>
  <c r="U559" i="13"/>
  <c r="T559" i="13"/>
  <c r="S559" i="13"/>
  <c r="P559" i="13"/>
  <c r="BE558" i="13"/>
  <c r="BD558" i="13"/>
  <c r="BC558" i="13"/>
  <c r="AZ558" i="13"/>
  <c r="AV558" i="13"/>
  <c r="AU558" i="13"/>
  <c r="AT558" i="13"/>
  <c r="AQ558" i="13"/>
  <c r="AM558" i="13"/>
  <c r="AL558" i="13"/>
  <c r="AK558" i="13"/>
  <c r="AH558" i="13"/>
  <c r="AD558" i="13"/>
  <c r="AC558" i="13"/>
  <c r="AB558" i="13"/>
  <c r="Y558" i="13"/>
  <c r="U558" i="13"/>
  <c r="T558" i="13"/>
  <c r="S558" i="13"/>
  <c r="P558" i="13"/>
  <c r="BE557" i="13"/>
  <c r="BD557" i="13"/>
  <c r="BC557" i="13"/>
  <c r="AZ557" i="13"/>
  <c r="AV557" i="13"/>
  <c r="AU557" i="13"/>
  <c r="AT557" i="13"/>
  <c r="AQ557" i="13"/>
  <c r="AM557" i="13"/>
  <c r="AL557" i="13"/>
  <c r="AK557" i="13"/>
  <c r="AH557" i="13"/>
  <c r="AD557" i="13"/>
  <c r="AC557" i="13"/>
  <c r="AB557" i="13"/>
  <c r="Y557" i="13"/>
  <c r="U557" i="13"/>
  <c r="T557" i="13"/>
  <c r="S557" i="13"/>
  <c r="P557" i="13"/>
  <c r="BE556" i="13"/>
  <c r="BD556" i="13"/>
  <c r="BC556" i="13"/>
  <c r="AZ556" i="13"/>
  <c r="AV556" i="13"/>
  <c r="AU556" i="13"/>
  <c r="AT556" i="13"/>
  <c r="AQ556" i="13"/>
  <c r="AM556" i="13"/>
  <c r="AL556" i="13"/>
  <c r="AK556" i="13"/>
  <c r="AH556" i="13"/>
  <c r="AD556" i="13"/>
  <c r="AC556" i="13"/>
  <c r="AB556" i="13"/>
  <c r="Y556" i="13"/>
  <c r="U556" i="13"/>
  <c r="T556" i="13"/>
  <c r="S556" i="13"/>
  <c r="P556" i="13"/>
  <c r="BE555" i="13"/>
  <c r="BD555" i="13"/>
  <c r="BC555" i="13"/>
  <c r="AZ555" i="13"/>
  <c r="AV555" i="13"/>
  <c r="AU555" i="13"/>
  <c r="AT555" i="13"/>
  <c r="AQ555" i="13"/>
  <c r="AM555" i="13"/>
  <c r="AL555" i="13"/>
  <c r="AK555" i="13"/>
  <c r="AH555" i="13"/>
  <c r="AD555" i="13"/>
  <c r="AC555" i="13"/>
  <c r="AB555" i="13"/>
  <c r="Y555" i="13"/>
  <c r="U555" i="13"/>
  <c r="T555" i="13"/>
  <c r="S555" i="13"/>
  <c r="P555" i="13"/>
  <c r="BE554" i="13"/>
  <c r="BD554" i="13"/>
  <c r="BC554" i="13"/>
  <c r="AZ554" i="13"/>
  <c r="AV554" i="13"/>
  <c r="AU554" i="13"/>
  <c r="AT554" i="13"/>
  <c r="AQ554" i="13"/>
  <c r="AM554" i="13"/>
  <c r="AL554" i="13"/>
  <c r="AK554" i="13"/>
  <c r="AH554" i="13"/>
  <c r="AD554" i="13"/>
  <c r="AC554" i="13"/>
  <c r="AB554" i="13"/>
  <c r="Y554" i="13"/>
  <c r="U554" i="13"/>
  <c r="T554" i="13"/>
  <c r="S554" i="13"/>
  <c r="P554" i="13"/>
  <c r="BE549" i="13"/>
  <c r="BD549" i="13"/>
  <c r="BC549" i="13"/>
  <c r="AZ549" i="13"/>
  <c r="AV549" i="13"/>
  <c r="AU549" i="13"/>
  <c r="AT549" i="13"/>
  <c r="AQ549" i="13"/>
  <c r="AM549" i="13"/>
  <c r="AL549" i="13"/>
  <c r="AK549" i="13"/>
  <c r="AH549" i="13"/>
  <c r="AD549" i="13"/>
  <c r="AC549" i="13"/>
  <c r="AB549" i="13"/>
  <c r="Y549" i="13"/>
  <c r="U549" i="13"/>
  <c r="T549" i="13"/>
  <c r="S549" i="13"/>
  <c r="P549" i="13"/>
  <c r="BE548" i="13"/>
  <c r="BD548" i="13"/>
  <c r="BC548" i="13"/>
  <c r="AZ548" i="13"/>
  <c r="AV548" i="13"/>
  <c r="AU548" i="13"/>
  <c r="AT548" i="13"/>
  <c r="AQ548" i="13"/>
  <c r="AM548" i="13"/>
  <c r="AL548" i="13"/>
  <c r="AN548" i="13" s="1"/>
  <c r="AK548" i="13"/>
  <c r="AH548" i="13"/>
  <c r="AD548" i="13"/>
  <c r="AC548" i="13"/>
  <c r="AB548" i="13"/>
  <c r="Y548" i="13"/>
  <c r="U548" i="13"/>
  <c r="T548" i="13"/>
  <c r="S548" i="13"/>
  <c r="P548" i="13"/>
  <c r="BE547" i="13"/>
  <c r="BD547" i="13"/>
  <c r="BC547" i="13"/>
  <c r="AZ547" i="13"/>
  <c r="AV547" i="13"/>
  <c r="AU547" i="13"/>
  <c r="AT547" i="13"/>
  <c r="AQ547" i="13"/>
  <c r="AM547" i="13"/>
  <c r="AL547" i="13"/>
  <c r="AK547" i="13"/>
  <c r="AH547" i="13"/>
  <c r="AD547" i="13"/>
  <c r="AC547" i="13"/>
  <c r="AB547" i="13"/>
  <c r="Y547" i="13"/>
  <c r="U547" i="13"/>
  <c r="T547" i="13"/>
  <c r="S547" i="13"/>
  <c r="P547" i="13"/>
  <c r="BE546" i="13"/>
  <c r="BD546" i="13"/>
  <c r="BC546" i="13"/>
  <c r="AZ546" i="13"/>
  <c r="AV546" i="13"/>
  <c r="AU546" i="13"/>
  <c r="AT546" i="13"/>
  <c r="AQ546" i="13"/>
  <c r="AM546" i="13"/>
  <c r="AL546" i="13"/>
  <c r="AK546" i="13"/>
  <c r="AH546" i="13"/>
  <c r="AD546" i="13"/>
  <c r="AC546" i="13"/>
  <c r="AB546" i="13"/>
  <c r="Y546" i="13"/>
  <c r="U546" i="13"/>
  <c r="T546" i="13"/>
  <c r="V546" i="13" s="1"/>
  <c r="S546" i="13"/>
  <c r="P546" i="13"/>
  <c r="BE545" i="13"/>
  <c r="BD545" i="13"/>
  <c r="BC545" i="13"/>
  <c r="AZ545" i="13"/>
  <c r="AV545" i="13"/>
  <c r="AU545" i="13"/>
  <c r="AT545" i="13"/>
  <c r="AQ545" i="13"/>
  <c r="AM545" i="13"/>
  <c r="AL545" i="13"/>
  <c r="AK545" i="13"/>
  <c r="AH545" i="13"/>
  <c r="AD545" i="13"/>
  <c r="AC545" i="13"/>
  <c r="AB545" i="13"/>
  <c r="Y545" i="13"/>
  <c r="U545" i="13"/>
  <c r="T545" i="13"/>
  <c r="S545" i="13"/>
  <c r="P545" i="13"/>
  <c r="BE544" i="13"/>
  <c r="BD544" i="13"/>
  <c r="BC544" i="13"/>
  <c r="AZ544" i="13"/>
  <c r="AV544" i="13"/>
  <c r="AU544" i="13"/>
  <c r="AT544" i="13"/>
  <c r="AQ544" i="13"/>
  <c r="AM544" i="13"/>
  <c r="AL544" i="13"/>
  <c r="AK544" i="13"/>
  <c r="AH544" i="13"/>
  <c r="AD544" i="13"/>
  <c r="AC544" i="13"/>
  <c r="AB544" i="13"/>
  <c r="Y544" i="13"/>
  <c r="U544" i="13"/>
  <c r="T544" i="13"/>
  <c r="S544" i="13"/>
  <c r="P544" i="13"/>
  <c r="BE543" i="13"/>
  <c r="BD543" i="13"/>
  <c r="BC543" i="13"/>
  <c r="AZ543" i="13"/>
  <c r="AV543" i="13"/>
  <c r="AU543" i="13"/>
  <c r="AT543" i="13"/>
  <c r="AQ543" i="13"/>
  <c r="AM543" i="13"/>
  <c r="AL543" i="13"/>
  <c r="AK543" i="13"/>
  <c r="AH543" i="13"/>
  <c r="AD543" i="13"/>
  <c r="AC543" i="13"/>
  <c r="AB543" i="13"/>
  <c r="Y543" i="13"/>
  <c r="U543" i="13"/>
  <c r="T543" i="13"/>
  <c r="S543" i="13"/>
  <c r="P543" i="13"/>
  <c r="BE542" i="13"/>
  <c r="BD542" i="13"/>
  <c r="BF542" i="13" s="1"/>
  <c r="BC542" i="13"/>
  <c r="AZ542" i="13"/>
  <c r="AV542" i="13"/>
  <c r="AU542" i="13"/>
  <c r="AT542" i="13"/>
  <c r="AQ542" i="13"/>
  <c r="AM542" i="13"/>
  <c r="AL542" i="13"/>
  <c r="AK542" i="13"/>
  <c r="AH542" i="13"/>
  <c r="AD542" i="13"/>
  <c r="AC542" i="13"/>
  <c r="AE542" i="13" s="1"/>
  <c r="AB542" i="13"/>
  <c r="Y542" i="13"/>
  <c r="U542" i="13"/>
  <c r="T542" i="13"/>
  <c r="S542" i="13"/>
  <c r="P542" i="13"/>
  <c r="BE541" i="13"/>
  <c r="BD541" i="13"/>
  <c r="BC541" i="13"/>
  <c r="AZ541" i="13"/>
  <c r="AV541" i="13"/>
  <c r="AU541" i="13"/>
  <c r="AW541" i="13" s="1"/>
  <c r="AT541" i="13"/>
  <c r="AQ541" i="13"/>
  <c r="AM541" i="13"/>
  <c r="AL541" i="13"/>
  <c r="AN541" i="13" s="1"/>
  <c r="AK541" i="13"/>
  <c r="AH541" i="13"/>
  <c r="AD541" i="13"/>
  <c r="AC541" i="13"/>
  <c r="AB541" i="13"/>
  <c r="Y541" i="13"/>
  <c r="U541" i="13"/>
  <c r="T541" i="13"/>
  <c r="S541" i="13"/>
  <c r="P541" i="13"/>
  <c r="BE540" i="13"/>
  <c r="BD540" i="13"/>
  <c r="BF540" i="13" s="1"/>
  <c r="BC540" i="13"/>
  <c r="AZ540" i="13"/>
  <c r="AV540" i="13"/>
  <c r="AU540" i="13"/>
  <c r="AT540" i="13"/>
  <c r="AQ540" i="13"/>
  <c r="AM540" i="13"/>
  <c r="AL540" i="13"/>
  <c r="AK540" i="13"/>
  <c r="AH540" i="13"/>
  <c r="AD540" i="13"/>
  <c r="AC540" i="13"/>
  <c r="AB540" i="13"/>
  <c r="Y540" i="13"/>
  <c r="U540" i="13"/>
  <c r="T540" i="13"/>
  <c r="S540" i="13"/>
  <c r="P540" i="13"/>
  <c r="BE535" i="13"/>
  <c r="BD535" i="13"/>
  <c r="BC535" i="13"/>
  <c r="AZ535" i="13"/>
  <c r="AV535" i="13"/>
  <c r="AU535" i="13"/>
  <c r="AT535" i="13"/>
  <c r="AQ535" i="13"/>
  <c r="AM535" i="13"/>
  <c r="AL535" i="13"/>
  <c r="AK535" i="13"/>
  <c r="AH535" i="13"/>
  <c r="AD535" i="13"/>
  <c r="AC535" i="13"/>
  <c r="AB535" i="13"/>
  <c r="Y535" i="13"/>
  <c r="U535" i="13"/>
  <c r="T535" i="13"/>
  <c r="S535" i="13"/>
  <c r="P535" i="13"/>
  <c r="BE534" i="13"/>
  <c r="BD534" i="13"/>
  <c r="BC534" i="13"/>
  <c r="AZ534" i="13"/>
  <c r="AV534" i="13"/>
  <c r="AU534" i="13"/>
  <c r="AT534" i="13"/>
  <c r="AQ534" i="13"/>
  <c r="AM534" i="13"/>
  <c r="AL534" i="13"/>
  <c r="AK534" i="13"/>
  <c r="AH534" i="13"/>
  <c r="AD534" i="13"/>
  <c r="AC534" i="13"/>
  <c r="AB534" i="13"/>
  <c r="Y534" i="13"/>
  <c r="U534" i="13"/>
  <c r="T534" i="13"/>
  <c r="S534" i="13"/>
  <c r="P534" i="13"/>
  <c r="BE533" i="13"/>
  <c r="BD533" i="13"/>
  <c r="BC533" i="13"/>
  <c r="AZ533" i="13"/>
  <c r="AV533" i="13"/>
  <c r="AU533" i="13"/>
  <c r="AT533" i="13"/>
  <c r="AQ533" i="13"/>
  <c r="AM533" i="13"/>
  <c r="AL533" i="13"/>
  <c r="AK533" i="13"/>
  <c r="AH533" i="13"/>
  <c r="AD533" i="13"/>
  <c r="AC533" i="13"/>
  <c r="AE533" i="13" s="1"/>
  <c r="AB533" i="13"/>
  <c r="Y533" i="13"/>
  <c r="U533" i="13"/>
  <c r="T533" i="13"/>
  <c r="S533" i="13"/>
  <c r="P533" i="13"/>
  <c r="BE532" i="13"/>
  <c r="BD532" i="13"/>
  <c r="BC532" i="13"/>
  <c r="AZ532" i="13"/>
  <c r="AV532" i="13"/>
  <c r="AU532" i="13"/>
  <c r="AT532" i="13"/>
  <c r="AQ532" i="13"/>
  <c r="AM532" i="13"/>
  <c r="AL532" i="13"/>
  <c r="AK532" i="13"/>
  <c r="AH532" i="13"/>
  <c r="AD532" i="13"/>
  <c r="AC532" i="13"/>
  <c r="AB532" i="13"/>
  <c r="Y532" i="13"/>
  <c r="U532" i="13"/>
  <c r="T532" i="13"/>
  <c r="S532" i="13"/>
  <c r="P532" i="13"/>
  <c r="BE531" i="13"/>
  <c r="BD531" i="13"/>
  <c r="BF531" i="13" s="1"/>
  <c r="BC531" i="13"/>
  <c r="AZ531" i="13"/>
  <c r="AV531" i="13"/>
  <c r="AU531" i="13"/>
  <c r="AT531" i="13"/>
  <c r="AQ531" i="13"/>
  <c r="AM531" i="13"/>
  <c r="AL531" i="13"/>
  <c r="AK531" i="13"/>
  <c r="AH531" i="13"/>
  <c r="AD531" i="13"/>
  <c r="AC531" i="13"/>
  <c r="AB531" i="13"/>
  <c r="Y531" i="13"/>
  <c r="U531" i="13"/>
  <c r="T531" i="13"/>
  <c r="S531" i="13"/>
  <c r="P531" i="13"/>
  <c r="BE530" i="13"/>
  <c r="BD530" i="13"/>
  <c r="BC530" i="13"/>
  <c r="AZ530" i="13"/>
  <c r="AV530" i="13"/>
  <c r="AU530" i="13"/>
  <c r="AT530" i="13"/>
  <c r="AQ530" i="13"/>
  <c r="AM530" i="13"/>
  <c r="AL530" i="13"/>
  <c r="AK530" i="13"/>
  <c r="AH530" i="13"/>
  <c r="AD530" i="13"/>
  <c r="AC530" i="13"/>
  <c r="AB530" i="13"/>
  <c r="Y530" i="13"/>
  <c r="U530" i="13"/>
  <c r="T530" i="13"/>
  <c r="S530" i="13"/>
  <c r="P530" i="13"/>
  <c r="BE529" i="13"/>
  <c r="BD529" i="13"/>
  <c r="BC529" i="13"/>
  <c r="AZ529" i="13"/>
  <c r="AV529" i="13"/>
  <c r="AU529" i="13"/>
  <c r="AT529" i="13"/>
  <c r="AQ529" i="13"/>
  <c r="AM529" i="13"/>
  <c r="AL529" i="13"/>
  <c r="AN529" i="13" s="1"/>
  <c r="AK529" i="13"/>
  <c r="AH529" i="13"/>
  <c r="AD529" i="13"/>
  <c r="AC529" i="13"/>
  <c r="AB529" i="13"/>
  <c r="Y529" i="13"/>
  <c r="U529" i="13"/>
  <c r="T529" i="13"/>
  <c r="S529" i="13"/>
  <c r="P529" i="13"/>
  <c r="BE528" i="13"/>
  <c r="BD528" i="13"/>
  <c r="BC528" i="13"/>
  <c r="AZ528" i="13"/>
  <c r="AV528" i="13"/>
  <c r="AU528" i="13"/>
  <c r="AT528" i="13"/>
  <c r="AQ528" i="13"/>
  <c r="AM528" i="13"/>
  <c r="AL528" i="13"/>
  <c r="AK528" i="13"/>
  <c r="AH528" i="13"/>
  <c r="AD528" i="13"/>
  <c r="AC528" i="13"/>
  <c r="AB528" i="13"/>
  <c r="Y528" i="13"/>
  <c r="U528" i="13"/>
  <c r="T528" i="13"/>
  <c r="S528" i="13"/>
  <c r="P528" i="13"/>
  <c r="BE527" i="13"/>
  <c r="BD527" i="13"/>
  <c r="BF527" i="13" s="1"/>
  <c r="BC527" i="13"/>
  <c r="AZ527" i="13"/>
  <c r="AV527" i="13"/>
  <c r="AU527" i="13"/>
  <c r="AT527" i="13"/>
  <c r="AQ527" i="13"/>
  <c r="AM527" i="13"/>
  <c r="AL527" i="13"/>
  <c r="AK527" i="13"/>
  <c r="AH527" i="13"/>
  <c r="AD527" i="13"/>
  <c r="AC527" i="13"/>
  <c r="AB527" i="13"/>
  <c r="Y527" i="13"/>
  <c r="U527" i="13"/>
  <c r="T527" i="13"/>
  <c r="S527" i="13"/>
  <c r="P527" i="13"/>
  <c r="BE526" i="13"/>
  <c r="BD526" i="13"/>
  <c r="BC526" i="13"/>
  <c r="AZ526" i="13"/>
  <c r="AV526" i="13"/>
  <c r="AU526" i="13"/>
  <c r="AT526" i="13"/>
  <c r="AQ526" i="13"/>
  <c r="AM526" i="13"/>
  <c r="AL526" i="13"/>
  <c r="AK526" i="13"/>
  <c r="AH526" i="13"/>
  <c r="AD526" i="13"/>
  <c r="AC526" i="13"/>
  <c r="AB526" i="13"/>
  <c r="Y526" i="13"/>
  <c r="U526" i="13"/>
  <c r="T526" i="13"/>
  <c r="V526" i="13" s="1"/>
  <c r="S526" i="13"/>
  <c r="P526" i="13"/>
  <c r="BE521" i="13"/>
  <c r="BD521" i="13"/>
  <c r="BC521" i="13"/>
  <c r="AZ521" i="13"/>
  <c r="AV521" i="13"/>
  <c r="AU521" i="13"/>
  <c r="AW521" i="13" s="1"/>
  <c r="AT521" i="13"/>
  <c r="AQ521" i="13"/>
  <c r="AM521" i="13"/>
  <c r="AL521" i="13"/>
  <c r="AN521" i="13" s="1"/>
  <c r="AK521" i="13"/>
  <c r="AH521" i="13"/>
  <c r="AD521" i="13"/>
  <c r="AC521" i="13"/>
  <c r="AE521" i="13" s="1"/>
  <c r="AB521" i="13"/>
  <c r="Y521" i="13"/>
  <c r="U521" i="13"/>
  <c r="T521" i="13"/>
  <c r="S521" i="13"/>
  <c r="P521" i="13"/>
  <c r="BE520" i="13"/>
  <c r="BD520" i="13"/>
  <c r="BC520" i="13"/>
  <c r="AZ520" i="13"/>
  <c r="AV520" i="13"/>
  <c r="AU520" i="13"/>
  <c r="AT520" i="13"/>
  <c r="AQ520" i="13"/>
  <c r="AM520" i="13"/>
  <c r="AL520" i="13"/>
  <c r="AK520" i="13"/>
  <c r="AH520" i="13"/>
  <c r="AD520" i="13"/>
  <c r="AC520" i="13"/>
  <c r="AB520" i="13"/>
  <c r="Y520" i="13"/>
  <c r="U520" i="13"/>
  <c r="T520" i="13"/>
  <c r="S520" i="13"/>
  <c r="P520" i="13"/>
  <c r="BE519" i="13"/>
  <c r="BD519" i="13"/>
  <c r="BC519" i="13"/>
  <c r="AZ519" i="13"/>
  <c r="AV519" i="13"/>
  <c r="AU519" i="13"/>
  <c r="AT519" i="13"/>
  <c r="AQ519" i="13"/>
  <c r="AM519" i="13"/>
  <c r="AL519" i="13"/>
  <c r="AK519" i="13"/>
  <c r="AH519" i="13"/>
  <c r="AD519" i="13"/>
  <c r="AC519" i="13"/>
  <c r="AB519" i="13"/>
  <c r="Y519" i="13"/>
  <c r="U519" i="13"/>
  <c r="T519" i="13"/>
  <c r="S519" i="13"/>
  <c r="P519" i="13"/>
  <c r="BE518" i="13"/>
  <c r="BD518" i="13"/>
  <c r="BC518" i="13"/>
  <c r="AZ518" i="13"/>
  <c r="AV518" i="13"/>
  <c r="AU518" i="13"/>
  <c r="AT518" i="13"/>
  <c r="AQ518" i="13"/>
  <c r="AM518" i="13"/>
  <c r="AL518" i="13"/>
  <c r="AK518" i="13"/>
  <c r="AH518" i="13"/>
  <c r="AD518" i="13"/>
  <c r="AC518" i="13"/>
  <c r="AB518" i="13"/>
  <c r="Y518" i="13"/>
  <c r="U518" i="13"/>
  <c r="T518" i="13"/>
  <c r="S518" i="13"/>
  <c r="P518" i="13"/>
  <c r="BE517" i="13"/>
  <c r="BD517" i="13"/>
  <c r="BC517" i="13"/>
  <c r="AZ517" i="13"/>
  <c r="AV517" i="13"/>
  <c r="AU517" i="13"/>
  <c r="AT517" i="13"/>
  <c r="AQ517" i="13"/>
  <c r="AM517" i="13"/>
  <c r="AL517" i="13"/>
  <c r="AK517" i="13"/>
  <c r="AH517" i="13"/>
  <c r="AD517" i="13"/>
  <c r="AC517" i="13"/>
  <c r="AE517" i="13" s="1"/>
  <c r="AB517" i="13"/>
  <c r="Y517" i="13"/>
  <c r="U517" i="13"/>
  <c r="T517" i="13"/>
  <c r="S517" i="13"/>
  <c r="P517" i="13"/>
  <c r="BE516" i="13"/>
  <c r="BD516" i="13"/>
  <c r="BC516" i="13"/>
  <c r="AZ516" i="13"/>
  <c r="AV516" i="13"/>
  <c r="AU516" i="13"/>
  <c r="AT516" i="13"/>
  <c r="AQ516" i="13"/>
  <c r="AM516" i="13"/>
  <c r="AL516" i="13"/>
  <c r="AK516" i="13"/>
  <c r="AH516" i="13"/>
  <c r="AD516" i="13"/>
  <c r="AC516" i="13"/>
  <c r="AB516" i="13"/>
  <c r="Y516" i="13"/>
  <c r="U516" i="13"/>
  <c r="T516" i="13"/>
  <c r="S516" i="13"/>
  <c r="P516" i="13"/>
  <c r="BE515" i="13"/>
  <c r="BD515" i="13"/>
  <c r="BC515" i="13"/>
  <c r="AZ515" i="13"/>
  <c r="AV515" i="13"/>
  <c r="AU515" i="13"/>
  <c r="AT515" i="13"/>
  <c r="AQ515" i="13"/>
  <c r="AM515" i="13"/>
  <c r="AL515" i="13"/>
  <c r="AK515" i="13"/>
  <c r="AH515" i="13"/>
  <c r="AD515" i="13"/>
  <c r="AC515" i="13"/>
  <c r="AB515" i="13"/>
  <c r="Y515" i="13"/>
  <c r="U515" i="13"/>
  <c r="T515" i="13"/>
  <c r="S515" i="13"/>
  <c r="P515" i="13"/>
  <c r="BE514" i="13"/>
  <c r="BD514" i="13"/>
  <c r="BC514" i="13"/>
  <c r="AZ514" i="13"/>
  <c r="AV514" i="13"/>
  <c r="AU514" i="13"/>
  <c r="AT514" i="13"/>
  <c r="AQ514" i="13"/>
  <c r="AM514" i="13"/>
  <c r="AL514" i="13"/>
  <c r="AK514" i="13"/>
  <c r="AH514" i="13"/>
  <c r="AD514" i="13"/>
  <c r="AC514" i="13"/>
  <c r="AB514" i="13"/>
  <c r="Y514" i="13"/>
  <c r="U514" i="13"/>
  <c r="T514" i="13"/>
  <c r="S514" i="13"/>
  <c r="P514" i="13"/>
  <c r="BE513" i="13"/>
  <c r="BD513" i="13"/>
  <c r="BC513" i="13"/>
  <c r="AZ513" i="13"/>
  <c r="AV513" i="13"/>
  <c r="AU513" i="13"/>
  <c r="AW513" i="13" s="1"/>
  <c r="AT513" i="13"/>
  <c r="AQ513" i="13"/>
  <c r="AM513" i="13"/>
  <c r="AL513" i="13"/>
  <c r="AK513" i="13"/>
  <c r="AH513" i="13"/>
  <c r="AD513" i="13"/>
  <c r="AC513" i="13"/>
  <c r="AB513" i="13"/>
  <c r="Y513" i="13"/>
  <c r="U513" i="13"/>
  <c r="T513" i="13"/>
  <c r="S513" i="13"/>
  <c r="P513" i="13"/>
  <c r="BE512" i="13"/>
  <c r="BD512" i="13"/>
  <c r="BF512" i="13" s="1"/>
  <c r="BC512" i="13"/>
  <c r="AZ512" i="13"/>
  <c r="AV512" i="13"/>
  <c r="AU512" i="13"/>
  <c r="AT512" i="13"/>
  <c r="AQ512" i="13"/>
  <c r="AM512" i="13"/>
  <c r="AL512" i="13"/>
  <c r="AN512" i="13" s="1"/>
  <c r="AK512" i="13"/>
  <c r="AH512" i="13"/>
  <c r="AD512" i="13"/>
  <c r="AC512" i="13"/>
  <c r="AB512" i="13"/>
  <c r="Y512" i="13"/>
  <c r="U512" i="13"/>
  <c r="T512" i="13"/>
  <c r="V512" i="13" s="1"/>
  <c r="S512" i="13"/>
  <c r="P512" i="13"/>
  <c r="BE507" i="13"/>
  <c r="BD507" i="13"/>
  <c r="BC507" i="13"/>
  <c r="AZ507" i="13"/>
  <c r="AV507" i="13"/>
  <c r="AU507" i="13"/>
  <c r="AW507" i="13" s="1"/>
  <c r="AT507" i="13"/>
  <c r="AQ507" i="13"/>
  <c r="AM507" i="13"/>
  <c r="AL507" i="13"/>
  <c r="AK507" i="13"/>
  <c r="AH507" i="13"/>
  <c r="AD507" i="13"/>
  <c r="AC507" i="13"/>
  <c r="AE507" i="13" s="1"/>
  <c r="AB507" i="13"/>
  <c r="Y507" i="13"/>
  <c r="U507" i="13"/>
  <c r="T507" i="13"/>
  <c r="S507" i="13"/>
  <c r="P507" i="13"/>
  <c r="BE506" i="13"/>
  <c r="BD506" i="13"/>
  <c r="BC506" i="13"/>
  <c r="AZ506" i="13"/>
  <c r="AV506" i="13"/>
  <c r="AU506" i="13"/>
  <c r="AT506" i="13"/>
  <c r="AQ506" i="13"/>
  <c r="AM506" i="13"/>
  <c r="AL506" i="13"/>
  <c r="AK506" i="13"/>
  <c r="AH506" i="13"/>
  <c r="AD506" i="13"/>
  <c r="AC506" i="13"/>
  <c r="AB506" i="13"/>
  <c r="Y506" i="13"/>
  <c r="U506" i="13"/>
  <c r="T506" i="13"/>
  <c r="S506" i="13"/>
  <c r="P506" i="13"/>
  <c r="BE505" i="13"/>
  <c r="BD505" i="13"/>
  <c r="BC505" i="13"/>
  <c r="AZ505" i="13"/>
  <c r="AV505" i="13"/>
  <c r="AU505" i="13"/>
  <c r="AT505" i="13"/>
  <c r="AQ505" i="13"/>
  <c r="AM505" i="13"/>
  <c r="AL505" i="13"/>
  <c r="AK505" i="13"/>
  <c r="AH505" i="13"/>
  <c r="AD505" i="13"/>
  <c r="AC505" i="13"/>
  <c r="AB505" i="13"/>
  <c r="Y505" i="13"/>
  <c r="U505" i="13"/>
  <c r="T505" i="13"/>
  <c r="S505" i="13"/>
  <c r="P505" i="13"/>
  <c r="BE504" i="13"/>
  <c r="BD504" i="13"/>
  <c r="BC504" i="13"/>
  <c r="AZ504" i="13"/>
  <c r="AV504" i="13"/>
  <c r="AU504" i="13"/>
  <c r="AT504" i="13"/>
  <c r="AQ504" i="13"/>
  <c r="AM504" i="13"/>
  <c r="AL504" i="13"/>
  <c r="AK504" i="13"/>
  <c r="AH504" i="13"/>
  <c r="AD504" i="13"/>
  <c r="AC504" i="13"/>
  <c r="AB504" i="13"/>
  <c r="Y504" i="13"/>
  <c r="U504" i="13"/>
  <c r="T504" i="13"/>
  <c r="S504" i="13"/>
  <c r="P504" i="13"/>
  <c r="BE503" i="13"/>
  <c r="BD503" i="13"/>
  <c r="BC503" i="13"/>
  <c r="AZ503" i="13"/>
  <c r="AV503" i="13"/>
  <c r="AU503" i="13"/>
  <c r="AT503" i="13"/>
  <c r="AQ503" i="13"/>
  <c r="AM503" i="13"/>
  <c r="AL503" i="13"/>
  <c r="AK503" i="13"/>
  <c r="AH503" i="13"/>
  <c r="AD503" i="13"/>
  <c r="AC503" i="13"/>
  <c r="AB503" i="13"/>
  <c r="Y503" i="13"/>
  <c r="U503" i="13"/>
  <c r="T503" i="13"/>
  <c r="S503" i="13"/>
  <c r="P503" i="13"/>
  <c r="BE502" i="13"/>
  <c r="BD502" i="13"/>
  <c r="BC502" i="13"/>
  <c r="AZ502" i="13"/>
  <c r="AV502" i="13"/>
  <c r="AU502" i="13"/>
  <c r="AT502" i="13"/>
  <c r="AQ502" i="13"/>
  <c r="AM502" i="13"/>
  <c r="AL502" i="13"/>
  <c r="AK502" i="13"/>
  <c r="AH502" i="13"/>
  <c r="AD502" i="13"/>
  <c r="AC502" i="13"/>
  <c r="AB502" i="13"/>
  <c r="Y502" i="13"/>
  <c r="U502" i="13"/>
  <c r="T502" i="13"/>
  <c r="S502" i="13"/>
  <c r="P502" i="13"/>
  <c r="BE501" i="13"/>
  <c r="BD501" i="13"/>
  <c r="BC501" i="13"/>
  <c r="AZ501" i="13"/>
  <c r="AV501" i="13"/>
  <c r="AU501" i="13"/>
  <c r="AW501" i="13" s="1"/>
  <c r="AT501" i="13"/>
  <c r="AQ501" i="13"/>
  <c r="AM501" i="13"/>
  <c r="AL501" i="13"/>
  <c r="AK501" i="13"/>
  <c r="AH501" i="13"/>
  <c r="AD501" i="13"/>
  <c r="AC501" i="13"/>
  <c r="AB501" i="13"/>
  <c r="Y501" i="13"/>
  <c r="U501" i="13"/>
  <c r="T501" i="13"/>
  <c r="V501" i="13" s="1"/>
  <c r="S501" i="13"/>
  <c r="P501" i="13"/>
  <c r="BE500" i="13"/>
  <c r="BD500" i="13"/>
  <c r="BC500" i="13"/>
  <c r="AZ500" i="13"/>
  <c r="AV500" i="13"/>
  <c r="AU500" i="13"/>
  <c r="AW500" i="13" s="1"/>
  <c r="AT500" i="13"/>
  <c r="AQ500" i="13"/>
  <c r="AM500" i="13"/>
  <c r="AL500" i="13"/>
  <c r="AN500" i="13" s="1"/>
  <c r="AK500" i="13"/>
  <c r="AH500" i="13"/>
  <c r="AD500" i="13"/>
  <c r="AC500" i="13"/>
  <c r="AB500" i="13"/>
  <c r="Y500" i="13"/>
  <c r="U500" i="13"/>
  <c r="T500" i="13"/>
  <c r="V500" i="13" s="1"/>
  <c r="S500" i="13"/>
  <c r="P500" i="13"/>
  <c r="BE499" i="13"/>
  <c r="BD499" i="13"/>
  <c r="BF499" i="13" s="1"/>
  <c r="BC499" i="13"/>
  <c r="AZ499" i="13"/>
  <c r="AV499" i="13"/>
  <c r="AU499" i="13"/>
  <c r="AT499" i="13"/>
  <c r="AQ499" i="13"/>
  <c r="AM499" i="13"/>
  <c r="AL499" i="13"/>
  <c r="AN499" i="13" s="1"/>
  <c r="AK499" i="13"/>
  <c r="AH499" i="13"/>
  <c r="AD499" i="13"/>
  <c r="AC499" i="13"/>
  <c r="AB499" i="13"/>
  <c r="Y499" i="13"/>
  <c r="U499" i="13"/>
  <c r="T499" i="13"/>
  <c r="S499" i="13"/>
  <c r="P499" i="13"/>
  <c r="BE498" i="13"/>
  <c r="BD498" i="13"/>
  <c r="BC498" i="13"/>
  <c r="AZ498" i="13"/>
  <c r="AV498" i="13"/>
  <c r="AU498" i="13"/>
  <c r="AT498" i="13"/>
  <c r="AQ498" i="13"/>
  <c r="AM498" i="13"/>
  <c r="AL498" i="13"/>
  <c r="AK498" i="13"/>
  <c r="AH498" i="13"/>
  <c r="AD498" i="13"/>
  <c r="AC498" i="13"/>
  <c r="AE498" i="13" s="1"/>
  <c r="AB498" i="13"/>
  <c r="Y498" i="13"/>
  <c r="U498" i="13"/>
  <c r="T498" i="13"/>
  <c r="V498" i="13" s="1"/>
  <c r="S498" i="13"/>
  <c r="P498" i="13"/>
  <c r="BE493" i="13"/>
  <c r="BD493" i="13"/>
  <c r="BC493" i="13"/>
  <c r="AZ493" i="13"/>
  <c r="AV493" i="13"/>
  <c r="AU493" i="13"/>
  <c r="AW493" i="13" s="1"/>
  <c r="AT493" i="13"/>
  <c r="AQ493" i="13"/>
  <c r="AM493" i="13"/>
  <c r="AL493" i="13"/>
  <c r="AN493" i="13" s="1"/>
  <c r="AK493" i="13"/>
  <c r="AH493" i="13"/>
  <c r="AD493" i="13"/>
  <c r="AC493" i="13"/>
  <c r="AE493" i="13" s="1"/>
  <c r="AB493" i="13"/>
  <c r="Y493" i="13"/>
  <c r="U493" i="13"/>
  <c r="T493" i="13"/>
  <c r="S493" i="13"/>
  <c r="P493" i="13"/>
  <c r="BE492" i="13"/>
  <c r="BD492" i="13"/>
  <c r="BF492" i="13" s="1"/>
  <c r="BC492" i="13"/>
  <c r="AZ492" i="13"/>
  <c r="AV492" i="13"/>
  <c r="AU492" i="13"/>
  <c r="AW492" i="13" s="1"/>
  <c r="AT492" i="13"/>
  <c r="AQ492" i="13"/>
  <c r="AM492" i="13"/>
  <c r="AL492" i="13"/>
  <c r="AN492" i="13" s="1"/>
  <c r="AK492" i="13"/>
  <c r="AH492" i="13"/>
  <c r="AD492" i="13"/>
  <c r="AC492" i="13"/>
  <c r="AB492" i="13"/>
  <c r="Y492" i="13"/>
  <c r="U492" i="13"/>
  <c r="T492" i="13"/>
  <c r="V492" i="13" s="1"/>
  <c r="S492" i="13"/>
  <c r="P492" i="13"/>
  <c r="BE491" i="13"/>
  <c r="BD491" i="13"/>
  <c r="BF491" i="13" s="1"/>
  <c r="BC491" i="13"/>
  <c r="AZ491" i="13"/>
  <c r="AV491" i="13"/>
  <c r="AU491" i="13"/>
  <c r="AT491" i="13"/>
  <c r="AQ491" i="13"/>
  <c r="AM491" i="13"/>
  <c r="AL491" i="13"/>
  <c r="AK491" i="13"/>
  <c r="AH491" i="13"/>
  <c r="AD491" i="13"/>
  <c r="AC491" i="13"/>
  <c r="AB491" i="13"/>
  <c r="Y491" i="13"/>
  <c r="U491" i="13"/>
  <c r="T491" i="13"/>
  <c r="S491" i="13"/>
  <c r="P491" i="13"/>
  <c r="BE490" i="13"/>
  <c r="BD490" i="13"/>
  <c r="BC490" i="13"/>
  <c r="AZ490" i="13"/>
  <c r="AV490" i="13"/>
  <c r="AU490" i="13"/>
  <c r="AT490" i="13"/>
  <c r="AQ490" i="13"/>
  <c r="AM490" i="13"/>
  <c r="AL490" i="13"/>
  <c r="AK490" i="13"/>
  <c r="AH490" i="13"/>
  <c r="AD490" i="13"/>
  <c r="AC490" i="13"/>
  <c r="AB490" i="13"/>
  <c r="Y490" i="13"/>
  <c r="U490" i="13"/>
  <c r="T490" i="13"/>
  <c r="S490" i="13"/>
  <c r="P490" i="13"/>
  <c r="BE489" i="13"/>
  <c r="BD489" i="13"/>
  <c r="BC489" i="13"/>
  <c r="AZ489" i="13"/>
  <c r="AV489" i="13"/>
  <c r="AU489" i="13"/>
  <c r="AT489" i="13"/>
  <c r="AQ489" i="13"/>
  <c r="AM489" i="13"/>
  <c r="AL489" i="13"/>
  <c r="AK489" i="13"/>
  <c r="AH489" i="13"/>
  <c r="AD489" i="13"/>
  <c r="AC489" i="13"/>
  <c r="AB489" i="13"/>
  <c r="Y489" i="13"/>
  <c r="U489" i="13"/>
  <c r="T489" i="13"/>
  <c r="S489" i="13"/>
  <c r="P489" i="13"/>
  <c r="BE488" i="13"/>
  <c r="BD488" i="13"/>
  <c r="BC488" i="13"/>
  <c r="AZ488" i="13"/>
  <c r="AV488" i="13"/>
  <c r="AU488" i="13"/>
  <c r="AW488" i="13" s="1"/>
  <c r="AT488" i="13"/>
  <c r="AQ488" i="13"/>
  <c r="AM488" i="13"/>
  <c r="AL488" i="13"/>
  <c r="AK488" i="13"/>
  <c r="AH488" i="13"/>
  <c r="AD488" i="13"/>
  <c r="AC488" i="13"/>
  <c r="AB488" i="13"/>
  <c r="Y488" i="13"/>
  <c r="U488" i="13"/>
  <c r="T488" i="13"/>
  <c r="S488" i="13"/>
  <c r="P488" i="13"/>
  <c r="BE487" i="13"/>
  <c r="BD487" i="13"/>
  <c r="BC487" i="13"/>
  <c r="AZ487" i="13"/>
  <c r="AV487" i="13"/>
  <c r="AU487" i="13"/>
  <c r="AT487" i="13"/>
  <c r="AQ487" i="13"/>
  <c r="AM487" i="13"/>
  <c r="AL487" i="13"/>
  <c r="AK487" i="13"/>
  <c r="AH487" i="13"/>
  <c r="AD487" i="13"/>
  <c r="AC487" i="13"/>
  <c r="AB487" i="13"/>
  <c r="Y487" i="13"/>
  <c r="U487" i="13"/>
  <c r="T487" i="13"/>
  <c r="S487" i="13"/>
  <c r="P487" i="13"/>
  <c r="BE486" i="13"/>
  <c r="BD486" i="13"/>
  <c r="BC486" i="13"/>
  <c r="AZ486" i="13"/>
  <c r="AV486" i="13"/>
  <c r="AU486" i="13"/>
  <c r="AT486" i="13"/>
  <c r="AQ486" i="13"/>
  <c r="AM486" i="13"/>
  <c r="AL486" i="13"/>
  <c r="AK486" i="13"/>
  <c r="AH486" i="13"/>
  <c r="AD486" i="13"/>
  <c r="AC486" i="13"/>
  <c r="AB486" i="13"/>
  <c r="Y486" i="13"/>
  <c r="U486" i="13"/>
  <c r="T486" i="13"/>
  <c r="S486" i="13"/>
  <c r="P486" i="13"/>
  <c r="BE485" i="13"/>
  <c r="BD485" i="13"/>
  <c r="BC485" i="13"/>
  <c r="AZ485" i="13"/>
  <c r="AV485" i="13"/>
  <c r="AU485" i="13"/>
  <c r="AT485" i="13"/>
  <c r="AQ485" i="13"/>
  <c r="AM485" i="13"/>
  <c r="AL485" i="13"/>
  <c r="AN485" i="13" s="1"/>
  <c r="AK485" i="13"/>
  <c r="AH485" i="13"/>
  <c r="AD485" i="13"/>
  <c r="AC485" i="13"/>
  <c r="AB485" i="13"/>
  <c r="Y485" i="13"/>
  <c r="U485" i="13"/>
  <c r="T485" i="13"/>
  <c r="S485" i="13"/>
  <c r="P485" i="13"/>
  <c r="BE484" i="13"/>
  <c r="BD484" i="13"/>
  <c r="BC484" i="13"/>
  <c r="AZ484" i="13"/>
  <c r="AV484" i="13"/>
  <c r="AU484" i="13"/>
  <c r="AT484" i="13"/>
  <c r="AQ484" i="13"/>
  <c r="AM484" i="13"/>
  <c r="AL484" i="13"/>
  <c r="AK484" i="13"/>
  <c r="AH484" i="13"/>
  <c r="AD484" i="13"/>
  <c r="AC484" i="13"/>
  <c r="AB484" i="13"/>
  <c r="Y484" i="13"/>
  <c r="U484" i="13"/>
  <c r="T484" i="13"/>
  <c r="S484" i="13"/>
  <c r="P484" i="13"/>
  <c r="BE479" i="13"/>
  <c r="BD479" i="13"/>
  <c r="BC479" i="13"/>
  <c r="AZ479" i="13"/>
  <c r="AV479" i="13"/>
  <c r="AU479" i="13"/>
  <c r="AT479" i="13"/>
  <c r="AQ479" i="13"/>
  <c r="AM479" i="13"/>
  <c r="AL479" i="13"/>
  <c r="AK479" i="13"/>
  <c r="AH479" i="13"/>
  <c r="AD479" i="13"/>
  <c r="AC479" i="13"/>
  <c r="AB479" i="13"/>
  <c r="Y479" i="13"/>
  <c r="U479" i="13"/>
  <c r="T479" i="13"/>
  <c r="S479" i="13"/>
  <c r="P479" i="13"/>
  <c r="BE478" i="13"/>
  <c r="BD478" i="13"/>
  <c r="BC478" i="13"/>
  <c r="AZ478" i="13"/>
  <c r="AV478" i="13"/>
  <c r="AU478" i="13"/>
  <c r="AT478" i="13"/>
  <c r="AQ478" i="13"/>
  <c r="AM478" i="13"/>
  <c r="AL478" i="13"/>
  <c r="AK478" i="13"/>
  <c r="AH478" i="13"/>
  <c r="AD478" i="13"/>
  <c r="AC478" i="13"/>
  <c r="AB478" i="13"/>
  <c r="Y478" i="13"/>
  <c r="U478" i="13"/>
  <c r="T478" i="13"/>
  <c r="S478" i="13"/>
  <c r="P478" i="13"/>
  <c r="BE477" i="13"/>
  <c r="BD477" i="13"/>
  <c r="BC477" i="13"/>
  <c r="AZ477" i="13"/>
  <c r="AV477" i="13"/>
  <c r="AU477" i="13"/>
  <c r="AT477" i="13"/>
  <c r="AQ477" i="13"/>
  <c r="AM477" i="13"/>
  <c r="AL477" i="13"/>
  <c r="AK477" i="13"/>
  <c r="AH477" i="13"/>
  <c r="AD477" i="13"/>
  <c r="AC477" i="13"/>
  <c r="AB477" i="13"/>
  <c r="Y477" i="13"/>
  <c r="U477" i="13"/>
  <c r="T477" i="13"/>
  <c r="S477" i="13"/>
  <c r="P477" i="13"/>
  <c r="BE476" i="13"/>
  <c r="BD476" i="13"/>
  <c r="BC476" i="13"/>
  <c r="AZ476" i="13"/>
  <c r="AV476" i="13"/>
  <c r="AU476" i="13"/>
  <c r="AT476" i="13"/>
  <c r="AQ476" i="13"/>
  <c r="AM476" i="13"/>
  <c r="AL476" i="13"/>
  <c r="AK476" i="13"/>
  <c r="AH476" i="13"/>
  <c r="AD476" i="13"/>
  <c r="AC476" i="13"/>
  <c r="AB476" i="13"/>
  <c r="Y476" i="13"/>
  <c r="U476" i="13"/>
  <c r="T476" i="13"/>
  <c r="S476" i="13"/>
  <c r="P476" i="13"/>
  <c r="BE475" i="13"/>
  <c r="BD475" i="13"/>
  <c r="BC475" i="13"/>
  <c r="AZ475" i="13"/>
  <c r="AV475" i="13"/>
  <c r="AU475" i="13"/>
  <c r="AT475" i="13"/>
  <c r="AQ475" i="13"/>
  <c r="AM475" i="13"/>
  <c r="AL475" i="13"/>
  <c r="AK475" i="13"/>
  <c r="AH475" i="13"/>
  <c r="AD475" i="13"/>
  <c r="AC475" i="13"/>
  <c r="AB475" i="13"/>
  <c r="Y475" i="13"/>
  <c r="U475" i="13"/>
  <c r="T475" i="13"/>
  <c r="S475" i="13"/>
  <c r="P475" i="13"/>
  <c r="BE474" i="13"/>
  <c r="BD474" i="13"/>
  <c r="BC474" i="13"/>
  <c r="AZ474" i="13"/>
  <c r="AV474" i="13"/>
  <c r="AU474" i="13"/>
  <c r="AT474" i="13"/>
  <c r="AQ474" i="13"/>
  <c r="AM474" i="13"/>
  <c r="AL474" i="13"/>
  <c r="AK474" i="13"/>
  <c r="AH474" i="13"/>
  <c r="AD474" i="13"/>
  <c r="AC474" i="13"/>
  <c r="AB474" i="13"/>
  <c r="Y474" i="13"/>
  <c r="U474" i="13"/>
  <c r="T474" i="13"/>
  <c r="S474" i="13"/>
  <c r="P474" i="13"/>
  <c r="BE473" i="13"/>
  <c r="BD473" i="13"/>
  <c r="BC473" i="13"/>
  <c r="AZ473" i="13"/>
  <c r="AV473" i="13"/>
  <c r="AU473" i="13"/>
  <c r="AT473" i="13"/>
  <c r="AQ473" i="13"/>
  <c r="AM473" i="13"/>
  <c r="AL473" i="13"/>
  <c r="AK473" i="13"/>
  <c r="AH473" i="13"/>
  <c r="AD473" i="13"/>
  <c r="AC473" i="13"/>
  <c r="AB473" i="13"/>
  <c r="Y473" i="13"/>
  <c r="U473" i="13"/>
  <c r="T473" i="13"/>
  <c r="S473" i="13"/>
  <c r="P473" i="13"/>
  <c r="BE472" i="13"/>
  <c r="BD472" i="13"/>
  <c r="BC472" i="13"/>
  <c r="AZ472" i="13"/>
  <c r="AV472" i="13"/>
  <c r="AU472" i="13"/>
  <c r="AT472" i="13"/>
  <c r="AQ472" i="13"/>
  <c r="AM472" i="13"/>
  <c r="AL472" i="13"/>
  <c r="AK472" i="13"/>
  <c r="AH472" i="13"/>
  <c r="AD472" i="13"/>
  <c r="AC472" i="13"/>
  <c r="AB472" i="13"/>
  <c r="Y472" i="13"/>
  <c r="U472" i="13"/>
  <c r="T472" i="13"/>
  <c r="S472" i="13"/>
  <c r="P472" i="13"/>
  <c r="BE471" i="13"/>
  <c r="BD471" i="13"/>
  <c r="BC471" i="13"/>
  <c r="AZ471" i="13"/>
  <c r="AV471" i="13"/>
  <c r="AU471" i="13"/>
  <c r="AT471" i="13"/>
  <c r="AQ471" i="13"/>
  <c r="AM471" i="13"/>
  <c r="AL471" i="13"/>
  <c r="AK471" i="13"/>
  <c r="AH471" i="13"/>
  <c r="AD471" i="13"/>
  <c r="AC471" i="13"/>
  <c r="AB471" i="13"/>
  <c r="Y471" i="13"/>
  <c r="U471" i="13"/>
  <c r="T471" i="13"/>
  <c r="S471" i="13"/>
  <c r="P471" i="13"/>
  <c r="BE470" i="13"/>
  <c r="BD470" i="13"/>
  <c r="BC470" i="13"/>
  <c r="AZ470" i="13"/>
  <c r="AV470" i="13"/>
  <c r="AU470" i="13"/>
  <c r="AT470" i="13"/>
  <c r="AQ470" i="13"/>
  <c r="AM470" i="13"/>
  <c r="AL470" i="13"/>
  <c r="AK470" i="13"/>
  <c r="AH470" i="13"/>
  <c r="AD470" i="13"/>
  <c r="AC470" i="13"/>
  <c r="AB470" i="13"/>
  <c r="Y470" i="13"/>
  <c r="U470" i="13"/>
  <c r="T470" i="13"/>
  <c r="S470" i="13"/>
  <c r="P470" i="13"/>
  <c r="BE463" i="13"/>
  <c r="BD463" i="13"/>
  <c r="BF463" i="13" s="1"/>
  <c r="BC463" i="13"/>
  <c r="AZ463" i="13"/>
  <c r="AV463" i="13"/>
  <c r="AU463" i="13"/>
  <c r="AT463" i="13"/>
  <c r="AQ463" i="13"/>
  <c r="AM463" i="13"/>
  <c r="AL463" i="13"/>
  <c r="AK463" i="13"/>
  <c r="AH463" i="13"/>
  <c r="AD463" i="13"/>
  <c r="AC463" i="13"/>
  <c r="AB463" i="13"/>
  <c r="Y463" i="13"/>
  <c r="U463" i="13"/>
  <c r="T463" i="13"/>
  <c r="S463" i="13"/>
  <c r="P463" i="13"/>
  <c r="BE462" i="13"/>
  <c r="BD462" i="13"/>
  <c r="BC462" i="13"/>
  <c r="AZ462" i="13"/>
  <c r="AV462" i="13"/>
  <c r="AU462" i="13"/>
  <c r="AT462" i="13"/>
  <c r="AQ462" i="13"/>
  <c r="AM462" i="13"/>
  <c r="AL462" i="13"/>
  <c r="AK462" i="13"/>
  <c r="AH462" i="13"/>
  <c r="AD462" i="13"/>
  <c r="AC462" i="13"/>
  <c r="AB462" i="13"/>
  <c r="Y462" i="13"/>
  <c r="U462" i="13"/>
  <c r="T462" i="13"/>
  <c r="S462" i="13"/>
  <c r="P462" i="13"/>
  <c r="BE461" i="13"/>
  <c r="BD461" i="13"/>
  <c r="BC461" i="13"/>
  <c r="AZ461" i="13"/>
  <c r="AV461" i="13"/>
  <c r="AU461" i="13"/>
  <c r="AT461" i="13"/>
  <c r="AQ461" i="13"/>
  <c r="AM461" i="13"/>
  <c r="AL461" i="13"/>
  <c r="AK461" i="13"/>
  <c r="AH461" i="13"/>
  <c r="AD461" i="13"/>
  <c r="AC461" i="13"/>
  <c r="AB461" i="13"/>
  <c r="Y461" i="13"/>
  <c r="U461" i="13"/>
  <c r="T461" i="13"/>
  <c r="S461" i="13"/>
  <c r="P461" i="13"/>
  <c r="BE460" i="13"/>
  <c r="BD460" i="13"/>
  <c r="BC460" i="13"/>
  <c r="AZ460" i="13"/>
  <c r="AV460" i="13"/>
  <c r="AU460" i="13"/>
  <c r="AT460" i="13"/>
  <c r="AQ460" i="13"/>
  <c r="AM460" i="13"/>
  <c r="AL460" i="13"/>
  <c r="AK460" i="13"/>
  <c r="AH460" i="13"/>
  <c r="AD460" i="13"/>
  <c r="AC460" i="13"/>
  <c r="AB460" i="13"/>
  <c r="Y460" i="13"/>
  <c r="U460" i="13"/>
  <c r="T460" i="13"/>
  <c r="S460" i="13"/>
  <c r="P460" i="13"/>
  <c r="BE459" i="13"/>
  <c r="BD459" i="13"/>
  <c r="BC459" i="13"/>
  <c r="AZ459" i="13"/>
  <c r="AV459" i="13"/>
  <c r="AU459" i="13"/>
  <c r="AT459" i="13"/>
  <c r="AQ459" i="13"/>
  <c r="AM459" i="13"/>
  <c r="AL459" i="13"/>
  <c r="AK459" i="13"/>
  <c r="AH459" i="13"/>
  <c r="AD459" i="13"/>
  <c r="AC459" i="13"/>
  <c r="AB459" i="13"/>
  <c r="Y459" i="13"/>
  <c r="U459" i="13"/>
  <c r="T459" i="13"/>
  <c r="S459" i="13"/>
  <c r="P459" i="13"/>
  <c r="BE458" i="13"/>
  <c r="BD458" i="13"/>
  <c r="BC458" i="13"/>
  <c r="AZ458" i="13"/>
  <c r="AV458" i="13"/>
  <c r="AU458" i="13"/>
  <c r="AT458" i="13"/>
  <c r="AQ458" i="13"/>
  <c r="AM458" i="13"/>
  <c r="AL458" i="13"/>
  <c r="AK458" i="13"/>
  <c r="AH458" i="13"/>
  <c r="AD458" i="13"/>
  <c r="AC458" i="13"/>
  <c r="AB458" i="13"/>
  <c r="Y458" i="13"/>
  <c r="U458" i="13"/>
  <c r="T458" i="13"/>
  <c r="S458" i="13"/>
  <c r="P458" i="13"/>
  <c r="BE457" i="13"/>
  <c r="BD457" i="13"/>
  <c r="BC457" i="13"/>
  <c r="AZ457" i="13"/>
  <c r="AV457" i="13"/>
  <c r="AU457" i="13"/>
  <c r="AT457" i="13"/>
  <c r="AQ457" i="13"/>
  <c r="AM457" i="13"/>
  <c r="AL457" i="13"/>
  <c r="AK457" i="13"/>
  <c r="AH457" i="13"/>
  <c r="AD457" i="13"/>
  <c r="AC457" i="13"/>
  <c r="AB457" i="13"/>
  <c r="Y457" i="13"/>
  <c r="U457" i="13"/>
  <c r="T457" i="13"/>
  <c r="S457" i="13"/>
  <c r="P457" i="13"/>
  <c r="BE456" i="13"/>
  <c r="BD456" i="13"/>
  <c r="BC456" i="13"/>
  <c r="AZ456" i="13"/>
  <c r="AV456" i="13"/>
  <c r="AU456" i="13"/>
  <c r="AT456" i="13"/>
  <c r="AQ456" i="13"/>
  <c r="AM456" i="13"/>
  <c r="AL456" i="13"/>
  <c r="AK456" i="13"/>
  <c r="AH456" i="13"/>
  <c r="AD456" i="13"/>
  <c r="AC456" i="13"/>
  <c r="AB456" i="13"/>
  <c r="Y456" i="13"/>
  <c r="U456" i="13"/>
  <c r="T456" i="13"/>
  <c r="S456" i="13"/>
  <c r="P456" i="13"/>
  <c r="BE455" i="13"/>
  <c r="BD455" i="13"/>
  <c r="BC455" i="13"/>
  <c r="AZ455" i="13"/>
  <c r="AV455" i="13"/>
  <c r="AU455" i="13"/>
  <c r="AT455" i="13"/>
  <c r="AQ455" i="13"/>
  <c r="AM455" i="13"/>
  <c r="AL455" i="13"/>
  <c r="AK455" i="13"/>
  <c r="AH455" i="13"/>
  <c r="AD455" i="13"/>
  <c r="AC455" i="13"/>
  <c r="AB455" i="13"/>
  <c r="Y455" i="13"/>
  <c r="U455" i="13"/>
  <c r="T455" i="13"/>
  <c r="S455" i="13"/>
  <c r="P455" i="13"/>
  <c r="BE454" i="13"/>
  <c r="BD454" i="13"/>
  <c r="BC454" i="13"/>
  <c r="AZ454" i="13"/>
  <c r="AV454" i="13"/>
  <c r="AU454" i="13"/>
  <c r="AT454" i="13"/>
  <c r="AQ454" i="13"/>
  <c r="AM454" i="13"/>
  <c r="AL454" i="13"/>
  <c r="AK454" i="13"/>
  <c r="AH454" i="13"/>
  <c r="AD454" i="13"/>
  <c r="AC454" i="13"/>
  <c r="AB454" i="13"/>
  <c r="Y454" i="13"/>
  <c r="U454" i="13"/>
  <c r="T454" i="13"/>
  <c r="S454" i="13"/>
  <c r="P454" i="13"/>
  <c r="BE449" i="13"/>
  <c r="BD449" i="13"/>
  <c r="BC449" i="13"/>
  <c r="AZ449" i="13"/>
  <c r="AV449" i="13"/>
  <c r="AU449" i="13"/>
  <c r="AT449" i="13"/>
  <c r="AQ449" i="13"/>
  <c r="AM449" i="13"/>
  <c r="AL449" i="13"/>
  <c r="AK449" i="13"/>
  <c r="AH449" i="13"/>
  <c r="AD449" i="13"/>
  <c r="AC449" i="13"/>
  <c r="AB449" i="13"/>
  <c r="Y449" i="13"/>
  <c r="U449" i="13"/>
  <c r="T449" i="13"/>
  <c r="S449" i="13"/>
  <c r="P449" i="13"/>
  <c r="BE448" i="13"/>
  <c r="BD448" i="13"/>
  <c r="BC448" i="13"/>
  <c r="AZ448" i="13"/>
  <c r="AV448" i="13"/>
  <c r="AU448" i="13"/>
  <c r="AT448" i="13"/>
  <c r="AQ448" i="13"/>
  <c r="AM448" i="13"/>
  <c r="AL448" i="13"/>
  <c r="AK448" i="13"/>
  <c r="AH448" i="13"/>
  <c r="AD448" i="13"/>
  <c r="AC448" i="13"/>
  <c r="AB448" i="13"/>
  <c r="Y448" i="13"/>
  <c r="U448" i="13"/>
  <c r="T448" i="13"/>
  <c r="S448" i="13"/>
  <c r="P448" i="13"/>
  <c r="BE447" i="13"/>
  <c r="BD447" i="13"/>
  <c r="BC447" i="13"/>
  <c r="AZ447" i="13"/>
  <c r="AV447" i="13"/>
  <c r="AU447" i="13"/>
  <c r="AT447" i="13"/>
  <c r="AQ447" i="13"/>
  <c r="AM447" i="13"/>
  <c r="AL447" i="13"/>
  <c r="AK447" i="13"/>
  <c r="AH447" i="13"/>
  <c r="AD447" i="13"/>
  <c r="AC447" i="13"/>
  <c r="AB447" i="13"/>
  <c r="Y447" i="13"/>
  <c r="U447" i="13"/>
  <c r="T447" i="13"/>
  <c r="S447" i="13"/>
  <c r="P447" i="13"/>
  <c r="BE446" i="13"/>
  <c r="BD446" i="13"/>
  <c r="BC446" i="13"/>
  <c r="AZ446" i="13"/>
  <c r="AV446" i="13"/>
  <c r="AU446" i="13"/>
  <c r="AT446" i="13"/>
  <c r="AQ446" i="13"/>
  <c r="AM446" i="13"/>
  <c r="AL446" i="13"/>
  <c r="AK446" i="13"/>
  <c r="AH446" i="13"/>
  <c r="AD446" i="13"/>
  <c r="AC446" i="13"/>
  <c r="AB446" i="13"/>
  <c r="Y446" i="13"/>
  <c r="U446" i="13"/>
  <c r="T446" i="13"/>
  <c r="S446" i="13"/>
  <c r="P446" i="13"/>
  <c r="BE445" i="13"/>
  <c r="BD445" i="13"/>
  <c r="BC445" i="13"/>
  <c r="AZ445" i="13"/>
  <c r="AV445" i="13"/>
  <c r="AU445" i="13"/>
  <c r="AT445" i="13"/>
  <c r="AQ445" i="13"/>
  <c r="AM445" i="13"/>
  <c r="AL445" i="13"/>
  <c r="AK445" i="13"/>
  <c r="AH445" i="13"/>
  <c r="AD445" i="13"/>
  <c r="AC445" i="13"/>
  <c r="AB445" i="13"/>
  <c r="Y445" i="13"/>
  <c r="U445" i="13"/>
  <c r="T445" i="13"/>
  <c r="S445" i="13"/>
  <c r="P445" i="13"/>
  <c r="BE444" i="13"/>
  <c r="BD444" i="13"/>
  <c r="BC444" i="13"/>
  <c r="AZ444" i="13"/>
  <c r="AV444" i="13"/>
  <c r="AU444" i="13"/>
  <c r="AT444" i="13"/>
  <c r="AQ444" i="13"/>
  <c r="AM444" i="13"/>
  <c r="AL444" i="13"/>
  <c r="AK444" i="13"/>
  <c r="AH444" i="13"/>
  <c r="AD444" i="13"/>
  <c r="AC444" i="13"/>
  <c r="AB444" i="13"/>
  <c r="Y444" i="13"/>
  <c r="U444" i="13"/>
  <c r="T444" i="13"/>
  <c r="S444" i="13"/>
  <c r="P444" i="13"/>
  <c r="BE443" i="13"/>
  <c r="BD443" i="13"/>
  <c r="BC443" i="13"/>
  <c r="AZ443" i="13"/>
  <c r="AV443" i="13"/>
  <c r="AU443" i="13"/>
  <c r="AT443" i="13"/>
  <c r="AQ443" i="13"/>
  <c r="AM443" i="13"/>
  <c r="AL443" i="13"/>
  <c r="AK443" i="13"/>
  <c r="AH443" i="13"/>
  <c r="AD443" i="13"/>
  <c r="AC443" i="13"/>
  <c r="AB443" i="13"/>
  <c r="Y443" i="13"/>
  <c r="U443" i="13"/>
  <c r="T443" i="13"/>
  <c r="S443" i="13"/>
  <c r="P443" i="13"/>
  <c r="BE442" i="13"/>
  <c r="BD442" i="13"/>
  <c r="BC442" i="13"/>
  <c r="AZ442" i="13"/>
  <c r="AV442" i="13"/>
  <c r="AU442" i="13"/>
  <c r="AT442" i="13"/>
  <c r="AQ442" i="13"/>
  <c r="AM442" i="13"/>
  <c r="AL442" i="13"/>
  <c r="AK442" i="13"/>
  <c r="AH442" i="13"/>
  <c r="AD442" i="13"/>
  <c r="AC442" i="13"/>
  <c r="AB442" i="13"/>
  <c r="Y442" i="13"/>
  <c r="U442" i="13"/>
  <c r="T442" i="13"/>
  <c r="S442" i="13"/>
  <c r="P442" i="13"/>
  <c r="BE441" i="13"/>
  <c r="BD441" i="13"/>
  <c r="BC441" i="13"/>
  <c r="AZ441" i="13"/>
  <c r="AV441" i="13"/>
  <c r="AU441" i="13"/>
  <c r="AT441" i="13"/>
  <c r="AQ441" i="13"/>
  <c r="AM441" i="13"/>
  <c r="AL441" i="13"/>
  <c r="AK441" i="13"/>
  <c r="AH441" i="13"/>
  <c r="AD441" i="13"/>
  <c r="AC441" i="13"/>
  <c r="AB441" i="13"/>
  <c r="Y441" i="13"/>
  <c r="U441" i="13"/>
  <c r="T441" i="13"/>
  <c r="S441" i="13"/>
  <c r="P441" i="13"/>
  <c r="BE440" i="13"/>
  <c r="BD440" i="13"/>
  <c r="BC440" i="13"/>
  <c r="AZ440" i="13"/>
  <c r="AV440" i="13"/>
  <c r="AU440" i="13"/>
  <c r="AT440" i="13"/>
  <c r="AQ440" i="13"/>
  <c r="AM440" i="13"/>
  <c r="AL440" i="13"/>
  <c r="AK440" i="13"/>
  <c r="AH440" i="13"/>
  <c r="AD440" i="13"/>
  <c r="AC440" i="13"/>
  <c r="AB440" i="13"/>
  <c r="Y440" i="13"/>
  <c r="U440" i="13"/>
  <c r="T440" i="13"/>
  <c r="S440" i="13"/>
  <c r="P440" i="13"/>
  <c r="BE435" i="13"/>
  <c r="BD435" i="13"/>
  <c r="BC435" i="13"/>
  <c r="AZ435" i="13"/>
  <c r="AV435" i="13"/>
  <c r="AU435" i="13"/>
  <c r="AT435" i="13"/>
  <c r="AQ435" i="13"/>
  <c r="AM435" i="13"/>
  <c r="AL435" i="13"/>
  <c r="AK435" i="13"/>
  <c r="AH435" i="13"/>
  <c r="AD435" i="13"/>
  <c r="AC435" i="13"/>
  <c r="AB435" i="13"/>
  <c r="Y435" i="13"/>
  <c r="U435" i="13"/>
  <c r="T435" i="13"/>
  <c r="S435" i="13"/>
  <c r="P435" i="13"/>
  <c r="BE434" i="13"/>
  <c r="BD434" i="13"/>
  <c r="BC434" i="13"/>
  <c r="AZ434" i="13"/>
  <c r="AV434" i="13"/>
  <c r="AU434" i="13"/>
  <c r="AT434" i="13"/>
  <c r="AQ434" i="13"/>
  <c r="AM434" i="13"/>
  <c r="AL434" i="13"/>
  <c r="AK434" i="13"/>
  <c r="AH434" i="13"/>
  <c r="AD434" i="13"/>
  <c r="AC434" i="13"/>
  <c r="AB434" i="13"/>
  <c r="Y434" i="13"/>
  <c r="U434" i="13"/>
  <c r="T434" i="13"/>
  <c r="S434" i="13"/>
  <c r="P434" i="13"/>
  <c r="BE433" i="13"/>
  <c r="BD433" i="13"/>
  <c r="BC433" i="13"/>
  <c r="AZ433" i="13"/>
  <c r="AV433" i="13"/>
  <c r="AU433" i="13"/>
  <c r="AT433" i="13"/>
  <c r="AQ433" i="13"/>
  <c r="AM433" i="13"/>
  <c r="AL433" i="13"/>
  <c r="AK433" i="13"/>
  <c r="AH433" i="13"/>
  <c r="AD433" i="13"/>
  <c r="AC433" i="13"/>
  <c r="AB433" i="13"/>
  <c r="Y433" i="13"/>
  <c r="U433" i="13"/>
  <c r="T433" i="13"/>
  <c r="S433" i="13"/>
  <c r="P433" i="13"/>
  <c r="BE432" i="13"/>
  <c r="BD432" i="13"/>
  <c r="BC432" i="13"/>
  <c r="AZ432" i="13"/>
  <c r="AV432" i="13"/>
  <c r="AU432" i="13"/>
  <c r="AW432" i="13" s="1"/>
  <c r="AT432" i="13"/>
  <c r="AQ432" i="13"/>
  <c r="AM432" i="13"/>
  <c r="AL432" i="13"/>
  <c r="AK432" i="13"/>
  <c r="AH432" i="13"/>
  <c r="AD432" i="13"/>
  <c r="AC432" i="13"/>
  <c r="AB432" i="13"/>
  <c r="Y432" i="13"/>
  <c r="U432" i="13"/>
  <c r="T432" i="13"/>
  <c r="S432" i="13"/>
  <c r="P432" i="13"/>
  <c r="BE431" i="13"/>
  <c r="BD431" i="13"/>
  <c r="BC431" i="13"/>
  <c r="AZ431" i="13"/>
  <c r="AV431" i="13"/>
  <c r="AU431" i="13"/>
  <c r="AT431" i="13"/>
  <c r="AQ431" i="13"/>
  <c r="AM431" i="13"/>
  <c r="AL431" i="13"/>
  <c r="AK431" i="13"/>
  <c r="AH431" i="13"/>
  <c r="AD431" i="13"/>
  <c r="AC431" i="13"/>
  <c r="AB431" i="13"/>
  <c r="Y431" i="13"/>
  <c r="U431" i="13"/>
  <c r="T431" i="13"/>
  <c r="V431" i="13" s="1"/>
  <c r="S431" i="13"/>
  <c r="P431" i="13"/>
  <c r="BE430" i="13"/>
  <c r="BD430" i="13"/>
  <c r="BC430" i="13"/>
  <c r="AZ430" i="13"/>
  <c r="AV430" i="13"/>
  <c r="AU430" i="13"/>
  <c r="AT430" i="13"/>
  <c r="AQ430" i="13"/>
  <c r="AM430" i="13"/>
  <c r="AL430" i="13"/>
  <c r="AK430" i="13"/>
  <c r="AH430" i="13"/>
  <c r="AD430" i="13"/>
  <c r="AC430" i="13"/>
  <c r="AB430" i="13"/>
  <c r="Y430" i="13"/>
  <c r="U430" i="13"/>
  <c r="T430" i="13"/>
  <c r="S430" i="13"/>
  <c r="P430" i="13"/>
  <c r="BE429" i="13"/>
  <c r="BD429" i="13"/>
  <c r="BC429" i="13"/>
  <c r="AZ429" i="13"/>
  <c r="AV429" i="13"/>
  <c r="AU429" i="13"/>
  <c r="AT429" i="13"/>
  <c r="AQ429" i="13"/>
  <c r="AM429" i="13"/>
  <c r="AL429" i="13"/>
  <c r="AK429" i="13"/>
  <c r="AH429" i="13"/>
  <c r="AD429" i="13"/>
  <c r="AC429" i="13"/>
  <c r="AB429" i="13"/>
  <c r="Y429" i="13"/>
  <c r="U429" i="13"/>
  <c r="T429" i="13"/>
  <c r="S429" i="13"/>
  <c r="P429" i="13"/>
  <c r="BE428" i="13"/>
  <c r="BD428" i="13"/>
  <c r="BC428" i="13"/>
  <c r="AZ428" i="13"/>
  <c r="AV428" i="13"/>
  <c r="AU428" i="13"/>
  <c r="AT428" i="13"/>
  <c r="AQ428" i="13"/>
  <c r="AM428" i="13"/>
  <c r="AL428" i="13"/>
  <c r="AK428" i="13"/>
  <c r="AH428" i="13"/>
  <c r="AD428" i="13"/>
  <c r="AC428" i="13"/>
  <c r="AB428" i="13"/>
  <c r="Y428" i="13"/>
  <c r="U428" i="13"/>
  <c r="T428" i="13"/>
  <c r="S428" i="13"/>
  <c r="P428" i="13"/>
  <c r="BE427" i="13"/>
  <c r="BD427" i="13"/>
  <c r="BC427" i="13"/>
  <c r="AZ427" i="13"/>
  <c r="AV427" i="13"/>
  <c r="AU427" i="13"/>
  <c r="AT427" i="13"/>
  <c r="AQ427" i="13"/>
  <c r="AM427" i="13"/>
  <c r="AL427" i="13"/>
  <c r="AN427" i="13" s="1"/>
  <c r="AK427" i="13"/>
  <c r="AH427" i="13"/>
  <c r="AD427" i="13"/>
  <c r="AC427" i="13"/>
  <c r="AB427" i="13"/>
  <c r="Y427" i="13"/>
  <c r="U427" i="13"/>
  <c r="T427" i="13"/>
  <c r="S427" i="13"/>
  <c r="P427" i="13"/>
  <c r="BE426" i="13"/>
  <c r="BD426" i="13"/>
  <c r="BC426" i="13"/>
  <c r="AZ426" i="13"/>
  <c r="AV426" i="13"/>
  <c r="AU426" i="13"/>
  <c r="AT426" i="13"/>
  <c r="AQ426" i="13"/>
  <c r="AM426" i="13"/>
  <c r="AL426" i="13"/>
  <c r="AK426" i="13"/>
  <c r="AH426" i="13"/>
  <c r="AD426" i="13"/>
  <c r="AC426" i="13"/>
  <c r="AB426" i="13"/>
  <c r="Y426" i="13"/>
  <c r="U426" i="13"/>
  <c r="T426" i="13"/>
  <c r="S426" i="13"/>
  <c r="P426" i="13"/>
  <c r="BE421" i="13"/>
  <c r="BD421" i="13"/>
  <c r="BC421" i="13"/>
  <c r="AZ421" i="13"/>
  <c r="AV421" i="13"/>
  <c r="AU421" i="13"/>
  <c r="AT421" i="13"/>
  <c r="AQ421" i="13"/>
  <c r="AM421" i="13"/>
  <c r="AL421" i="13"/>
  <c r="AK421" i="13"/>
  <c r="AH421" i="13"/>
  <c r="AD421" i="13"/>
  <c r="AC421" i="13"/>
  <c r="AB421" i="13"/>
  <c r="Y421" i="13"/>
  <c r="U421" i="13"/>
  <c r="T421" i="13"/>
  <c r="S421" i="13"/>
  <c r="P421" i="13"/>
  <c r="BE420" i="13"/>
  <c r="BD420" i="13"/>
  <c r="BC420" i="13"/>
  <c r="AZ420" i="13"/>
  <c r="AV420" i="13"/>
  <c r="AU420" i="13"/>
  <c r="AT420" i="13"/>
  <c r="AQ420" i="13"/>
  <c r="AM420" i="13"/>
  <c r="AL420" i="13"/>
  <c r="AK420" i="13"/>
  <c r="AH420" i="13"/>
  <c r="AD420" i="13"/>
  <c r="AC420" i="13"/>
  <c r="AB420" i="13"/>
  <c r="Y420" i="13"/>
  <c r="U420" i="13"/>
  <c r="T420" i="13"/>
  <c r="S420" i="13"/>
  <c r="P420" i="13"/>
  <c r="BE419" i="13"/>
  <c r="BD419" i="13"/>
  <c r="BC419" i="13"/>
  <c r="AZ419" i="13"/>
  <c r="AV419" i="13"/>
  <c r="AU419" i="13"/>
  <c r="AT419" i="13"/>
  <c r="AQ419" i="13"/>
  <c r="AM419" i="13"/>
  <c r="AL419" i="13"/>
  <c r="AK419" i="13"/>
  <c r="AH419" i="13"/>
  <c r="AD419" i="13"/>
  <c r="AC419" i="13"/>
  <c r="AB419" i="13"/>
  <c r="Y419" i="13"/>
  <c r="U419" i="13"/>
  <c r="T419" i="13"/>
  <c r="S419" i="13"/>
  <c r="P419" i="13"/>
  <c r="BE418" i="13"/>
  <c r="BD418" i="13"/>
  <c r="BC418" i="13"/>
  <c r="AZ418" i="13"/>
  <c r="AV418" i="13"/>
  <c r="AU418" i="13"/>
  <c r="AT418" i="13"/>
  <c r="AQ418" i="13"/>
  <c r="AM418" i="13"/>
  <c r="AL418" i="13"/>
  <c r="AK418" i="13"/>
  <c r="AH418" i="13"/>
  <c r="AD418" i="13"/>
  <c r="AC418" i="13"/>
  <c r="AB418" i="13"/>
  <c r="Y418" i="13"/>
  <c r="U418" i="13"/>
  <c r="T418" i="13"/>
  <c r="S418" i="13"/>
  <c r="P418" i="13"/>
  <c r="BE417" i="13"/>
  <c r="BD417" i="13"/>
  <c r="BC417" i="13"/>
  <c r="AZ417" i="13"/>
  <c r="AV417" i="13"/>
  <c r="AU417" i="13"/>
  <c r="AT417" i="13"/>
  <c r="AQ417" i="13"/>
  <c r="AM417" i="13"/>
  <c r="AL417" i="13"/>
  <c r="AK417" i="13"/>
  <c r="AH417" i="13"/>
  <c r="AD417" i="13"/>
  <c r="AC417" i="13"/>
  <c r="AB417" i="13"/>
  <c r="Y417" i="13"/>
  <c r="U417" i="13"/>
  <c r="T417" i="13"/>
  <c r="S417" i="13"/>
  <c r="P417" i="13"/>
  <c r="BE416" i="13"/>
  <c r="BD416" i="13"/>
  <c r="BC416" i="13"/>
  <c r="AZ416" i="13"/>
  <c r="AV416" i="13"/>
  <c r="AU416" i="13"/>
  <c r="AT416" i="13"/>
  <c r="AQ416" i="13"/>
  <c r="AM416" i="13"/>
  <c r="AL416" i="13"/>
  <c r="AK416" i="13"/>
  <c r="AH416" i="13"/>
  <c r="AD416" i="13"/>
  <c r="AC416" i="13"/>
  <c r="AB416" i="13"/>
  <c r="Y416" i="13"/>
  <c r="U416" i="13"/>
  <c r="T416" i="13"/>
  <c r="S416" i="13"/>
  <c r="P416" i="13"/>
  <c r="BE415" i="13"/>
  <c r="BD415" i="13"/>
  <c r="BC415" i="13"/>
  <c r="AZ415" i="13"/>
  <c r="AV415" i="13"/>
  <c r="AU415" i="13"/>
  <c r="AT415" i="13"/>
  <c r="AQ415" i="13"/>
  <c r="AM415" i="13"/>
  <c r="AL415" i="13"/>
  <c r="AK415" i="13"/>
  <c r="AH415" i="13"/>
  <c r="AD415" i="13"/>
  <c r="AC415" i="13"/>
  <c r="AB415" i="13"/>
  <c r="Y415" i="13"/>
  <c r="U415" i="13"/>
  <c r="T415" i="13"/>
  <c r="S415" i="13"/>
  <c r="P415" i="13"/>
  <c r="BE414" i="13"/>
  <c r="BD414" i="13"/>
  <c r="BC414" i="13"/>
  <c r="AZ414" i="13"/>
  <c r="AV414" i="13"/>
  <c r="AU414" i="13"/>
  <c r="AW414" i="13" s="1"/>
  <c r="AT414" i="13"/>
  <c r="AQ414" i="13"/>
  <c r="AM414" i="13"/>
  <c r="AL414" i="13"/>
  <c r="AK414" i="13"/>
  <c r="AH414" i="13"/>
  <c r="AD414" i="13"/>
  <c r="AC414" i="13"/>
  <c r="AB414" i="13"/>
  <c r="Y414" i="13"/>
  <c r="U414" i="13"/>
  <c r="T414" i="13"/>
  <c r="S414" i="13"/>
  <c r="P414" i="13"/>
  <c r="BE413" i="13"/>
  <c r="BD413" i="13"/>
  <c r="BC413" i="13"/>
  <c r="AZ413" i="13"/>
  <c r="AV413" i="13"/>
  <c r="AU413" i="13"/>
  <c r="AT413" i="13"/>
  <c r="AQ413" i="13"/>
  <c r="AM413" i="13"/>
  <c r="AL413" i="13"/>
  <c r="AN413" i="13" s="1"/>
  <c r="AK413" i="13"/>
  <c r="AH413" i="13"/>
  <c r="AD413" i="13"/>
  <c r="AC413" i="13"/>
  <c r="AB413" i="13"/>
  <c r="Y413" i="13"/>
  <c r="U413" i="13"/>
  <c r="T413" i="13"/>
  <c r="S413" i="13"/>
  <c r="P413" i="13"/>
  <c r="BE412" i="13"/>
  <c r="BD412" i="13"/>
  <c r="BC412" i="13"/>
  <c r="AZ412" i="13"/>
  <c r="AV412" i="13"/>
  <c r="AU412" i="13"/>
  <c r="AT412" i="13"/>
  <c r="AQ412" i="13"/>
  <c r="AM412" i="13"/>
  <c r="AL412" i="13"/>
  <c r="AK412" i="13"/>
  <c r="AH412" i="13"/>
  <c r="AD412" i="13"/>
  <c r="AC412" i="13"/>
  <c r="AB412" i="13"/>
  <c r="Y412" i="13"/>
  <c r="U412" i="13"/>
  <c r="T412" i="13"/>
  <c r="S412" i="13"/>
  <c r="P412" i="13"/>
  <c r="BE407" i="13"/>
  <c r="BD407" i="13"/>
  <c r="BC407" i="13"/>
  <c r="AZ407" i="13"/>
  <c r="AV407" i="13"/>
  <c r="AU407" i="13"/>
  <c r="AT407" i="13"/>
  <c r="AQ407" i="13"/>
  <c r="AM407" i="13"/>
  <c r="AL407" i="13"/>
  <c r="AK407" i="13"/>
  <c r="AH407" i="13"/>
  <c r="AD407" i="13"/>
  <c r="AC407" i="13"/>
  <c r="AB407" i="13"/>
  <c r="Y407" i="13"/>
  <c r="U407" i="13"/>
  <c r="T407" i="13"/>
  <c r="V407" i="13" s="1"/>
  <c r="S407" i="13"/>
  <c r="P407" i="13"/>
  <c r="BE406" i="13"/>
  <c r="BD406" i="13"/>
  <c r="BC406" i="13"/>
  <c r="AZ406" i="13"/>
  <c r="AV406" i="13"/>
  <c r="AU406" i="13"/>
  <c r="AT406" i="13"/>
  <c r="AQ406" i="13"/>
  <c r="AM406" i="13"/>
  <c r="AL406" i="13"/>
  <c r="AK406" i="13"/>
  <c r="AH406" i="13"/>
  <c r="AD406" i="13"/>
  <c r="AC406" i="13"/>
  <c r="AB406" i="13"/>
  <c r="Y406" i="13"/>
  <c r="U406" i="13"/>
  <c r="T406" i="13"/>
  <c r="S406" i="13"/>
  <c r="P406" i="13"/>
  <c r="BE405" i="13"/>
  <c r="BD405" i="13"/>
  <c r="BF405" i="13" s="1"/>
  <c r="BC405" i="13"/>
  <c r="AZ405" i="13"/>
  <c r="AV405" i="13"/>
  <c r="AU405" i="13"/>
  <c r="AT405" i="13"/>
  <c r="AQ405" i="13"/>
  <c r="AM405" i="13"/>
  <c r="AL405" i="13"/>
  <c r="AK405" i="13"/>
  <c r="AH405" i="13"/>
  <c r="AD405" i="13"/>
  <c r="AC405" i="13"/>
  <c r="AB405" i="13"/>
  <c r="Y405" i="13"/>
  <c r="U405" i="13"/>
  <c r="T405" i="13"/>
  <c r="S405" i="13"/>
  <c r="P405" i="13"/>
  <c r="BE404" i="13"/>
  <c r="BD404" i="13"/>
  <c r="BC404" i="13"/>
  <c r="AZ404" i="13"/>
  <c r="AV404" i="13"/>
  <c r="AU404" i="13"/>
  <c r="AT404" i="13"/>
  <c r="AQ404" i="13"/>
  <c r="AM404" i="13"/>
  <c r="AL404" i="13"/>
  <c r="AK404" i="13"/>
  <c r="AH404" i="13"/>
  <c r="AD404" i="13"/>
  <c r="AC404" i="13"/>
  <c r="AB404" i="13"/>
  <c r="Y404" i="13"/>
  <c r="U404" i="13"/>
  <c r="T404" i="13"/>
  <c r="S404" i="13"/>
  <c r="P404" i="13"/>
  <c r="BE403" i="13"/>
  <c r="BD403" i="13"/>
  <c r="BF403" i="13" s="1"/>
  <c r="BC403" i="13"/>
  <c r="AZ403" i="13"/>
  <c r="AV403" i="13"/>
  <c r="AU403" i="13"/>
  <c r="AT403" i="13"/>
  <c r="AQ403" i="13"/>
  <c r="AM403" i="13"/>
  <c r="AL403" i="13"/>
  <c r="AN403" i="13" s="1"/>
  <c r="AK403" i="13"/>
  <c r="AH403" i="13"/>
  <c r="AD403" i="13"/>
  <c r="AC403" i="13"/>
  <c r="AB403" i="13"/>
  <c r="Y403" i="13"/>
  <c r="U403" i="13"/>
  <c r="T403" i="13"/>
  <c r="S403" i="13"/>
  <c r="P403" i="13"/>
  <c r="BE402" i="13"/>
  <c r="BD402" i="13"/>
  <c r="BC402" i="13"/>
  <c r="AZ402" i="13"/>
  <c r="AV402" i="13"/>
  <c r="AU402" i="13"/>
  <c r="AW402" i="13" s="1"/>
  <c r="AT402" i="13"/>
  <c r="AQ402" i="13"/>
  <c r="AM402" i="13"/>
  <c r="AL402" i="13"/>
  <c r="AK402" i="13"/>
  <c r="AH402" i="13"/>
  <c r="AD402" i="13"/>
  <c r="AC402" i="13"/>
  <c r="AB402" i="13"/>
  <c r="Y402" i="13"/>
  <c r="U402" i="13"/>
  <c r="T402" i="13"/>
  <c r="S402" i="13"/>
  <c r="P402" i="13"/>
  <c r="BE401" i="13"/>
  <c r="BD401" i="13"/>
  <c r="BC401" i="13"/>
  <c r="AZ401" i="13"/>
  <c r="AV401" i="13"/>
  <c r="AU401" i="13"/>
  <c r="AT401" i="13"/>
  <c r="AQ401" i="13"/>
  <c r="AM401" i="13"/>
  <c r="AL401" i="13"/>
  <c r="AK401" i="13"/>
  <c r="AH401" i="13"/>
  <c r="AD401" i="13"/>
  <c r="AC401" i="13"/>
  <c r="AB401" i="13"/>
  <c r="Y401" i="13"/>
  <c r="U401" i="13"/>
  <c r="T401" i="13"/>
  <c r="S401" i="13"/>
  <c r="P401" i="13"/>
  <c r="BE400" i="13"/>
  <c r="BD400" i="13"/>
  <c r="BC400" i="13"/>
  <c r="AZ400" i="13"/>
  <c r="AV400" i="13"/>
  <c r="AU400" i="13"/>
  <c r="AW400" i="13" s="1"/>
  <c r="AT400" i="13"/>
  <c r="AQ400" i="13"/>
  <c r="AM400" i="13"/>
  <c r="AL400" i="13"/>
  <c r="AK400" i="13"/>
  <c r="AH400" i="13"/>
  <c r="AD400" i="13"/>
  <c r="AC400" i="13"/>
  <c r="AE400" i="13" s="1"/>
  <c r="AB400" i="13"/>
  <c r="Y400" i="13"/>
  <c r="U400" i="13"/>
  <c r="T400" i="13"/>
  <c r="S400" i="13"/>
  <c r="P400" i="13"/>
  <c r="BE399" i="13"/>
  <c r="BD399" i="13"/>
  <c r="BC399" i="13"/>
  <c r="AZ399" i="13"/>
  <c r="AV399" i="13"/>
  <c r="AU399" i="13"/>
  <c r="AT399" i="13"/>
  <c r="AQ399" i="13"/>
  <c r="AM399" i="13"/>
  <c r="AL399" i="13"/>
  <c r="AN399" i="13" s="1"/>
  <c r="AK399" i="13"/>
  <c r="AH399" i="13"/>
  <c r="AD399" i="13"/>
  <c r="AC399" i="13"/>
  <c r="AB399" i="13"/>
  <c r="Y399" i="13"/>
  <c r="U399" i="13"/>
  <c r="T399" i="13"/>
  <c r="S399" i="13"/>
  <c r="P399" i="13"/>
  <c r="BE398" i="13"/>
  <c r="BD398" i="13"/>
  <c r="BC398" i="13"/>
  <c r="AZ398" i="13"/>
  <c r="AV398" i="13"/>
  <c r="AU398" i="13"/>
  <c r="AT398" i="13"/>
  <c r="AQ398" i="13"/>
  <c r="AM398" i="13"/>
  <c r="AL398" i="13"/>
  <c r="AK398" i="13"/>
  <c r="AH398" i="13"/>
  <c r="AD398" i="13"/>
  <c r="AC398" i="13"/>
  <c r="AB398" i="13"/>
  <c r="Y398" i="13"/>
  <c r="U398" i="13"/>
  <c r="T398" i="13"/>
  <c r="S398" i="13"/>
  <c r="P398" i="13"/>
  <c r="BE393" i="13"/>
  <c r="BD393" i="13"/>
  <c r="BC393" i="13"/>
  <c r="AZ393" i="13"/>
  <c r="AV393" i="13"/>
  <c r="AU393" i="13"/>
  <c r="AT393" i="13"/>
  <c r="AQ393" i="13"/>
  <c r="AM393" i="13"/>
  <c r="AL393" i="13"/>
  <c r="AK393" i="13"/>
  <c r="AH393" i="13"/>
  <c r="AD393" i="13"/>
  <c r="AC393" i="13"/>
  <c r="AB393" i="13"/>
  <c r="Y393" i="13"/>
  <c r="U393" i="13"/>
  <c r="T393" i="13"/>
  <c r="V393" i="13" s="1"/>
  <c r="S393" i="13"/>
  <c r="P393" i="13"/>
  <c r="BE392" i="13"/>
  <c r="BD392" i="13"/>
  <c r="BC392" i="13"/>
  <c r="AZ392" i="13"/>
  <c r="AV392" i="13"/>
  <c r="AU392" i="13"/>
  <c r="AT392" i="13"/>
  <c r="AQ392" i="13"/>
  <c r="AM392" i="13"/>
  <c r="AL392" i="13"/>
  <c r="AK392" i="13"/>
  <c r="AH392" i="13"/>
  <c r="AD392" i="13"/>
  <c r="AC392" i="13"/>
  <c r="AE392" i="13" s="1"/>
  <c r="AB392" i="13"/>
  <c r="Y392" i="13"/>
  <c r="U392" i="13"/>
  <c r="T392" i="13"/>
  <c r="S392" i="13"/>
  <c r="P392" i="13"/>
  <c r="BE391" i="13"/>
  <c r="BD391" i="13"/>
  <c r="BF391" i="13" s="1"/>
  <c r="BC391" i="13"/>
  <c r="AZ391" i="13"/>
  <c r="AV391" i="13"/>
  <c r="AU391" i="13"/>
  <c r="AT391" i="13"/>
  <c r="AQ391" i="13"/>
  <c r="AM391" i="13"/>
  <c r="AL391" i="13"/>
  <c r="AN391" i="13" s="1"/>
  <c r="AK391" i="13"/>
  <c r="AH391" i="13"/>
  <c r="AD391" i="13"/>
  <c r="AC391" i="13"/>
  <c r="AB391" i="13"/>
  <c r="Y391" i="13"/>
  <c r="U391" i="13"/>
  <c r="T391" i="13"/>
  <c r="S391" i="13"/>
  <c r="P391" i="13"/>
  <c r="BE390" i="13"/>
  <c r="BD390" i="13"/>
  <c r="BC390" i="13"/>
  <c r="AZ390" i="13"/>
  <c r="AV390" i="13"/>
  <c r="AU390" i="13"/>
  <c r="AW390" i="13" s="1"/>
  <c r="AT390" i="13"/>
  <c r="AQ390" i="13"/>
  <c r="AM390" i="13"/>
  <c r="AL390" i="13"/>
  <c r="AK390" i="13"/>
  <c r="AH390" i="13"/>
  <c r="AD390" i="13"/>
  <c r="AC390" i="13"/>
  <c r="AB390" i="13"/>
  <c r="Y390" i="13"/>
  <c r="U390" i="13"/>
  <c r="T390" i="13"/>
  <c r="S390" i="13"/>
  <c r="P390" i="13"/>
  <c r="BE389" i="13"/>
  <c r="BD389" i="13"/>
  <c r="BF389" i="13" s="1"/>
  <c r="BC389" i="13"/>
  <c r="AZ389" i="13"/>
  <c r="AV389" i="13"/>
  <c r="AU389" i="13"/>
  <c r="AT389" i="13"/>
  <c r="AQ389" i="13"/>
  <c r="AM389" i="13"/>
  <c r="AL389" i="13"/>
  <c r="AK389" i="13"/>
  <c r="AH389" i="13"/>
  <c r="AD389" i="13"/>
  <c r="AC389" i="13"/>
  <c r="AB389" i="13"/>
  <c r="Y389" i="13"/>
  <c r="U389" i="13"/>
  <c r="T389" i="13"/>
  <c r="V389" i="13" s="1"/>
  <c r="S389" i="13"/>
  <c r="P389" i="13"/>
  <c r="BE388" i="13"/>
  <c r="BD388" i="13"/>
  <c r="BC388" i="13"/>
  <c r="AZ388" i="13"/>
  <c r="AV388" i="13"/>
  <c r="AU388" i="13"/>
  <c r="AT388" i="13"/>
  <c r="AQ388" i="13"/>
  <c r="AM388" i="13"/>
  <c r="AL388" i="13"/>
  <c r="AK388" i="13"/>
  <c r="AH388" i="13"/>
  <c r="AD388" i="13"/>
  <c r="AC388" i="13"/>
  <c r="AB388" i="13"/>
  <c r="Y388" i="13"/>
  <c r="U388" i="13"/>
  <c r="T388" i="13"/>
  <c r="S388" i="13"/>
  <c r="P388" i="13"/>
  <c r="BE387" i="13"/>
  <c r="BD387" i="13"/>
  <c r="BC387" i="13"/>
  <c r="AZ387" i="13"/>
  <c r="AV387" i="13"/>
  <c r="AU387" i="13"/>
  <c r="AT387" i="13"/>
  <c r="AQ387" i="13"/>
  <c r="AM387" i="13"/>
  <c r="AL387" i="13"/>
  <c r="AK387" i="13"/>
  <c r="AH387" i="13"/>
  <c r="AD387" i="13"/>
  <c r="AC387" i="13"/>
  <c r="AB387" i="13"/>
  <c r="Y387" i="13"/>
  <c r="U387" i="13"/>
  <c r="T387" i="13"/>
  <c r="V387" i="13" s="1"/>
  <c r="S387" i="13"/>
  <c r="P387" i="13"/>
  <c r="BE386" i="13"/>
  <c r="BD386" i="13"/>
  <c r="BC386" i="13"/>
  <c r="AZ386" i="13"/>
  <c r="AV386" i="13"/>
  <c r="AU386" i="13"/>
  <c r="AW386" i="13" s="1"/>
  <c r="AT386" i="13"/>
  <c r="AQ386" i="13"/>
  <c r="AM386" i="13"/>
  <c r="AL386" i="13"/>
  <c r="AK386" i="13"/>
  <c r="AH386" i="13"/>
  <c r="AD386" i="13"/>
  <c r="AC386" i="13"/>
  <c r="AB386" i="13"/>
  <c r="Y386" i="13"/>
  <c r="U386" i="13"/>
  <c r="T386" i="13"/>
  <c r="S386" i="13"/>
  <c r="P386" i="13"/>
  <c r="BE385" i="13"/>
  <c r="BD385" i="13"/>
  <c r="BF385" i="13" s="1"/>
  <c r="BC385" i="13"/>
  <c r="AZ385" i="13"/>
  <c r="AV385" i="13"/>
  <c r="AU385" i="13"/>
  <c r="AT385" i="13"/>
  <c r="AQ385" i="13"/>
  <c r="AM385" i="13"/>
  <c r="AL385" i="13"/>
  <c r="AK385" i="13"/>
  <c r="AH385" i="13"/>
  <c r="AD385" i="13"/>
  <c r="AC385" i="13"/>
  <c r="AB385" i="13"/>
  <c r="Y385" i="13"/>
  <c r="U385" i="13"/>
  <c r="T385" i="13"/>
  <c r="S385" i="13"/>
  <c r="P385" i="13"/>
  <c r="BE384" i="13"/>
  <c r="BD384" i="13"/>
  <c r="BC384" i="13"/>
  <c r="AZ384" i="13"/>
  <c r="AV384" i="13"/>
  <c r="AU384" i="13"/>
  <c r="AT384" i="13"/>
  <c r="AQ384" i="13"/>
  <c r="AM384" i="13"/>
  <c r="AL384" i="13"/>
  <c r="AK384" i="13"/>
  <c r="AH384" i="13"/>
  <c r="AD384" i="13"/>
  <c r="AC384" i="13"/>
  <c r="AB384" i="13"/>
  <c r="Y384" i="13"/>
  <c r="U384" i="13"/>
  <c r="T384" i="13"/>
  <c r="S384" i="13"/>
  <c r="P384" i="13"/>
  <c r="BE377" i="13"/>
  <c r="BD377" i="13"/>
  <c r="BC377" i="13"/>
  <c r="AZ377" i="13"/>
  <c r="AV377" i="13"/>
  <c r="AU377" i="13"/>
  <c r="AT377" i="13"/>
  <c r="AQ377" i="13"/>
  <c r="AM377" i="13"/>
  <c r="AL377" i="13"/>
  <c r="AK377" i="13"/>
  <c r="AH377" i="13"/>
  <c r="AD377" i="13"/>
  <c r="AC377" i="13"/>
  <c r="AB377" i="13"/>
  <c r="Y377" i="13"/>
  <c r="U377" i="13"/>
  <c r="T377" i="13"/>
  <c r="S377" i="13"/>
  <c r="P377" i="13"/>
  <c r="BE376" i="13"/>
  <c r="BD376" i="13"/>
  <c r="BC376" i="13"/>
  <c r="AZ376" i="13"/>
  <c r="AV376" i="13"/>
  <c r="AU376" i="13"/>
  <c r="AT376" i="13"/>
  <c r="AQ376" i="13"/>
  <c r="AM376" i="13"/>
  <c r="AL376" i="13"/>
  <c r="AK376" i="13"/>
  <c r="AH376" i="13"/>
  <c r="AD376" i="13"/>
  <c r="AC376" i="13"/>
  <c r="AB376" i="13"/>
  <c r="Y376" i="13"/>
  <c r="U376" i="13"/>
  <c r="T376" i="13"/>
  <c r="S376" i="13"/>
  <c r="P376" i="13"/>
  <c r="BE375" i="13"/>
  <c r="BD375" i="13"/>
  <c r="BC375" i="13"/>
  <c r="AZ375" i="13"/>
  <c r="AV375" i="13"/>
  <c r="AU375" i="13"/>
  <c r="AT375" i="13"/>
  <c r="AQ375" i="13"/>
  <c r="AM375" i="13"/>
  <c r="AL375" i="13"/>
  <c r="AK375" i="13"/>
  <c r="AH375" i="13"/>
  <c r="AD375" i="13"/>
  <c r="AC375" i="13"/>
  <c r="AB375" i="13"/>
  <c r="Y375" i="13"/>
  <c r="U375" i="13"/>
  <c r="T375" i="13"/>
  <c r="S375" i="13"/>
  <c r="P375" i="13"/>
  <c r="BE374" i="13"/>
  <c r="BD374" i="13"/>
  <c r="BC374" i="13"/>
  <c r="AZ374" i="13"/>
  <c r="AV374" i="13"/>
  <c r="AU374" i="13"/>
  <c r="AT374" i="13"/>
  <c r="AQ374" i="13"/>
  <c r="AM374" i="13"/>
  <c r="AL374" i="13"/>
  <c r="AK374" i="13"/>
  <c r="AH374" i="13"/>
  <c r="AD374" i="13"/>
  <c r="AC374" i="13"/>
  <c r="AB374" i="13"/>
  <c r="Y374" i="13"/>
  <c r="U374" i="13"/>
  <c r="T374" i="13"/>
  <c r="S374" i="13"/>
  <c r="P374" i="13"/>
  <c r="BE373" i="13"/>
  <c r="BD373" i="13"/>
  <c r="BC373" i="13"/>
  <c r="AZ373" i="13"/>
  <c r="AV373" i="13"/>
  <c r="AU373" i="13"/>
  <c r="AT373" i="13"/>
  <c r="AQ373" i="13"/>
  <c r="AM373" i="13"/>
  <c r="AL373" i="13"/>
  <c r="AK373" i="13"/>
  <c r="AH373" i="13"/>
  <c r="AD373" i="13"/>
  <c r="AC373" i="13"/>
  <c r="AB373" i="13"/>
  <c r="Y373" i="13"/>
  <c r="U373" i="13"/>
  <c r="T373" i="13"/>
  <c r="S373" i="13"/>
  <c r="P373" i="13"/>
  <c r="BE372" i="13"/>
  <c r="BD372" i="13"/>
  <c r="BC372" i="13"/>
  <c r="AZ372" i="13"/>
  <c r="AV372" i="13"/>
  <c r="AU372" i="13"/>
  <c r="AT372" i="13"/>
  <c r="AQ372" i="13"/>
  <c r="AM372" i="13"/>
  <c r="AL372" i="13"/>
  <c r="AK372" i="13"/>
  <c r="AH372" i="13"/>
  <c r="AD372" i="13"/>
  <c r="AC372" i="13"/>
  <c r="AB372" i="13"/>
  <c r="Y372" i="13"/>
  <c r="U372" i="13"/>
  <c r="T372" i="13"/>
  <c r="S372" i="13"/>
  <c r="P372" i="13"/>
  <c r="BE371" i="13"/>
  <c r="BD371" i="13"/>
  <c r="BC371" i="13"/>
  <c r="AZ371" i="13"/>
  <c r="AV371" i="13"/>
  <c r="AU371" i="13"/>
  <c r="AT371" i="13"/>
  <c r="AQ371" i="13"/>
  <c r="AM371" i="13"/>
  <c r="AL371" i="13"/>
  <c r="AK371" i="13"/>
  <c r="AH371" i="13"/>
  <c r="AD371" i="13"/>
  <c r="AC371" i="13"/>
  <c r="AB371" i="13"/>
  <c r="Y371" i="13"/>
  <c r="U371" i="13"/>
  <c r="T371" i="13"/>
  <c r="S371" i="13"/>
  <c r="P371" i="13"/>
  <c r="BE370" i="13"/>
  <c r="BD370" i="13"/>
  <c r="BC370" i="13"/>
  <c r="AZ370" i="13"/>
  <c r="AV370" i="13"/>
  <c r="AU370" i="13"/>
  <c r="AT370" i="13"/>
  <c r="AQ370" i="13"/>
  <c r="AM370" i="13"/>
  <c r="AL370" i="13"/>
  <c r="AK370" i="13"/>
  <c r="AH370" i="13"/>
  <c r="AD370" i="13"/>
  <c r="AC370" i="13"/>
  <c r="AB370" i="13"/>
  <c r="Y370" i="13"/>
  <c r="U370" i="13"/>
  <c r="T370" i="13"/>
  <c r="S370" i="13"/>
  <c r="P370" i="13"/>
  <c r="BE369" i="13"/>
  <c r="BD369" i="13"/>
  <c r="BC369" i="13"/>
  <c r="AZ369" i="13"/>
  <c r="AV369" i="13"/>
  <c r="AU369" i="13"/>
  <c r="AT369" i="13"/>
  <c r="AQ369" i="13"/>
  <c r="AM369" i="13"/>
  <c r="AL369" i="13"/>
  <c r="AK369" i="13"/>
  <c r="AH369" i="13"/>
  <c r="AD369" i="13"/>
  <c r="AC369" i="13"/>
  <c r="AB369" i="13"/>
  <c r="Y369" i="13"/>
  <c r="U369" i="13"/>
  <c r="T369" i="13"/>
  <c r="S369" i="13"/>
  <c r="P369" i="13"/>
  <c r="BE368" i="13"/>
  <c r="BD368" i="13"/>
  <c r="BC368" i="13"/>
  <c r="AZ368" i="13"/>
  <c r="AV368" i="13"/>
  <c r="AU368" i="13"/>
  <c r="AT368" i="13"/>
  <c r="AQ368" i="13"/>
  <c r="AM368" i="13"/>
  <c r="AL368" i="13"/>
  <c r="AK368" i="13"/>
  <c r="AH368" i="13"/>
  <c r="AD368" i="13"/>
  <c r="AC368" i="13"/>
  <c r="AB368" i="13"/>
  <c r="Y368" i="13"/>
  <c r="U368" i="13"/>
  <c r="T368" i="13"/>
  <c r="S368" i="13"/>
  <c r="P368" i="13"/>
  <c r="BE363" i="13"/>
  <c r="BD363" i="13"/>
  <c r="BC363" i="13"/>
  <c r="AZ363" i="13"/>
  <c r="AV363" i="13"/>
  <c r="AU363" i="13"/>
  <c r="AT363" i="13"/>
  <c r="AQ363" i="13"/>
  <c r="AM363" i="13"/>
  <c r="AL363" i="13"/>
  <c r="AK363" i="13"/>
  <c r="AH363" i="13"/>
  <c r="AD363" i="13"/>
  <c r="AC363" i="13"/>
  <c r="AB363" i="13"/>
  <c r="Y363" i="13"/>
  <c r="U363" i="13"/>
  <c r="T363" i="13"/>
  <c r="S363" i="13"/>
  <c r="P363" i="13"/>
  <c r="BE362" i="13"/>
  <c r="BD362" i="13"/>
  <c r="BC362" i="13"/>
  <c r="AZ362" i="13"/>
  <c r="AV362" i="13"/>
  <c r="AU362" i="13"/>
  <c r="AT362" i="13"/>
  <c r="AQ362" i="13"/>
  <c r="AM362" i="13"/>
  <c r="AL362" i="13"/>
  <c r="AK362" i="13"/>
  <c r="AH362" i="13"/>
  <c r="AD362" i="13"/>
  <c r="AC362" i="13"/>
  <c r="AB362" i="13"/>
  <c r="Y362" i="13"/>
  <c r="U362" i="13"/>
  <c r="T362" i="13"/>
  <c r="S362" i="13"/>
  <c r="P362" i="13"/>
  <c r="BE361" i="13"/>
  <c r="BD361" i="13"/>
  <c r="BC361" i="13"/>
  <c r="AZ361" i="13"/>
  <c r="AV361" i="13"/>
  <c r="AU361" i="13"/>
  <c r="AT361" i="13"/>
  <c r="AQ361" i="13"/>
  <c r="AM361" i="13"/>
  <c r="AL361" i="13"/>
  <c r="AK361" i="13"/>
  <c r="AH361" i="13"/>
  <c r="AD361" i="13"/>
  <c r="AC361" i="13"/>
  <c r="AB361" i="13"/>
  <c r="Y361" i="13"/>
  <c r="U361" i="13"/>
  <c r="T361" i="13"/>
  <c r="S361" i="13"/>
  <c r="P361" i="13"/>
  <c r="BE360" i="13"/>
  <c r="BD360" i="13"/>
  <c r="BC360" i="13"/>
  <c r="AZ360" i="13"/>
  <c r="AV360" i="13"/>
  <c r="AU360" i="13"/>
  <c r="AT360" i="13"/>
  <c r="AQ360" i="13"/>
  <c r="AM360" i="13"/>
  <c r="AL360" i="13"/>
  <c r="AK360" i="13"/>
  <c r="AH360" i="13"/>
  <c r="AD360" i="13"/>
  <c r="AC360" i="13"/>
  <c r="AB360" i="13"/>
  <c r="Y360" i="13"/>
  <c r="U360" i="13"/>
  <c r="T360" i="13"/>
  <c r="S360" i="13"/>
  <c r="P360" i="13"/>
  <c r="BE359" i="13"/>
  <c r="BD359" i="13"/>
  <c r="BF359" i="13" s="1"/>
  <c r="BC359" i="13"/>
  <c r="AZ359" i="13"/>
  <c r="AV359" i="13"/>
  <c r="AU359" i="13"/>
  <c r="AT359" i="13"/>
  <c r="AQ359" i="13"/>
  <c r="AM359" i="13"/>
  <c r="AL359" i="13"/>
  <c r="AN359" i="13" s="1"/>
  <c r="AK359" i="13"/>
  <c r="AH359" i="13"/>
  <c r="AD359" i="13"/>
  <c r="AC359" i="13"/>
  <c r="AB359" i="13"/>
  <c r="Y359" i="13"/>
  <c r="U359" i="13"/>
  <c r="T359" i="13"/>
  <c r="S359" i="13"/>
  <c r="P359" i="13"/>
  <c r="BE358" i="13"/>
  <c r="BD358" i="13"/>
  <c r="BC358" i="13"/>
  <c r="AZ358" i="13"/>
  <c r="AV358" i="13"/>
  <c r="AU358" i="13"/>
  <c r="AT358" i="13"/>
  <c r="AQ358" i="13"/>
  <c r="AM358" i="13"/>
  <c r="AL358" i="13"/>
  <c r="AK358" i="13"/>
  <c r="AH358" i="13"/>
  <c r="AD358" i="13"/>
  <c r="AC358" i="13"/>
  <c r="AE358" i="13" s="1"/>
  <c r="AB358" i="13"/>
  <c r="Y358" i="13"/>
  <c r="U358" i="13"/>
  <c r="T358" i="13"/>
  <c r="S358" i="13"/>
  <c r="P358" i="13"/>
  <c r="BE357" i="13"/>
  <c r="BD357" i="13"/>
  <c r="BF357" i="13" s="1"/>
  <c r="BC357" i="13"/>
  <c r="AZ357" i="13"/>
  <c r="AV357" i="13"/>
  <c r="AU357" i="13"/>
  <c r="AT357" i="13"/>
  <c r="AQ357" i="13"/>
  <c r="AM357" i="13"/>
  <c r="AL357" i="13"/>
  <c r="AK357" i="13"/>
  <c r="AH357" i="13"/>
  <c r="AD357" i="13"/>
  <c r="AC357" i="13"/>
  <c r="AB357" i="13"/>
  <c r="Y357" i="13"/>
  <c r="U357" i="13"/>
  <c r="T357" i="13"/>
  <c r="S357" i="13"/>
  <c r="P357" i="13"/>
  <c r="BE356" i="13"/>
  <c r="BD356" i="13"/>
  <c r="BC356" i="13"/>
  <c r="AZ356" i="13"/>
  <c r="AV356" i="13"/>
  <c r="AU356" i="13"/>
  <c r="AT356" i="13"/>
  <c r="AQ356" i="13"/>
  <c r="AM356" i="13"/>
  <c r="AL356" i="13"/>
  <c r="AK356" i="13"/>
  <c r="AH356" i="13"/>
  <c r="AD356" i="13"/>
  <c r="AC356" i="13"/>
  <c r="AB356" i="13"/>
  <c r="Y356" i="13"/>
  <c r="U356" i="13"/>
  <c r="T356" i="13"/>
  <c r="S356" i="13"/>
  <c r="P356" i="13"/>
  <c r="BE355" i="13"/>
  <c r="BD355" i="13"/>
  <c r="BC355" i="13"/>
  <c r="AZ355" i="13"/>
  <c r="AV355" i="13"/>
  <c r="AU355" i="13"/>
  <c r="AT355" i="13"/>
  <c r="AQ355" i="13"/>
  <c r="AM355" i="13"/>
  <c r="AL355" i="13"/>
  <c r="AK355" i="13"/>
  <c r="AH355" i="13"/>
  <c r="AD355" i="13"/>
  <c r="AC355" i="13"/>
  <c r="AB355" i="13"/>
  <c r="Y355" i="13"/>
  <c r="U355" i="13"/>
  <c r="T355" i="13"/>
  <c r="S355" i="13"/>
  <c r="P355" i="13"/>
  <c r="BE354" i="13"/>
  <c r="BD354" i="13"/>
  <c r="BC354" i="13"/>
  <c r="AZ354" i="13"/>
  <c r="AV354" i="13"/>
  <c r="AU354" i="13"/>
  <c r="AT354" i="13"/>
  <c r="AQ354" i="13"/>
  <c r="AM354" i="13"/>
  <c r="AL354" i="13"/>
  <c r="AK354" i="13"/>
  <c r="AH354" i="13"/>
  <c r="AD354" i="13"/>
  <c r="AC354" i="13"/>
  <c r="AB354" i="13"/>
  <c r="Y354" i="13"/>
  <c r="U354" i="13"/>
  <c r="T354" i="13"/>
  <c r="S354" i="13"/>
  <c r="P354" i="13"/>
  <c r="BE349" i="13"/>
  <c r="BD349" i="13"/>
  <c r="BC349" i="13"/>
  <c r="AZ349" i="13"/>
  <c r="AV349" i="13"/>
  <c r="AU349" i="13"/>
  <c r="AT349" i="13"/>
  <c r="AQ349" i="13"/>
  <c r="AM349" i="13"/>
  <c r="AL349" i="13"/>
  <c r="AK349" i="13"/>
  <c r="AH349" i="13"/>
  <c r="AD349" i="13"/>
  <c r="AC349" i="13"/>
  <c r="AB349" i="13"/>
  <c r="Y349" i="13"/>
  <c r="U349" i="13"/>
  <c r="T349" i="13"/>
  <c r="S349" i="13"/>
  <c r="P349" i="13"/>
  <c r="BE348" i="13"/>
  <c r="BD348" i="13"/>
  <c r="BC348" i="13"/>
  <c r="AZ348" i="13"/>
  <c r="AV348" i="13"/>
  <c r="AU348" i="13"/>
  <c r="AT348" i="13"/>
  <c r="AQ348" i="13"/>
  <c r="AM348" i="13"/>
  <c r="AL348" i="13"/>
  <c r="AK348" i="13"/>
  <c r="AH348" i="13"/>
  <c r="AD348" i="13"/>
  <c r="AC348" i="13"/>
  <c r="AB348" i="13"/>
  <c r="Y348" i="13"/>
  <c r="U348" i="13"/>
  <c r="T348" i="13"/>
  <c r="S348" i="13"/>
  <c r="P348" i="13"/>
  <c r="BE347" i="13"/>
  <c r="BD347" i="13"/>
  <c r="BC347" i="13"/>
  <c r="AZ347" i="13"/>
  <c r="AV347" i="13"/>
  <c r="AU347" i="13"/>
  <c r="AT347" i="13"/>
  <c r="AQ347" i="13"/>
  <c r="AM347" i="13"/>
  <c r="AL347" i="13"/>
  <c r="AK347" i="13"/>
  <c r="AH347" i="13"/>
  <c r="AD347" i="13"/>
  <c r="AC347" i="13"/>
  <c r="AB347" i="13"/>
  <c r="Y347" i="13"/>
  <c r="U347" i="13"/>
  <c r="T347" i="13"/>
  <c r="S347" i="13"/>
  <c r="P347" i="13"/>
  <c r="BE346" i="13"/>
  <c r="BD346" i="13"/>
  <c r="BC346" i="13"/>
  <c r="AZ346" i="13"/>
  <c r="AV346" i="13"/>
  <c r="AU346" i="13"/>
  <c r="AT346" i="13"/>
  <c r="AQ346" i="13"/>
  <c r="AM346" i="13"/>
  <c r="AL346" i="13"/>
  <c r="AK346" i="13"/>
  <c r="AH346" i="13"/>
  <c r="AD346" i="13"/>
  <c r="AC346" i="13"/>
  <c r="AB346" i="13"/>
  <c r="Y346" i="13"/>
  <c r="U346" i="13"/>
  <c r="T346" i="13"/>
  <c r="S346" i="13"/>
  <c r="P346" i="13"/>
  <c r="BE345" i="13"/>
  <c r="BD345" i="13"/>
  <c r="BC345" i="13"/>
  <c r="AZ345" i="13"/>
  <c r="AV345" i="13"/>
  <c r="AU345" i="13"/>
  <c r="AT345" i="13"/>
  <c r="AQ345" i="13"/>
  <c r="AM345" i="13"/>
  <c r="AL345" i="13"/>
  <c r="AK345" i="13"/>
  <c r="AH345" i="13"/>
  <c r="AD345" i="13"/>
  <c r="AC345" i="13"/>
  <c r="AB345" i="13"/>
  <c r="Y345" i="13"/>
  <c r="U345" i="13"/>
  <c r="T345" i="13"/>
  <c r="S345" i="13"/>
  <c r="P345" i="13"/>
  <c r="BE344" i="13"/>
  <c r="BD344" i="13"/>
  <c r="BC344" i="13"/>
  <c r="AZ344" i="13"/>
  <c r="AV344" i="13"/>
  <c r="AU344" i="13"/>
  <c r="AT344" i="13"/>
  <c r="AQ344" i="13"/>
  <c r="AM344" i="13"/>
  <c r="AL344" i="13"/>
  <c r="AK344" i="13"/>
  <c r="AH344" i="13"/>
  <c r="AD344" i="13"/>
  <c r="AC344" i="13"/>
  <c r="AB344" i="13"/>
  <c r="Y344" i="13"/>
  <c r="U344" i="13"/>
  <c r="T344" i="13"/>
  <c r="S344" i="13"/>
  <c r="P344" i="13"/>
  <c r="BE343" i="13"/>
  <c r="BD343" i="13"/>
  <c r="BC343" i="13"/>
  <c r="AZ343" i="13"/>
  <c r="AV343" i="13"/>
  <c r="AU343" i="13"/>
  <c r="AT343" i="13"/>
  <c r="AQ343" i="13"/>
  <c r="AM343" i="13"/>
  <c r="AL343" i="13"/>
  <c r="AK343" i="13"/>
  <c r="AH343" i="13"/>
  <c r="AD343" i="13"/>
  <c r="AC343" i="13"/>
  <c r="AB343" i="13"/>
  <c r="Y343" i="13"/>
  <c r="U343" i="13"/>
  <c r="T343" i="13"/>
  <c r="S343" i="13"/>
  <c r="P343" i="13"/>
  <c r="BE342" i="13"/>
  <c r="BD342" i="13"/>
  <c r="BC342" i="13"/>
  <c r="AZ342" i="13"/>
  <c r="AV342" i="13"/>
  <c r="AU342" i="13"/>
  <c r="AT342" i="13"/>
  <c r="AQ342" i="13"/>
  <c r="AM342" i="13"/>
  <c r="AL342" i="13"/>
  <c r="AK342" i="13"/>
  <c r="AH342" i="13"/>
  <c r="AD342" i="13"/>
  <c r="AC342" i="13"/>
  <c r="AB342" i="13"/>
  <c r="Y342" i="13"/>
  <c r="U342" i="13"/>
  <c r="T342" i="13"/>
  <c r="S342" i="13"/>
  <c r="P342" i="13"/>
  <c r="BE341" i="13"/>
  <c r="BD341" i="13"/>
  <c r="BC341" i="13"/>
  <c r="AZ341" i="13"/>
  <c r="AV341" i="13"/>
  <c r="AU341" i="13"/>
  <c r="AT341" i="13"/>
  <c r="AQ341" i="13"/>
  <c r="AM341" i="13"/>
  <c r="AL341" i="13"/>
  <c r="AK341" i="13"/>
  <c r="AH341" i="13"/>
  <c r="AD341" i="13"/>
  <c r="AC341" i="13"/>
  <c r="AB341" i="13"/>
  <c r="Y341" i="13"/>
  <c r="U341" i="13"/>
  <c r="T341" i="13"/>
  <c r="S341" i="13"/>
  <c r="P341" i="13"/>
  <c r="BE340" i="13"/>
  <c r="BD340" i="13"/>
  <c r="BC340" i="13"/>
  <c r="AZ340" i="13"/>
  <c r="AV340" i="13"/>
  <c r="AU340" i="13"/>
  <c r="AT340" i="13"/>
  <c r="AQ340" i="13"/>
  <c r="AM340" i="13"/>
  <c r="AL340" i="13"/>
  <c r="AK340" i="13"/>
  <c r="AH340" i="13"/>
  <c r="AD340" i="13"/>
  <c r="AC340" i="13"/>
  <c r="AB340" i="13"/>
  <c r="Y340" i="13"/>
  <c r="U340" i="13"/>
  <c r="T340" i="13"/>
  <c r="S340" i="13"/>
  <c r="P340" i="13"/>
  <c r="BE335" i="13"/>
  <c r="BD335" i="13"/>
  <c r="BC335" i="13"/>
  <c r="AZ335" i="13"/>
  <c r="AV335" i="13"/>
  <c r="AU335" i="13"/>
  <c r="AT335" i="13"/>
  <c r="AQ335" i="13"/>
  <c r="AM335" i="13"/>
  <c r="AL335" i="13"/>
  <c r="AK335" i="13"/>
  <c r="AH335" i="13"/>
  <c r="AD335" i="13"/>
  <c r="AC335" i="13"/>
  <c r="AB335" i="13"/>
  <c r="Y335" i="13"/>
  <c r="U335" i="13"/>
  <c r="T335" i="13"/>
  <c r="S335" i="13"/>
  <c r="P335" i="13"/>
  <c r="BE334" i="13"/>
  <c r="BD334" i="13"/>
  <c r="BC334" i="13"/>
  <c r="AZ334" i="13"/>
  <c r="AV334" i="13"/>
  <c r="AU334" i="13"/>
  <c r="AT334" i="13"/>
  <c r="AQ334" i="13"/>
  <c r="AM334" i="13"/>
  <c r="AL334" i="13"/>
  <c r="AK334" i="13"/>
  <c r="AH334" i="13"/>
  <c r="AD334" i="13"/>
  <c r="AC334" i="13"/>
  <c r="AB334" i="13"/>
  <c r="Y334" i="13"/>
  <c r="U334" i="13"/>
  <c r="T334" i="13"/>
  <c r="S334" i="13"/>
  <c r="P334" i="13"/>
  <c r="BE333" i="13"/>
  <c r="BD333" i="13"/>
  <c r="BC333" i="13"/>
  <c r="AZ333" i="13"/>
  <c r="AV333" i="13"/>
  <c r="AU333" i="13"/>
  <c r="AT333" i="13"/>
  <c r="AQ333" i="13"/>
  <c r="AM333" i="13"/>
  <c r="AL333" i="13"/>
  <c r="AN333" i="13" s="1"/>
  <c r="AK333" i="13"/>
  <c r="AH333" i="13"/>
  <c r="AD333" i="13"/>
  <c r="AC333" i="13"/>
  <c r="AB333" i="13"/>
  <c r="Y333" i="13"/>
  <c r="U333" i="13"/>
  <c r="T333" i="13"/>
  <c r="V333" i="13" s="1"/>
  <c r="S333" i="13"/>
  <c r="P333" i="13"/>
  <c r="BE332" i="13"/>
  <c r="BD332" i="13"/>
  <c r="BC332" i="13"/>
  <c r="AZ332" i="13"/>
  <c r="AV332" i="13"/>
  <c r="AU332" i="13"/>
  <c r="AW332" i="13" s="1"/>
  <c r="AT332" i="13"/>
  <c r="AQ332" i="13"/>
  <c r="AM332" i="13"/>
  <c r="AL332" i="13"/>
  <c r="AK332" i="13"/>
  <c r="AH332" i="13"/>
  <c r="AD332" i="13"/>
  <c r="AC332" i="13"/>
  <c r="AE332" i="13" s="1"/>
  <c r="AB332" i="13"/>
  <c r="Y332" i="13"/>
  <c r="U332" i="13"/>
  <c r="T332" i="13"/>
  <c r="S332" i="13"/>
  <c r="P332" i="13"/>
  <c r="BE331" i="13"/>
  <c r="BD331" i="13"/>
  <c r="BC331" i="13"/>
  <c r="AZ331" i="13"/>
  <c r="AV331" i="13"/>
  <c r="AU331" i="13"/>
  <c r="AT331" i="13"/>
  <c r="AQ331" i="13"/>
  <c r="AM331" i="13"/>
  <c r="AL331" i="13"/>
  <c r="AK331" i="13"/>
  <c r="AH331" i="13"/>
  <c r="AD331" i="13"/>
  <c r="AC331" i="13"/>
  <c r="AB331" i="13"/>
  <c r="Y331" i="13"/>
  <c r="U331" i="13"/>
  <c r="T331" i="13"/>
  <c r="S331" i="13"/>
  <c r="P331" i="13"/>
  <c r="BE330" i="13"/>
  <c r="BD330" i="13"/>
  <c r="BC330" i="13"/>
  <c r="AZ330" i="13"/>
  <c r="AV330" i="13"/>
  <c r="AU330" i="13"/>
  <c r="AT330" i="13"/>
  <c r="AQ330" i="13"/>
  <c r="AM330" i="13"/>
  <c r="AL330" i="13"/>
  <c r="AK330" i="13"/>
  <c r="AH330" i="13"/>
  <c r="AD330" i="13"/>
  <c r="AC330" i="13"/>
  <c r="AB330" i="13"/>
  <c r="Y330" i="13"/>
  <c r="U330" i="13"/>
  <c r="T330" i="13"/>
  <c r="S330" i="13"/>
  <c r="P330" i="13"/>
  <c r="BE329" i="13"/>
  <c r="BD329" i="13"/>
  <c r="BC329" i="13"/>
  <c r="AZ329" i="13"/>
  <c r="AV329" i="13"/>
  <c r="AU329" i="13"/>
  <c r="AT329" i="13"/>
  <c r="AQ329" i="13"/>
  <c r="AM329" i="13"/>
  <c r="AL329" i="13"/>
  <c r="AN329" i="13" s="1"/>
  <c r="AK329" i="13"/>
  <c r="AH329" i="13"/>
  <c r="AD329" i="13"/>
  <c r="AC329" i="13"/>
  <c r="AB329" i="13"/>
  <c r="Y329" i="13"/>
  <c r="U329" i="13"/>
  <c r="T329" i="13"/>
  <c r="S329" i="13"/>
  <c r="P329" i="13"/>
  <c r="BE328" i="13"/>
  <c r="BD328" i="13"/>
  <c r="BC328" i="13"/>
  <c r="AZ328" i="13"/>
  <c r="AV328" i="13"/>
  <c r="AU328" i="13"/>
  <c r="AT328" i="13"/>
  <c r="AQ328" i="13"/>
  <c r="AM328" i="13"/>
  <c r="AL328" i="13"/>
  <c r="AK328" i="13"/>
  <c r="AH328" i="13"/>
  <c r="AD328" i="13"/>
  <c r="AC328" i="13"/>
  <c r="AB328" i="13"/>
  <c r="Y328" i="13"/>
  <c r="U328" i="13"/>
  <c r="T328" i="13"/>
  <c r="S328" i="13"/>
  <c r="P328" i="13"/>
  <c r="BE327" i="13"/>
  <c r="BD327" i="13"/>
  <c r="BC327" i="13"/>
  <c r="AZ327" i="13"/>
  <c r="AV327" i="13"/>
  <c r="AU327" i="13"/>
  <c r="AT327" i="13"/>
  <c r="AQ327" i="13"/>
  <c r="AM327" i="13"/>
  <c r="AL327" i="13"/>
  <c r="AK327" i="13"/>
  <c r="AH327" i="13"/>
  <c r="AD327" i="13"/>
  <c r="AC327" i="13"/>
  <c r="AB327" i="13"/>
  <c r="Y327" i="13"/>
  <c r="U327" i="13"/>
  <c r="T327" i="13"/>
  <c r="S327" i="13"/>
  <c r="P327" i="13"/>
  <c r="BE326" i="13"/>
  <c r="BD326" i="13"/>
  <c r="BC326" i="13"/>
  <c r="AZ326" i="13"/>
  <c r="AV326" i="13"/>
  <c r="AU326" i="13"/>
  <c r="AT326" i="13"/>
  <c r="AQ326" i="13"/>
  <c r="AM326" i="13"/>
  <c r="AL326" i="13"/>
  <c r="AK326" i="13"/>
  <c r="AH326" i="13"/>
  <c r="AD326" i="13"/>
  <c r="AC326" i="13"/>
  <c r="AB326" i="13"/>
  <c r="Y326" i="13"/>
  <c r="U326" i="13"/>
  <c r="T326" i="13"/>
  <c r="S326" i="13"/>
  <c r="P326" i="13"/>
  <c r="BE319" i="13"/>
  <c r="BD319" i="13"/>
  <c r="BC319" i="13"/>
  <c r="AZ319" i="13"/>
  <c r="AV319" i="13"/>
  <c r="AU319" i="13"/>
  <c r="AT319" i="13"/>
  <c r="AQ319" i="13"/>
  <c r="AM319" i="13"/>
  <c r="AL319" i="13"/>
  <c r="AK319" i="13"/>
  <c r="AH319" i="13"/>
  <c r="AD319" i="13"/>
  <c r="AC319" i="13"/>
  <c r="AB319" i="13"/>
  <c r="Y319" i="13"/>
  <c r="U319" i="13"/>
  <c r="T319" i="13"/>
  <c r="S319" i="13"/>
  <c r="P319" i="13"/>
  <c r="BE318" i="13"/>
  <c r="BD318" i="13"/>
  <c r="BC318" i="13"/>
  <c r="AZ318" i="13"/>
  <c r="AV318" i="13"/>
  <c r="AU318" i="13"/>
  <c r="AW318" i="13" s="1"/>
  <c r="AT318" i="13"/>
  <c r="AQ318" i="13"/>
  <c r="AM318" i="13"/>
  <c r="AL318" i="13"/>
  <c r="AK318" i="13"/>
  <c r="AH318" i="13"/>
  <c r="AD318" i="13"/>
  <c r="AC318" i="13"/>
  <c r="AE318" i="13" s="1"/>
  <c r="AB318" i="13"/>
  <c r="Y318" i="13"/>
  <c r="U318" i="13"/>
  <c r="T318" i="13"/>
  <c r="S318" i="13"/>
  <c r="P318" i="13"/>
  <c r="BE317" i="13"/>
  <c r="BD317" i="13"/>
  <c r="BF317" i="13" s="1"/>
  <c r="BC317" i="13"/>
  <c r="AZ317" i="13"/>
  <c r="AV317" i="13"/>
  <c r="AU317" i="13"/>
  <c r="AT317" i="13"/>
  <c r="AQ317" i="13"/>
  <c r="AM317" i="13"/>
  <c r="AL317" i="13"/>
  <c r="AK317" i="13"/>
  <c r="AH317" i="13"/>
  <c r="AD317" i="13"/>
  <c r="AC317" i="13"/>
  <c r="AB317" i="13"/>
  <c r="Y317" i="13"/>
  <c r="U317" i="13"/>
  <c r="T317" i="13"/>
  <c r="V317" i="13" s="1"/>
  <c r="S317" i="13"/>
  <c r="P317" i="13"/>
  <c r="BE316" i="13"/>
  <c r="BD316" i="13"/>
  <c r="BC316" i="13"/>
  <c r="AZ316" i="13"/>
  <c r="AV316" i="13"/>
  <c r="AU316" i="13"/>
  <c r="AT316" i="13"/>
  <c r="AQ316" i="13"/>
  <c r="AM316" i="13"/>
  <c r="AL316" i="13"/>
  <c r="AK316" i="13"/>
  <c r="AH316" i="13"/>
  <c r="AD316" i="13"/>
  <c r="AC316" i="13"/>
  <c r="AB316" i="13"/>
  <c r="Y316" i="13"/>
  <c r="U316" i="13"/>
  <c r="T316" i="13"/>
  <c r="S316" i="13"/>
  <c r="P316" i="13"/>
  <c r="BE315" i="13"/>
  <c r="BD315" i="13"/>
  <c r="BC315" i="13"/>
  <c r="AZ315" i="13"/>
  <c r="AV315" i="13"/>
  <c r="AU315" i="13"/>
  <c r="AT315" i="13"/>
  <c r="AQ315" i="13"/>
  <c r="AM315" i="13"/>
  <c r="AL315" i="13"/>
  <c r="AK315" i="13"/>
  <c r="AH315" i="13"/>
  <c r="AD315" i="13"/>
  <c r="AC315" i="13"/>
  <c r="AB315" i="13"/>
  <c r="Y315" i="13"/>
  <c r="U315" i="13"/>
  <c r="T315" i="13"/>
  <c r="S315" i="13"/>
  <c r="P315" i="13"/>
  <c r="BE314" i="13"/>
  <c r="BD314" i="13"/>
  <c r="BC314" i="13"/>
  <c r="AZ314" i="13"/>
  <c r="AV314" i="13"/>
  <c r="AU314" i="13"/>
  <c r="AT314" i="13"/>
  <c r="AQ314" i="13"/>
  <c r="AM314" i="13"/>
  <c r="AL314" i="13"/>
  <c r="AK314" i="13"/>
  <c r="AH314" i="13"/>
  <c r="AD314" i="13"/>
  <c r="AC314" i="13"/>
  <c r="AB314" i="13"/>
  <c r="Y314" i="13"/>
  <c r="U314" i="13"/>
  <c r="T314" i="13"/>
  <c r="S314" i="13"/>
  <c r="P314" i="13"/>
  <c r="BE313" i="13"/>
  <c r="BD313" i="13"/>
  <c r="BC313" i="13"/>
  <c r="AZ313" i="13"/>
  <c r="AV313" i="13"/>
  <c r="AU313" i="13"/>
  <c r="AT313" i="13"/>
  <c r="AQ313" i="13"/>
  <c r="AM313" i="13"/>
  <c r="AL313" i="13"/>
  <c r="AK313" i="13"/>
  <c r="AH313" i="13"/>
  <c r="AD313" i="13"/>
  <c r="AC313" i="13"/>
  <c r="AB313" i="13"/>
  <c r="Y313" i="13"/>
  <c r="U313" i="13"/>
  <c r="T313" i="13"/>
  <c r="S313" i="13"/>
  <c r="P313" i="13"/>
  <c r="BE312" i="13"/>
  <c r="BD312" i="13"/>
  <c r="BC312" i="13"/>
  <c r="AZ312" i="13"/>
  <c r="AV312" i="13"/>
  <c r="AU312" i="13"/>
  <c r="AT312" i="13"/>
  <c r="AQ312" i="13"/>
  <c r="AM312" i="13"/>
  <c r="AL312" i="13"/>
  <c r="AK312" i="13"/>
  <c r="AH312" i="13"/>
  <c r="AD312" i="13"/>
  <c r="AC312" i="13"/>
  <c r="AB312" i="13"/>
  <c r="Y312" i="13"/>
  <c r="U312" i="13"/>
  <c r="T312" i="13"/>
  <c r="S312" i="13"/>
  <c r="P312" i="13"/>
  <c r="BE311" i="13"/>
  <c r="BD311" i="13"/>
  <c r="BF311" i="13" s="1"/>
  <c r="BC311" i="13"/>
  <c r="AZ311" i="13"/>
  <c r="AV311" i="13"/>
  <c r="AU311" i="13"/>
  <c r="AT311" i="13"/>
  <c r="AQ311" i="13"/>
  <c r="AM311" i="13"/>
  <c r="AL311" i="13"/>
  <c r="AN311" i="13" s="1"/>
  <c r="AK311" i="13"/>
  <c r="AH311" i="13"/>
  <c r="AD311" i="13"/>
  <c r="AC311" i="13"/>
  <c r="AB311" i="13"/>
  <c r="Y311" i="13"/>
  <c r="U311" i="13"/>
  <c r="T311" i="13"/>
  <c r="S311" i="13"/>
  <c r="P311" i="13"/>
  <c r="BE310" i="13"/>
  <c r="BD310" i="13"/>
  <c r="BC310" i="13"/>
  <c r="AZ310" i="13"/>
  <c r="AV310" i="13"/>
  <c r="AU310" i="13"/>
  <c r="AW310" i="13" s="1"/>
  <c r="AT310" i="13"/>
  <c r="AQ310" i="13"/>
  <c r="AM310" i="13"/>
  <c r="AL310" i="13"/>
  <c r="AK310" i="13"/>
  <c r="AH310" i="13"/>
  <c r="AD310" i="13"/>
  <c r="AC310" i="13"/>
  <c r="AE310" i="13" s="1"/>
  <c r="AB310" i="13"/>
  <c r="Y310" i="13"/>
  <c r="U310" i="13"/>
  <c r="T310" i="13"/>
  <c r="S310" i="13"/>
  <c r="P310" i="13"/>
  <c r="BE305" i="13"/>
  <c r="BD305" i="13"/>
  <c r="BF305" i="13" s="1"/>
  <c r="BC305" i="13"/>
  <c r="AZ305" i="13"/>
  <c r="AV305" i="13"/>
  <c r="AU305" i="13"/>
  <c r="AT305" i="13"/>
  <c r="AQ305" i="13"/>
  <c r="AM305" i="13"/>
  <c r="AL305" i="13"/>
  <c r="AK305" i="13"/>
  <c r="AH305" i="13"/>
  <c r="AD305" i="13"/>
  <c r="AC305" i="13"/>
  <c r="AB305" i="13"/>
  <c r="Y305" i="13"/>
  <c r="U305" i="13"/>
  <c r="T305" i="13"/>
  <c r="S305" i="13"/>
  <c r="P305" i="13"/>
  <c r="BE304" i="13"/>
  <c r="BD304" i="13"/>
  <c r="BC304" i="13"/>
  <c r="AZ304" i="13"/>
  <c r="AV304" i="13"/>
  <c r="AU304" i="13"/>
  <c r="AT304" i="13"/>
  <c r="AQ304" i="13"/>
  <c r="AM304" i="13"/>
  <c r="AL304" i="13"/>
  <c r="AK304" i="13"/>
  <c r="AH304" i="13"/>
  <c r="AD304" i="13"/>
  <c r="AC304" i="13"/>
  <c r="AB304" i="13"/>
  <c r="Y304" i="13"/>
  <c r="U304" i="13"/>
  <c r="T304" i="13"/>
  <c r="S304" i="13"/>
  <c r="P304" i="13"/>
  <c r="BE303" i="13"/>
  <c r="BD303" i="13"/>
  <c r="BC303" i="13"/>
  <c r="AZ303" i="13"/>
  <c r="AV303" i="13"/>
  <c r="AU303" i="13"/>
  <c r="AT303" i="13"/>
  <c r="AQ303" i="13"/>
  <c r="AM303" i="13"/>
  <c r="AL303" i="13"/>
  <c r="AK303" i="13"/>
  <c r="AH303" i="13"/>
  <c r="AD303" i="13"/>
  <c r="AC303" i="13"/>
  <c r="AB303" i="13"/>
  <c r="Y303" i="13"/>
  <c r="U303" i="13"/>
  <c r="T303" i="13"/>
  <c r="S303" i="13"/>
  <c r="P303" i="13"/>
  <c r="BE302" i="13"/>
  <c r="BD302" i="13"/>
  <c r="BC302" i="13"/>
  <c r="AZ302" i="13"/>
  <c r="AV302" i="13"/>
  <c r="AU302" i="13"/>
  <c r="AT302" i="13"/>
  <c r="AQ302" i="13"/>
  <c r="AM302" i="13"/>
  <c r="AL302" i="13"/>
  <c r="AK302" i="13"/>
  <c r="AH302" i="13"/>
  <c r="AD302" i="13"/>
  <c r="AC302" i="13"/>
  <c r="AB302" i="13"/>
  <c r="Y302" i="13"/>
  <c r="U302" i="13"/>
  <c r="T302" i="13"/>
  <c r="S302" i="13"/>
  <c r="P302" i="13"/>
  <c r="BE301" i="13"/>
  <c r="BD301" i="13"/>
  <c r="BC301" i="13"/>
  <c r="AZ301" i="13"/>
  <c r="AV301" i="13"/>
  <c r="AU301" i="13"/>
  <c r="AT301" i="13"/>
  <c r="AQ301" i="13"/>
  <c r="AM301" i="13"/>
  <c r="AL301" i="13"/>
  <c r="AK301" i="13"/>
  <c r="AH301" i="13"/>
  <c r="AD301" i="13"/>
  <c r="AC301" i="13"/>
  <c r="AB301" i="13"/>
  <c r="Y301" i="13"/>
  <c r="U301" i="13"/>
  <c r="T301" i="13"/>
  <c r="S301" i="13"/>
  <c r="P301" i="13"/>
  <c r="BE300" i="13"/>
  <c r="BD300" i="13"/>
  <c r="BC300" i="13"/>
  <c r="AZ300" i="13"/>
  <c r="AV300" i="13"/>
  <c r="AU300" i="13"/>
  <c r="AT300" i="13"/>
  <c r="AQ300" i="13"/>
  <c r="AM300" i="13"/>
  <c r="AL300" i="13"/>
  <c r="AK300" i="13"/>
  <c r="AH300" i="13"/>
  <c r="AD300" i="13"/>
  <c r="AC300" i="13"/>
  <c r="AB300" i="13"/>
  <c r="Y300" i="13"/>
  <c r="U300" i="13"/>
  <c r="T300" i="13"/>
  <c r="S300" i="13"/>
  <c r="P300" i="13"/>
  <c r="BE299" i="13"/>
  <c r="BD299" i="13"/>
  <c r="BC299" i="13"/>
  <c r="AZ299" i="13"/>
  <c r="AV299" i="13"/>
  <c r="AU299" i="13"/>
  <c r="AT299" i="13"/>
  <c r="AQ299" i="13"/>
  <c r="AM299" i="13"/>
  <c r="AL299" i="13"/>
  <c r="AK299" i="13"/>
  <c r="AH299" i="13"/>
  <c r="AD299" i="13"/>
  <c r="AC299" i="13"/>
  <c r="AB299" i="13"/>
  <c r="Y299" i="13"/>
  <c r="U299" i="13"/>
  <c r="T299" i="13"/>
  <c r="S299" i="13"/>
  <c r="P299" i="13"/>
  <c r="BE298" i="13"/>
  <c r="BD298" i="13"/>
  <c r="BC298" i="13"/>
  <c r="AZ298" i="13"/>
  <c r="AV298" i="13"/>
  <c r="AU298" i="13"/>
  <c r="AT298" i="13"/>
  <c r="AQ298" i="13"/>
  <c r="AM298" i="13"/>
  <c r="AL298" i="13"/>
  <c r="AK298" i="13"/>
  <c r="AH298" i="13"/>
  <c r="AD298" i="13"/>
  <c r="AC298" i="13"/>
  <c r="AB298" i="13"/>
  <c r="Y298" i="13"/>
  <c r="U298" i="13"/>
  <c r="T298" i="13"/>
  <c r="S298" i="13"/>
  <c r="P298" i="13"/>
  <c r="BE297" i="13"/>
  <c r="BD297" i="13"/>
  <c r="BC297" i="13"/>
  <c r="AZ297" i="13"/>
  <c r="AV297" i="13"/>
  <c r="AU297" i="13"/>
  <c r="AT297" i="13"/>
  <c r="AQ297" i="13"/>
  <c r="AM297" i="13"/>
  <c r="AL297" i="13"/>
  <c r="AK297" i="13"/>
  <c r="AH297" i="13"/>
  <c r="AD297" i="13"/>
  <c r="AC297" i="13"/>
  <c r="AB297" i="13"/>
  <c r="Y297" i="13"/>
  <c r="U297" i="13"/>
  <c r="T297" i="13"/>
  <c r="S297" i="13"/>
  <c r="P297" i="13"/>
  <c r="BE296" i="13"/>
  <c r="BD296" i="13"/>
  <c r="BC296" i="13"/>
  <c r="AZ296" i="13"/>
  <c r="AV296" i="13"/>
  <c r="AU296" i="13"/>
  <c r="AT296" i="13"/>
  <c r="AQ296" i="13"/>
  <c r="AM296" i="13"/>
  <c r="AL296" i="13"/>
  <c r="AK296" i="13"/>
  <c r="AH296" i="13"/>
  <c r="AD296" i="13"/>
  <c r="AC296" i="13"/>
  <c r="AB296" i="13"/>
  <c r="Y296" i="13"/>
  <c r="U296" i="13"/>
  <c r="T296" i="13"/>
  <c r="S296" i="13"/>
  <c r="P296" i="13"/>
  <c r="BE291" i="13"/>
  <c r="BD291" i="13"/>
  <c r="BC291" i="13"/>
  <c r="AZ291" i="13"/>
  <c r="AV291" i="13"/>
  <c r="AU291" i="13"/>
  <c r="AT291" i="13"/>
  <c r="AQ291" i="13"/>
  <c r="AM291" i="13"/>
  <c r="AL291" i="13"/>
  <c r="AK291" i="13"/>
  <c r="AH291" i="13"/>
  <c r="AD291" i="13"/>
  <c r="AC291" i="13"/>
  <c r="AB291" i="13"/>
  <c r="Y291" i="13"/>
  <c r="U291" i="13"/>
  <c r="T291" i="13"/>
  <c r="S291" i="13"/>
  <c r="P291" i="13"/>
  <c r="BE290" i="13"/>
  <c r="BD290" i="13"/>
  <c r="BC290" i="13"/>
  <c r="AZ290" i="13"/>
  <c r="AV290" i="13"/>
  <c r="AU290" i="13"/>
  <c r="AT290" i="13"/>
  <c r="AQ290" i="13"/>
  <c r="AM290" i="13"/>
  <c r="AL290" i="13"/>
  <c r="AK290" i="13"/>
  <c r="AH290" i="13"/>
  <c r="AD290" i="13"/>
  <c r="AC290" i="13"/>
  <c r="AB290" i="13"/>
  <c r="Y290" i="13"/>
  <c r="U290" i="13"/>
  <c r="T290" i="13"/>
  <c r="S290" i="13"/>
  <c r="P290" i="13"/>
  <c r="BE289" i="13"/>
  <c r="BD289" i="13"/>
  <c r="BC289" i="13"/>
  <c r="AZ289" i="13"/>
  <c r="AV289" i="13"/>
  <c r="AU289" i="13"/>
  <c r="AT289" i="13"/>
  <c r="AQ289" i="13"/>
  <c r="AM289" i="13"/>
  <c r="AL289" i="13"/>
  <c r="AK289" i="13"/>
  <c r="AH289" i="13"/>
  <c r="AD289" i="13"/>
  <c r="AC289" i="13"/>
  <c r="AB289" i="13"/>
  <c r="Y289" i="13"/>
  <c r="U289" i="13"/>
  <c r="T289" i="13"/>
  <c r="S289" i="13"/>
  <c r="P289" i="13"/>
  <c r="BE288" i="13"/>
  <c r="BD288" i="13"/>
  <c r="BC288" i="13"/>
  <c r="AZ288" i="13"/>
  <c r="AV288" i="13"/>
  <c r="AU288" i="13"/>
  <c r="AT288" i="13"/>
  <c r="AQ288" i="13"/>
  <c r="AM288" i="13"/>
  <c r="AL288" i="13"/>
  <c r="AK288" i="13"/>
  <c r="AH288" i="13"/>
  <c r="AD288" i="13"/>
  <c r="AC288" i="13"/>
  <c r="AB288" i="13"/>
  <c r="Y288" i="13"/>
  <c r="U288" i="13"/>
  <c r="T288" i="13"/>
  <c r="S288" i="13"/>
  <c r="P288" i="13"/>
  <c r="BE287" i="13"/>
  <c r="BD287" i="13"/>
  <c r="BC287" i="13"/>
  <c r="AZ287" i="13"/>
  <c r="AV287" i="13"/>
  <c r="AU287" i="13"/>
  <c r="AT287" i="13"/>
  <c r="AQ287" i="13"/>
  <c r="AM287" i="13"/>
  <c r="AL287" i="13"/>
  <c r="AK287" i="13"/>
  <c r="AH287" i="13"/>
  <c r="AD287" i="13"/>
  <c r="AC287" i="13"/>
  <c r="AB287" i="13"/>
  <c r="Y287" i="13"/>
  <c r="U287" i="13"/>
  <c r="T287" i="13"/>
  <c r="S287" i="13"/>
  <c r="P287" i="13"/>
  <c r="BE286" i="13"/>
  <c r="BD286" i="13"/>
  <c r="BC286" i="13"/>
  <c r="AZ286" i="13"/>
  <c r="AV286" i="13"/>
  <c r="AU286" i="13"/>
  <c r="AT286" i="13"/>
  <c r="AQ286" i="13"/>
  <c r="AM286" i="13"/>
  <c r="AL286" i="13"/>
  <c r="AK286" i="13"/>
  <c r="AH286" i="13"/>
  <c r="AD286" i="13"/>
  <c r="AC286" i="13"/>
  <c r="AB286" i="13"/>
  <c r="Y286" i="13"/>
  <c r="U286" i="13"/>
  <c r="T286" i="13"/>
  <c r="S286" i="13"/>
  <c r="P286" i="13"/>
  <c r="BE285" i="13"/>
  <c r="BD285" i="13"/>
  <c r="BC285" i="13"/>
  <c r="AZ285" i="13"/>
  <c r="AV285" i="13"/>
  <c r="AU285" i="13"/>
  <c r="AT285" i="13"/>
  <c r="AQ285" i="13"/>
  <c r="AM285" i="13"/>
  <c r="AL285" i="13"/>
  <c r="AK285" i="13"/>
  <c r="AH285" i="13"/>
  <c r="AD285" i="13"/>
  <c r="AC285" i="13"/>
  <c r="AB285" i="13"/>
  <c r="Y285" i="13"/>
  <c r="U285" i="13"/>
  <c r="T285" i="13"/>
  <c r="S285" i="13"/>
  <c r="P285" i="13"/>
  <c r="BE284" i="13"/>
  <c r="BD284" i="13"/>
  <c r="BC284" i="13"/>
  <c r="AZ284" i="13"/>
  <c r="AV284" i="13"/>
  <c r="AU284" i="13"/>
  <c r="AT284" i="13"/>
  <c r="AQ284" i="13"/>
  <c r="AM284" i="13"/>
  <c r="AL284" i="13"/>
  <c r="AK284" i="13"/>
  <c r="AH284" i="13"/>
  <c r="AD284" i="13"/>
  <c r="AC284" i="13"/>
  <c r="AE284" i="13" s="1"/>
  <c r="AB284" i="13"/>
  <c r="Y284" i="13"/>
  <c r="U284" i="13"/>
  <c r="T284" i="13"/>
  <c r="S284" i="13"/>
  <c r="P284" i="13"/>
  <c r="BE283" i="13"/>
  <c r="BD283" i="13"/>
  <c r="BC283" i="13"/>
  <c r="AZ283" i="13"/>
  <c r="AV283" i="13"/>
  <c r="AU283" i="13"/>
  <c r="AT283" i="13"/>
  <c r="AQ283" i="13"/>
  <c r="AM283" i="13"/>
  <c r="AL283" i="13"/>
  <c r="AN283" i="13" s="1"/>
  <c r="AK283" i="13"/>
  <c r="AH283" i="13"/>
  <c r="AD283" i="13"/>
  <c r="AC283" i="13"/>
  <c r="AB283" i="13"/>
  <c r="Y283" i="13"/>
  <c r="U283" i="13"/>
  <c r="T283" i="13"/>
  <c r="S283" i="13"/>
  <c r="P283" i="13"/>
  <c r="BE282" i="13"/>
  <c r="BD282" i="13"/>
  <c r="BC282" i="13"/>
  <c r="AZ282" i="13"/>
  <c r="AV282" i="13"/>
  <c r="AU282" i="13"/>
  <c r="AT282" i="13"/>
  <c r="AQ282" i="13"/>
  <c r="AM282" i="13"/>
  <c r="AL282" i="13"/>
  <c r="AK282" i="13"/>
  <c r="AH282" i="13"/>
  <c r="AD282" i="13"/>
  <c r="AC282" i="13"/>
  <c r="AB282" i="13"/>
  <c r="Y282" i="13"/>
  <c r="U282" i="13"/>
  <c r="T282" i="13"/>
  <c r="S282" i="13"/>
  <c r="P282" i="13"/>
  <c r="BE277" i="13"/>
  <c r="BD277" i="13"/>
  <c r="BC277" i="13"/>
  <c r="AZ277" i="13"/>
  <c r="AV277" i="13"/>
  <c r="AU277" i="13"/>
  <c r="AT277" i="13"/>
  <c r="AQ277" i="13"/>
  <c r="AM277" i="13"/>
  <c r="AL277" i="13"/>
  <c r="AK277" i="13"/>
  <c r="AH277" i="13"/>
  <c r="AD277" i="13"/>
  <c r="AC277" i="13"/>
  <c r="AB277" i="13"/>
  <c r="Y277" i="13"/>
  <c r="U277" i="13"/>
  <c r="T277" i="13"/>
  <c r="S277" i="13"/>
  <c r="P277" i="13"/>
  <c r="BE276" i="13"/>
  <c r="BD276" i="13"/>
  <c r="BC276" i="13"/>
  <c r="AZ276" i="13"/>
  <c r="AV276" i="13"/>
  <c r="AU276" i="13"/>
  <c r="AT276" i="13"/>
  <c r="AQ276" i="13"/>
  <c r="AM276" i="13"/>
  <c r="AL276" i="13"/>
  <c r="AK276" i="13"/>
  <c r="AH276" i="13"/>
  <c r="AD276" i="13"/>
  <c r="AC276" i="13"/>
  <c r="AB276" i="13"/>
  <c r="Y276" i="13"/>
  <c r="U276" i="13"/>
  <c r="T276" i="13"/>
  <c r="S276" i="13"/>
  <c r="P276" i="13"/>
  <c r="BE275" i="13"/>
  <c r="BD275" i="13"/>
  <c r="BC275" i="13"/>
  <c r="AZ275" i="13"/>
  <c r="AV275" i="13"/>
  <c r="AU275" i="13"/>
  <c r="AT275" i="13"/>
  <c r="AQ275" i="13"/>
  <c r="AM275" i="13"/>
  <c r="AL275" i="13"/>
  <c r="AK275" i="13"/>
  <c r="AH275" i="13"/>
  <c r="AD275" i="13"/>
  <c r="AC275" i="13"/>
  <c r="AB275" i="13"/>
  <c r="Y275" i="13"/>
  <c r="U275" i="13"/>
  <c r="T275" i="13"/>
  <c r="S275" i="13"/>
  <c r="P275" i="13"/>
  <c r="BE274" i="13"/>
  <c r="BD274" i="13"/>
  <c r="BC274" i="13"/>
  <c r="AZ274" i="13"/>
  <c r="AV274" i="13"/>
  <c r="AU274" i="13"/>
  <c r="AT274" i="13"/>
  <c r="AQ274" i="13"/>
  <c r="AM274" i="13"/>
  <c r="AL274" i="13"/>
  <c r="AK274" i="13"/>
  <c r="AH274" i="13"/>
  <c r="AD274" i="13"/>
  <c r="AC274" i="13"/>
  <c r="AB274" i="13"/>
  <c r="Y274" i="13"/>
  <c r="U274" i="13"/>
  <c r="T274" i="13"/>
  <c r="S274" i="13"/>
  <c r="P274" i="13"/>
  <c r="BE273" i="13"/>
  <c r="BD273" i="13"/>
  <c r="BC273" i="13"/>
  <c r="AZ273" i="13"/>
  <c r="AV273" i="13"/>
  <c r="AU273" i="13"/>
  <c r="AT273" i="13"/>
  <c r="AQ273" i="13"/>
  <c r="AM273" i="13"/>
  <c r="AL273" i="13"/>
  <c r="AN273" i="13" s="1"/>
  <c r="AK273" i="13"/>
  <c r="AH273" i="13"/>
  <c r="AD273" i="13"/>
  <c r="AC273" i="13"/>
  <c r="AB273" i="13"/>
  <c r="Y273" i="13"/>
  <c r="U273" i="13"/>
  <c r="T273" i="13"/>
  <c r="S273" i="13"/>
  <c r="P273" i="13"/>
  <c r="BE272" i="13"/>
  <c r="BD272" i="13"/>
  <c r="BC272" i="13"/>
  <c r="AZ272" i="13"/>
  <c r="AV272" i="13"/>
  <c r="AU272" i="13"/>
  <c r="AW272" i="13" s="1"/>
  <c r="AT272" i="13"/>
  <c r="AQ272" i="13"/>
  <c r="AM272" i="13"/>
  <c r="AL272" i="13"/>
  <c r="AK272" i="13"/>
  <c r="AH272" i="13"/>
  <c r="AD272" i="13"/>
  <c r="AC272" i="13"/>
  <c r="AB272" i="13"/>
  <c r="Y272" i="13"/>
  <c r="U272" i="13"/>
  <c r="T272" i="13"/>
  <c r="S272" i="13"/>
  <c r="P272" i="13"/>
  <c r="BE271" i="13"/>
  <c r="BD271" i="13"/>
  <c r="BF271" i="13" s="1"/>
  <c r="BC271" i="13"/>
  <c r="AZ271" i="13"/>
  <c r="AV271" i="13"/>
  <c r="AU271" i="13"/>
  <c r="AT271" i="13"/>
  <c r="AQ271" i="13"/>
  <c r="AM271" i="13"/>
  <c r="AL271" i="13"/>
  <c r="AK271" i="13"/>
  <c r="AH271" i="13"/>
  <c r="AD271" i="13"/>
  <c r="AC271" i="13"/>
  <c r="AB271" i="13"/>
  <c r="Y271" i="13"/>
  <c r="U271" i="13"/>
  <c r="T271" i="13"/>
  <c r="S271" i="13"/>
  <c r="P271" i="13"/>
  <c r="BE270" i="13"/>
  <c r="BD270" i="13"/>
  <c r="BC270" i="13"/>
  <c r="AZ270" i="13"/>
  <c r="AV270" i="13"/>
  <c r="AU270" i="13"/>
  <c r="AT270" i="13"/>
  <c r="AQ270" i="13"/>
  <c r="AM270" i="13"/>
  <c r="AL270" i="13"/>
  <c r="AK270" i="13"/>
  <c r="AH270" i="13"/>
  <c r="AD270" i="13"/>
  <c r="AC270" i="13"/>
  <c r="AB270" i="13"/>
  <c r="Y270" i="13"/>
  <c r="U270" i="13"/>
  <c r="T270" i="13"/>
  <c r="S270" i="13"/>
  <c r="P270" i="13"/>
  <c r="BE269" i="13"/>
  <c r="BD269" i="13"/>
  <c r="BC269" i="13"/>
  <c r="AZ269" i="13"/>
  <c r="AV269" i="13"/>
  <c r="AU269" i="13"/>
  <c r="AT269" i="13"/>
  <c r="AQ269" i="13"/>
  <c r="AM269" i="13"/>
  <c r="AL269" i="13"/>
  <c r="AK269" i="13"/>
  <c r="AH269" i="13"/>
  <c r="AD269" i="13"/>
  <c r="AC269" i="13"/>
  <c r="AB269" i="13"/>
  <c r="Y269" i="13"/>
  <c r="U269" i="13"/>
  <c r="T269" i="13"/>
  <c r="S269" i="13"/>
  <c r="P269" i="13"/>
  <c r="BE268" i="13"/>
  <c r="BD268" i="13"/>
  <c r="BC268" i="13"/>
  <c r="AZ268" i="13"/>
  <c r="AV268" i="13"/>
  <c r="AU268" i="13"/>
  <c r="AT268" i="13"/>
  <c r="AQ268" i="13"/>
  <c r="AM268" i="13"/>
  <c r="AL268" i="13"/>
  <c r="AK268" i="13"/>
  <c r="AH268" i="13"/>
  <c r="AD268" i="13"/>
  <c r="AC268" i="13"/>
  <c r="AB268" i="13"/>
  <c r="Y268" i="13"/>
  <c r="U268" i="13"/>
  <c r="T268" i="13"/>
  <c r="S268" i="13"/>
  <c r="P268" i="13"/>
  <c r="BE263" i="13"/>
  <c r="BD263" i="13"/>
  <c r="BC263" i="13"/>
  <c r="AZ263" i="13"/>
  <c r="AV263" i="13"/>
  <c r="AU263" i="13"/>
  <c r="AT263" i="13"/>
  <c r="AQ263" i="13"/>
  <c r="AM263" i="13"/>
  <c r="AL263" i="13"/>
  <c r="AK263" i="13"/>
  <c r="AH263" i="13"/>
  <c r="AD263" i="13"/>
  <c r="AC263" i="13"/>
  <c r="AB263" i="13"/>
  <c r="Y263" i="13"/>
  <c r="U263" i="13"/>
  <c r="T263" i="13"/>
  <c r="S263" i="13"/>
  <c r="P263" i="13"/>
  <c r="BE262" i="13"/>
  <c r="BD262" i="13"/>
  <c r="BC262" i="13"/>
  <c r="AZ262" i="13"/>
  <c r="AV262" i="13"/>
  <c r="AU262" i="13"/>
  <c r="AT262" i="13"/>
  <c r="AQ262" i="13"/>
  <c r="AM262" i="13"/>
  <c r="AL262" i="13"/>
  <c r="AK262" i="13"/>
  <c r="AH262" i="13"/>
  <c r="AD262" i="13"/>
  <c r="AC262" i="13"/>
  <c r="AE262" i="13" s="1"/>
  <c r="AB262" i="13"/>
  <c r="Y262" i="13"/>
  <c r="U262" i="13"/>
  <c r="T262" i="13"/>
  <c r="S262" i="13"/>
  <c r="P262" i="13"/>
  <c r="BE261" i="13"/>
  <c r="BD261" i="13"/>
  <c r="BC261" i="13"/>
  <c r="AZ261" i="13"/>
  <c r="AV261" i="13"/>
  <c r="AU261" i="13"/>
  <c r="AT261" i="13"/>
  <c r="AQ261" i="13"/>
  <c r="AM261" i="13"/>
  <c r="AL261" i="13"/>
  <c r="AN261" i="13" s="1"/>
  <c r="AK261" i="13"/>
  <c r="AH261" i="13"/>
  <c r="AD261" i="13"/>
  <c r="AC261" i="13"/>
  <c r="AB261" i="13"/>
  <c r="Y261" i="13"/>
  <c r="U261" i="13"/>
  <c r="T261" i="13"/>
  <c r="S261" i="13"/>
  <c r="P261" i="13"/>
  <c r="BE260" i="13"/>
  <c r="BD260" i="13"/>
  <c r="BC260" i="13"/>
  <c r="AZ260" i="13"/>
  <c r="AV260" i="13"/>
  <c r="AU260" i="13"/>
  <c r="AW260" i="13" s="1"/>
  <c r="AT260" i="13"/>
  <c r="AQ260" i="13"/>
  <c r="AM260" i="13"/>
  <c r="AL260" i="13"/>
  <c r="AK260" i="13"/>
  <c r="AH260" i="13"/>
  <c r="AD260" i="13"/>
  <c r="AC260" i="13"/>
  <c r="AB260" i="13"/>
  <c r="Y260" i="13"/>
  <c r="U260" i="13"/>
  <c r="T260" i="13"/>
  <c r="S260" i="13"/>
  <c r="P260" i="13"/>
  <c r="BE259" i="13"/>
  <c r="BD259" i="13"/>
  <c r="BC259" i="13"/>
  <c r="AZ259" i="13"/>
  <c r="AV259" i="13"/>
  <c r="AU259" i="13"/>
  <c r="AT259" i="13"/>
  <c r="AQ259" i="13"/>
  <c r="AM259" i="13"/>
  <c r="AL259" i="13"/>
  <c r="AK259" i="13"/>
  <c r="AH259" i="13"/>
  <c r="AD259" i="13"/>
  <c r="AC259" i="13"/>
  <c r="AB259" i="13"/>
  <c r="Y259" i="13"/>
  <c r="U259" i="13"/>
  <c r="T259" i="13"/>
  <c r="S259" i="13"/>
  <c r="P259" i="13"/>
  <c r="BE258" i="13"/>
  <c r="BD258" i="13"/>
  <c r="BC258" i="13"/>
  <c r="AZ258" i="13"/>
  <c r="AV258" i="13"/>
  <c r="AU258" i="13"/>
  <c r="AT258" i="13"/>
  <c r="AQ258" i="13"/>
  <c r="AM258" i="13"/>
  <c r="AL258" i="13"/>
  <c r="AK258" i="13"/>
  <c r="AH258" i="13"/>
  <c r="AD258" i="13"/>
  <c r="AC258" i="13"/>
  <c r="AE258" i="13" s="1"/>
  <c r="AB258" i="13"/>
  <c r="Y258" i="13"/>
  <c r="U258" i="13"/>
  <c r="T258" i="13"/>
  <c r="S258" i="13"/>
  <c r="P258" i="13"/>
  <c r="BE257" i="13"/>
  <c r="BD257" i="13"/>
  <c r="BF257" i="13" s="1"/>
  <c r="BC257" i="13"/>
  <c r="AZ257" i="13"/>
  <c r="AV257" i="13"/>
  <c r="AU257" i="13"/>
  <c r="AT257" i="13"/>
  <c r="AQ257" i="13"/>
  <c r="AM257" i="13"/>
  <c r="AL257" i="13"/>
  <c r="AN257" i="13" s="1"/>
  <c r="AK257" i="13"/>
  <c r="AH257" i="13"/>
  <c r="AD257" i="13"/>
  <c r="AC257" i="13"/>
  <c r="AB257" i="13"/>
  <c r="Y257" i="13"/>
  <c r="U257" i="13"/>
  <c r="T257" i="13"/>
  <c r="V257" i="13" s="1"/>
  <c r="S257" i="13"/>
  <c r="P257" i="13"/>
  <c r="BE256" i="13"/>
  <c r="BD256" i="13"/>
  <c r="BC256" i="13"/>
  <c r="AZ256" i="13"/>
  <c r="AV256" i="13"/>
  <c r="AU256" i="13"/>
  <c r="AW256" i="13" s="1"/>
  <c r="AT256" i="13"/>
  <c r="AQ256" i="13"/>
  <c r="AM256" i="13"/>
  <c r="AL256" i="13"/>
  <c r="AK256" i="13"/>
  <c r="AH256" i="13"/>
  <c r="AD256" i="13"/>
  <c r="AC256" i="13"/>
  <c r="AE256" i="13" s="1"/>
  <c r="AB256" i="13"/>
  <c r="Y256" i="13"/>
  <c r="U256" i="13"/>
  <c r="T256" i="13"/>
  <c r="S256" i="13"/>
  <c r="P256" i="13"/>
  <c r="BE255" i="13"/>
  <c r="BD255" i="13"/>
  <c r="BF255" i="13" s="1"/>
  <c r="BC255" i="13"/>
  <c r="AZ255" i="13"/>
  <c r="AV255" i="13"/>
  <c r="AU255" i="13"/>
  <c r="AT255" i="13"/>
  <c r="AQ255" i="13"/>
  <c r="AM255" i="13"/>
  <c r="AL255" i="13"/>
  <c r="AN255" i="13" s="1"/>
  <c r="AK255" i="13"/>
  <c r="AH255" i="13"/>
  <c r="AD255" i="13"/>
  <c r="AC255" i="13"/>
  <c r="AB255" i="13"/>
  <c r="Y255" i="13"/>
  <c r="U255" i="13"/>
  <c r="T255" i="13"/>
  <c r="S255" i="13"/>
  <c r="P255" i="13"/>
  <c r="BE254" i="13"/>
  <c r="BD254" i="13"/>
  <c r="BC254" i="13"/>
  <c r="AZ254" i="13"/>
  <c r="AV254" i="13"/>
  <c r="AU254" i="13"/>
  <c r="AT254" i="13"/>
  <c r="AQ254" i="13"/>
  <c r="AM254" i="13"/>
  <c r="AL254" i="13"/>
  <c r="AK254" i="13"/>
  <c r="AH254" i="13"/>
  <c r="AD254" i="13"/>
  <c r="AC254" i="13"/>
  <c r="AB254" i="13"/>
  <c r="Y254" i="13"/>
  <c r="U254" i="13"/>
  <c r="T254" i="13"/>
  <c r="S254" i="13"/>
  <c r="P254" i="13"/>
  <c r="BE249" i="13"/>
  <c r="BD249" i="13"/>
  <c r="BC249" i="13"/>
  <c r="AZ249" i="13"/>
  <c r="AV249" i="13"/>
  <c r="AU249" i="13"/>
  <c r="AT249" i="13"/>
  <c r="AQ249" i="13"/>
  <c r="AM249" i="13"/>
  <c r="AL249" i="13"/>
  <c r="AK249" i="13"/>
  <c r="AH249" i="13"/>
  <c r="AD249" i="13"/>
  <c r="AC249" i="13"/>
  <c r="AB249" i="13"/>
  <c r="Y249" i="13"/>
  <c r="U249" i="13"/>
  <c r="T249" i="13"/>
  <c r="S249" i="13"/>
  <c r="P249" i="13"/>
  <c r="BE248" i="13"/>
  <c r="BD248" i="13"/>
  <c r="BC248" i="13"/>
  <c r="AZ248" i="13"/>
  <c r="AV248" i="13"/>
  <c r="AU248" i="13"/>
  <c r="AT248" i="13"/>
  <c r="AQ248" i="13"/>
  <c r="AM248" i="13"/>
  <c r="AL248" i="13"/>
  <c r="AK248" i="13"/>
  <c r="AH248" i="13"/>
  <c r="AD248" i="13"/>
  <c r="AC248" i="13"/>
  <c r="AB248" i="13"/>
  <c r="Y248" i="13"/>
  <c r="U248" i="13"/>
  <c r="T248" i="13"/>
  <c r="S248" i="13"/>
  <c r="P248" i="13"/>
  <c r="BE247" i="13"/>
  <c r="BD247" i="13"/>
  <c r="BC247" i="13"/>
  <c r="AZ247" i="13"/>
  <c r="AV247" i="13"/>
  <c r="AU247" i="13"/>
  <c r="AT247" i="13"/>
  <c r="AQ247" i="13"/>
  <c r="AM247" i="13"/>
  <c r="AL247" i="13"/>
  <c r="AK247" i="13"/>
  <c r="AH247" i="13"/>
  <c r="AD247" i="13"/>
  <c r="AC247" i="13"/>
  <c r="AB247" i="13"/>
  <c r="Y247" i="13"/>
  <c r="U247" i="13"/>
  <c r="T247" i="13"/>
  <c r="S247" i="13"/>
  <c r="P247" i="13"/>
  <c r="BE246" i="13"/>
  <c r="BD246" i="13"/>
  <c r="BC246" i="13"/>
  <c r="AZ246" i="13"/>
  <c r="AV246" i="13"/>
  <c r="AU246" i="13"/>
  <c r="AT246" i="13"/>
  <c r="AQ246" i="13"/>
  <c r="AM246" i="13"/>
  <c r="AL246" i="13"/>
  <c r="AK246" i="13"/>
  <c r="AH246" i="13"/>
  <c r="AD246" i="13"/>
  <c r="AC246" i="13"/>
  <c r="AB246" i="13"/>
  <c r="Y246" i="13"/>
  <c r="U246" i="13"/>
  <c r="T246" i="13"/>
  <c r="S246" i="13"/>
  <c r="P246" i="13"/>
  <c r="BE245" i="13"/>
  <c r="BD245" i="13"/>
  <c r="BC245" i="13"/>
  <c r="AZ245" i="13"/>
  <c r="AV245" i="13"/>
  <c r="AU245" i="13"/>
  <c r="AT245" i="13"/>
  <c r="AQ245" i="13"/>
  <c r="AM245" i="13"/>
  <c r="AL245" i="13"/>
  <c r="AK245" i="13"/>
  <c r="AH245" i="13"/>
  <c r="AD245" i="13"/>
  <c r="AC245" i="13"/>
  <c r="AB245" i="13"/>
  <c r="Y245" i="13"/>
  <c r="U245" i="13"/>
  <c r="T245" i="13"/>
  <c r="S245" i="13"/>
  <c r="P245" i="13"/>
  <c r="BE244" i="13"/>
  <c r="BD244" i="13"/>
  <c r="BC244" i="13"/>
  <c r="AZ244" i="13"/>
  <c r="AV244" i="13"/>
  <c r="AU244" i="13"/>
  <c r="AT244" i="13"/>
  <c r="AQ244" i="13"/>
  <c r="AM244" i="13"/>
  <c r="AL244" i="13"/>
  <c r="AK244" i="13"/>
  <c r="AH244" i="13"/>
  <c r="AD244" i="13"/>
  <c r="AC244" i="13"/>
  <c r="AB244" i="13"/>
  <c r="Y244" i="13"/>
  <c r="U244" i="13"/>
  <c r="T244" i="13"/>
  <c r="S244" i="13"/>
  <c r="P244" i="13"/>
  <c r="BE243" i="13"/>
  <c r="BD243" i="13"/>
  <c r="BC243" i="13"/>
  <c r="AZ243" i="13"/>
  <c r="AV243" i="13"/>
  <c r="AU243" i="13"/>
  <c r="AT243" i="13"/>
  <c r="AQ243" i="13"/>
  <c r="AM243" i="13"/>
  <c r="AL243" i="13"/>
  <c r="AK243" i="13"/>
  <c r="AH243" i="13"/>
  <c r="AD243" i="13"/>
  <c r="AC243" i="13"/>
  <c r="AB243" i="13"/>
  <c r="Y243" i="13"/>
  <c r="U243" i="13"/>
  <c r="T243" i="13"/>
  <c r="S243" i="13"/>
  <c r="P243" i="13"/>
  <c r="BE242" i="13"/>
  <c r="BD242" i="13"/>
  <c r="BC242" i="13"/>
  <c r="AZ242" i="13"/>
  <c r="AV242" i="13"/>
  <c r="AU242" i="13"/>
  <c r="AT242" i="13"/>
  <c r="AQ242" i="13"/>
  <c r="AM242" i="13"/>
  <c r="AL242" i="13"/>
  <c r="AK242" i="13"/>
  <c r="AH242" i="13"/>
  <c r="AD242" i="13"/>
  <c r="AC242" i="13"/>
  <c r="AB242" i="13"/>
  <c r="Y242" i="13"/>
  <c r="U242" i="13"/>
  <c r="T242" i="13"/>
  <c r="S242" i="13"/>
  <c r="P242" i="13"/>
  <c r="BE241" i="13"/>
  <c r="BD241" i="13"/>
  <c r="BC241" i="13"/>
  <c r="AZ241" i="13"/>
  <c r="AV241" i="13"/>
  <c r="AU241" i="13"/>
  <c r="AT241" i="13"/>
  <c r="AQ241" i="13"/>
  <c r="AM241" i="13"/>
  <c r="AL241" i="13"/>
  <c r="AK241" i="13"/>
  <c r="AH241" i="13"/>
  <c r="AD241" i="13"/>
  <c r="AC241" i="13"/>
  <c r="AB241" i="13"/>
  <c r="Y241" i="13"/>
  <c r="U241" i="13"/>
  <c r="T241" i="13"/>
  <c r="S241" i="13"/>
  <c r="P241" i="13"/>
  <c r="BE240" i="13"/>
  <c r="BD240" i="13"/>
  <c r="BC240" i="13"/>
  <c r="AZ240" i="13"/>
  <c r="AV240" i="13"/>
  <c r="AU240" i="13"/>
  <c r="AT240" i="13"/>
  <c r="AQ240" i="13"/>
  <c r="AM240" i="13"/>
  <c r="AL240" i="13"/>
  <c r="AK240" i="13"/>
  <c r="AH240" i="13"/>
  <c r="AD240" i="13"/>
  <c r="AC240" i="13"/>
  <c r="AB240" i="13"/>
  <c r="Y240" i="13"/>
  <c r="U240" i="13"/>
  <c r="T240" i="13"/>
  <c r="S240" i="13"/>
  <c r="P240" i="13"/>
  <c r="BE235" i="13"/>
  <c r="BD235" i="13"/>
  <c r="BC235" i="13"/>
  <c r="AZ235" i="13"/>
  <c r="AV235" i="13"/>
  <c r="AU235" i="13"/>
  <c r="AT235" i="13"/>
  <c r="AQ235" i="13"/>
  <c r="AM235" i="13"/>
  <c r="AL235" i="13"/>
  <c r="AK235" i="13"/>
  <c r="AH235" i="13"/>
  <c r="AD235" i="13"/>
  <c r="AC235" i="13"/>
  <c r="AB235" i="13"/>
  <c r="Y235" i="13"/>
  <c r="U235" i="13"/>
  <c r="T235" i="13"/>
  <c r="S235" i="13"/>
  <c r="P235" i="13"/>
  <c r="BE234" i="13"/>
  <c r="BD234" i="13"/>
  <c r="BC234" i="13"/>
  <c r="AZ234" i="13"/>
  <c r="AV234" i="13"/>
  <c r="AU234" i="13"/>
  <c r="AT234" i="13"/>
  <c r="AQ234" i="13"/>
  <c r="AM234" i="13"/>
  <c r="AL234" i="13"/>
  <c r="AK234" i="13"/>
  <c r="AH234" i="13"/>
  <c r="AD234" i="13"/>
  <c r="AC234" i="13"/>
  <c r="AB234" i="13"/>
  <c r="Y234" i="13"/>
  <c r="U234" i="13"/>
  <c r="T234" i="13"/>
  <c r="S234" i="13"/>
  <c r="P234" i="13"/>
  <c r="BE233" i="13"/>
  <c r="BD233" i="13"/>
  <c r="BC233" i="13"/>
  <c r="AZ233" i="13"/>
  <c r="AV233" i="13"/>
  <c r="AU233" i="13"/>
  <c r="AT233" i="13"/>
  <c r="AQ233" i="13"/>
  <c r="AM233" i="13"/>
  <c r="AL233" i="13"/>
  <c r="AK233" i="13"/>
  <c r="AH233" i="13"/>
  <c r="AD233" i="13"/>
  <c r="AC233" i="13"/>
  <c r="AB233" i="13"/>
  <c r="Y233" i="13"/>
  <c r="U233" i="13"/>
  <c r="T233" i="13"/>
  <c r="S233" i="13"/>
  <c r="P233" i="13"/>
  <c r="BE232" i="13"/>
  <c r="BD232" i="13"/>
  <c r="BC232" i="13"/>
  <c r="AZ232" i="13"/>
  <c r="AV232" i="13"/>
  <c r="AU232" i="13"/>
  <c r="AT232" i="13"/>
  <c r="AQ232" i="13"/>
  <c r="AM232" i="13"/>
  <c r="AL232" i="13"/>
  <c r="AK232" i="13"/>
  <c r="AH232" i="13"/>
  <c r="AD232" i="13"/>
  <c r="AC232" i="13"/>
  <c r="AB232" i="13"/>
  <c r="Y232" i="13"/>
  <c r="U232" i="13"/>
  <c r="T232" i="13"/>
  <c r="S232" i="13"/>
  <c r="P232" i="13"/>
  <c r="BE231" i="13"/>
  <c r="BD231" i="13"/>
  <c r="BC231" i="13"/>
  <c r="AZ231" i="13"/>
  <c r="AV231" i="13"/>
  <c r="AU231" i="13"/>
  <c r="AT231" i="13"/>
  <c r="AQ231" i="13"/>
  <c r="AM231" i="13"/>
  <c r="AL231" i="13"/>
  <c r="AK231" i="13"/>
  <c r="AH231" i="13"/>
  <c r="AD231" i="13"/>
  <c r="AC231" i="13"/>
  <c r="AB231" i="13"/>
  <c r="Y231" i="13"/>
  <c r="U231" i="13"/>
  <c r="T231" i="13"/>
  <c r="S231" i="13"/>
  <c r="P231" i="13"/>
  <c r="BE230" i="13"/>
  <c r="BD230" i="13"/>
  <c r="BC230" i="13"/>
  <c r="AZ230" i="13"/>
  <c r="AV230" i="13"/>
  <c r="AU230" i="13"/>
  <c r="AT230" i="13"/>
  <c r="AQ230" i="13"/>
  <c r="AM230" i="13"/>
  <c r="AL230" i="13"/>
  <c r="AK230" i="13"/>
  <c r="AH230" i="13"/>
  <c r="AD230" i="13"/>
  <c r="AC230" i="13"/>
  <c r="AB230" i="13"/>
  <c r="Y230" i="13"/>
  <c r="U230" i="13"/>
  <c r="T230" i="13"/>
  <c r="S230" i="13"/>
  <c r="P230" i="13"/>
  <c r="BE229" i="13"/>
  <c r="BD229" i="13"/>
  <c r="BC229" i="13"/>
  <c r="AZ229" i="13"/>
  <c r="AV229" i="13"/>
  <c r="AU229" i="13"/>
  <c r="AT229" i="13"/>
  <c r="AQ229" i="13"/>
  <c r="AM229" i="13"/>
  <c r="AL229" i="13"/>
  <c r="AK229" i="13"/>
  <c r="AH229" i="13"/>
  <c r="AD229" i="13"/>
  <c r="AC229" i="13"/>
  <c r="AB229" i="13"/>
  <c r="Y229" i="13"/>
  <c r="U229" i="13"/>
  <c r="T229" i="13"/>
  <c r="S229" i="13"/>
  <c r="P229" i="13"/>
  <c r="BE228" i="13"/>
  <c r="BD228" i="13"/>
  <c r="BC228" i="13"/>
  <c r="AZ228" i="13"/>
  <c r="AV228" i="13"/>
  <c r="AU228" i="13"/>
  <c r="AT228" i="13"/>
  <c r="AQ228" i="13"/>
  <c r="AM228" i="13"/>
  <c r="AL228" i="13"/>
  <c r="AK228" i="13"/>
  <c r="AH228" i="13"/>
  <c r="AD228" i="13"/>
  <c r="AC228" i="13"/>
  <c r="AB228" i="13"/>
  <c r="Y228" i="13"/>
  <c r="U228" i="13"/>
  <c r="T228" i="13"/>
  <c r="S228" i="13"/>
  <c r="P228" i="13"/>
  <c r="BE227" i="13"/>
  <c r="BD227" i="13"/>
  <c r="BC227" i="13"/>
  <c r="AZ227" i="13"/>
  <c r="AV227" i="13"/>
  <c r="AU227" i="13"/>
  <c r="AT227" i="13"/>
  <c r="AQ227" i="13"/>
  <c r="AM227" i="13"/>
  <c r="AL227" i="13"/>
  <c r="AK227" i="13"/>
  <c r="AH227" i="13"/>
  <c r="AD227" i="13"/>
  <c r="AC227" i="13"/>
  <c r="AB227" i="13"/>
  <c r="Y227" i="13"/>
  <c r="U227" i="13"/>
  <c r="T227" i="13"/>
  <c r="S227" i="13"/>
  <c r="P227" i="13"/>
  <c r="BE226" i="13"/>
  <c r="BD226" i="13"/>
  <c r="BC226" i="13"/>
  <c r="AZ226" i="13"/>
  <c r="AV226" i="13"/>
  <c r="AU226" i="13"/>
  <c r="AT226" i="13"/>
  <c r="AQ226" i="13"/>
  <c r="AM226" i="13"/>
  <c r="AL226" i="13"/>
  <c r="AK226" i="13"/>
  <c r="AH226" i="13"/>
  <c r="AD226" i="13"/>
  <c r="AC226" i="13"/>
  <c r="AB226" i="13"/>
  <c r="Y226" i="13"/>
  <c r="U226" i="13"/>
  <c r="T226" i="13"/>
  <c r="S226" i="13"/>
  <c r="P226" i="13"/>
  <c r="BE221" i="13"/>
  <c r="BD221" i="13"/>
  <c r="BC221" i="13"/>
  <c r="AZ221" i="13"/>
  <c r="AV221" i="13"/>
  <c r="AU221" i="13"/>
  <c r="AT221" i="13"/>
  <c r="AQ221" i="13"/>
  <c r="AM221" i="13"/>
  <c r="AL221" i="13"/>
  <c r="AK221" i="13"/>
  <c r="AH221" i="13"/>
  <c r="AD221" i="13"/>
  <c r="AC221" i="13"/>
  <c r="AB221" i="13"/>
  <c r="Y221" i="13"/>
  <c r="U221" i="13"/>
  <c r="T221" i="13"/>
  <c r="S221" i="13"/>
  <c r="P221" i="13"/>
  <c r="BE220" i="13"/>
  <c r="BD220" i="13"/>
  <c r="BC220" i="13"/>
  <c r="AZ220" i="13"/>
  <c r="AV220" i="13"/>
  <c r="AU220" i="13"/>
  <c r="AT220" i="13"/>
  <c r="AQ220" i="13"/>
  <c r="AM220" i="13"/>
  <c r="AL220" i="13"/>
  <c r="AK220" i="13"/>
  <c r="AH220" i="13"/>
  <c r="AD220" i="13"/>
  <c r="AC220" i="13"/>
  <c r="AE220" i="13" s="1"/>
  <c r="AB220" i="13"/>
  <c r="Y220" i="13"/>
  <c r="U220" i="13"/>
  <c r="T220" i="13"/>
  <c r="S220" i="13"/>
  <c r="P220" i="13"/>
  <c r="BE219" i="13"/>
  <c r="BD219" i="13"/>
  <c r="BF219" i="13" s="1"/>
  <c r="BC219" i="13"/>
  <c r="AZ219" i="13"/>
  <c r="AV219" i="13"/>
  <c r="AU219" i="13"/>
  <c r="AT219" i="13"/>
  <c r="AQ219" i="13"/>
  <c r="AM219" i="13"/>
  <c r="AL219" i="13"/>
  <c r="AK219" i="13"/>
  <c r="AH219" i="13"/>
  <c r="AD219" i="13"/>
  <c r="AC219" i="13"/>
  <c r="AB219" i="13"/>
  <c r="Y219" i="13"/>
  <c r="U219" i="13"/>
  <c r="T219" i="13"/>
  <c r="S219" i="13"/>
  <c r="P219" i="13"/>
  <c r="BE218" i="13"/>
  <c r="BD218" i="13"/>
  <c r="BC218" i="13"/>
  <c r="AZ218" i="13"/>
  <c r="AV218" i="13"/>
  <c r="AU218" i="13"/>
  <c r="AW218" i="13" s="1"/>
  <c r="AT218" i="13"/>
  <c r="AQ218" i="13"/>
  <c r="AM218" i="13"/>
  <c r="AL218" i="13"/>
  <c r="AK218" i="13"/>
  <c r="AH218" i="13"/>
  <c r="AD218" i="13"/>
  <c r="AC218" i="13"/>
  <c r="AB218" i="13"/>
  <c r="Y218" i="13"/>
  <c r="U218" i="13"/>
  <c r="T218" i="13"/>
  <c r="S218" i="13"/>
  <c r="P218" i="13"/>
  <c r="BE217" i="13"/>
  <c r="BD217" i="13"/>
  <c r="BF217" i="13" s="1"/>
  <c r="BC217" i="13"/>
  <c r="AZ217" i="13"/>
  <c r="AV217" i="13"/>
  <c r="AU217" i="13"/>
  <c r="AT217" i="13"/>
  <c r="AQ217" i="13"/>
  <c r="AM217" i="13"/>
  <c r="AL217" i="13"/>
  <c r="AK217" i="13"/>
  <c r="AH217" i="13"/>
  <c r="AD217" i="13"/>
  <c r="AC217" i="13"/>
  <c r="AB217" i="13"/>
  <c r="Y217" i="13"/>
  <c r="U217" i="13"/>
  <c r="T217" i="13"/>
  <c r="S217" i="13"/>
  <c r="P217" i="13"/>
  <c r="BE216" i="13"/>
  <c r="BD216" i="13"/>
  <c r="BC216" i="13"/>
  <c r="AZ216" i="13"/>
  <c r="AV216" i="13"/>
  <c r="AU216" i="13"/>
  <c r="AW216" i="13" s="1"/>
  <c r="AT216" i="13"/>
  <c r="AQ216" i="13"/>
  <c r="AM216" i="13"/>
  <c r="AL216" i="13"/>
  <c r="AK216" i="13"/>
  <c r="AH216" i="13"/>
  <c r="AD216" i="13"/>
  <c r="AC216" i="13"/>
  <c r="AB216" i="13"/>
  <c r="Y216" i="13"/>
  <c r="U216" i="13"/>
  <c r="T216" i="13"/>
  <c r="S216" i="13"/>
  <c r="P216" i="13"/>
  <c r="BE215" i="13"/>
  <c r="BD215" i="13"/>
  <c r="BC215" i="13"/>
  <c r="AZ215" i="13"/>
  <c r="AV215" i="13"/>
  <c r="AU215" i="13"/>
  <c r="AT215" i="13"/>
  <c r="AQ215" i="13"/>
  <c r="AM215" i="13"/>
  <c r="AL215" i="13"/>
  <c r="AK215" i="13"/>
  <c r="AH215" i="13"/>
  <c r="AD215" i="13"/>
  <c r="AC215" i="13"/>
  <c r="AB215" i="13"/>
  <c r="Y215" i="13"/>
  <c r="U215" i="13"/>
  <c r="T215" i="13"/>
  <c r="S215" i="13"/>
  <c r="P215" i="13"/>
  <c r="BE214" i="13"/>
  <c r="BD214" i="13"/>
  <c r="BC214" i="13"/>
  <c r="AZ214" i="13"/>
  <c r="AV214" i="13"/>
  <c r="AU214" i="13"/>
  <c r="AT214" i="13"/>
  <c r="AQ214" i="13"/>
  <c r="AM214" i="13"/>
  <c r="AL214" i="13"/>
  <c r="AK214" i="13"/>
  <c r="AH214" i="13"/>
  <c r="AD214" i="13"/>
  <c r="AC214" i="13"/>
  <c r="AB214" i="13"/>
  <c r="Y214" i="13"/>
  <c r="U214" i="13"/>
  <c r="T214" i="13"/>
  <c r="S214" i="13"/>
  <c r="P214" i="13"/>
  <c r="BE213" i="13"/>
  <c r="BD213" i="13"/>
  <c r="BC213" i="13"/>
  <c r="AZ213" i="13"/>
  <c r="AV213" i="13"/>
  <c r="AU213" i="13"/>
  <c r="AT213" i="13"/>
  <c r="AQ213" i="13"/>
  <c r="AM213" i="13"/>
  <c r="AL213" i="13"/>
  <c r="AK213" i="13"/>
  <c r="AH213" i="13"/>
  <c r="AD213" i="13"/>
  <c r="AC213" i="13"/>
  <c r="AB213" i="13"/>
  <c r="Y213" i="13"/>
  <c r="U213" i="13"/>
  <c r="T213" i="13"/>
  <c r="S213" i="13"/>
  <c r="P213" i="13"/>
  <c r="BE212" i="13"/>
  <c r="BD212" i="13"/>
  <c r="BC212" i="13"/>
  <c r="AZ212" i="13"/>
  <c r="AV212" i="13"/>
  <c r="AU212" i="13"/>
  <c r="AT212" i="13"/>
  <c r="AQ212" i="13"/>
  <c r="AM212" i="13"/>
  <c r="AL212" i="13"/>
  <c r="AK212" i="13"/>
  <c r="AH212" i="13"/>
  <c r="AD212" i="13"/>
  <c r="AC212" i="13"/>
  <c r="AB212" i="13"/>
  <c r="Y212" i="13"/>
  <c r="U212" i="13"/>
  <c r="T212" i="13"/>
  <c r="S212" i="13"/>
  <c r="P212" i="13"/>
  <c r="BE207" i="13"/>
  <c r="BD207" i="13"/>
  <c r="BC207" i="13"/>
  <c r="AZ207" i="13"/>
  <c r="AV207" i="13"/>
  <c r="AU207" i="13"/>
  <c r="AT207" i="13"/>
  <c r="AQ207" i="13"/>
  <c r="AM207" i="13"/>
  <c r="AL207" i="13"/>
  <c r="AK207" i="13"/>
  <c r="AH207" i="13"/>
  <c r="AD207" i="13"/>
  <c r="AC207" i="13"/>
  <c r="AB207" i="13"/>
  <c r="Y207" i="13"/>
  <c r="U207" i="13"/>
  <c r="T207" i="13"/>
  <c r="S207" i="13"/>
  <c r="P207" i="13"/>
  <c r="BE206" i="13"/>
  <c r="BD206" i="13"/>
  <c r="BC206" i="13"/>
  <c r="AZ206" i="13"/>
  <c r="AV206" i="13"/>
  <c r="AU206" i="13"/>
  <c r="AW206" i="13" s="1"/>
  <c r="AT206" i="13"/>
  <c r="AQ206" i="13"/>
  <c r="AM206" i="13"/>
  <c r="AL206" i="13"/>
  <c r="AK206" i="13"/>
  <c r="AH206" i="13"/>
  <c r="AD206" i="13"/>
  <c r="AC206" i="13"/>
  <c r="AB206" i="13"/>
  <c r="Y206" i="13"/>
  <c r="U206" i="13"/>
  <c r="T206" i="13"/>
  <c r="S206" i="13"/>
  <c r="P206" i="13"/>
  <c r="BE205" i="13"/>
  <c r="BD205" i="13"/>
  <c r="BC205" i="13"/>
  <c r="AZ205" i="13"/>
  <c r="AV205" i="13"/>
  <c r="AU205" i="13"/>
  <c r="AT205" i="13"/>
  <c r="AQ205" i="13"/>
  <c r="AM205" i="13"/>
  <c r="AL205" i="13"/>
  <c r="AK205" i="13"/>
  <c r="AH205" i="13"/>
  <c r="AD205" i="13"/>
  <c r="AC205" i="13"/>
  <c r="AB205" i="13"/>
  <c r="Y205" i="13"/>
  <c r="U205" i="13"/>
  <c r="T205" i="13"/>
  <c r="S205" i="13"/>
  <c r="P205" i="13"/>
  <c r="BE204" i="13"/>
  <c r="BD204" i="13"/>
  <c r="BC204" i="13"/>
  <c r="AZ204" i="13"/>
  <c r="AV204" i="13"/>
  <c r="AU204" i="13"/>
  <c r="AT204" i="13"/>
  <c r="AQ204" i="13"/>
  <c r="AM204" i="13"/>
  <c r="AL204" i="13"/>
  <c r="AK204" i="13"/>
  <c r="AH204" i="13"/>
  <c r="AD204" i="13"/>
  <c r="AC204" i="13"/>
  <c r="AB204" i="13"/>
  <c r="Y204" i="13"/>
  <c r="U204" i="13"/>
  <c r="T204" i="13"/>
  <c r="S204" i="13"/>
  <c r="P204" i="13"/>
  <c r="BE203" i="13"/>
  <c r="BD203" i="13"/>
  <c r="BC203" i="13"/>
  <c r="AZ203" i="13"/>
  <c r="AV203" i="13"/>
  <c r="AU203" i="13"/>
  <c r="AT203" i="13"/>
  <c r="AQ203" i="13"/>
  <c r="AM203" i="13"/>
  <c r="AL203" i="13"/>
  <c r="AK203" i="13"/>
  <c r="AH203" i="13"/>
  <c r="AD203" i="13"/>
  <c r="AC203" i="13"/>
  <c r="AB203" i="13"/>
  <c r="Y203" i="13"/>
  <c r="U203" i="13"/>
  <c r="T203" i="13"/>
  <c r="S203" i="13"/>
  <c r="P203" i="13"/>
  <c r="BE202" i="13"/>
  <c r="BD202" i="13"/>
  <c r="BC202" i="13"/>
  <c r="AZ202" i="13"/>
  <c r="AV202" i="13"/>
  <c r="AU202" i="13"/>
  <c r="AT202" i="13"/>
  <c r="AQ202" i="13"/>
  <c r="AM202" i="13"/>
  <c r="AL202" i="13"/>
  <c r="AK202" i="13"/>
  <c r="AH202" i="13"/>
  <c r="AD202" i="13"/>
  <c r="AC202" i="13"/>
  <c r="AB202" i="13"/>
  <c r="Y202" i="13"/>
  <c r="U202" i="13"/>
  <c r="T202" i="13"/>
  <c r="S202" i="13"/>
  <c r="P202" i="13"/>
  <c r="BE201" i="13"/>
  <c r="BD201" i="13"/>
  <c r="BC201" i="13"/>
  <c r="AZ201" i="13"/>
  <c r="AV201" i="13"/>
  <c r="AU201" i="13"/>
  <c r="AT201" i="13"/>
  <c r="AQ201" i="13"/>
  <c r="AM201" i="13"/>
  <c r="AL201" i="13"/>
  <c r="AK201" i="13"/>
  <c r="AH201" i="13"/>
  <c r="AD201" i="13"/>
  <c r="AC201" i="13"/>
  <c r="AB201" i="13"/>
  <c r="Y201" i="13"/>
  <c r="U201" i="13"/>
  <c r="T201" i="13"/>
  <c r="S201" i="13"/>
  <c r="P201" i="13"/>
  <c r="BE200" i="13"/>
  <c r="BD200" i="13"/>
  <c r="BC200" i="13"/>
  <c r="AZ200" i="13"/>
  <c r="AV200" i="13"/>
  <c r="AU200" i="13"/>
  <c r="AT200" i="13"/>
  <c r="AQ200" i="13"/>
  <c r="AM200" i="13"/>
  <c r="AL200" i="13"/>
  <c r="AK200" i="13"/>
  <c r="AH200" i="13"/>
  <c r="AD200" i="13"/>
  <c r="AC200" i="13"/>
  <c r="AB200" i="13"/>
  <c r="Y200" i="13"/>
  <c r="U200" i="13"/>
  <c r="T200" i="13"/>
  <c r="S200" i="13"/>
  <c r="P200" i="13"/>
  <c r="BE199" i="13"/>
  <c r="BD199" i="13"/>
  <c r="BC199" i="13"/>
  <c r="AZ199" i="13"/>
  <c r="AV199" i="13"/>
  <c r="AU199" i="13"/>
  <c r="AT199" i="13"/>
  <c r="AQ199" i="13"/>
  <c r="AM199" i="13"/>
  <c r="AL199" i="13"/>
  <c r="AK199" i="13"/>
  <c r="AH199" i="13"/>
  <c r="AD199" i="13"/>
  <c r="AC199" i="13"/>
  <c r="AB199" i="13"/>
  <c r="Y199" i="13"/>
  <c r="U199" i="13"/>
  <c r="T199" i="13"/>
  <c r="S199" i="13"/>
  <c r="P199" i="13"/>
  <c r="BE198" i="13"/>
  <c r="BD198" i="13"/>
  <c r="BC198" i="13"/>
  <c r="AZ198" i="13"/>
  <c r="AV198" i="13"/>
  <c r="AU198" i="13"/>
  <c r="AT198" i="13"/>
  <c r="AQ198" i="13"/>
  <c r="AM198" i="13"/>
  <c r="AL198" i="13"/>
  <c r="AK198" i="13"/>
  <c r="AH198" i="13"/>
  <c r="AD198" i="13"/>
  <c r="AC198" i="13"/>
  <c r="AB198" i="13"/>
  <c r="Y198" i="13"/>
  <c r="U198" i="13"/>
  <c r="T198" i="13"/>
  <c r="S198" i="13"/>
  <c r="P198" i="13"/>
  <c r="BE193" i="13"/>
  <c r="BD193" i="13"/>
  <c r="BC193" i="13"/>
  <c r="AZ193" i="13"/>
  <c r="AV193" i="13"/>
  <c r="AU193" i="13"/>
  <c r="AT193" i="13"/>
  <c r="AQ193" i="13"/>
  <c r="AM193" i="13"/>
  <c r="AL193" i="13"/>
  <c r="AK193" i="13"/>
  <c r="AH193" i="13"/>
  <c r="AD193" i="13"/>
  <c r="AC193" i="13"/>
  <c r="AB193" i="13"/>
  <c r="Y193" i="13"/>
  <c r="U193" i="13"/>
  <c r="T193" i="13"/>
  <c r="S193" i="13"/>
  <c r="P193" i="13"/>
  <c r="BE192" i="13"/>
  <c r="BD192" i="13"/>
  <c r="BC192" i="13"/>
  <c r="AZ192" i="13"/>
  <c r="AV192" i="13"/>
  <c r="AU192" i="13"/>
  <c r="AT192" i="13"/>
  <c r="AQ192" i="13"/>
  <c r="AM192" i="13"/>
  <c r="AL192" i="13"/>
  <c r="AK192" i="13"/>
  <c r="AH192" i="13"/>
  <c r="AD192" i="13"/>
  <c r="AC192" i="13"/>
  <c r="AB192" i="13"/>
  <c r="Y192" i="13"/>
  <c r="U192" i="13"/>
  <c r="T192" i="13"/>
  <c r="S192" i="13"/>
  <c r="P192" i="13"/>
  <c r="BE191" i="13"/>
  <c r="BD191" i="13"/>
  <c r="BC191" i="13"/>
  <c r="AZ191" i="13"/>
  <c r="AV191" i="13"/>
  <c r="AU191" i="13"/>
  <c r="AT191" i="13"/>
  <c r="AQ191" i="13"/>
  <c r="AM191" i="13"/>
  <c r="AL191" i="13"/>
  <c r="AK191" i="13"/>
  <c r="AH191" i="13"/>
  <c r="AD191" i="13"/>
  <c r="AC191" i="13"/>
  <c r="AB191" i="13"/>
  <c r="Y191" i="13"/>
  <c r="U191" i="13"/>
  <c r="T191" i="13"/>
  <c r="S191" i="13"/>
  <c r="P191" i="13"/>
  <c r="BE190" i="13"/>
  <c r="BD190" i="13"/>
  <c r="BC190" i="13"/>
  <c r="AZ190" i="13"/>
  <c r="AV190" i="13"/>
  <c r="AU190" i="13"/>
  <c r="AT190" i="13"/>
  <c r="AQ190" i="13"/>
  <c r="AM190" i="13"/>
  <c r="AL190" i="13"/>
  <c r="AK190" i="13"/>
  <c r="AH190" i="13"/>
  <c r="AD190" i="13"/>
  <c r="AC190" i="13"/>
  <c r="AE190" i="13" s="1"/>
  <c r="AB190" i="13"/>
  <c r="Y190" i="13"/>
  <c r="U190" i="13"/>
  <c r="T190" i="13"/>
  <c r="S190" i="13"/>
  <c r="P190" i="13"/>
  <c r="BE189" i="13"/>
  <c r="BD189" i="13"/>
  <c r="BF189" i="13" s="1"/>
  <c r="BC189" i="13"/>
  <c r="AZ189" i="13"/>
  <c r="AV189" i="13"/>
  <c r="AU189" i="13"/>
  <c r="AT189" i="13"/>
  <c r="AQ189" i="13"/>
  <c r="AM189" i="13"/>
  <c r="AL189" i="13"/>
  <c r="AK189" i="13"/>
  <c r="AH189" i="13"/>
  <c r="AD189" i="13"/>
  <c r="AC189" i="13"/>
  <c r="AB189" i="13"/>
  <c r="Y189" i="13"/>
  <c r="U189" i="13"/>
  <c r="T189" i="13"/>
  <c r="V189" i="13" s="1"/>
  <c r="S189" i="13"/>
  <c r="P189" i="13"/>
  <c r="BE188" i="13"/>
  <c r="BD188" i="13"/>
  <c r="BC188" i="13"/>
  <c r="AZ188" i="13"/>
  <c r="AV188" i="13"/>
  <c r="AU188" i="13"/>
  <c r="AW188" i="13" s="1"/>
  <c r="AT188" i="13"/>
  <c r="AQ188" i="13"/>
  <c r="AM188" i="13"/>
  <c r="AL188" i="13"/>
  <c r="AK188" i="13"/>
  <c r="AH188" i="13"/>
  <c r="AD188" i="13"/>
  <c r="AC188" i="13"/>
  <c r="AB188" i="13"/>
  <c r="Y188" i="13"/>
  <c r="U188" i="13"/>
  <c r="T188" i="13"/>
  <c r="S188" i="13"/>
  <c r="P188" i="13"/>
  <c r="BE187" i="13"/>
  <c r="BD187" i="13"/>
  <c r="BC187" i="13"/>
  <c r="AZ187" i="13"/>
  <c r="AV187" i="13"/>
  <c r="AU187" i="13"/>
  <c r="AT187" i="13"/>
  <c r="AQ187" i="13"/>
  <c r="AM187" i="13"/>
  <c r="AL187" i="13"/>
  <c r="AK187" i="13"/>
  <c r="AH187" i="13"/>
  <c r="AD187" i="13"/>
  <c r="AC187" i="13"/>
  <c r="AB187" i="13"/>
  <c r="Y187" i="13"/>
  <c r="U187" i="13"/>
  <c r="T187" i="13"/>
  <c r="S187" i="13"/>
  <c r="P187" i="13"/>
  <c r="BE186" i="13"/>
  <c r="BD186" i="13"/>
  <c r="BC186" i="13"/>
  <c r="AZ186" i="13"/>
  <c r="AV186" i="13"/>
  <c r="AU186" i="13"/>
  <c r="AT186" i="13"/>
  <c r="AQ186" i="13"/>
  <c r="AM186" i="13"/>
  <c r="AL186" i="13"/>
  <c r="AK186" i="13"/>
  <c r="AH186" i="13"/>
  <c r="AD186" i="13"/>
  <c r="AC186" i="13"/>
  <c r="AB186" i="13"/>
  <c r="Y186" i="13"/>
  <c r="U186" i="13"/>
  <c r="T186" i="13"/>
  <c r="S186" i="13"/>
  <c r="P186" i="13"/>
  <c r="BE185" i="13"/>
  <c r="BD185" i="13"/>
  <c r="BC185" i="13"/>
  <c r="AZ185" i="13"/>
  <c r="AV185" i="13"/>
  <c r="AU185" i="13"/>
  <c r="AT185" i="13"/>
  <c r="AQ185" i="13"/>
  <c r="AM185" i="13"/>
  <c r="AL185" i="13"/>
  <c r="AK185" i="13"/>
  <c r="AH185" i="13"/>
  <c r="AD185" i="13"/>
  <c r="AC185" i="13"/>
  <c r="AB185" i="13"/>
  <c r="Y185" i="13"/>
  <c r="U185" i="13"/>
  <c r="T185" i="13"/>
  <c r="S185" i="13"/>
  <c r="P185" i="13"/>
  <c r="BE184" i="13"/>
  <c r="BD184" i="13"/>
  <c r="BC184" i="13"/>
  <c r="AZ184" i="13"/>
  <c r="AV184" i="13"/>
  <c r="AU184" i="13"/>
  <c r="AT184" i="13"/>
  <c r="AQ184" i="13"/>
  <c r="AM184" i="13"/>
  <c r="AL184" i="13"/>
  <c r="AK184" i="13"/>
  <c r="AH184" i="13"/>
  <c r="AD184" i="13"/>
  <c r="AC184" i="13"/>
  <c r="AB184" i="13"/>
  <c r="Y184" i="13"/>
  <c r="U184" i="13"/>
  <c r="T184" i="13"/>
  <c r="S184" i="13"/>
  <c r="P184" i="13"/>
  <c r="BE177" i="13"/>
  <c r="BD177" i="13"/>
  <c r="BC177" i="13"/>
  <c r="AZ177" i="13"/>
  <c r="AV177" i="13"/>
  <c r="AU177" i="13"/>
  <c r="AT177" i="13"/>
  <c r="AQ177" i="13"/>
  <c r="AM177" i="13"/>
  <c r="AL177" i="13"/>
  <c r="AK177" i="13"/>
  <c r="AH177" i="13"/>
  <c r="AD177" i="13"/>
  <c r="AC177" i="13"/>
  <c r="AB177" i="13"/>
  <c r="Y177" i="13"/>
  <c r="U177" i="13"/>
  <c r="T177" i="13"/>
  <c r="S177" i="13"/>
  <c r="P177" i="13"/>
  <c r="BE176" i="13"/>
  <c r="BD176" i="13"/>
  <c r="BC176" i="13"/>
  <c r="AZ176" i="13"/>
  <c r="AV176" i="13"/>
  <c r="AU176" i="13"/>
  <c r="AT176" i="13"/>
  <c r="AQ176" i="13"/>
  <c r="AM176" i="13"/>
  <c r="AL176" i="13"/>
  <c r="AK176" i="13"/>
  <c r="AH176" i="13"/>
  <c r="AD176" i="13"/>
  <c r="AC176" i="13"/>
  <c r="AB176" i="13"/>
  <c r="Y176" i="13"/>
  <c r="U176" i="13"/>
  <c r="T176" i="13"/>
  <c r="S176" i="13"/>
  <c r="P176" i="13"/>
  <c r="BE175" i="13"/>
  <c r="BD175" i="13"/>
  <c r="BC175" i="13"/>
  <c r="AZ175" i="13"/>
  <c r="AV175" i="13"/>
  <c r="AU175" i="13"/>
  <c r="AT175" i="13"/>
  <c r="AQ175" i="13"/>
  <c r="AM175" i="13"/>
  <c r="AL175" i="13"/>
  <c r="AK175" i="13"/>
  <c r="AH175" i="13"/>
  <c r="AD175" i="13"/>
  <c r="AC175" i="13"/>
  <c r="AB175" i="13"/>
  <c r="Y175" i="13"/>
  <c r="U175" i="13"/>
  <c r="T175" i="13"/>
  <c r="S175" i="13"/>
  <c r="P175" i="13"/>
  <c r="BE174" i="13"/>
  <c r="BD174" i="13"/>
  <c r="BC174" i="13"/>
  <c r="AZ174" i="13"/>
  <c r="AV174" i="13"/>
  <c r="AU174" i="13"/>
  <c r="AT174" i="13"/>
  <c r="AQ174" i="13"/>
  <c r="AM174" i="13"/>
  <c r="AL174" i="13"/>
  <c r="AK174" i="13"/>
  <c r="AH174" i="13"/>
  <c r="AD174" i="13"/>
  <c r="AC174" i="13"/>
  <c r="AB174" i="13"/>
  <c r="Y174" i="13"/>
  <c r="U174" i="13"/>
  <c r="T174" i="13"/>
  <c r="S174" i="13"/>
  <c r="P174" i="13"/>
  <c r="BE173" i="13"/>
  <c r="BD173" i="13"/>
  <c r="BC173" i="13"/>
  <c r="AZ173" i="13"/>
  <c r="AV173" i="13"/>
  <c r="AU173" i="13"/>
  <c r="AT173" i="13"/>
  <c r="AQ173" i="13"/>
  <c r="AM173" i="13"/>
  <c r="AL173" i="13"/>
  <c r="AK173" i="13"/>
  <c r="AH173" i="13"/>
  <c r="AD173" i="13"/>
  <c r="AC173" i="13"/>
  <c r="AB173" i="13"/>
  <c r="Y173" i="13"/>
  <c r="U173" i="13"/>
  <c r="T173" i="13"/>
  <c r="S173" i="13"/>
  <c r="P173" i="13"/>
  <c r="BE172" i="13"/>
  <c r="BD172" i="13"/>
  <c r="BC172" i="13"/>
  <c r="AZ172" i="13"/>
  <c r="AV172" i="13"/>
  <c r="AU172" i="13"/>
  <c r="AT172" i="13"/>
  <c r="AQ172" i="13"/>
  <c r="AM172" i="13"/>
  <c r="AL172" i="13"/>
  <c r="AK172" i="13"/>
  <c r="AH172" i="13"/>
  <c r="AD172" i="13"/>
  <c r="AC172" i="13"/>
  <c r="AB172" i="13"/>
  <c r="Y172" i="13"/>
  <c r="U172" i="13"/>
  <c r="T172" i="13"/>
  <c r="S172" i="13"/>
  <c r="P172" i="13"/>
  <c r="BE171" i="13"/>
  <c r="BD171" i="13"/>
  <c r="BC171" i="13"/>
  <c r="AZ171" i="13"/>
  <c r="AV171" i="13"/>
  <c r="AU171" i="13"/>
  <c r="AT171" i="13"/>
  <c r="AQ171" i="13"/>
  <c r="AM171" i="13"/>
  <c r="AL171" i="13"/>
  <c r="AK171" i="13"/>
  <c r="AH171" i="13"/>
  <c r="AD171" i="13"/>
  <c r="AC171" i="13"/>
  <c r="AB171" i="13"/>
  <c r="Y171" i="13"/>
  <c r="U171" i="13"/>
  <c r="T171" i="13"/>
  <c r="S171" i="13"/>
  <c r="P171" i="13"/>
  <c r="BE170" i="13"/>
  <c r="BD170" i="13"/>
  <c r="BC170" i="13"/>
  <c r="AZ170" i="13"/>
  <c r="AV170" i="13"/>
  <c r="AU170" i="13"/>
  <c r="AT170" i="13"/>
  <c r="AQ170" i="13"/>
  <c r="AM170" i="13"/>
  <c r="AL170" i="13"/>
  <c r="AK170" i="13"/>
  <c r="AH170" i="13"/>
  <c r="AD170" i="13"/>
  <c r="AC170" i="13"/>
  <c r="AB170" i="13"/>
  <c r="Y170" i="13"/>
  <c r="U170" i="13"/>
  <c r="T170" i="13"/>
  <c r="S170" i="13"/>
  <c r="P170" i="13"/>
  <c r="BE169" i="13"/>
  <c r="BD169" i="13"/>
  <c r="BC169" i="13"/>
  <c r="AZ169" i="13"/>
  <c r="AV169" i="13"/>
  <c r="AU169" i="13"/>
  <c r="AT169" i="13"/>
  <c r="AQ169" i="13"/>
  <c r="AM169" i="13"/>
  <c r="AL169" i="13"/>
  <c r="AK169" i="13"/>
  <c r="AH169" i="13"/>
  <c r="AD169" i="13"/>
  <c r="AC169" i="13"/>
  <c r="AB169" i="13"/>
  <c r="Y169" i="13"/>
  <c r="U169" i="13"/>
  <c r="T169" i="13"/>
  <c r="S169" i="13"/>
  <c r="P169" i="13"/>
  <c r="BE168" i="13"/>
  <c r="BD168" i="13"/>
  <c r="BC168" i="13"/>
  <c r="AZ168" i="13"/>
  <c r="AV168" i="13"/>
  <c r="AU168" i="13"/>
  <c r="AT168" i="13"/>
  <c r="AQ168" i="13"/>
  <c r="AM168" i="13"/>
  <c r="AL168" i="13"/>
  <c r="AK168" i="13"/>
  <c r="AH168" i="13"/>
  <c r="AD168" i="13"/>
  <c r="AC168" i="13"/>
  <c r="AE168" i="13" s="1"/>
  <c r="AB168" i="13"/>
  <c r="Y168" i="13"/>
  <c r="U168" i="13"/>
  <c r="T168" i="13"/>
  <c r="S168" i="13"/>
  <c r="P168" i="13"/>
  <c r="BE163" i="13"/>
  <c r="BD163" i="13"/>
  <c r="BC163" i="13"/>
  <c r="AZ163" i="13"/>
  <c r="AV163" i="13"/>
  <c r="AU163" i="13"/>
  <c r="AT163" i="13"/>
  <c r="AQ163" i="13"/>
  <c r="AM163" i="13"/>
  <c r="AL163" i="13"/>
  <c r="AK163" i="13"/>
  <c r="AH163" i="13"/>
  <c r="AD163" i="13"/>
  <c r="AC163" i="13"/>
  <c r="AB163" i="13"/>
  <c r="Y163" i="13"/>
  <c r="U163" i="13"/>
  <c r="T163" i="13"/>
  <c r="S163" i="13"/>
  <c r="P163" i="13"/>
  <c r="BE162" i="13"/>
  <c r="BD162" i="13"/>
  <c r="BC162" i="13"/>
  <c r="AZ162" i="13"/>
  <c r="AV162" i="13"/>
  <c r="AU162" i="13"/>
  <c r="AT162" i="13"/>
  <c r="AQ162" i="13"/>
  <c r="AM162" i="13"/>
  <c r="AL162" i="13"/>
  <c r="AK162" i="13"/>
  <c r="AH162" i="13"/>
  <c r="AD162" i="13"/>
  <c r="AC162" i="13"/>
  <c r="AB162" i="13"/>
  <c r="Y162" i="13"/>
  <c r="U162" i="13"/>
  <c r="T162" i="13"/>
  <c r="S162" i="13"/>
  <c r="P162" i="13"/>
  <c r="BE161" i="13"/>
  <c r="BD161" i="13"/>
  <c r="BC161" i="13"/>
  <c r="AZ161" i="13"/>
  <c r="AV161" i="13"/>
  <c r="AU161" i="13"/>
  <c r="AT161" i="13"/>
  <c r="AQ161" i="13"/>
  <c r="AM161" i="13"/>
  <c r="AL161" i="13"/>
  <c r="AK161" i="13"/>
  <c r="AH161" i="13"/>
  <c r="AD161" i="13"/>
  <c r="AC161" i="13"/>
  <c r="AB161" i="13"/>
  <c r="Y161" i="13"/>
  <c r="U161" i="13"/>
  <c r="T161" i="13"/>
  <c r="S161" i="13"/>
  <c r="P161" i="13"/>
  <c r="BE160" i="13"/>
  <c r="BD160" i="13"/>
  <c r="BC160" i="13"/>
  <c r="AZ160" i="13"/>
  <c r="AV160" i="13"/>
  <c r="AU160" i="13"/>
  <c r="AW160" i="13" s="1"/>
  <c r="AT160" i="13"/>
  <c r="AQ160" i="13"/>
  <c r="AM160" i="13"/>
  <c r="AL160" i="13"/>
  <c r="AK160" i="13"/>
  <c r="AH160" i="13"/>
  <c r="AD160" i="13"/>
  <c r="AC160" i="13"/>
  <c r="AB160" i="13"/>
  <c r="Y160" i="13"/>
  <c r="U160" i="13"/>
  <c r="T160" i="13"/>
  <c r="S160" i="13"/>
  <c r="P160" i="13"/>
  <c r="BE159" i="13"/>
  <c r="BD159" i="13"/>
  <c r="BC159" i="13"/>
  <c r="AZ159" i="13"/>
  <c r="AV159" i="13"/>
  <c r="AU159" i="13"/>
  <c r="AT159" i="13"/>
  <c r="AQ159" i="13"/>
  <c r="AM159" i="13"/>
  <c r="AL159" i="13"/>
  <c r="AN159" i="13" s="1"/>
  <c r="AK159" i="13"/>
  <c r="AH159" i="13"/>
  <c r="AD159" i="13"/>
  <c r="AC159" i="13"/>
  <c r="AB159" i="13"/>
  <c r="Y159" i="13"/>
  <c r="U159" i="13"/>
  <c r="T159" i="13"/>
  <c r="S159" i="13"/>
  <c r="P159" i="13"/>
  <c r="BE158" i="13"/>
  <c r="BD158" i="13"/>
  <c r="BC158" i="13"/>
  <c r="AZ158" i="13"/>
  <c r="AV158" i="13"/>
  <c r="AU158" i="13"/>
  <c r="AT158" i="13"/>
  <c r="AQ158" i="13"/>
  <c r="AM158" i="13"/>
  <c r="AL158" i="13"/>
  <c r="AK158" i="13"/>
  <c r="AH158" i="13"/>
  <c r="AD158" i="13"/>
  <c r="AC158" i="13"/>
  <c r="AB158" i="13"/>
  <c r="Y158" i="13"/>
  <c r="U158" i="13"/>
  <c r="T158" i="13"/>
  <c r="S158" i="13"/>
  <c r="P158" i="13"/>
  <c r="BE157" i="13"/>
  <c r="BD157" i="13"/>
  <c r="BC157" i="13"/>
  <c r="AZ157" i="13"/>
  <c r="AV157" i="13"/>
  <c r="AU157" i="13"/>
  <c r="AT157" i="13"/>
  <c r="AQ157" i="13"/>
  <c r="AM157" i="13"/>
  <c r="AL157" i="13"/>
  <c r="AK157" i="13"/>
  <c r="AH157" i="13"/>
  <c r="AD157" i="13"/>
  <c r="AC157" i="13"/>
  <c r="AB157" i="13"/>
  <c r="Y157" i="13"/>
  <c r="U157" i="13"/>
  <c r="T157" i="13"/>
  <c r="S157" i="13"/>
  <c r="P157" i="13"/>
  <c r="BE156" i="13"/>
  <c r="BD156" i="13"/>
  <c r="BC156" i="13"/>
  <c r="AZ156" i="13"/>
  <c r="AV156" i="13"/>
  <c r="AU156" i="13"/>
  <c r="AT156" i="13"/>
  <c r="AQ156" i="13"/>
  <c r="AM156" i="13"/>
  <c r="AL156" i="13"/>
  <c r="AK156" i="13"/>
  <c r="AH156" i="13"/>
  <c r="AD156" i="13"/>
  <c r="AC156" i="13"/>
  <c r="AB156" i="13"/>
  <c r="Y156" i="13"/>
  <c r="U156" i="13"/>
  <c r="T156" i="13"/>
  <c r="S156" i="13"/>
  <c r="P156" i="13"/>
  <c r="BE155" i="13"/>
  <c r="BD155" i="13"/>
  <c r="BC155" i="13"/>
  <c r="AZ155" i="13"/>
  <c r="AV155" i="13"/>
  <c r="AU155" i="13"/>
  <c r="AT155" i="13"/>
  <c r="AQ155" i="13"/>
  <c r="AM155" i="13"/>
  <c r="AL155" i="13"/>
  <c r="AK155" i="13"/>
  <c r="AH155" i="13"/>
  <c r="AD155" i="13"/>
  <c r="AC155" i="13"/>
  <c r="AB155" i="13"/>
  <c r="Y155" i="13"/>
  <c r="U155" i="13"/>
  <c r="T155" i="13"/>
  <c r="S155" i="13"/>
  <c r="P155" i="13"/>
  <c r="BE154" i="13"/>
  <c r="BD154" i="13"/>
  <c r="BC154" i="13"/>
  <c r="AZ154" i="13"/>
  <c r="AV154" i="13"/>
  <c r="AU154" i="13"/>
  <c r="AT154" i="13"/>
  <c r="AQ154" i="13"/>
  <c r="AM154" i="13"/>
  <c r="AL154" i="13"/>
  <c r="AK154" i="13"/>
  <c r="AH154" i="13"/>
  <c r="AD154" i="13"/>
  <c r="AC154" i="13"/>
  <c r="AB154" i="13"/>
  <c r="Y154" i="13"/>
  <c r="U154" i="13"/>
  <c r="T154" i="13"/>
  <c r="S154" i="13"/>
  <c r="P154" i="13"/>
  <c r="BE149" i="13"/>
  <c r="BD149" i="13"/>
  <c r="BC149" i="13"/>
  <c r="AZ149" i="13"/>
  <c r="AV149" i="13"/>
  <c r="AU149" i="13"/>
  <c r="AT149" i="13"/>
  <c r="AQ149" i="13"/>
  <c r="AM149" i="13"/>
  <c r="AL149" i="13"/>
  <c r="AK149" i="13"/>
  <c r="AH149" i="13"/>
  <c r="AD149" i="13"/>
  <c r="AC149" i="13"/>
  <c r="AB149" i="13"/>
  <c r="Y149" i="13"/>
  <c r="U149" i="13"/>
  <c r="T149" i="13"/>
  <c r="S149" i="13"/>
  <c r="P149" i="13"/>
  <c r="BE148" i="13"/>
  <c r="BD148" i="13"/>
  <c r="BC148" i="13"/>
  <c r="AZ148" i="13"/>
  <c r="AV148" i="13"/>
  <c r="AU148" i="13"/>
  <c r="AT148" i="13"/>
  <c r="AQ148" i="13"/>
  <c r="AM148" i="13"/>
  <c r="AL148" i="13"/>
  <c r="AK148" i="13"/>
  <c r="AH148" i="13"/>
  <c r="AD148" i="13"/>
  <c r="AC148" i="13"/>
  <c r="AB148" i="13"/>
  <c r="Y148" i="13"/>
  <c r="U148" i="13"/>
  <c r="T148" i="13"/>
  <c r="S148" i="13"/>
  <c r="P148" i="13"/>
  <c r="BE147" i="13"/>
  <c r="BD147" i="13"/>
  <c r="BC147" i="13"/>
  <c r="AZ147" i="13"/>
  <c r="AV147" i="13"/>
  <c r="AU147" i="13"/>
  <c r="AT147" i="13"/>
  <c r="AQ147" i="13"/>
  <c r="AM147" i="13"/>
  <c r="AL147" i="13"/>
  <c r="AK147" i="13"/>
  <c r="AH147" i="13"/>
  <c r="AD147" i="13"/>
  <c r="AC147" i="13"/>
  <c r="AB147" i="13"/>
  <c r="Y147" i="13"/>
  <c r="U147" i="13"/>
  <c r="T147" i="13"/>
  <c r="S147" i="13"/>
  <c r="P147" i="13"/>
  <c r="BE146" i="13"/>
  <c r="BD146" i="13"/>
  <c r="BC146" i="13"/>
  <c r="AZ146" i="13"/>
  <c r="AV146" i="13"/>
  <c r="AU146" i="13"/>
  <c r="AT146" i="13"/>
  <c r="AQ146" i="13"/>
  <c r="AM146" i="13"/>
  <c r="AL146" i="13"/>
  <c r="AK146" i="13"/>
  <c r="AH146" i="13"/>
  <c r="AD146" i="13"/>
  <c r="AC146" i="13"/>
  <c r="AB146" i="13"/>
  <c r="Y146" i="13"/>
  <c r="U146" i="13"/>
  <c r="T146" i="13"/>
  <c r="S146" i="13"/>
  <c r="P146" i="13"/>
  <c r="BE145" i="13"/>
  <c r="BD145" i="13"/>
  <c r="BC145" i="13"/>
  <c r="AZ145" i="13"/>
  <c r="AV145" i="13"/>
  <c r="AU145" i="13"/>
  <c r="AT145" i="13"/>
  <c r="AQ145" i="13"/>
  <c r="AM145" i="13"/>
  <c r="AL145" i="13"/>
  <c r="AK145" i="13"/>
  <c r="AH145" i="13"/>
  <c r="AD145" i="13"/>
  <c r="AC145" i="13"/>
  <c r="AB145" i="13"/>
  <c r="Y145" i="13"/>
  <c r="U145" i="13"/>
  <c r="T145" i="13"/>
  <c r="S145" i="13"/>
  <c r="P145" i="13"/>
  <c r="BE144" i="13"/>
  <c r="BD144" i="13"/>
  <c r="BC144" i="13"/>
  <c r="AZ144" i="13"/>
  <c r="AV144" i="13"/>
  <c r="AU144" i="13"/>
  <c r="AT144" i="13"/>
  <c r="AQ144" i="13"/>
  <c r="AM144" i="13"/>
  <c r="AL144" i="13"/>
  <c r="AK144" i="13"/>
  <c r="AH144" i="13"/>
  <c r="AD144" i="13"/>
  <c r="AC144" i="13"/>
  <c r="AB144" i="13"/>
  <c r="Y144" i="13"/>
  <c r="U144" i="13"/>
  <c r="T144" i="13"/>
  <c r="S144" i="13"/>
  <c r="P144" i="13"/>
  <c r="BE143" i="13"/>
  <c r="BD143" i="13"/>
  <c r="BC143" i="13"/>
  <c r="AZ143" i="13"/>
  <c r="AV143" i="13"/>
  <c r="AU143" i="13"/>
  <c r="AT143" i="13"/>
  <c r="AQ143" i="13"/>
  <c r="AM143" i="13"/>
  <c r="AL143" i="13"/>
  <c r="AN143" i="13" s="1"/>
  <c r="AK143" i="13"/>
  <c r="AH143" i="13"/>
  <c r="AD143" i="13"/>
  <c r="AC143" i="13"/>
  <c r="AB143" i="13"/>
  <c r="Y143" i="13"/>
  <c r="U143" i="13"/>
  <c r="T143" i="13"/>
  <c r="S143" i="13"/>
  <c r="P143" i="13"/>
  <c r="BE142" i="13"/>
  <c r="BD142" i="13"/>
  <c r="BC142" i="13"/>
  <c r="AZ142" i="13"/>
  <c r="AV142" i="13"/>
  <c r="AU142" i="13"/>
  <c r="AT142" i="13"/>
  <c r="AQ142" i="13"/>
  <c r="AM142" i="13"/>
  <c r="AL142" i="13"/>
  <c r="AK142" i="13"/>
  <c r="AH142" i="13"/>
  <c r="AD142" i="13"/>
  <c r="AC142" i="13"/>
  <c r="AB142" i="13"/>
  <c r="Y142" i="13"/>
  <c r="U142" i="13"/>
  <c r="T142" i="13"/>
  <c r="S142" i="13"/>
  <c r="P142" i="13"/>
  <c r="BE141" i="13"/>
  <c r="BD141" i="13"/>
  <c r="BC141" i="13"/>
  <c r="AZ141" i="13"/>
  <c r="AV141" i="13"/>
  <c r="AU141" i="13"/>
  <c r="AT141" i="13"/>
  <c r="AQ141" i="13"/>
  <c r="AM141" i="13"/>
  <c r="AL141" i="13"/>
  <c r="AK141" i="13"/>
  <c r="AH141" i="13"/>
  <c r="AD141" i="13"/>
  <c r="AC141" i="13"/>
  <c r="AB141" i="13"/>
  <c r="Y141" i="13"/>
  <c r="U141" i="13"/>
  <c r="T141" i="13"/>
  <c r="S141" i="13"/>
  <c r="P141" i="13"/>
  <c r="BE140" i="13"/>
  <c r="BD140" i="13"/>
  <c r="BC140" i="13"/>
  <c r="AZ140" i="13"/>
  <c r="AV140" i="13"/>
  <c r="AU140" i="13"/>
  <c r="AT140" i="13"/>
  <c r="AQ140" i="13"/>
  <c r="AM140" i="13"/>
  <c r="AL140" i="13"/>
  <c r="AK140" i="13"/>
  <c r="AH140" i="13"/>
  <c r="AD140" i="13"/>
  <c r="AC140" i="13"/>
  <c r="AB140" i="13"/>
  <c r="Y140" i="13"/>
  <c r="U140" i="13"/>
  <c r="T140" i="13"/>
  <c r="S140" i="13"/>
  <c r="P140" i="13"/>
  <c r="BE135" i="13"/>
  <c r="BD135" i="13"/>
  <c r="BF135" i="13" s="1"/>
  <c r="BC135" i="13"/>
  <c r="AZ135" i="13"/>
  <c r="AV135" i="13"/>
  <c r="AU135" i="13"/>
  <c r="AT135" i="13"/>
  <c r="AQ135" i="13"/>
  <c r="AM135" i="13"/>
  <c r="AL135" i="13"/>
  <c r="AN135" i="13" s="1"/>
  <c r="AK135" i="13"/>
  <c r="AH135" i="13"/>
  <c r="AD135" i="13"/>
  <c r="AC135" i="13"/>
  <c r="AB135" i="13"/>
  <c r="Y135" i="13"/>
  <c r="U135" i="13"/>
  <c r="T135" i="13"/>
  <c r="S135" i="13"/>
  <c r="P135" i="13"/>
  <c r="BE134" i="13"/>
  <c r="BD134" i="13"/>
  <c r="BC134" i="13"/>
  <c r="AZ134" i="13"/>
  <c r="AV134" i="13"/>
  <c r="AU134" i="13"/>
  <c r="AT134" i="13"/>
  <c r="AQ134" i="13"/>
  <c r="AM134" i="13"/>
  <c r="AL134" i="13"/>
  <c r="AK134" i="13"/>
  <c r="AH134" i="13"/>
  <c r="AD134" i="13"/>
  <c r="AC134" i="13"/>
  <c r="AB134" i="13"/>
  <c r="Y134" i="13"/>
  <c r="U134" i="13"/>
  <c r="T134" i="13"/>
  <c r="S134" i="13"/>
  <c r="P134" i="13"/>
  <c r="BE133" i="13"/>
  <c r="BD133" i="13"/>
  <c r="BC133" i="13"/>
  <c r="AZ133" i="13"/>
  <c r="AV133" i="13"/>
  <c r="AU133" i="13"/>
  <c r="AT133" i="13"/>
  <c r="AQ133" i="13"/>
  <c r="AM133" i="13"/>
  <c r="AL133" i="13"/>
  <c r="AK133" i="13"/>
  <c r="AH133" i="13"/>
  <c r="AD133" i="13"/>
  <c r="AC133" i="13"/>
  <c r="AB133" i="13"/>
  <c r="Y133" i="13"/>
  <c r="U133" i="13"/>
  <c r="T133" i="13"/>
  <c r="S133" i="13"/>
  <c r="P133" i="13"/>
  <c r="BE132" i="13"/>
  <c r="BD132" i="13"/>
  <c r="BC132" i="13"/>
  <c r="AZ132" i="13"/>
  <c r="AV132" i="13"/>
  <c r="AU132" i="13"/>
  <c r="AT132" i="13"/>
  <c r="AQ132" i="13"/>
  <c r="AM132" i="13"/>
  <c r="AL132" i="13"/>
  <c r="AK132" i="13"/>
  <c r="AH132" i="13"/>
  <c r="AD132" i="13"/>
  <c r="AC132" i="13"/>
  <c r="AB132" i="13"/>
  <c r="Y132" i="13"/>
  <c r="U132" i="13"/>
  <c r="T132" i="13"/>
  <c r="S132" i="13"/>
  <c r="P132" i="13"/>
  <c r="BE131" i="13"/>
  <c r="BD131" i="13"/>
  <c r="BC131" i="13"/>
  <c r="AZ131" i="13"/>
  <c r="AV131" i="13"/>
  <c r="AU131" i="13"/>
  <c r="AT131" i="13"/>
  <c r="AQ131" i="13"/>
  <c r="AM131" i="13"/>
  <c r="AL131" i="13"/>
  <c r="AK131" i="13"/>
  <c r="AH131" i="13"/>
  <c r="AD131" i="13"/>
  <c r="AC131" i="13"/>
  <c r="AB131" i="13"/>
  <c r="Y131" i="13"/>
  <c r="U131" i="13"/>
  <c r="T131" i="13"/>
  <c r="S131" i="13"/>
  <c r="P131" i="13"/>
  <c r="BE130" i="13"/>
  <c r="BD130" i="13"/>
  <c r="BC130" i="13"/>
  <c r="AZ130" i="13"/>
  <c r="AV130" i="13"/>
  <c r="AU130" i="13"/>
  <c r="AT130" i="13"/>
  <c r="AQ130" i="13"/>
  <c r="AM130" i="13"/>
  <c r="AL130" i="13"/>
  <c r="AK130" i="13"/>
  <c r="AH130" i="13"/>
  <c r="AD130" i="13"/>
  <c r="AC130" i="13"/>
  <c r="AB130" i="13"/>
  <c r="Y130" i="13"/>
  <c r="U130" i="13"/>
  <c r="T130" i="13"/>
  <c r="S130" i="13"/>
  <c r="P130" i="13"/>
  <c r="BE129" i="13"/>
  <c r="BD129" i="13"/>
  <c r="BC129" i="13"/>
  <c r="AZ129" i="13"/>
  <c r="AV129" i="13"/>
  <c r="AU129" i="13"/>
  <c r="AT129" i="13"/>
  <c r="AQ129" i="13"/>
  <c r="AM129" i="13"/>
  <c r="AL129" i="13"/>
  <c r="AK129" i="13"/>
  <c r="AH129" i="13"/>
  <c r="AD129" i="13"/>
  <c r="AC129" i="13"/>
  <c r="AB129" i="13"/>
  <c r="Y129" i="13"/>
  <c r="U129" i="13"/>
  <c r="T129" i="13"/>
  <c r="S129" i="13"/>
  <c r="P129" i="13"/>
  <c r="BE128" i="13"/>
  <c r="BD128" i="13"/>
  <c r="BC128" i="13"/>
  <c r="AZ128" i="13"/>
  <c r="AV128" i="13"/>
  <c r="AU128" i="13"/>
  <c r="AT128" i="13"/>
  <c r="AQ128" i="13"/>
  <c r="AM128" i="13"/>
  <c r="AL128" i="13"/>
  <c r="AK128" i="13"/>
  <c r="AH128" i="13"/>
  <c r="AD128" i="13"/>
  <c r="AC128" i="13"/>
  <c r="AB128" i="13"/>
  <c r="Y128" i="13"/>
  <c r="U128" i="13"/>
  <c r="T128" i="13"/>
  <c r="S128" i="13"/>
  <c r="P128" i="13"/>
  <c r="BE127" i="13"/>
  <c r="BD127" i="13"/>
  <c r="BC127" i="13"/>
  <c r="AZ127" i="13"/>
  <c r="AV127" i="13"/>
  <c r="AU127" i="13"/>
  <c r="AT127" i="13"/>
  <c r="AQ127" i="13"/>
  <c r="AM127" i="13"/>
  <c r="AL127" i="13"/>
  <c r="AK127" i="13"/>
  <c r="AH127" i="13"/>
  <c r="AD127" i="13"/>
  <c r="AC127" i="13"/>
  <c r="AB127" i="13"/>
  <c r="Y127" i="13"/>
  <c r="U127" i="13"/>
  <c r="T127" i="13"/>
  <c r="S127" i="13"/>
  <c r="P127" i="13"/>
  <c r="BE126" i="13"/>
  <c r="BD126" i="13"/>
  <c r="BC126" i="13"/>
  <c r="AZ126" i="13"/>
  <c r="AV126" i="13"/>
  <c r="AU126" i="13"/>
  <c r="AT126" i="13"/>
  <c r="AQ126" i="13"/>
  <c r="AM126" i="13"/>
  <c r="AL126" i="13"/>
  <c r="AK126" i="13"/>
  <c r="AH126" i="13"/>
  <c r="AD126" i="13"/>
  <c r="AC126" i="13"/>
  <c r="AB126" i="13"/>
  <c r="Y126" i="13"/>
  <c r="U126" i="13"/>
  <c r="T126" i="13"/>
  <c r="S126" i="13"/>
  <c r="P126" i="13"/>
  <c r="BE121" i="13"/>
  <c r="BD121" i="13"/>
  <c r="BC121" i="13"/>
  <c r="AZ121" i="13"/>
  <c r="AV121" i="13"/>
  <c r="AU121" i="13"/>
  <c r="AT121" i="13"/>
  <c r="AQ121" i="13"/>
  <c r="AM121" i="13"/>
  <c r="AL121" i="13"/>
  <c r="AK121" i="13"/>
  <c r="AH121" i="13"/>
  <c r="AD121" i="13"/>
  <c r="AC121" i="13"/>
  <c r="AB121" i="13"/>
  <c r="Y121" i="13"/>
  <c r="U121" i="13"/>
  <c r="T121" i="13"/>
  <c r="S121" i="13"/>
  <c r="P121" i="13"/>
  <c r="BE120" i="13"/>
  <c r="BD120" i="13"/>
  <c r="BC120" i="13"/>
  <c r="AZ120" i="13"/>
  <c r="AV120" i="13"/>
  <c r="AU120" i="13"/>
  <c r="AT120" i="13"/>
  <c r="AQ120" i="13"/>
  <c r="AM120" i="13"/>
  <c r="AL120" i="13"/>
  <c r="AK120" i="13"/>
  <c r="AH120" i="13"/>
  <c r="AD120" i="13"/>
  <c r="AC120" i="13"/>
  <c r="AB120" i="13"/>
  <c r="Y120" i="13"/>
  <c r="U120" i="13"/>
  <c r="T120" i="13"/>
  <c r="S120" i="13"/>
  <c r="P120" i="13"/>
  <c r="BE119" i="13"/>
  <c r="BD119" i="13"/>
  <c r="BC119" i="13"/>
  <c r="AZ119" i="13"/>
  <c r="AV119" i="13"/>
  <c r="AU119" i="13"/>
  <c r="AT119" i="13"/>
  <c r="AQ119" i="13"/>
  <c r="AM119" i="13"/>
  <c r="AL119" i="13"/>
  <c r="AK119" i="13"/>
  <c r="AH119" i="13"/>
  <c r="AD119" i="13"/>
  <c r="AC119" i="13"/>
  <c r="AB119" i="13"/>
  <c r="Y119" i="13"/>
  <c r="U119" i="13"/>
  <c r="T119" i="13"/>
  <c r="S119" i="13"/>
  <c r="P119" i="13"/>
  <c r="BE118" i="13"/>
  <c r="BD118" i="13"/>
  <c r="BC118" i="13"/>
  <c r="AZ118" i="13"/>
  <c r="AV118" i="13"/>
  <c r="AU118" i="13"/>
  <c r="AT118" i="13"/>
  <c r="AQ118" i="13"/>
  <c r="AM118" i="13"/>
  <c r="AL118" i="13"/>
  <c r="AK118" i="13"/>
  <c r="AH118" i="13"/>
  <c r="AD118" i="13"/>
  <c r="AC118" i="13"/>
  <c r="AB118" i="13"/>
  <c r="Y118" i="13"/>
  <c r="U118" i="13"/>
  <c r="T118" i="13"/>
  <c r="S118" i="13"/>
  <c r="P118" i="13"/>
  <c r="BE117" i="13"/>
  <c r="BD117" i="13"/>
  <c r="BC117" i="13"/>
  <c r="AZ117" i="13"/>
  <c r="AV117" i="13"/>
  <c r="AU117" i="13"/>
  <c r="AT117" i="13"/>
  <c r="AQ117" i="13"/>
  <c r="AM117" i="13"/>
  <c r="AL117" i="13"/>
  <c r="AK117" i="13"/>
  <c r="AH117" i="13"/>
  <c r="AD117" i="13"/>
  <c r="AC117" i="13"/>
  <c r="AB117" i="13"/>
  <c r="Y117" i="13"/>
  <c r="U117" i="13"/>
  <c r="T117" i="13"/>
  <c r="S117" i="13"/>
  <c r="P117" i="13"/>
  <c r="BE116" i="13"/>
  <c r="BD116" i="13"/>
  <c r="BC116" i="13"/>
  <c r="AZ116" i="13"/>
  <c r="AV116" i="13"/>
  <c r="AU116" i="13"/>
  <c r="AT116" i="13"/>
  <c r="AQ116" i="13"/>
  <c r="AM116" i="13"/>
  <c r="AL116" i="13"/>
  <c r="AK116" i="13"/>
  <c r="AH116" i="13"/>
  <c r="AD116" i="13"/>
  <c r="AC116" i="13"/>
  <c r="AB116" i="13"/>
  <c r="Y116" i="13"/>
  <c r="U116" i="13"/>
  <c r="T116" i="13"/>
  <c r="S116" i="13"/>
  <c r="P116" i="13"/>
  <c r="BE115" i="13"/>
  <c r="BD115" i="13"/>
  <c r="BC115" i="13"/>
  <c r="AZ115" i="13"/>
  <c r="AV115" i="13"/>
  <c r="AU115" i="13"/>
  <c r="AT115" i="13"/>
  <c r="AQ115" i="13"/>
  <c r="AM115" i="13"/>
  <c r="AL115" i="13"/>
  <c r="AK115" i="13"/>
  <c r="AH115" i="13"/>
  <c r="AD115" i="13"/>
  <c r="AC115" i="13"/>
  <c r="AB115" i="13"/>
  <c r="Y115" i="13"/>
  <c r="U115" i="13"/>
  <c r="T115" i="13"/>
  <c r="V115" i="13" s="1"/>
  <c r="S115" i="13"/>
  <c r="P115" i="13"/>
  <c r="BE114" i="13"/>
  <c r="BD114" i="13"/>
  <c r="BC114" i="13"/>
  <c r="AZ114" i="13"/>
  <c r="AV114" i="13"/>
  <c r="AU114" i="13"/>
  <c r="AW114" i="13" s="1"/>
  <c r="AT114" i="13"/>
  <c r="AQ114" i="13"/>
  <c r="AM114" i="13"/>
  <c r="AL114" i="13"/>
  <c r="AK114" i="13"/>
  <c r="AH114" i="13"/>
  <c r="AD114" i="13"/>
  <c r="AC114" i="13"/>
  <c r="AB114" i="13"/>
  <c r="Y114" i="13"/>
  <c r="U114" i="13"/>
  <c r="T114" i="13"/>
  <c r="S114" i="13"/>
  <c r="P114" i="13"/>
  <c r="BE113" i="13"/>
  <c r="BD113" i="13"/>
  <c r="BC113" i="13"/>
  <c r="AZ113" i="13"/>
  <c r="AV113" i="13"/>
  <c r="AU113" i="13"/>
  <c r="AT113" i="13"/>
  <c r="AQ113" i="13"/>
  <c r="AM113" i="13"/>
  <c r="AL113" i="13"/>
  <c r="AK113" i="13"/>
  <c r="AH113" i="13"/>
  <c r="AD113" i="13"/>
  <c r="AC113" i="13"/>
  <c r="AB113" i="13"/>
  <c r="Y113" i="13"/>
  <c r="U113" i="13"/>
  <c r="T113" i="13"/>
  <c r="S113" i="13"/>
  <c r="P113" i="13"/>
  <c r="BE112" i="13"/>
  <c r="BD112" i="13"/>
  <c r="BC112" i="13"/>
  <c r="AZ112" i="13"/>
  <c r="AV112" i="13"/>
  <c r="AU112" i="13"/>
  <c r="AT112" i="13"/>
  <c r="AQ112" i="13"/>
  <c r="AM112" i="13"/>
  <c r="AL112" i="13"/>
  <c r="AK112" i="13"/>
  <c r="AH112" i="13"/>
  <c r="AD112" i="13"/>
  <c r="AC112" i="13"/>
  <c r="AE112" i="13" s="1"/>
  <c r="AB112" i="13"/>
  <c r="Y112" i="13"/>
  <c r="U112" i="13"/>
  <c r="T112" i="13"/>
  <c r="S112" i="13"/>
  <c r="P112" i="13"/>
  <c r="BE107" i="13"/>
  <c r="BD107" i="13"/>
  <c r="BC107" i="13"/>
  <c r="AZ107" i="13"/>
  <c r="AV107" i="13"/>
  <c r="AU107" i="13"/>
  <c r="AT107" i="13"/>
  <c r="AQ107" i="13"/>
  <c r="AM107" i="13"/>
  <c r="AL107" i="13"/>
  <c r="AN107" i="13" s="1"/>
  <c r="AK107" i="13"/>
  <c r="AH107" i="13"/>
  <c r="AD107" i="13"/>
  <c r="AC107" i="13"/>
  <c r="AB107" i="13"/>
  <c r="Y107" i="13"/>
  <c r="U107" i="13"/>
  <c r="T107" i="13"/>
  <c r="V107" i="13" s="1"/>
  <c r="S107" i="13"/>
  <c r="P107" i="13"/>
  <c r="BE106" i="13"/>
  <c r="BD106" i="13"/>
  <c r="BC106" i="13"/>
  <c r="AZ106" i="13"/>
  <c r="AV106" i="13"/>
  <c r="AU106" i="13"/>
  <c r="AT106" i="13"/>
  <c r="AQ106" i="13"/>
  <c r="AM106" i="13"/>
  <c r="AL106" i="13"/>
  <c r="AK106" i="13"/>
  <c r="AH106" i="13"/>
  <c r="AD106" i="13"/>
  <c r="AC106" i="13"/>
  <c r="AB106" i="13"/>
  <c r="Y106" i="13"/>
  <c r="U106" i="13"/>
  <c r="T106" i="13"/>
  <c r="S106" i="13"/>
  <c r="P106" i="13"/>
  <c r="BE105" i="13"/>
  <c r="BD105" i="13"/>
  <c r="BC105" i="13"/>
  <c r="AZ105" i="13"/>
  <c r="AV105" i="13"/>
  <c r="AU105" i="13"/>
  <c r="AT105" i="13"/>
  <c r="AQ105" i="13"/>
  <c r="AM105" i="13"/>
  <c r="AL105" i="13"/>
  <c r="AK105" i="13"/>
  <c r="AH105" i="13"/>
  <c r="AD105" i="13"/>
  <c r="AC105" i="13"/>
  <c r="AB105" i="13"/>
  <c r="Y105" i="13"/>
  <c r="U105" i="13"/>
  <c r="T105" i="13"/>
  <c r="S105" i="13"/>
  <c r="P105" i="13"/>
  <c r="BE104" i="13"/>
  <c r="BD104" i="13"/>
  <c r="BC104" i="13"/>
  <c r="AZ104" i="13"/>
  <c r="AV104" i="13"/>
  <c r="AU104" i="13"/>
  <c r="AT104" i="13"/>
  <c r="AQ104" i="13"/>
  <c r="AM104" i="13"/>
  <c r="AL104" i="13"/>
  <c r="AK104" i="13"/>
  <c r="AH104" i="13"/>
  <c r="AD104" i="13"/>
  <c r="AC104" i="13"/>
  <c r="AB104" i="13"/>
  <c r="Y104" i="13"/>
  <c r="U104" i="13"/>
  <c r="T104" i="13"/>
  <c r="S104" i="13"/>
  <c r="P104" i="13"/>
  <c r="BE103" i="13"/>
  <c r="BD103" i="13"/>
  <c r="BC103" i="13"/>
  <c r="AZ103" i="13"/>
  <c r="AV103" i="13"/>
  <c r="AU103" i="13"/>
  <c r="AT103" i="13"/>
  <c r="AQ103" i="13"/>
  <c r="AM103" i="13"/>
  <c r="AL103" i="13"/>
  <c r="AK103" i="13"/>
  <c r="AH103" i="13"/>
  <c r="AD103" i="13"/>
  <c r="AC103" i="13"/>
  <c r="AB103" i="13"/>
  <c r="Y103" i="13"/>
  <c r="U103" i="13"/>
  <c r="T103" i="13"/>
  <c r="S103" i="13"/>
  <c r="P103" i="13"/>
  <c r="BE102" i="13"/>
  <c r="BD102" i="13"/>
  <c r="BC102" i="13"/>
  <c r="AZ102" i="13"/>
  <c r="AV102" i="13"/>
  <c r="AU102" i="13"/>
  <c r="AT102" i="13"/>
  <c r="AQ102" i="13"/>
  <c r="AM102" i="13"/>
  <c r="AL102" i="13"/>
  <c r="AK102" i="13"/>
  <c r="AH102" i="13"/>
  <c r="AD102" i="13"/>
  <c r="AC102" i="13"/>
  <c r="AE102" i="13" s="1"/>
  <c r="AB102" i="13"/>
  <c r="Y102" i="13"/>
  <c r="U102" i="13"/>
  <c r="T102" i="13"/>
  <c r="S102" i="13"/>
  <c r="P102" i="13"/>
  <c r="BE101" i="13"/>
  <c r="BD101" i="13"/>
  <c r="BC101" i="13"/>
  <c r="AZ101" i="13"/>
  <c r="AV101" i="13"/>
  <c r="AU101" i="13"/>
  <c r="AT101" i="13"/>
  <c r="AQ101" i="13"/>
  <c r="AM101" i="13"/>
  <c r="AL101" i="13"/>
  <c r="AK101" i="13"/>
  <c r="AH101" i="13"/>
  <c r="AD101" i="13"/>
  <c r="AC101" i="13"/>
  <c r="AB101" i="13"/>
  <c r="Y101" i="13"/>
  <c r="U101" i="13"/>
  <c r="T101" i="13"/>
  <c r="S101" i="13"/>
  <c r="P101" i="13"/>
  <c r="BE100" i="13"/>
  <c r="BD100" i="13"/>
  <c r="BC100" i="13"/>
  <c r="AZ100" i="13"/>
  <c r="AV100" i="13"/>
  <c r="AU100" i="13"/>
  <c r="AT100" i="13"/>
  <c r="AQ100" i="13"/>
  <c r="AM100" i="13"/>
  <c r="AL100" i="13"/>
  <c r="AK100" i="13"/>
  <c r="AH100" i="13"/>
  <c r="AD100" i="13"/>
  <c r="AC100" i="13"/>
  <c r="AB100" i="13"/>
  <c r="Y100" i="13"/>
  <c r="U100" i="13"/>
  <c r="T100" i="13"/>
  <c r="S100" i="13"/>
  <c r="P100" i="13"/>
  <c r="BE99" i="13"/>
  <c r="BD99" i="13"/>
  <c r="BC99" i="13"/>
  <c r="AZ99" i="13"/>
  <c r="AV99" i="13"/>
  <c r="AU99" i="13"/>
  <c r="AT99" i="13"/>
  <c r="AQ99" i="13"/>
  <c r="AM99" i="13"/>
  <c r="AL99" i="13"/>
  <c r="AK99" i="13"/>
  <c r="AH99" i="13"/>
  <c r="AD99" i="13"/>
  <c r="AC99" i="13"/>
  <c r="AB99" i="13"/>
  <c r="Y99" i="13"/>
  <c r="U99" i="13"/>
  <c r="T99" i="13"/>
  <c r="S99" i="13"/>
  <c r="P99" i="13"/>
  <c r="BE98" i="13"/>
  <c r="BD98" i="13"/>
  <c r="BC98" i="13"/>
  <c r="AZ98" i="13"/>
  <c r="AV98" i="13"/>
  <c r="AU98" i="13"/>
  <c r="AT98" i="13"/>
  <c r="AQ98" i="13"/>
  <c r="AM98" i="13"/>
  <c r="AL98" i="13"/>
  <c r="AK98" i="13"/>
  <c r="AH98" i="13"/>
  <c r="AD98" i="13"/>
  <c r="AC98" i="13"/>
  <c r="AB98" i="13"/>
  <c r="Y98" i="13"/>
  <c r="U98" i="13"/>
  <c r="T98" i="13"/>
  <c r="S98" i="13"/>
  <c r="P98" i="13"/>
  <c r="BE90" i="13"/>
  <c r="BD90" i="13"/>
  <c r="BC90" i="13"/>
  <c r="AZ90" i="13"/>
  <c r="AV90" i="13"/>
  <c r="AU90" i="13"/>
  <c r="AT90" i="13"/>
  <c r="AQ90" i="13"/>
  <c r="AM90" i="13"/>
  <c r="AL90" i="13"/>
  <c r="AK90" i="13"/>
  <c r="AH90" i="13"/>
  <c r="AD90" i="13"/>
  <c r="AC90" i="13"/>
  <c r="AB90" i="13"/>
  <c r="Y90" i="13"/>
  <c r="U90" i="13"/>
  <c r="T90" i="13"/>
  <c r="S90" i="13"/>
  <c r="P90" i="13"/>
  <c r="BE89" i="13"/>
  <c r="BD89" i="13"/>
  <c r="BC89" i="13"/>
  <c r="AZ89" i="13"/>
  <c r="AV89" i="13"/>
  <c r="AU89" i="13"/>
  <c r="AT89" i="13"/>
  <c r="AQ89" i="13"/>
  <c r="AM89" i="13"/>
  <c r="AL89" i="13"/>
  <c r="AK89" i="13"/>
  <c r="AH89" i="13"/>
  <c r="AD89" i="13"/>
  <c r="AC89" i="13"/>
  <c r="AB89" i="13"/>
  <c r="Y89" i="13"/>
  <c r="U89" i="13"/>
  <c r="T89" i="13"/>
  <c r="S89" i="13"/>
  <c r="P89" i="13"/>
  <c r="BE88" i="13"/>
  <c r="BD88" i="13"/>
  <c r="BC88" i="13"/>
  <c r="AZ88" i="13"/>
  <c r="AV88" i="13"/>
  <c r="AU88" i="13"/>
  <c r="AT88" i="13"/>
  <c r="AQ88" i="13"/>
  <c r="AM88" i="13"/>
  <c r="AL88" i="13"/>
  <c r="AK88" i="13"/>
  <c r="AH88" i="13"/>
  <c r="AD88" i="13"/>
  <c r="AC88" i="13"/>
  <c r="AB88" i="13"/>
  <c r="Y88" i="13"/>
  <c r="U88" i="13"/>
  <c r="T88" i="13"/>
  <c r="S88" i="13"/>
  <c r="P88" i="13"/>
  <c r="BE87" i="13"/>
  <c r="BD87" i="13"/>
  <c r="BC87" i="13"/>
  <c r="AZ87" i="13"/>
  <c r="AV87" i="13"/>
  <c r="AU87" i="13"/>
  <c r="AT87" i="13"/>
  <c r="AQ87" i="13"/>
  <c r="AM87" i="13"/>
  <c r="AL87" i="13"/>
  <c r="AK87" i="13"/>
  <c r="AH87" i="13"/>
  <c r="AD87" i="13"/>
  <c r="AC87" i="13"/>
  <c r="AB87" i="13"/>
  <c r="Y87" i="13"/>
  <c r="U87" i="13"/>
  <c r="T87" i="13"/>
  <c r="S87" i="13"/>
  <c r="P87" i="13"/>
  <c r="BE86" i="13"/>
  <c r="BD86" i="13"/>
  <c r="BC86" i="13"/>
  <c r="AZ86" i="13"/>
  <c r="AV86" i="13"/>
  <c r="AU86" i="13"/>
  <c r="AT86" i="13"/>
  <c r="AQ86" i="13"/>
  <c r="AM86" i="13"/>
  <c r="AL86" i="13"/>
  <c r="AK86" i="13"/>
  <c r="AH86" i="13"/>
  <c r="AD86" i="13"/>
  <c r="AC86" i="13"/>
  <c r="AB86" i="13"/>
  <c r="Y86" i="13"/>
  <c r="U86" i="13"/>
  <c r="T86" i="13"/>
  <c r="V86" i="13" s="1"/>
  <c r="S86" i="13"/>
  <c r="P86" i="13"/>
  <c r="BE85" i="13"/>
  <c r="BD85" i="13"/>
  <c r="BC85" i="13"/>
  <c r="AZ85" i="13"/>
  <c r="AV85" i="13"/>
  <c r="AU85" i="13"/>
  <c r="AT85" i="13"/>
  <c r="AQ85" i="13"/>
  <c r="AM85" i="13"/>
  <c r="AL85" i="13"/>
  <c r="AK85" i="13"/>
  <c r="AH85" i="13"/>
  <c r="AD85" i="13"/>
  <c r="AC85" i="13"/>
  <c r="AB85" i="13"/>
  <c r="Y85" i="13"/>
  <c r="U85" i="13"/>
  <c r="T85" i="13"/>
  <c r="S85" i="13"/>
  <c r="P85" i="13"/>
  <c r="BE84" i="13"/>
  <c r="BD84" i="13"/>
  <c r="BC84" i="13"/>
  <c r="AZ84" i="13"/>
  <c r="AV84" i="13"/>
  <c r="AU84" i="13"/>
  <c r="AT84" i="13"/>
  <c r="AQ84" i="13"/>
  <c r="AM84" i="13"/>
  <c r="AL84" i="13"/>
  <c r="AK84" i="13"/>
  <c r="AH84" i="13"/>
  <c r="AD84" i="13"/>
  <c r="AC84" i="13"/>
  <c r="AB84" i="13"/>
  <c r="Y84" i="13"/>
  <c r="U84" i="13"/>
  <c r="T84" i="13"/>
  <c r="S84" i="13"/>
  <c r="P84" i="13"/>
  <c r="BE83" i="13"/>
  <c r="BD83" i="13"/>
  <c r="BC83" i="13"/>
  <c r="AZ83" i="13"/>
  <c r="AV83" i="13"/>
  <c r="AU83" i="13"/>
  <c r="AW83" i="13" s="1"/>
  <c r="AT83" i="13"/>
  <c r="AQ83" i="13"/>
  <c r="AM83" i="13"/>
  <c r="AL83" i="13"/>
  <c r="AK83" i="13"/>
  <c r="AH83" i="13"/>
  <c r="AD83" i="13"/>
  <c r="AC83" i="13"/>
  <c r="AE83" i="13" s="1"/>
  <c r="AB83" i="13"/>
  <c r="Y83" i="13"/>
  <c r="U83" i="13"/>
  <c r="T83" i="13"/>
  <c r="S83" i="13"/>
  <c r="P83" i="13"/>
  <c r="BE82" i="13"/>
  <c r="BD82" i="13"/>
  <c r="BC82" i="13"/>
  <c r="AZ82" i="13"/>
  <c r="AV82" i="13"/>
  <c r="AU82" i="13"/>
  <c r="AT82" i="13"/>
  <c r="AQ82" i="13"/>
  <c r="AM82" i="13"/>
  <c r="AL82" i="13"/>
  <c r="AK82" i="13"/>
  <c r="AH82" i="13"/>
  <c r="AD82" i="13"/>
  <c r="AC82" i="13"/>
  <c r="AB82" i="13"/>
  <c r="Y82" i="13"/>
  <c r="U82" i="13"/>
  <c r="T82" i="13"/>
  <c r="V82" i="13" s="1"/>
  <c r="S82" i="13"/>
  <c r="P82" i="13"/>
  <c r="BE81" i="13"/>
  <c r="BD81" i="13"/>
  <c r="BC81" i="13"/>
  <c r="AZ81" i="13"/>
  <c r="AV81" i="13"/>
  <c r="AU81" i="13"/>
  <c r="AW81" i="13" s="1"/>
  <c r="AT81" i="13"/>
  <c r="AQ81" i="13"/>
  <c r="AM81" i="13"/>
  <c r="AL81" i="13"/>
  <c r="AK81" i="13"/>
  <c r="AH81" i="13"/>
  <c r="AD81" i="13"/>
  <c r="AC81" i="13"/>
  <c r="AE81" i="13" s="1"/>
  <c r="AB81" i="13"/>
  <c r="Y81" i="13"/>
  <c r="U81" i="13"/>
  <c r="T81" i="13"/>
  <c r="S81" i="13"/>
  <c r="P81" i="13"/>
  <c r="BE76" i="13"/>
  <c r="BD76" i="13"/>
  <c r="BC76" i="13"/>
  <c r="AZ76" i="13"/>
  <c r="AV76" i="13"/>
  <c r="AU76" i="13"/>
  <c r="AT76" i="13"/>
  <c r="AQ76" i="13"/>
  <c r="AM76" i="13"/>
  <c r="AL76" i="13"/>
  <c r="AN76" i="13" s="1"/>
  <c r="AK76" i="13"/>
  <c r="AH76" i="13"/>
  <c r="AD76" i="13"/>
  <c r="AC76" i="13"/>
  <c r="AB76" i="13"/>
  <c r="Y76" i="13"/>
  <c r="U76" i="13"/>
  <c r="T76" i="13"/>
  <c r="S76" i="13"/>
  <c r="P76" i="13"/>
  <c r="BE75" i="13"/>
  <c r="BD75" i="13"/>
  <c r="BC75" i="13"/>
  <c r="AZ75" i="13"/>
  <c r="AV75" i="13"/>
  <c r="AU75" i="13"/>
  <c r="AT75" i="13"/>
  <c r="AQ75" i="13"/>
  <c r="AM75" i="13"/>
  <c r="AL75" i="13"/>
  <c r="AK75" i="13"/>
  <c r="AH75" i="13"/>
  <c r="AD75" i="13"/>
  <c r="AC75" i="13"/>
  <c r="AB75" i="13"/>
  <c r="Y75" i="13"/>
  <c r="U75" i="13"/>
  <c r="T75" i="13"/>
  <c r="S75" i="13"/>
  <c r="P75" i="13"/>
  <c r="BE74" i="13"/>
  <c r="BD74" i="13"/>
  <c r="BC74" i="13"/>
  <c r="AZ74" i="13"/>
  <c r="AV74" i="13"/>
  <c r="AU74" i="13"/>
  <c r="AT74" i="13"/>
  <c r="AQ74" i="13"/>
  <c r="AM74" i="13"/>
  <c r="AL74" i="13"/>
  <c r="AK74" i="13"/>
  <c r="AH74" i="13"/>
  <c r="AD74" i="13"/>
  <c r="AC74" i="13"/>
  <c r="AB74" i="13"/>
  <c r="Y74" i="13"/>
  <c r="U74" i="13"/>
  <c r="T74" i="13"/>
  <c r="V74" i="13" s="1"/>
  <c r="S74" i="13"/>
  <c r="P74" i="13"/>
  <c r="BE73" i="13"/>
  <c r="BD73" i="13"/>
  <c r="BC73" i="13"/>
  <c r="AZ73" i="13"/>
  <c r="AV73" i="13"/>
  <c r="AU73" i="13"/>
  <c r="AT73" i="13"/>
  <c r="AQ73" i="13"/>
  <c r="AM73" i="13"/>
  <c r="AL73" i="13"/>
  <c r="AK73" i="13"/>
  <c r="AH73" i="13"/>
  <c r="AD73" i="13"/>
  <c r="AC73" i="13"/>
  <c r="AE73" i="13" s="1"/>
  <c r="AB73" i="13"/>
  <c r="Y73" i="13"/>
  <c r="U73" i="13"/>
  <c r="T73" i="13"/>
  <c r="S73" i="13"/>
  <c r="P73" i="13"/>
  <c r="BE72" i="13"/>
  <c r="BD72" i="13"/>
  <c r="BC72" i="13"/>
  <c r="AZ72" i="13"/>
  <c r="AV72" i="13"/>
  <c r="AU72" i="13"/>
  <c r="AT72" i="13"/>
  <c r="AQ72" i="13"/>
  <c r="AM72" i="13"/>
  <c r="AL72" i="13"/>
  <c r="AK72" i="13"/>
  <c r="AH72" i="13"/>
  <c r="AD72" i="13"/>
  <c r="AC72" i="13"/>
  <c r="AB72" i="13"/>
  <c r="Y72" i="13"/>
  <c r="U72" i="13"/>
  <c r="T72" i="13"/>
  <c r="S72" i="13"/>
  <c r="P72" i="13"/>
  <c r="BE71" i="13"/>
  <c r="BD71" i="13"/>
  <c r="BC71" i="13"/>
  <c r="AZ71" i="13"/>
  <c r="AV71" i="13"/>
  <c r="AU71" i="13"/>
  <c r="AT71" i="13"/>
  <c r="AQ71" i="13"/>
  <c r="AM71" i="13"/>
  <c r="AL71" i="13"/>
  <c r="AK71" i="13"/>
  <c r="AH71" i="13"/>
  <c r="AD71" i="13"/>
  <c r="AC71" i="13"/>
  <c r="AB71" i="13"/>
  <c r="Y71" i="13"/>
  <c r="U71" i="13"/>
  <c r="T71" i="13"/>
  <c r="S71" i="13"/>
  <c r="P71" i="13"/>
  <c r="BE70" i="13"/>
  <c r="BD70" i="13"/>
  <c r="BC70" i="13"/>
  <c r="AZ70" i="13"/>
  <c r="AV70" i="13"/>
  <c r="AU70" i="13"/>
  <c r="AT70" i="13"/>
  <c r="AQ70" i="13"/>
  <c r="AM70" i="13"/>
  <c r="AL70" i="13"/>
  <c r="AK70" i="13"/>
  <c r="AH70" i="13"/>
  <c r="AD70" i="13"/>
  <c r="AC70" i="13"/>
  <c r="AB70" i="13"/>
  <c r="Y70" i="13"/>
  <c r="U70" i="13"/>
  <c r="T70" i="13"/>
  <c r="S70" i="13"/>
  <c r="P70" i="13"/>
  <c r="BE69" i="13"/>
  <c r="BD69" i="13"/>
  <c r="BC69" i="13"/>
  <c r="AZ69" i="13"/>
  <c r="AV69" i="13"/>
  <c r="AU69" i="13"/>
  <c r="AT69" i="13"/>
  <c r="AQ69" i="13"/>
  <c r="AM69" i="13"/>
  <c r="AL69" i="13"/>
  <c r="AK69" i="13"/>
  <c r="AH69" i="13"/>
  <c r="AD69" i="13"/>
  <c r="AC69" i="13"/>
  <c r="AB69" i="13"/>
  <c r="Y69" i="13"/>
  <c r="U69" i="13"/>
  <c r="T69" i="13"/>
  <c r="S69" i="13"/>
  <c r="P69" i="13"/>
  <c r="BE68" i="13"/>
  <c r="BD68" i="13"/>
  <c r="BC68" i="13"/>
  <c r="AZ68" i="13"/>
  <c r="AV68" i="13"/>
  <c r="AU68" i="13"/>
  <c r="AT68" i="13"/>
  <c r="AQ68" i="13"/>
  <c r="AM68" i="13"/>
  <c r="AL68" i="13"/>
  <c r="AK68" i="13"/>
  <c r="AH68" i="13"/>
  <c r="AD68" i="13"/>
  <c r="AC68" i="13"/>
  <c r="AB68" i="13"/>
  <c r="Y68" i="13"/>
  <c r="U68" i="13"/>
  <c r="T68" i="13"/>
  <c r="S68" i="13"/>
  <c r="P68" i="13"/>
  <c r="BE67" i="13"/>
  <c r="BD67" i="13"/>
  <c r="BC67" i="13"/>
  <c r="AZ67" i="13"/>
  <c r="AV67" i="13"/>
  <c r="AU67" i="13"/>
  <c r="AW67" i="13" s="1"/>
  <c r="AT67" i="13"/>
  <c r="AQ67" i="13"/>
  <c r="AM67" i="13"/>
  <c r="AL67" i="13"/>
  <c r="AK67" i="13"/>
  <c r="AH67" i="13"/>
  <c r="AD67" i="13"/>
  <c r="AC67" i="13"/>
  <c r="AB67" i="13"/>
  <c r="Y67" i="13"/>
  <c r="U67" i="13"/>
  <c r="T67" i="13"/>
  <c r="S67" i="13"/>
  <c r="P67" i="13"/>
  <c r="BE62" i="13"/>
  <c r="BD62" i="13"/>
  <c r="BC62" i="13"/>
  <c r="AZ62" i="13"/>
  <c r="AV62" i="13"/>
  <c r="AU62" i="13"/>
  <c r="AT62" i="13"/>
  <c r="AQ62" i="13"/>
  <c r="AM62" i="13"/>
  <c r="AL62" i="13"/>
  <c r="AK62" i="13"/>
  <c r="AH62" i="13"/>
  <c r="AD62" i="13"/>
  <c r="AC62" i="13"/>
  <c r="AB62" i="13"/>
  <c r="Y62" i="13"/>
  <c r="U62" i="13"/>
  <c r="T62" i="13"/>
  <c r="S62" i="13"/>
  <c r="P62" i="13"/>
  <c r="BE61" i="13"/>
  <c r="BD61" i="13"/>
  <c r="BC61" i="13"/>
  <c r="AZ61" i="13"/>
  <c r="AV61" i="13"/>
  <c r="AU61" i="13"/>
  <c r="AT61" i="13"/>
  <c r="AQ61" i="13"/>
  <c r="AM61" i="13"/>
  <c r="AL61" i="13"/>
  <c r="AK61" i="13"/>
  <c r="AH61" i="13"/>
  <c r="AD61" i="13"/>
  <c r="AC61" i="13"/>
  <c r="AB61" i="13"/>
  <c r="Y61" i="13"/>
  <c r="U61" i="13"/>
  <c r="T61" i="13"/>
  <c r="S61" i="13"/>
  <c r="P61" i="13"/>
  <c r="BE60" i="13"/>
  <c r="BD60" i="13"/>
  <c r="BC60" i="13"/>
  <c r="AZ60" i="13"/>
  <c r="AV60" i="13"/>
  <c r="AU60" i="13"/>
  <c r="AT60" i="13"/>
  <c r="AQ60" i="13"/>
  <c r="AM60" i="13"/>
  <c r="AL60" i="13"/>
  <c r="AK60" i="13"/>
  <c r="AH60" i="13"/>
  <c r="AD60" i="13"/>
  <c r="AC60" i="13"/>
  <c r="AB60" i="13"/>
  <c r="Y60" i="13"/>
  <c r="U60" i="13"/>
  <c r="T60" i="13"/>
  <c r="S60" i="13"/>
  <c r="P60" i="13"/>
  <c r="BE59" i="13"/>
  <c r="BD59" i="13"/>
  <c r="BC59" i="13"/>
  <c r="AZ59" i="13"/>
  <c r="AV59" i="13"/>
  <c r="AU59" i="13"/>
  <c r="AT59" i="13"/>
  <c r="AQ59" i="13"/>
  <c r="AM59" i="13"/>
  <c r="AL59" i="13"/>
  <c r="AK59" i="13"/>
  <c r="AH59" i="13"/>
  <c r="AD59" i="13"/>
  <c r="AC59" i="13"/>
  <c r="AB59" i="13"/>
  <c r="Y59" i="13"/>
  <c r="U59" i="13"/>
  <c r="T59" i="13"/>
  <c r="S59" i="13"/>
  <c r="P59" i="13"/>
  <c r="BE58" i="13"/>
  <c r="BD58" i="13"/>
  <c r="BC58" i="13"/>
  <c r="AZ58" i="13"/>
  <c r="AV58" i="13"/>
  <c r="AU58" i="13"/>
  <c r="AT58" i="13"/>
  <c r="AQ58" i="13"/>
  <c r="AM58" i="13"/>
  <c r="AL58" i="13"/>
  <c r="AK58" i="13"/>
  <c r="AH58" i="13"/>
  <c r="AD58" i="13"/>
  <c r="AC58" i="13"/>
  <c r="AB58" i="13"/>
  <c r="Y58" i="13"/>
  <c r="U58" i="13"/>
  <c r="T58" i="13"/>
  <c r="S58" i="13"/>
  <c r="P58" i="13"/>
  <c r="BE57" i="13"/>
  <c r="BD57" i="13"/>
  <c r="BC57" i="13"/>
  <c r="AZ57" i="13"/>
  <c r="AV57" i="13"/>
  <c r="AU57" i="13"/>
  <c r="AT57" i="13"/>
  <c r="AQ57" i="13"/>
  <c r="AM57" i="13"/>
  <c r="AL57" i="13"/>
  <c r="AK57" i="13"/>
  <c r="AH57" i="13"/>
  <c r="AD57" i="13"/>
  <c r="AC57" i="13"/>
  <c r="AB57" i="13"/>
  <c r="Y57" i="13"/>
  <c r="U57" i="13"/>
  <c r="T57" i="13"/>
  <c r="S57" i="13"/>
  <c r="P57" i="13"/>
  <c r="BE56" i="13"/>
  <c r="BD56" i="13"/>
  <c r="BC56" i="13"/>
  <c r="AZ56" i="13"/>
  <c r="AV56" i="13"/>
  <c r="AU56" i="13"/>
  <c r="AT56" i="13"/>
  <c r="AQ56" i="13"/>
  <c r="AM56" i="13"/>
  <c r="AL56" i="13"/>
  <c r="AK56" i="13"/>
  <c r="AH56" i="13"/>
  <c r="AD56" i="13"/>
  <c r="AC56" i="13"/>
  <c r="AB56" i="13"/>
  <c r="Y56" i="13"/>
  <c r="U56" i="13"/>
  <c r="T56" i="13"/>
  <c r="S56" i="13"/>
  <c r="P56" i="13"/>
  <c r="BE55" i="13"/>
  <c r="BD55" i="13"/>
  <c r="BC55" i="13"/>
  <c r="AZ55" i="13"/>
  <c r="AV55" i="13"/>
  <c r="AU55" i="13"/>
  <c r="AT55" i="13"/>
  <c r="AQ55" i="13"/>
  <c r="AM55" i="13"/>
  <c r="AL55" i="13"/>
  <c r="AK55" i="13"/>
  <c r="AH55" i="13"/>
  <c r="AD55" i="13"/>
  <c r="AC55" i="13"/>
  <c r="AB55" i="13"/>
  <c r="Y55" i="13"/>
  <c r="U55" i="13"/>
  <c r="T55" i="13"/>
  <c r="S55" i="13"/>
  <c r="P55" i="13"/>
  <c r="BE54" i="13"/>
  <c r="BD54" i="13"/>
  <c r="BC54" i="13"/>
  <c r="AZ54" i="13"/>
  <c r="AV54" i="13"/>
  <c r="AU54" i="13"/>
  <c r="AT54" i="13"/>
  <c r="AQ54" i="13"/>
  <c r="AM54" i="13"/>
  <c r="AL54" i="13"/>
  <c r="AK54" i="13"/>
  <c r="AH54" i="13"/>
  <c r="AD54" i="13"/>
  <c r="AC54" i="13"/>
  <c r="AB54" i="13"/>
  <c r="Y54" i="13"/>
  <c r="U54" i="13"/>
  <c r="T54" i="13"/>
  <c r="S54" i="13"/>
  <c r="P54" i="13"/>
  <c r="BE53" i="13"/>
  <c r="BD53" i="13"/>
  <c r="BC53" i="13"/>
  <c r="AZ53" i="13"/>
  <c r="AV53" i="13"/>
  <c r="AU53" i="13"/>
  <c r="AT53" i="13"/>
  <c r="AQ53" i="13"/>
  <c r="AM53" i="13"/>
  <c r="AL53" i="13"/>
  <c r="AK53" i="13"/>
  <c r="AH53" i="13"/>
  <c r="AD53" i="13"/>
  <c r="AC53" i="13"/>
  <c r="AB53" i="13"/>
  <c r="Y53" i="13"/>
  <c r="U53" i="13"/>
  <c r="T53" i="13"/>
  <c r="S53" i="13"/>
  <c r="P53" i="13"/>
  <c r="BE48" i="13"/>
  <c r="BD48" i="13"/>
  <c r="BC48" i="13"/>
  <c r="AZ48" i="13"/>
  <c r="AV48" i="13"/>
  <c r="AU48" i="13"/>
  <c r="AT48" i="13"/>
  <c r="AQ48" i="13"/>
  <c r="AM48" i="13"/>
  <c r="AL48" i="13"/>
  <c r="AK48" i="13"/>
  <c r="AH48" i="13"/>
  <c r="AD48" i="13"/>
  <c r="AC48" i="13"/>
  <c r="AB48" i="13"/>
  <c r="Y48" i="13"/>
  <c r="U48" i="13"/>
  <c r="T48" i="13"/>
  <c r="S48" i="13"/>
  <c r="P48" i="13"/>
  <c r="BE47" i="13"/>
  <c r="BD47" i="13"/>
  <c r="BC47" i="13"/>
  <c r="AZ47" i="13"/>
  <c r="AV47" i="13"/>
  <c r="AU47" i="13"/>
  <c r="AT47" i="13"/>
  <c r="AQ47" i="13"/>
  <c r="AM47" i="13"/>
  <c r="AL47" i="13"/>
  <c r="AK47" i="13"/>
  <c r="AH47" i="13"/>
  <c r="AD47" i="13"/>
  <c r="AC47" i="13"/>
  <c r="AB47" i="13"/>
  <c r="Y47" i="13"/>
  <c r="U47" i="13"/>
  <c r="T47" i="13"/>
  <c r="S47" i="13"/>
  <c r="P47" i="13"/>
  <c r="BE46" i="13"/>
  <c r="BD46" i="13"/>
  <c r="BC46" i="13"/>
  <c r="AZ46" i="13"/>
  <c r="AV46" i="13"/>
  <c r="AU46" i="13"/>
  <c r="AT46" i="13"/>
  <c r="AQ46" i="13"/>
  <c r="AM46" i="13"/>
  <c r="AL46" i="13"/>
  <c r="AK46" i="13"/>
  <c r="AH46" i="13"/>
  <c r="AD46" i="13"/>
  <c r="AC46" i="13"/>
  <c r="AB46" i="13"/>
  <c r="Y46" i="13"/>
  <c r="U46" i="13"/>
  <c r="T46" i="13"/>
  <c r="S46" i="13"/>
  <c r="P46" i="13"/>
  <c r="BE45" i="13"/>
  <c r="BD45" i="13"/>
  <c r="BC45" i="13"/>
  <c r="AZ45" i="13"/>
  <c r="AV45" i="13"/>
  <c r="AU45" i="13"/>
  <c r="AT45" i="13"/>
  <c r="AQ45" i="13"/>
  <c r="AM45" i="13"/>
  <c r="AL45" i="13"/>
  <c r="AK45" i="13"/>
  <c r="AH45" i="13"/>
  <c r="AD45" i="13"/>
  <c r="AC45" i="13"/>
  <c r="AB45" i="13"/>
  <c r="Y45" i="13"/>
  <c r="U45" i="13"/>
  <c r="T45" i="13"/>
  <c r="S45" i="13"/>
  <c r="P45" i="13"/>
  <c r="BE44" i="13"/>
  <c r="BD44" i="13"/>
  <c r="BC44" i="13"/>
  <c r="AZ44" i="13"/>
  <c r="AV44" i="13"/>
  <c r="AU44" i="13"/>
  <c r="AT44" i="13"/>
  <c r="AQ44" i="13"/>
  <c r="AM44" i="13"/>
  <c r="AL44" i="13"/>
  <c r="AK44" i="13"/>
  <c r="AH44" i="13"/>
  <c r="AD44" i="13"/>
  <c r="AC44" i="13"/>
  <c r="AE44" i="13" s="1"/>
  <c r="AB44" i="13"/>
  <c r="Y44" i="13"/>
  <c r="U44" i="13"/>
  <c r="T44" i="13"/>
  <c r="S44" i="13"/>
  <c r="P44" i="13"/>
  <c r="BE43" i="13"/>
  <c r="BD43" i="13"/>
  <c r="BF43" i="13" s="1"/>
  <c r="BC43" i="13"/>
  <c r="AZ43" i="13"/>
  <c r="AV43" i="13"/>
  <c r="AU43" i="13"/>
  <c r="AT43" i="13"/>
  <c r="AQ43" i="13"/>
  <c r="AM43" i="13"/>
  <c r="AL43" i="13"/>
  <c r="AK43" i="13"/>
  <c r="AH43" i="13"/>
  <c r="AD43" i="13"/>
  <c r="AC43" i="13"/>
  <c r="AB43" i="13"/>
  <c r="Y43" i="13"/>
  <c r="U43" i="13"/>
  <c r="T43" i="13"/>
  <c r="S43" i="13"/>
  <c r="P43" i="13"/>
  <c r="BE42" i="13"/>
  <c r="BD42" i="13"/>
  <c r="BC42" i="13"/>
  <c r="AZ42" i="13"/>
  <c r="AV42" i="13"/>
  <c r="AU42" i="13"/>
  <c r="AT42" i="13"/>
  <c r="AQ42" i="13"/>
  <c r="AM42" i="13"/>
  <c r="AL42" i="13"/>
  <c r="AK42" i="13"/>
  <c r="AH42" i="13"/>
  <c r="AD42" i="13"/>
  <c r="AC42" i="13"/>
  <c r="AB42" i="13"/>
  <c r="Y42" i="13"/>
  <c r="U42" i="13"/>
  <c r="T42" i="13"/>
  <c r="S42" i="13"/>
  <c r="P42" i="13"/>
  <c r="BE41" i="13"/>
  <c r="BD41" i="13"/>
  <c r="BC41" i="13"/>
  <c r="AZ41" i="13"/>
  <c r="AV41" i="13"/>
  <c r="AU41" i="13"/>
  <c r="AT41" i="13"/>
  <c r="AQ41" i="13"/>
  <c r="AM41" i="13"/>
  <c r="AL41" i="13"/>
  <c r="AK41" i="13"/>
  <c r="AH41" i="13"/>
  <c r="AD41" i="13"/>
  <c r="AC41" i="13"/>
  <c r="AB41" i="13"/>
  <c r="Y41" i="13"/>
  <c r="U41" i="13"/>
  <c r="T41" i="13"/>
  <c r="S41" i="13"/>
  <c r="P41" i="13"/>
  <c r="BE40" i="13"/>
  <c r="BD40" i="13"/>
  <c r="BC40" i="13"/>
  <c r="AZ40" i="13"/>
  <c r="AV40" i="13"/>
  <c r="AU40" i="13"/>
  <c r="AT40" i="13"/>
  <c r="AQ40" i="13"/>
  <c r="AM40" i="13"/>
  <c r="AL40" i="13"/>
  <c r="AK40" i="13"/>
  <c r="AH40" i="13"/>
  <c r="AD40" i="13"/>
  <c r="AC40" i="13"/>
  <c r="AE40" i="13" s="1"/>
  <c r="AB40" i="13"/>
  <c r="Y40" i="13"/>
  <c r="U40" i="13"/>
  <c r="T40" i="13"/>
  <c r="S40" i="13"/>
  <c r="P40" i="13"/>
  <c r="BE39" i="13"/>
  <c r="BD39" i="13"/>
  <c r="BC39" i="13"/>
  <c r="AZ39" i="13"/>
  <c r="AV39" i="13"/>
  <c r="AU39" i="13"/>
  <c r="AT39" i="13"/>
  <c r="AQ39" i="13"/>
  <c r="AM39" i="13"/>
  <c r="AL39" i="13"/>
  <c r="AN39" i="13" s="1"/>
  <c r="AK39" i="13"/>
  <c r="AH39" i="13"/>
  <c r="AD39" i="13"/>
  <c r="AC39" i="13"/>
  <c r="AB39" i="13"/>
  <c r="Y39" i="13"/>
  <c r="U39" i="13"/>
  <c r="T39" i="13"/>
  <c r="S39" i="13"/>
  <c r="P39" i="13"/>
  <c r="BE34" i="13"/>
  <c r="BD34" i="13"/>
  <c r="BC34" i="13"/>
  <c r="AZ34" i="13"/>
  <c r="AV34" i="13"/>
  <c r="AU34" i="13"/>
  <c r="AT34" i="13"/>
  <c r="AQ34" i="13"/>
  <c r="AM34" i="13"/>
  <c r="AL34" i="13"/>
  <c r="AK34" i="13"/>
  <c r="AH34" i="13"/>
  <c r="AD34" i="13"/>
  <c r="AC34" i="13"/>
  <c r="AB34" i="13"/>
  <c r="Y34" i="13"/>
  <c r="U34" i="13"/>
  <c r="T34" i="13"/>
  <c r="S34" i="13"/>
  <c r="P34" i="13"/>
  <c r="BE33" i="13"/>
  <c r="BD33" i="13"/>
  <c r="BC33" i="13"/>
  <c r="AZ33" i="13"/>
  <c r="AV33" i="13"/>
  <c r="AU33" i="13"/>
  <c r="AT33" i="13"/>
  <c r="AQ33" i="13"/>
  <c r="AM33" i="13"/>
  <c r="AL33" i="13"/>
  <c r="AK33" i="13"/>
  <c r="AH33" i="13"/>
  <c r="AD33" i="13"/>
  <c r="AC33" i="13"/>
  <c r="AB33" i="13"/>
  <c r="Y33" i="13"/>
  <c r="U33" i="13"/>
  <c r="T33" i="13"/>
  <c r="S33" i="13"/>
  <c r="P33" i="13"/>
  <c r="BE32" i="13"/>
  <c r="BD32" i="13"/>
  <c r="BC32" i="13"/>
  <c r="AZ32" i="13"/>
  <c r="AV32" i="13"/>
  <c r="AU32" i="13"/>
  <c r="AW32" i="13" s="1"/>
  <c r="AT32" i="13"/>
  <c r="AQ32" i="13"/>
  <c r="AM32" i="13"/>
  <c r="AL32" i="13"/>
  <c r="AK32" i="13"/>
  <c r="AH32" i="13"/>
  <c r="AD32" i="13"/>
  <c r="AC32" i="13"/>
  <c r="AB32" i="13"/>
  <c r="Y32" i="13"/>
  <c r="U32" i="13"/>
  <c r="T32" i="13"/>
  <c r="S32" i="13"/>
  <c r="P32" i="13"/>
  <c r="BE31" i="13"/>
  <c r="BD31" i="13"/>
  <c r="BC31" i="13"/>
  <c r="AZ31" i="13"/>
  <c r="AV31" i="13"/>
  <c r="AU31" i="13"/>
  <c r="AT31" i="13"/>
  <c r="AQ31" i="13"/>
  <c r="AM31" i="13"/>
  <c r="AL31" i="13"/>
  <c r="AN31" i="13" s="1"/>
  <c r="AK31" i="13"/>
  <c r="AH31" i="13"/>
  <c r="AD31" i="13"/>
  <c r="AC31" i="13"/>
  <c r="AB31" i="13"/>
  <c r="Y31" i="13"/>
  <c r="U31" i="13"/>
  <c r="T31" i="13"/>
  <c r="S31" i="13"/>
  <c r="P31" i="13"/>
  <c r="BE30" i="13"/>
  <c r="BD30" i="13"/>
  <c r="BC30" i="13"/>
  <c r="AZ30" i="13"/>
  <c r="AV30" i="13"/>
  <c r="AU30" i="13"/>
  <c r="AT30" i="13"/>
  <c r="AQ30" i="13"/>
  <c r="AM30" i="13"/>
  <c r="AL30" i="13"/>
  <c r="AK30" i="13"/>
  <c r="AH30" i="13"/>
  <c r="AD30" i="13"/>
  <c r="AC30" i="13"/>
  <c r="AB30" i="13"/>
  <c r="Y30" i="13"/>
  <c r="U30" i="13"/>
  <c r="T30" i="13"/>
  <c r="S30" i="13"/>
  <c r="P30" i="13"/>
  <c r="BE29" i="13"/>
  <c r="BD29" i="13"/>
  <c r="BC29" i="13"/>
  <c r="AZ29" i="13"/>
  <c r="AV29" i="13"/>
  <c r="AU29" i="13"/>
  <c r="AT29" i="13"/>
  <c r="AQ29" i="13"/>
  <c r="AM29" i="13"/>
  <c r="AL29" i="13"/>
  <c r="AN29" i="13" s="1"/>
  <c r="AK29" i="13"/>
  <c r="AH29" i="13"/>
  <c r="AD29" i="13"/>
  <c r="AC29" i="13"/>
  <c r="AE29" i="13" s="1"/>
  <c r="AB29" i="13"/>
  <c r="Y29" i="13"/>
  <c r="U29" i="13"/>
  <c r="T29" i="13"/>
  <c r="S29" i="13"/>
  <c r="P29" i="13"/>
  <c r="BE28" i="13"/>
  <c r="BD28" i="13"/>
  <c r="BC28" i="13"/>
  <c r="AZ28" i="13"/>
  <c r="AV28" i="13"/>
  <c r="AU28" i="13"/>
  <c r="AT28" i="13"/>
  <c r="AQ28" i="13"/>
  <c r="AM28" i="13"/>
  <c r="AL28" i="13"/>
  <c r="AN28" i="13" s="1"/>
  <c r="AK28" i="13"/>
  <c r="AH28" i="13"/>
  <c r="AD28" i="13"/>
  <c r="AC28" i="13"/>
  <c r="AB28" i="13"/>
  <c r="Y28" i="13"/>
  <c r="U28" i="13"/>
  <c r="T28" i="13"/>
  <c r="S28" i="13"/>
  <c r="P28" i="13"/>
  <c r="BE27" i="13"/>
  <c r="BD27" i="13"/>
  <c r="BC27" i="13"/>
  <c r="AZ27" i="13"/>
  <c r="AV27" i="13"/>
  <c r="AU27" i="13"/>
  <c r="AW27" i="13" s="1"/>
  <c r="AT27" i="13"/>
  <c r="AQ27" i="13"/>
  <c r="AM27" i="13"/>
  <c r="AL27" i="13"/>
  <c r="AK27" i="13"/>
  <c r="AH27" i="13"/>
  <c r="AD27" i="13"/>
  <c r="AC27" i="13"/>
  <c r="AB27" i="13"/>
  <c r="Y27" i="13"/>
  <c r="U27" i="13"/>
  <c r="T27" i="13"/>
  <c r="S27" i="13"/>
  <c r="P27" i="13"/>
  <c r="BE26" i="13"/>
  <c r="BD26" i="13"/>
  <c r="BF26" i="13" s="1"/>
  <c r="BC26" i="13"/>
  <c r="AZ26" i="13"/>
  <c r="AV26" i="13"/>
  <c r="AU26" i="13"/>
  <c r="AT26" i="13"/>
  <c r="AQ26" i="13"/>
  <c r="AM26" i="13"/>
  <c r="AL26" i="13"/>
  <c r="AK26" i="13"/>
  <c r="AH26" i="13"/>
  <c r="AD26" i="13"/>
  <c r="AC26" i="13"/>
  <c r="AB26" i="13"/>
  <c r="Y26" i="13"/>
  <c r="U26" i="13"/>
  <c r="T26" i="13"/>
  <c r="S26" i="13"/>
  <c r="P26" i="13"/>
  <c r="BE25" i="13"/>
  <c r="BD25" i="13"/>
  <c r="BC25" i="13"/>
  <c r="AZ25" i="13"/>
  <c r="AV25" i="13"/>
  <c r="AU25" i="13"/>
  <c r="AT25" i="13"/>
  <c r="AQ25" i="13"/>
  <c r="AM25" i="13"/>
  <c r="AL25" i="13"/>
  <c r="AK25" i="13"/>
  <c r="AH25" i="13"/>
  <c r="AD25" i="13"/>
  <c r="AC25" i="13"/>
  <c r="AB25" i="13"/>
  <c r="Y25" i="13"/>
  <c r="U25" i="13"/>
  <c r="T25" i="13"/>
  <c r="S25" i="13"/>
  <c r="P25" i="13"/>
  <c r="BE20" i="13"/>
  <c r="BD20" i="13"/>
  <c r="BC20" i="13"/>
  <c r="AZ20" i="13"/>
  <c r="AV20" i="13"/>
  <c r="AU20" i="13"/>
  <c r="AT20" i="13"/>
  <c r="AQ20" i="13"/>
  <c r="AM20" i="13"/>
  <c r="AL20" i="13"/>
  <c r="AK20" i="13"/>
  <c r="AH20" i="13"/>
  <c r="AD20" i="13"/>
  <c r="AC20" i="13"/>
  <c r="AB20" i="13"/>
  <c r="Y20" i="13"/>
  <c r="U20" i="13"/>
  <c r="T20" i="13"/>
  <c r="S20" i="13"/>
  <c r="P20" i="13"/>
  <c r="BE19" i="13"/>
  <c r="BD19" i="13"/>
  <c r="BC19" i="13"/>
  <c r="AZ19" i="13"/>
  <c r="AV19" i="13"/>
  <c r="AU19" i="13"/>
  <c r="AT19" i="13"/>
  <c r="AQ19" i="13"/>
  <c r="AM19" i="13"/>
  <c r="AL19" i="13"/>
  <c r="AK19" i="13"/>
  <c r="AH19" i="13"/>
  <c r="AD19" i="13"/>
  <c r="AC19" i="13"/>
  <c r="AB19" i="13"/>
  <c r="Y19" i="13"/>
  <c r="U19" i="13"/>
  <c r="T19" i="13"/>
  <c r="S19" i="13"/>
  <c r="P19" i="13"/>
  <c r="BE18" i="13"/>
  <c r="BD18" i="13"/>
  <c r="BC18" i="13"/>
  <c r="AZ18" i="13"/>
  <c r="AV18" i="13"/>
  <c r="AU18" i="13"/>
  <c r="AT18" i="13"/>
  <c r="AQ18" i="13"/>
  <c r="AM18" i="13"/>
  <c r="AL18" i="13"/>
  <c r="AK18" i="13"/>
  <c r="AH18" i="13"/>
  <c r="AD18" i="13"/>
  <c r="AC18" i="13"/>
  <c r="AB18" i="13"/>
  <c r="Y18" i="13"/>
  <c r="U18" i="13"/>
  <c r="T18" i="13"/>
  <c r="S18" i="13"/>
  <c r="P18" i="13"/>
  <c r="BE17" i="13"/>
  <c r="BD17" i="13"/>
  <c r="BC17" i="13"/>
  <c r="AZ17" i="13"/>
  <c r="AV17" i="13"/>
  <c r="AU17" i="13"/>
  <c r="AT17" i="13"/>
  <c r="AQ17" i="13"/>
  <c r="AM17" i="13"/>
  <c r="AL17" i="13"/>
  <c r="AK17" i="13"/>
  <c r="AH17" i="13"/>
  <c r="AD17" i="13"/>
  <c r="AC17" i="13"/>
  <c r="AB17" i="13"/>
  <c r="Y17" i="13"/>
  <c r="U17" i="13"/>
  <c r="T17" i="13"/>
  <c r="S17" i="13"/>
  <c r="P17" i="13"/>
  <c r="BE16" i="13"/>
  <c r="BD16" i="13"/>
  <c r="BC16" i="13"/>
  <c r="AZ16" i="13"/>
  <c r="AV16" i="13"/>
  <c r="AU16" i="13"/>
  <c r="AT16" i="13"/>
  <c r="AQ16" i="13"/>
  <c r="AM16" i="13"/>
  <c r="AL16" i="13"/>
  <c r="AK16" i="13"/>
  <c r="AH16" i="13"/>
  <c r="AD16" i="13"/>
  <c r="AC16" i="13"/>
  <c r="AB16" i="13"/>
  <c r="Y16" i="13"/>
  <c r="U16" i="13"/>
  <c r="T16" i="13"/>
  <c r="S16" i="13"/>
  <c r="P16" i="13"/>
  <c r="BE15" i="13"/>
  <c r="BD15" i="13"/>
  <c r="BC15" i="13"/>
  <c r="AZ15" i="13"/>
  <c r="AV15" i="13"/>
  <c r="AU15" i="13"/>
  <c r="AT15" i="13"/>
  <c r="AQ15" i="13"/>
  <c r="AM15" i="13"/>
  <c r="AL15" i="13"/>
  <c r="AK15" i="13"/>
  <c r="AH15" i="13"/>
  <c r="AD15" i="13"/>
  <c r="AC15" i="13"/>
  <c r="AB15" i="13"/>
  <c r="Y15" i="13"/>
  <c r="U15" i="13"/>
  <c r="T15" i="13"/>
  <c r="S15" i="13"/>
  <c r="P15" i="13"/>
  <c r="BE14" i="13"/>
  <c r="BD14" i="13"/>
  <c r="BC14" i="13"/>
  <c r="AZ14" i="13"/>
  <c r="AV14" i="13"/>
  <c r="AU14" i="13"/>
  <c r="AT14" i="13"/>
  <c r="AQ14" i="13"/>
  <c r="AM14" i="13"/>
  <c r="AL14" i="13"/>
  <c r="AK14" i="13"/>
  <c r="AH14" i="13"/>
  <c r="AD14" i="13"/>
  <c r="AC14" i="13"/>
  <c r="AB14" i="13"/>
  <c r="Y14" i="13"/>
  <c r="U14" i="13"/>
  <c r="T14" i="13"/>
  <c r="S14" i="13"/>
  <c r="P14" i="13"/>
  <c r="BE13" i="13"/>
  <c r="BD13" i="13"/>
  <c r="BC13" i="13"/>
  <c r="AZ13" i="13"/>
  <c r="AV13" i="13"/>
  <c r="AU13" i="13"/>
  <c r="AT13" i="13"/>
  <c r="AQ13" i="13"/>
  <c r="AM13" i="13"/>
  <c r="AL13" i="13"/>
  <c r="AK13" i="13"/>
  <c r="AH13" i="13"/>
  <c r="AD13" i="13"/>
  <c r="AC13" i="13"/>
  <c r="AB13" i="13"/>
  <c r="Y13" i="13"/>
  <c r="U13" i="13"/>
  <c r="T13" i="13"/>
  <c r="S13" i="13"/>
  <c r="P13" i="13"/>
  <c r="BE12" i="13"/>
  <c r="BD12" i="13"/>
  <c r="BC12" i="13"/>
  <c r="AZ12" i="13"/>
  <c r="AV12" i="13"/>
  <c r="AU12" i="13"/>
  <c r="AT12" i="13"/>
  <c r="AQ12" i="13"/>
  <c r="AM12" i="13"/>
  <c r="AL12" i="13"/>
  <c r="AK12" i="13"/>
  <c r="AH12" i="13"/>
  <c r="AD12" i="13"/>
  <c r="AC12" i="13"/>
  <c r="AB12" i="13"/>
  <c r="Y12" i="13"/>
  <c r="U12" i="13"/>
  <c r="T12" i="13"/>
  <c r="S12" i="13"/>
  <c r="P12" i="13"/>
  <c r="BE11" i="13"/>
  <c r="BD11" i="13"/>
  <c r="BC11" i="13"/>
  <c r="AZ11" i="13"/>
  <c r="AV11" i="13"/>
  <c r="AU11" i="13"/>
  <c r="AT11" i="13"/>
  <c r="AQ11" i="13"/>
  <c r="AM11" i="13"/>
  <c r="AL11" i="13"/>
  <c r="AK11" i="13"/>
  <c r="AH11" i="13"/>
  <c r="AD11" i="13"/>
  <c r="AC11" i="13"/>
  <c r="AB11" i="13"/>
  <c r="Y11" i="13"/>
  <c r="U11" i="13"/>
  <c r="T11" i="13"/>
  <c r="S11" i="13"/>
  <c r="P11" i="13"/>
  <c r="BZ608" i="23"/>
  <c r="BY608" i="23"/>
  <c r="BX608" i="23"/>
  <c r="BU608" i="23"/>
  <c r="AX608" i="23"/>
  <c r="AW608" i="23"/>
  <c r="AT608" i="23"/>
  <c r="AO608" i="23"/>
  <c r="AN608" i="23"/>
  <c r="AK608" i="23"/>
  <c r="AF608" i="23"/>
  <c r="AE608" i="23"/>
  <c r="AB608" i="23"/>
  <c r="U608" i="23"/>
  <c r="AG608" i="23" s="1"/>
  <c r="AP608" i="23" s="1"/>
  <c r="AY608" i="23" s="1"/>
  <c r="T608" i="23"/>
  <c r="W608" i="23" s="1"/>
  <c r="P608" i="23"/>
  <c r="BZ607" i="23"/>
  <c r="BY607" i="23"/>
  <c r="BX607" i="23"/>
  <c r="BU607" i="23"/>
  <c r="AT607" i="23"/>
  <c r="AK607" i="23"/>
  <c r="AB607" i="23"/>
  <c r="P607" i="23"/>
  <c r="BZ606" i="23"/>
  <c r="BY606" i="23"/>
  <c r="BU606" i="23"/>
  <c r="AT606" i="23"/>
  <c r="AK606" i="23"/>
  <c r="AB606" i="23"/>
  <c r="P606" i="23"/>
  <c r="BZ605" i="23"/>
  <c r="BY605" i="23"/>
  <c r="BX605" i="23"/>
  <c r="BU605" i="23"/>
  <c r="AX605" i="23"/>
  <c r="AW605" i="23"/>
  <c r="AT605" i="23"/>
  <c r="AO605" i="23"/>
  <c r="AN605" i="23"/>
  <c r="AK605" i="23"/>
  <c r="AF605" i="23"/>
  <c r="AE605" i="23"/>
  <c r="AB605" i="23"/>
  <c r="U605" i="23"/>
  <c r="T605" i="23"/>
  <c r="P605" i="23"/>
  <c r="BZ600" i="23"/>
  <c r="BY600" i="23"/>
  <c r="BX600" i="23"/>
  <c r="BU600" i="23"/>
  <c r="AX600" i="23"/>
  <c r="AW600" i="23"/>
  <c r="AT600" i="23"/>
  <c r="AO600" i="23"/>
  <c r="AN600" i="23"/>
  <c r="AK600" i="23"/>
  <c r="AF600" i="23"/>
  <c r="AE600" i="23"/>
  <c r="AB600" i="23"/>
  <c r="U600" i="23"/>
  <c r="T600" i="23"/>
  <c r="P600" i="23"/>
  <c r="BZ599" i="23"/>
  <c r="BY599" i="23"/>
  <c r="BX599" i="23"/>
  <c r="BU599" i="23"/>
  <c r="AX599" i="23"/>
  <c r="AW599" i="23"/>
  <c r="AT599" i="23"/>
  <c r="AO599" i="23"/>
  <c r="AN599" i="23"/>
  <c r="AK599" i="23"/>
  <c r="AF599" i="23"/>
  <c r="AE599" i="23"/>
  <c r="AB599" i="23"/>
  <c r="U599" i="23"/>
  <c r="T599" i="23"/>
  <c r="W599" i="23" s="1"/>
  <c r="P599" i="23"/>
  <c r="BZ598" i="23"/>
  <c r="BY598" i="23"/>
  <c r="BX598" i="23"/>
  <c r="BU598" i="23"/>
  <c r="AX598" i="23"/>
  <c r="AW598" i="23"/>
  <c r="AT598" i="23"/>
  <c r="AO598" i="23"/>
  <c r="AN598" i="23"/>
  <c r="AK598" i="23"/>
  <c r="AF598" i="23"/>
  <c r="AE598" i="23"/>
  <c r="AB598" i="23"/>
  <c r="U598" i="23"/>
  <c r="T598" i="23"/>
  <c r="W598" i="23" s="1"/>
  <c r="P598" i="23"/>
  <c r="BZ597" i="23"/>
  <c r="BY597" i="23"/>
  <c r="BX597" i="23"/>
  <c r="BU597" i="23"/>
  <c r="AX597" i="23"/>
  <c r="AW597" i="23"/>
  <c r="AT597" i="23"/>
  <c r="AO597" i="23"/>
  <c r="AN597" i="23"/>
  <c r="AK597" i="23"/>
  <c r="AF597" i="23"/>
  <c r="AE597" i="23"/>
  <c r="AB597" i="23"/>
  <c r="U597" i="23"/>
  <c r="AG597" i="23" s="1"/>
  <c r="AP597" i="23" s="1"/>
  <c r="AY597" i="23" s="1"/>
  <c r="T597" i="23"/>
  <c r="W597" i="23" s="1"/>
  <c r="P597" i="23"/>
  <c r="BZ596" i="23"/>
  <c r="BY596" i="23"/>
  <c r="BX596" i="23"/>
  <c r="BU596" i="23"/>
  <c r="AX596" i="23"/>
  <c r="AW596" i="23"/>
  <c r="AT596" i="23"/>
  <c r="AO596" i="23"/>
  <c r="AN596" i="23"/>
  <c r="AK596" i="23"/>
  <c r="AF596" i="23"/>
  <c r="AE596" i="23"/>
  <c r="AB596" i="23"/>
  <c r="U596" i="23"/>
  <c r="T596" i="23"/>
  <c r="W596" i="23" s="1"/>
  <c r="P596" i="23"/>
  <c r="BZ595" i="23"/>
  <c r="BY595" i="23"/>
  <c r="BX595" i="23"/>
  <c r="BU595" i="23"/>
  <c r="AX595" i="23"/>
  <c r="AW595" i="23"/>
  <c r="AT595" i="23"/>
  <c r="AO595" i="23"/>
  <c r="AN595" i="23"/>
  <c r="AK595" i="23"/>
  <c r="AF595" i="23"/>
  <c r="AE595" i="23"/>
  <c r="AB595" i="23"/>
  <c r="U595" i="23"/>
  <c r="T595" i="23"/>
  <c r="W595" i="23" s="1"/>
  <c r="P595" i="23"/>
  <c r="BZ594" i="23"/>
  <c r="BY594" i="23"/>
  <c r="BX594" i="23"/>
  <c r="BU594" i="23"/>
  <c r="AX594" i="23"/>
  <c r="AW594" i="23"/>
  <c r="AT594" i="23"/>
  <c r="AO594" i="23"/>
  <c r="AN594" i="23"/>
  <c r="AK594" i="23"/>
  <c r="AF594" i="23"/>
  <c r="AE594" i="23"/>
  <c r="AB594" i="23"/>
  <c r="U594" i="23"/>
  <c r="T594" i="23"/>
  <c r="W594" i="23" s="1"/>
  <c r="P594" i="23"/>
  <c r="BZ593" i="23"/>
  <c r="BY593" i="23"/>
  <c r="BX593" i="23"/>
  <c r="BU593" i="23"/>
  <c r="AX593" i="23"/>
  <c r="AW593" i="23"/>
  <c r="AT593" i="23"/>
  <c r="AO593" i="23"/>
  <c r="AN593" i="23"/>
  <c r="AK593" i="23"/>
  <c r="AF593" i="23"/>
  <c r="AE593" i="23"/>
  <c r="AB593" i="23"/>
  <c r="U593" i="23"/>
  <c r="AG593" i="23" s="1"/>
  <c r="AP593" i="23" s="1"/>
  <c r="AY593" i="23" s="1"/>
  <c r="T593" i="23"/>
  <c r="W593" i="23" s="1"/>
  <c r="P593" i="23"/>
  <c r="BY592" i="23"/>
  <c r="BU592" i="23"/>
  <c r="AT592" i="23"/>
  <c r="AK592" i="23"/>
  <c r="AB592" i="23"/>
  <c r="P592" i="23"/>
  <c r="BZ591" i="23"/>
  <c r="BY591" i="23"/>
  <c r="BX591" i="23"/>
  <c r="BU591" i="23"/>
  <c r="AX591" i="23"/>
  <c r="AW591" i="23"/>
  <c r="AT591" i="23"/>
  <c r="AO591" i="23"/>
  <c r="AN591" i="23"/>
  <c r="AK591" i="23"/>
  <c r="AF591" i="23"/>
  <c r="AE591" i="23"/>
  <c r="AB591" i="23"/>
  <c r="U591" i="23"/>
  <c r="T591" i="23"/>
  <c r="P591" i="23"/>
  <c r="BZ586" i="23"/>
  <c r="BY586" i="23"/>
  <c r="BX586" i="23"/>
  <c r="BU586" i="23"/>
  <c r="AX586" i="23"/>
  <c r="AW586" i="23"/>
  <c r="AT586" i="23"/>
  <c r="AO586" i="23"/>
  <c r="AN586" i="23"/>
  <c r="AK586" i="23"/>
  <c r="AF586" i="23"/>
  <c r="AE586" i="23"/>
  <c r="AB586" i="23"/>
  <c r="U586" i="23"/>
  <c r="T586" i="23"/>
  <c r="W586" i="23" s="1"/>
  <c r="P586" i="23"/>
  <c r="BZ585" i="23"/>
  <c r="BY585" i="23"/>
  <c r="BX585" i="23"/>
  <c r="BU585" i="23"/>
  <c r="AX585" i="23"/>
  <c r="AW585" i="23"/>
  <c r="AT585" i="23"/>
  <c r="AO585" i="23"/>
  <c r="AN585" i="23"/>
  <c r="AK585" i="23"/>
  <c r="AF585" i="23"/>
  <c r="AE585" i="23"/>
  <c r="AB585" i="23"/>
  <c r="U585" i="23"/>
  <c r="T585" i="23"/>
  <c r="W585" i="23" s="1"/>
  <c r="P585" i="23"/>
  <c r="BZ584" i="23"/>
  <c r="BY584" i="23"/>
  <c r="BX584" i="23"/>
  <c r="BU584" i="23"/>
  <c r="AX584" i="23"/>
  <c r="AW584" i="23"/>
  <c r="AT584" i="23"/>
  <c r="AO584" i="23"/>
  <c r="AN584" i="23"/>
  <c r="AK584" i="23"/>
  <c r="AF584" i="23"/>
  <c r="AE584" i="23"/>
  <c r="AB584" i="23"/>
  <c r="U584" i="23"/>
  <c r="T584" i="23"/>
  <c r="P584" i="23"/>
  <c r="BZ583" i="23"/>
  <c r="BY583" i="23"/>
  <c r="BX583" i="23"/>
  <c r="BU583" i="23"/>
  <c r="AX583" i="23"/>
  <c r="AW583" i="23"/>
  <c r="AT583" i="23"/>
  <c r="AO583" i="23"/>
  <c r="AN583" i="23"/>
  <c r="AK583" i="23"/>
  <c r="AF583" i="23"/>
  <c r="AE583" i="23"/>
  <c r="AB583" i="23"/>
  <c r="U583" i="23"/>
  <c r="T583" i="23"/>
  <c r="P583" i="23"/>
  <c r="BZ582" i="23"/>
  <c r="BY582" i="23"/>
  <c r="BX582" i="23"/>
  <c r="BU582" i="23"/>
  <c r="AX582" i="23"/>
  <c r="AW582" i="23"/>
  <c r="AT582" i="23"/>
  <c r="AO582" i="23"/>
  <c r="AN582" i="23"/>
  <c r="AK582" i="23"/>
  <c r="AF582" i="23"/>
  <c r="AE582" i="23"/>
  <c r="AB582" i="23"/>
  <c r="W582" i="23"/>
  <c r="P582" i="23"/>
  <c r="BZ581" i="23"/>
  <c r="BY581" i="23"/>
  <c r="BX581" i="23"/>
  <c r="BU581" i="23"/>
  <c r="AX581" i="23"/>
  <c r="AW581" i="23"/>
  <c r="AT581" i="23"/>
  <c r="AO581" i="23"/>
  <c r="AN581" i="23"/>
  <c r="AK581" i="23"/>
  <c r="AF581" i="23"/>
  <c r="AE581" i="23"/>
  <c r="AB581" i="23"/>
  <c r="X581" i="23"/>
  <c r="W581" i="23"/>
  <c r="P581" i="23"/>
  <c r="BZ580" i="23"/>
  <c r="BY580" i="23"/>
  <c r="BX580" i="23"/>
  <c r="BU580" i="23"/>
  <c r="AX580" i="23"/>
  <c r="AW580" i="23"/>
  <c r="AT580" i="23"/>
  <c r="AO580" i="23"/>
  <c r="AN580" i="23"/>
  <c r="AK580" i="23"/>
  <c r="AF580" i="23"/>
  <c r="AE580" i="23"/>
  <c r="AB580" i="23"/>
  <c r="X580" i="23"/>
  <c r="W580" i="23"/>
  <c r="P580" i="23"/>
  <c r="BZ579" i="23"/>
  <c r="BY579" i="23"/>
  <c r="BX579" i="23"/>
  <c r="BU579" i="23"/>
  <c r="AX579" i="23"/>
  <c r="AW579" i="23"/>
  <c r="AT579" i="23"/>
  <c r="AO579" i="23"/>
  <c r="AN579" i="23"/>
  <c r="AK579" i="23"/>
  <c r="AF579" i="23"/>
  <c r="AE579" i="23"/>
  <c r="AB579" i="23"/>
  <c r="X579" i="23"/>
  <c r="W579" i="23"/>
  <c r="P579" i="23"/>
  <c r="BX578" i="23"/>
  <c r="BU578" i="23"/>
  <c r="AW578" i="23"/>
  <c r="AT578" i="23"/>
  <c r="AN578" i="23"/>
  <c r="AK578" i="23"/>
  <c r="AE578" i="23"/>
  <c r="AB578" i="23"/>
  <c r="X578" i="23"/>
  <c r="P578" i="23"/>
  <c r="BZ577" i="23"/>
  <c r="BY577" i="23"/>
  <c r="BX577" i="23"/>
  <c r="BU577" i="23"/>
  <c r="AX577" i="23"/>
  <c r="AW577" i="23"/>
  <c r="AT577" i="23"/>
  <c r="AO577" i="23"/>
  <c r="AN577" i="23"/>
  <c r="AK577" i="23"/>
  <c r="AF577" i="23"/>
  <c r="AE577" i="23"/>
  <c r="AB577" i="23"/>
  <c r="U577" i="23"/>
  <c r="T577" i="23"/>
  <c r="W577" i="23" s="1"/>
  <c r="P577" i="23"/>
  <c r="BZ572" i="23"/>
  <c r="BY572" i="23"/>
  <c r="BX572" i="23"/>
  <c r="BU572" i="23"/>
  <c r="AX572" i="23"/>
  <c r="AW572" i="23"/>
  <c r="AT572" i="23"/>
  <c r="AO572" i="23"/>
  <c r="AN572" i="23"/>
  <c r="AK572" i="23"/>
  <c r="AF572" i="23"/>
  <c r="AE572" i="23"/>
  <c r="AB572" i="23"/>
  <c r="U572" i="23"/>
  <c r="AG572" i="23" s="1"/>
  <c r="AP572" i="23" s="1"/>
  <c r="AY572" i="23" s="1"/>
  <c r="T572" i="23"/>
  <c r="W572" i="23" s="1"/>
  <c r="P572" i="23"/>
  <c r="BZ571" i="23"/>
  <c r="BY571" i="23"/>
  <c r="BX571" i="23"/>
  <c r="BU571" i="23"/>
  <c r="AX571" i="23"/>
  <c r="AW571" i="23"/>
  <c r="AT571" i="23"/>
  <c r="AO571" i="23"/>
  <c r="AN571" i="23"/>
  <c r="AK571" i="23"/>
  <c r="AF571" i="23"/>
  <c r="AE571" i="23"/>
  <c r="AB571" i="23"/>
  <c r="U571" i="23"/>
  <c r="T571" i="23"/>
  <c r="P571" i="23"/>
  <c r="BZ570" i="23"/>
  <c r="BY570" i="23"/>
  <c r="BX570" i="23"/>
  <c r="BU570" i="23"/>
  <c r="AX570" i="23"/>
  <c r="AW570" i="23"/>
  <c r="AT570" i="23"/>
  <c r="AO570" i="23"/>
  <c r="AN570" i="23"/>
  <c r="AK570" i="23"/>
  <c r="AF570" i="23"/>
  <c r="AE570" i="23"/>
  <c r="AB570" i="23"/>
  <c r="U570" i="23"/>
  <c r="T570" i="23"/>
  <c r="W570" i="23" s="1"/>
  <c r="P570" i="23"/>
  <c r="BZ569" i="23"/>
  <c r="BY569" i="23"/>
  <c r="BX569" i="23"/>
  <c r="BU569" i="23"/>
  <c r="AX569" i="23"/>
  <c r="AW569" i="23"/>
  <c r="AT569" i="23"/>
  <c r="AO569" i="23"/>
  <c r="AN569" i="23"/>
  <c r="AK569" i="23"/>
  <c r="AF569" i="23"/>
  <c r="AE569" i="23"/>
  <c r="AB569" i="23"/>
  <c r="U569" i="23"/>
  <c r="T569" i="23"/>
  <c r="W569" i="23" s="1"/>
  <c r="P569" i="23"/>
  <c r="BZ568" i="23"/>
  <c r="BY568" i="23"/>
  <c r="BX568" i="23"/>
  <c r="BU568" i="23"/>
  <c r="AX568" i="23"/>
  <c r="AW568" i="23"/>
  <c r="AT568" i="23"/>
  <c r="AO568" i="23"/>
  <c r="AN568" i="23"/>
  <c r="AK568" i="23"/>
  <c r="AF568" i="23"/>
  <c r="AE568" i="23"/>
  <c r="AB568" i="23"/>
  <c r="U568" i="23"/>
  <c r="T568" i="23"/>
  <c r="W568" i="23" s="1"/>
  <c r="P568" i="23"/>
  <c r="BZ567" i="23"/>
  <c r="BY567" i="23"/>
  <c r="BX567" i="23"/>
  <c r="BU567" i="23"/>
  <c r="AX567" i="23"/>
  <c r="AW567" i="23"/>
  <c r="AT567" i="23"/>
  <c r="AO567" i="23"/>
  <c r="AN567" i="23"/>
  <c r="AK567" i="23"/>
  <c r="AF567" i="23"/>
  <c r="AE567" i="23"/>
  <c r="AB567" i="23"/>
  <c r="U567" i="23"/>
  <c r="T567" i="23"/>
  <c r="W567" i="23" s="1"/>
  <c r="P567" i="23"/>
  <c r="BZ566" i="23"/>
  <c r="BY566" i="23"/>
  <c r="BX566" i="23"/>
  <c r="BU566" i="23"/>
  <c r="AX566" i="23"/>
  <c r="AW566" i="23"/>
  <c r="AT566" i="23"/>
  <c r="AO566" i="23"/>
  <c r="AN566" i="23"/>
  <c r="AK566" i="23"/>
  <c r="AF566" i="23"/>
  <c r="AE566" i="23"/>
  <c r="AB566" i="23"/>
  <c r="U566" i="23"/>
  <c r="T566" i="23"/>
  <c r="W566" i="23" s="1"/>
  <c r="P566" i="23"/>
  <c r="BZ565" i="23"/>
  <c r="BY565" i="23"/>
  <c r="BX565" i="23"/>
  <c r="BU565" i="23"/>
  <c r="AX565" i="23"/>
  <c r="AW565" i="23"/>
  <c r="AT565" i="23"/>
  <c r="AO565" i="23"/>
  <c r="AN565" i="23"/>
  <c r="AK565" i="23"/>
  <c r="AF565" i="23"/>
  <c r="AE565" i="23"/>
  <c r="AB565" i="23"/>
  <c r="U565" i="23"/>
  <c r="T565" i="23"/>
  <c r="W565" i="23" s="1"/>
  <c r="P565" i="23"/>
  <c r="BZ560" i="23"/>
  <c r="BY560" i="23"/>
  <c r="BX560" i="23"/>
  <c r="BU560" i="23"/>
  <c r="AX560" i="23"/>
  <c r="AW560" i="23"/>
  <c r="AT560" i="23"/>
  <c r="AO560" i="23"/>
  <c r="AN560" i="23"/>
  <c r="AK560" i="23"/>
  <c r="AF560" i="23"/>
  <c r="AE560" i="23"/>
  <c r="AB560" i="23"/>
  <c r="U560" i="23"/>
  <c r="T560" i="23"/>
  <c r="W560" i="23" s="1"/>
  <c r="P560" i="23"/>
  <c r="BZ559" i="23"/>
  <c r="BY559" i="23"/>
  <c r="BX559" i="23"/>
  <c r="BU559" i="23"/>
  <c r="AX559" i="23"/>
  <c r="AW559" i="23"/>
  <c r="AT559" i="23"/>
  <c r="AO559" i="23"/>
  <c r="AN559" i="23"/>
  <c r="AK559" i="23"/>
  <c r="AF559" i="23"/>
  <c r="AE559" i="23"/>
  <c r="AB559" i="23"/>
  <c r="U559" i="23"/>
  <c r="T559" i="23"/>
  <c r="W559" i="23" s="1"/>
  <c r="P559" i="23"/>
  <c r="BZ558" i="23"/>
  <c r="BY558" i="23"/>
  <c r="BX558" i="23"/>
  <c r="BU558" i="23"/>
  <c r="AX558" i="23"/>
  <c r="AW558" i="23"/>
  <c r="AT558" i="23"/>
  <c r="AO558" i="23"/>
  <c r="AN558" i="23"/>
  <c r="AK558" i="23"/>
  <c r="AF558" i="23"/>
  <c r="AE558" i="23"/>
  <c r="AB558" i="23"/>
  <c r="U558" i="23"/>
  <c r="T558" i="23"/>
  <c r="W558" i="23" s="1"/>
  <c r="P558" i="23"/>
  <c r="BZ557" i="23"/>
  <c r="BY557" i="23"/>
  <c r="BX557" i="23"/>
  <c r="BU557" i="23"/>
  <c r="AX557" i="23"/>
  <c r="AW557" i="23"/>
  <c r="AT557" i="23"/>
  <c r="AO557" i="23"/>
  <c r="AN557" i="23"/>
  <c r="AK557" i="23"/>
  <c r="AF557" i="23"/>
  <c r="AE557" i="23"/>
  <c r="AB557" i="23"/>
  <c r="U557" i="23"/>
  <c r="T557" i="23"/>
  <c r="P557" i="23"/>
  <c r="BZ556" i="23"/>
  <c r="BY556" i="23"/>
  <c r="BX556" i="23"/>
  <c r="BU556" i="23"/>
  <c r="AX556" i="23"/>
  <c r="AW556" i="23"/>
  <c r="AT556" i="23"/>
  <c r="AO556" i="23"/>
  <c r="AN556" i="23"/>
  <c r="AK556" i="23"/>
  <c r="AF556" i="23"/>
  <c r="AE556" i="23"/>
  <c r="AB556" i="23"/>
  <c r="U556" i="23"/>
  <c r="T556" i="23"/>
  <c r="W556" i="23" s="1"/>
  <c r="P556" i="23"/>
  <c r="BZ555" i="23"/>
  <c r="BY555" i="23"/>
  <c r="BX555" i="23"/>
  <c r="BU555" i="23"/>
  <c r="AX555" i="23"/>
  <c r="AW555" i="23"/>
  <c r="AT555" i="23"/>
  <c r="AO555" i="23"/>
  <c r="AN555" i="23"/>
  <c r="AK555" i="23"/>
  <c r="AF555" i="23"/>
  <c r="AE555" i="23"/>
  <c r="AB555" i="23"/>
  <c r="U555" i="23"/>
  <c r="T555" i="23"/>
  <c r="P555" i="23"/>
  <c r="BZ554" i="23"/>
  <c r="BY554" i="23"/>
  <c r="BX554" i="23"/>
  <c r="BU554" i="23"/>
  <c r="AX554" i="23"/>
  <c r="AW554" i="23"/>
  <c r="AT554" i="23"/>
  <c r="AO554" i="23"/>
  <c r="AN554" i="23"/>
  <c r="AK554" i="23"/>
  <c r="AF554" i="23"/>
  <c r="AE554" i="23"/>
  <c r="AB554" i="23"/>
  <c r="U554" i="23"/>
  <c r="T554" i="23"/>
  <c r="W554" i="23" s="1"/>
  <c r="P554" i="23"/>
  <c r="BU553" i="23"/>
  <c r="AT553" i="23"/>
  <c r="AK553" i="23"/>
  <c r="AB553" i="23"/>
  <c r="P553" i="23"/>
  <c r="BZ548" i="23"/>
  <c r="BY548" i="23"/>
  <c r="BX548" i="23"/>
  <c r="BU548" i="23"/>
  <c r="AX548" i="23"/>
  <c r="AW548" i="23"/>
  <c r="AT548" i="23"/>
  <c r="AO548" i="23"/>
  <c r="AN548" i="23"/>
  <c r="AK548" i="23"/>
  <c r="AF548" i="23"/>
  <c r="AE548" i="23"/>
  <c r="AB548" i="23"/>
  <c r="U548" i="23"/>
  <c r="T548" i="23"/>
  <c r="P548" i="23"/>
  <c r="BZ547" i="23"/>
  <c r="BY547" i="23"/>
  <c r="BX547" i="23"/>
  <c r="BU547" i="23"/>
  <c r="AX547" i="23"/>
  <c r="AW547" i="23"/>
  <c r="AT547" i="23"/>
  <c r="AO547" i="23"/>
  <c r="AN547" i="23"/>
  <c r="AK547" i="23"/>
  <c r="AF547" i="23"/>
  <c r="AE547" i="23"/>
  <c r="AB547" i="23"/>
  <c r="U547" i="23"/>
  <c r="T547" i="23"/>
  <c r="P547" i="23"/>
  <c r="BZ546" i="23"/>
  <c r="BY546" i="23"/>
  <c r="BX546" i="23"/>
  <c r="BU546" i="23"/>
  <c r="AX546" i="23"/>
  <c r="AW546" i="23"/>
  <c r="AT546" i="23"/>
  <c r="AO546" i="23"/>
  <c r="AN546" i="23"/>
  <c r="AK546" i="23"/>
  <c r="AF546" i="23"/>
  <c r="AE546" i="23"/>
  <c r="AB546" i="23"/>
  <c r="U546" i="23"/>
  <c r="T546" i="23"/>
  <c r="W546" i="23" s="1"/>
  <c r="P546" i="23"/>
  <c r="BZ545" i="23"/>
  <c r="BY545" i="23"/>
  <c r="BX545" i="23"/>
  <c r="BU545" i="23"/>
  <c r="AX545" i="23"/>
  <c r="AW545" i="23"/>
  <c r="AT545" i="23"/>
  <c r="AO545" i="23"/>
  <c r="AN545" i="23"/>
  <c r="AK545" i="23"/>
  <c r="AF545" i="23"/>
  <c r="AE545" i="23"/>
  <c r="AB545" i="23"/>
  <c r="U545" i="23"/>
  <c r="AG545" i="23" s="1"/>
  <c r="AP545" i="23" s="1"/>
  <c r="AY545" i="23" s="1"/>
  <c r="T545" i="23"/>
  <c r="W545" i="23" s="1"/>
  <c r="P545" i="23"/>
  <c r="BZ544" i="23"/>
  <c r="BY544" i="23"/>
  <c r="BX544" i="23"/>
  <c r="BU544" i="23"/>
  <c r="AX544" i="23"/>
  <c r="AW544" i="23"/>
  <c r="AT544" i="23"/>
  <c r="AO544" i="23"/>
  <c r="AN544" i="23"/>
  <c r="AK544" i="23"/>
  <c r="AF544" i="23"/>
  <c r="AE544" i="23"/>
  <c r="AB544" i="23"/>
  <c r="U544" i="23"/>
  <c r="T544" i="23"/>
  <c r="P544" i="23"/>
  <c r="BZ543" i="23"/>
  <c r="BY543" i="23"/>
  <c r="BX543" i="23"/>
  <c r="BU543" i="23"/>
  <c r="AX543" i="23"/>
  <c r="AW543" i="23"/>
  <c r="AT543" i="23"/>
  <c r="AO543" i="23"/>
  <c r="AN543" i="23"/>
  <c r="AK543" i="23"/>
  <c r="AF543" i="23"/>
  <c r="AE543" i="23"/>
  <c r="AB543" i="23"/>
  <c r="U543" i="23"/>
  <c r="T543" i="23"/>
  <c r="W543" i="23" s="1"/>
  <c r="P543" i="23"/>
  <c r="BZ542" i="23"/>
  <c r="BY542" i="23"/>
  <c r="BX542" i="23"/>
  <c r="BU542" i="23"/>
  <c r="AX542" i="23"/>
  <c r="AW542" i="23"/>
  <c r="AT542" i="23"/>
  <c r="AO542" i="23"/>
  <c r="AN542" i="23"/>
  <c r="AK542" i="23"/>
  <c r="AF542" i="23"/>
  <c r="AE542" i="23"/>
  <c r="AB542" i="23"/>
  <c r="U542" i="23"/>
  <c r="T542" i="23"/>
  <c r="W542" i="23" s="1"/>
  <c r="P542" i="23"/>
  <c r="BZ541" i="23"/>
  <c r="BY541" i="23"/>
  <c r="BX541" i="23"/>
  <c r="BU541" i="23"/>
  <c r="AX541" i="23"/>
  <c r="AW541" i="23"/>
  <c r="AT541" i="23"/>
  <c r="AO541" i="23"/>
  <c r="AN541" i="23"/>
  <c r="AK541" i="23"/>
  <c r="AF541" i="23"/>
  <c r="AE541" i="23"/>
  <c r="AB541" i="23"/>
  <c r="U541" i="23"/>
  <c r="T541" i="23"/>
  <c r="W541" i="23" s="1"/>
  <c r="P541" i="23"/>
  <c r="BZ540" i="23"/>
  <c r="BY540" i="23"/>
  <c r="BX540" i="23"/>
  <c r="BU540" i="23"/>
  <c r="AX540" i="23"/>
  <c r="AW540" i="23"/>
  <c r="AT540" i="23"/>
  <c r="AO540" i="23"/>
  <c r="AN540" i="23"/>
  <c r="AK540" i="23"/>
  <c r="AF540" i="23"/>
  <c r="AE540" i="23"/>
  <c r="AB540" i="23"/>
  <c r="U540" i="23"/>
  <c r="T540" i="23"/>
  <c r="W540" i="23" s="1"/>
  <c r="P540" i="23"/>
  <c r="BZ539" i="23"/>
  <c r="BY539" i="23"/>
  <c r="BX539" i="23"/>
  <c r="BU539" i="23"/>
  <c r="AX539" i="23"/>
  <c r="AW539" i="23"/>
  <c r="AT539" i="23"/>
  <c r="AO539" i="23"/>
  <c r="AN539" i="23"/>
  <c r="AK539" i="23"/>
  <c r="AF539" i="23"/>
  <c r="AE539" i="23"/>
  <c r="AB539" i="23"/>
  <c r="U539" i="23"/>
  <c r="T539" i="23"/>
  <c r="W539" i="23" s="1"/>
  <c r="P539" i="23"/>
  <c r="BZ534" i="23"/>
  <c r="BY534" i="23"/>
  <c r="BX534" i="23"/>
  <c r="BU534" i="23"/>
  <c r="AX534" i="23"/>
  <c r="AW534" i="23"/>
  <c r="AT534" i="23"/>
  <c r="AO534" i="23"/>
  <c r="AN534" i="23"/>
  <c r="AK534" i="23"/>
  <c r="AF534" i="23"/>
  <c r="AE534" i="23"/>
  <c r="AB534" i="23"/>
  <c r="U534" i="23"/>
  <c r="T534" i="23"/>
  <c r="P534" i="23"/>
  <c r="BZ533" i="23"/>
  <c r="BY533" i="23"/>
  <c r="BX533" i="23"/>
  <c r="BU533" i="23"/>
  <c r="AX533" i="23"/>
  <c r="AW533" i="23"/>
  <c r="AT533" i="23"/>
  <c r="AO533" i="23"/>
  <c r="AN533" i="23"/>
  <c r="AK533" i="23"/>
  <c r="AF533" i="23"/>
  <c r="AE533" i="23"/>
  <c r="AB533" i="23"/>
  <c r="U533" i="23"/>
  <c r="T533" i="23"/>
  <c r="P533" i="23"/>
  <c r="BZ532" i="23"/>
  <c r="BY532" i="23"/>
  <c r="BX532" i="23"/>
  <c r="BU532" i="23"/>
  <c r="AX532" i="23"/>
  <c r="AW532" i="23"/>
  <c r="AT532" i="23"/>
  <c r="AO532" i="23"/>
  <c r="AN532" i="23"/>
  <c r="AK532" i="23"/>
  <c r="AF532" i="23"/>
  <c r="AE532" i="23"/>
  <c r="AB532" i="23"/>
  <c r="U532" i="23"/>
  <c r="T532" i="23"/>
  <c r="W532" i="23" s="1"/>
  <c r="P532" i="23"/>
  <c r="BZ531" i="23"/>
  <c r="BY531" i="23"/>
  <c r="BX531" i="23"/>
  <c r="BU531" i="23"/>
  <c r="AX531" i="23"/>
  <c r="AW531" i="23"/>
  <c r="AT531" i="23"/>
  <c r="AO531" i="23"/>
  <c r="AN531" i="23"/>
  <c r="AK531" i="23"/>
  <c r="AF531" i="23"/>
  <c r="AE531" i="23"/>
  <c r="AB531" i="23"/>
  <c r="U531" i="23"/>
  <c r="T531" i="23"/>
  <c r="W531" i="23" s="1"/>
  <c r="P531" i="23"/>
  <c r="BZ530" i="23"/>
  <c r="BY530" i="23"/>
  <c r="BX530" i="23"/>
  <c r="BU530" i="23"/>
  <c r="AX530" i="23"/>
  <c r="AW530" i="23"/>
  <c r="AT530" i="23"/>
  <c r="AO530" i="23"/>
  <c r="AN530" i="23"/>
  <c r="AK530" i="23"/>
  <c r="AF530" i="23"/>
  <c r="AE530" i="23"/>
  <c r="AB530" i="23"/>
  <c r="U530" i="23"/>
  <c r="T530" i="23"/>
  <c r="P530" i="23"/>
  <c r="BZ529" i="23"/>
  <c r="BY529" i="23"/>
  <c r="BX529" i="23"/>
  <c r="BU529" i="23"/>
  <c r="AX529" i="23"/>
  <c r="AW529" i="23"/>
  <c r="AT529" i="23"/>
  <c r="AO529" i="23"/>
  <c r="AN529" i="23"/>
  <c r="AK529" i="23"/>
  <c r="AF529" i="23"/>
  <c r="AE529" i="23"/>
  <c r="AB529" i="23"/>
  <c r="U529" i="23"/>
  <c r="T529" i="23"/>
  <c r="P529" i="23"/>
  <c r="BZ528" i="23"/>
  <c r="BY528" i="23"/>
  <c r="BX528" i="23"/>
  <c r="BU528" i="23"/>
  <c r="AX528" i="23"/>
  <c r="AW528" i="23"/>
  <c r="AT528" i="23"/>
  <c r="AO528" i="23"/>
  <c r="AN528" i="23"/>
  <c r="AK528" i="23"/>
  <c r="AF528" i="23"/>
  <c r="AE528" i="23"/>
  <c r="AB528" i="23"/>
  <c r="U528" i="23"/>
  <c r="T528" i="23"/>
  <c r="W528" i="23" s="1"/>
  <c r="P528" i="23"/>
  <c r="BZ527" i="23"/>
  <c r="BY527" i="23"/>
  <c r="BX527" i="23"/>
  <c r="BU527" i="23"/>
  <c r="AX527" i="23"/>
  <c r="AW527" i="23"/>
  <c r="AT527" i="23"/>
  <c r="AO527" i="23"/>
  <c r="AN527" i="23"/>
  <c r="AK527" i="23"/>
  <c r="AF527" i="23"/>
  <c r="AE527" i="23"/>
  <c r="AB527" i="23"/>
  <c r="U527" i="23"/>
  <c r="T527" i="23"/>
  <c r="W527" i="23" s="1"/>
  <c r="P527" i="23"/>
  <c r="BZ526" i="23"/>
  <c r="BY526" i="23"/>
  <c r="BX526" i="23"/>
  <c r="BU526" i="23"/>
  <c r="AX526" i="23"/>
  <c r="AW526" i="23"/>
  <c r="AT526" i="23"/>
  <c r="AO526" i="23"/>
  <c r="AN526" i="23"/>
  <c r="AK526" i="23"/>
  <c r="AF526" i="23"/>
  <c r="AE526" i="23"/>
  <c r="AB526" i="23"/>
  <c r="U526" i="23"/>
  <c r="T526" i="23"/>
  <c r="W526" i="23" s="1"/>
  <c r="P526" i="23"/>
  <c r="BZ525" i="23"/>
  <c r="BY525" i="23"/>
  <c r="BX525" i="23"/>
  <c r="BU525" i="23"/>
  <c r="AX525" i="23"/>
  <c r="AW525" i="23"/>
  <c r="AT525" i="23"/>
  <c r="AO525" i="23"/>
  <c r="AN525" i="23"/>
  <c r="AK525" i="23"/>
  <c r="AF525" i="23"/>
  <c r="AE525" i="23"/>
  <c r="AB525" i="23"/>
  <c r="U525" i="23"/>
  <c r="T525" i="23"/>
  <c r="P525" i="23"/>
  <c r="BZ520" i="23"/>
  <c r="BY520" i="23"/>
  <c r="BX520" i="23"/>
  <c r="BU520" i="23"/>
  <c r="AX520" i="23"/>
  <c r="AW520" i="23"/>
  <c r="AT520" i="23"/>
  <c r="AO520" i="23"/>
  <c r="AN520" i="23"/>
  <c r="AK520" i="23"/>
  <c r="AF520" i="23"/>
  <c r="AE520" i="23"/>
  <c r="AB520" i="23"/>
  <c r="U520" i="23"/>
  <c r="T520" i="23"/>
  <c r="W520" i="23" s="1"/>
  <c r="P520" i="23"/>
  <c r="BZ519" i="23"/>
  <c r="BY519" i="23"/>
  <c r="BX519" i="23"/>
  <c r="BU519" i="23"/>
  <c r="AX519" i="23"/>
  <c r="AW519" i="23"/>
  <c r="AT519" i="23"/>
  <c r="AO519" i="23"/>
  <c r="AN519" i="23"/>
  <c r="AK519" i="23"/>
  <c r="AF519" i="23"/>
  <c r="AE519" i="23"/>
  <c r="AB519" i="23"/>
  <c r="U519" i="23"/>
  <c r="T519" i="23"/>
  <c r="P519" i="23"/>
  <c r="BZ518" i="23"/>
  <c r="BY518" i="23"/>
  <c r="BX518" i="23"/>
  <c r="BU518" i="23"/>
  <c r="AX518" i="23"/>
  <c r="AW518" i="23"/>
  <c r="AT518" i="23"/>
  <c r="AO518" i="23"/>
  <c r="AN518" i="23"/>
  <c r="AK518" i="23"/>
  <c r="AF518" i="23"/>
  <c r="AE518" i="23"/>
  <c r="AB518" i="23"/>
  <c r="U518" i="23"/>
  <c r="T518" i="23"/>
  <c r="W518" i="23" s="1"/>
  <c r="P518" i="23"/>
  <c r="BZ517" i="23"/>
  <c r="BY517" i="23"/>
  <c r="BX517" i="23"/>
  <c r="BU517" i="23"/>
  <c r="AX517" i="23"/>
  <c r="AW517" i="23"/>
  <c r="AT517" i="23"/>
  <c r="AO517" i="23"/>
  <c r="AN517" i="23"/>
  <c r="AK517" i="23"/>
  <c r="AF517" i="23"/>
  <c r="AE517" i="23"/>
  <c r="AB517" i="23"/>
  <c r="U517" i="23"/>
  <c r="AG517" i="23" s="1"/>
  <c r="AP517" i="23" s="1"/>
  <c r="AY517" i="23" s="1"/>
  <c r="T517" i="23"/>
  <c r="W517" i="23" s="1"/>
  <c r="P517" i="23"/>
  <c r="BZ516" i="23"/>
  <c r="BY516" i="23"/>
  <c r="BX516" i="23"/>
  <c r="BU516" i="23"/>
  <c r="AX516" i="23"/>
  <c r="AW516" i="23"/>
  <c r="AT516" i="23"/>
  <c r="AO516" i="23"/>
  <c r="AN516" i="23"/>
  <c r="AK516" i="23"/>
  <c r="AF516" i="23"/>
  <c r="AE516" i="23"/>
  <c r="AB516" i="23"/>
  <c r="U516" i="23"/>
  <c r="T516" i="23"/>
  <c r="W516" i="23" s="1"/>
  <c r="P516" i="23"/>
  <c r="BZ515" i="23"/>
  <c r="BY515" i="23"/>
  <c r="BX515" i="23"/>
  <c r="BU515" i="23"/>
  <c r="AX515" i="23"/>
  <c r="AW515" i="23"/>
  <c r="AT515" i="23"/>
  <c r="AO515" i="23"/>
  <c r="AN515" i="23"/>
  <c r="AK515" i="23"/>
  <c r="AF515" i="23"/>
  <c r="AE515" i="23"/>
  <c r="AB515" i="23"/>
  <c r="X515" i="23"/>
  <c r="P515" i="23"/>
  <c r="BZ514" i="23"/>
  <c r="BY514" i="23"/>
  <c r="BX514" i="23"/>
  <c r="BU514" i="23"/>
  <c r="AX514" i="23"/>
  <c r="AW514" i="23"/>
  <c r="AT514" i="23"/>
  <c r="AO514" i="23"/>
  <c r="AN514" i="23"/>
  <c r="AK514" i="23"/>
  <c r="AF514" i="23"/>
  <c r="AE514" i="23"/>
  <c r="AB514" i="23"/>
  <c r="X514" i="23"/>
  <c r="P514" i="23"/>
  <c r="BY513" i="23"/>
  <c r="BU513" i="23"/>
  <c r="AT513" i="23"/>
  <c r="AK513" i="23"/>
  <c r="AB513" i="23"/>
  <c r="P513" i="23"/>
  <c r="BZ508" i="23"/>
  <c r="BY508" i="23"/>
  <c r="BX508" i="23"/>
  <c r="BU508" i="23"/>
  <c r="AX508" i="23"/>
  <c r="AW508" i="23"/>
  <c r="AT508" i="23"/>
  <c r="AO508" i="23"/>
  <c r="AN508" i="23"/>
  <c r="AK508" i="23"/>
  <c r="AF508" i="23"/>
  <c r="AE508" i="23"/>
  <c r="AB508" i="23"/>
  <c r="U508" i="23"/>
  <c r="T508" i="23"/>
  <c r="W508" i="23" s="1"/>
  <c r="P508" i="23"/>
  <c r="BZ507" i="23"/>
  <c r="BY507" i="23"/>
  <c r="BX507" i="23"/>
  <c r="BU507" i="23"/>
  <c r="AX507" i="23"/>
  <c r="AW507" i="23"/>
  <c r="AT507" i="23"/>
  <c r="AO507" i="23"/>
  <c r="AN507" i="23"/>
  <c r="AK507" i="23"/>
  <c r="AF507" i="23"/>
  <c r="AE507" i="23"/>
  <c r="AB507" i="23"/>
  <c r="U507" i="23"/>
  <c r="T507" i="23"/>
  <c r="P507" i="23"/>
  <c r="BZ506" i="23"/>
  <c r="BY506" i="23"/>
  <c r="BX506" i="23"/>
  <c r="BU506" i="23"/>
  <c r="AX506" i="23"/>
  <c r="AW506" i="23"/>
  <c r="AT506" i="23"/>
  <c r="AO506" i="23"/>
  <c r="AN506" i="23"/>
  <c r="AK506" i="23"/>
  <c r="AF506" i="23"/>
  <c r="AE506" i="23"/>
  <c r="AB506" i="23"/>
  <c r="U506" i="23"/>
  <c r="T506" i="23"/>
  <c r="W506" i="23" s="1"/>
  <c r="P506" i="23"/>
  <c r="BZ505" i="23"/>
  <c r="BY505" i="23"/>
  <c r="BX505" i="23"/>
  <c r="BU505" i="23"/>
  <c r="AX505" i="23"/>
  <c r="AW505" i="23"/>
  <c r="AT505" i="23"/>
  <c r="AO505" i="23"/>
  <c r="AN505" i="23"/>
  <c r="AK505" i="23"/>
  <c r="AF505" i="23"/>
  <c r="AE505" i="23"/>
  <c r="AB505" i="23"/>
  <c r="U505" i="23"/>
  <c r="T505" i="23"/>
  <c r="P505" i="23"/>
  <c r="BZ504" i="23"/>
  <c r="BY504" i="23"/>
  <c r="BX504" i="23"/>
  <c r="BU504" i="23"/>
  <c r="AX504" i="23"/>
  <c r="AW504" i="23"/>
  <c r="AT504" i="23"/>
  <c r="AO504" i="23"/>
  <c r="AN504" i="23"/>
  <c r="AK504" i="23"/>
  <c r="AF504" i="23"/>
  <c r="AE504" i="23"/>
  <c r="AB504" i="23"/>
  <c r="U504" i="23"/>
  <c r="T504" i="23"/>
  <c r="W504" i="23" s="1"/>
  <c r="P504" i="23"/>
  <c r="BZ503" i="23"/>
  <c r="BY503" i="23"/>
  <c r="BX503" i="23"/>
  <c r="BU503" i="23"/>
  <c r="AX503" i="23"/>
  <c r="AW503" i="23"/>
  <c r="AT503" i="23"/>
  <c r="AO503" i="23"/>
  <c r="AN503" i="23"/>
  <c r="AK503" i="23"/>
  <c r="AF503" i="23"/>
  <c r="AE503" i="23"/>
  <c r="AB503" i="23"/>
  <c r="U503" i="23"/>
  <c r="AG503" i="23" s="1"/>
  <c r="AP503" i="23" s="1"/>
  <c r="AY503" i="23" s="1"/>
  <c r="T503" i="23"/>
  <c r="W503" i="23" s="1"/>
  <c r="P503" i="23"/>
  <c r="BZ502" i="23"/>
  <c r="BY502" i="23"/>
  <c r="BX502" i="23"/>
  <c r="BU502" i="23"/>
  <c r="AX502" i="23"/>
  <c r="AW502" i="23"/>
  <c r="AT502" i="23"/>
  <c r="AO502" i="23"/>
  <c r="AN502" i="23"/>
  <c r="AK502" i="23"/>
  <c r="AF502" i="23"/>
  <c r="AE502" i="23"/>
  <c r="AB502" i="23"/>
  <c r="U502" i="23"/>
  <c r="T502" i="23"/>
  <c r="W502" i="23" s="1"/>
  <c r="P502" i="23"/>
  <c r="BZ501" i="23"/>
  <c r="BY501" i="23"/>
  <c r="BX501" i="23"/>
  <c r="BU501" i="23"/>
  <c r="AX501" i="23"/>
  <c r="AW501" i="23"/>
  <c r="AT501" i="23"/>
  <c r="AO501" i="23"/>
  <c r="AN501" i="23"/>
  <c r="AK501" i="23"/>
  <c r="AF501" i="23"/>
  <c r="AE501" i="23"/>
  <c r="AB501" i="23"/>
  <c r="U501" i="23"/>
  <c r="T501" i="23"/>
  <c r="P501" i="23"/>
  <c r="BZ500" i="23"/>
  <c r="BY500" i="23"/>
  <c r="BX500" i="23"/>
  <c r="BU500" i="23"/>
  <c r="AW500" i="23"/>
  <c r="AT500" i="23"/>
  <c r="AN500" i="23"/>
  <c r="AK500" i="23"/>
  <c r="AE500" i="23"/>
  <c r="J500" i="23" s="1"/>
  <c r="AB500" i="23"/>
  <c r="X500" i="23"/>
  <c r="P500" i="23"/>
  <c r="BZ499" i="23"/>
  <c r="BY499" i="23"/>
  <c r="BX499" i="23"/>
  <c r="BU499" i="23"/>
  <c r="AX499" i="23"/>
  <c r="AW499" i="23"/>
  <c r="AT499" i="23"/>
  <c r="AO499" i="23"/>
  <c r="AN499" i="23"/>
  <c r="AK499" i="23"/>
  <c r="AF499" i="23"/>
  <c r="AE499" i="23"/>
  <c r="AB499" i="23"/>
  <c r="U499" i="23"/>
  <c r="T499" i="23"/>
  <c r="W499" i="23" s="1"/>
  <c r="P499" i="23"/>
  <c r="BZ494" i="23"/>
  <c r="BY494" i="23"/>
  <c r="BX494" i="23"/>
  <c r="BU494" i="23"/>
  <c r="AW494" i="23"/>
  <c r="AT494" i="23"/>
  <c r="AO494" i="23"/>
  <c r="AN494" i="23"/>
  <c r="AK494" i="23"/>
  <c r="AF494" i="23"/>
  <c r="AE494" i="23"/>
  <c r="J494" i="23" s="1"/>
  <c r="AB494" i="23"/>
  <c r="X494" i="23"/>
  <c r="W494" i="23"/>
  <c r="P494" i="23"/>
  <c r="BZ493" i="23"/>
  <c r="BY493" i="23"/>
  <c r="BX493" i="23"/>
  <c r="BU493" i="23"/>
  <c r="AW493" i="23"/>
  <c r="AT493" i="23"/>
  <c r="AO493" i="23"/>
  <c r="AN493" i="23"/>
  <c r="AK493" i="23"/>
  <c r="AF493" i="23"/>
  <c r="AE493" i="23"/>
  <c r="AB493" i="23"/>
  <c r="X493" i="23"/>
  <c r="W493" i="23"/>
  <c r="P493" i="23"/>
  <c r="BZ492" i="23"/>
  <c r="BY492" i="23"/>
  <c r="BX492" i="23"/>
  <c r="BU492" i="23"/>
  <c r="AW492" i="23"/>
  <c r="AT492" i="23"/>
  <c r="AO492" i="23"/>
  <c r="AN492" i="23"/>
  <c r="AK492" i="23"/>
  <c r="AF492" i="23"/>
  <c r="AE492" i="23"/>
  <c r="J492" i="23" s="1"/>
  <c r="AB492" i="23"/>
  <c r="X492" i="23"/>
  <c r="W492" i="23"/>
  <c r="P492" i="23"/>
  <c r="BZ491" i="23"/>
  <c r="BY491" i="23"/>
  <c r="BX491" i="23"/>
  <c r="BU491" i="23"/>
  <c r="AW491" i="23"/>
  <c r="AT491" i="23"/>
  <c r="AO491" i="23"/>
  <c r="AN491" i="23"/>
  <c r="AK491" i="23"/>
  <c r="AF491" i="23"/>
  <c r="AE491" i="23"/>
  <c r="AB491" i="23"/>
  <c r="X491" i="23"/>
  <c r="W491" i="23"/>
  <c r="P491" i="23"/>
  <c r="BZ490" i="23"/>
  <c r="BY490" i="23"/>
  <c r="BX490" i="23"/>
  <c r="BU490" i="23"/>
  <c r="AW490" i="23"/>
  <c r="AT490" i="23"/>
  <c r="AO490" i="23"/>
  <c r="AN490" i="23"/>
  <c r="AK490" i="23"/>
  <c r="AF490" i="23"/>
  <c r="AE490" i="23"/>
  <c r="J490" i="23" s="1"/>
  <c r="AB490" i="23"/>
  <c r="X490" i="23"/>
  <c r="P490" i="23"/>
  <c r="BZ468" i="23"/>
  <c r="BY468" i="23"/>
  <c r="BX468" i="23"/>
  <c r="BU468" i="23"/>
  <c r="AW468" i="23"/>
  <c r="AT468" i="23"/>
  <c r="AN468" i="23"/>
  <c r="AK468" i="23"/>
  <c r="AE468" i="23"/>
  <c r="J468" i="23" s="1"/>
  <c r="AB468" i="23"/>
  <c r="W468" i="23"/>
  <c r="P468" i="23"/>
  <c r="BZ467" i="23"/>
  <c r="BY467" i="23"/>
  <c r="BX467" i="23"/>
  <c r="BU467" i="23"/>
  <c r="AX467" i="23"/>
  <c r="AW467" i="23"/>
  <c r="AT467" i="23"/>
  <c r="AO467" i="23"/>
  <c r="AN467" i="23"/>
  <c r="AK467" i="23"/>
  <c r="AF467" i="23"/>
  <c r="AE467" i="23"/>
  <c r="AB467" i="23"/>
  <c r="U467" i="23"/>
  <c r="T467" i="23"/>
  <c r="W467" i="23" s="1"/>
  <c r="P467" i="23"/>
  <c r="BZ460" i="23"/>
  <c r="BY460" i="23"/>
  <c r="BX460" i="23"/>
  <c r="BU460" i="23"/>
  <c r="AX460" i="23"/>
  <c r="AW460" i="23"/>
  <c r="AT460" i="23"/>
  <c r="AO460" i="23"/>
  <c r="AN460" i="23"/>
  <c r="AK460" i="23"/>
  <c r="AF460" i="23"/>
  <c r="AE460" i="23"/>
  <c r="AB460" i="23"/>
  <c r="U460" i="23"/>
  <c r="T460" i="23"/>
  <c r="W460" i="23" s="1"/>
  <c r="P460" i="23"/>
  <c r="BZ459" i="23"/>
  <c r="BY459" i="23"/>
  <c r="BX459" i="23"/>
  <c r="BU459" i="23"/>
  <c r="AX459" i="23"/>
  <c r="AW459" i="23"/>
  <c r="AT459" i="23"/>
  <c r="AO459" i="23"/>
  <c r="AN459" i="23"/>
  <c r="AK459" i="23"/>
  <c r="AF459" i="23"/>
  <c r="AE459" i="23"/>
  <c r="AB459" i="23"/>
  <c r="U459" i="23"/>
  <c r="T459" i="23"/>
  <c r="P459" i="23"/>
  <c r="BZ458" i="23"/>
  <c r="BY458" i="23"/>
  <c r="BX458" i="23"/>
  <c r="BU458" i="23"/>
  <c r="AX458" i="23"/>
  <c r="AW458" i="23"/>
  <c r="AT458" i="23"/>
  <c r="AO458" i="23"/>
  <c r="AN458" i="23"/>
  <c r="AK458" i="23"/>
  <c r="AF458" i="23"/>
  <c r="AE458" i="23"/>
  <c r="AB458" i="23"/>
  <c r="U458" i="23"/>
  <c r="T458" i="23"/>
  <c r="W458" i="23" s="1"/>
  <c r="P458" i="23"/>
  <c r="BZ457" i="23"/>
  <c r="BY457" i="23"/>
  <c r="BX457" i="23"/>
  <c r="BU457" i="23"/>
  <c r="AX457" i="23"/>
  <c r="AW457" i="23"/>
  <c r="AT457" i="23"/>
  <c r="AO457" i="23"/>
  <c r="AN457" i="23"/>
  <c r="AK457" i="23"/>
  <c r="AF457" i="23"/>
  <c r="AE457" i="23"/>
  <c r="AB457" i="23"/>
  <c r="U457" i="23"/>
  <c r="T457" i="23"/>
  <c r="W457" i="23" s="1"/>
  <c r="P457" i="23"/>
  <c r="BZ456" i="23"/>
  <c r="BY456" i="23"/>
  <c r="BX456" i="23"/>
  <c r="BU456" i="23"/>
  <c r="AX456" i="23"/>
  <c r="AW456" i="23"/>
  <c r="AT456" i="23"/>
  <c r="AO456" i="23"/>
  <c r="AN456" i="23"/>
  <c r="AK456" i="23"/>
  <c r="AF456" i="23"/>
  <c r="AE456" i="23"/>
  <c r="AB456" i="23"/>
  <c r="U456" i="23"/>
  <c r="T456" i="23"/>
  <c r="P456" i="23"/>
  <c r="BZ455" i="23"/>
  <c r="BY455" i="23"/>
  <c r="BX455" i="23"/>
  <c r="BU455" i="23"/>
  <c r="AX455" i="23"/>
  <c r="AW455" i="23"/>
  <c r="AT455" i="23"/>
  <c r="AO455" i="23"/>
  <c r="AN455" i="23"/>
  <c r="AK455" i="23"/>
  <c r="AF455" i="23"/>
  <c r="AE455" i="23"/>
  <c r="AB455" i="23"/>
  <c r="U455" i="23"/>
  <c r="T455" i="23"/>
  <c r="P455" i="23"/>
  <c r="BZ454" i="23"/>
  <c r="BY454" i="23"/>
  <c r="BX454" i="23"/>
  <c r="BU454" i="23"/>
  <c r="AX454" i="23"/>
  <c r="AW454" i="23"/>
  <c r="AT454" i="23"/>
  <c r="AO454" i="23"/>
  <c r="AN454" i="23"/>
  <c r="AK454" i="23"/>
  <c r="AF454" i="23"/>
  <c r="AE454" i="23"/>
  <c r="AB454" i="23"/>
  <c r="U454" i="23"/>
  <c r="T454" i="23"/>
  <c r="W454" i="23" s="1"/>
  <c r="P454" i="23"/>
  <c r="BZ453" i="23"/>
  <c r="BY453" i="23"/>
  <c r="BX453" i="23"/>
  <c r="BU453" i="23"/>
  <c r="AX453" i="23"/>
  <c r="AW453" i="23"/>
  <c r="AT453" i="23"/>
  <c r="AO453" i="23"/>
  <c r="AN453" i="23"/>
  <c r="AK453" i="23"/>
  <c r="AF453" i="23"/>
  <c r="AE453" i="23"/>
  <c r="AB453" i="23"/>
  <c r="U453" i="23"/>
  <c r="T453" i="23"/>
  <c r="W453" i="23" s="1"/>
  <c r="P453" i="23"/>
  <c r="BZ452" i="23"/>
  <c r="BY452" i="23"/>
  <c r="BX452" i="23"/>
  <c r="BU452" i="23"/>
  <c r="AX452" i="23"/>
  <c r="AW452" i="23"/>
  <c r="AT452" i="23"/>
  <c r="AO452" i="23"/>
  <c r="AN452" i="23"/>
  <c r="AK452" i="23"/>
  <c r="AF452" i="23"/>
  <c r="K452" i="23" s="1"/>
  <c r="AE452" i="23"/>
  <c r="J452" i="23" s="1"/>
  <c r="AB452" i="23"/>
  <c r="X452" i="23"/>
  <c r="W452" i="23"/>
  <c r="BZ451" i="23"/>
  <c r="BY451" i="23"/>
  <c r="BX451" i="23"/>
  <c r="BU451" i="23"/>
  <c r="BQ451" i="23"/>
  <c r="AX451" i="23"/>
  <c r="AW451" i="23"/>
  <c r="AT451" i="23"/>
  <c r="AO451" i="23"/>
  <c r="AN451" i="23"/>
  <c r="AK451" i="23"/>
  <c r="AF451" i="23"/>
  <c r="AE451" i="23"/>
  <c r="J451" i="23" s="1"/>
  <c r="AB451" i="23"/>
  <c r="X451" i="23"/>
  <c r="P451" i="23"/>
  <c r="BZ446" i="23"/>
  <c r="BY446" i="23"/>
  <c r="BU446" i="23"/>
  <c r="AX446" i="23"/>
  <c r="AW446" i="23"/>
  <c r="AT446" i="23"/>
  <c r="AO446" i="23"/>
  <c r="AN446" i="23"/>
  <c r="AK446" i="23"/>
  <c r="AF446" i="23"/>
  <c r="AE446" i="23"/>
  <c r="AB446" i="23"/>
  <c r="U446" i="23"/>
  <c r="AG446" i="23" s="1"/>
  <c r="AP446" i="23" s="1"/>
  <c r="AY446" i="23" s="1"/>
  <c r="T446" i="23"/>
  <c r="W446" i="23" s="1"/>
  <c r="P446" i="23"/>
  <c r="BZ445" i="23"/>
  <c r="BY445" i="23"/>
  <c r="BU445" i="23"/>
  <c r="AX445" i="23"/>
  <c r="AW445" i="23"/>
  <c r="AT445" i="23"/>
  <c r="AO445" i="23"/>
  <c r="AN445" i="23"/>
  <c r="AK445" i="23"/>
  <c r="AF445" i="23"/>
  <c r="AE445" i="23"/>
  <c r="AB445" i="23"/>
  <c r="U445" i="23"/>
  <c r="T445" i="23"/>
  <c r="W445" i="23" s="1"/>
  <c r="P445" i="23"/>
  <c r="BZ444" i="23"/>
  <c r="BY444" i="23"/>
  <c r="BU444" i="23"/>
  <c r="AX444" i="23"/>
  <c r="AW444" i="23"/>
  <c r="AT444" i="23"/>
  <c r="AO444" i="23"/>
  <c r="AN444" i="23"/>
  <c r="AK444" i="23"/>
  <c r="AF444" i="23"/>
  <c r="AE444" i="23"/>
  <c r="AB444" i="23"/>
  <c r="U444" i="23"/>
  <c r="T444" i="23"/>
  <c r="W444" i="23" s="1"/>
  <c r="P444" i="23"/>
  <c r="BZ443" i="23"/>
  <c r="BY443" i="23"/>
  <c r="BU443" i="23"/>
  <c r="AX443" i="23"/>
  <c r="AW443" i="23"/>
  <c r="AT443" i="23"/>
  <c r="AO443" i="23"/>
  <c r="AN443" i="23"/>
  <c r="AK443" i="23"/>
  <c r="AF443" i="23"/>
  <c r="AE443" i="23"/>
  <c r="AB443" i="23"/>
  <c r="U443" i="23"/>
  <c r="T443" i="23"/>
  <c r="P443" i="23"/>
  <c r="BZ442" i="23"/>
  <c r="BY442" i="23"/>
  <c r="BU442" i="23"/>
  <c r="AX442" i="23"/>
  <c r="AW442" i="23"/>
  <c r="AT442" i="23"/>
  <c r="AO442" i="23"/>
  <c r="AN442" i="23"/>
  <c r="AK442" i="23"/>
  <c r="AF442" i="23"/>
  <c r="AE442" i="23"/>
  <c r="AB442" i="23"/>
  <c r="U442" i="23"/>
  <c r="T442" i="23"/>
  <c r="W442" i="23" s="1"/>
  <c r="P442" i="23"/>
  <c r="BZ441" i="23"/>
  <c r="BY441" i="23"/>
  <c r="BU441" i="23"/>
  <c r="BQ441" i="23"/>
  <c r="AX441" i="23"/>
  <c r="AW441" i="23"/>
  <c r="AT441" i="23"/>
  <c r="AO441" i="23"/>
  <c r="AN441" i="23"/>
  <c r="AK441" i="23"/>
  <c r="AF441" i="23"/>
  <c r="AE441" i="23"/>
  <c r="AB441" i="23"/>
  <c r="X441" i="23"/>
  <c r="W441" i="23"/>
  <c r="BZ440" i="23"/>
  <c r="BY440" i="23"/>
  <c r="BX440" i="23"/>
  <c r="BU440" i="23"/>
  <c r="AX440" i="23"/>
  <c r="AW440" i="23"/>
  <c r="AT440" i="23"/>
  <c r="AO440" i="23"/>
  <c r="AN440" i="23"/>
  <c r="AK440" i="23"/>
  <c r="AF440" i="23"/>
  <c r="AE440" i="23"/>
  <c r="AB440" i="23"/>
  <c r="U440" i="23"/>
  <c r="T440" i="23"/>
  <c r="P440" i="23"/>
  <c r="BU439" i="23"/>
  <c r="AX439" i="23"/>
  <c r="AW439" i="23"/>
  <c r="AT439" i="23"/>
  <c r="AO439" i="23"/>
  <c r="AN439" i="23"/>
  <c r="AK439" i="23"/>
  <c r="AF439" i="23"/>
  <c r="AE439" i="23"/>
  <c r="AB439" i="23"/>
  <c r="X439" i="23"/>
  <c r="T439" i="23"/>
  <c r="BZ438" i="23"/>
  <c r="BY438" i="23"/>
  <c r="BX438" i="23"/>
  <c r="BU438" i="23"/>
  <c r="AX438" i="23"/>
  <c r="AW438" i="23"/>
  <c r="AT438" i="23"/>
  <c r="AO438" i="23"/>
  <c r="AN438" i="23"/>
  <c r="AK438" i="23"/>
  <c r="AF438" i="23"/>
  <c r="AE438" i="23"/>
  <c r="AB438" i="23"/>
  <c r="U438" i="23"/>
  <c r="T438" i="23"/>
  <c r="BZ437" i="23"/>
  <c r="BY437" i="23"/>
  <c r="BX437" i="23"/>
  <c r="BU437" i="23"/>
  <c r="AX437" i="23"/>
  <c r="AW437" i="23"/>
  <c r="J437" i="23" s="1"/>
  <c r="AT437" i="23"/>
  <c r="AO437" i="23"/>
  <c r="AN437" i="23"/>
  <c r="AK437" i="23"/>
  <c r="AF437" i="23"/>
  <c r="AE437" i="23"/>
  <c r="AB437" i="23"/>
  <c r="U437" i="23"/>
  <c r="T437" i="23"/>
  <c r="W437" i="23" s="1"/>
  <c r="P437" i="23"/>
  <c r="BZ432" i="23"/>
  <c r="BY432" i="23"/>
  <c r="BX432" i="23"/>
  <c r="BU432" i="23"/>
  <c r="AX432" i="23"/>
  <c r="AW432" i="23"/>
  <c r="AT432" i="23"/>
  <c r="AO432" i="23"/>
  <c r="AN432" i="23"/>
  <c r="AK432" i="23"/>
  <c r="AF432" i="23"/>
  <c r="AE432" i="23"/>
  <c r="AB432" i="23"/>
  <c r="U432" i="23"/>
  <c r="T432" i="23"/>
  <c r="W432" i="23" s="1"/>
  <c r="P432" i="23"/>
  <c r="BZ431" i="23"/>
  <c r="BY431" i="23"/>
  <c r="BX431" i="23"/>
  <c r="BU431" i="23"/>
  <c r="AW431" i="23"/>
  <c r="AT431" i="23"/>
  <c r="AN431" i="23"/>
  <c r="AK431" i="23"/>
  <c r="AE431" i="23"/>
  <c r="J431" i="23" s="1"/>
  <c r="AB431" i="23"/>
  <c r="X431" i="23"/>
  <c r="P431" i="23"/>
  <c r="BZ430" i="23"/>
  <c r="BY430" i="23"/>
  <c r="BX430" i="23"/>
  <c r="BU430" i="23"/>
  <c r="AT430" i="23"/>
  <c r="AK430" i="23"/>
  <c r="AB430" i="23"/>
  <c r="X430" i="23"/>
  <c r="P430" i="23"/>
  <c r="BZ425" i="23"/>
  <c r="BY425" i="23"/>
  <c r="BX425" i="23"/>
  <c r="BU425" i="23"/>
  <c r="AX425" i="23"/>
  <c r="AW425" i="23"/>
  <c r="AT425" i="23"/>
  <c r="AO425" i="23"/>
  <c r="AN425" i="23"/>
  <c r="AK425" i="23"/>
  <c r="AF425" i="23"/>
  <c r="AE425" i="23"/>
  <c r="AB425" i="23"/>
  <c r="X425" i="23"/>
  <c r="W425" i="23"/>
  <c r="P425" i="23"/>
  <c r="BZ424" i="23"/>
  <c r="BY424" i="23"/>
  <c r="BX424" i="23"/>
  <c r="BU424" i="23"/>
  <c r="AX424" i="23"/>
  <c r="AW424" i="23"/>
  <c r="AT424" i="23"/>
  <c r="AO424" i="23"/>
  <c r="AN424" i="23"/>
  <c r="AK424" i="23"/>
  <c r="AF424" i="23"/>
  <c r="AE424" i="23"/>
  <c r="AB424" i="23"/>
  <c r="X424" i="23"/>
  <c r="W424" i="23"/>
  <c r="P424" i="23"/>
  <c r="BZ423" i="23"/>
  <c r="BY423" i="23"/>
  <c r="BX423" i="23"/>
  <c r="BU423" i="23"/>
  <c r="AX423" i="23"/>
  <c r="AW423" i="23"/>
  <c r="AT423" i="23"/>
  <c r="AO423" i="23"/>
  <c r="AN423" i="23"/>
  <c r="AK423" i="23"/>
  <c r="AF423" i="23"/>
  <c r="AE423" i="23"/>
  <c r="AB423" i="23"/>
  <c r="X423" i="23"/>
  <c r="W423" i="23"/>
  <c r="P423" i="23"/>
  <c r="BZ422" i="23"/>
  <c r="BY422" i="23"/>
  <c r="BX422" i="23"/>
  <c r="BU422" i="23"/>
  <c r="AX422" i="23"/>
  <c r="AW422" i="23"/>
  <c r="AT422" i="23"/>
  <c r="AO422" i="23"/>
  <c r="AN422" i="23"/>
  <c r="AK422" i="23"/>
  <c r="AF422" i="23"/>
  <c r="AE422" i="23"/>
  <c r="AB422" i="23"/>
  <c r="X422" i="23"/>
  <c r="W422" i="23"/>
  <c r="P422" i="23"/>
  <c r="BZ421" i="23"/>
  <c r="BY421" i="23"/>
  <c r="BX421" i="23"/>
  <c r="BU421" i="23"/>
  <c r="AX421" i="23"/>
  <c r="AW421" i="23"/>
  <c r="AT421" i="23"/>
  <c r="AO421" i="23"/>
  <c r="AN421" i="23"/>
  <c r="AK421" i="23"/>
  <c r="AF421" i="23"/>
  <c r="AE421" i="23"/>
  <c r="AB421" i="23"/>
  <c r="X421" i="23"/>
  <c r="W421" i="23"/>
  <c r="P421" i="23"/>
  <c r="BZ420" i="23"/>
  <c r="BY420" i="23"/>
  <c r="BX420" i="23"/>
  <c r="BU420" i="23"/>
  <c r="AX420" i="23"/>
  <c r="AW420" i="23"/>
  <c r="AT420" i="23"/>
  <c r="AO420" i="23"/>
  <c r="AN420" i="23"/>
  <c r="AK420" i="23"/>
  <c r="AF420" i="23"/>
  <c r="AE420" i="23"/>
  <c r="AB420" i="23"/>
  <c r="X420" i="23"/>
  <c r="W420" i="23"/>
  <c r="P420" i="23"/>
  <c r="BZ419" i="23"/>
  <c r="BY419" i="23"/>
  <c r="BX419" i="23"/>
  <c r="BU419" i="23"/>
  <c r="AX419" i="23"/>
  <c r="AW419" i="23"/>
  <c r="AT419" i="23"/>
  <c r="AO419" i="23"/>
  <c r="AN419" i="23"/>
  <c r="AK419" i="23"/>
  <c r="AF419" i="23"/>
  <c r="AE419" i="23"/>
  <c r="AB419" i="23"/>
  <c r="X419" i="23"/>
  <c r="W419" i="23"/>
  <c r="P419" i="23"/>
  <c r="BZ418" i="23"/>
  <c r="BY418" i="23"/>
  <c r="BX418" i="23"/>
  <c r="BU418" i="23"/>
  <c r="AW418" i="23"/>
  <c r="AT418" i="23"/>
  <c r="AN418" i="23"/>
  <c r="AK418" i="23"/>
  <c r="AE418" i="23"/>
  <c r="J418" i="23" s="1"/>
  <c r="AB418" i="23"/>
  <c r="X418" i="23"/>
  <c r="P418" i="23"/>
  <c r="BZ417" i="23"/>
  <c r="BY417" i="23"/>
  <c r="BX417" i="23"/>
  <c r="BU417" i="23"/>
  <c r="AW417" i="23"/>
  <c r="AT417" i="23"/>
  <c r="AN417" i="23"/>
  <c r="AK417" i="23"/>
  <c r="AE417" i="23"/>
  <c r="J417" i="23" s="1"/>
  <c r="AB417" i="23"/>
  <c r="X417" i="23"/>
  <c r="P417" i="23"/>
  <c r="BZ416" i="23"/>
  <c r="BY416" i="23"/>
  <c r="K416" i="23" s="1"/>
  <c r="BX416" i="23"/>
  <c r="BU416" i="23"/>
  <c r="AW416" i="23"/>
  <c r="AT416" i="23"/>
  <c r="AN416" i="23"/>
  <c r="AK416" i="23"/>
  <c r="AE416" i="23"/>
  <c r="J416" i="23" s="1"/>
  <c r="AB416" i="23"/>
  <c r="X416" i="23"/>
  <c r="P416" i="23"/>
  <c r="BZ411" i="23"/>
  <c r="BY411" i="23"/>
  <c r="BX411" i="23"/>
  <c r="BU411" i="23"/>
  <c r="AX411" i="23"/>
  <c r="AW411" i="23"/>
  <c r="AT411" i="23"/>
  <c r="AO411" i="23"/>
  <c r="AN411" i="23"/>
  <c r="AK411" i="23"/>
  <c r="AF411" i="23"/>
  <c r="AE411" i="23"/>
  <c r="AB411" i="23"/>
  <c r="U411" i="23"/>
  <c r="T411" i="23"/>
  <c r="W411" i="23" s="1"/>
  <c r="P411" i="23"/>
  <c r="BZ410" i="23"/>
  <c r="BY410" i="23"/>
  <c r="BX410" i="23"/>
  <c r="BU410" i="23"/>
  <c r="AX410" i="23"/>
  <c r="AW410" i="23"/>
  <c r="AT410" i="23"/>
  <c r="AO410" i="23"/>
  <c r="AN410" i="23"/>
  <c r="AK410" i="23"/>
  <c r="AF410" i="23"/>
  <c r="AE410" i="23"/>
  <c r="AB410" i="23"/>
  <c r="U410" i="23"/>
  <c r="T410" i="23"/>
  <c r="W410" i="23" s="1"/>
  <c r="P410" i="23"/>
  <c r="BZ409" i="23"/>
  <c r="BY409" i="23"/>
  <c r="BX409" i="23"/>
  <c r="BU409" i="23"/>
  <c r="AX409" i="23"/>
  <c r="AW409" i="23"/>
  <c r="AT409" i="23"/>
  <c r="AO409" i="23"/>
  <c r="AN409" i="23"/>
  <c r="AK409" i="23"/>
  <c r="AF409" i="23"/>
  <c r="AE409" i="23"/>
  <c r="AB409" i="23"/>
  <c r="U409" i="23"/>
  <c r="T409" i="23"/>
  <c r="W409" i="23" s="1"/>
  <c r="P409" i="23"/>
  <c r="BZ408" i="23"/>
  <c r="BY408" i="23"/>
  <c r="BX408" i="23"/>
  <c r="BU408" i="23"/>
  <c r="AX408" i="23"/>
  <c r="AW408" i="23"/>
  <c r="AT408" i="23"/>
  <c r="AO408" i="23"/>
  <c r="AN408" i="23"/>
  <c r="AK408" i="23"/>
  <c r="AF408" i="23"/>
  <c r="AE408" i="23"/>
  <c r="AB408" i="23"/>
  <c r="U408" i="23"/>
  <c r="AG408" i="23" s="1"/>
  <c r="AP408" i="23" s="1"/>
  <c r="AY408" i="23" s="1"/>
  <c r="T408" i="23"/>
  <c r="W408" i="23" s="1"/>
  <c r="P408" i="23"/>
  <c r="BZ407" i="23"/>
  <c r="BY407" i="23"/>
  <c r="BX407" i="23"/>
  <c r="BU407" i="23"/>
  <c r="AX407" i="23"/>
  <c r="AW407" i="23"/>
  <c r="AT407" i="23"/>
  <c r="AO407" i="23"/>
  <c r="AN407" i="23"/>
  <c r="AK407" i="23"/>
  <c r="AF407" i="23"/>
  <c r="AE407" i="23"/>
  <c r="AB407" i="23"/>
  <c r="U407" i="23"/>
  <c r="T407" i="23"/>
  <c r="W407" i="23" s="1"/>
  <c r="P407" i="23"/>
  <c r="BZ406" i="23"/>
  <c r="BY406" i="23"/>
  <c r="BX406" i="23"/>
  <c r="BU406" i="23"/>
  <c r="AX406" i="23"/>
  <c r="AW406" i="23"/>
  <c r="AT406" i="23"/>
  <c r="AO406" i="23"/>
  <c r="AN406" i="23"/>
  <c r="AK406" i="23"/>
  <c r="AF406" i="23"/>
  <c r="AE406" i="23"/>
  <c r="AB406" i="23"/>
  <c r="X406" i="23"/>
  <c r="T406" i="23"/>
  <c r="P406" i="23"/>
  <c r="BZ404" i="23"/>
  <c r="BY404" i="23"/>
  <c r="BX404" i="23"/>
  <c r="BU404" i="23"/>
  <c r="AW404" i="23"/>
  <c r="AT404" i="23"/>
  <c r="AN404" i="23"/>
  <c r="AK404" i="23"/>
  <c r="AE404" i="23"/>
  <c r="J404" i="23" s="1"/>
  <c r="AB404" i="23"/>
  <c r="X404" i="23"/>
  <c r="W404" i="23"/>
  <c r="P404" i="23"/>
  <c r="BZ403" i="23"/>
  <c r="BY403" i="23"/>
  <c r="BX403" i="23"/>
  <c r="BU403" i="23"/>
  <c r="AT403" i="23"/>
  <c r="AK403" i="23"/>
  <c r="AB403" i="23"/>
  <c r="X403" i="23"/>
  <c r="P403" i="23"/>
  <c r="BZ402" i="23"/>
  <c r="BY402" i="23"/>
  <c r="BX402" i="23"/>
  <c r="BU402" i="23"/>
  <c r="AX402" i="23"/>
  <c r="AW402" i="23"/>
  <c r="AT402" i="23"/>
  <c r="AO402" i="23"/>
  <c r="AN402" i="23"/>
  <c r="AK402" i="23"/>
  <c r="AF402" i="23"/>
  <c r="AE402" i="23"/>
  <c r="AB402" i="23"/>
  <c r="U402" i="23"/>
  <c r="AG402" i="23" s="1"/>
  <c r="AP402" i="23" s="1"/>
  <c r="AY402" i="23" s="1"/>
  <c r="T402" i="23"/>
  <c r="W402" i="23" s="1"/>
  <c r="P402" i="23"/>
  <c r="BZ397" i="23"/>
  <c r="BY397" i="23"/>
  <c r="BX397" i="23"/>
  <c r="BU397" i="23"/>
  <c r="AX397" i="23"/>
  <c r="AW397" i="23"/>
  <c r="AT397" i="23"/>
  <c r="AO397" i="23"/>
  <c r="AN397" i="23"/>
  <c r="AK397" i="23"/>
  <c r="AF397" i="23"/>
  <c r="AE397" i="23"/>
  <c r="AB397" i="23"/>
  <c r="U397" i="23"/>
  <c r="T397" i="23"/>
  <c r="W397" i="23" s="1"/>
  <c r="P397" i="23"/>
  <c r="BZ396" i="23"/>
  <c r="BY396" i="23"/>
  <c r="BX396" i="23"/>
  <c r="BU396" i="23"/>
  <c r="AX396" i="23"/>
  <c r="AW396" i="23"/>
  <c r="AT396" i="23"/>
  <c r="AO396" i="23"/>
  <c r="AN396" i="23"/>
  <c r="AK396" i="23"/>
  <c r="AF396" i="23"/>
  <c r="AE396" i="23"/>
  <c r="AB396" i="23"/>
  <c r="U396" i="23"/>
  <c r="T396" i="23"/>
  <c r="P396" i="23"/>
  <c r="BZ395" i="23"/>
  <c r="BY395" i="23"/>
  <c r="BX395" i="23"/>
  <c r="BU395" i="23"/>
  <c r="AX395" i="23"/>
  <c r="AW395" i="23"/>
  <c r="AT395" i="23"/>
  <c r="AO395" i="23"/>
  <c r="AN395" i="23"/>
  <c r="AK395" i="23"/>
  <c r="AF395" i="23"/>
  <c r="AE395" i="23"/>
  <c r="AB395" i="23"/>
  <c r="U395" i="23"/>
  <c r="T395" i="23"/>
  <c r="W395" i="23" s="1"/>
  <c r="P395" i="23"/>
  <c r="BZ394" i="23"/>
  <c r="BY394" i="23"/>
  <c r="BX394" i="23"/>
  <c r="BU394" i="23"/>
  <c r="AX394" i="23"/>
  <c r="AW394" i="23"/>
  <c r="AT394" i="23"/>
  <c r="AO394" i="23"/>
  <c r="AN394" i="23"/>
  <c r="AK394" i="23"/>
  <c r="AF394" i="23"/>
  <c r="AE394" i="23"/>
  <c r="AB394" i="23"/>
  <c r="U394" i="23"/>
  <c r="T394" i="23"/>
  <c r="W394" i="23" s="1"/>
  <c r="P394" i="23"/>
  <c r="BZ393" i="23"/>
  <c r="BY393" i="23"/>
  <c r="BX393" i="23"/>
  <c r="BU393" i="23"/>
  <c r="AX393" i="23"/>
  <c r="AW393" i="23"/>
  <c r="AT393" i="23"/>
  <c r="AO393" i="23"/>
  <c r="AN393" i="23"/>
  <c r="AK393" i="23"/>
  <c r="AF393" i="23"/>
  <c r="AE393" i="23"/>
  <c r="AB393" i="23"/>
  <c r="U393" i="23"/>
  <c r="T393" i="23"/>
  <c r="W393" i="23" s="1"/>
  <c r="P393" i="23"/>
  <c r="BZ392" i="23"/>
  <c r="BY392" i="23"/>
  <c r="BX392" i="23"/>
  <c r="BU392" i="23"/>
  <c r="AX392" i="23"/>
  <c r="AW392" i="23"/>
  <c r="AT392" i="23"/>
  <c r="AO392" i="23"/>
  <c r="AN392" i="23"/>
  <c r="AK392" i="23"/>
  <c r="AF392" i="23"/>
  <c r="AE392" i="23"/>
  <c r="AB392" i="23"/>
  <c r="U392" i="23"/>
  <c r="AG392" i="23" s="1"/>
  <c r="AP392" i="23" s="1"/>
  <c r="AY392" i="23" s="1"/>
  <c r="T392" i="23"/>
  <c r="W392" i="23" s="1"/>
  <c r="P392" i="23"/>
  <c r="BZ391" i="23"/>
  <c r="BY391" i="23"/>
  <c r="BX391" i="23"/>
  <c r="BU391" i="23"/>
  <c r="AX391" i="23"/>
  <c r="AW391" i="23"/>
  <c r="AT391" i="23"/>
  <c r="AO391" i="23"/>
  <c r="AN391" i="23"/>
  <c r="AK391" i="23"/>
  <c r="AF391" i="23"/>
  <c r="AE391" i="23"/>
  <c r="AB391" i="23"/>
  <c r="U391" i="23"/>
  <c r="T391" i="23"/>
  <c r="W391" i="23" s="1"/>
  <c r="P391" i="23"/>
  <c r="BZ390" i="23"/>
  <c r="BY390" i="23"/>
  <c r="BX390" i="23"/>
  <c r="BU390" i="23"/>
  <c r="AX390" i="23"/>
  <c r="AW390" i="23"/>
  <c r="AT390" i="23"/>
  <c r="AO390" i="23"/>
  <c r="AN390" i="23"/>
  <c r="AK390" i="23"/>
  <c r="AF390" i="23"/>
  <c r="AE390" i="23"/>
  <c r="AB390" i="23"/>
  <c r="U390" i="23"/>
  <c r="T390" i="23"/>
  <c r="W390" i="23" s="1"/>
  <c r="P390" i="23"/>
  <c r="BZ383" i="23"/>
  <c r="BY383" i="23"/>
  <c r="BX383" i="23"/>
  <c r="BU383" i="23"/>
  <c r="AX383" i="23"/>
  <c r="AW383" i="23"/>
  <c r="AT383" i="23"/>
  <c r="AO383" i="23"/>
  <c r="AN383" i="23"/>
  <c r="AK383" i="23"/>
  <c r="AF383" i="23"/>
  <c r="AE383" i="23"/>
  <c r="AB383" i="23"/>
  <c r="U383" i="23"/>
  <c r="T383" i="23"/>
  <c r="W383" i="23" s="1"/>
  <c r="P383" i="23"/>
  <c r="BZ382" i="23"/>
  <c r="BY382" i="23"/>
  <c r="BX382" i="23"/>
  <c r="BU382" i="23"/>
  <c r="AX382" i="23"/>
  <c r="AW382" i="23"/>
  <c r="AT382" i="23"/>
  <c r="AO382" i="23"/>
  <c r="AN382" i="23"/>
  <c r="AK382" i="23"/>
  <c r="AF382" i="23"/>
  <c r="AE382" i="23"/>
  <c r="AB382" i="23"/>
  <c r="U382" i="23"/>
  <c r="T382" i="23"/>
  <c r="W382" i="23" s="1"/>
  <c r="P382" i="23"/>
  <c r="BZ381" i="23"/>
  <c r="BY381" i="23"/>
  <c r="BX381" i="23"/>
  <c r="BU381" i="23"/>
  <c r="AX381" i="23"/>
  <c r="AW381" i="23"/>
  <c r="AT381" i="23"/>
  <c r="AO381" i="23"/>
  <c r="AN381" i="23"/>
  <c r="AK381" i="23"/>
  <c r="AF381" i="23"/>
  <c r="AE381" i="23"/>
  <c r="AB381" i="23"/>
  <c r="X381" i="23"/>
  <c r="T381" i="23"/>
  <c r="W381" i="23" s="1"/>
  <c r="P381" i="23"/>
  <c r="BZ380" i="23"/>
  <c r="BY380" i="23"/>
  <c r="BX380" i="23"/>
  <c r="BU380" i="23"/>
  <c r="AX380" i="23"/>
  <c r="AW380" i="23"/>
  <c r="AT380" i="23"/>
  <c r="AO380" i="23"/>
  <c r="AN380" i="23"/>
  <c r="AK380" i="23"/>
  <c r="AF380" i="23"/>
  <c r="AE380" i="23"/>
  <c r="AB380" i="23"/>
  <c r="X380" i="23"/>
  <c r="T380" i="23"/>
  <c r="W380" i="23" s="1"/>
  <c r="P380" i="23"/>
  <c r="BZ379" i="23"/>
  <c r="BY379" i="23"/>
  <c r="BX379" i="23"/>
  <c r="BU379" i="23"/>
  <c r="AX379" i="23"/>
  <c r="AW379" i="23"/>
  <c r="AT379" i="23"/>
  <c r="AO379" i="23"/>
  <c r="AN379" i="23"/>
  <c r="AK379" i="23"/>
  <c r="AF379" i="23"/>
  <c r="AE379" i="23"/>
  <c r="AB379" i="23"/>
  <c r="X379" i="23"/>
  <c r="T379" i="23"/>
  <c r="W379" i="23" s="1"/>
  <c r="P379" i="23"/>
  <c r="BZ377" i="23"/>
  <c r="BY377" i="23"/>
  <c r="BX377" i="23"/>
  <c r="BU377" i="23"/>
  <c r="AX377" i="23"/>
  <c r="AW377" i="23"/>
  <c r="AT377" i="23"/>
  <c r="AO377" i="23"/>
  <c r="AN377" i="23"/>
  <c r="AK377" i="23"/>
  <c r="AF377" i="23"/>
  <c r="AE377" i="23"/>
  <c r="AB377" i="23"/>
  <c r="X377" i="23"/>
  <c r="T377" i="23"/>
  <c r="W377" i="23" s="1"/>
  <c r="P377" i="23"/>
  <c r="BZ376" i="23"/>
  <c r="BY376" i="23"/>
  <c r="BX376" i="23"/>
  <c r="BU376" i="23"/>
  <c r="AX376" i="23"/>
  <c r="AW376" i="23"/>
  <c r="AT376" i="23"/>
  <c r="AO376" i="23"/>
  <c r="AN376" i="23"/>
  <c r="AK376" i="23"/>
  <c r="AF376" i="23"/>
  <c r="AE376" i="23"/>
  <c r="AB376" i="23"/>
  <c r="U376" i="23"/>
  <c r="T376" i="23"/>
  <c r="P376" i="23"/>
  <c r="BZ375" i="23"/>
  <c r="BY375" i="23"/>
  <c r="BX375" i="23"/>
  <c r="BU375" i="23"/>
  <c r="AX375" i="23"/>
  <c r="AW375" i="23"/>
  <c r="AT375" i="23"/>
  <c r="AO375" i="23"/>
  <c r="AN375" i="23"/>
  <c r="AK375" i="23"/>
  <c r="AF375" i="23"/>
  <c r="AE375" i="23"/>
  <c r="AB375" i="23"/>
  <c r="U375" i="23"/>
  <c r="T375" i="23"/>
  <c r="P375" i="23"/>
  <c r="BZ369" i="23"/>
  <c r="BY369" i="23"/>
  <c r="BX369" i="23"/>
  <c r="BU369" i="23"/>
  <c r="AX369" i="23"/>
  <c r="AW369" i="23"/>
  <c r="AT369" i="23"/>
  <c r="AO369" i="23"/>
  <c r="AN369" i="23"/>
  <c r="AK369" i="23"/>
  <c r="AF369" i="23"/>
  <c r="AE369" i="23"/>
  <c r="AB369" i="23"/>
  <c r="U369" i="23"/>
  <c r="T369" i="23"/>
  <c r="P369" i="23"/>
  <c r="BZ368" i="23"/>
  <c r="BY368" i="23"/>
  <c r="BX368" i="23"/>
  <c r="BU368" i="23"/>
  <c r="AX368" i="23"/>
  <c r="AW368" i="23"/>
  <c r="AT368" i="23"/>
  <c r="AO368" i="23"/>
  <c r="AN368" i="23"/>
  <c r="AK368" i="23"/>
  <c r="AF368" i="23"/>
  <c r="AE368" i="23"/>
  <c r="AB368" i="23"/>
  <c r="U368" i="23"/>
  <c r="T368" i="23"/>
  <c r="P368" i="23"/>
  <c r="BZ367" i="23"/>
  <c r="BY367" i="23"/>
  <c r="BX367" i="23"/>
  <c r="BU367" i="23"/>
  <c r="AX367" i="23"/>
  <c r="AW367" i="23"/>
  <c r="AT367" i="23"/>
  <c r="AO367" i="23"/>
  <c r="AN367" i="23"/>
  <c r="AK367" i="23"/>
  <c r="AF367" i="23"/>
  <c r="AE367" i="23"/>
  <c r="AB367" i="23"/>
  <c r="U367" i="23"/>
  <c r="T367" i="23"/>
  <c r="P367" i="23"/>
  <c r="BZ366" i="23"/>
  <c r="BY366" i="23"/>
  <c r="BX366" i="23"/>
  <c r="BU366" i="23"/>
  <c r="AX366" i="23"/>
  <c r="AW366" i="23"/>
  <c r="AT366" i="23"/>
  <c r="AO366" i="23"/>
  <c r="AN366" i="23"/>
  <c r="AK366" i="23"/>
  <c r="AF366" i="23"/>
  <c r="AE366" i="23"/>
  <c r="AB366" i="23"/>
  <c r="U366" i="23"/>
  <c r="AG366" i="23" s="1"/>
  <c r="AP366" i="23" s="1"/>
  <c r="AY366" i="23" s="1"/>
  <c r="T366" i="23"/>
  <c r="W366" i="23" s="1"/>
  <c r="P366" i="23"/>
  <c r="BZ365" i="23"/>
  <c r="BY365" i="23"/>
  <c r="BX365" i="23"/>
  <c r="BU365" i="23"/>
  <c r="AX365" i="23"/>
  <c r="AW365" i="23"/>
  <c r="AT365" i="23"/>
  <c r="AO365" i="23"/>
  <c r="AN365" i="23"/>
  <c r="AK365" i="23"/>
  <c r="AF365" i="23"/>
  <c r="AE365" i="23"/>
  <c r="AB365" i="23"/>
  <c r="U365" i="23"/>
  <c r="T365" i="23"/>
  <c r="W365" i="23" s="1"/>
  <c r="P365" i="23"/>
  <c r="BZ364" i="23"/>
  <c r="BY364" i="23"/>
  <c r="BX364" i="23"/>
  <c r="BU364" i="23"/>
  <c r="AX364" i="23"/>
  <c r="AW364" i="23"/>
  <c r="AT364" i="23"/>
  <c r="AO364" i="23"/>
  <c r="AN364" i="23"/>
  <c r="AK364" i="23"/>
  <c r="AF364" i="23"/>
  <c r="AE364" i="23"/>
  <c r="AB364" i="23"/>
  <c r="U364" i="23"/>
  <c r="T364" i="23"/>
  <c r="W364" i="23" s="1"/>
  <c r="P364" i="23"/>
  <c r="BZ363" i="23"/>
  <c r="BY363" i="23"/>
  <c r="BX363" i="23"/>
  <c r="BU363" i="23"/>
  <c r="AX363" i="23"/>
  <c r="AW363" i="23"/>
  <c r="AT363" i="23"/>
  <c r="AO363" i="23"/>
  <c r="AN363" i="23"/>
  <c r="AK363" i="23"/>
  <c r="AF363" i="23"/>
  <c r="AE363" i="23"/>
  <c r="AB363" i="23"/>
  <c r="U363" i="23"/>
  <c r="T363" i="23"/>
  <c r="P363" i="23"/>
  <c r="BZ362" i="23"/>
  <c r="BY362" i="23"/>
  <c r="BX362" i="23"/>
  <c r="BU362" i="23"/>
  <c r="AX362" i="23"/>
  <c r="AW362" i="23"/>
  <c r="AT362" i="23"/>
  <c r="AO362" i="23"/>
  <c r="AN362" i="23"/>
  <c r="AK362" i="23"/>
  <c r="AF362" i="23"/>
  <c r="AE362" i="23"/>
  <c r="AB362" i="23"/>
  <c r="U362" i="23"/>
  <c r="T362" i="23"/>
  <c r="P362" i="23"/>
  <c r="BZ361" i="23"/>
  <c r="BY361" i="23"/>
  <c r="BX361" i="23"/>
  <c r="BU361" i="23"/>
  <c r="AX361" i="23"/>
  <c r="AW361" i="23"/>
  <c r="AT361" i="23"/>
  <c r="AO361" i="23"/>
  <c r="AN361" i="23"/>
  <c r="AK361" i="23"/>
  <c r="AF361" i="23"/>
  <c r="AE361" i="23"/>
  <c r="AB361" i="23"/>
  <c r="U361" i="23"/>
  <c r="T361" i="23"/>
  <c r="W361" i="23" s="1"/>
  <c r="P361" i="23"/>
  <c r="BZ360" i="23"/>
  <c r="BY360" i="23"/>
  <c r="BX360" i="23"/>
  <c r="BU360" i="23"/>
  <c r="AX360" i="23"/>
  <c r="AW360" i="23"/>
  <c r="AT360" i="23"/>
  <c r="AO360" i="23"/>
  <c r="AN360" i="23"/>
  <c r="AK360" i="23"/>
  <c r="AF360" i="23"/>
  <c r="AE360" i="23"/>
  <c r="AB360" i="23"/>
  <c r="U360" i="23"/>
  <c r="T360" i="23"/>
  <c r="W360" i="23" s="1"/>
  <c r="P360" i="23"/>
  <c r="BZ355" i="23"/>
  <c r="BY355" i="23"/>
  <c r="BX355" i="23"/>
  <c r="BU355" i="23"/>
  <c r="AX355" i="23"/>
  <c r="AW355" i="23"/>
  <c r="AT355" i="23"/>
  <c r="AO355" i="23"/>
  <c r="AN355" i="23"/>
  <c r="AK355" i="23"/>
  <c r="AF355" i="23"/>
  <c r="AE355" i="23"/>
  <c r="AB355" i="23"/>
  <c r="U355" i="23"/>
  <c r="T355" i="23"/>
  <c r="W355" i="23" s="1"/>
  <c r="P355" i="23"/>
  <c r="BZ354" i="23"/>
  <c r="BY354" i="23"/>
  <c r="BX354" i="23"/>
  <c r="BU354" i="23"/>
  <c r="AX354" i="23"/>
  <c r="AW354" i="23"/>
  <c r="AT354" i="23"/>
  <c r="AO354" i="23"/>
  <c r="AN354" i="23"/>
  <c r="AK354" i="23"/>
  <c r="AF354" i="23"/>
  <c r="AE354" i="23"/>
  <c r="AB354" i="23"/>
  <c r="X354" i="23"/>
  <c r="T354" i="23"/>
  <c r="P354" i="23"/>
  <c r="BZ353" i="23"/>
  <c r="BY353" i="23"/>
  <c r="BX353" i="23"/>
  <c r="BU353" i="23"/>
  <c r="AX353" i="23"/>
  <c r="AW353" i="23"/>
  <c r="AT353" i="23"/>
  <c r="AO353" i="23"/>
  <c r="AN353" i="23"/>
  <c r="AK353" i="23"/>
  <c r="AF353" i="23"/>
  <c r="AE353" i="23"/>
  <c r="AB353" i="23"/>
  <c r="X353" i="23"/>
  <c r="T353" i="23"/>
  <c r="W353" i="23" s="1"/>
  <c r="P353" i="23"/>
  <c r="BZ352" i="23"/>
  <c r="BY352" i="23"/>
  <c r="BX352" i="23"/>
  <c r="BU352" i="23"/>
  <c r="AX352" i="23"/>
  <c r="AW352" i="23"/>
  <c r="AT352" i="23"/>
  <c r="AO352" i="23"/>
  <c r="AN352" i="23"/>
  <c r="AK352" i="23"/>
  <c r="AF352" i="23"/>
  <c r="AE352" i="23"/>
  <c r="AB352" i="23"/>
  <c r="X352" i="23"/>
  <c r="T352" i="23"/>
  <c r="P352" i="23"/>
  <c r="BZ351" i="23"/>
  <c r="BY351" i="23"/>
  <c r="BX351" i="23"/>
  <c r="BU351" i="23"/>
  <c r="AX351" i="23"/>
  <c r="AW351" i="23"/>
  <c r="AT351" i="23"/>
  <c r="AO351" i="23"/>
  <c r="AN351" i="23"/>
  <c r="AK351" i="23"/>
  <c r="AF351" i="23"/>
  <c r="AE351" i="23"/>
  <c r="AB351" i="23"/>
  <c r="X351" i="23"/>
  <c r="T351" i="23"/>
  <c r="W351" i="23" s="1"/>
  <c r="P351" i="23"/>
  <c r="BZ350" i="23"/>
  <c r="BY350" i="23"/>
  <c r="BX350" i="23"/>
  <c r="BU350" i="23"/>
  <c r="AX350" i="23"/>
  <c r="AW350" i="23"/>
  <c r="AT350" i="23"/>
  <c r="AO350" i="23"/>
  <c r="AN350" i="23"/>
  <c r="AK350" i="23"/>
  <c r="AF350" i="23"/>
  <c r="AE350" i="23"/>
  <c r="AB350" i="23"/>
  <c r="X350" i="23"/>
  <c r="T350" i="23"/>
  <c r="P350" i="23"/>
  <c r="BZ349" i="23"/>
  <c r="BY349" i="23"/>
  <c r="BX349" i="23"/>
  <c r="BU349" i="23"/>
  <c r="AX349" i="23"/>
  <c r="AW349" i="23"/>
  <c r="AT349" i="23"/>
  <c r="AO349" i="23"/>
  <c r="AN349" i="23"/>
  <c r="AK349" i="23"/>
  <c r="AF349" i="23"/>
  <c r="AE349" i="23"/>
  <c r="AB349" i="23"/>
  <c r="X349" i="23"/>
  <c r="T349" i="23"/>
  <c r="P349" i="23"/>
  <c r="BZ348" i="23"/>
  <c r="BY348" i="23"/>
  <c r="BX348" i="23"/>
  <c r="BU348" i="23"/>
  <c r="AX348" i="23"/>
  <c r="AW348" i="23"/>
  <c r="AT348" i="23"/>
  <c r="AO348" i="23"/>
  <c r="AN348" i="23"/>
  <c r="AK348" i="23"/>
  <c r="AF348" i="23"/>
  <c r="AE348" i="23"/>
  <c r="AB348" i="23"/>
  <c r="X348" i="23"/>
  <c r="T348" i="23"/>
  <c r="W348" i="23" s="1"/>
  <c r="P348" i="23"/>
  <c r="BZ343" i="23"/>
  <c r="BY343" i="23"/>
  <c r="BX343" i="23"/>
  <c r="BU343" i="23"/>
  <c r="AX343" i="23"/>
  <c r="AW343" i="23"/>
  <c r="AT343" i="23"/>
  <c r="AO343" i="23"/>
  <c r="AN343" i="23"/>
  <c r="AK343" i="23"/>
  <c r="AF343" i="23"/>
  <c r="AE343" i="23"/>
  <c r="AB343" i="23"/>
  <c r="U343" i="23"/>
  <c r="AG343" i="23" s="1"/>
  <c r="AP343" i="23" s="1"/>
  <c r="AY343" i="23" s="1"/>
  <c r="T343" i="23"/>
  <c r="W343" i="23" s="1"/>
  <c r="P343" i="23"/>
  <c r="BZ342" i="23"/>
  <c r="BY342" i="23"/>
  <c r="BX342" i="23"/>
  <c r="BU342" i="23"/>
  <c r="AX342" i="23"/>
  <c r="AW342" i="23"/>
  <c r="AT342" i="23"/>
  <c r="AO342" i="23"/>
  <c r="AN342" i="23"/>
  <c r="AK342" i="23"/>
  <c r="AF342" i="23"/>
  <c r="AE342" i="23"/>
  <c r="AB342" i="23"/>
  <c r="U342" i="23"/>
  <c r="T342" i="23"/>
  <c r="W342" i="23" s="1"/>
  <c r="P342" i="23"/>
  <c r="BZ341" i="23"/>
  <c r="BY341" i="23"/>
  <c r="BX341" i="23"/>
  <c r="BU341" i="23"/>
  <c r="AX341" i="23"/>
  <c r="AW341" i="23"/>
  <c r="AT341" i="23"/>
  <c r="AO341" i="23"/>
  <c r="AN341" i="23"/>
  <c r="AK341" i="23"/>
  <c r="AF341" i="23"/>
  <c r="AE341" i="23"/>
  <c r="AB341" i="23"/>
  <c r="U341" i="23"/>
  <c r="AG341" i="23" s="1"/>
  <c r="AP341" i="23" s="1"/>
  <c r="AY341" i="23" s="1"/>
  <c r="T341" i="23"/>
  <c r="W341" i="23" s="1"/>
  <c r="P341" i="23"/>
  <c r="BZ340" i="23"/>
  <c r="BY340" i="23"/>
  <c r="BX340" i="23"/>
  <c r="BU340" i="23"/>
  <c r="AX340" i="23"/>
  <c r="AW340" i="23"/>
  <c r="AT340" i="23"/>
  <c r="AO340" i="23"/>
  <c r="AN340" i="23"/>
  <c r="AK340" i="23"/>
  <c r="AF340" i="23"/>
  <c r="AE340" i="23"/>
  <c r="AB340" i="23"/>
  <c r="U340" i="23"/>
  <c r="T340" i="23"/>
  <c r="P340" i="23"/>
  <c r="BZ339" i="23"/>
  <c r="BY339" i="23"/>
  <c r="BX339" i="23"/>
  <c r="BU339" i="23"/>
  <c r="AX339" i="23"/>
  <c r="AW339" i="23"/>
  <c r="AT339" i="23"/>
  <c r="AO339" i="23"/>
  <c r="AN339" i="23"/>
  <c r="AK339" i="23"/>
  <c r="AF339" i="23"/>
  <c r="AE339" i="23"/>
  <c r="AB339" i="23"/>
  <c r="U339" i="23"/>
  <c r="T339" i="23"/>
  <c r="W339" i="23" s="1"/>
  <c r="P339" i="23"/>
  <c r="BZ338" i="23"/>
  <c r="BY338" i="23"/>
  <c r="BX338" i="23"/>
  <c r="BU338" i="23"/>
  <c r="AX338" i="23"/>
  <c r="AW338" i="23"/>
  <c r="AT338" i="23"/>
  <c r="AO338" i="23"/>
  <c r="AN338" i="23"/>
  <c r="AK338" i="23"/>
  <c r="AF338" i="23"/>
  <c r="AE338" i="23"/>
  <c r="AB338" i="23"/>
  <c r="U338" i="23"/>
  <c r="T338" i="23"/>
  <c r="P338" i="23"/>
  <c r="BZ337" i="23"/>
  <c r="BY337" i="23"/>
  <c r="BX337" i="23"/>
  <c r="BU337" i="23"/>
  <c r="AX337" i="23"/>
  <c r="AW337" i="23"/>
  <c r="AT337" i="23"/>
  <c r="AO337" i="23"/>
  <c r="AN337" i="23"/>
  <c r="AK337" i="23"/>
  <c r="AF337" i="23"/>
  <c r="AE337" i="23"/>
  <c r="AB337" i="23"/>
  <c r="U337" i="23"/>
  <c r="T337" i="23"/>
  <c r="W337" i="23" s="1"/>
  <c r="P337" i="23"/>
  <c r="BZ336" i="23"/>
  <c r="BY336" i="23"/>
  <c r="BX336" i="23"/>
  <c r="BU336" i="23"/>
  <c r="AX336" i="23"/>
  <c r="AW336" i="23"/>
  <c r="AT336" i="23"/>
  <c r="AO336" i="23"/>
  <c r="AN336" i="23"/>
  <c r="AK336" i="23"/>
  <c r="AF336" i="23"/>
  <c r="AE336" i="23"/>
  <c r="AB336" i="23"/>
  <c r="U336" i="23"/>
  <c r="T336" i="23"/>
  <c r="P336" i="23"/>
  <c r="BZ335" i="23"/>
  <c r="BY335" i="23"/>
  <c r="BX335" i="23"/>
  <c r="BU335" i="23"/>
  <c r="AX335" i="23"/>
  <c r="AW335" i="23"/>
  <c r="AT335" i="23"/>
  <c r="AO335" i="23"/>
  <c r="AN335" i="23"/>
  <c r="AK335" i="23"/>
  <c r="AF335" i="23"/>
  <c r="AE335" i="23"/>
  <c r="AB335" i="23"/>
  <c r="U335" i="23"/>
  <c r="T335" i="23"/>
  <c r="W335" i="23" s="1"/>
  <c r="P335" i="23"/>
  <c r="BZ328" i="23"/>
  <c r="BY328" i="23"/>
  <c r="BX328" i="23"/>
  <c r="BU328" i="23"/>
  <c r="AX328" i="23"/>
  <c r="AW328" i="23"/>
  <c r="AT328" i="23"/>
  <c r="AO328" i="23"/>
  <c r="AN328" i="23"/>
  <c r="AK328" i="23"/>
  <c r="AF328" i="23"/>
  <c r="AE328" i="23"/>
  <c r="AB328" i="23"/>
  <c r="U328" i="23"/>
  <c r="T328" i="23"/>
  <c r="W328" i="23" s="1"/>
  <c r="P328" i="23"/>
  <c r="BZ304" i="23"/>
  <c r="BY304" i="23"/>
  <c r="BX304" i="23"/>
  <c r="BU304" i="23"/>
  <c r="AX304" i="23"/>
  <c r="AW304" i="23"/>
  <c r="AT304" i="23"/>
  <c r="AO304" i="23"/>
  <c r="AN304" i="23"/>
  <c r="AK304" i="23"/>
  <c r="AF304" i="23"/>
  <c r="AE304" i="23"/>
  <c r="AB304" i="23"/>
  <c r="U304" i="23"/>
  <c r="T304" i="23"/>
  <c r="W304" i="23" s="1"/>
  <c r="P304" i="23"/>
  <c r="BZ299" i="23"/>
  <c r="BY299" i="23"/>
  <c r="BX299" i="23"/>
  <c r="BU299" i="23"/>
  <c r="AX299" i="23"/>
  <c r="AW299" i="23"/>
  <c r="AT299" i="23"/>
  <c r="AO299" i="23"/>
  <c r="AN299" i="23"/>
  <c r="AK299" i="23"/>
  <c r="AF299" i="23"/>
  <c r="AE299" i="23"/>
  <c r="AB299" i="23"/>
  <c r="U299" i="23"/>
  <c r="T299" i="23"/>
  <c r="P299" i="23"/>
  <c r="BZ298" i="23"/>
  <c r="BY298" i="23"/>
  <c r="BX298" i="23"/>
  <c r="BU298" i="23"/>
  <c r="AX298" i="23"/>
  <c r="AW298" i="23"/>
  <c r="AT298" i="23"/>
  <c r="AO298" i="23"/>
  <c r="AN298" i="23"/>
  <c r="AK298" i="23"/>
  <c r="AF298" i="23"/>
  <c r="AE298" i="23"/>
  <c r="AB298" i="23"/>
  <c r="U298" i="23"/>
  <c r="T298" i="23"/>
  <c r="W298" i="23" s="1"/>
  <c r="P298" i="23"/>
  <c r="BZ297" i="23"/>
  <c r="BY297" i="23"/>
  <c r="BX297" i="23"/>
  <c r="BU297" i="23"/>
  <c r="AX297" i="23"/>
  <c r="AW297" i="23"/>
  <c r="AT297" i="23"/>
  <c r="AO297" i="23"/>
  <c r="AN297" i="23"/>
  <c r="AK297" i="23"/>
  <c r="AF297" i="23"/>
  <c r="AE297" i="23"/>
  <c r="AB297" i="23"/>
  <c r="U297" i="23"/>
  <c r="T297" i="23"/>
  <c r="P297" i="23"/>
  <c r="BZ292" i="23"/>
  <c r="BY292" i="23"/>
  <c r="BX292" i="23"/>
  <c r="BU292" i="23"/>
  <c r="AX292" i="23"/>
  <c r="AW292" i="23"/>
  <c r="AT292" i="23"/>
  <c r="AO292" i="23"/>
  <c r="AN292" i="23"/>
  <c r="AK292" i="23"/>
  <c r="AF292" i="23"/>
  <c r="AE292" i="23"/>
  <c r="AB292" i="23"/>
  <c r="U292" i="23"/>
  <c r="T292" i="23"/>
  <c r="P292" i="23"/>
  <c r="BZ291" i="23"/>
  <c r="BY291" i="23"/>
  <c r="BX291" i="23"/>
  <c r="BU291" i="23"/>
  <c r="AX291" i="23"/>
  <c r="AW291" i="23"/>
  <c r="AT291" i="23"/>
  <c r="AO291" i="23"/>
  <c r="AN291" i="23"/>
  <c r="AK291" i="23"/>
  <c r="AF291" i="23"/>
  <c r="AE291" i="23"/>
  <c r="AB291" i="23"/>
  <c r="U291" i="23"/>
  <c r="T291" i="23"/>
  <c r="P291" i="23"/>
  <c r="BZ290" i="23"/>
  <c r="BY290" i="23"/>
  <c r="BX290" i="23"/>
  <c r="BU290" i="23"/>
  <c r="AX290" i="23"/>
  <c r="AW290" i="23"/>
  <c r="AT290" i="23"/>
  <c r="AO290" i="23"/>
  <c r="AN290" i="23"/>
  <c r="AK290" i="23"/>
  <c r="AF290" i="23"/>
  <c r="AE290" i="23"/>
  <c r="AB290" i="23"/>
  <c r="U290" i="23"/>
  <c r="T290" i="23"/>
  <c r="W290" i="23" s="1"/>
  <c r="P290" i="23"/>
  <c r="BZ289" i="23"/>
  <c r="BY289" i="23"/>
  <c r="BX289" i="23"/>
  <c r="BU289" i="23"/>
  <c r="AX289" i="23"/>
  <c r="AW289" i="23"/>
  <c r="AT289" i="23"/>
  <c r="AO289" i="23"/>
  <c r="AN289" i="23"/>
  <c r="AK289" i="23"/>
  <c r="AF289" i="23"/>
  <c r="AE289" i="23"/>
  <c r="AB289" i="23"/>
  <c r="U289" i="23"/>
  <c r="T289" i="23"/>
  <c r="P289" i="23"/>
  <c r="BZ288" i="23"/>
  <c r="BY288" i="23"/>
  <c r="BX288" i="23"/>
  <c r="BU288" i="23"/>
  <c r="AX288" i="23"/>
  <c r="AW288" i="23"/>
  <c r="AT288" i="23"/>
  <c r="AO288" i="23"/>
  <c r="AN288" i="23"/>
  <c r="AK288" i="23"/>
  <c r="AF288" i="23"/>
  <c r="AE288" i="23"/>
  <c r="AB288" i="23"/>
  <c r="U288" i="23"/>
  <c r="T288" i="23"/>
  <c r="P288" i="23"/>
  <c r="BZ287" i="23"/>
  <c r="BY287" i="23"/>
  <c r="BX287" i="23"/>
  <c r="BU287" i="23"/>
  <c r="AX287" i="23"/>
  <c r="AW287" i="23"/>
  <c r="AT287" i="23"/>
  <c r="AO287" i="23"/>
  <c r="AN287" i="23"/>
  <c r="AK287" i="23"/>
  <c r="AF287" i="23"/>
  <c r="AE287" i="23"/>
  <c r="AB287" i="23"/>
  <c r="U287" i="23"/>
  <c r="T287" i="23"/>
  <c r="W287" i="23" s="1"/>
  <c r="P287" i="23"/>
  <c r="BZ286" i="23"/>
  <c r="BY286" i="23"/>
  <c r="BX286" i="23"/>
  <c r="BU286" i="23"/>
  <c r="AX286" i="23"/>
  <c r="AW286" i="23"/>
  <c r="AT286" i="23"/>
  <c r="AO286" i="23"/>
  <c r="AN286" i="23"/>
  <c r="AK286" i="23"/>
  <c r="AF286" i="23"/>
  <c r="AE286" i="23"/>
  <c r="AB286" i="23"/>
  <c r="U286" i="23"/>
  <c r="T286" i="23"/>
  <c r="W286" i="23" s="1"/>
  <c r="P286" i="23"/>
  <c r="BZ285" i="23"/>
  <c r="BY285" i="23"/>
  <c r="BX285" i="23"/>
  <c r="BU285" i="23"/>
  <c r="AX285" i="23"/>
  <c r="AW285" i="23"/>
  <c r="AT285" i="23"/>
  <c r="AO285" i="23"/>
  <c r="AN285" i="23"/>
  <c r="AK285" i="23"/>
  <c r="AF285" i="23"/>
  <c r="AE285" i="23"/>
  <c r="AB285" i="23"/>
  <c r="U285" i="23"/>
  <c r="T285" i="23"/>
  <c r="P285" i="23"/>
  <c r="BZ284" i="23"/>
  <c r="BY284" i="23"/>
  <c r="BX284" i="23"/>
  <c r="BU284" i="23"/>
  <c r="AX284" i="23"/>
  <c r="AW284" i="23"/>
  <c r="AT284" i="23"/>
  <c r="AO284" i="23"/>
  <c r="AN284" i="23"/>
  <c r="AK284" i="23"/>
  <c r="AF284" i="23"/>
  <c r="AE284" i="23"/>
  <c r="AB284" i="23"/>
  <c r="U284" i="23"/>
  <c r="T284" i="23"/>
  <c r="W284" i="23" s="1"/>
  <c r="P284" i="23"/>
  <c r="BZ283" i="23"/>
  <c r="BY283" i="23"/>
  <c r="BX283" i="23"/>
  <c r="BU283" i="23"/>
  <c r="AX283" i="23"/>
  <c r="AW283" i="23"/>
  <c r="AT283" i="23"/>
  <c r="AO283" i="23"/>
  <c r="AN283" i="23"/>
  <c r="AK283" i="23"/>
  <c r="AF283" i="23"/>
  <c r="AE283" i="23"/>
  <c r="AB283" i="23"/>
  <c r="U283" i="23"/>
  <c r="T283" i="23"/>
  <c r="W283" i="23" s="1"/>
  <c r="P283" i="23"/>
  <c r="BZ278" i="23"/>
  <c r="BY278" i="23"/>
  <c r="BX278" i="23"/>
  <c r="BU278" i="23"/>
  <c r="AX278" i="23"/>
  <c r="AW278" i="23"/>
  <c r="AT278" i="23"/>
  <c r="AO278" i="23"/>
  <c r="AN278" i="23"/>
  <c r="AK278" i="23"/>
  <c r="AF278" i="23"/>
  <c r="AE278" i="23"/>
  <c r="AB278" i="23"/>
  <c r="U278" i="23"/>
  <c r="T278" i="23"/>
  <c r="W278" i="23" s="1"/>
  <c r="P278" i="23"/>
  <c r="BZ273" i="23"/>
  <c r="BY273" i="23"/>
  <c r="BX273" i="23"/>
  <c r="BU273" i="23"/>
  <c r="AX273" i="23"/>
  <c r="AW273" i="23"/>
  <c r="AT273" i="23"/>
  <c r="AO273" i="23"/>
  <c r="AN273" i="23"/>
  <c r="AK273" i="23"/>
  <c r="AF273" i="23"/>
  <c r="AE273" i="23"/>
  <c r="AB273" i="23"/>
  <c r="X273" i="23"/>
  <c r="W273" i="23"/>
  <c r="P273" i="23"/>
  <c r="BZ268" i="23"/>
  <c r="BY268" i="23"/>
  <c r="BX268" i="23"/>
  <c r="BU268" i="23"/>
  <c r="AX268" i="23"/>
  <c r="AW268" i="23"/>
  <c r="AT268" i="23"/>
  <c r="AO268" i="23"/>
  <c r="AN268" i="23"/>
  <c r="AK268" i="23"/>
  <c r="AF268" i="23"/>
  <c r="AE268" i="23"/>
  <c r="AB268" i="23"/>
  <c r="X268" i="23"/>
  <c r="P268" i="23"/>
  <c r="BZ267" i="23"/>
  <c r="BY267" i="23"/>
  <c r="BX267" i="23"/>
  <c r="BU267" i="23"/>
  <c r="AX267" i="23"/>
  <c r="AW267" i="23"/>
  <c r="AT267" i="23"/>
  <c r="AO267" i="23"/>
  <c r="AN267" i="23"/>
  <c r="AK267" i="23"/>
  <c r="AF267" i="23"/>
  <c r="AE267" i="23"/>
  <c r="AB267" i="23"/>
  <c r="X267" i="23"/>
  <c r="W267" i="23"/>
  <c r="P267" i="23"/>
  <c r="BZ266" i="23"/>
  <c r="BY266" i="23"/>
  <c r="BX266" i="23"/>
  <c r="BU266" i="23"/>
  <c r="AX266" i="23"/>
  <c r="AW266" i="23"/>
  <c r="AT266" i="23"/>
  <c r="AO266" i="23"/>
  <c r="AN266" i="23"/>
  <c r="AK266" i="23"/>
  <c r="AF266" i="23"/>
  <c r="AE266" i="23"/>
  <c r="AB266" i="23"/>
  <c r="X266" i="23"/>
  <c r="P266" i="23"/>
  <c r="BZ265" i="23"/>
  <c r="BY265" i="23"/>
  <c r="BX265" i="23"/>
  <c r="BU265" i="23"/>
  <c r="AX265" i="23"/>
  <c r="AW265" i="23"/>
  <c r="AT265" i="23"/>
  <c r="AO265" i="23"/>
  <c r="AN265" i="23"/>
  <c r="AK265" i="23"/>
  <c r="AF265" i="23"/>
  <c r="AE265" i="23"/>
  <c r="AB265" i="23"/>
  <c r="X265" i="23"/>
  <c r="W265" i="23"/>
  <c r="P265" i="23"/>
  <c r="BZ264" i="23"/>
  <c r="BY264" i="23"/>
  <c r="BX264" i="23"/>
  <c r="BU264" i="23"/>
  <c r="AX264" i="23"/>
  <c r="AW264" i="23"/>
  <c r="AT264" i="23"/>
  <c r="AO264" i="23"/>
  <c r="AN264" i="23"/>
  <c r="AK264" i="23"/>
  <c r="AF264" i="23"/>
  <c r="AE264" i="23"/>
  <c r="AB264" i="23"/>
  <c r="W264" i="23"/>
  <c r="P264" i="23"/>
  <c r="BZ263" i="23"/>
  <c r="BY263" i="23"/>
  <c r="BX263" i="23"/>
  <c r="BU263" i="23"/>
  <c r="AX263" i="23"/>
  <c r="AW263" i="23"/>
  <c r="AT263" i="23"/>
  <c r="AO263" i="23"/>
  <c r="AN263" i="23"/>
  <c r="AK263" i="23"/>
  <c r="AF263" i="23"/>
  <c r="AE263" i="23"/>
  <c r="AB263" i="23"/>
  <c r="X263" i="23"/>
  <c r="W263" i="23"/>
  <c r="P263" i="23"/>
  <c r="BZ262" i="23"/>
  <c r="BY262" i="23"/>
  <c r="BX262" i="23"/>
  <c r="BU262" i="23"/>
  <c r="AX262" i="23"/>
  <c r="AW262" i="23"/>
  <c r="AT262" i="23"/>
  <c r="AO262" i="23"/>
  <c r="AN262" i="23"/>
  <c r="AK262" i="23"/>
  <c r="AF262" i="23"/>
  <c r="AE262" i="23"/>
  <c r="AB262" i="23"/>
  <c r="U262" i="23"/>
  <c r="T262" i="23"/>
  <c r="W262" i="23" s="1"/>
  <c r="P262" i="23"/>
  <c r="BZ257" i="23"/>
  <c r="BY257" i="23"/>
  <c r="BX257" i="23"/>
  <c r="BU257" i="23"/>
  <c r="AX257" i="23"/>
  <c r="AW257" i="23"/>
  <c r="AT257" i="23"/>
  <c r="AO257" i="23"/>
  <c r="AN257" i="23"/>
  <c r="AK257" i="23"/>
  <c r="AF257" i="23"/>
  <c r="AE257" i="23"/>
  <c r="AB257" i="23"/>
  <c r="X257" i="23"/>
  <c r="P257" i="23"/>
  <c r="BZ256" i="23"/>
  <c r="BY256" i="23"/>
  <c r="BX256" i="23"/>
  <c r="BU256" i="23"/>
  <c r="AX256" i="23"/>
  <c r="AW256" i="23"/>
  <c r="AT256" i="23"/>
  <c r="AO256" i="23"/>
  <c r="AN256" i="23"/>
  <c r="AK256" i="23"/>
  <c r="AF256" i="23"/>
  <c r="AE256" i="23"/>
  <c r="AB256" i="23"/>
  <c r="X256" i="23"/>
  <c r="W256" i="23"/>
  <c r="P256" i="23"/>
  <c r="BZ255" i="23"/>
  <c r="BY255" i="23"/>
  <c r="BX255" i="23"/>
  <c r="BU255" i="23"/>
  <c r="AX255" i="23"/>
  <c r="AW255" i="23"/>
  <c r="AT255" i="23"/>
  <c r="AO255" i="23"/>
  <c r="AN255" i="23"/>
  <c r="AK255" i="23"/>
  <c r="AF255" i="23"/>
  <c r="AE255" i="23"/>
  <c r="AB255" i="23"/>
  <c r="X255" i="23"/>
  <c r="P255" i="23"/>
  <c r="BZ254" i="23"/>
  <c r="BY254" i="23"/>
  <c r="BX254" i="23"/>
  <c r="BU254" i="23"/>
  <c r="AX254" i="23"/>
  <c r="AW254" i="23"/>
  <c r="AT254" i="23"/>
  <c r="AO254" i="23"/>
  <c r="AN254" i="23"/>
  <c r="AK254" i="23"/>
  <c r="AF254" i="23"/>
  <c r="AE254" i="23"/>
  <c r="AB254" i="23"/>
  <c r="X254" i="23"/>
  <c r="P254" i="23"/>
  <c r="BZ253" i="23"/>
  <c r="BY253" i="23"/>
  <c r="BX253" i="23"/>
  <c r="BU253" i="23"/>
  <c r="AX253" i="23"/>
  <c r="AW253" i="23"/>
  <c r="AT253" i="23"/>
  <c r="AO253" i="23"/>
  <c r="AN253" i="23"/>
  <c r="AK253" i="23"/>
  <c r="AF253" i="23"/>
  <c r="AE253" i="23"/>
  <c r="AB253" i="23"/>
  <c r="X253" i="23"/>
  <c r="P253" i="23"/>
  <c r="BZ252" i="23"/>
  <c r="BY252" i="23"/>
  <c r="BX252" i="23"/>
  <c r="BU252" i="23"/>
  <c r="AX252" i="23"/>
  <c r="AW252" i="23"/>
  <c r="AT252" i="23"/>
  <c r="AO252" i="23"/>
  <c r="AN252" i="23"/>
  <c r="AK252" i="23"/>
  <c r="AF252" i="23"/>
  <c r="AE252" i="23"/>
  <c r="AB252" i="23"/>
  <c r="X252" i="23"/>
  <c r="W252" i="23"/>
  <c r="P252" i="23"/>
  <c r="BZ246" i="23"/>
  <c r="BY246" i="23"/>
  <c r="BX246" i="23"/>
  <c r="BU246" i="23"/>
  <c r="AW246" i="23"/>
  <c r="AT246" i="23"/>
  <c r="AY246" i="23"/>
  <c r="AO246" i="23"/>
  <c r="AN246" i="23"/>
  <c r="AK246" i="23"/>
  <c r="AE246" i="23"/>
  <c r="J246" i="23" s="1"/>
  <c r="AB246" i="23"/>
  <c r="X246" i="23"/>
  <c r="P246" i="23"/>
  <c r="BZ245" i="23"/>
  <c r="BU245" i="23"/>
  <c r="AT245" i="23"/>
  <c r="AK245" i="23"/>
  <c r="AB245" i="23"/>
  <c r="X245" i="23"/>
  <c r="P245" i="23"/>
  <c r="BZ240" i="23"/>
  <c r="BY240" i="23"/>
  <c r="BX240" i="23"/>
  <c r="BU240" i="23"/>
  <c r="AX240" i="23"/>
  <c r="AW240" i="23"/>
  <c r="AT240" i="23"/>
  <c r="AO240" i="23"/>
  <c r="AN240" i="23"/>
  <c r="AK240" i="23"/>
  <c r="AF240" i="23"/>
  <c r="AE240" i="23"/>
  <c r="AB240" i="23"/>
  <c r="U240" i="23"/>
  <c r="AG240" i="23" s="1"/>
  <c r="AP240" i="23" s="1"/>
  <c r="AY240" i="23" s="1"/>
  <c r="T240" i="23"/>
  <c r="W240" i="23" s="1"/>
  <c r="P240" i="23"/>
  <c r="BZ239" i="23"/>
  <c r="BY239" i="23"/>
  <c r="BX239" i="23"/>
  <c r="BU239" i="23"/>
  <c r="AX239" i="23"/>
  <c r="AW239" i="23"/>
  <c r="AT239" i="23"/>
  <c r="AO239" i="23"/>
  <c r="AN239" i="23"/>
  <c r="AK239" i="23"/>
  <c r="AF239" i="23"/>
  <c r="AE239" i="23"/>
  <c r="AB239" i="23"/>
  <c r="U239" i="23"/>
  <c r="T239" i="23"/>
  <c r="P239" i="23"/>
  <c r="BZ238" i="23"/>
  <c r="BY238" i="23"/>
  <c r="BX238" i="23"/>
  <c r="BU238" i="23"/>
  <c r="AX238" i="23"/>
  <c r="AW238" i="23"/>
  <c r="AT238" i="23"/>
  <c r="AO238" i="23"/>
  <c r="AN238" i="23"/>
  <c r="AK238" i="23"/>
  <c r="AF238" i="23"/>
  <c r="AE238" i="23"/>
  <c r="AB238" i="23"/>
  <c r="U238" i="23"/>
  <c r="T238" i="23"/>
  <c r="W238" i="23" s="1"/>
  <c r="P238" i="23"/>
  <c r="BZ237" i="23"/>
  <c r="BY237" i="23"/>
  <c r="BX237" i="23"/>
  <c r="BU237" i="23"/>
  <c r="AX237" i="23"/>
  <c r="AW237" i="23"/>
  <c r="AT237" i="23"/>
  <c r="AO237" i="23"/>
  <c r="AN237" i="23"/>
  <c r="AK237" i="23"/>
  <c r="AF237" i="23"/>
  <c r="AE237" i="23"/>
  <c r="AB237" i="23"/>
  <c r="U237" i="23"/>
  <c r="T237" i="23"/>
  <c r="P237" i="23"/>
  <c r="BZ236" i="23"/>
  <c r="BY236" i="23"/>
  <c r="BX236" i="23"/>
  <c r="BU236" i="23"/>
  <c r="AX236" i="23"/>
  <c r="AW236" i="23"/>
  <c r="AT236" i="23"/>
  <c r="AO236" i="23"/>
  <c r="AN236" i="23"/>
  <c r="AK236" i="23"/>
  <c r="AF236" i="23"/>
  <c r="AE236" i="23"/>
  <c r="AB236" i="23"/>
  <c r="U236" i="23"/>
  <c r="T236" i="23"/>
  <c r="W236" i="23" s="1"/>
  <c r="P236" i="23"/>
  <c r="BZ235" i="23"/>
  <c r="BY235" i="23"/>
  <c r="BX235" i="23"/>
  <c r="BU235" i="23"/>
  <c r="AX235" i="23"/>
  <c r="AW235" i="23"/>
  <c r="AT235" i="23"/>
  <c r="AO235" i="23"/>
  <c r="AN235" i="23"/>
  <c r="AK235" i="23"/>
  <c r="AF235" i="23"/>
  <c r="AE235" i="23"/>
  <c r="AB235" i="23"/>
  <c r="U235" i="23"/>
  <c r="T235" i="23"/>
  <c r="P235" i="23"/>
  <c r="BZ234" i="23"/>
  <c r="BY234" i="23"/>
  <c r="BX234" i="23"/>
  <c r="BU234" i="23"/>
  <c r="AX234" i="23"/>
  <c r="AW234" i="23"/>
  <c r="AT234" i="23"/>
  <c r="AO234" i="23"/>
  <c r="AN234" i="23"/>
  <c r="AK234" i="23"/>
  <c r="AF234" i="23"/>
  <c r="AE234" i="23"/>
  <c r="AB234" i="23"/>
  <c r="U234" i="23"/>
  <c r="T234" i="23"/>
  <c r="W234" i="23" s="1"/>
  <c r="P234" i="23"/>
  <c r="BZ233" i="23"/>
  <c r="BY233" i="23"/>
  <c r="BX233" i="23"/>
  <c r="BU233" i="23"/>
  <c r="AX233" i="23"/>
  <c r="AW233" i="23"/>
  <c r="AT233" i="23"/>
  <c r="AO233" i="23"/>
  <c r="AN233" i="23"/>
  <c r="AK233" i="23"/>
  <c r="AF233" i="23"/>
  <c r="AE233" i="23"/>
  <c r="AB233" i="23"/>
  <c r="U233" i="23"/>
  <c r="T233" i="23"/>
  <c r="P233" i="23"/>
  <c r="BZ232" i="23"/>
  <c r="BY232" i="23"/>
  <c r="BX232" i="23"/>
  <c r="BU232" i="23"/>
  <c r="AX232" i="23"/>
  <c r="AW232" i="23"/>
  <c r="AT232" i="23"/>
  <c r="AO232" i="23"/>
  <c r="AN232" i="23"/>
  <c r="AK232" i="23"/>
  <c r="AF232" i="23"/>
  <c r="AE232" i="23"/>
  <c r="AB232" i="23"/>
  <c r="U232" i="23"/>
  <c r="T232" i="23"/>
  <c r="W232" i="23" s="1"/>
  <c r="P232" i="23"/>
  <c r="BZ231" i="23"/>
  <c r="BY231" i="23"/>
  <c r="BX231" i="23"/>
  <c r="BU231" i="23"/>
  <c r="AX231" i="23"/>
  <c r="AW231" i="23"/>
  <c r="AT231" i="23"/>
  <c r="AO231" i="23"/>
  <c r="AN231" i="23"/>
  <c r="AK231" i="23"/>
  <c r="AF231" i="23"/>
  <c r="AE231" i="23"/>
  <c r="AB231" i="23"/>
  <c r="U231" i="23"/>
  <c r="T231" i="23"/>
  <c r="W231" i="23" s="1"/>
  <c r="P231" i="23"/>
  <c r="BZ226" i="23"/>
  <c r="BY226" i="23"/>
  <c r="BX226" i="23"/>
  <c r="BU226" i="23"/>
  <c r="AW226" i="23"/>
  <c r="AT226" i="23"/>
  <c r="AO226" i="23"/>
  <c r="AN226" i="23"/>
  <c r="AK226" i="23"/>
  <c r="AF226" i="23"/>
  <c r="AE226" i="23"/>
  <c r="AB226" i="23"/>
  <c r="U226" i="23"/>
  <c r="T226" i="23"/>
  <c r="P226" i="23"/>
  <c r="BZ225" i="23"/>
  <c r="BY225" i="23"/>
  <c r="BX225" i="23"/>
  <c r="BU225" i="23"/>
  <c r="AW225" i="23"/>
  <c r="AT225" i="23"/>
  <c r="AN225" i="23"/>
  <c r="AK225" i="23"/>
  <c r="AE225" i="23"/>
  <c r="AB225" i="23"/>
  <c r="X225" i="23"/>
  <c r="P225" i="23"/>
  <c r="BZ224" i="23"/>
  <c r="BY224" i="23"/>
  <c r="K224" i="23" s="1"/>
  <c r="BX224" i="23"/>
  <c r="BU224" i="23"/>
  <c r="AW224" i="23"/>
  <c r="AT224" i="23"/>
  <c r="AN224" i="23"/>
  <c r="AK224" i="23"/>
  <c r="AE224" i="23"/>
  <c r="AB224" i="23"/>
  <c r="X224" i="23"/>
  <c r="P224" i="23"/>
  <c r="BZ223" i="23"/>
  <c r="BY223" i="23"/>
  <c r="BX223" i="23"/>
  <c r="BU223" i="23"/>
  <c r="AW223" i="23"/>
  <c r="AT223" i="23"/>
  <c r="AN223" i="23"/>
  <c r="AK223" i="23"/>
  <c r="AE223" i="23"/>
  <c r="AB223" i="23"/>
  <c r="X223" i="23"/>
  <c r="P223" i="23"/>
  <c r="BZ222" i="23"/>
  <c r="BY222" i="23"/>
  <c r="BX222" i="23"/>
  <c r="BU222" i="23"/>
  <c r="AW222" i="23"/>
  <c r="AT222" i="23"/>
  <c r="AN222" i="23"/>
  <c r="AK222" i="23"/>
  <c r="AE222" i="23"/>
  <c r="AB222" i="23"/>
  <c r="X222" i="23"/>
  <c r="P222" i="23"/>
  <c r="BZ221" i="23"/>
  <c r="BY221" i="23"/>
  <c r="BX221" i="23"/>
  <c r="BU221" i="23"/>
  <c r="AX221" i="23"/>
  <c r="AW221" i="23"/>
  <c r="AT221" i="23"/>
  <c r="AO221" i="23"/>
  <c r="AN221" i="23"/>
  <c r="AK221" i="23"/>
  <c r="AF221" i="23"/>
  <c r="AE221" i="23"/>
  <c r="AB221" i="23"/>
  <c r="U221" i="23"/>
  <c r="T221" i="23"/>
  <c r="W221" i="23" s="1"/>
  <c r="P221" i="23"/>
  <c r="BZ220" i="23"/>
  <c r="BY220" i="23"/>
  <c r="BX220" i="23"/>
  <c r="BU220" i="23"/>
  <c r="AX220" i="23"/>
  <c r="AW220" i="23"/>
  <c r="AT220" i="23"/>
  <c r="AO220" i="23"/>
  <c r="AN220" i="23"/>
  <c r="AK220" i="23"/>
  <c r="AF220" i="23"/>
  <c r="AE220" i="23"/>
  <c r="AB220" i="23"/>
  <c r="U220" i="23"/>
  <c r="AG220" i="23" s="1"/>
  <c r="AP220" i="23" s="1"/>
  <c r="AY220" i="23" s="1"/>
  <c r="T220" i="23"/>
  <c r="W220" i="23" s="1"/>
  <c r="P220" i="23"/>
  <c r="BZ219" i="23"/>
  <c r="BY219" i="23"/>
  <c r="BX219" i="23"/>
  <c r="BU219" i="23"/>
  <c r="AX219" i="23"/>
  <c r="AW219" i="23"/>
  <c r="AT219" i="23"/>
  <c r="AO219" i="23"/>
  <c r="AN219" i="23"/>
  <c r="AK219" i="23"/>
  <c r="AF219" i="23"/>
  <c r="AE219" i="23"/>
  <c r="AB219" i="23"/>
  <c r="U219" i="23"/>
  <c r="T219" i="23"/>
  <c r="W219" i="23" s="1"/>
  <c r="P219" i="23"/>
  <c r="BZ214" i="23"/>
  <c r="BY214" i="23"/>
  <c r="BX214" i="23"/>
  <c r="BU214" i="23"/>
  <c r="AX214" i="23"/>
  <c r="AW214" i="23"/>
  <c r="AT214" i="23"/>
  <c r="AO214" i="23"/>
  <c r="AN214" i="23"/>
  <c r="AK214" i="23"/>
  <c r="AF214" i="23"/>
  <c r="AE214" i="23"/>
  <c r="AB214" i="23"/>
  <c r="U214" i="23"/>
  <c r="T214" i="23"/>
  <c r="W214" i="23" s="1"/>
  <c r="P214" i="23"/>
  <c r="BZ213" i="23"/>
  <c r="BY213" i="23"/>
  <c r="BX213" i="23"/>
  <c r="BU213" i="23"/>
  <c r="AX213" i="23"/>
  <c r="AW213" i="23"/>
  <c r="AT213" i="23"/>
  <c r="AO213" i="23"/>
  <c r="AN213" i="23"/>
  <c r="AK213" i="23"/>
  <c r="AF213" i="23"/>
  <c r="AE213" i="23"/>
  <c r="AB213" i="23"/>
  <c r="U213" i="23"/>
  <c r="T213" i="23"/>
  <c r="P213" i="23"/>
  <c r="BZ212" i="23"/>
  <c r="BY212" i="23"/>
  <c r="BX212" i="23"/>
  <c r="BU212" i="23"/>
  <c r="AX212" i="23"/>
  <c r="AW212" i="23"/>
  <c r="AT212" i="23"/>
  <c r="AO212" i="23"/>
  <c r="AN212" i="23"/>
  <c r="AK212" i="23"/>
  <c r="AF212" i="23"/>
  <c r="AE212" i="23"/>
  <c r="AB212" i="23"/>
  <c r="U212" i="23"/>
  <c r="T212" i="23"/>
  <c r="W212" i="23" s="1"/>
  <c r="P212" i="23"/>
  <c r="BZ211" i="23"/>
  <c r="BY211" i="23"/>
  <c r="BX211" i="23"/>
  <c r="BU211" i="23"/>
  <c r="AX211" i="23"/>
  <c r="AW211" i="23"/>
  <c r="AT211" i="23"/>
  <c r="AO211" i="23"/>
  <c r="AN211" i="23"/>
  <c r="AK211" i="23"/>
  <c r="AF211" i="23"/>
  <c r="AE211" i="23"/>
  <c r="AB211" i="23"/>
  <c r="U211" i="23"/>
  <c r="T211" i="23"/>
  <c r="P211" i="23"/>
  <c r="BZ210" i="23"/>
  <c r="BY210" i="23"/>
  <c r="BX210" i="23"/>
  <c r="BU210" i="23"/>
  <c r="AX210" i="23"/>
  <c r="AW210" i="23"/>
  <c r="AT210" i="23"/>
  <c r="AO210" i="23"/>
  <c r="AN210" i="23"/>
  <c r="AK210" i="23"/>
  <c r="AF210" i="23"/>
  <c r="AE210" i="23"/>
  <c r="AB210" i="23"/>
  <c r="U210" i="23"/>
  <c r="T210" i="23"/>
  <c r="P210" i="23"/>
  <c r="BZ209" i="23"/>
  <c r="BY209" i="23"/>
  <c r="BX209" i="23"/>
  <c r="BU209" i="23"/>
  <c r="AX209" i="23"/>
  <c r="AW209" i="23"/>
  <c r="AT209" i="23"/>
  <c r="AO209" i="23"/>
  <c r="AN209" i="23"/>
  <c r="AK209" i="23"/>
  <c r="AF209" i="23"/>
  <c r="AE209" i="23"/>
  <c r="AB209" i="23"/>
  <c r="U209" i="23"/>
  <c r="T209" i="23"/>
  <c r="W209" i="23" s="1"/>
  <c r="P209" i="23"/>
  <c r="BZ208" i="23"/>
  <c r="BY208" i="23"/>
  <c r="BX208" i="23"/>
  <c r="BU208" i="23"/>
  <c r="AX208" i="23"/>
  <c r="AW208" i="23"/>
  <c r="AT208" i="23"/>
  <c r="AO208" i="23"/>
  <c r="AN208" i="23"/>
  <c r="AK208" i="23"/>
  <c r="AF208" i="23"/>
  <c r="AE208" i="23"/>
  <c r="AB208" i="23"/>
  <c r="U208" i="23"/>
  <c r="T208" i="23"/>
  <c r="P208" i="23"/>
  <c r="BZ207" i="23"/>
  <c r="BY207" i="23"/>
  <c r="BX207" i="23"/>
  <c r="BU207" i="23"/>
  <c r="AX207" i="23"/>
  <c r="AW207" i="23"/>
  <c r="AT207" i="23"/>
  <c r="AO207" i="23"/>
  <c r="AN207" i="23"/>
  <c r="AK207" i="23"/>
  <c r="AF207" i="23"/>
  <c r="AE207" i="23"/>
  <c r="AB207" i="23"/>
  <c r="U207" i="23"/>
  <c r="T207" i="23"/>
  <c r="P207" i="23"/>
  <c r="BZ206" i="23"/>
  <c r="BY206" i="23"/>
  <c r="BX206" i="23"/>
  <c r="BU206" i="23"/>
  <c r="AX206" i="23"/>
  <c r="AW206" i="23"/>
  <c r="AT206" i="23"/>
  <c r="AO206" i="23"/>
  <c r="AN206" i="23"/>
  <c r="AK206" i="23"/>
  <c r="AF206" i="23"/>
  <c r="AE206" i="23"/>
  <c r="AB206" i="23"/>
  <c r="U206" i="23"/>
  <c r="T206" i="23"/>
  <c r="W206" i="23" s="1"/>
  <c r="P206" i="23"/>
  <c r="BZ205" i="23"/>
  <c r="BY205" i="23"/>
  <c r="BX205" i="23"/>
  <c r="BU205" i="23"/>
  <c r="AX205" i="23"/>
  <c r="AW205" i="23"/>
  <c r="AT205" i="23"/>
  <c r="AO205" i="23"/>
  <c r="AN205" i="23"/>
  <c r="AK205" i="23"/>
  <c r="AF205" i="23"/>
  <c r="AE205" i="23"/>
  <c r="AB205" i="23"/>
  <c r="U205" i="23"/>
  <c r="T205" i="23"/>
  <c r="P205" i="23"/>
  <c r="BZ200" i="23"/>
  <c r="BY200" i="23"/>
  <c r="BX200" i="23"/>
  <c r="BU200" i="23"/>
  <c r="AX200" i="23"/>
  <c r="AW200" i="23"/>
  <c r="AT200" i="23"/>
  <c r="AO200" i="23"/>
  <c r="AN200" i="23"/>
  <c r="AK200" i="23"/>
  <c r="AF200" i="23"/>
  <c r="AE200" i="23"/>
  <c r="AB200" i="23"/>
  <c r="U200" i="23"/>
  <c r="T200" i="23"/>
  <c r="P200" i="23"/>
  <c r="BZ199" i="23"/>
  <c r="BY199" i="23"/>
  <c r="BX199" i="23"/>
  <c r="BU199" i="23"/>
  <c r="AX199" i="23"/>
  <c r="AW199" i="23"/>
  <c r="AT199" i="23"/>
  <c r="AO199" i="23"/>
  <c r="AN199" i="23"/>
  <c r="AK199" i="23"/>
  <c r="AF199" i="23"/>
  <c r="AE199" i="23"/>
  <c r="AB199" i="23"/>
  <c r="U199" i="23"/>
  <c r="T199" i="23"/>
  <c r="W199" i="23" s="1"/>
  <c r="P199" i="23"/>
  <c r="BZ198" i="23"/>
  <c r="BY198" i="23"/>
  <c r="BX198" i="23"/>
  <c r="BU198" i="23"/>
  <c r="AX198" i="23"/>
  <c r="AW198" i="23"/>
  <c r="AT198" i="23"/>
  <c r="AO198" i="23"/>
  <c r="AN198" i="23"/>
  <c r="AK198" i="23"/>
  <c r="AF198" i="23"/>
  <c r="AE198" i="23"/>
  <c r="AB198" i="23"/>
  <c r="X198" i="23"/>
  <c r="P198" i="23"/>
  <c r="BZ197" i="23"/>
  <c r="BY197" i="23"/>
  <c r="BX197" i="23"/>
  <c r="BU197" i="23"/>
  <c r="AX197" i="23"/>
  <c r="AW197" i="23"/>
  <c r="AT197" i="23"/>
  <c r="AO197" i="23"/>
  <c r="AN197" i="23"/>
  <c r="AK197" i="23"/>
  <c r="AF197" i="23"/>
  <c r="AE197" i="23"/>
  <c r="AB197" i="23"/>
  <c r="X197" i="23"/>
  <c r="P197" i="23"/>
  <c r="BZ196" i="23"/>
  <c r="BY196" i="23"/>
  <c r="BX196" i="23"/>
  <c r="BU196" i="23"/>
  <c r="AX196" i="23"/>
  <c r="AW196" i="23"/>
  <c r="AT196" i="23"/>
  <c r="AO196" i="23"/>
  <c r="AN196" i="23"/>
  <c r="AK196" i="23"/>
  <c r="AF196" i="23"/>
  <c r="AE196" i="23"/>
  <c r="AB196" i="23"/>
  <c r="X196" i="23"/>
  <c r="W196" i="23"/>
  <c r="P196" i="23"/>
  <c r="BZ195" i="23"/>
  <c r="BY195" i="23"/>
  <c r="BX195" i="23"/>
  <c r="BU195" i="23"/>
  <c r="AX195" i="23"/>
  <c r="AW195" i="23"/>
  <c r="AT195" i="23"/>
  <c r="AO195" i="23"/>
  <c r="AN195" i="23"/>
  <c r="AK195" i="23"/>
  <c r="AF195" i="23"/>
  <c r="AE195" i="23"/>
  <c r="AB195" i="23"/>
  <c r="X195" i="23"/>
  <c r="W195" i="23"/>
  <c r="P195" i="23"/>
  <c r="BZ194" i="23"/>
  <c r="BY194" i="23"/>
  <c r="BX194" i="23"/>
  <c r="BU194" i="23"/>
  <c r="AX194" i="23"/>
  <c r="AW194" i="23"/>
  <c r="AT194" i="23"/>
  <c r="AO194" i="23"/>
  <c r="AN194" i="23"/>
  <c r="AK194" i="23"/>
  <c r="AF194" i="23"/>
  <c r="AE194" i="23"/>
  <c r="AB194" i="23"/>
  <c r="X194" i="23"/>
  <c r="P194" i="23"/>
  <c r="BZ193" i="23"/>
  <c r="BY193" i="23"/>
  <c r="BX193" i="23"/>
  <c r="BU193" i="23"/>
  <c r="AX193" i="23"/>
  <c r="AW193" i="23"/>
  <c r="AT193" i="23"/>
  <c r="AO193" i="23"/>
  <c r="AN193" i="23"/>
  <c r="AK193" i="23"/>
  <c r="AF193" i="23"/>
  <c r="AE193" i="23"/>
  <c r="AB193" i="23"/>
  <c r="X193" i="23"/>
  <c r="P193" i="23"/>
  <c r="BZ192" i="23"/>
  <c r="BY192" i="23"/>
  <c r="BX192" i="23"/>
  <c r="BU192" i="23"/>
  <c r="AW192" i="23"/>
  <c r="AT192" i="23"/>
  <c r="AN192" i="23"/>
  <c r="AK192" i="23"/>
  <c r="AE192" i="23"/>
  <c r="J192" i="23" s="1"/>
  <c r="AB192" i="23"/>
  <c r="X192" i="23"/>
  <c r="P192" i="23"/>
  <c r="BZ191" i="23"/>
  <c r="BY191" i="23"/>
  <c r="BX191" i="23"/>
  <c r="BU191" i="23"/>
  <c r="AX191" i="23"/>
  <c r="AW191" i="23"/>
  <c r="AT191" i="23"/>
  <c r="AO191" i="23"/>
  <c r="AN191" i="23"/>
  <c r="AK191" i="23"/>
  <c r="AF191" i="23"/>
  <c r="AE191" i="23"/>
  <c r="AB191" i="23"/>
  <c r="U191" i="23"/>
  <c r="AG191" i="23" s="1"/>
  <c r="AP191" i="23" s="1"/>
  <c r="AY191" i="23" s="1"/>
  <c r="T191" i="23"/>
  <c r="W191" i="23" s="1"/>
  <c r="P191" i="23"/>
  <c r="BZ184" i="23"/>
  <c r="BY184" i="23"/>
  <c r="BX184" i="23"/>
  <c r="BU184" i="23"/>
  <c r="AX184" i="23"/>
  <c r="AW184" i="23"/>
  <c r="AT184" i="23"/>
  <c r="AO184" i="23"/>
  <c r="AN184" i="23"/>
  <c r="AK184" i="23"/>
  <c r="AF184" i="23"/>
  <c r="AE184" i="23"/>
  <c r="AB184" i="23"/>
  <c r="U184" i="23"/>
  <c r="T184" i="23"/>
  <c r="P184" i="23"/>
  <c r="BZ183" i="23"/>
  <c r="BY183" i="23"/>
  <c r="BX183" i="23"/>
  <c r="BU183" i="23"/>
  <c r="AX183" i="23"/>
  <c r="AW183" i="23"/>
  <c r="AT183" i="23"/>
  <c r="AO183" i="23"/>
  <c r="AN183" i="23"/>
  <c r="AK183" i="23"/>
  <c r="AF183" i="23"/>
  <c r="AE183" i="23"/>
  <c r="AB183" i="23"/>
  <c r="U183" i="23"/>
  <c r="T183" i="23"/>
  <c r="P183" i="23"/>
  <c r="BZ182" i="23"/>
  <c r="BY182" i="23"/>
  <c r="BX182" i="23"/>
  <c r="BU182" i="23"/>
  <c r="AX182" i="23"/>
  <c r="AW182" i="23"/>
  <c r="AT182" i="23"/>
  <c r="AO182" i="23"/>
  <c r="AN182" i="23"/>
  <c r="AK182" i="23"/>
  <c r="AF182" i="23"/>
  <c r="AE182" i="23"/>
  <c r="AB182" i="23"/>
  <c r="U182" i="23"/>
  <c r="T182" i="23"/>
  <c r="P182" i="23"/>
  <c r="BZ181" i="23"/>
  <c r="BY181" i="23"/>
  <c r="BX181" i="23"/>
  <c r="BU181" i="23"/>
  <c r="AX181" i="23"/>
  <c r="AW181" i="23"/>
  <c r="AT181" i="23"/>
  <c r="AO181" i="23"/>
  <c r="AN181" i="23"/>
  <c r="AK181" i="23"/>
  <c r="AF181" i="23"/>
  <c r="AE181" i="23"/>
  <c r="AB181" i="23"/>
  <c r="U181" i="23"/>
  <c r="T181" i="23"/>
  <c r="P181" i="23"/>
  <c r="BZ180" i="23"/>
  <c r="BY180" i="23"/>
  <c r="BX180" i="23"/>
  <c r="BU180" i="23"/>
  <c r="AX180" i="23"/>
  <c r="AW180" i="23"/>
  <c r="AT180" i="23"/>
  <c r="AO180" i="23"/>
  <c r="AN180" i="23"/>
  <c r="AK180" i="23"/>
  <c r="AF180" i="23"/>
  <c r="AE180" i="23"/>
  <c r="AB180" i="23"/>
  <c r="U180" i="23"/>
  <c r="T180" i="23"/>
  <c r="P180" i="23"/>
  <c r="BZ179" i="23"/>
  <c r="BY179" i="23"/>
  <c r="BX179" i="23"/>
  <c r="BU179" i="23"/>
  <c r="AX179" i="23"/>
  <c r="AW179" i="23"/>
  <c r="AT179" i="23"/>
  <c r="AO179" i="23"/>
  <c r="AN179" i="23"/>
  <c r="AK179" i="23"/>
  <c r="AF179" i="23"/>
  <c r="AE179" i="23"/>
  <c r="AB179" i="23"/>
  <c r="X179" i="23"/>
  <c r="W179" i="23"/>
  <c r="P179" i="23"/>
  <c r="BZ178" i="23"/>
  <c r="BY178" i="23"/>
  <c r="BX178" i="23"/>
  <c r="BU178" i="23"/>
  <c r="AT178" i="23"/>
  <c r="AK178" i="23"/>
  <c r="AB178" i="23"/>
  <c r="X178" i="23"/>
  <c r="P178" i="23"/>
  <c r="BZ177" i="23"/>
  <c r="BY177" i="23"/>
  <c r="BX177" i="23"/>
  <c r="BU177" i="23"/>
  <c r="AT177" i="23"/>
  <c r="AK177" i="23"/>
  <c r="AB177" i="23"/>
  <c r="X177" i="23"/>
  <c r="P177" i="23"/>
  <c r="BZ172" i="23"/>
  <c r="BY172" i="23"/>
  <c r="BX172" i="23"/>
  <c r="BU172" i="23"/>
  <c r="AX172" i="23"/>
  <c r="AW172" i="23"/>
  <c r="AT172" i="23"/>
  <c r="AO172" i="23"/>
  <c r="AN172" i="23"/>
  <c r="AK172" i="23"/>
  <c r="AF172" i="23"/>
  <c r="AE172" i="23"/>
  <c r="AB172" i="23"/>
  <c r="U172" i="23"/>
  <c r="T172" i="23"/>
  <c r="W172" i="23" s="1"/>
  <c r="P172" i="23"/>
  <c r="BZ171" i="23"/>
  <c r="BY171" i="23"/>
  <c r="BX171" i="23"/>
  <c r="BU171" i="23"/>
  <c r="AX171" i="23"/>
  <c r="AW171" i="23"/>
  <c r="AT171" i="23"/>
  <c r="AO171" i="23"/>
  <c r="AN171" i="23"/>
  <c r="AK171" i="23"/>
  <c r="AF171" i="23"/>
  <c r="AE171" i="23"/>
  <c r="AB171" i="23"/>
  <c r="U171" i="23"/>
  <c r="W171" i="23"/>
  <c r="P171" i="23"/>
  <c r="BZ170" i="23"/>
  <c r="BY170" i="23"/>
  <c r="BX170" i="23"/>
  <c r="BU170" i="23"/>
  <c r="AX170" i="23"/>
  <c r="AW170" i="23"/>
  <c r="AT170" i="23"/>
  <c r="AO170" i="23"/>
  <c r="AN170" i="23"/>
  <c r="AK170" i="23"/>
  <c r="AF170" i="23"/>
  <c r="AE170" i="23"/>
  <c r="AB170" i="23"/>
  <c r="U170" i="23"/>
  <c r="W170" i="23"/>
  <c r="P170" i="23"/>
  <c r="BZ169" i="23"/>
  <c r="BY169" i="23"/>
  <c r="BX169" i="23"/>
  <c r="BU169" i="23"/>
  <c r="AX169" i="23"/>
  <c r="AW169" i="23"/>
  <c r="AT169" i="23"/>
  <c r="AO169" i="23"/>
  <c r="AN169" i="23"/>
  <c r="AK169" i="23"/>
  <c r="AF169" i="23"/>
  <c r="AE169" i="23"/>
  <c r="AB169" i="23"/>
  <c r="U169" i="23"/>
  <c r="P169" i="23"/>
  <c r="BZ168" i="23"/>
  <c r="BY168" i="23"/>
  <c r="BX168" i="23"/>
  <c r="BU168" i="23"/>
  <c r="AX168" i="23"/>
  <c r="AW168" i="23"/>
  <c r="AT168" i="23"/>
  <c r="AO168" i="23"/>
  <c r="AN168" i="23"/>
  <c r="AK168" i="23"/>
  <c r="AF168" i="23"/>
  <c r="AE168" i="23"/>
  <c r="AB168" i="23"/>
  <c r="U168" i="23"/>
  <c r="W168" i="23"/>
  <c r="P168" i="23"/>
  <c r="BZ167" i="23"/>
  <c r="BY167" i="23"/>
  <c r="BX167" i="23"/>
  <c r="BU167" i="23"/>
  <c r="AX167" i="23"/>
  <c r="AW167" i="23"/>
  <c r="AT167" i="23"/>
  <c r="AO167" i="23"/>
  <c r="AN167" i="23"/>
  <c r="AK167" i="23"/>
  <c r="AF167" i="23"/>
  <c r="AE167" i="23"/>
  <c r="AB167" i="23"/>
  <c r="U167" i="23"/>
  <c r="W167" i="23"/>
  <c r="P167" i="23"/>
  <c r="BZ166" i="23"/>
  <c r="BY166" i="23"/>
  <c r="BX166" i="23"/>
  <c r="BU166" i="23"/>
  <c r="AX166" i="23"/>
  <c r="AW166" i="23"/>
  <c r="AT166" i="23"/>
  <c r="AO166" i="23"/>
  <c r="AN166" i="23"/>
  <c r="AK166" i="23"/>
  <c r="AF166" i="23"/>
  <c r="AE166" i="23"/>
  <c r="AB166" i="23"/>
  <c r="X166" i="23"/>
  <c r="W166" i="23"/>
  <c r="P166" i="23"/>
  <c r="BZ165" i="23"/>
  <c r="BY165" i="23"/>
  <c r="BX165" i="23"/>
  <c r="BU165" i="23"/>
  <c r="AX165" i="23"/>
  <c r="AW165" i="23"/>
  <c r="AT165" i="23"/>
  <c r="AO165" i="23"/>
  <c r="AN165" i="23"/>
  <c r="AK165" i="23"/>
  <c r="AF165" i="23"/>
  <c r="AE165" i="23"/>
  <c r="AB165" i="23"/>
  <c r="X165" i="23"/>
  <c r="W165" i="23"/>
  <c r="P165" i="23"/>
  <c r="BZ164" i="23"/>
  <c r="BY164" i="23"/>
  <c r="BX164" i="23"/>
  <c r="BU164" i="23"/>
  <c r="AX164" i="23"/>
  <c r="AW164" i="23"/>
  <c r="AT164" i="23"/>
  <c r="AO164" i="23"/>
  <c r="AN164" i="23"/>
  <c r="AK164" i="23"/>
  <c r="AF164" i="23"/>
  <c r="AE164" i="23"/>
  <c r="AB164" i="23"/>
  <c r="X164" i="23"/>
  <c r="P164" i="23"/>
  <c r="BZ163" i="23"/>
  <c r="BY163" i="23"/>
  <c r="BX163" i="23"/>
  <c r="BU163" i="23"/>
  <c r="AX163" i="23"/>
  <c r="AW163" i="23"/>
  <c r="AT163" i="23"/>
  <c r="AO163" i="23"/>
  <c r="AN163" i="23"/>
  <c r="AK163" i="23"/>
  <c r="AF163" i="23"/>
  <c r="AE163" i="23"/>
  <c r="AB163" i="23"/>
  <c r="U163" i="23"/>
  <c r="T163" i="23"/>
  <c r="P163" i="23"/>
  <c r="BZ158" i="23"/>
  <c r="BY158" i="23"/>
  <c r="BX158" i="23"/>
  <c r="BU158" i="23"/>
  <c r="AX158" i="23"/>
  <c r="AW158" i="23"/>
  <c r="AT158" i="23"/>
  <c r="AO158" i="23"/>
  <c r="AN158" i="23"/>
  <c r="AK158" i="23"/>
  <c r="AF158" i="23"/>
  <c r="AE158" i="23"/>
  <c r="AB158" i="23"/>
  <c r="U158" i="23"/>
  <c r="T158" i="23"/>
  <c r="P158" i="23"/>
  <c r="BZ157" i="23"/>
  <c r="BY157" i="23"/>
  <c r="BX157" i="23"/>
  <c r="BU157" i="23"/>
  <c r="AX157" i="23"/>
  <c r="AW157" i="23"/>
  <c r="AT157" i="23"/>
  <c r="AO157" i="23"/>
  <c r="AN157" i="23"/>
  <c r="AK157" i="23"/>
  <c r="AF157" i="23"/>
  <c r="AE157" i="23"/>
  <c r="AB157" i="23"/>
  <c r="U157" i="23"/>
  <c r="T157" i="23"/>
  <c r="W157" i="23" s="1"/>
  <c r="P157" i="23"/>
  <c r="BZ156" i="23"/>
  <c r="BY156" i="23"/>
  <c r="BX156" i="23"/>
  <c r="BU156" i="23"/>
  <c r="AX156" i="23"/>
  <c r="AW156" i="23"/>
  <c r="AT156" i="23"/>
  <c r="AO156" i="23"/>
  <c r="AN156" i="23"/>
  <c r="AK156" i="23"/>
  <c r="AF156" i="23"/>
  <c r="AE156" i="23"/>
  <c r="AB156" i="23"/>
  <c r="U156" i="23"/>
  <c r="T156" i="23"/>
  <c r="P156" i="23"/>
  <c r="BZ155" i="23"/>
  <c r="BY155" i="23"/>
  <c r="BX155" i="23"/>
  <c r="BU155" i="23"/>
  <c r="AX155" i="23"/>
  <c r="AW155" i="23"/>
  <c r="AT155" i="23"/>
  <c r="AO155" i="23"/>
  <c r="AN155" i="23"/>
  <c r="AK155" i="23"/>
  <c r="AF155" i="23"/>
  <c r="AE155" i="23"/>
  <c r="AB155" i="23"/>
  <c r="U155" i="23"/>
  <c r="T155" i="23"/>
  <c r="P155" i="23"/>
  <c r="BZ154" i="23"/>
  <c r="BY154" i="23"/>
  <c r="BX154" i="23"/>
  <c r="BU154" i="23"/>
  <c r="AX154" i="23"/>
  <c r="AW154" i="23"/>
  <c r="AT154" i="23"/>
  <c r="AO154" i="23"/>
  <c r="AN154" i="23"/>
  <c r="AK154" i="23"/>
  <c r="AF154" i="23"/>
  <c r="AE154" i="23"/>
  <c r="AB154" i="23"/>
  <c r="U154" i="23"/>
  <c r="T154" i="23"/>
  <c r="P154" i="23"/>
  <c r="BZ153" i="23"/>
  <c r="BY153" i="23"/>
  <c r="BX153" i="23"/>
  <c r="BU153" i="23"/>
  <c r="AX153" i="23"/>
  <c r="AW153" i="23"/>
  <c r="AT153" i="23"/>
  <c r="AO153" i="23"/>
  <c r="AN153" i="23"/>
  <c r="AK153" i="23"/>
  <c r="AF153" i="23"/>
  <c r="AE153" i="23"/>
  <c r="AB153" i="23"/>
  <c r="U153" i="23"/>
  <c r="T153" i="23"/>
  <c r="W153" i="23" s="1"/>
  <c r="P153" i="23"/>
  <c r="BZ152" i="23"/>
  <c r="BY152" i="23"/>
  <c r="BX152" i="23"/>
  <c r="BU152" i="23"/>
  <c r="AX152" i="23"/>
  <c r="AW152" i="23"/>
  <c r="AT152" i="23"/>
  <c r="AO152" i="23"/>
  <c r="AN152" i="23"/>
  <c r="AK152" i="23"/>
  <c r="AF152" i="23"/>
  <c r="AE152" i="23"/>
  <c r="AB152" i="23"/>
  <c r="U152" i="23"/>
  <c r="T152" i="23"/>
  <c r="P152" i="23"/>
  <c r="BZ151" i="23"/>
  <c r="BY151" i="23"/>
  <c r="BX151" i="23"/>
  <c r="BU151" i="23"/>
  <c r="AX151" i="23"/>
  <c r="AW151" i="23"/>
  <c r="AT151" i="23"/>
  <c r="AO151" i="23"/>
  <c r="AN151" i="23"/>
  <c r="AK151" i="23"/>
  <c r="AF151" i="23"/>
  <c r="AE151" i="23"/>
  <c r="AB151" i="23"/>
  <c r="U151" i="23"/>
  <c r="T151" i="23"/>
  <c r="W151" i="23" s="1"/>
  <c r="P151" i="23"/>
  <c r="BZ150" i="23"/>
  <c r="BY150" i="23"/>
  <c r="BX150" i="23"/>
  <c r="BU150" i="23"/>
  <c r="AT150" i="23"/>
  <c r="AK150" i="23"/>
  <c r="AB150" i="23"/>
  <c r="X150" i="23"/>
  <c r="P150" i="23"/>
  <c r="BZ149" i="23"/>
  <c r="BY149" i="23"/>
  <c r="BX149" i="23"/>
  <c r="BU149" i="23"/>
  <c r="AW149" i="23"/>
  <c r="AT149" i="23"/>
  <c r="AY149" i="23"/>
  <c r="AO149" i="23"/>
  <c r="AX149" i="23" s="1"/>
  <c r="AN149" i="23"/>
  <c r="AK149" i="23"/>
  <c r="AF149" i="23"/>
  <c r="AE149" i="23"/>
  <c r="AB149" i="23"/>
  <c r="X149" i="23"/>
  <c r="P149" i="23"/>
  <c r="BZ144" i="23"/>
  <c r="BY144" i="23"/>
  <c r="BX144" i="23"/>
  <c r="BU144" i="23"/>
  <c r="AX144" i="23"/>
  <c r="AW144" i="23"/>
  <c r="AT144" i="23"/>
  <c r="AO144" i="23"/>
  <c r="AN144" i="23"/>
  <c r="AK144" i="23"/>
  <c r="AF144" i="23"/>
  <c r="AE144" i="23"/>
  <c r="AB144" i="23"/>
  <c r="U144" i="23"/>
  <c r="T144" i="23"/>
  <c r="W144" i="23" s="1"/>
  <c r="P144" i="23"/>
  <c r="BZ143" i="23"/>
  <c r="BY143" i="23"/>
  <c r="BX143" i="23"/>
  <c r="BU143" i="23"/>
  <c r="AW143" i="23"/>
  <c r="AT143" i="23"/>
  <c r="AY143" i="23"/>
  <c r="BH143" i="23" s="1"/>
  <c r="BQ143" i="23" s="1"/>
  <c r="BR143" i="23" s="1"/>
  <c r="AO143" i="23"/>
  <c r="AX143" i="23" s="1"/>
  <c r="BG143" i="23" s="1"/>
  <c r="AN143" i="23"/>
  <c r="AK143" i="23"/>
  <c r="AF143" i="23"/>
  <c r="AE143" i="23"/>
  <c r="AB143" i="23"/>
  <c r="X143" i="23"/>
  <c r="W143" i="23"/>
  <c r="P143" i="23"/>
  <c r="BZ142" i="23"/>
  <c r="BY142" i="23"/>
  <c r="BX142" i="23"/>
  <c r="BU142" i="23"/>
  <c r="AW142" i="23"/>
  <c r="AT142" i="23"/>
  <c r="AY142" i="23"/>
  <c r="BH142" i="23" s="1"/>
  <c r="BQ142" i="23" s="1"/>
  <c r="BR142" i="23" s="1"/>
  <c r="AO142" i="23"/>
  <c r="AX142" i="23" s="1"/>
  <c r="BG142" i="23" s="1"/>
  <c r="AN142" i="23"/>
  <c r="AK142" i="23"/>
  <c r="AF142" i="23"/>
  <c r="AE142" i="23"/>
  <c r="AB142" i="23"/>
  <c r="X142" i="23"/>
  <c r="W142" i="23"/>
  <c r="P142" i="23"/>
  <c r="BZ141" i="23"/>
  <c r="BY141" i="23"/>
  <c r="BX141" i="23"/>
  <c r="BU141" i="23"/>
  <c r="AW141" i="23"/>
  <c r="AT141" i="23"/>
  <c r="AY141" i="23"/>
  <c r="BH141" i="23" s="1"/>
  <c r="BQ141" i="23" s="1"/>
  <c r="BR141" i="23" s="1"/>
  <c r="AO141" i="23"/>
  <c r="AX141" i="23" s="1"/>
  <c r="BG141" i="23" s="1"/>
  <c r="AN141" i="23"/>
  <c r="AK141" i="23"/>
  <c r="AF141" i="23"/>
  <c r="AE141" i="23"/>
  <c r="AB141" i="23"/>
  <c r="X141" i="23"/>
  <c r="W141" i="23"/>
  <c r="P141" i="23"/>
  <c r="BZ140" i="23"/>
  <c r="BY140" i="23"/>
  <c r="BX140" i="23"/>
  <c r="BU140" i="23"/>
  <c r="AW140" i="23"/>
  <c r="AT140" i="23"/>
  <c r="AY140" i="23"/>
  <c r="BH140" i="23" s="1"/>
  <c r="BQ140" i="23" s="1"/>
  <c r="BR140" i="23" s="1"/>
  <c r="AO140" i="23"/>
  <c r="AX140" i="23" s="1"/>
  <c r="BG140" i="23" s="1"/>
  <c r="AN140" i="23"/>
  <c r="AK140" i="23"/>
  <c r="AF140" i="23"/>
  <c r="AE140" i="23"/>
  <c r="AB140" i="23"/>
  <c r="X140" i="23"/>
  <c r="W140" i="23"/>
  <c r="P140" i="23"/>
  <c r="BZ138" i="23"/>
  <c r="BY138" i="23"/>
  <c r="BX138" i="23"/>
  <c r="BU138" i="23"/>
  <c r="AW138" i="23"/>
  <c r="AT138" i="23"/>
  <c r="AY138" i="23"/>
  <c r="BH138" i="23" s="1"/>
  <c r="BQ138" i="23" s="1"/>
  <c r="BR138" i="23" s="1"/>
  <c r="AO138" i="23"/>
  <c r="AX138" i="23" s="1"/>
  <c r="BG138" i="23" s="1"/>
  <c r="AN138" i="23"/>
  <c r="AK138" i="23"/>
  <c r="AF138" i="23"/>
  <c r="AE138" i="23"/>
  <c r="AB138" i="23"/>
  <c r="X138" i="23"/>
  <c r="P138" i="23"/>
  <c r="BZ133" i="23"/>
  <c r="BY133" i="23"/>
  <c r="BX133" i="23"/>
  <c r="BU133" i="23"/>
  <c r="AX133" i="23"/>
  <c r="AW133" i="23"/>
  <c r="AT133" i="23"/>
  <c r="AO133" i="23"/>
  <c r="AN133" i="23"/>
  <c r="AK133" i="23"/>
  <c r="AF133" i="23"/>
  <c r="AE133" i="23"/>
  <c r="AB133" i="23"/>
  <c r="U133" i="23"/>
  <c r="T133" i="23"/>
  <c r="W133" i="23" s="1"/>
  <c r="P133" i="23"/>
  <c r="BZ132" i="23"/>
  <c r="BY132" i="23"/>
  <c r="BX132" i="23"/>
  <c r="BU132" i="23"/>
  <c r="AX132" i="23"/>
  <c r="AW132" i="23"/>
  <c r="AT132" i="23"/>
  <c r="AO132" i="23"/>
  <c r="AN132" i="23"/>
  <c r="AK132" i="23"/>
  <c r="AF132" i="23"/>
  <c r="AE132" i="23"/>
  <c r="AB132" i="23"/>
  <c r="U132" i="23"/>
  <c r="T132" i="23"/>
  <c r="W132" i="23" s="1"/>
  <c r="P132" i="23"/>
  <c r="BZ131" i="23"/>
  <c r="BY131" i="23"/>
  <c r="BX131" i="23"/>
  <c r="BU131" i="23"/>
  <c r="AX131" i="23"/>
  <c r="AW131" i="23"/>
  <c r="AT131" i="23"/>
  <c r="AO131" i="23"/>
  <c r="AN131" i="23"/>
  <c r="AK131" i="23"/>
  <c r="AF131" i="23"/>
  <c r="AE131" i="23"/>
  <c r="AB131" i="23"/>
  <c r="U131" i="23"/>
  <c r="T131" i="23"/>
  <c r="P131" i="23"/>
  <c r="BZ130" i="23"/>
  <c r="BY130" i="23"/>
  <c r="BX130" i="23"/>
  <c r="BU130" i="23"/>
  <c r="AX130" i="23"/>
  <c r="AW130" i="23"/>
  <c r="AT130" i="23"/>
  <c r="AO130" i="23"/>
  <c r="AN130" i="23"/>
  <c r="AK130" i="23"/>
  <c r="AF130" i="23"/>
  <c r="AE130" i="23"/>
  <c r="AB130" i="23"/>
  <c r="U130" i="23"/>
  <c r="AG130" i="23" s="1"/>
  <c r="AP130" i="23" s="1"/>
  <c r="AY130" i="23" s="1"/>
  <c r="T130" i="23"/>
  <c r="W130" i="23" s="1"/>
  <c r="P130" i="23"/>
  <c r="BZ129" i="23"/>
  <c r="BY129" i="23"/>
  <c r="BX129" i="23"/>
  <c r="BU129" i="23"/>
  <c r="AX129" i="23"/>
  <c r="AW129" i="23"/>
  <c r="AT129" i="23"/>
  <c r="AO129" i="23"/>
  <c r="AN129" i="23"/>
  <c r="AK129" i="23"/>
  <c r="AF129" i="23"/>
  <c r="AE129" i="23"/>
  <c r="AB129" i="23"/>
  <c r="U129" i="23"/>
  <c r="T129" i="23"/>
  <c r="W129" i="23" s="1"/>
  <c r="P129" i="23"/>
  <c r="BZ128" i="23"/>
  <c r="BY128" i="23"/>
  <c r="BX128" i="23"/>
  <c r="BU128" i="23"/>
  <c r="AX128" i="23"/>
  <c r="AW128" i="23"/>
  <c r="AT128" i="23"/>
  <c r="AO128" i="23"/>
  <c r="AN128" i="23"/>
  <c r="AK128" i="23"/>
  <c r="AF128" i="23"/>
  <c r="AE128" i="23"/>
  <c r="AB128" i="23"/>
  <c r="U128" i="23"/>
  <c r="T128" i="23"/>
  <c r="P128" i="23"/>
  <c r="BZ127" i="23"/>
  <c r="BY127" i="23"/>
  <c r="BX127" i="23"/>
  <c r="BU127" i="23"/>
  <c r="AX127" i="23"/>
  <c r="AW127" i="23"/>
  <c r="AT127" i="23"/>
  <c r="AO127" i="23"/>
  <c r="AN127" i="23"/>
  <c r="AK127" i="23"/>
  <c r="AF127" i="23"/>
  <c r="AE127" i="23"/>
  <c r="AB127" i="23"/>
  <c r="U127" i="23"/>
  <c r="T127" i="23"/>
  <c r="W127" i="23" s="1"/>
  <c r="P127" i="23"/>
  <c r="BZ126" i="23"/>
  <c r="BY126" i="23"/>
  <c r="BX126" i="23"/>
  <c r="BU126" i="23"/>
  <c r="AX126" i="23"/>
  <c r="AW126" i="23"/>
  <c r="AT126" i="23"/>
  <c r="AO126" i="23"/>
  <c r="AN126" i="23"/>
  <c r="AK126" i="23"/>
  <c r="AF126" i="23"/>
  <c r="AE126" i="23"/>
  <c r="AB126" i="23"/>
  <c r="U126" i="23"/>
  <c r="T126" i="23"/>
  <c r="W126" i="23" s="1"/>
  <c r="P126" i="23"/>
  <c r="BZ125" i="23"/>
  <c r="BY125" i="23"/>
  <c r="BX125" i="23"/>
  <c r="BU125" i="23"/>
  <c r="AX125" i="23"/>
  <c r="AW125" i="23"/>
  <c r="AT125" i="23"/>
  <c r="AO125" i="23"/>
  <c r="AN125" i="23"/>
  <c r="AK125" i="23"/>
  <c r="AF125" i="23"/>
  <c r="AE125" i="23"/>
  <c r="AB125" i="23"/>
  <c r="U125" i="23"/>
  <c r="T125" i="23"/>
  <c r="W125" i="23" s="1"/>
  <c r="P125" i="23"/>
  <c r="BZ124" i="23"/>
  <c r="BY124" i="23"/>
  <c r="BX124" i="23"/>
  <c r="BU124" i="23"/>
  <c r="AX124" i="23"/>
  <c r="AW124" i="23"/>
  <c r="AT124" i="23"/>
  <c r="AO124" i="23"/>
  <c r="AN124" i="23"/>
  <c r="AK124" i="23"/>
  <c r="AF124" i="23"/>
  <c r="AE124" i="23"/>
  <c r="AB124" i="23"/>
  <c r="U124" i="23"/>
  <c r="T124" i="23"/>
  <c r="W124" i="23" s="1"/>
  <c r="P124" i="23"/>
  <c r="BZ119" i="23"/>
  <c r="BY119" i="23"/>
  <c r="BX119" i="23"/>
  <c r="BU119" i="23"/>
  <c r="AX119" i="23"/>
  <c r="AW119" i="23"/>
  <c r="AT119" i="23"/>
  <c r="AO119" i="23"/>
  <c r="AN119" i="23"/>
  <c r="AK119" i="23"/>
  <c r="AF119" i="23"/>
  <c r="AE119" i="23"/>
  <c r="AB119" i="23"/>
  <c r="U119" i="23"/>
  <c r="T119" i="23"/>
  <c r="P119" i="23"/>
  <c r="BZ118" i="23"/>
  <c r="BY118" i="23"/>
  <c r="BX118" i="23"/>
  <c r="BU118" i="23"/>
  <c r="AX118" i="23"/>
  <c r="AW118" i="23"/>
  <c r="AT118" i="23"/>
  <c r="AO118" i="23"/>
  <c r="AN118" i="23"/>
  <c r="AK118" i="23"/>
  <c r="AF118" i="23"/>
  <c r="AE118" i="23"/>
  <c r="AB118" i="23"/>
  <c r="X118" i="23"/>
  <c r="W118" i="23"/>
  <c r="P118" i="23"/>
  <c r="BZ117" i="23"/>
  <c r="BY117" i="23"/>
  <c r="BX117" i="23"/>
  <c r="BU117" i="23"/>
  <c r="AX117" i="23"/>
  <c r="AW117" i="23"/>
  <c r="AT117" i="23"/>
  <c r="AO117" i="23"/>
  <c r="AN117" i="23"/>
  <c r="AK117" i="23"/>
  <c r="AF117" i="23"/>
  <c r="AE117" i="23"/>
  <c r="AB117" i="23"/>
  <c r="X117" i="23"/>
  <c r="P117" i="23"/>
  <c r="BZ116" i="23"/>
  <c r="BY116" i="23"/>
  <c r="BX116" i="23"/>
  <c r="BU116" i="23"/>
  <c r="AX116" i="23"/>
  <c r="AW116" i="23"/>
  <c r="AT116" i="23"/>
  <c r="AO116" i="23"/>
  <c r="AN116" i="23"/>
  <c r="AK116" i="23"/>
  <c r="AF116" i="23"/>
  <c r="AE116" i="23"/>
  <c r="AB116" i="23"/>
  <c r="X116" i="23"/>
  <c r="W116" i="23"/>
  <c r="P116" i="23"/>
  <c r="BZ115" i="23"/>
  <c r="BY115" i="23"/>
  <c r="BX115" i="23"/>
  <c r="BU115" i="23"/>
  <c r="AX115" i="23"/>
  <c r="AW115" i="23"/>
  <c r="AT115" i="23"/>
  <c r="AO115" i="23"/>
  <c r="AN115" i="23"/>
  <c r="AK115" i="23"/>
  <c r="AF115" i="23"/>
  <c r="AE115" i="23"/>
  <c r="AB115" i="23"/>
  <c r="X115" i="23"/>
  <c r="P115" i="23"/>
  <c r="BZ114" i="23"/>
  <c r="BY114" i="23"/>
  <c r="BX114" i="23"/>
  <c r="BU114" i="23"/>
  <c r="AX114" i="23"/>
  <c r="AW114" i="23"/>
  <c r="AT114" i="23"/>
  <c r="AO114" i="23"/>
  <c r="AN114" i="23"/>
  <c r="AK114" i="23"/>
  <c r="AF114" i="23"/>
  <c r="AE114" i="23"/>
  <c r="AB114" i="23"/>
  <c r="X114" i="23"/>
  <c r="W114" i="23"/>
  <c r="P114" i="23"/>
  <c r="BZ113" i="23"/>
  <c r="BY113" i="23"/>
  <c r="BX113" i="23"/>
  <c r="BU113" i="23"/>
  <c r="AX113" i="23"/>
  <c r="AW113" i="23"/>
  <c r="AT113" i="23"/>
  <c r="AO113" i="23"/>
  <c r="AN113" i="23"/>
  <c r="AK113" i="23"/>
  <c r="AF113" i="23"/>
  <c r="AE113" i="23"/>
  <c r="AB113" i="23"/>
  <c r="X113" i="23"/>
  <c r="W113" i="23"/>
  <c r="P113" i="23"/>
  <c r="BZ112" i="23"/>
  <c r="BY112" i="23"/>
  <c r="BX112" i="23"/>
  <c r="BU112" i="23"/>
  <c r="AX112" i="23"/>
  <c r="AW112" i="23"/>
  <c r="AT112" i="23"/>
  <c r="AO112" i="23"/>
  <c r="AN112" i="23"/>
  <c r="AK112" i="23"/>
  <c r="AF112" i="23"/>
  <c r="AE112" i="23"/>
  <c r="AB112" i="23"/>
  <c r="X112" i="23"/>
  <c r="P112" i="23"/>
  <c r="BZ111" i="23"/>
  <c r="BY111" i="23"/>
  <c r="BX111" i="23"/>
  <c r="BU111" i="23"/>
  <c r="AX111" i="23"/>
  <c r="AW111" i="23"/>
  <c r="AT111" i="23"/>
  <c r="AO111" i="23"/>
  <c r="AN111" i="23"/>
  <c r="AK111" i="23"/>
  <c r="AF111" i="23"/>
  <c r="AE111" i="23"/>
  <c r="AB111" i="23"/>
  <c r="X111" i="23"/>
  <c r="P111" i="23"/>
  <c r="BY110" i="23"/>
  <c r="BU110" i="23"/>
  <c r="AT110" i="23"/>
  <c r="AK110" i="23"/>
  <c r="AB110" i="23"/>
  <c r="P110" i="23"/>
  <c r="BZ102" i="23"/>
  <c r="BY102" i="23"/>
  <c r="BX102" i="23"/>
  <c r="BU102" i="23"/>
  <c r="AX102" i="23"/>
  <c r="AW102" i="23"/>
  <c r="AT102" i="23"/>
  <c r="AO102" i="23"/>
  <c r="AN102" i="23"/>
  <c r="AK102" i="23"/>
  <c r="AF102" i="23"/>
  <c r="AE102" i="23"/>
  <c r="AB102" i="23"/>
  <c r="U102" i="23"/>
  <c r="T102" i="23"/>
  <c r="W102" i="23" s="1"/>
  <c r="P102" i="23"/>
  <c r="BZ101" i="23"/>
  <c r="BY101" i="23"/>
  <c r="BX101" i="23"/>
  <c r="BU101" i="23"/>
  <c r="AX101" i="23"/>
  <c r="AW101" i="23"/>
  <c r="AT101" i="23"/>
  <c r="AO101" i="23"/>
  <c r="AN101" i="23"/>
  <c r="AK101" i="23"/>
  <c r="AF101" i="23"/>
  <c r="AE101" i="23"/>
  <c r="AB101" i="23"/>
  <c r="U101" i="23"/>
  <c r="T101" i="23"/>
  <c r="P101" i="23"/>
  <c r="BZ100" i="23"/>
  <c r="BY100" i="23"/>
  <c r="BX100" i="23"/>
  <c r="BU100" i="23"/>
  <c r="AX100" i="23"/>
  <c r="AW100" i="23"/>
  <c r="AT100" i="23"/>
  <c r="AO100" i="23"/>
  <c r="AN100" i="23"/>
  <c r="AK100" i="23"/>
  <c r="AF100" i="23"/>
  <c r="AE100" i="23"/>
  <c r="AB100" i="23"/>
  <c r="U100" i="23"/>
  <c r="T100" i="23"/>
  <c r="P100" i="23"/>
  <c r="BZ99" i="23"/>
  <c r="BY99" i="23"/>
  <c r="BX99" i="23"/>
  <c r="BU99" i="23"/>
  <c r="AX99" i="23"/>
  <c r="AW99" i="23"/>
  <c r="AT99" i="23"/>
  <c r="AO99" i="23"/>
  <c r="AN99" i="23"/>
  <c r="AK99" i="23"/>
  <c r="AF99" i="23"/>
  <c r="AE99" i="23"/>
  <c r="AB99" i="23"/>
  <c r="U99" i="23"/>
  <c r="T99" i="23"/>
  <c r="W99" i="23" s="1"/>
  <c r="P99" i="23"/>
  <c r="BZ98" i="23"/>
  <c r="BY98" i="23"/>
  <c r="BX98" i="23"/>
  <c r="BU98" i="23"/>
  <c r="AX98" i="23"/>
  <c r="AW98" i="23"/>
  <c r="AT98" i="23"/>
  <c r="AO98" i="23"/>
  <c r="AN98" i="23"/>
  <c r="AK98" i="23"/>
  <c r="AF98" i="23"/>
  <c r="AE98" i="23"/>
  <c r="AB98" i="23"/>
  <c r="U98" i="23"/>
  <c r="T98" i="23"/>
  <c r="W98" i="23" s="1"/>
  <c r="P98" i="23"/>
  <c r="BZ97" i="23"/>
  <c r="BY97" i="23"/>
  <c r="BX97" i="23"/>
  <c r="BU97" i="23"/>
  <c r="AX97" i="23"/>
  <c r="AW97" i="23"/>
  <c r="AT97" i="23"/>
  <c r="AO97" i="23"/>
  <c r="AN97" i="23"/>
  <c r="AK97" i="23"/>
  <c r="AF97" i="23"/>
  <c r="AE97" i="23"/>
  <c r="AB97" i="23"/>
  <c r="U97" i="23"/>
  <c r="T97" i="23"/>
  <c r="W97" i="23" s="1"/>
  <c r="P97" i="23"/>
  <c r="BZ96" i="23"/>
  <c r="BY96" i="23"/>
  <c r="BX96" i="23"/>
  <c r="BU96" i="23"/>
  <c r="AX96" i="23"/>
  <c r="AW96" i="23"/>
  <c r="AT96" i="23"/>
  <c r="AO96" i="23"/>
  <c r="AN96" i="23"/>
  <c r="AK96" i="23"/>
  <c r="AF96" i="23"/>
  <c r="AE96" i="23"/>
  <c r="AB96" i="23"/>
  <c r="U96" i="23"/>
  <c r="T96" i="23"/>
  <c r="P96" i="23"/>
  <c r="BZ95" i="23"/>
  <c r="BY95" i="23"/>
  <c r="BX95" i="23"/>
  <c r="BU95" i="23"/>
  <c r="AX95" i="23"/>
  <c r="AW95" i="23"/>
  <c r="AT95" i="23"/>
  <c r="AO95" i="23"/>
  <c r="AN95" i="23"/>
  <c r="AK95" i="23"/>
  <c r="AF95" i="23"/>
  <c r="AE95" i="23"/>
  <c r="AB95" i="23"/>
  <c r="U95" i="23"/>
  <c r="T95" i="23"/>
  <c r="W95" i="23" s="1"/>
  <c r="P95" i="23"/>
  <c r="BZ94" i="23"/>
  <c r="BY94" i="23"/>
  <c r="BX94" i="23"/>
  <c r="BU94" i="23"/>
  <c r="AX94" i="23"/>
  <c r="AW94" i="23"/>
  <c r="AT94" i="23"/>
  <c r="AO94" i="23"/>
  <c r="AN94" i="23"/>
  <c r="AK94" i="23"/>
  <c r="AF94" i="23"/>
  <c r="AE94" i="23"/>
  <c r="AB94" i="23"/>
  <c r="U94" i="23"/>
  <c r="T94" i="23"/>
  <c r="W94" i="23" s="1"/>
  <c r="P94" i="23"/>
  <c r="BZ93" i="23"/>
  <c r="BY93" i="23"/>
  <c r="BX93" i="23"/>
  <c r="BU93" i="23"/>
  <c r="AX93" i="23"/>
  <c r="AW93" i="23"/>
  <c r="AT93" i="23"/>
  <c r="AO93" i="23"/>
  <c r="AN93" i="23"/>
  <c r="AK93" i="23"/>
  <c r="AF93" i="23"/>
  <c r="AE93" i="23"/>
  <c r="AB93" i="23"/>
  <c r="U93" i="23"/>
  <c r="T93" i="23"/>
  <c r="P93" i="23"/>
  <c r="BZ88" i="23"/>
  <c r="BY88" i="23"/>
  <c r="BX88" i="23"/>
  <c r="BU88" i="23"/>
  <c r="AX88" i="23"/>
  <c r="AW88" i="23"/>
  <c r="AT88" i="23"/>
  <c r="AO88" i="23"/>
  <c r="AN88" i="23"/>
  <c r="AK88" i="23"/>
  <c r="AF88" i="23"/>
  <c r="AE88" i="23"/>
  <c r="AB88" i="23"/>
  <c r="X88" i="23"/>
  <c r="W88" i="23"/>
  <c r="P88" i="23"/>
  <c r="BZ67" i="23"/>
  <c r="BY67" i="23"/>
  <c r="BX67" i="23"/>
  <c r="BU67" i="23"/>
  <c r="AX67" i="23"/>
  <c r="AW67" i="23"/>
  <c r="AT67" i="23"/>
  <c r="AO67" i="23"/>
  <c r="AN67" i="23"/>
  <c r="AK67" i="23"/>
  <c r="AF67" i="23"/>
  <c r="AE67" i="23"/>
  <c r="AB67" i="23"/>
  <c r="X67" i="23"/>
  <c r="T67" i="23"/>
  <c r="P67" i="23"/>
  <c r="BZ72" i="23"/>
  <c r="BY72" i="23"/>
  <c r="BX72" i="23"/>
  <c r="BU72" i="23"/>
  <c r="AX72" i="23"/>
  <c r="AW72" i="23"/>
  <c r="AT72" i="23"/>
  <c r="AO72" i="23"/>
  <c r="AN72" i="23"/>
  <c r="AK72" i="23"/>
  <c r="AF72" i="23"/>
  <c r="AE72" i="23"/>
  <c r="AB72" i="23"/>
  <c r="X72" i="23"/>
  <c r="T72" i="23"/>
  <c r="Y89" i="23"/>
  <c r="P72" i="23"/>
  <c r="BZ66" i="23"/>
  <c r="BY66" i="23"/>
  <c r="K66" i="23" s="1"/>
  <c r="BX66" i="23"/>
  <c r="BU66" i="23"/>
  <c r="AW66" i="23"/>
  <c r="AT66" i="23"/>
  <c r="AN66" i="23"/>
  <c r="AK66" i="23"/>
  <c r="AE66" i="23"/>
  <c r="J66" i="23" s="1"/>
  <c r="AB66" i="23"/>
  <c r="X66" i="23"/>
  <c r="P66" i="23"/>
  <c r="BZ65" i="23"/>
  <c r="BY65" i="23"/>
  <c r="K65" i="23" s="1"/>
  <c r="BX65" i="23"/>
  <c r="BU65" i="23"/>
  <c r="AW65" i="23"/>
  <c r="AT65" i="23"/>
  <c r="AN65" i="23"/>
  <c r="AK65" i="23"/>
  <c r="AE65" i="23"/>
  <c r="J65" i="23" s="1"/>
  <c r="AB65" i="23"/>
  <c r="P65" i="23"/>
  <c r="BZ64" i="23"/>
  <c r="BY64" i="23"/>
  <c r="K64" i="23" s="1"/>
  <c r="BX64" i="23"/>
  <c r="BU64" i="23"/>
  <c r="AW64" i="23"/>
  <c r="AT64" i="23"/>
  <c r="AN64" i="23"/>
  <c r="AK64" i="23"/>
  <c r="AE64" i="23"/>
  <c r="AB64" i="23"/>
  <c r="X64" i="23"/>
  <c r="P64" i="23"/>
  <c r="BZ63" i="23"/>
  <c r="BY63" i="23"/>
  <c r="K63" i="23" s="1"/>
  <c r="BX63" i="23"/>
  <c r="BU63" i="23"/>
  <c r="AW63" i="23"/>
  <c r="AT63" i="23"/>
  <c r="AN63" i="23"/>
  <c r="AK63" i="23"/>
  <c r="AE63" i="23"/>
  <c r="AB63" i="23"/>
  <c r="X63" i="23"/>
  <c r="P63" i="23"/>
  <c r="BZ62" i="23"/>
  <c r="BY62" i="23"/>
  <c r="K62" i="23" s="1"/>
  <c r="BX62" i="23"/>
  <c r="BU62" i="23"/>
  <c r="AW62" i="23"/>
  <c r="AT62" i="23"/>
  <c r="AN62" i="23"/>
  <c r="AK62" i="23"/>
  <c r="AE62" i="23"/>
  <c r="AB62" i="23"/>
  <c r="X62" i="23"/>
  <c r="P62" i="23"/>
  <c r="BZ61" i="23"/>
  <c r="BY61" i="23"/>
  <c r="K61" i="23" s="1"/>
  <c r="BX61" i="23"/>
  <c r="BU61" i="23"/>
  <c r="AW61" i="23"/>
  <c r="AT61" i="23"/>
  <c r="AN61" i="23"/>
  <c r="AK61" i="23"/>
  <c r="AE61" i="23"/>
  <c r="J61" i="23" s="1"/>
  <c r="AB61" i="23"/>
  <c r="X61" i="23"/>
  <c r="P61" i="23"/>
  <c r="BZ56" i="23"/>
  <c r="BY56" i="23"/>
  <c r="BX56" i="23"/>
  <c r="BU56" i="23"/>
  <c r="AX56" i="23"/>
  <c r="AW56" i="23"/>
  <c r="AT56" i="23"/>
  <c r="AO56" i="23"/>
  <c r="AN56" i="23"/>
  <c r="AK56" i="23"/>
  <c r="AF56" i="23"/>
  <c r="AE56" i="23"/>
  <c r="AB56" i="23"/>
  <c r="U56" i="23"/>
  <c r="T56" i="23"/>
  <c r="P56" i="23"/>
  <c r="BZ54" i="23"/>
  <c r="BY54" i="23"/>
  <c r="BX54" i="23"/>
  <c r="BU54" i="23"/>
  <c r="AX54" i="23"/>
  <c r="AW54" i="23"/>
  <c r="AT54" i="23"/>
  <c r="AO54" i="23"/>
  <c r="AN54" i="23"/>
  <c r="AK54" i="23"/>
  <c r="AF54" i="23"/>
  <c r="AE54" i="23"/>
  <c r="AB54" i="23"/>
  <c r="X54" i="23"/>
  <c r="W54" i="23"/>
  <c r="P54" i="23"/>
  <c r="BZ53" i="23"/>
  <c r="BY53" i="23"/>
  <c r="BX53" i="23"/>
  <c r="BU53" i="23"/>
  <c r="AX53" i="23"/>
  <c r="AW53" i="23"/>
  <c r="AT53" i="23"/>
  <c r="AO53" i="23"/>
  <c r="AN53" i="23"/>
  <c r="AK53" i="23"/>
  <c r="AF53" i="23"/>
  <c r="AE53" i="23"/>
  <c r="AB53" i="23"/>
  <c r="X53" i="23"/>
  <c r="W53" i="23"/>
  <c r="BZ52" i="23"/>
  <c r="BY52" i="23"/>
  <c r="BX52" i="23"/>
  <c r="BU52" i="23"/>
  <c r="AX52" i="23"/>
  <c r="AW52" i="23"/>
  <c r="AT52" i="23"/>
  <c r="AO52" i="23"/>
  <c r="AN52" i="23"/>
  <c r="AK52" i="23"/>
  <c r="AF52" i="23"/>
  <c r="AE52" i="23"/>
  <c r="AB52" i="23"/>
  <c r="X52" i="23"/>
  <c r="BZ51" i="23"/>
  <c r="BY51" i="23"/>
  <c r="BX51" i="23"/>
  <c r="BU51" i="23"/>
  <c r="AX51" i="23"/>
  <c r="AW51" i="23"/>
  <c r="AT51" i="23"/>
  <c r="AO51" i="23"/>
  <c r="AN51" i="23"/>
  <c r="AK51" i="23"/>
  <c r="AF51" i="23"/>
  <c r="AE51" i="23"/>
  <c r="AB51" i="23"/>
  <c r="W51" i="23"/>
  <c r="P51" i="23"/>
  <c r="BZ46" i="23"/>
  <c r="BY46" i="23"/>
  <c r="BX46" i="23"/>
  <c r="BU46" i="23"/>
  <c r="AX46" i="23"/>
  <c r="AW46" i="23"/>
  <c r="AT46" i="23"/>
  <c r="AO46" i="23"/>
  <c r="AN46" i="23"/>
  <c r="AK46" i="23"/>
  <c r="AF46" i="23"/>
  <c r="AE46" i="23"/>
  <c r="AB46" i="23"/>
  <c r="X46" i="23"/>
  <c r="W46" i="23"/>
  <c r="P46" i="23"/>
  <c r="BZ45" i="23"/>
  <c r="BY45" i="23"/>
  <c r="BX45" i="23"/>
  <c r="BU45" i="23"/>
  <c r="AX45" i="23"/>
  <c r="AW45" i="23"/>
  <c r="AT45" i="23"/>
  <c r="AO45" i="23"/>
  <c r="AN45" i="23"/>
  <c r="AK45" i="23"/>
  <c r="AF45" i="23"/>
  <c r="AE45" i="23"/>
  <c r="AB45" i="23"/>
  <c r="X45" i="23"/>
  <c r="W45" i="23"/>
  <c r="P45" i="23"/>
  <c r="BZ44" i="23"/>
  <c r="BY44" i="23"/>
  <c r="K44" i="23" s="1"/>
  <c r="BX44" i="23"/>
  <c r="BU44" i="23"/>
  <c r="AW44" i="23"/>
  <c r="AT44" i="23"/>
  <c r="AN44" i="23"/>
  <c r="AK44" i="23"/>
  <c r="AE44" i="23"/>
  <c r="J44" i="23" s="1"/>
  <c r="AB44" i="23"/>
  <c r="W44" i="23"/>
  <c r="P44" i="23"/>
  <c r="BZ43" i="23"/>
  <c r="BY43" i="23"/>
  <c r="K43" i="23" s="1"/>
  <c r="BX43" i="23"/>
  <c r="BU43" i="23"/>
  <c r="AW43" i="23"/>
  <c r="AT43" i="23"/>
  <c r="AN43" i="23"/>
  <c r="AK43" i="23"/>
  <c r="AE43" i="23"/>
  <c r="J43" i="23" s="1"/>
  <c r="AB43" i="23"/>
  <c r="X43" i="23"/>
  <c r="W43" i="23"/>
  <c r="P43" i="23"/>
  <c r="BZ37" i="23"/>
  <c r="BY37" i="23"/>
  <c r="BX37" i="23"/>
  <c r="BU37" i="23"/>
  <c r="AX37" i="23"/>
  <c r="AW37" i="23"/>
  <c r="AT37" i="23"/>
  <c r="AO37" i="23"/>
  <c r="AN37" i="23"/>
  <c r="AK37" i="23"/>
  <c r="AF37" i="23"/>
  <c r="AE37" i="23"/>
  <c r="AB37" i="23"/>
  <c r="U37" i="23"/>
  <c r="W37" i="23"/>
  <c r="P37" i="23"/>
  <c r="BZ36" i="23"/>
  <c r="BY36" i="23"/>
  <c r="BX36" i="23"/>
  <c r="BU36" i="23"/>
  <c r="AX36" i="23"/>
  <c r="AW36" i="23"/>
  <c r="AT36" i="23"/>
  <c r="AO36" i="23"/>
  <c r="AN36" i="23"/>
  <c r="AK36" i="23"/>
  <c r="AF36" i="23"/>
  <c r="AE36" i="23"/>
  <c r="AB36" i="23"/>
  <c r="U36" i="23"/>
  <c r="P36" i="23"/>
  <c r="BZ35" i="23"/>
  <c r="BY35" i="23"/>
  <c r="BX35" i="23"/>
  <c r="BU35" i="23"/>
  <c r="AX35" i="23"/>
  <c r="AW35" i="23"/>
  <c r="AT35" i="23"/>
  <c r="AO35" i="23"/>
  <c r="AN35" i="23"/>
  <c r="AK35" i="23"/>
  <c r="AF35" i="23"/>
  <c r="AE35" i="23"/>
  <c r="AB35" i="23"/>
  <c r="U35" i="23"/>
  <c r="W35" i="23"/>
  <c r="P35" i="23"/>
  <c r="BZ32" i="23"/>
  <c r="BY32" i="23"/>
  <c r="BX32" i="23"/>
  <c r="BU32" i="23"/>
  <c r="BQ32" i="23"/>
  <c r="AX32" i="23"/>
  <c r="AW32" i="23"/>
  <c r="AT32" i="23"/>
  <c r="AN32" i="23"/>
  <c r="AK32" i="23"/>
  <c r="AE32" i="23"/>
  <c r="J32" i="23" s="1"/>
  <c r="AB32" i="23"/>
  <c r="X32" i="23"/>
  <c r="P32" i="23"/>
  <c r="BZ31" i="23"/>
  <c r="BY31" i="23"/>
  <c r="BX31" i="23"/>
  <c r="BU31" i="23"/>
  <c r="BQ31" i="23"/>
  <c r="AX31" i="23"/>
  <c r="AW31" i="23"/>
  <c r="AT31" i="23"/>
  <c r="AN31" i="23"/>
  <c r="AK31" i="23"/>
  <c r="AE31" i="23"/>
  <c r="AB31" i="23"/>
  <c r="X31" i="23"/>
  <c r="P31" i="23"/>
  <c r="BZ30" i="23"/>
  <c r="BY30" i="23"/>
  <c r="BX30" i="23"/>
  <c r="BU30" i="23"/>
  <c r="BQ30" i="23"/>
  <c r="AX30" i="23"/>
  <c r="AW30" i="23"/>
  <c r="AT30" i="23"/>
  <c r="AN30" i="23"/>
  <c r="AK30" i="23"/>
  <c r="AE30" i="23"/>
  <c r="AB30" i="23"/>
  <c r="X30" i="23"/>
  <c r="W30" i="23"/>
  <c r="P30" i="23"/>
  <c r="BZ29" i="23"/>
  <c r="BY29" i="23"/>
  <c r="BX29" i="23"/>
  <c r="BU29" i="23"/>
  <c r="BQ29" i="23"/>
  <c r="AX29" i="23"/>
  <c r="AW29" i="23"/>
  <c r="AT29" i="23"/>
  <c r="AN29" i="23"/>
  <c r="AK29" i="23"/>
  <c r="AE29" i="23"/>
  <c r="AB29" i="23"/>
  <c r="X29" i="23"/>
  <c r="P29" i="23"/>
  <c r="BZ28" i="23"/>
  <c r="BY28" i="23"/>
  <c r="BX28" i="23"/>
  <c r="BU28" i="23"/>
  <c r="AW28" i="23"/>
  <c r="AT28" i="23"/>
  <c r="AN28" i="23"/>
  <c r="AK28" i="23"/>
  <c r="AE28" i="23"/>
  <c r="J28" i="23" s="1"/>
  <c r="AB28" i="23"/>
  <c r="X28" i="23"/>
  <c r="P28" i="23"/>
  <c r="BZ23" i="23"/>
  <c r="BY23" i="23"/>
  <c r="BX23" i="23"/>
  <c r="BU23" i="23"/>
  <c r="AX23" i="23"/>
  <c r="AW23" i="23"/>
  <c r="AT23" i="23"/>
  <c r="AO23" i="23"/>
  <c r="AN23" i="23"/>
  <c r="AK23" i="23"/>
  <c r="AF23" i="23"/>
  <c r="AE23" i="23"/>
  <c r="AB23" i="23"/>
  <c r="X23" i="23"/>
  <c r="T23" i="23"/>
  <c r="P23" i="23"/>
  <c r="BZ22" i="23"/>
  <c r="BY22" i="23"/>
  <c r="BX22" i="23"/>
  <c r="BU22" i="23"/>
  <c r="AX22" i="23"/>
  <c r="AW22" i="23"/>
  <c r="AT22" i="23"/>
  <c r="AO22" i="23"/>
  <c r="AN22" i="23"/>
  <c r="AK22" i="23"/>
  <c r="AF22" i="23"/>
  <c r="AE22" i="23"/>
  <c r="AB22" i="23"/>
  <c r="X22" i="23"/>
  <c r="T22" i="23"/>
  <c r="P22" i="23"/>
  <c r="BZ21" i="23"/>
  <c r="BY21" i="23"/>
  <c r="BX21" i="23"/>
  <c r="BU21" i="23"/>
  <c r="AX21" i="23"/>
  <c r="AW21" i="23"/>
  <c r="AT21" i="23"/>
  <c r="AO21" i="23"/>
  <c r="AN21" i="23"/>
  <c r="AK21" i="23"/>
  <c r="AF21" i="23"/>
  <c r="AE21" i="23"/>
  <c r="AB21" i="23"/>
  <c r="X21" i="23"/>
  <c r="T21" i="23"/>
  <c r="W21" i="23" s="1"/>
  <c r="P21" i="23"/>
  <c r="BZ20" i="23"/>
  <c r="BY20" i="23"/>
  <c r="BX20" i="23"/>
  <c r="BU20" i="23"/>
  <c r="AX20" i="23"/>
  <c r="AW20" i="23"/>
  <c r="AT20" i="23"/>
  <c r="AO20" i="23"/>
  <c r="AN20" i="23"/>
  <c r="AK20" i="23"/>
  <c r="AF20" i="23"/>
  <c r="AE20" i="23"/>
  <c r="AB20" i="23"/>
  <c r="T20" i="23"/>
  <c r="W20" i="23" s="1"/>
  <c r="P20" i="23"/>
  <c r="BZ19" i="23"/>
  <c r="BY19" i="23"/>
  <c r="BX19" i="23"/>
  <c r="BU19" i="23"/>
  <c r="AX19" i="23"/>
  <c r="AW19" i="23"/>
  <c r="AT19" i="23"/>
  <c r="AO19" i="23"/>
  <c r="AN19" i="23"/>
  <c r="AK19" i="23"/>
  <c r="AF19" i="23"/>
  <c r="AE19" i="23"/>
  <c r="AB19" i="23"/>
  <c r="X19" i="23"/>
  <c r="T19" i="23"/>
  <c r="W19" i="23" s="1"/>
  <c r="P19" i="23"/>
  <c r="BZ18" i="23"/>
  <c r="BY18" i="23"/>
  <c r="BX18" i="23"/>
  <c r="BU18" i="23"/>
  <c r="AX18" i="23"/>
  <c r="AW18" i="23"/>
  <c r="AT18" i="23"/>
  <c r="AO18" i="23"/>
  <c r="AN18" i="23"/>
  <c r="AK18" i="23"/>
  <c r="AF18" i="23"/>
  <c r="AE18" i="23"/>
  <c r="AB18" i="23"/>
  <c r="T18" i="23"/>
  <c r="W18" i="23" s="1"/>
  <c r="P18" i="23"/>
  <c r="BZ17" i="23"/>
  <c r="BY17" i="23"/>
  <c r="BX17" i="23"/>
  <c r="BU17" i="23"/>
  <c r="AX17" i="23"/>
  <c r="AW17" i="23"/>
  <c r="AT17" i="23"/>
  <c r="AO17" i="23"/>
  <c r="AN17" i="23"/>
  <c r="AK17" i="23"/>
  <c r="AF17" i="23"/>
  <c r="AE17" i="23"/>
  <c r="AB17" i="23"/>
  <c r="X17" i="23"/>
  <c r="T17" i="23"/>
  <c r="P17" i="23"/>
  <c r="BZ16" i="23"/>
  <c r="BY16" i="23"/>
  <c r="BX16" i="23"/>
  <c r="BU16" i="23"/>
  <c r="AX16" i="23"/>
  <c r="AW16" i="23"/>
  <c r="AT16" i="23"/>
  <c r="AO16" i="23"/>
  <c r="AN16" i="23"/>
  <c r="AK16" i="23"/>
  <c r="AF16" i="23"/>
  <c r="AE16" i="23"/>
  <c r="AB16" i="23"/>
  <c r="U16" i="23"/>
  <c r="T16" i="23"/>
  <c r="W16" i="23" s="1"/>
  <c r="P16" i="23"/>
  <c r="BZ11" i="23"/>
  <c r="BY11" i="23"/>
  <c r="AX11" i="23"/>
  <c r="AO11" i="23"/>
  <c r="AF11" i="23"/>
  <c r="X11" i="23"/>
  <c r="W11" i="23"/>
  <c r="X171" i="23" l="1"/>
  <c r="AG171" i="23"/>
  <c r="AP171" i="23" s="1"/>
  <c r="AY171" i="23" s="1"/>
  <c r="J439" i="23"/>
  <c r="X442" i="23"/>
  <c r="AG442" i="23"/>
  <c r="AP442" i="23" s="1"/>
  <c r="AY442" i="23" s="1"/>
  <c r="X499" i="23"/>
  <c r="AG499" i="23"/>
  <c r="AP499" i="23" s="1"/>
  <c r="AY499" i="23" s="1"/>
  <c r="X506" i="23"/>
  <c r="AG506" i="23"/>
  <c r="AP506" i="23" s="1"/>
  <c r="AY506" i="23" s="1"/>
  <c r="X516" i="23"/>
  <c r="AG516" i="23"/>
  <c r="AP516" i="23" s="1"/>
  <c r="AY516" i="23" s="1"/>
  <c r="X519" i="23"/>
  <c r="AG519" i="23"/>
  <c r="AP519" i="23" s="1"/>
  <c r="AY519" i="23" s="1"/>
  <c r="X526" i="23"/>
  <c r="AG526" i="23"/>
  <c r="AP526" i="23" s="1"/>
  <c r="AY526" i="23" s="1"/>
  <c r="X529" i="23"/>
  <c r="AG529" i="23"/>
  <c r="AP529" i="23" s="1"/>
  <c r="AY529" i="23" s="1"/>
  <c r="X532" i="23"/>
  <c r="AG532" i="23"/>
  <c r="AP532" i="23" s="1"/>
  <c r="AY532" i="23" s="1"/>
  <c r="X539" i="23"/>
  <c r="AG539" i="23"/>
  <c r="AP539" i="23" s="1"/>
  <c r="AY539" i="23" s="1"/>
  <c r="X542" i="23"/>
  <c r="AG542" i="23"/>
  <c r="AP542" i="23" s="1"/>
  <c r="AY542" i="23" s="1"/>
  <c r="X548" i="23"/>
  <c r="AG548" i="23"/>
  <c r="AP548" i="23" s="1"/>
  <c r="AY548" i="23" s="1"/>
  <c r="X595" i="23"/>
  <c r="AG595" i="23"/>
  <c r="AP595" i="23" s="1"/>
  <c r="AY595" i="23" s="1"/>
  <c r="X598" i="23"/>
  <c r="AG598" i="23"/>
  <c r="AP598" i="23" s="1"/>
  <c r="AY598" i="23" s="1"/>
  <c r="X605" i="23"/>
  <c r="AG605" i="23"/>
  <c r="AP605" i="23" s="1"/>
  <c r="AY605" i="23" s="1"/>
  <c r="X35" i="23"/>
  <c r="AG35" i="23"/>
  <c r="AP35" i="23" s="1"/>
  <c r="AY35" i="23" s="1"/>
  <c r="X93" i="23"/>
  <c r="AG93" i="23"/>
  <c r="AP93" i="23" s="1"/>
  <c r="AY93" i="23" s="1"/>
  <c r="X96" i="23"/>
  <c r="AG96" i="23"/>
  <c r="AP96" i="23" s="1"/>
  <c r="AY96" i="23" s="1"/>
  <c r="X99" i="23"/>
  <c r="AG99" i="23"/>
  <c r="AP99" i="23" s="1"/>
  <c r="AY99" i="23" s="1"/>
  <c r="X102" i="23"/>
  <c r="AG102" i="23"/>
  <c r="AP102" i="23" s="1"/>
  <c r="AY102" i="23" s="1"/>
  <c r="X168" i="23"/>
  <c r="AG168" i="23"/>
  <c r="AP168" i="23" s="1"/>
  <c r="AY168" i="23" s="1"/>
  <c r="X233" i="23"/>
  <c r="AG233" i="23"/>
  <c r="AP233" i="23" s="1"/>
  <c r="AY233" i="23" s="1"/>
  <c r="X236" i="23"/>
  <c r="AG236" i="23"/>
  <c r="AP236" i="23" s="1"/>
  <c r="AY236" i="23" s="1"/>
  <c r="X239" i="23"/>
  <c r="AG239" i="23"/>
  <c r="AP239" i="23" s="1"/>
  <c r="AY239" i="23" s="1"/>
  <c r="X411" i="23"/>
  <c r="AG411" i="23"/>
  <c r="AP411" i="23" s="1"/>
  <c r="AY411" i="23" s="1"/>
  <c r="X438" i="23"/>
  <c r="AG438" i="23"/>
  <c r="AP438" i="23" s="1"/>
  <c r="AY438" i="23" s="1"/>
  <c r="J440" i="23"/>
  <c r="X555" i="23"/>
  <c r="AG555" i="23"/>
  <c r="AP555" i="23" s="1"/>
  <c r="AY555" i="23" s="1"/>
  <c r="X558" i="23"/>
  <c r="AG558" i="23"/>
  <c r="AP558" i="23" s="1"/>
  <c r="AY558" i="23" s="1"/>
  <c r="X565" i="23"/>
  <c r="AG565" i="23"/>
  <c r="AP565" i="23" s="1"/>
  <c r="AY565" i="23" s="1"/>
  <c r="X568" i="23"/>
  <c r="AG568" i="23"/>
  <c r="AP568" i="23" s="1"/>
  <c r="AY568" i="23" s="1"/>
  <c r="X571" i="23"/>
  <c r="AG571" i="23"/>
  <c r="AP571" i="23" s="1"/>
  <c r="AY571" i="23" s="1"/>
  <c r="J62" i="23"/>
  <c r="J63" i="23"/>
  <c r="J64" i="23"/>
  <c r="X152" i="23"/>
  <c r="AG152" i="23"/>
  <c r="AP152" i="23" s="1"/>
  <c r="AY152" i="23" s="1"/>
  <c r="X155" i="23"/>
  <c r="AG155" i="23"/>
  <c r="AP155" i="23" s="1"/>
  <c r="AY155" i="23" s="1"/>
  <c r="X158" i="23"/>
  <c r="AG158" i="23"/>
  <c r="AP158" i="23" s="1"/>
  <c r="AY158" i="23" s="1"/>
  <c r="X182" i="23"/>
  <c r="AG182" i="23"/>
  <c r="AP182" i="23" s="1"/>
  <c r="AY182" i="23" s="1"/>
  <c r="X199" i="23"/>
  <c r="AG199" i="23"/>
  <c r="AP199" i="23" s="1"/>
  <c r="AY199" i="23" s="1"/>
  <c r="X206" i="23"/>
  <c r="AG206" i="23"/>
  <c r="AP206" i="23" s="1"/>
  <c r="AY206" i="23" s="1"/>
  <c r="X209" i="23"/>
  <c r="AG209" i="23"/>
  <c r="AP209" i="23" s="1"/>
  <c r="AY209" i="23" s="1"/>
  <c r="X212" i="23"/>
  <c r="AG212" i="23"/>
  <c r="AP212" i="23" s="1"/>
  <c r="AY212" i="23" s="1"/>
  <c r="X219" i="23"/>
  <c r="AG219" i="23"/>
  <c r="AP219" i="23" s="1"/>
  <c r="AY219" i="23" s="1"/>
  <c r="X226" i="23"/>
  <c r="AG226" i="23"/>
  <c r="AP226" i="23" s="1"/>
  <c r="X262" i="23"/>
  <c r="AG262" i="23"/>
  <c r="AP262" i="23" s="1"/>
  <c r="AY262" i="23" s="1"/>
  <c r="X454" i="23"/>
  <c r="AG454" i="23"/>
  <c r="AP454" i="23" s="1"/>
  <c r="AY454" i="23" s="1"/>
  <c r="X457" i="23"/>
  <c r="AG457" i="23"/>
  <c r="AP457" i="23" s="1"/>
  <c r="AY457" i="23" s="1"/>
  <c r="X460" i="23"/>
  <c r="AG460" i="23"/>
  <c r="AP460" i="23" s="1"/>
  <c r="AY460" i="23" s="1"/>
  <c r="J491" i="23"/>
  <c r="J578" i="23"/>
  <c r="X583" i="23"/>
  <c r="AG583" i="23"/>
  <c r="AP583" i="23" s="1"/>
  <c r="AY583" i="23" s="1"/>
  <c r="X586" i="23"/>
  <c r="AG586" i="23"/>
  <c r="AP586" i="23" s="1"/>
  <c r="AY586" i="23" s="1"/>
  <c r="X119" i="23"/>
  <c r="AG119" i="23"/>
  <c r="AP119" i="23" s="1"/>
  <c r="AY119" i="23" s="1"/>
  <c r="X126" i="23"/>
  <c r="AG126" i="23"/>
  <c r="AP126" i="23" s="1"/>
  <c r="AY126" i="23" s="1"/>
  <c r="X129" i="23"/>
  <c r="AG129" i="23"/>
  <c r="AP129" i="23" s="1"/>
  <c r="AY129" i="23" s="1"/>
  <c r="X132" i="23"/>
  <c r="AG132" i="23"/>
  <c r="AP132" i="23" s="1"/>
  <c r="AY132" i="23" s="1"/>
  <c r="J222" i="23"/>
  <c r="J223" i="23"/>
  <c r="J224" i="23"/>
  <c r="J225" i="23"/>
  <c r="X284" i="23"/>
  <c r="AG284" i="23"/>
  <c r="AP284" i="23" s="1"/>
  <c r="AY284" i="23" s="1"/>
  <c r="X287" i="23"/>
  <c r="AG287" i="23"/>
  <c r="AP287" i="23" s="1"/>
  <c r="AY287" i="23" s="1"/>
  <c r="X290" i="23"/>
  <c r="AG290" i="23"/>
  <c r="AP290" i="23" s="1"/>
  <c r="AY290" i="23" s="1"/>
  <c r="X297" i="23"/>
  <c r="AG297" i="23"/>
  <c r="AP297" i="23" s="1"/>
  <c r="AY297" i="23" s="1"/>
  <c r="X304" i="23"/>
  <c r="AG304" i="23"/>
  <c r="AP304" i="23" s="1"/>
  <c r="AY304" i="23" s="1"/>
  <c r="X336" i="23"/>
  <c r="AG336" i="23"/>
  <c r="AP336" i="23" s="1"/>
  <c r="AY336" i="23" s="1"/>
  <c r="X339" i="23"/>
  <c r="AG339" i="23"/>
  <c r="AP339" i="23" s="1"/>
  <c r="AY339" i="23" s="1"/>
  <c r="X342" i="23"/>
  <c r="AG342" i="23"/>
  <c r="AP342" i="23" s="1"/>
  <c r="AY342" i="23" s="1"/>
  <c r="X355" i="23"/>
  <c r="AG355" i="23"/>
  <c r="AP355" i="23" s="1"/>
  <c r="AY355" i="23" s="1"/>
  <c r="X362" i="23"/>
  <c r="AG362" i="23"/>
  <c r="AP362" i="23" s="1"/>
  <c r="AY362" i="23" s="1"/>
  <c r="X365" i="23"/>
  <c r="AG365" i="23"/>
  <c r="AP365" i="23" s="1"/>
  <c r="AY365" i="23" s="1"/>
  <c r="X368" i="23"/>
  <c r="AG368" i="23"/>
  <c r="AP368" i="23" s="1"/>
  <c r="AY368" i="23" s="1"/>
  <c r="X376" i="23"/>
  <c r="AG376" i="23"/>
  <c r="AP376" i="23" s="1"/>
  <c r="AY376" i="23" s="1"/>
  <c r="X383" i="23"/>
  <c r="AG383" i="23"/>
  <c r="AP383" i="23" s="1"/>
  <c r="AY383" i="23" s="1"/>
  <c r="X395" i="23"/>
  <c r="AG395" i="23"/>
  <c r="AP395" i="23" s="1"/>
  <c r="AY395" i="23" s="1"/>
  <c r="X443" i="23"/>
  <c r="AG443" i="23"/>
  <c r="AP443" i="23" s="1"/>
  <c r="AY443" i="23" s="1"/>
  <c r="AE526" i="13"/>
  <c r="X36" i="23"/>
  <c r="AG36" i="23"/>
  <c r="AP36" i="23" s="1"/>
  <c r="AY36" i="23" s="1"/>
  <c r="X169" i="23"/>
  <c r="AG169" i="23"/>
  <c r="AP169" i="23" s="1"/>
  <c r="AY169" i="23" s="1"/>
  <c r="X172" i="23"/>
  <c r="AG172" i="23"/>
  <c r="AP172" i="23" s="1"/>
  <c r="AY172" i="23" s="1"/>
  <c r="J441" i="23"/>
  <c r="X501" i="23"/>
  <c r="AG501" i="23"/>
  <c r="AP501" i="23" s="1"/>
  <c r="AY501" i="23" s="1"/>
  <c r="X504" i="23"/>
  <c r="AG504" i="23"/>
  <c r="AP504" i="23" s="1"/>
  <c r="AY504" i="23" s="1"/>
  <c r="X507" i="23"/>
  <c r="AG507" i="23"/>
  <c r="AP507" i="23" s="1"/>
  <c r="AY507" i="23" s="1"/>
  <c r="X520" i="23"/>
  <c r="AG520" i="23"/>
  <c r="AP520" i="23" s="1"/>
  <c r="AY520" i="23" s="1"/>
  <c r="X527" i="23"/>
  <c r="AG527" i="23"/>
  <c r="AP527" i="23" s="1"/>
  <c r="AY527" i="23" s="1"/>
  <c r="X530" i="23"/>
  <c r="AG530" i="23"/>
  <c r="AP530" i="23" s="1"/>
  <c r="AY530" i="23" s="1"/>
  <c r="X533" i="23"/>
  <c r="AG533" i="23"/>
  <c r="AP533" i="23" s="1"/>
  <c r="AY533" i="23" s="1"/>
  <c r="X540" i="23"/>
  <c r="AG540" i="23"/>
  <c r="AP540" i="23" s="1"/>
  <c r="AY540" i="23" s="1"/>
  <c r="X543" i="23"/>
  <c r="AG543" i="23"/>
  <c r="AP543" i="23" s="1"/>
  <c r="AY543" i="23" s="1"/>
  <c r="X546" i="23"/>
  <c r="AG546" i="23"/>
  <c r="AP546" i="23" s="1"/>
  <c r="AY546" i="23" s="1"/>
  <c r="X596" i="23"/>
  <c r="AG596" i="23"/>
  <c r="AP596" i="23" s="1"/>
  <c r="AY596" i="23" s="1"/>
  <c r="X599" i="23"/>
  <c r="AG599" i="23"/>
  <c r="AP599" i="23" s="1"/>
  <c r="AY599" i="23" s="1"/>
  <c r="J29" i="23"/>
  <c r="X94" i="23"/>
  <c r="AG94" i="23"/>
  <c r="AP94" i="23" s="1"/>
  <c r="AY94" i="23" s="1"/>
  <c r="X97" i="23"/>
  <c r="AG97" i="23"/>
  <c r="AP97" i="23" s="1"/>
  <c r="AY97" i="23" s="1"/>
  <c r="X100" i="23"/>
  <c r="AG100" i="23"/>
  <c r="AP100" i="23" s="1"/>
  <c r="AY100" i="23" s="1"/>
  <c r="X231" i="23"/>
  <c r="AG231" i="23"/>
  <c r="AP231" i="23" s="1"/>
  <c r="AY231" i="23" s="1"/>
  <c r="X234" i="23"/>
  <c r="AG234" i="23"/>
  <c r="AP234" i="23" s="1"/>
  <c r="AY234" i="23" s="1"/>
  <c r="X237" i="23"/>
  <c r="AG237" i="23"/>
  <c r="AP237" i="23" s="1"/>
  <c r="AY237" i="23" s="1"/>
  <c r="X409" i="23"/>
  <c r="AG409" i="23"/>
  <c r="AP409" i="23" s="1"/>
  <c r="AY409" i="23" s="1"/>
  <c r="X440" i="23"/>
  <c r="AG440" i="23"/>
  <c r="AP440" i="23" s="1"/>
  <c r="AY440" i="23" s="1"/>
  <c r="X556" i="23"/>
  <c r="AG556" i="23"/>
  <c r="AP556" i="23" s="1"/>
  <c r="AY556" i="23" s="1"/>
  <c r="X559" i="23"/>
  <c r="AG559" i="23"/>
  <c r="AP559" i="23" s="1"/>
  <c r="AY559" i="23" s="1"/>
  <c r="X566" i="23"/>
  <c r="AG566" i="23"/>
  <c r="AP566" i="23" s="1"/>
  <c r="AY566" i="23" s="1"/>
  <c r="X569" i="23"/>
  <c r="AG569" i="23"/>
  <c r="AP569" i="23" s="1"/>
  <c r="AY569" i="23" s="1"/>
  <c r="X144" i="23"/>
  <c r="AG144" i="23"/>
  <c r="AP144" i="23" s="1"/>
  <c r="AY144" i="23" s="1"/>
  <c r="X153" i="23"/>
  <c r="AG153" i="23"/>
  <c r="AP153" i="23" s="1"/>
  <c r="AY153" i="23" s="1"/>
  <c r="X156" i="23"/>
  <c r="AG156" i="23"/>
  <c r="AP156" i="23" s="1"/>
  <c r="AY156" i="23" s="1"/>
  <c r="X163" i="23"/>
  <c r="AG163" i="23"/>
  <c r="AP163" i="23" s="1"/>
  <c r="AY163" i="23" s="1"/>
  <c r="X180" i="23"/>
  <c r="AG180" i="23"/>
  <c r="AP180" i="23" s="1"/>
  <c r="AY180" i="23" s="1"/>
  <c r="X183" i="23"/>
  <c r="AG183" i="23"/>
  <c r="AP183" i="23" s="1"/>
  <c r="AY183" i="23" s="1"/>
  <c r="X200" i="23"/>
  <c r="AG200" i="23"/>
  <c r="AP200" i="23" s="1"/>
  <c r="AY200" i="23" s="1"/>
  <c r="X207" i="23"/>
  <c r="AG207" i="23"/>
  <c r="AP207" i="23" s="1"/>
  <c r="AY207" i="23" s="1"/>
  <c r="X210" i="23"/>
  <c r="AG210" i="23"/>
  <c r="AP210" i="23" s="1"/>
  <c r="AY210" i="23" s="1"/>
  <c r="X213" i="23"/>
  <c r="AG213" i="23"/>
  <c r="AP213" i="23" s="1"/>
  <c r="AY213" i="23" s="1"/>
  <c r="X432" i="23"/>
  <c r="AG432" i="23"/>
  <c r="AP432" i="23" s="1"/>
  <c r="AY432" i="23" s="1"/>
  <c r="X444" i="23"/>
  <c r="AG444" i="23"/>
  <c r="AP444" i="23" s="1"/>
  <c r="AY444" i="23" s="1"/>
  <c r="X455" i="23"/>
  <c r="AG455" i="23"/>
  <c r="AP455" i="23" s="1"/>
  <c r="AY455" i="23" s="1"/>
  <c r="X458" i="23"/>
  <c r="AG458" i="23"/>
  <c r="AP458" i="23" s="1"/>
  <c r="AY458" i="23" s="1"/>
  <c r="X467" i="23"/>
  <c r="AG467" i="23"/>
  <c r="AP467" i="23" s="1"/>
  <c r="AY467" i="23" s="1"/>
  <c r="X584" i="23"/>
  <c r="AG584" i="23"/>
  <c r="AP584" i="23" s="1"/>
  <c r="AY584" i="23" s="1"/>
  <c r="X591" i="23"/>
  <c r="AG591" i="23"/>
  <c r="AP591" i="23" s="1"/>
  <c r="AY591" i="23" s="1"/>
  <c r="X124" i="23"/>
  <c r="AG124" i="23"/>
  <c r="AP124" i="23" s="1"/>
  <c r="AY124" i="23" s="1"/>
  <c r="X127" i="23"/>
  <c r="AG127" i="23"/>
  <c r="AP127" i="23" s="1"/>
  <c r="AY127" i="23" s="1"/>
  <c r="X133" i="23"/>
  <c r="AG133" i="23"/>
  <c r="AP133" i="23" s="1"/>
  <c r="AY133" i="23" s="1"/>
  <c r="X278" i="23"/>
  <c r="AG278" i="23"/>
  <c r="AP278" i="23" s="1"/>
  <c r="AY278" i="23" s="1"/>
  <c r="X285" i="23"/>
  <c r="AG285" i="23"/>
  <c r="AP285" i="23" s="1"/>
  <c r="AY285" i="23" s="1"/>
  <c r="X288" i="23"/>
  <c r="AG288" i="23"/>
  <c r="AP288" i="23" s="1"/>
  <c r="AY288" i="23" s="1"/>
  <c r="X291" i="23"/>
  <c r="AG291" i="23"/>
  <c r="AP291" i="23" s="1"/>
  <c r="AY291" i="23" s="1"/>
  <c r="X298" i="23"/>
  <c r="AG298" i="23"/>
  <c r="AP298" i="23" s="1"/>
  <c r="AY298" i="23" s="1"/>
  <c r="X328" i="23"/>
  <c r="AG328" i="23"/>
  <c r="AP328" i="23" s="1"/>
  <c r="AY328" i="23" s="1"/>
  <c r="X337" i="23"/>
  <c r="AG337" i="23"/>
  <c r="AP337" i="23" s="1"/>
  <c r="AY337" i="23" s="1"/>
  <c r="X340" i="23"/>
  <c r="AG340" i="23"/>
  <c r="AP340" i="23" s="1"/>
  <c r="AY340" i="23" s="1"/>
  <c r="X360" i="23"/>
  <c r="AG360" i="23"/>
  <c r="AP360" i="23" s="1"/>
  <c r="AY360" i="23" s="1"/>
  <c r="X363" i="23"/>
  <c r="AG363" i="23"/>
  <c r="AP363" i="23" s="1"/>
  <c r="AY363" i="23" s="1"/>
  <c r="X369" i="23"/>
  <c r="AG369" i="23"/>
  <c r="AP369" i="23" s="1"/>
  <c r="AY369" i="23" s="1"/>
  <c r="X390" i="23"/>
  <c r="AG390" i="23"/>
  <c r="AP390" i="23" s="1"/>
  <c r="AY390" i="23" s="1"/>
  <c r="X393" i="23"/>
  <c r="AG393" i="23"/>
  <c r="AP393" i="23" s="1"/>
  <c r="AY393" i="23" s="1"/>
  <c r="X396" i="23"/>
  <c r="AG396" i="23"/>
  <c r="AP396" i="23" s="1"/>
  <c r="AY396" i="23" s="1"/>
  <c r="AE32" i="13"/>
  <c r="V415" i="13"/>
  <c r="AN417" i="13"/>
  <c r="J30" i="23"/>
  <c r="I30" i="23" s="1"/>
  <c r="X37" i="23"/>
  <c r="AG37" i="23"/>
  <c r="AP37" i="23" s="1"/>
  <c r="AY37" i="23" s="1"/>
  <c r="X170" i="23"/>
  <c r="AG170" i="23"/>
  <c r="AP170" i="23" s="1"/>
  <c r="AY170" i="23" s="1"/>
  <c r="J493" i="23"/>
  <c r="X502" i="23"/>
  <c r="AG502" i="23"/>
  <c r="AP502" i="23" s="1"/>
  <c r="AY502" i="23" s="1"/>
  <c r="X505" i="23"/>
  <c r="AG505" i="23"/>
  <c r="AP505" i="23" s="1"/>
  <c r="AY505" i="23" s="1"/>
  <c r="X508" i="23"/>
  <c r="AG508" i="23"/>
  <c r="AP508" i="23" s="1"/>
  <c r="AY508" i="23" s="1"/>
  <c r="X518" i="23"/>
  <c r="AG518" i="23"/>
  <c r="AP518" i="23" s="1"/>
  <c r="AY518" i="23" s="1"/>
  <c r="X525" i="23"/>
  <c r="AG525" i="23"/>
  <c r="AP525" i="23" s="1"/>
  <c r="AY525" i="23" s="1"/>
  <c r="X528" i="23"/>
  <c r="AG528" i="23"/>
  <c r="AP528" i="23" s="1"/>
  <c r="AY528" i="23" s="1"/>
  <c r="X531" i="23"/>
  <c r="AG531" i="23"/>
  <c r="AP531" i="23" s="1"/>
  <c r="AY531" i="23" s="1"/>
  <c r="X534" i="23"/>
  <c r="AG534" i="23"/>
  <c r="AP534" i="23" s="1"/>
  <c r="AY534" i="23" s="1"/>
  <c r="X541" i="23"/>
  <c r="AG541" i="23"/>
  <c r="AP541" i="23" s="1"/>
  <c r="AY541" i="23" s="1"/>
  <c r="X544" i="23"/>
  <c r="AG544" i="23"/>
  <c r="AP544" i="23" s="1"/>
  <c r="AY544" i="23" s="1"/>
  <c r="X547" i="23"/>
  <c r="AG547" i="23"/>
  <c r="AP547" i="23" s="1"/>
  <c r="AY547" i="23" s="1"/>
  <c r="X594" i="23"/>
  <c r="AG594" i="23"/>
  <c r="AP594" i="23" s="1"/>
  <c r="AY594" i="23" s="1"/>
  <c r="X600" i="23"/>
  <c r="AG600" i="23"/>
  <c r="AP600" i="23" s="1"/>
  <c r="AY600" i="23" s="1"/>
  <c r="X56" i="23"/>
  <c r="AG56" i="23"/>
  <c r="AP56" i="23" s="1"/>
  <c r="AY56" i="23" s="1"/>
  <c r="X95" i="23"/>
  <c r="AG95" i="23"/>
  <c r="AP95" i="23" s="1"/>
  <c r="AY95" i="23" s="1"/>
  <c r="X98" i="23"/>
  <c r="AG98" i="23"/>
  <c r="AP98" i="23" s="1"/>
  <c r="AY98" i="23" s="1"/>
  <c r="X101" i="23"/>
  <c r="AG101" i="23"/>
  <c r="AP101" i="23" s="1"/>
  <c r="AY101" i="23" s="1"/>
  <c r="X167" i="23"/>
  <c r="AG167" i="23"/>
  <c r="AP167" i="23" s="1"/>
  <c r="AY167" i="23" s="1"/>
  <c r="X232" i="23"/>
  <c r="AG232" i="23"/>
  <c r="AP232" i="23" s="1"/>
  <c r="AY232" i="23" s="1"/>
  <c r="X235" i="23"/>
  <c r="AG235" i="23"/>
  <c r="AP235" i="23" s="1"/>
  <c r="AY235" i="23" s="1"/>
  <c r="X238" i="23"/>
  <c r="AG238" i="23"/>
  <c r="AP238" i="23" s="1"/>
  <c r="AY238" i="23" s="1"/>
  <c r="X407" i="23"/>
  <c r="AG407" i="23"/>
  <c r="AP407" i="23" s="1"/>
  <c r="AY407" i="23" s="1"/>
  <c r="X410" i="23"/>
  <c r="AG410" i="23"/>
  <c r="AP410" i="23" s="1"/>
  <c r="AY410" i="23" s="1"/>
  <c r="J438" i="23"/>
  <c r="X445" i="23"/>
  <c r="AG445" i="23"/>
  <c r="AP445" i="23" s="1"/>
  <c r="AY445" i="23" s="1"/>
  <c r="X554" i="23"/>
  <c r="AG554" i="23"/>
  <c r="AP554" i="23" s="1"/>
  <c r="AY554" i="23" s="1"/>
  <c r="X557" i="23"/>
  <c r="AG557" i="23"/>
  <c r="AP557" i="23" s="1"/>
  <c r="AY557" i="23" s="1"/>
  <c r="X560" i="23"/>
  <c r="AG560" i="23"/>
  <c r="AP560" i="23" s="1"/>
  <c r="AY560" i="23" s="1"/>
  <c r="X567" i="23"/>
  <c r="AG567" i="23"/>
  <c r="AP567" i="23" s="1"/>
  <c r="AY567" i="23" s="1"/>
  <c r="X570" i="23"/>
  <c r="AG570" i="23"/>
  <c r="AP570" i="23" s="1"/>
  <c r="AY570" i="23" s="1"/>
  <c r="X577" i="23"/>
  <c r="AG577" i="23"/>
  <c r="AP577" i="23" s="1"/>
  <c r="AY577" i="23" s="1"/>
  <c r="X16" i="23"/>
  <c r="AG16" i="23"/>
  <c r="AP16" i="23" s="1"/>
  <c r="AY16" i="23" s="1"/>
  <c r="J31" i="23"/>
  <c r="X151" i="23"/>
  <c r="AG151" i="23"/>
  <c r="AP151" i="23" s="1"/>
  <c r="AY151" i="23" s="1"/>
  <c r="X154" i="23"/>
  <c r="AG154" i="23"/>
  <c r="AP154" i="23" s="1"/>
  <c r="AY154" i="23" s="1"/>
  <c r="X157" i="23"/>
  <c r="AG157" i="23"/>
  <c r="AP157" i="23" s="1"/>
  <c r="AY157" i="23" s="1"/>
  <c r="X181" i="23"/>
  <c r="AG181" i="23"/>
  <c r="AP181" i="23" s="1"/>
  <c r="AY181" i="23" s="1"/>
  <c r="X184" i="23"/>
  <c r="AG184" i="23"/>
  <c r="AP184" i="23" s="1"/>
  <c r="AY184" i="23" s="1"/>
  <c r="X205" i="23"/>
  <c r="AG205" i="23"/>
  <c r="AP205" i="23" s="1"/>
  <c r="AY205" i="23" s="1"/>
  <c r="X208" i="23"/>
  <c r="AG208" i="23"/>
  <c r="AP208" i="23" s="1"/>
  <c r="AY208" i="23" s="1"/>
  <c r="X211" i="23"/>
  <c r="AG211" i="23"/>
  <c r="AP211" i="23" s="1"/>
  <c r="AY211" i="23" s="1"/>
  <c r="X214" i="23"/>
  <c r="AG214" i="23"/>
  <c r="AP214" i="23" s="1"/>
  <c r="AY214" i="23" s="1"/>
  <c r="X221" i="23"/>
  <c r="AG221" i="23"/>
  <c r="AP221" i="23" s="1"/>
  <c r="AY221" i="23" s="1"/>
  <c r="X437" i="23"/>
  <c r="AG437" i="23"/>
  <c r="AP437" i="23" s="1"/>
  <c r="AY437" i="23" s="1"/>
  <c r="X453" i="23"/>
  <c r="AG453" i="23"/>
  <c r="AP453" i="23" s="1"/>
  <c r="AY453" i="23" s="1"/>
  <c r="X456" i="23"/>
  <c r="AG456" i="23"/>
  <c r="AP456" i="23" s="1"/>
  <c r="AY456" i="23" s="1"/>
  <c r="X459" i="23"/>
  <c r="AG459" i="23"/>
  <c r="AP459" i="23" s="1"/>
  <c r="AY459" i="23" s="1"/>
  <c r="X585" i="23"/>
  <c r="AG585" i="23"/>
  <c r="AP585" i="23" s="1"/>
  <c r="AY585" i="23" s="1"/>
  <c r="X125" i="23"/>
  <c r="AG125" i="23"/>
  <c r="AP125" i="23" s="1"/>
  <c r="AY125" i="23" s="1"/>
  <c r="X128" i="23"/>
  <c r="AG128" i="23"/>
  <c r="AP128" i="23" s="1"/>
  <c r="AY128" i="23" s="1"/>
  <c r="X131" i="23"/>
  <c r="AG131" i="23"/>
  <c r="AP131" i="23" s="1"/>
  <c r="AY131" i="23" s="1"/>
  <c r="X283" i="23"/>
  <c r="AG283" i="23"/>
  <c r="AP283" i="23" s="1"/>
  <c r="AY283" i="23" s="1"/>
  <c r="X286" i="23"/>
  <c r="AG286" i="23"/>
  <c r="AP286" i="23" s="1"/>
  <c r="AY286" i="23" s="1"/>
  <c r="X289" i="23"/>
  <c r="AG289" i="23"/>
  <c r="AP289" i="23" s="1"/>
  <c r="AY289" i="23" s="1"/>
  <c r="X292" i="23"/>
  <c r="AG292" i="23"/>
  <c r="AP292" i="23" s="1"/>
  <c r="AY292" i="23" s="1"/>
  <c r="X299" i="23"/>
  <c r="AG299" i="23"/>
  <c r="AP299" i="23" s="1"/>
  <c r="AY299" i="23" s="1"/>
  <c r="X335" i="23"/>
  <c r="AG335" i="23"/>
  <c r="AP335" i="23" s="1"/>
  <c r="AY335" i="23" s="1"/>
  <c r="X338" i="23"/>
  <c r="AG338" i="23"/>
  <c r="AP338" i="23" s="1"/>
  <c r="AY338" i="23" s="1"/>
  <c r="X361" i="23"/>
  <c r="AG361" i="23"/>
  <c r="AP361" i="23" s="1"/>
  <c r="AY361" i="23" s="1"/>
  <c r="X364" i="23"/>
  <c r="AG364" i="23"/>
  <c r="AP364" i="23" s="1"/>
  <c r="AY364" i="23" s="1"/>
  <c r="X367" i="23"/>
  <c r="AG367" i="23"/>
  <c r="AP367" i="23" s="1"/>
  <c r="AY367" i="23" s="1"/>
  <c r="X375" i="23"/>
  <c r="AG375" i="23"/>
  <c r="AP375" i="23" s="1"/>
  <c r="AY375" i="23" s="1"/>
  <c r="X382" i="23"/>
  <c r="AG382" i="23"/>
  <c r="AP382" i="23" s="1"/>
  <c r="AY382" i="23" s="1"/>
  <c r="X391" i="23"/>
  <c r="AG391" i="23"/>
  <c r="AP391" i="23" s="1"/>
  <c r="AY391" i="23" s="1"/>
  <c r="X394" i="23"/>
  <c r="AG394" i="23"/>
  <c r="AP394" i="23" s="1"/>
  <c r="AY394" i="23" s="1"/>
  <c r="X397" i="23"/>
  <c r="AG397" i="23"/>
  <c r="AP397" i="23" s="1"/>
  <c r="AY397" i="23" s="1"/>
  <c r="V542" i="13"/>
  <c r="AN560" i="13"/>
  <c r="AW561" i="13"/>
  <c r="BF562" i="13"/>
  <c r="V568" i="13"/>
  <c r="AE569" i="13"/>
  <c r="AN583" i="13"/>
  <c r="AW584" i="13"/>
  <c r="AN586" i="13"/>
  <c r="BF591" i="13"/>
  <c r="AN602" i="13"/>
  <c r="BF604" i="13"/>
  <c r="J443" i="23"/>
  <c r="J444" i="23"/>
  <c r="J445" i="23"/>
  <c r="J442" i="23"/>
  <c r="J182" i="23"/>
  <c r="K439" i="23"/>
  <c r="J180" i="23"/>
  <c r="J35" i="23"/>
  <c r="I35" i="23" s="1"/>
  <c r="F62" i="23"/>
  <c r="E62" i="23" s="1"/>
  <c r="F64" i="23"/>
  <c r="E64" i="23" s="1"/>
  <c r="F29" i="23"/>
  <c r="E29" i="23" s="1"/>
  <c r="K182" i="23"/>
  <c r="F553" i="23"/>
  <c r="E553" i="23" s="1"/>
  <c r="I63" i="23"/>
  <c r="J142" i="23"/>
  <c r="I142" i="23" s="1"/>
  <c r="F178" i="23"/>
  <c r="E178" i="23" s="1"/>
  <c r="F245" i="23"/>
  <c r="E245" i="23" s="1"/>
  <c r="F246" i="23"/>
  <c r="E246" i="23" s="1"/>
  <c r="I65" i="23"/>
  <c r="F177" i="23"/>
  <c r="E177" i="23" s="1"/>
  <c r="K179" i="23"/>
  <c r="F31" i="23"/>
  <c r="E31" i="23" s="1"/>
  <c r="I66" i="23"/>
  <c r="W438" i="23"/>
  <c r="K438" i="23"/>
  <c r="F43" i="23"/>
  <c r="E43" i="23" s="1"/>
  <c r="F32" i="23"/>
  <c r="E32" i="23" s="1"/>
  <c r="J36" i="23"/>
  <c r="I36" i="23" s="1"/>
  <c r="F61" i="23"/>
  <c r="E61" i="23" s="1"/>
  <c r="F63" i="23"/>
  <c r="E63" i="23" s="1"/>
  <c r="F65" i="23"/>
  <c r="E65" i="23" s="1"/>
  <c r="J141" i="23"/>
  <c r="I141" i="23" s="1"/>
  <c r="K180" i="23"/>
  <c r="F30" i="23"/>
  <c r="E30" i="23" s="1"/>
  <c r="F44" i="23"/>
  <c r="E44" i="23" s="1"/>
  <c r="I62" i="23"/>
  <c r="I64" i="23"/>
  <c r="F66" i="23"/>
  <c r="E66" i="23" s="1"/>
  <c r="F138" i="23"/>
  <c r="E138" i="23" s="1"/>
  <c r="K138" i="23"/>
  <c r="BI138" i="23"/>
  <c r="F143" i="23"/>
  <c r="E143" i="23" s="1"/>
  <c r="J138" i="23"/>
  <c r="I138" i="23" s="1"/>
  <c r="AW436" i="23"/>
  <c r="I43" i="23"/>
  <c r="I44" i="23"/>
  <c r="I61" i="23"/>
  <c r="BP451" i="23"/>
  <c r="BR451" i="23" s="1"/>
  <c r="BR450" i="23" s="1"/>
  <c r="BI451" i="23"/>
  <c r="BI450" i="23" s="1"/>
  <c r="AX246" i="23"/>
  <c r="K246" i="23" s="1"/>
  <c r="I246" i="23"/>
  <c r="I32" i="23"/>
  <c r="I29" i="23"/>
  <c r="BP30" i="23"/>
  <c r="BR30" i="23" s="1"/>
  <c r="BI30" i="23"/>
  <c r="I31" i="23"/>
  <c r="F142" i="23"/>
  <c r="E142" i="23" s="1"/>
  <c r="K143" i="23"/>
  <c r="BI143" i="23"/>
  <c r="F140" i="23"/>
  <c r="E140" i="23" s="1"/>
  <c r="K141" i="23"/>
  <c r="BI141" i="23"/>
  <c r="F141" i="23"/>
  <c r="E141" i="23" s="1"/>
  <c r="K142" i="23"/>
  <c r="BI142" i="23"/>
  <c r="J140" i="23"/>
  <c r="I140" i="23" s="1"/>
  <c r="K140" i="23"/>
  <c r="BI140" i="23"/>
  <c r="J143" i="23"/>
  <c r="I143" i="23" s="1"/>
  <c r="BP441" i="23"/>
  <c r="BR441" i="23" s="1"/>
  <c r="BR436" i="23" s="1"/>
  <c r="BI441" i="23"/>
  <c r="BI436" i="23" s="1"/>
  <c r="K468" i="23"/>
  <c r="K192" i="23"/>
  <c r="K51" i="23"/>
  <c r="J67" i="23"/>
  <c r="K65" i="26" s="1"/>
  <c r="J65" i="26" s="1"/>
  <c r="J51" i="23"/>
  <c r="J45" i="23"/>
  <c r="J46" i="23"/>
  <c r="K223" i="23"/>
  <c r="AH578" i="23"/>
  <c r="W553" i="23"/>
  <c r="J93" i="23"/>
  <c r="K86" i="26" s="1"/>
  <c r="K87" i="26" s="1"/>
  <c r="J72" i="23"/>
  <c r="K70" i="26" s="1"/>
  <c r="M70" i="26" s="1"/>
  <c r="K46" i="23"/>
  <c r="W65" i="23"/>
  <c r="K93" i="23"/>
  <c r="J179" i="23"/>
  <c r="J181" i="23"/>
  <c r="J183" i="23"/>
  <c r="W439" i="23"/>
  <c r="W67" i="23"/>
  <c r="K67" i="23"/>
  <c r="K181" i="23"/>
  <c r="W183" i="23"/>
  <c r="K183" i="23"/>
  <c r="K592" i="23"/>
  <c r="W63" i="23"/>
  <c r="W66" i="23"/>
  <c r="K225" i="23"/>
  <c r="K404" i="23"/>
  <c r="K417" i="23"/>
  <c r="W431" i="23"/>
  <c r="K431" i="23"/>
  <c r="W500" i="23"/>
  <c r="K500" i="23"/>
  <c r="W440" i="23"/>
  <c r="K440" i="23"/>
  <c r="W28" i="23"/>
  <c r="K28" i="23"/>
  <c r="K45" i="23"/>
  <c r="K222" i="23"/>
  <c r="W418" i="23"/>
  <c r="K418" i="23"/>
  <c r="W72" i="23"/>
  <c r="K72" i="23"/>
  <c r="AW44" i="13"/>
  <c r="V45" i="13"/>
  <c r="AN45" i="13"/>
  <c r="BF45" i="13"/>
  <c r="AE54" i="13"/>
  <c r="AW54" i="13"/>
  <c r="V55" i="13"/>
  <c r="AN55" i="13"/>
  <c r="BF55" i="13"/>
  <c r="V57" i="13"/>
  <c r="BF57" i="13"/>
  <c r="AE58" i="13"/>
  <c r="AE62" i="13"/>
  <c r="BF69" i="13"/>
  <c r="AE70" i="13"/>
  <c r="AW70" i="13"/>
  <c r="V71" i="13"/>
  <c r="AN156" i="13"/>
  <c r="BF158" i="13"/>
  <c r="AN162" i="13"/>
  <c r="AN188" i="13"/>
  <c r="AE189" i="13"/>
  <c r="AW189" i="13"/>
  <c r="AN190" i="13"/>
  <c r="BF190" i="13"/>
  <c r="AW191" i="13"/>
  <c r="AE193" i="13"/>
  <c r="BF214" i="13"/>
  <c r="BF216" i="13"/>
  <c r="AE217" i="13"/>
  <c r="V218" i="13"/>
  <c r="AN218" i="13"/>
  <c r="AE219" i="13"/>
  <c r="AW255" i="13"/>
  <c r="V256" i="13"/>
  <c r="AN256" i="13"/>
  <c r="BF256" i="13"/>
  <c r="AE257" i="13"/>
  <c r="AW257" i="13"/>
  <c r="V258" i="13"/>
  <c r="AN258" i="13"/>
  <c r="AN260" i="13"/>
  <c r="AW261" i="13"/>
  <c r="V262" i="13"/>
  <c r="BF262" i="13"/>
  <c r="V272" i="13"/>
  <c r="BF272" i="13"/>
  <c r="AE283" i="13"/>
  <c r="AW283" i="13"/>
  <c r="AN332" i="13"/>
  <c r="AE355" i="13"/>
  <c r="AW357" i="13"/>
  <c r="V358" i="13"/>
  <c r="AN358" i="13"/>
  <c r="AE359" i="13"/>
  <c r="AW359" i="13"/>
  <c r="V360" i="13"/>
  <c r="AW361" i="13"/>
  <c r="AW385" i="13"/>
  <c r="V386" i="13"/>
  <c r="AN386" i="13"/>
  <c r="BF386" i="13"/>
  <c r="BF388" i="13"/>
  <c r="AE389" i="13"/>
  <c r="AW389" i="13"/>
  <c r="V390" i="13"/>
  <c r="AN390" i="13"/>
  <c r="AE393" i="13"/>
  <c r="AW399" i="13"/>
  <c r="V400" i="13"/>
  <c r="BF400" i="13"/>
  <c r="AN402" i="13"/>
  <c r="BF402" i="13"/>
  <c r="AE403" i="13"/>
  <c r="V418" i="13"/>
  <c r="AW421" i="13"/>
  <c r="BF428" i="13"/>
  <c r="AN430" i="13"/>
  <c r="BF430" i="13"/>
  <c r="V432" i="13"/>
  <c r="AE435" i="13"/>
  <c r="V446" i="13"/>
  <c r="AE449" i="13"/>
  <c r="V460" i="13"/>
  <c r="BF484" i="13"/>
  <c r="K52" i="23"/>
  <c r="F53" i="23"/>
  <c r="E53" i="23" s="1"/>
  <c r="K53" i="23"/>
  <c r="J52" i="23"/>
  <c r="I52" i="23" s="1"/>
  <c r="F46" i="23"/>
  <c r="E46" i="23" s="1"/>
  <c r="F45" i="23"/>
  <c r="E45" i="23" s="1"/>
  <c r="T194" i="23"/>
  <c r="W194" i="23" s="1"/>
  <c r="V192" i="23"/>
  <c r="Y192" i="23" s="1"/>
  <c r="AH455" i="23"/>
  <c r="AQ458" i="23"/>
  <c r="J53" i="23"/>
  <c r="I53" i="23" s="1"/>
  <c r="F51" i="23"/>
  <c r="E51" i="23" s="1"/>
  <c r="F52" i="23"/>
  <c r="E52" i="23" s="1"/>
  <c r="J554" i="23"/>
  <c r="I554" i="23" s="1"/>
  <c r="W89" i="23"/>
  <c r="AW58" i="13"/>
  <c r="AN71" i="13"/>
  <c r="BF83" i="13"/>
  <c r="AN100" i="13"/>
  <c r="V104" i="13"/>
  <c r="AE105" i="13"/>
  <c r="AW105" i="13"/>
  <c r="BF106" i="13"/>
  <c r="AW107" i="13"/>
  <c r="V112" i="13"/>
  <c r="AE113" i="13"/>
  <c r="AN114" i="13"/>
  <c r="AE115" i="13"/>
  <c r="AW115" i="13"/>
  <c r="BF118" i="13"/>
  <c r="V130" i="13"/>
  <c r="AN220" i="13"/>
  <c r="BF220" i="13"/>
  <c r="AW229" i="13"/>
  <c r="AE263" i="13"/>
  <c r="V274" i="13"/>
  <c r="V284" i="13"/>
  <c r="V302" i="13"/>
  <c r="AE327" i="13"/>
  <c r="BF332" i="13"/>
  <c r="AE333" i="13"/>
  <c r="AW403" i="13"/>
  <c r="V404" i="13"/>
  <c r="AQ438" i="23"/>
  <c r="CA438" i="23"/>
  <c r="AE362" i="13"/>
  <c r="P15" i="23"/>
  <c r="AE98" i="13"/>
  <c r="BF121" i="13"/>
  <c r="AW148" i="13"/>
  <c r="AN170" i="13"/>
  <c r="AE198" i="13"/>
  <c r="AN200" i="13"/>
  <c r="AN226" i="13"/>
  <c r="AN285" i="13"/>
  <c r="BF287" i="13"/>
  <c r="V288" i="13"/>
  <c r="AE334" i="13"/>
  <c r="AN343" i="13"/>
  <c r="V344" i="13"/>
  <c r="BF371" i="13"/>
  <c r="AN372" i="13"/>
  <c r="AW406" i="13"/>
  <c r="V413" i="13"/>
  <c r="AW416" i="13"/>
  <c r="BF420" i="13"/>
  <c r="AN421" i="13"/>
  <c r="BF427" i="13"/>
  <c r="BF456" i="13"/>
  <c r="AN463" i="13"/>
  <c r="AW470" i="13"/>
  <c r="AW499" i="13"/>
  <c r="AE500" i="13"/>
  <c r="BF500" i="13"/>
  <c r="AN501" i="13"/>
  <c r="AN514" i="13"/>
  <c r="AW59" i="13"/>
  <c r="AE60" i="13"/>
  <c r="BF141" i="13"/>
  <c r="AW143" i="13"/>
  <c r="AE154" i="13"/>
  <c r="V156" i="13"/>
  <c r="AW159" i="13"/>
  <c r="AW162" i="13"/>
  <c r="AE163" i="13"/>
  <c r="AN168" i="13"/>
  <c r="V169" i="13"/>
  <c r="AW172" i="13"/>
  <c r="AE185" i="13"/>
  <c r="BF188" i="13"/>
  <c r="AN189" i="13"/>
  <c r="V190" i="13"/>
  <c r="AW190" i="13"/>
  <c r="AE191" i="13"/>
  <c r="AW203" i="13"/>
  <c r="AN62" i="13"/>
  <c r="BF335" i="13"/>
  <c r="BF374" i="13"/>
  <c r="AN400" i="13"/>
  <c r="AE421" i="13"/>
  <c r="AW427" i="13"/>
  <c r="AW430" i="13"/>
  <c r="AE431" i="13"/>
  <c r="AE485" i="13"/>
  <c r="AN486" i="13"/>
  <c r="AE501" i="13"/>
  <c r="AN502" i="13"/>
  <c r="BF514" i="13"/>
  <c r="AZ457" i="23"/>
  <c r="AN133" i="13"/>
  <c r="V144" i="13"/>
  <c r="AW163" i="13"/>
  <c r="BF205" i="13"/>
  <c r="V217" i="13"/>
  <c r="AW217" i="13"/>
  <c r="AE218" i="13"/>
  <c r="V220" i="13"/>
  <c r="AE273" i="13"/>
  <c r="AN284" i="13"/>
  <c r="BF461" i="13"/>
  <c r="AE470" i="13"/>
  <c r="AN471" i="13"/>
  <c r="V514" i="13"/>
  <c r="AN526" i="13"/>
  <c r="AW540" i="13"/>
  <c r="AE541" i="13"/>
  <c r="AN584" i="13"/>
  <c r="AW588" i="13"/>
  <c r="AE59" i="13"/>
  <c r="AN105" i="13"/>
  <c r="AE107" i="13"/>
  <c r="AN112" i="13"/>
  <c r="BF114" i="13"/>
  <c r="AN115" i="13"/>
  <c r="BF117" i="13"/>
  <c r="V135" i="13"/>
  <c r="AE140" i="13"/>
  <c r="AN141" i="13"/>
  <c r="AN144" i="13"/>
  <c r="BF156" i="13"/>
  <c r="AE159" i="13"/>
  <c r="AE162" i="13"/>
  <c r="BF162" i="13"/>
  <c r="AN163" i="13"/>
  <c r="V168" i="13"/>
  <c r="AW168" i="13"/>
  <c r="AE169" i="13"/>
  <c r="V221" i="13"/>
  <c r="AE261" i="13"/>
  <c r="BF261" i="13"/>
  <c r="AN262" i="13"/>
  <c r="V263" i="13"/>
  <c r="AN272" i="13"/>
  <c r="BF284" i="13"/>
  <c r="AW333" i="13"/>
  <c r="V46" i="13"/>
  <c r="AN48" i="13"/>
  <c r="AE53" i="13"/>
  <c r="AN56" i="13"/>
  <c r="BF100" i="13"/>
  <c r="AN116" i="13"/>
  <c r="V155" i="13"/>
  <c r="AN157" i="13"/>
  <c r="AN172" i="13"/>
  <c r="AE227" i="13"/>
  <c r="BF345" i="13"/>
  <c r="AE349" i="13"/>
  <c r="BF349" i="13"/>
  <c r="AE354" i="13"/>
  <c r="BF444" i="13"/>
  <c r="AW461" i="13"/>
  <c r="AN472" i="13"/>
  <c r="AW472" i="13"/>
  <c r="V474" i="13"/>
  <c r="AE474" i="13"/>
  <c r="AN474" i="13"/>
  <c r="AN477" i="13"/>
  <c r="BF478" i="13"/>
  <c r="V479" i="13"/>
  <c r="AE479" i="13"/>
  <c r="BF505" i="13"/>
  <c r="AN515" i="13"/>
  <c r="AW517" i="13"/>
  <c r="AW518" i="13"/>
  <c r="BF518" i="13"/>
  <c r="AW529" i="13"/>
  <c r="AE68" i="13"/>
  <c r="BF68" i="13"/>
  <c r="BF75" i="13"/>
  <c r="AW173" i="13"/>
  <c r="BF229" i="13"/>
  <c r="AN230" i="13"/>
  <c r="AE244" i="13"/>
  <c r="AN244" i="13"/>
  <c r="AW274" i="13"/>
  <c r="V277" i="13"/>
  <c r="AW533" i="13"/>
  <c r="AN534" i="13"/>
  <c r="V549" i="13"/>
  <c r="BF557" i="13"/>
  <c r="AN569" i="13"/>
  <c r="AN84" i="13"/>
  <c r="AN87" i="13"/>
  <c r="AE130" i="13"/>
  <c r="BF134" i="13"/>
  <c r="AE221" i="13"/>
  <c r="AW221" i="13"/>
  <c r="BF221" i="13"/>
  <c r="AE226" i="13"/>
  <c r="V286" i="13"/>
  <c r="AW375" i="13"/>
  <c r="BF404" i="13"/>
  <c r="AW413" i="13"/>
  <c r="AW573" i="13"/>
  <c r="BF573" i="13"/>
  <c r="V574" i="13"/>
  <c r="V587" i="13"/>
  <c r="AZ455" i="23"/>
  <c r="AW29" i="13"/>
  <c r="V59" i="13"/>
  <c r="AN169" i="13"/>
  <c r="AE303" i="13"/>
  <c r="AE305" i="13"/>
  <c r="AW329" i="13"/>
  <c r="AW419" i="13"/>
  <c r="AN433" i="13"/>
  <c r="V435" i="13"/>
  <c r="AN603" i="13"/>
  <c r="AH439" i="23"/>
  <c r="AZ439" i="23"/>
  <c r="AH368" i="23"/>
  <c r="CA368" i="23"/>
  <c r="AH369" i="23"/>
  <c r="AQ369" i="23"/>
  <c r="AZ369" i="23"/>
  <c r="AQ375" i="23"/>
  <c r="CA375" i="23"/>
  <c r="AZ458" i="23"/>
  <c r="AH459" i="23"/>
  <c r="AZ459" i="23"/>
  <c r="CA165" i="23"/>
  <c r="AH223" i="23"/>
  <c r="AQ459" i="23"/>
  <c r="AZ368" i="23"/>
  <c r="CA369" i="23"/>
  <c r="AH438" i="23"/>
  <c r="AZ438" i="23"/>
  <c r="AQ439" i="23"/>
  <c r="CA451" i="23"/>
  <c r="CA453" i="23"/>
  <c r="AZ454" i="23"/>
  <c r="AQ455" i="23"/>
  <c r="CA459" i="23"/>
  <c r="CA144" i="23"/>
  <c r="AH149" i="23"/>
  <c r="AQ158" i="23"/>
  <c r="AH608" i="23"/>
  <c r="AZ149" i="23"/>
  <c r="AH375" i="23"/>
  <c r="AZ375" i="23"/>
  <c r="AZ144" i="23"/>
  <c r="AQ149" i="23"/>
  <c r="AH158" i="23"/>
  <c r="AZ158" i="23"/>
  <c r="AH20" i="23"/>
  <c r="AH548" i="23"/>
  <c r="AE31" i="13"/>
  <c r="AW31" i="13"/>
  <c r="AN32" i="13"/>
  <c r="AN69" i="13"/>
  <c r="AW72" i="13"/>
  <c r="AN73" i="13"/>
  <c r="BF73" i="13"/>
  <c r="AE74" i="13"/>
  <c r="AW74" i="13"/>
  <c r="AE76" i="13"/>
  <c r="AW76" i="13"/>
  <c r="V81" i="13"/>
  <c r="BF81" i="13"/>
  <c r="AE82" i="13"/>
  <c r="AN83" i="13"/>
  <c r="BF105" i="13"/>
  <c r="AW112" i="13"/>
  <c r="BF203" i="13"/>
  <c r="V600" i="13"/>
  <c r="AQ18" i="23"/>
  <c r="AN54" i="13"/>
  <c r="AE55" i="13"/>
  <c r="AW57" i="13"/>
  <c r="AN58" i="13"/>
  <c r="BF58" i="13"/>
  <c r="BF60" i="13"/>
  <c r="AW61" i="13"/>
  <c r="V62" i="13"/>
  <c r="AN85" i="13"/>
  <c r="AW130" i="13"/>
  <c r="V131" i="13"/>
  <c r="AN131" i="13"/>
  <c r="BF131" i="13"/>
  <c r="AZ194" i="23"/>
  <c r="AE26" i="13"/>
  <c r="V27" i="13"/>
  <c r="AN27" i="13"/>
  <c r="BF27" i="13"/>
  <c r="AE28" i="13"/>
  <c r="AW28" i="13"/>
  <c r="V29" i="13"/>
  <c r="V70" i="13"/>
  <c r="BF70" i="13"/>
  <c r="AE86" i="13"/>
  <c r="AW88" i="13"/>
  <c r="V102" i="13"/>
  <c r="AN102" i="13"/>
  <c r="AW103" i="13"/>
  <c r="BF155" i="13"/>
  <c r="AE156" i="13"/>
  <c r="V157" i="13"/>
  <c r="BF206" i="13"/>
  <c r="BF575" i="13"/>
  <c r="AE302" i="13"/>
  <c r="V303" i="13"/>
  <c r="AN313" i="13"/>
  <c r="BF315" i="13"/>
  <c r="BF319" i="13"/>
  <c r="AZ594" i="23"/>
  <c r="BF29" i="13"/>
  <c r="V33" i="13"/>
  <c r="AW42" i="13"/>
  <c r="AW46" i="13"/>
  <c r="AN47" i="13"/>
  <c r="AE48" i="13"/>
  <c r="AN130" i="13"/>
  <c r="BF130" i="13"/>
  <c r="AE131" i="13"/>
  <c r="AW131" i="13"/>
  <c r="V132" i="13"/>
  <c r="AW133" i="13"/>
  <c r="AE135" i="13"/>
  <c r="AW135" i="13"/>
  <c r="V140" i="13"/>
  <c r="AN140" i="13"/>
  <c r="AW141" i="13"/>
  <c r="V142" i="13"/>
  <c r="AE158" i="13"/>
  <c r="BF175" i="13"/>
  <c r="V234" i="13"/>
  <c r="AN234" i="13"/>
  <c r="BF234" i="13"/>
  <c r="AE235" i="13"/>
  <c r="AW235" i="13"/>
  <c r="V240" i="13"/>
  <c r="AN240" i="13"/>
  <c r="BF240" i="13"/>
  <c r="AW241" i="13"/>
  <c r="V242" i="13"/>
  <c r="AN242" i="13"/>
  <c r="BF242" i="13"/>
  <c r="AE243" i="13"/>
  <c r="AW243" i="13"/>
  <c r="V244" i="13"/>
  <c r="AE247" i="13"/>
  <c r="AW43" i="13"/>
  <c r="V44" i="13"/>
  <c r="BF44" i="13"/>
  <c r="AE45" i="13"/>
  <c r="V67" i="13"/>
  <c r="AN67" i="13"/>
  <c r="BF67" i="13"/>
  <c r="BF86" i="13"/>
  <c r="AE87" i="13"/>
  <c r="AW87" i="13"/>
  <c r="AN88" i="13"/>
  <c r="AE89" i="13"/>
  <c r="AW89" i="13"/>
  <c r="V90" i="13"/>
  <c r="V99" i="13"/>
  <c r="AW119" i="13"/>
  <c r="AN120" i="13"/>
  <c r="BF120" i="13"/>
  <c r="AE121" i="13"/>
  <c r="BF126" i="13"/>
  <c r="AE127" i="13"/>
  <c r="AN128" i="13"/>
  <c r="BF128" i="13"/>
  <c r="AE129" i="13"/>
  <c r="AW129" i="13"/>
  <c r="AE142" i="13"/>
  <c r="V145" i="13"/>
  <c r="BF145" i="13"/>
  <c r="AE146" i="13"/>
  <c r="AW146" i="13"/>
  <c r="AE148" i="13"/>
  <c r="V201" i="13"/>
  <c r="BF201" i="13"/>
  <c r="AW202" i="13"/>
  <c r="AN203" i="13"/>
  <c r="BF289" i="13"/>
  <c r="AW290" i="13"/>
  <c r="V297" i="13"/>
  <c r="BF297" i="13"/>
  <c r="AW298" i="13"/>
  <c r="AE300" i="13"/>
  <c r="V301" i="13"/>
  <c r="BF301" i="13"/>
  <c r="AE341" i="13"/>
  <c r="AW341" i="13"/>
  <c r="V342" i="13"/>
  <c r="AN342" i="13"/>
  <c r="BF342" i="13"/>
  <c r="AW347" i="13"/>
  <c r="V348" i="13"/>
  <c r="AN348" i="13"/>
  <c r="BF348" i="13"/>
  <c r="AW360" i="13"/>
  <c r="AE368" i="13"/>
  <c r="AW368" i="13"/>
  <c r="V369" i="13"/>
  <c r="AE370" i="13"/>
  <c r="AW370" i="13"/>
  <c r="AN371" i="13"/>
  <c r="AE440" i="13"/>
  <c r="AE477" i="13"/>
  <c r="V375" i="13"/>
  <c r="BF445" i="13"/>
  <c r="AN488" i="13"/>
  <c r="AE491" i="13"/>
  <c r="AN519" i="13"/>
  <c r="AW526" i="13"/>
  <c r="BF534" i="13"/>
  <c r="AW543" i="13"/>
  <c r="BF176" i="13"/>
  <c r="V207" i="13"/>
  <c r="AW247" i="13"/>
  <c r="AN268" i="13"/>
  <c r="BF270" i="13"/>
  <c r="BF327" i="13"/>
  <c r="AE398" i="13"/>
  <c r="AN401" i="13"/>
  <c r="AN455" i="13"/>
  <c r="BF546" i="13"/>
  <c r="BF89" i="13"/>
  <c r="AE90" i="13"/>
  <c r="AN98" i="13"/>
  <c r="AE99" i="13"/>
  <c r="BF115" i="13"/>
  <c r="AW120" i="13"/>
  <c r="V121" i="13"/>
  <c r="V127" i="13"/>
  <c r="V129" i="13"/>
  <c r="AN129" i="13"/>
  <c r="BF129" i="13"/>
  <c r="BF142" i="13"/>
  <c r="AW145" i="13"/>
  <c r="V146" i="13"/>
  <c r="AN146" i="13"/>
  <c r="AW147" i="13"/>
  <c r="V148" i="13"/>
  <c r="AN148" i="13"/>
  <c r="AE149" i="13"/>
  <c r="V154" i="13"/>
  <c r="AN161" i="13"/>
  <c r="AE201" i="13"/>
  <c r="AW201" i="13"/>
  <c r="V202" i="13"/>
  <c r="AN202" i="13"/>
  <c r="BF202" i="13"/>
  <c r="AE203" i="13"/>
  <c r="BF274" i="13"/>
  <c r="AW289" i="13"/>
  <c r="V290" i="13"/>
  <c r="AN290" i="13"/>
  <c r="BF290" i="13"/>
  <c r="AE291" i="13"/>
  <c r="AE297" i="13"/>
  <c r="AW297" i="13"/>
  <c r="V298" i="13"/>
  <c r="AN298" i="13"/>
  <c r="BF298" i="13"/>
  <c r="AN300" i="13"/>
  <c r="BF300" i="13"/>
  <c r="AE301" i="13"/>
  <c r="AW301" i="13"/>
  <c r="AE330" i="13"/>
  <c r="AN341" i="13"/>
  <c r="AE342" i="13"/>
  <c r="BF347" i="13"/>
  <c r="AW348" i="13"/>
  <c r="V368" i="13"/>
  <c r="AN368" i="13"/>
  <c r="BF368" i="13"/>
  <c r="AE369" i="13"/>
  <c r="V370" i="13"/>
  <c r="AN370" i="13"/>
  <c r="BF370" i="13"/>
  <c r="AE371" i="13"/>
  <c r="AW371" i="13"/>
  <c r="AW404" i="13"/>
  <c r="AN415" i="13"/>
  <c r="BF417" i="13"/>
  <c r="BF434" i="13"/>
  <c r="V440" i="13"/>
  <c r="AN440" i="13"/>
  <c r="BF440" i="13"/>
  <c r="AE441" i="13"/>
  <c r="AW441" i="13"/>
  <c r="BF442" i="13"/>
  <c r="AN461" i="13"/>
  <c r="AW474" i="13"/>
  <c r="AE503" i="13"/>
  <c r="AW515" i="13"/>
  <c r="AE532" i="13"/>
  <c r="V533" i="13"/>
  <c r="AE549" i="13"/>
  <c r="AN589" i="13"/>
  <c r="V597" i="13"/>
  <c r="AE157" i="13"/>
  <c r="AW205" i="13"/>
  <c r="V206" i="13"/>
  <c r="AN206" i="13"/>
  <c r="BF233" i="13"/>
  <c r="AE234" i="13"/>
  <c r="V235" i="13"/>
  <c r="AN235" i="13"/>
  <c r="BF235" i="13"/>
  <c r="AW240" i="13"/>
  <c r="AN241" i="13"/>
  <c r="AE242" i="13"/>
  <c r="V243" i="13"/>
  <c r="BF243" i="13"/>
  <c r="AW305" i="13"/>
  <c r="V310" i="13"/>
  <c r="AN310" i="13"/>
  <c r="BF310" i="13"/>
  <c r="AE311" i="13"/>
  <c r="AW311" i="13"/>
  <c r="V312" i="13"/>
  <c r="BF312" i="13"/>
  <c r="BF316" i="13"/>
  <c r="AE317" i="13"/>
  <c r="AW317" i="13"/>
  <c r="V318" i="13"/>
  <c r="AN318" i="13"/>
  <c r="AE319" i="13"/>
  <c r="BF390" i="13"/>
  <c r="AE391" i="13"/>
  <c r="AW391" i="13"/>
  <c r="V392" i="13"/>
  <c r="AN392" i="13"/>
  <c r="BF392" i="13"/>
  <c r="AW598" i="13"/>
  <c r="V603" i="13"/>
  <c r="AE385" i="13"/>
  <c r="BF421" i="13"/>
  <c r="AE426" i="13"/>
  <c r="AW428" i="13"/>
  <c r="AN479" i="13"/>
  <c r="V489" i="13"/>
  <c r="BF526" i="13"/>
  <c r="AW534" i="13"/>
  <c r="AN543" i="13"/>
  <c r="BF545" i="13"/>
  <c r="BF576" i="13"/>
  <c r="BF584" i="13"/>
  <c r="AE600" i="13"/>
  <c r="BF53" i="13"/>
  <c r="AW60" i="13"/>
  <c r="V61" i="13"/>
  <c r="AN61" i="13"/>
  <c r="BF61" i="13"/>
  <c r="V72" i="13"/>
  <c r="AE75" i="13"/>
  <c r="AE85" i="13"/>
  <c r="AW85" i="13"/>
  <c r="AE117" i="13"/>
  <c r="AW117" i="13"/>
  <c r="V118" i="13"/>
  <c r="AE144" i="13"/>
  <c r="AE207" i="13"/>
  <c r="V226" i="13"/>
  <c r="AN247" i="13"/>
  <c r="BF249" i="13"/>
  <c r="AE254" i="13"/>
  <c r="AE268" i="13"/>
  <c r="AW270" i="13"/>
  <c r="BF355" i="13"/>
  <c r="AN398" i="13"/>
  <c r="V406" i="13"/>
  <c r="AN406" i="13"/>
  <c r="BF406" i="13"/>
  <c r="AE407" i="13"/>
  <c r="V412" i="13"/>
  <c r="BF412" i="13"/>
  <c r="AE413" i="13"/>
  <c r="BF414" i="13"/>
  <c r="AE415" i="13"/>
  <c r="AN416" i="13"/>
  <c r="BF416" i="13"/>
  <c r="AE417" i="13"/>
  <c r="AW417" i="13"/>
  <c r="AE463" i="13"/>
  <c r="AW463" i="13"/>
  <c r="V470" i="13"/>
  <c r="AN470" i="13"/>
  <c r="AE471" i="13"/>
  <c r="BF507" i="13"/>
  <c r="AW512" i="13"/>
  <c r="V513" i="13"/>
  <c r="AN513" i="13"/>
  <c r="AE514" i="13"/>
  <c r="AW514" i="13"/>
  <c r="V528" i="13"/>
  <c r="AE531" i="13"/>
  <c r="AW531" i="13"/>
  <c r="V532" i="13"/>
  <c r="AW546" i="13"/>
  <c r="AE548" i="13"/>
  <c r="AE560" i="13"/>
  <c r="AW560" i="13"/>
  <c r="AN561" i="13"/>
  <c r="BF561" i="13"/>
  <c r="AE562" i="13"/>
  <c r="V563" i="13"/>
  <c r="AN563" i="13"/>
  <c r="BF563" i="13"/>
  <c r="AE568" i="13"/>
  <c r="AW591" i="13"/>
  <c r="V596" i="13"/>
  <c r="AN596" i="13"/>
  <c r="BF596" i="13"/>
  <c r="V605" i="13"/>
  <c r="AH377" i="23"/>
  <c r="AQ377" i="23"/>
  <c r="AZ377" i="23"/>
  <c r="AZ255" i="23"/>
  <c r="AH62" i="23"/>
  <c r="AQ62" i="23"/>
  <c r="AQ63" i="23"/>
  <c r="AZ63" i="23"/>
  <c r="CA63" i="23"/>
  <c r="AQ65" i="23"/>
  <c r="AZ66" i="23"/>
  <c r="AH67" i="23"/>
  <c r="AQ67" i="23"/>
  <c r="AZ67" i="23"/>
  <c r="CA67" i="23"/>
  <c r="AZ88" i="23"/>
  <c r="CA88" i="23"/>
  <c r="AH93" i="23"/>
  <c r="AQ93" i="23"/>
  <c r="AZ93" i="23"/>
  <c r="AZ97" i="23"/>
  <c r="AH99" i="23"/>
  <c r="AQ99" i="23"/>
  <c r="AZ99" i="23"/>
  <c r="CA99" i="23"/>
  <c r="AZ100" i="23"/>
  <c r="AH101" i="23"/>
  <c r="AQ101" i="23"/>
  <c r="AZ101" i="23"/>
  <c r="AH102" i="23"/>
  <c r="AQ102" i="23"/>
  <c r="CA112" i="23"/>
  <c r="AQ113" i="23"/>
  <c r="AH115" i="23"/>
  <c r="AQ115" i="23"/>
  <c r="AZ115" i="23"/>
  <c r="CA115" i="23"/>
  <c r="CA116" i="23"/>
  <c r="AH117" i="23"/>
  <c r="AQ117" i="23"/>
  <c r="AH118" i="23"/>
  <c r="AQ118" i="23"/>
  <c r="AZ118" i="23"/>
  <c r="CA118" i="23"/>
  <c r="AH119" i="23"/>
  <c r="CA158" i="23"/>
  <c r="AH163" i="23"/>
  <c r="AQ163" i="23"/>
  <c r="AZ163" i="23"/>
  <c r="AQ491" i="23"/>
  <c r="CA508" i="23"/>
  <c r="CA594" i="23"/>
  <c r="AQ595" i="23"/>
  <c r="AH460" i="23"/>
  <c r="AZ491" i="23"/>
  <c r="CA455" i="23"/>
  <c r="CA458" i="23"/>
  <c r="AQ441" i="23"/>
  <c r="AQ442" i="23"/>
  <c r="AZ442" i="23"/>
  <c r="CA442" i="23"/>
  <c r="AH443" i="23"/>
  <c r="AQ443" i="23"/>
  <c r="AH379" i="23"/>
  <c r="CA119" i="23"/>
  <c r="AZ198" i="23"/>
  <c r="CA214" i="23"/>
  <c r="AQ246" i="23"/>
  <c r="AQ264" i="23"/>
  <c r="AZ264" i="23"/>
  <c r="CA264" i="23"/>
  <c r="AH265" i="23"/>
  <c r="AQ265" i="23"/>
  <c r="AH267" i="23"/>
  <c r="AZ267" i="23"/>
  <c r="CA267" i="23"/>
  <c r="AQ268" i="23"/>
  <c r="AZ268" i="23"/>
  <c r="CA268" i="23"/>
  <c r="AQ297" i="23"/>
  <c r="CA297" i="23"/>
  <c r="AH299" i="23"/>
  <c r="CA304" i="23"/>
  <c r="AH335" i="23"/>
  <c r="AQ335" i="23"/>
  <c r="AZ335" i="23"/>
  <c r="AH336" i="23"/>
  <c r="AQ336" i="23"/>
  <c r="CA336" i="23"/>
  <c r="AZ338" i="23"/>
  <c r="CA338" i="23"/>
  <c r="AH339" i="23"/>
  <c r="AQ339" i="23"/>
  <c r="AZ339" i="23"/>
  <c r="CA351" i="23"/>
  <c r="AQ353" i="23"/>
  <c r="AZ353" i="23"/>
  <c r="CA353" i="23"/>
  <c r="AZ354" i="23"/>
  <c r="CA354" i="23"/>
  <c r="AZ366" i="23"/>
  <c r="AH367" i="23"/>
  <c r="AQ367" i="23"/>
  <c r="AZ367" i="23"/>
  <c r="CA367" i="23"/>
  <c r="AQ379" i="23"/>
  <c r="CA382" i="23"/>
  <c r="AH257" i="23"/>
  <c r="AQ257" i="23"/>
  <c r="AZ257" i="23"/>
  <c r="CA257" i="23"/>
  <c r="CA262" i="23"/>
  <c r="AZ506" i="23"/>
  <c r="CA506" i="23"/>
  <c r="AQ507" i="23"/>
  <c r="AZ507" i="23"/>
  <c r="CA507" i="23"/>
  <c r="AH514" i="23"/>
  <c r="AQ514" i="23"/>
  <c r="AZ514" i="23"/>
  <c r="CA514" i="23"/>
  <c r="AQ515" i="23"/>
  <c r="CA528" i="23"/>
  <c r="AH529" i="23"/>
  <c r="AQ529" i="23"/>
  <c r="AZ529" i="23"/>
  <c r="AQ532" i="23"/>
  <c r="CA532" i="23"/>
  <c r="AH533" i="23"/>
  <c r="AQ533" i="23"/>
  <c r="AH534" i="23"/>
  <c r="CA554" i="23"/>
  <c r="AH555" i="23"/>
  <c r="AQ555" i="23"/>
  <c r="CA555" i="23"/>
  <c r="AH556" i="23"/>
  <c r="AQ556" i="23"/>
  <c r="AZ556" i="23"/>
  <c r="CA556" i="23"/>
  <c r="AH560" i="23"/>
  <c r="AH565" i="23"/>
  <c r="AQ565" i="23"/>
  <c r="AZ565" i="23"/>
  <c r="CA565" i="23"/>
  <c r="AH569" i="23"/>
  <c r="AQ569" i="23"/>
  <c r="AZ569" i="23"/>
  <c r="CA569" i="23"/>
  <c r="AH570" i="23"/>
  <c r="AZ570" i="23"/>
  <c r="AZ578" i="23"/>
  <c r="CA578" i="23"/>
  <c r="AH583" i="23"/>
  <c r="AQ583" i="23"/>
  <c r="AZ583" i="23"/>
  <c r="AH584" i="23"/>
  <c r="AH591" i="23"/>
  <c r="AQ591" i="23"/>
  <c r="CA591" i="23"/>
  <c r="AZ46" i="23"/>
  <c r="AH164" i="23"/>
  <c r="AH181" i="23"/>
  <c r="AQ181" i="23"/>
  <c r="AZ181" i="23"/>
  <c r="CA181" i="23"/>
  <c r="AQ182" i="23"/>
  <c r="AH183" i="23"/>
  <c r="AQ183" i="23"/>
  <c r="AZ183" i="23"/>
  <c r="CA183" i="23"/>
  <c r="AH184" i="23"/>
  <c r="AQ191" i="23"/>
  <c r="AZ191" i="23"/>
  <c r="CA191" i="23"/>
  <c r="AH192" i="23"/>
  <c r="AQ235" i="23"/>
  <c r="AZ235" i="23"/>
  <c r="CA235" i="23"/>
  <c r="AH236" i="23"/>
  <c r="AQ236" i="23"/>
  <c r="AZ236" i="23"/>
  <c r="AH238" i="23"/>
  <c r="AZ238" i="23"/>
  <c r="AQ239" i="23"/>
  <c r="AZ239" i="23"/>
  <c r="CA239" i="23"/>
  <c r="AQ43" i="23"/>
  <c r="CA43" i="23"/>
  <c r="AH195" i="23"/>
  <c r="AH252" i="23"/>
  <c r="CA273" i="23"/>
  <c r="CA285" i="23"/>
  <c r="CA53" i="23"/>
  <c r="AH54" i="23"/>
  <c r="AQ54" i="23"/>
  <c r="AH129" i="23"/>
  <c r="CA130" i="23"/>
  <c r="AH131" i="23"/>
  <c r="AZ131" i="23"/>
  <c r="AQ132" i="23"/>
  <c r="AH133" i="23"/>
  <c r="AZ133" i="23"/>
  <c r="CA133" i="23"/>
  <c r="AH138" i="23"/>
  <c r="AZ140" i="23"/>
  <c r="CA149" i="23"/>
  <c r="CA163" i="23"/>
  <c r="AZ182" i="23"/>
  <c r="V391" i="23"/>
  <c r="Y391" i="23" s="1"/>
  <c r="AH494" i="23"/>
  <c r="AH500" i="23"/>
  <c r="AQ500" i="23"/>
  <c r="AZ500" i="23"/>
  <c r="AH501" i="23"/>
  <c r="AQ501" i="23"/>
  <c r="CA501" i="23"/>
  <c r="AQ520" i="23"/>
  <c r="CA583" i="23"/>
  <c r="AQ17" i="23"/>
  <c r="V153" i="23"/>
  <c r="Y153" i="23" s="1"/>
  <c r="AH32" i="23"/>
  <c r="CA238" i="23"/>
  <c r="AH156" i="23"/>
  <c r="CA131" i="23"/>
  <c r="AZ117" i="23"/>
  <c r="CA100" i="23"/>
  <c r="V46" i="23"/>
  <c r="AH153" i="23"/>
  <c r="AQ223" i="23"/>
  <c r="AZ286" i="23"/>
  <c r="V407" i="23"/>
  <c r="Y407" i="23" s="1"/>
  <c r="CA407" i="23"/>
  <c r="AQ408" i="23"/>
  <c r="AH410" i="23"/>
  <c r="CA418" i="23"/>
  <c r="AZ431" i="23"/>
  <c r="AQ444" i="23"/>
  <c r="AH508" i="23"/>
  <c r="CA515" i="23"/>
  <c r="AH240" i="23"/>
  <c r="AZ265" i="23"/>
  <c r="AH273" i="23"/>
  <c r="AH341" i="23"/>
  <c r="AH343" i="23"/>
  <c r="AH350" i="23"/>
  <c r="AZ533" i="23"/>
  <c r="CA23" i="23"/>
  <c r="CA28" i="23"/>
  <c r="CA184" i="23"/>
  <c r="AH200" i="23"/>
  <c r="AH205" i="23"/>
  <c r="AZ206" i="23"/>
  <c r="CA206" i="23"/>
  <c r="AH207" i="23"/>
  <c r="AQ207" i="23"/>
  <c r="CA207" i="23"/>
  <c r="AH208" i="23"/>
  <c r="CA209" i="23"/>
  <c r="AH210" i="23"/>
  <c r="AQ210" i="23"/>
  <c r="AZ210" i="23"/>
  <c r="AH211" i="23"/>
  <c r="AQ211" i="23"/>
  <c r="AZ211" i="23"/>
  <c r="AH213" i="23"/>
  <c r="AQ213" i="23"/>
  <c r="AZ213" i="23"/>
  <c r="CA213" i="23"/>
  <c r="AH214" i="23"/>
  <c r="AQ214" i="23"/>
  <c r="AZ214" i="23"/>
  <c r="AH220" i="23"/>
  <c r="AQ220" i="23"/>
  <c r="AZ220" i="23"/>
  <c r="CA220" i="23"/>
  <c r="AH221" i="23"/>
  <c r="AZ221" i="23"/>
  <c r="CA221" i="23"/>
  <c r="AH222" i="23"/>
  <c r="AQ222" i="23"/>
  <c r="AZ222" i="23"/>
  <c r="CA222" i="23"/>
  <c r="V355" i="23"/>
  <c r="Y355" i="23" s="1"/>
  <c r="AQ360" i="23"/>
  <c r="AZ363" i="23"/>
  <c r="AH394" i="23"/>
  <c r="CA395" i="23"/>
  <c r="AH396" i="23"/>
  <c r="AQ396" i="23"/>
  <c r="AZ396" i="23"/>
  <c r="AH397" i="23"/>
  <c r="AQ397" i="23"/>
  <c r="CA403" i="23"/>
  <c r="AQ406" i="23"/>
  <c r="AZ406" i="23"/>
  <c r="CA406" i="23"/>
  <c r="V526" i="23"/>
  <c r="Y526" i="23" s="1"/>
  <c r="AQ584" i="23"/>
  <c r="AQ156" i="23"/>
  <c r="CA534" i="23"/>
  <c r="AZ542" i="23"/>
  <c r="AH566" i="23"/>
  <c r="CA579" i="23"/>
  <c r="V115" i="23"/>
  <c r="Y115" i="23" s="1"/>
  <c r="W115" i="23"/>
  <c r="V131" i="23"/>
  <c r="Y131" i="23" s="1"/>
  <c r="W131" i="23"/>
  <c r="V138" i="23"/>
  <c r="W138" i="23"/>
  <c r="W340" i="23"/>
  <c r="V340" i="23"/>
  <c r="Y340" i="23" s="1"/>
  <c r="V501" i="23"/>
  <c r="Y501" i="23" s="1"/>
  <c r="W501" i="23"/>
  <c r="V505" i="23"/>
  <c r="Y505" i="23" s="1"/>
  <c r="W505" i="23"/>
  <c r="V608" i="23"/>
  <c r="Y608" i="23" s="1"/>
  <c r="X608" i="23"/>
  <c r="AH16" i="23"/>
  <c r="V17" i="23"/>
  <c r="Y17" i="23" s="1"/>
  <c r="W17" i="23"/>
  <c r="V29" i="23"/>
  <c r="W29" i="23"/>
  <c r="AQ30" i="23"/>
  <c r="AZ30" i="23"/>
  <c r="CA30" i="23"/>
  <c r="V31" i="23"/>
  <c r="W31" i="23"/>
  <c r="AH31" i="23"/>
  <c r="CA31" i="23"/>
  <c r="V32" i="23"/>
  <c r="W32" i="23"/>
  <c r="AZ35" i="23"/>
  <c r="CA35" i="23"/>
  <c r="V36" i="23"/>
  <c r="Y36" i="23" s="1"/>
  <c r="W36" i="23"/>
  <c r="AH36" i="23"/>
  <c r="CA64" i="23"/>
  <c r="V65" i="23"/>
  <c r="X65" i="23"/>
  <c r="AQ66" i="23"/>
  <c r="V93" i="23"/>
  <c r="W93" i="23"/>
  <c r="V96" i="23"/>
  <c r="Y96" i="23" s="1"/>
  <c r="W96" i="23"/>
  <c r="V100" i="23"/>
  <c r="Y100" i="23" s="1"/>
  <c r="W100" i="23"/>
  <c r="V101" i="23"/>
  <c r="Y101" i="23" s="1"/>
  <c r="W101" i="23"/>
  <c r="V117" i="23"/>
  <c r="Y117" i="23" s="1"/>
  <c r="W117" i="23"/>
  <c r="V119" i="23"/>
  <c r="Y119" i="23" s="1"/>
  <c r="W119" i="23"/>
  <c r="CA129" i="23"/>
  <c r="V130" i="23"/>
  <c r="Y130" i="23" s="1"/>
  <c r="X130" i="23"/>
  <c r="V158" i="23"/>
  <c r="Y158" i="23" s="1"/>
  <c r="W158" i="23"/>
  <c r="V163" i="23"/>
  <c r="Y163" i="23" s="1"/>
  <c r="W163" i="23"/>
  <c r="V164" i="23"/>
  <c r="Y164" i="23" s="1"/>
  <c r="W164" i="23"/>
  <c r="V200" i="23"/>
  <c r="Y200" i="23" s="1"/>
  <c r="W200" i="23"/>
  <c r="V205" i="23"/>
  <c r="Y205" i="23" s="1"/>
  <c r="W205" i="23"/>
  <c r="V207" i="23"/>
  <c r="Y207" i="23" s="1"/>
  <c r="W207" i="23"/>
  <c r="V208" i="23"/>
  <c r="Y208" i="23" s="1"/>
  <c r="W208" i="23"/>
  <c r="V210" i="23"/>
  <c r="Y210" i="23" s="1"/>
  <c r="W210" i="23"/>
  <c r="V211" i="23"/>
  <c r="Y211" i="23" s="1"/>
  <c r="W211" i="23"/>
  <c r="V213" i="23"/>
  <c r="Y213" i="23" s="1"/>
  <c r="W213" i="23"/>
  <c r="V257" i="23"/>
  <c r="Y257" i="23" s="1"/>
  <c r="W257" i="23"/>
  <c r="V266" i="23"/>
  <c r="Y266" i="23" s="1"/>
  <c r="W266" i="23"/>
  <c r="V268" i="23"/>
  <c r="Y268" i="23" s="1"/>
  <c r="W268" i="23"/>
  <c r="V367" i="23"/>
  <c r="Y367" i="23" s="1"/>
  <c r="W367" i="23"/>
  <c r="V368" i="23"/>
  <c r="Y368" i="23" s="1"/>
  <c r="W368" i="23"/>
  <c r="V369" i="23"/>
  <c r="Y369" i="23" s="1"/>
  <c r="W369" i="23"/>
  <c r="X468" i="23"/>
  <c r="V336" i="23"/>
  <c r="Y336" i="23" s="1"/>
  <c r="W336" i="23"/>
  <c r="V408" i="23"/>
  <c r="Y408" i="23" s="1"/>
  <c r="X408" i="23"/>
  <c r="V597" i="23"/>
  <c r="Y597" i="23" s="1"/>
  <c r="X597" i="23"/>
  <c r="CA37" i="23"/>
  <c r="AQ44" i="23"/>
  <c r="AZ44" i="23"/>
  <c r="CA44" i="23"/>
  <c r="AH45" i="23"/>
  <c r="AZ45" i="23"/>
  <c r="AH88" i="23"/>
  <c r="AQ95" i="23"/>
  <c r="AZ95" i="23"/>
  <c r="V111" i="23"/>
  <c r="Y111" i="23" s="1"/>
  <c r="W111" i="23"/>
  <c r="AH111" i="23"/>
  <c r="CA111" i="23"/>
  <c r="V112" i="23"/>
  <c r="Y112" i="23" s="1"/>
  <c r="W112" i="23"/>
  <c r="AH112" i="23"/>
  <c r="AQ112" i="23"/>
  <c r="AZ112" i="23"/>
  <c r="V116" i="23"/>
  <c r="Y116" i="23" s="1"/>
  <c r="AZ116" i="23"/>
  <c r="CA143" i="23"/>
  <c r="AZ151" i="23"/>
  <c r="CA151" i="23"/>
  <c r="V152" i="23"/>
  <c r="Y152" i="23" s="1"/>
  <c r="W152" i="23"/>
  <c r="AH152" i="23"/>
  <c r="AQ152" i="23"/>
  <c r="AZ152" i="23"/>
  <c r="CA152" i="23"/>
  <c r="AQ167" i="23"/>
  <c r="AH199" i="23"/>
  <c r="AQ199" i="23"/>
  <c r="AH256" i="23"/>
  <c r="V555" i="23"/>
  <c r="Y555" i="23" s="1"/>
  <c r="W555" i="23"/>
  <c r="V557" i="23"/>
  <c r="Y557" i="23" s="1"/>
  <c r="W557" i="23"/>
  <c r="V51" i="23"/>
  <c r="X51" i="23"/>
  <c r="V64" i="23"/>
  <c r="W64" i="23"/>
  <c r="V149" i="23"/>
  <c r="Y149" i="23" s="1"/>
  <c r="W149" i="23"/>
  <c r="V338" i="23"/>
  <c r="Y338" i="23" s="1"/>
  <c r="W338" i="23"/>
  <c r="V507" i="23"/>
  <c r="Y507" i="23" s="1"/>
  <c r="W507" i="23"/>
  <c r="V18" i="23"/>
  <c r="X18" i="23"/>
  <c r="V20" i="23"/>
  <c r="Y20" i="23" s="1"/>
  <c r="X20" i="23"/>
  <c r="AZ20" i="23"/>
  <c r="CA21" i="23"/>
  <c r="V22" i="23"/>
  <c r="Y22" i="23" s="1"/>
  <c r="W22" i="23"/>
  <c r="AH22" i="23"/>
  <c r="AQ22" i="23"/>
  <c r="AZ22" i="23"/>
  <c r="CA22" i="23"/>
  <c r="V23" i="23"/>
  <c r="Y23" i="23" s="1"/>
  <c r="W23" i="23"/>
  <c r="AQ23" i="23"/>
  <c r="V44" i="23"/>
  <c r="X44" i="23"/>
  <c r="AH51" i="23"/>
  <c r="AZ51" i="23"/>
  <c r="CA51" i="23"/>
  <c r="Y52" i="23"/>
  <c r="W52" i="23"/>
  <c r="AQ52" i="23"/>
  <c r="CA52" i="23"/>
  <c r="AH53" i="23"/>
  <c r="CA54" i="23"/>
  <c r="V56" i="23"/>
  <c r="Y56" i="23" s="1"/>
  <c r="W56" i="23"/>
  <c r="AH56" i="23"/>
  <c r="AZ56" i="23"/>
  <c r="V61" i="23"/>
  <c r="W61" i="23"/>
  <c r="AH61" i="23"/>
  <c r="AQ61" i="23"/>
  <c r="CA61" i="23"/>
  <c r="V62" i="23"/>
  <c r="W62" i="23"/>
  <c r="CA126" i="23"/>
  <c r="AZ127" i="23"/>
  <c r="CA127" i="23"/>
  <c r="V128" i="23"/>
  <c r="Y128" i="23" s="1"/>
  <c r="W128" i="23"/>
  <c r="AQ128" i="23"/>
  <c r="CA128" i="23"/>
  <c r="AQ153" i="23"/>
  <c r="AZ153" i="23"/>
  <c r="CA153" i="23"/>
  <c r="V154" i="23"/>
  <c r="Y154" i="23" s="1"/>
  <c r="W154" i="23"/>
  <c r="AH154" i="23"/>
  <c r="AQ154" i="23"/>
  <c r="AZ154" i="23"/>
  <c r="CA154" i="23"/>
  <c r="V155" i="23"/>
  <c r="Y155" i="23" s="1"/>
  <c r="W155" i="23"/>
  <c r="AH155" i="23"/>
  <c r="AQ155" i="23"/>
  <c r="AZ155" i="23"/>
  <c r="CA155" i="23"/>
  <c r="V156" i="23"/>
  <c r="Y156" i="23" s="1"/>
  <c r="W156" i="23"/>
  <c r="CA178" i="23"/>
  <c r="AH179" i="23"/>
  <c r="AQ179" i="23"/>
  <c r="AZ179" i="23"/>
  <c r="CA179" i="23"/>
  <c r="W180" i="23"/>
  <c r="V180" i="23"/>
  <c r="Y180" i="23" s="1"/>
  <c r="V181" i="23"/>
  <c r="Y181" i="23" s="1"/>
  <c r="W181" i="23"/>
  <c r="V182" i="23"/>
  <c r="Y182" i="23" s="1"/>
  <c r="W182" i="23"/>
  <c r="V184" i="23"/>
  <c r="Y184" i="23" s="1"/>
  <c r="W184" i="23"/>
  <c r="V226" i="23"/>
  <c r="Y226" i="23" s="1"/>
  <c r="W226" i="23"/>
  <c r="AH226" i="23"/>
  <c r="AQ226" i="23"/>
  <c r="CA231" i="23"/>
  <c r="AH232" i="23"/>
  <c r="AQ232" i="23"/>
  <c r="AZ232" i="23"/>
  <c r="V233" i="23"/>
  <c r="Y233" i="23" s="1"/>
  <c r="W233" i="23"/>
  <c r="AH233" i="23"/>
  <c r="AQ233" i="23"/>
  <c r="V235" i="23"/>
  <c r="Y235" i="23" s="1"/>
  <c r="W235" i="23"/>
  <c r="V237" i="23"/>
  <c r="Y237" i="23" s="1"/>
  <c r="W237" i="23"/>
  <c r="V239" i="23"/>
  <c r="Y239" i="23" s="1"/>
  <c r="W239" i="23"/>
  <c r="AQ287" i="23"/>
  <c r="CA287" i="23"/>
  <c r="V288" i="23"/>
  <c r="Y288" i="23" s="1"/>
  <c r="W288" i="23"/>
  <c r="AH288" i="23"/>
  <c r="AZ288" i="23"/>
  <c r="CA288" i="23"/>
  <c r="V289" i="23"/>
  <c r="Y289" i="23" s="1"/>
  <c r="W289" i="23"/>
  <c r="CA289" i="23"/>
  <c r="AZ290" i="23"/>
  <c r="V291" i="23"/>
  <c r="Y291" i="23" s="1"/>
  <c r="W291" i="23"/>
  <c r="AH291" i="23"/>
  <c r="AQ291" i="23"/>
  <c r="CA291" i="23"/>
  <c r="V292" i="23"/>
  <c r="Y292" i="23" s="1"/>
  <c r="W292" i="23"/>
  <c r="AH292" i="23"/>
  <c r="V297" i="23"/>
  <c r="Y297" i="23" s="1"/>
  <c r="W297" i="23"/>
  <c r="V545" i="23"/>
  <c r="Y545" i="23" s="1"/>
  <c r="X545" i="23"/>
  <c r="AH328" i="23"/>
  <c r="AH348" i="23"/>
  <c r="AQ348" i="23"/>
  <c r="CA348" i="23"/>
  <c r="V349" i="23"/>
  <c r="Y349" i="23" s="1"/>
  <c r="W349" i="23"/>
  <c r="AH349" i="23"/>
  <c r="CA349" i="23"/>
  <c r="V350" i="23"/>
  <c r="Y350" i="23" s="1"/>
  <c r="W350" i="23"/>
  <c r="AQ364" i="23"/>
  <c r="V366" i="23"/>
  <c r="Y366" i="23" s="1"/>
  <c r="X366" i="23"/>
  <c r="V375" i="23"/>
  <c r="Y375" i="23" s="1"/>
  <c r="W375" i="23"/>
  <c r="V376" i="23"/>
  <c r="Y376" i="23" s="1"/>
  <c r="W376" i="23"/>
  <c r="CA431" i="23"/>
  <c r="AH437" i="23"/>
  <c r="V443" i="23"/>
  <c r="Y443" i="23" s="1"/>
  <c r="W443" i="23"/>
  <c r="AZ443" i="23"/>
  <c r="AQ446" i="23"/>
  <c r="AZ446" i="23"/>
  <c r="CA446" i="23"/>
  <c r="V451" i="23"/>
  <c r="Y451" i="23" s="1"/>
  <c r="W451" i="23"/>
  <c r="AH451" i="23"/>
  <c r="AQ451" i="23"/>
  <c r="AQ502" i="23"/>
  <c r="V503" i="23"/>
  <c r="Y503" i="23" s="1"/>
  <c r="X503" i="23"/>
  <c r="CA504" i="23"/>
  <c r="V514" i="23"/>
  <c r="Y514" i="23" s="1"/>
  <c r="W514" i="23"/>
  <c r="V515" i="23"/>
  <c r="Y515" i="23" s="1"/>
  <c r="W515" i="23"/>
  <c r="V519" i="23"/>
  <c r="Y519" i="23" s="1"/>
  <c r="W519" i="23"/>
  <c r="AZ520" i="23"/>
  <c r="CA520" i="23"/>
  <c r="V525" i="23"/>
  <c r="Y525" i="23" s="1"/>
  <c r="W525" i="23"/>
  <c r="AH525" i="23"/>
  <c r="AZ525" i="23"/>
  <c r="CA525" i="23"/>
  <c r="AQ548" i="23"/>
  <c r="AH557" i="23"/>
  <c r="AZ557" i="23"/>
  <c r="CA557" i="23"/>
  <c r="V571" i="23"/>
  <c r="Y571" i="23" s="1"/>
  <c r="W571" i="23"/>
  <c r="V578" i="23"/>
  <c r="W578" i="23"/>
  <c r="AH579" i="23"/>
  <c r="AQ579" i="23"/>
  <c r="AZ579" i="23"/>
  <c r="CA180" i="23"/>
  <c r="W192" i="23"/>
  <c r="V193" i="23"/>
  <c r="Y193" i="23" s="1"/>
  <c r="W193" i="23"/>
  <c r="AZ193" i="23"/>
  <c r="CA193" i="23"/>
  <c r="AQ208" i="23"/>
  <c r="V222" i="23"/>
  <c r="W222" i="23"/>
  <c r="V223" i="23"/>
  <c r="W223" i="23"/>
  <c r="AZ233" i="23"/>
  <c r="CA233" i="23"/>
  <c r="V246" i="23"/>
  <c r="W246" i="23"/>
  <c r="AH246" i="23"/>
  <c r="AQ263" i="23"/>
  <c r="V264" i="23"/>
  <c r="Y264" i="23" s="1"/>
  <c r="X264" i="23"/>
  <c r="AQ292" i="23"/>
  <c r="V299" i="23"/>
  <c r="Y299" i="23" s="1"/>
  <c r="W299" i="23"/>
  <c r="V341" i="23"/>
  <c r="Y341" i="23" s="1"/>
  <c r="X341" i="23"/>
  <c r="V343" i="23"/>
  <c r="Y343" i="23" s="1"/>
  <c r="X343" i="23"/>
  <c r="V352" i="23"/>
  <c r="Y352" i="23" s="1"/>
  <c r="W352" i="23"/>
  <c r="V354" i="23"/>
  <c r="Y354" i="23" s="1"/>
  <c r="W354" i="23"/>
  <c r="V396" i="23"/>
  <c r="Y396" i="23" s="1"/>
  <c r="W396" i="23"/>
  <c r="V406" i="23"/>
  <c r="Y406" i="23" s="1"/>
  <c r="W406" i="23"/>
  <c r="V446" i="23"/>
  <c r="Y446" i="23" s="1"/>
  <c r="X446" i="23"/>
  <c r="V455" i="23"/>
  <c r="Y455" i="23" s="1"/>
  <c r="W455" i="23"/>
  <c r="V456" i="23"/>
  <c r="Y456" i="23" s="1"/>
  <c r="W456" i="23"/>
  <c r="V459" i="23"/>
  <c r="Y459" i="23" s="1"/>
  <c r="W459" i="23"/>
  <c r="CA516" i="23"/>
  <c r="V517" i="23"/>
  <c r="Y517" i="23" s="1"/>
  <c r="X517" i="23"/>
  <c r="V529" i="23"/>
  <c r="Y529" i="23" s="1"/>
  <c r="W529" i="23"/>
  <c r="CA529" i="23"/>
  <c r="V530" i="23"/>
  <c r="Y530" i="23" s="1"/>
  <c r="W530" i="23"/>
  <c r="V533" i="23"/>
  <c r="Y533" i="23" s="1"/>
  <c r="W533" i="23"/>
  <c r="CA533" i="23"/>
  <c r="V534" i="23"/>
  <c r="Y534" i="23" s="1"/>
  <c r="W534" i="23"/>
  <c r="CA567" i="23"/>
  <c r="AZ571" i="23"/>
  <c r="V572" i="23"/>
  <c r="Y572" i="23" s="1"/>
  <c r="X572" i="23"/>
  <c r="AH572" i="23"/>
  <c r="V583" i="23"/>
  <c r="Y583" i="23" s="1"/>
  <c r="W583" i="23"/>
  <c r="V584" i="23"/>
  <c r="Y584" i="23" s="1"/>
  <c r="W584" i="23"/>
  <c r="V591" i="23"/>
  <c r="Y591" i="23" s="1"/>
  <c r="W591" i="23"/>
  <c r="W592" i="23"/>
  <c r="AZ167" i="23"/>
  <c r="CA167" i="23"/>
  <c r="AH168" i="23"/>
  <c r="AZ168" i="23"/>
  <c r="CA168" i="23"/>
  <c r="V169" i="23"/>
  <c r="Y169" i="23" s="1"/>
  <c r="W169" i="23"/>
  <c r="AH169" i="23"/>
  <c r="AQ169" i="23"/>
  <c r="AZ169" i="23"/>
  <c r="CA169" i="23"/>
  <c r="AH170" i="23"/>
  <c r="AQ170" i="23"/>
  <c r="AZ170" i="23"/>
  <c r="AH172" i="23"/>
  <c r="AZ172" i="23"/>
  <c r="CA172" i="23"/>
  <c r="CA177" i="23"/>
  <c r="X191" i="23"/>
  <c r="AQ195" i="23"/>
  <c r="AZ195" i="23"/>
  <c r="CA195" i="23"/>
  <c r="AH196" i="23"/>
  <c r="AQ196" i="23"/>
  <c r="AZ196" i="23"/>
  <c r="CA196" i="23"/>
  <c r="V197" i="23"/>
  <c r="Y197" i="23" s="1"/>
  <c r="W197" i="23"/>
  <c r="CA197" i="23"/>
  <c r="V198" i="23"/>
  <c r="Y198" i="23" s="1"/>
  <c r="W198" i="23"/>
  <c r="AH198" i="23"/>
  <c r="AQ198" i="23"/>
  <c r="AQ219" i="23"/>
  <c r="CA219" i="23"/>
  <c r="V220" i="23"/>
  <c r="Y220" i="23" s="1"/>
  <c r="X220" i="23"/>
  <c r="AZ223" i="23"/>
  <c r="CA223" i="23"/>
  <c r="V224" i="23"/>
  <c r="W224" i="23"/>
  <c r="AQ224" i="23"/>
  <c r="AZ224" i="23"/>
  <c r="CA224" i="23"/>
  <c r="V225" i="23"/>
  <c r="W225" i="23"/>
  <c r="AH225" i="23"/>
  <c r="AQ225" i="23"/>
  <c r="AZ225" i="23"/>
  <c r="V240" i="23"/>
  <c r="Y240" i="23" s="1"/>
  <c r="X240" i="23"/>
  <c r="AQ252" i="23"/>
  <c r="AZ252" i="23"/>
  <c r="CA252" i="23"/>
  <c r="V253" i="23"/>
  <c r="Y253" i="23" s="1"/>
  <c r="W253" i="23"/>
  <c r="AH253" i="23"/>
  <c r="AQ253" i="23"/>
  <c r="AZ253" i="23"/>
  <c r="CA253" i="23"/>
  <c r="V254" i="23"/>
  <c r="Y254" i="23" s="1"/>
  <c r="W254" i="23"/>
  <c r="AZ254" i="23"/>
  <c r="CA254" i="23"/>
  <c r="V255" i="23"/>
  <c r="Y255" i="23" s="1"/>
  <c r="W255" i="23"/>
  <c r="AH255" i="23"/>
  <c r="AQ255" i="23"/>
  <c r="AH278" i="23"/>
  <c r="AQ283" i="23"/>
  <c r="AH284" i="23"/>
  <c r="AQ284" i="23"/>
  <c r="AZ284" i="23"/>
  <c r="CA284" i="23"/>
  <c r="V285" i="23"/>
  <c r="Y285" i="23" s="1"/>
  <c r="W285" i="23"/>
  <c r="AQ285" i="23"/>
  <c r="AZ285" i="23"/>
  <c r="AQ350" i="23"/>
  <c r="AH361" i="23"/>
  <c r="AQ361" i="23"/>
  <c r="AZ361" i="23"/>
  <c r="CA361" i="23"/>
  <c r="V362" i="23"/>
  <c r="Y362" i="23" s="1"/>
  <c r="W362" i="23"/>
  <c r="AZ362" i="23"/>
  <c r="V363" i="23"/>
  <c r="Y363" i="23" s="1"/>
  <c r="W363" i="23"/>
  <c r="AH363" i="23"/>
  <c r="AQ363" i="23"/>
  <c r="V392" i="23"/>
  <c r="Y392" i="23" s="1"/>
  <c r="X392" i="23"/>
  <c r="AH392" i="23"/>
  <c r="AQ392" i="23"/>
  <c r="V402" i="23"/>
  <c r="Y402" i="23" s="1"/>
  <c r="X402" i="23"/>
  <c r="CA411" i="23"/>
  <c r="V416" i="23"/>
  <c r="W416" i="23"/>
  <c r="AH416" i="23"/>
  <c r="AQ416" i="23"/>
  <c r="CA416" i="23"/>
  <c r="V417" i="23"/>
  <c r="W417" i="23"/>
  <c r="AH417" i="23"/>
  <c r="AQ417" i="23"/>
  <c r="AZ417" i="23"/>
  <c r="CA417" i="23"/>
  <c r="AQ418" i="23"/>
  <c r="AZ423" i="23"/>
  <c r="AQ425" i="23"/>
  <c r="AZ425" i="23"/>
  <c r="CA425" i="23"/>
  <c r="CA430" i="23"/>
  <c r="AH431" i="23"/>
  <c r="AQ431" i="23"/>
  <c r="AH452" i="23"/>
  <c r="AQ456" i="23"/>
  <c r="AQ468" i="23"/>
  <c r="AZ468" i="23"/>
  <c r="CA468" i="23"/>
  <c r="Y490" i="23"/>
  <c r="W490" i="23"/>
  <c r="AQ490" i="23"/>
  <c r="AZ490" i="23"/>
  <c r="CA490" i="23"/>
  <c r="AH493" i="23"/>
  <c r="AH526" i="23"/>
  <c r="CA527" i="23"/>
  <c r="CA530" i="23"/>
  <c r="AQ543" i="23"/>
  <c r="CA543" i="23"/>
  <c r="V544" i="23"/>
  <c r="Y544" i="23" s="1"/>
  <c r="W544" i="23"/>
  <c r="AH544" i="23"/>
  <c r="AQ544" i="23"/>
  <c r="AZ544" i="23"/>
  <c r="CA544" i="23"/>
  <c r="AQ546" i="23"/>
  <c r="V547" i="23"/>
  <c r="Y547" i="23" s="1"/>
  <c r="W547" i="23"/>
  <c r="AH547" i="23"/>
  <c r="AQ547" i="23"/>
  <c r="AZ547" i="23"/>
  <c r="CA547" i="23"/>
  <c r="V548" i="23"/>
  <c r="Y548" i="23" s="1"/>
  <c r="W548" i="23"/>
  <c r="AQ580" i="23"/>
  <c r="V582" i="23"/>
  <c r="Y582" i="23" s="1"/>
  <c r="X582" i="23"/>
  <c r="AZ584" i="23"/>
  <c r="V593" i="23"/>
  <c r="Y593" i="23" s="1"/>
  <c r="X593" i="23"/>
  <c r="CA598" i="23"/>
  <c r="CA599" i="23"/>
  <c r="V600" i="23"/>
  <c r="Y600" i="23" s="1"/>
  <c r="W600" i="23"/>
  <c r="AH600" i="23"/>
  <c r="AQ600" i="23"/>
  <c r="AZ600" i="23"/>
  <c r="CA600" i="23"/>
  <c r="V605" i="23"/>
  <c r="Y605" i="23" s="1"/>
  <c r="W605" i="23"/>
  <c r="AQ605" i="23"/>
  <c r="AZ605" i="23"/>
  <c r="CA605" i="23"/>
  <c r="AZ21" i="23"/>
  <c r="AH23" i="23"/>
  <c r="CA29" i="23"/>
  <c r="V30" i="23"/>
  <c r="AH37" i="23"/>
  <c r="AQ37" i="23"/>
  <c r="AH63" i="23"/>
  <c r="AH94" i="23"/>
  <c r="AQ94" i="23"/>
  <c r="AZ94" i="23"/>
  <c r="CA94" i="23"/>
  <c r="V95" i="23"/>
  <c r="Y95" i="23" s="1"/>
  <c r="CA95" i="23"/>
  <c r="AZ18" i="23"/>
  <c r="CA18" i="23"/>
  <c r="V19" i="23"/>
  <c r="Y19" i="23" s="1"/>
  <c r="AH19" i="23"/>
  <c r="AQ19" i="23"/>
  <c r="AZ19" i="23"/>
  <c r="V28" i="23"/>
  <c r="AZ28" i="23"/>
  <c r="AZ65" i="23"/>
  <c r="CA65" i="23"/>
  <c r="AH130" i="23"/>
  <c r="V35" i="23"/>
  <c r="Y35" i="23" s="1"/>
  <c r="AH35" i="23"/>
  <c r="AZ36" i="23"/>
  <c r="V72" i="23"/>
  <c r="V97" i="23"/>
  <c r="Y97" i="23" s="1"/>
  <c r="AH97" i="23"/>
  <c r="AZ113" i="23"/>
  <c r="CA113" i="23"/>
  <c r="V114" i="23"/>
  <c r="Y114" i="23" s="1"/>
  <c r="AH114" i="23"/>
  <c r="AQ114" i="23"/>
  <c r="AQ124" i="23"/>
  <c r="AZ124" i="23"/>
  <c r="CA124" i="23"/>
  <c r="AH125" i="23"/>
  <c r="AZ125" i="23"/>
  <c r="CA125" i="23"/>
  <c r="V126" i="23"/>
  <c r="Y126" i="23" s="1"/>
  <c r="CA140" i="23"/>
  <c r="V141" i="23"/>
  <c r="Y141" i="23" s="1"/>
  <c r="AH141" i="23"/>
  <c r="AQ141" i="23"/>
  <c r="AZ141" i="23"/>
  <c r="CA141" i="23"/>
  <c r="V142" i="23"/>
  <c r="Y142" i="23" s="1"/>
  <c r="AH142" i="23"/>
  <c r="AQ142" i="23"/>
  <c r="CA150" i="23"/>
  <c r="V151" i="23"/>
  <c r="Y151" i="23" s="1"/>
  <c r="AH151" i="23"/>
  <c r="AQ151" i="23"/>
  <c r="AZ156" i="23"/>
  <c r="CA156" i="23"/>
  <c r="V157" i="23"/>
  <c r="Y157" i="23" s="1"/>
  <c r="AH157" i="23"/>
  <c r="AQ157" i="23"/>
  <c r="AZ157" i="23"/>
  <c r="CA157" i="23"/>
  <c r="CA166" i="23"/>
  <c r="V170" i="23"/>
  <c r="Y170" i="23" s="1"/>
  <c r="AH191" i="23"/>
  <c r="CA200" i="23"/>
  <c r="AH209" i="23"/>
  <c r="V221" i="23"/>
  <c r="Y221" i="23" s="1"/>
  <c r="AQ221" i="23"/>
  <c r="AQ234" i="23"/>
  <c r="CA240" i="23"/>
  <c r="AH264" i="23"/>
  <c r="CA265" i="23"/>
  <c r="V278" i="23"/>
  <c r="Y278" i="23" s="1"/>
  <c r="CA286" i="23"/>
  <c r="CA328" i="23"/>
  <c r="AZ336" i="23"/>
  <c r="V351" i="23"/>
  <c r="Y351" i="23" s="1"/>
  <c r="AH351" i="23"/>
  <c r="V361" i="23"/>
  <c r="Y361" i="23" s="1"/>
  <c r="AZ379" i="23"/>
  <c r="CA379" i="23"/>
  <c r="V380" i="23"/>
  <c r="Y380" i="23" s="1"/>
  <c r="AH380" i="23"/>
  <c r="AQ380" i="23"/>
  <c r="CA380" i="23"/>
  <c r="V381" i="23"/>
  <c r="Y381" i="23" s="1"/>
  <c r="AH381" i="23"/>
  <c r="AQ381" i="23"/>
  <c r="AZ381" i="23"/>
  <c r="CA381" i="23"/>
  <c r="V382" i="23"/>
  <c r="Y382" i="23" s="1"/>
  <c r="AQ382" i="23"/>
  <c r="AZ382" i="23"/>
  <c r="AH395" i="23"/>
  <c r="AQ395" i="23"/>
  <c r="AZ395" i="23"/>
  <c r="AH402" i="23"/>
  <c r="AQ402" i="23"/>
  <c r="AZ402" i="23"/>
  <c r="CA402" i="23"/>
  <c r="V411" i="23"/>
  <c r="Y411" i="23" s="1"/>
  <c r="AH411" i="23"/>
  <c r="AZ411" i="23"/>
  <c r="AH418" i="23"/>
  <c r="V419" i="23"/>
  <c r="Y419" i="23" s="1"/>
  <c r="AH419" i="23"/>
  <c r="AQ419" i="23"/>
  <c r="AZ419" i="23"/>
  <c r="V420" i="23"/>
  <c r="Y420" i="23" s="1"/>
  <c r="AH420" i="23"/>
  <c r="AQ420" i="23"/>
  <c r="AZ420" i="23"/>
  <c r="CA420" i="23"/>
  <c r="V421" i="23"/>
  <c r="Y421" i="23" s="1"/>
  <c r="AH421" i="23"/>
  <c r="AZ421" i="23"/>
  <c r="CA421" i="23"/>
  <c r="V422" i="23"/>
  <c r="Y422" i="23" s="1"/>
  <c r="AH422" i="23"/>
  <c r="AQ422" i="23"/>
  <c r="AZ422" i="23"/>
  <c r="CA422" i="23"/>
  <c r="AH423" i="23"/>
  <c r="AQ423" i="23"/>
  <c r="AH432" i="23"/>
  <c r="AQ432" i="23"/>
  <c r="AZ432" i="23"/>
  <c r="CA432" i="23"/>
  <c r="V437" i="23"/>
  <c r="Y437" i="23" s="1"/>
  <c r="V442" i="23"/>
  <c r="Y442" i="23" s="1"/>
  <c r="AZ444" i="23"/>
  <c r="CA444" i="23"/>
  <c r="V445" i="23"/>
  <c r="Y445" i="23" s="1"/>
  <c r="AH445" i="23"/>
  <c r="AQ445" i="23"/>
  <c r="AZ445" i="23"/>
  <c r="CA445" i="23"/>
  <c r="AQ454" i="23"/>
  <c r="AZ456" i="23"/>
  <c r="CA456" i="23"/>
  <c r="V457" i="23"/>
  <c r="Y457" i="23" s="1"/>
  <c r="AH457" i="23"/>
  <c r="AQ457" i="23"/>
  <c r="AH468" i="23"/>
  <c r="Y492" i="23"/>
  <c r="AH492" i="23"/>
  <c r="AQ492" i="23"/>
  <c r="AZ492" i="23"/>
  <c r="CA492" i="23"/>
  <c r="AH499" i="23"/>
  <c r="CA499" i="23"/>
  <c r="AZ501" i="23"/>
  <c r="AQ503" i="23"/>
  <c r="AZ503" i="23"/>
  <c r="CA503" i="23"/>
  <c r="AH504" i="23"/>
  <c r="AQ504" i="23"/>
  <c r="AZ504" i="23"/>
  <c r="AH517" i="23"/>
  <c r="AQ517" i="23"/>
  <c r="AZ517" i="23"/>
  <c r="CA517" i="23"/>
  <c r="AH518" i="23"/>
  <c r="AZ518" i="23"/>
  <c r="AQ528" i="23"/>
  <c r="V531" i="23"/>
  <c r="Y531" i="23" s="1"/>
  <c r="AH531" i="23"/>
  <c r="AQ531" i="23"/>
  <c r="AZ531" i="23"/>
  <c r="CA531" i="23"/>
  <c r="V532" i="23"/>
  <c r="Y532" i="23" s="1"/>
  <c r="AH532" i="23"/>
  <c r="AH543" i="23"/>
  <c r="AH545" i="23"/>
  <c r="AQ545" i="23"/>
  <c r="AZ545" i="23"/>
  <c r="CA545" i="23"/>
  <c r="V546" i="23"/>
  <c r="Y546" i="23" s="1"/>
  <c r="AH546" i="23"/>
  <c r="V554" i="23"/>
  <c r="Y554" i="23" s="1"/>
  <c r="AQ554" i="23"/>
  <c r="AZ554" i="23"/>
  <c r="V558" i="23"/>
  <c r="Y558" i="23" s="1"/>
  <c r="AH558" i="23"/>
  <c r="AQ558" i="23"/>
  <c r="AZ558" i="23"/>
  <c r="CA558" i="23"/>
  <c r="V559" i="23"/>
  <c r="Y559" i="23" s="1"/>
  <c r="AQ559" i="23"/>
  <c r="AZ559" i="23"/>
  <c r="CA559" i="23"/>
  <c r="V560" i="23"/>
  <c r="Y560" i="23" s="1"/>
  <c r="CA568" i="23"/>
  <c r="V569" i="23"/>
  <c r="Y569" i="23" s="1"/>
  <c r="AQ572" i="23"/>
  <c r="AZ572" i="23"/>
  <c r="CA572" i="23"/>
  <c r="V577" i="23"/>
  <c r="Y577" i="23" s="1"/>
  <c r="AH577" i="23"/>
  <c r="AZ577" i="23"/>
  <c r="CA577" i="23"/>
  <c r="CA582" i="23"/>
  <c r="CA584" i="23"/>
  <c r="V585" i="23"/>
  <c r="Y585" i="23" s="1"/>
  <c r="AH585" i="23"/>
  <c r="AQ585" i="23"/>
  <c r="AZ585" i="23"/>
  <c r="CA585" i="23"/>
  <c r="V586" i="23"/>
  <c r="Y586" i="23" s="1"/>
  <c r="AH586" i="23"/>
  <c r="AH597" i="23"/>
  <c r="BF146" i="13"/>
  <c r="V162" i="13"/>
  <c r="BF186" i="13"/>
  <c r="AE363" i="13"/>
  <c r="AZ126" i="23"/>
  <c r="CA170" i="23"/>
  <c r="AZ171" i="23"/>
  <c r="CA192" i="23"/>
  <c r="CA236" i="23"/>
  <c r="AH262" i="23"/>
  <c r="AZ266" i="23"/>
  <c r="CA278" i="23"/>
  <c r="AH289" i="23"/>
  <c r="CA298" i="23"/>
  <c r="AH304" i="23"/>
  <c r="AQ304" i="23"/>
  <c r="AQ337" i="23"/>
  <c r="AZ352" i="23"/>
  <c r="CA352" i="23"/>
  <c r="AH353" i="23"/>
  <c r="AH376" i="23"/>
  <c r="AQ376" i="23"/>
  <c r="V377" i="23"/>
  <c r="Y377" i="23" s="1"/>
  <c r="AH72" i="23"/>
  <c r="V67" i="23"/>
  <c r="AZ98" i="23"/>
  <c r="CA98" i="23"/>
  <c r="V127" i="23"/>
  <c r="Y127" i="23" s="1"/>
  <c r="V133" i="23"/>
  <c r="Y133" i="23" s="1"/>
  <c r="AQ194" i="23"/>
  <c r="AZ197" i="23"/>
  <c r="V206" i="23"/>
  <c r="Y206" i="23" s="1"/>
  <c r="AQ212" i="23"/>
  <c r="AH231" i="23"/>
  <c r="AZ237" i="23"/>
  <c r="AQ267" i="23"/>
  <c r="V273" i="23"/>
  <c r="Y273" i="23" s="1"/>
  <c r="AZ283" i="23"/>
  <c r="V290" i="23"/>
  <c r="Y290" i="23" s="1"/>
  <c r="V328" i="23"/>
  <c r="Y328" i="23" s="1"/>
  <c r="AH338" i="23"/>
  <c r="CA339" i="23"/>
  <c r="AZ341" i="23"/>
  <c r="CA341" i="23"/>
  <c r="V342" i="23"/>
  <c r="Y342" i="23" s="1"/>
  <c r="AH342" i="23"/>
  <c r="AQ342" i="23"/>
  <c r="CA342" i="23"/>
  <c r="AZ348" i="23"/>
  <c r="AQ355" i="23"/>
  <c r="AZ355" i="23"/>
  <c r="V360" i="23"/>
  <c r="Y360" i="23" s="1"/>
  <c r="AH360" i="23"/>
  <c r="AZ364" i="23"/>
  <c r="CA364" i="23"/>
  <c r="V365" i="23"/>
  <c r="Y365" i="23" s="1"/>
  <c r="AH365" i="23"/>
  <c r="AQ365" i="23"/>
  <c r="AZ365" i="23"/>
  <c r="CA365" i="23"/>
  <c r="AQ368" i="23"/>
  <c r="V383" i="23"/>
  <c r="Y383" i="23" s="1"/>
  <c r="CA383" i="23"/>
  <c r="CA390" i="23"/>
  <c r="AZ392" i="23"/>
  <c r="CA392" i="23"/>
  <c r="V393" i="23"/>
  <c r="Y393" i="23" s="1"/>
  <c r="AH393" i="23"/>
  <c r="AQ393" i="23"/>
  <c r="V394" i="23"/>
  <c r="Y394" i="23" s="1"/>
  <c r="AZ404" i="23"/>
  <c r="AZ408" i="23"/>
  <c r="CA408" i="23"/>
  <c r="V409" i="23"/>
  <c r="Y409" i="23" s="1"/>
  <c r="AH409" i="23"/>
  <c r="CA409" i="23"/>
  <c r="V410" i="23"/>
  <c r="Y410" i="23" s="1"/>
  <c r="AZ424" i="23"/>
  <c r="AH425" i="23"/>
  <c r="AQ437" i="23"/>
  <c r="V438" i="23"/>
  <c r="Y438" i="23" s="1"/>
  <c r="V440" i="23"/>
  <c r="AH440" i="23"/>
  <c r="AQ440" i="23"/>
  <c r="CA440" i="23"/>
  <c r="V441" i="23"/>
  <c r="AH441" i="23"/>
  <c r="AH446" i="23"/>
  <c r="AQ452" i="23"/>
  <c r="AZ452" i="23"/>
  <c r="CA452" i="23"/>
  <c r="V453" i="23"/>
  <c r="Y453" i="23" s="1"/>
  <c r="AQ453" i="23"/>
  <c r="AZ453" i="23"/>
  <c r="AH458" i="23"/>
  <c r="AQ460" i="23"/>
  <c r="AZ460" i="23"/>
  <c r="CA460" i="23"/>
  <c r="V467" i="23"/>
  <c r="Y467" i="23" s="1"/>
  <c r="AH467" i="23"/>
  <c r="AQ467" i="23"/>
  <c r="CA467" i="23"/>
  <c r="AQ493" i="23"/>
  <c r="CA493" i="23"/>
  <c r="Y494" i="23"/>
  <c r="AZ505" i="23"/>
  <c r="AH506" i="23"/>
  <c r="V508" i="23"/>
  <c r="Y508" i="23" s="1"/>
  <c r="AZ519" i="23"/>
  <c r="V520" i="23"/>
  <c r="Y520" i="23" s="1"/>
  <c r="AH520" i="23"/>
  <c r="AQ525" i="23"/>
  <c r="AQ526" i="23"/>
  <c r="AZ526" i="23"/>
  <c r="CA526" i="23"/>
  <c r="AH527" i="23"/>
  <c r="AQ527" i="23"/>
  <c r="AZ527" i="23"/>
  <c r="AZ532" i="23"/>
  <c r="V539" i="23"/>
  <c r="Y539" i="23" s="1"/>
  <c r="AH539" i="23"/>
  <c r="AQ539" i="23"/>
  <c r="AZ539" i="23"/>
  <c r="CA539" i="23"/>
  <c r="AH540" i="23"/>
  <c r="AQ540" i="23"/>
  <c r="AZ540" i="23"/>
  <c r="CA540" i="23"/>
  <c r="V541" i="23"/>
  <c r="Y541" i="23" s="1"/>
  <c r="AH541" i="23"/>
  <c r="AQ541" i="23"/>
  <c r="CA541" i="23"/>
  <c r="AH542" i="23"/>
  <c r="AQ542" i="23"/>
  <c r="AZ546" i="23"/>
  <c r="V553" i="23"/>
  <c r="CA560" i="23"/>
  <c r="V565" i="23"/>
  <c r="Y565" i="23" s="1"/>
  <c r="AQ566" i="23"/>
  <c r="AZ566" i="23"/>
  <c r="CA566" i="23"/>
  <c r="V567" i="23"/>
  <c r="Y567" i="23" s="1"/>
  <c r="AQ567" i="23"/>
  <c r="AZ567" i="23"/>
  <c r="AZ580" i="23"/>
  <c r="CA580" i="23"/>
  <c r="V581" i="23"/>
  <c r="Y581" i="23" s="1"/>
  <c r="AH581" i="23"/>
  <c r="AQ581" i="23"/>
  <c r="AZ581" i="23"/>
  <c r="CA581" i="23"/>
  <c r="AZ595" i="23"/>
  <c r="CA595" i="23"/>
  <c r="V596" i="23"/>
  <c r="Y596" i="23" s="1"/>
  <c r="AH596" i="23"/>
  <c r="AZ596" i="23"/>
  <c r="CA596" i="23"/>
  <c r="AW155" i="13"/>
  <c r="BF232" i="13"/>
  <c r="AQ597" i="23"/>
  <c r="AZ597" i="23"/>
  <c r="CA597" i="23"/>
  <c r="AH598" i="23"/>
  <c r="AQ598" i="23"/>
  <c r="AZ598" i="23"/>
  <c r="AQ608" i="23"/>
  <c r="AZ608" i="23"/>
  <c r="V11" i="13"/>
  <c r="AE11" i="13"/>
  <c r="AN11" i="13"/>
  <c r="AW11" i="13"/>
  <c r="BF11" i="13"/>
  <c r="V12" i="13"/>
  <c r="AN12" i="13"/>
  <c r="BF12" i="13"/>
  <c r="AE13" i="13"/>
  <c r="AN13" i="13"/>
  <c r="AW13" i="13"/>
  <c r="BF13" i="13"/>
  <c r="V14" i="13"/>
  <c r="AE14" i="13"/>
  <c r="AN14" i="13"/>
  <c r="AW14" i="13"/>
  <c r="V15" i="13"/>
  <c r="AN15" i="13"/>
  <c r="BF15" i="13"/>
  <c r="V16" i="13"/>
  <c r="AE16" i="13"/>
  <c r="AW16" i="13"/>
  <c r="BF16" i="13"/>
  <c r="V17" i="13"/>
  <c r="AE17" i="13"/>
  <c r="AN17" i="13"/>
  <c r="AW17" i="13"/>
  <c r="AE18" i="13"/>
  <c r="AN18" i="13"/>
  <c r="BF18" i="13"/>
  <c r="V19" i="13"/>
  <c r="AE19" i="13"/>
  <c r="AN19" i="13"/>
  <c r="BF19" i="13"/>
  <c r="V20" i="13"/>
  <c r="AE20" i="13"/>
  <c r="AN20" i="13"/>
  <c r="AW20" i="13"/>
  <c r="BF20" i="13"/>
  <c r="V25" i="13"/>
  <c r="AE25" i="13"/>
  <c r="AN25" i="13"/>
  <c r="AW25" i="13"/>
  <c r="BF25" i="13"/>
  <c r="V26" i="13"/>
  <c r="AN30" i="13"/>
  <c r="V32" i="13"/>
  <c r="AE33" i="13"/>
  <c r="AN33" i="13"/>
  <c r="BF33" i="13"/>
  <c r="V34" i="13"/>
  <c r="AE34" i="13"/>
  <c r="AN34" i="13"/>
  <c r="AW34" i="13"/>
  <c r="BF34" i="13"/>
  <c r="V39" i="13"/>
  <c r="AE39" i="13"/>
  <c r="BF42" i="13"/>
  <c r="AN43" i="13"/>
  <c r="AW69" i="13"/>
  <c r="AE71" i="13"/>
  <c r="V76" i="13"/>
  <c r="AW84" i="13"/>
  <c r="AN101" i="13"/>
  <c r="BF101" i="13"/>
  <c r="V103" i="13"/>
  <c r="AN103" i="13"/>
  <c r="AE106" i="13"/>
  <c r="AW106" i="13"/>
  <c r="V147" i="13"/>
  <c r="AW200" i="13"/>
  <c r="BF200" i="13"/>
  <c r="AW230" i="13"/>
  <c r="BF230" i="13"/>
  <c r="V231" i="13"/>
  <c r="AE231" i="13"/>
  <c r="AW231" i="13"/>
  <c r="BF231" i="13"/>
  <c r="V232" i="13"/>
  <c r="AE232" i="13"/>
  <c r="AN232" i="13"/>
  <c r="AW232" i="13"/>
  <c r="AE255" i="13"/>
  <c r="AW288" i="13"/>
  <c r="AE289" i="13"/>
  <c r="V291" i="13"/>
  <c r="AN330" i="13"/>
  <c r="AW330" i="13"/>
  <c r="BF330" i="13"/>
  <c r="V331" i="13"/>
  <c r="AN331" i="13"/>
  <c r="AW331" i="13"/>
  <c r="BF331" i="13"/>
  <c r="V356" i="13"/>
  <c r="AE356" i="13"/>
  <c r="AN356" i="13"/>
  <c r="AW356" i="13"/>
  <c r="BF356" i="13"/>
  <c r="BF363" i="13"/>
  <c r="BF413" i="13"/>
  <c r="V416" i="13"/>
  <c r="AN446" i="13"/>
  <c r="AW446" i="13"/>
  <c r="BF446" i="13"/>
  <c r="AE447" i="13"/>
  <c r="AW447" i="13"/>
  <c r="V448" i="13"/>
  <c r="AE484" i="13"/>
  <c r="AW519" i="13"/>
  <c r="BF519" i="13"/>
  <c r="V520" i="13"/>
  <c r="AN520" i="13"/>
  <c r="AW520" i="13"/>
  <c r="BF520" i="13"/>
  <c r="V535" i="13"/>
  <c r="AE535" i="13"/>
  <c r="AN535" i="13"/>
  <c r="AW535" i="13"/>
  <c r="BF535" i="13"/>
  <c r="AE577" i="13"/>
  <c r="AN577" i="13"/>
  <c r="AW577" i="13"/>
  <c r="BF577" i="13"/>
  <c r="V582" i="13"/>
  <c r="AE582" i="13"/>
  <c r="AN600" i="13"/>
  <c r="AW600" i="13"/>
  <c r="BF600" i="13"/>
  <c r="V601" i="13"/>
  <c r="AE601" i="13"/>
  <c r="AN601" i="13"/>
  <c r="AW601" i="13"/>
  <c r="CA586" i="23"/>
  <c r="AQ593" i="23"/>
  <c r="AZ593" i="23"/>
  <c r="CA593" i="23"/>
  <c r="V594" i="23"/>
  <c r="Y594" i="23" s="1"/>
  <c r="AH594" i="23"/>
  <c r="AQ594" i="23"/>
  <c r="AQ599" i="23"/>
  <c r="CA607" i="23"/>
  <c r="AN26" i="13"/>
  <c r="AW26" i="13"/>
  <c r="AW39" i="13"/>
  <c r="AN41" i="13"/>
  <c r="AW41" i="13"/>
  <c r="BF41" i="13"/>
  <c r="V42" i="13"/>
  <c r="AE42" i="13"/>
  <c r="AN42" i="13"/>
  <c r="AW47" i="13"/>
  <c r="V68" i="13"/>
  <c r="BF72" i="13"/>
  <c r="AN74" i="13"/>
  <c r="BF87" i="13"/>
  <c r="AW98" i="13"/>
  <c r="BF99" i="13"/>
  <c r="AE100" i="13"/>
  <c r="AE104" i="13"/>
  <c r="AW104" i="13"/>
  <c r="AN113" i="13"/>
  <c r="AW140" i="13"/>
  <c r="AN149" i="13"/>
  <c r="V174" i="13"/>
  <c r="AE174" i="13"/>
  <c r="AN174" i="13"/>
  <c r="AW174" i="13"/>
  <c r="BF174" i="13"/>
  <c r="V175" i="13"/>
  <c r="AN175" i="13"/>
  <c r="AW175" i="13"/>
  <c r="V215" i="13"/>
  <c r="V233" i="13"/>
  <c r="AW233" i="13"/>
  <c r="AN305" i="13"/>
  <c r="AW312" i="13"/>
  <c r="AW313" i="13"/>
  <c r="BF313" i="13"/>
  <c r="V314" i="13"/>
  <c r="AN314" i="13"/>
  <c r="AW314" i="13"/>
  <c r="BF314" i="13"/>
  <c r="V315" i="13"/>
  <c r="AE315" i="13"/>
  <c r="V316" i="13"/>
  <c r="AN362" i="13"/>
  <c r="AW362" i="13"/>
  <c r="BF362" i="13"/>
  <c r="V363" i="13"/>
  <c r="V420" i="13"/>
  <c r="BF435" i="13"/>
  <c r="V204" i="13"/>
  <c r="BF215" i="13"/>
  <c r="V216" i="13"/>
  <c r="V219" i="13"/>
  <c r="BF247" i="13"/>
  <c r="V248" i="13"/>
  <c r="AN248" i="13"/>
  <c r="AW248" i="13"/>
  <c r="BF248" i="13"/>
  <c r="AE249" i="13"/>
  <c r="AN249" i="13"/>
  <c r="AN271" i="13"/>
  <c r="AW271" i="13"/>
  <c r="BF273" i="13"/>
  <c r="V275" i="13"/>
  <c r="AE275" i="13"/>
  <c r="AW275" i="13"/>
  <c r="BF275" i="13"/>
  <c r="V276" i="13"/>
  <c r="AN276" i="13"/>
  <c r="AW276" i="13"/>
  <c r="AE277" i="13"/>
  <c r="BF291" i="13"/>
  <c r="AW296" i="13"/>
  <c r="BF296" i="13"/>
  <c r="AE328" i="13"/>
  <c r="AN328" i="13"/>
  <c r="AW328" i="13"/>
  <c r="BF328" i="13"/>
  <c r="V329" i="13"/>
  <c r="AE329" i="13"/>
  <c r="AE340" i="13"/>
  <c r="BF340" i="13"/>
  <c r="AW342" i="13"/>
  <c r="AN344" i="13"/>
  <c r="AW344" i="13"/>
  <c r="BF344" i="13"/>
  <c r="AE345" i="13"/>
  <c r="AN345" i="13"/>
  <c r="AW345" i="13"/>
  <c r="V346" i="13"/>
  <c r="AN357" i="13"/>
  <c r="BF375" i="13"/>
  <c r="V376" i="13"/>
  <c r="AE376" i="13"/>
  <c r="AN376" i="13"/>
  <c r="BF376" i="13"/>
  <c r="V377" i="13"/>
  <c r="AE377" i="13"/>
  <c r="AN377" i="13"/>
  <c r="AW377" i="13"/>
  <c r="BF377" i="13"/>
  <c r="V384" i="13"/>
  <c r="AE384" i="13"/>
  <c r="AN384" i="13"/>
  <c r="AW401" i="13"/>
  <c r="BF407" i="13"/>
  <c r="BF418" i="13"/>
  <c r="V419" i="13"/>
  <c r="AE419" i="13"/>
  <c r="AN419" i="13"/>
  <c r="V427" i="13"/>
  <c r="AN429" i="13"/>
  <c r="AW475" i="13"/>
  <c r="V476" i="13"/>
  <c r="AE476" i="13"/>
  <c r="BF517" i="13"/>
  <c r="V518" i="13"/>
  <c r="V160" i="13"/>
  <c r="AE160" i="13"/>
  <c r="AN160" i="13"/>
  <c r="V171" i="13"/>
  <c r="AE171" i="13"/>
  <c r="AN171" i="13"/>
  <c r="AW171" i="13"/>
  <c r="AE172" i="13"/>
  <c r="AN177" i="13"/>
  <c r="AW177" i="13"/>
  <c r="BF177" i="13"/>
  <c r="V184" i="13"/>
  <c r="AE184" i="13"/>
  <c r="AN184" i="13"/>
  <c r="AW184" i="13"/>
  <c r="BF184" i="13"/>
  <c r="AW192" i="13"/>
  <c r="AE199" i="13"/>
  <c r="AN199" i="13"/>
  <c r="AW199" i="13"/>
  <c r="V200" i="13"/>
  <c r="AE200" i="13"/>
  <c r="AW204" i="13"/>
  <c r="AN207" i="13"/>
  <c r="AW207" i="13"/>
  <c r="V212" i="13"/>
  <c r="AE212" i="13"/>
  <c r="AN212" i="13"/>
  <c r="BF212" i="13"/>
  <c r="V213" i="13"/>
  <c r="AE213" i="13"/>
  <c r="AW213" i="13"/>
  <c r="BF213" i="13"/>
  <c r="V214" i="13"/>
  <c r="AW214" i="13"/>
  <c r="AW219" i="13"/>
  <c r="AN227" i="13"/>
  <c r="AW227" i="13"/>
  <c r="BF227" i="13"/>
  <c r="V228" i="13"/>
  <c r="AN228" i="13"/>
  <c r="AW228" i="13"/>
  <c r="BF228" i="13"/>
  <c r="V229" i="13"/>
  <c r="AE229" i="13"/>
  <c r="AN229" i="13"/>
  <c r="V241" i="13"/>
  <c r="AE241" i="13"/>
  <c r="AW244" i="13"/>
  <c r="BF244" i="13"/>
  <c r="AE245" i="13"/>
  <c r="AN245" i="13"/>
  <c r="AW245" i="13"/>
  <c r="V246" i="13"/>
  <c r="AE246" i="13"/>
  <c r="AN246" i="13"/>
  <c r="BF246" i="13"/>
  <c r="V247" i="13"/>
  <c r="V260" i="13"/>
  <c r="AW268" i="13"/>
  <c r="BF268" i="13"/>
  <c r="AE269" i="13"/>
  <c r="AN269" i="13"/>
  <c r="AW269" i="13"/>
  <c r="V270" i="13"/>
  <c r="AE270" i="13"/>
  <c r="BF277" i="13"/>
  <c r="AE282" i="13"/>
  <c r="BF282" i="13"/>
  <c r="AW284" i="13"/>
  <c r="AN286" i="13"/>
  <c r="AW286" i="13"/>
  <c r="BF286" i="13"/>
  <c r="AE287" i="13"/>
  <c r="AN287" i="13"/>
  <c r="AW287" i="13"/>
  <c r="V299" i="13"/>
  <c r="BF299" i="13"/>
  <c r="V300" i="13"/>
  <c r="AN303" i="13"/>
  <c r="AW303" i="13"/>
  <c r="BF303" i="13"/>
  <c r="V304" i="13"/>
  <c r="AE304" i="13"/>
  <c r="AN304" i="13"/>
  <c r="BF304" i="13"/>
  <c r="V305" i="13"/>
  <c r="AW316" i="13"/>
  <c r="V319" i="13"/>
  <c r="V326" i="13"/>
  <c r="AE326" i="13"/>
  <c r="AN326" i="13"/>
  <c r="AW326" i="13"/>
  <c r="BF326" i="13"/>
  <c r="V327" i="13"/>
  <c r="V332" i="13"/>
  <c r="AN334" i="13"/>
  <c r="AW334" i="13"/>
  <c r="BF334" i="13"/>
  <c r="V335" i="13"/>
  <c r="AE335" i="13"/>
  <c r="AW346" i="13"/>
  <c r="AE347" i="13"/>
  <c r="V349" i="13"/>
  <c r="AN354" i="13"/>
  <c r="AW354" i="13"/>
  <c r="BF354" i="13"/>
  <c r="V355" i="13"/>
  <c r="V359" i="13"/>
  <c r="BF360" i="13"/>
  <c r="V361" i="13"/>
  <c r="AE361" i="13"/>
  <c r="AN361" i="13"/>
  <c r="AN369" i="13"/>
  <c r="BF369" i="13"/>
  <c r="BF372" i="13"/>
  <c r="V373" i="13"/>
  <c r="AE373" i="13"/>
  <c r="AW373" i="13"/>
  <c r="BF373" i="13"/>
  <c r="V374" i="13"/>
  <c r="AE374" i="13"/>
  <c r="AN374" i="13"/>
  <c r="AW374" i="13"/>
  <c r="BF387" i="13"/>
  <c r="AN388" i="13"/>
  <c r="AE412" i="13"/>
  <c r="AE420" i="13"/>
  <c r="AE430" i="13"/>
  <c r="BF431" i="13"/>
  <c r="AN456" i="13"/>
  <c r="AW456" i="13"/>
  <c r="V457" i="13"/>
  <c r="AE457" i="13"/>
  <c r="AN457" i="13"/>
  <c r="AW457" i="13"/>
  <c r="BF457" i="13"/>
  <c r="AN458" i="13"/>
  <c r="AW458" i="13"/>
  <c r="BF462" i="13"/>
  <c r="V463" i="13"/>
  <c r="V490" i="13"/>
  <c r="AE490" i="13"/>
  <c r="AN490" i="13"/>
  <c r="V428" i="13"/>
  <c r="BF433" i="13"/>
  <c r="V434" i="13"/>
  <c r="AE434" i="13"/>
  <c r="AN434" i="13"/>
  <c r="AE442" i="13"/>
  <c r="AW442" i="13"/>
  <c r="AN443" i="13"/>
  <c r="AW443" i="13"/>
  <c r="BF443" i="13"/>
  <c r="V444" i="13"/>
  <c r="AN444" i="13"/>
  <c r="AW448" i="13"/>
  <c r="V449" i="13"/>
  <c r="BF449" i="13"/>
  <c r="V454" i="13"/>
  <c r="AE454" i="13"/>
  <c r="AN454" i="13"/>
  <c r="AW454" i="13"/>
  <c r="AE455" i="13"/>
  <c r="AW459" i="13"/>
  <c r="BF459" i="13"/>
  <c r="AN460" i="13"/>
  <c r="AW460" i="13"/>
  <c r="BF460" i="13"/>
  <c r="V461" i="13"/>
  <c r="AE461" i="13"/>
  <c r="V473" i="13"/>
  <c r="AE473" i="13"/>
  <c r="AN473" i="13"/>
  <c r="BF477" i="13"/>
  <c r="V478" i="13"/>
  <c r="AE478" i="13"/>
  <c r="AN478" i="13"/>
  <c r="AW478" i="13"/>
  <c r="BF485" i="13"/>
  <c r="V487" i="13"/>
  <c r="AE487" i="13"/>
  <c r="AW487" i="13"/>
  <c r="BF487" i="13"/>
  <c r="V488" i="13"/>
  <c r="AE488" i="13"/>
  <c r="AN491" i="13"/>
  <c r="AW491" i="13"/>
  <c r="BF493" i="13"/>
  <c r="AN498" i="13"/>
  <c r="V530" i="13"/>
  <c r="AE530" i="13"/>
  <c r="AN530" i="13"/>
  <c r="AW530" i="13"/>
  <c r="AN549" i="13"/>
  <c r="AW549" i="13"/>
  <c r="V554" i="13"/>
  <c r="AE554" i="13"/>
  <c r="AN554" i="13"/>
  <c r="BF554" i="13"/>
  <c r="V555" i="13"/>
  <c r="AE555" i="13"/>
  <c r="AN555" i="13"/>
  <c r="AW555" i="13"/>
  <c r="BF555" i="13"/>
  <c r="V556" i="13"/>
  <c r="AN556" i="13"/>
  <c r="AW556" i="13"/>
  <c r="BF556" i="13"/>
  <c r="V557" i="13"/>
  <c r="AE557" i="13"/>
  <c r="AN558" i="13"/>
  <c r="AW589" i="13"/>
  <c r="BF589" i="13"/>
  <c r="V590" i="13"/>
  <c r="AE590" i="13"/>
  <c r="AN590" i="13"/>
  <c r="AW590" i="13"/>
  <c r="BF590" i="13"/>
  <c r="V591" i="13"/>
  <c r="BF490" i="13"/>
  <c r="V491" i="13"/>
  <c r="AN503" i="13"/>
  <c r="AW503" i="13"/>
  <c r="BF503" i="13"/>
  <c r="V504" i="13"/>
  <c r="AE504" i="13"/>
  <c r="AN504" i="13"/>
  <c r="AW504" i="13"/>
  <c r="BF504" i="13"/>
  <c r="V505" i="13"/>
  <c r="AE505" i="13"/>
  <c r="AN505" i="13"/>
  <c r="AW505" i="13"/>
  <c r="AE513" i="13"/>
  <c r="BF515" i="13"/>
  <c r="V516" i="13"/>
  <c r="AE516" i="13"/>
  <c r="AN516" i="13"/>
  <c r="AW516" i="13"/>
  <c r="BF516" i="13"/>
  <c r="V521" i="13"/>
  <c r="V527" i="13"/>
  <c r="AE527" i="13"/>
  <c r="AN527" i="13"/>
  <c r="AW527" i="13"/>
  <c r="V531" i="13"/>
  <c r="AN532" i="13"/>
  <c r="AW532" i="13"/>
  <c r="BF532" i="13"/>
  <c r="AE540" i="13"/>
  <c r="AN540" i="13"/>
  <c r="AW542" i="13"/>
  <c r="BF543" i="13"/>
  <c r="V544" i="13"/>
  <c r="AN544" i="13"/>
  <c r="AW544" i="13"/>
  <c r="BF544" i="13"/>
  <c r="AE545" i="13"/>
  <c r="AN545" i="13"/>
  <c r="AN559" i="13"/>
  <c r="V560" i="13"/>
  <c r="BF568" i="13"/>
  <c r="AW569" i="13"/>
  <c r="BF569" i="13"/>
  <c r="V570" i="13"/>
  <c r="AE570" i="13"/>
  <c r="AW570" i="13"/>
  <c r="BF570" i="13"/>
  <c r="AN571" i="13"/>
  <c r="AW571" i="13"/>
  <c r="BF571" i="13"/>
  <c r="AE572" i="13"/>
  <c r="AN572" i="13"/>
  <c r="AN582" i="13"/>
  <c r="V583" i="13"/>
  <c r="V585" i="13"/>
  <c r="AE585" i="13"/>
  <c r="AN585" i="13"/>
  <c r="BF585" i="13"/>
  <c r="V586" i="13"/>
  <c r="AE586" i="13"/>
  <c r="AE591" i="13"/>
  <c r="AE597" i="13"/>
  <c r="AN597" i="13"/>
  <c r="AW597" i="13"/>
  <c r="BF597" i="13"/>
  <c r="V598" i="13"/>
  <c r="AE598" i="13"/>
  <c r="BF601" i="13"/>
  <c r="AW603" i="13"/>
  <c r="BF603" i="13"/>
  <c r="V604" i="13"/>
  <c r="AE604" i="13"/>
  <c r="AN604" i="13"/>
  <c r="AW604" i="13"/>
  <c r="AE518" i="13"/>
  <c r="AW528" i="13"/>
  <c r="BF528" i="13"/>
  <c r="V529" i="13"/>
  <c r="AE529" i="13"/>
  <c r="BF533" i="13"/>
  <c r="V534" i="13"/>
  <c r="AE534" i="13"/>
  <c r="V547" i="13"/>
  <c r="AE547" i="13"/>
  <c r="AW547" i="13"/>
  <c r="AE574" i="13"/>
  <c r="AN574" i="13"/>
  <c r="AW574" i="13"/>
  <c r="BF574" i="13"/>
  <c r="V575" i="13"/>
  <c r="AN575" i="13"/>
  <c r="AW575" i="13"/>
  <c r="AE587" i="13"/>
  <c r="AN587" i="13"/>
  <c r="AW587" i="13"/>
  <c r="BF587" i="13"/>
  <c r="V588" i="13"/>
  <c r="AE588" i="13"/>
  <c r="AN588" i="13"/>
  <c r="BF598" i="13"/>
  <c r="V599" i="13"/>
  <c r="AE599" i="13"/>
  <c r="AN599" i="13"/>
  <c r="AW599" i="13"/>
  <c r="BF599" i="13"/>
  <c r="AE605" i="13"/>
  <c r="AN605" i="13"/>
  <c r="AW605" i="13"/>
  <c r="BF605" i="13"/>
  <c r="CA19" i="23"/>
  <c r="AQ36" i="23"/>
  <c r="V45" i="23"/>
  <c r="AQ45" i="23"/>
  <c r="CA45" i="23"/>
  <c r="AH52" i="23"/>
  <c r="AZ52" i="23"/>
  <c r="Y53" i="23"/>
  <c r="AQ56" i="23"/>
  <c r="CA56" i="23"/>
  <c r="AZ61" i="23"/>
  <c r="V66" i="23"/>
  <c r="AH66" i="23"/>
  <c r="CA93" i="23"/>
  <c r="V94" i="23"/>
  <c r="Y94" i="23" s="1"/>
  <c r="AH95" i="23"/>
  <c r="AH100" i="23"/>
  <c r="AQ100" i="23"/>
  <c r="V125" i="23"/>
  <c r="Y125" i="23" s="1"/>
  <c r="AH128" i="23"/>
  <c r="V129" i="23"/>
  <c r="Y129" i="23" s="1"/>
  <c r="AQ131" i="23"/>
  <c r="AQ133" i="23"/>
  <c r="AQ168" i="23"/>
  <c r="AH182" i="23"/>
  <c r="AH194" i="23"/>
  <c r="V196" i="23"/>
  <c r="Y196" i="23" s="1"/>
  <c r="AQ200" i="23"/>
  <c r="AZ200" i="23"/>
  <c r="AH224" i="23"/>
  <c r="CA225" i="23"/>
  <c r="V232" i="23"/>
  <c r="Y232" i="23" s="1"/>
  <c r="AH235" i="23"/>
  <c r="AQ238" i="23"/>
  <c r="V265" i="23"/>
  <c r="Y265" i="23" s="1"/>
  <c r="AH268" i="23"/>
  <c r="AZ287" i="23"/>
  <c r="CA290" i="23"/>
  <c r="AH297" i="23"/>
  <c r="AZ297" i="23"/>
  <c r="V16" i="23"/>
  <c r="Y16" i="23" s="1"/>
  <c r="AH17" i="23"/>
  <c r="AQ20" i="23"/>
  <c r="AZ23" i="23"/>
  <c r="AH28" i="23"/>
  <c r="AQ28" i="23"/>
  <c r="AQ31" i="23"/>
  <c r="AZ31" i="23"/>
  <c r="CA36" i="23"/>
  <c r="V43" i="23"/>
  <c r="AH43" i="23"/>
  <c r="AZ43" i="23"/>
  <c r="AH46" i="23"/>
  <c r="AQ46" i="23"/>
  <c r="CA46" i="23"/>
  <c r="AQ53" i="23"/>
  <c r="AZ53" i="23"/>
  <c r="V54" i="23"/>
  <c r="Y54" i="23" s="1"/>
  <c r="AH64" i="23"/>
  <c r="AQ64" i="23"/>
  <c r="AZ64" i="23"/>
  <c r="CA66" i="23"/>
  <c r="V88" i="23"/>
  <c r="Y88" i="23" s="1"/>
  <c r="AH96" i="23"/>
  <c r="AQ96" i="23"/>
  <c r="AZ96" i="23"/>
  <c r="CA96" i="23"/>
  <c r="AQ97" i="23"/>
  <c r="CA101" i="23"/>
  <c r="V102" i="23"/>
  <c r="Y102" i="23" s="1"/>
  <c r="AZ102" i="23"/>
  <c r="CA102" i="23"/>
  <c r="AQ111" i="23"/>
  <c r="AZ111" i="23"/>
  <c r="V113" i="23"/>
  <c r="Y113" i="23" s="1"/>
  <c r="AH113" i="23"/>
  <c r="AZ114" i="23"/>
  <c r="CA114" i="23"/>
  <c r="AH116" i="23"/>
  <c r="AQ116" i="23"/>
  <c r="CA117" i="23"/>
  <c r="V118" i="23"/>
  <c r="Y118" i="23" s="1"/>
  <c r="AQ119" i="23"/>
  <c r="AZ119" i="23"/>
  <c r="AQ125" i="23"/>
  <c r="AH126" i="23"/>
  <c r="AQ126" i="23"/>
  <c r="AZ128" i="23"/>
  <c r="AQ129" i="23"/>
  <c r="AZ129" i="23"/>
  <c r="V132" i="23"/>
  <c r="Y132" i="23" s="1"/>
  <c r="AH132" i="23"/>
  <c r="AQ138" i="23"/>
  <c r="AZ138" i="23"/>
  <c r="CA138" i="23"/>
  <c r="V140" i="23"/>
  <c r="Y140" i="23" s="1"/>
  <c r="AH140" i="23"/>
  <c r="AQ140" i="23"/>
  <c r="AZ142" i="23"/>
  <c r="CA142" i="23"/>
  <c r="V143" i="23"/>
  <c r="Y143" i="23" s="1"/>
  <c r="AH143" i="23"/>
  <c r="AQ143" i="23"/>
  <c r="AZ143" i="23"/>
  <c r="V144" i="23"/>
  <c r="Y144" i="23" s="1"/>
  <c r="AH144" i="23"/>
  <c r="AQ144" i="23"/>
  <c r="AQ164" i="23"/>
  <c r="AZ164" i="23"/>
  <c r="CA164" i="23"/>
  <c r="V165" i="23"/>
  <c r="Y165" i="23" s="1"/>
  <c r="AH165" i="23"/>
  <c r="AQ165" i="23"/>
  <c r="AZ165" i="23"/>
  <c r="V171" i="23"/>
  <c r="Y171" i="23" s="1"/>
  <c r="AH171" i="23"/>
  <c r="AQ171" i="23"/>
  <c r="CA171" i="23"/>
  <c r="V172" i="23"/>
  <c r="Y172" i="23" s="1"/>
  <c r="AH180" i="23"/>
  <c r="AQ180" i="23"/>
  <c r="AZ180" i="23"/>
  <c r="AQ184" i="23"/>
  <c r="AZ184" i="23"/>
  <c r="AQ192" i="23"/>
  <c r="M192" i="23" s="1"/>
  <c r="AZ192" i="23"/>
  <c r="CA194" i="23"/>
  <c r="V195" i="23"/>
  <c r="Y195" i="23" s="1"/>
  <c r="CA198" i="23"/>
  <c r="V199" i="23"/>
  <c r="Y199" i="23" s="1"/>
  <c r="AZ207" i="23"/>
  <c r="CA210" i="23"/>
  <c r="V214" i="23"/>
  <c r="Y214" i="23" s="1"/>
  <c r="V219" i="23"/>
  <c r="Y219" i="23" s="1"/>
  <c r="AH219" i="23"/>
  <c r="AZ219" i="23"/>
  <c r="CA232" i="23"/>
  <c r="V236" i="23"/>
  <c r="Y236" i="23" s="1"/>
  <c r="AH239" i="23"/>
  <c r="AZ246" i="23"/>
  <c r="CA246" i="23"/>
  <c r="V252" i="23"/>
  <c r="Y252" i="23" s="1"/>
  <c r="CA255" i="23"/>
  <c r="V256" i="23"/>
  <c r="Y256" i="23" s="1"/>
  <c r="V262" i="23"/>
  <c r="Y262" i="23" s="1"/>
  <c r="AQ262" i="23"/>
  <c r="AZ262" i="23"/>
  <c r="V263" i="23"/>
  <c r="Y263" i="23" s="1"/>
  <c r="AH263" i="23"/>
  <c r="AZ263" i="23"/>
  <c r="CA263" i="23"/>
  <c r="AH266" i="23"/>
  <c r="AQ266" i="23"/>
  <c r="CA266" i="23"/>
  <c r="V267" i="23"/>
  <c r="Y267" i="23" s="1"/>
  <c r="AQ273" i="23"/>
  <c r="AZ273" i="23"/>
  <c r="AQ278" i="23"/>
  <c r="AZ278" i="23"/>
  <c r="V283" i="23"/>
  <c r="Y283" i="23" s="1"/>
  <c r="AH283" i="23"/>
  <c r="AH285" i="23"/>
  <c r="V286" i="23"/>
  <c r="Y286" i="23" s="1"/>
  <c r="AH286" i="23"/>
  <c r="AQ286" i="23"/>
  <c r="AQ288" i="23"/>
  <c r="AQ289" i="23"/>
  <c r="AZ289" i="23"/>
  <c r="AZ291" i="23"/>
  <c r="AZ292" i="23"/>
  <c r="CA292" i="23"/>
  <c r="V298" i="23"/>
  <c r="Y298" i="23" s="1"/>
  <c r="AH298" i="23"/>
  <c r="AQ298" i="23"/>
  <c r="AZ298" i="23"/>
  <c r="AQ299" i="23"/>
  <c r="AZ299" i="23"/>
  <c r="CA299" i="23"/>
  <c r="V304" i="23"/>
  <c r="Y304" i="23" s="1"/>
  <c r="AZ304" i="23"/>
  <c r="V335" i="23"/>
  <c r="Y335" i="23" s="1"/>
  <c r="AQ341" i="23"/>
  <c r="CA377" i="23"/>
  <c r="V379" i="23"/>
  <c r="Y379" i="23" s="1"/>
  <c r="AQ16" i="23"/>
  <c r="AZ16" i="23"/>
  <c r="CA16" i="23"/>
  <c r="AZ17" i="23"/>
  <c r="CA17" i="23"/>
  <c r="AH18" i="23"/>
  <c r="CA20" i="23"/>
  <c r="V21" i="23"/>
  <c r="Y21" i="23" s="1"/>
  <c r="AH21" i="23"/>
  <c r="AQ21" i="23"/>
  <c r="AH29" i="23"/>
  <c r="AQ29" i="23"/>
  <c r="AZ29" i="23"/>
  <c r="AH30" i="23"/>
  <c r="AQ32" i="23"/>
  <c r="AZ32" i="23"/>
  <c r="CA32" i="23"/>
  <c r="AQ35" i="23"/>
  <c r="V37" i="23"/>
  <c r="Y37" i="23" s="1"/>
  <c r="AZ37" i="23"/>
  <c r="AH44" i="23"/>
  <c r="AQ51" i="23"/>
  <c r="AZ54" i="23"/>
  <c r="AZ62" i="23"/>
  <c r="CA62" i="23"/>
  <c r="V63" i="23"/>
  <c r="AH65" i="23"/>
  <c r="AQ72" i="23"/>
  <c r="AZ72" i="23"/>
  <c r="CA72" i="23"/>
  <c r="AQ88" i="23"/>
  <c r="CA97" i="23"/>
  <c r="V98" i="23"/>
  <c r="Y98" i="23" s="1"/>
  <c r="AH98" i="23"/>
  <c r="AQ98" i="23"/>
  <c r="V99" i="23"/>
  <c r="Y99" i="23" s="1"/>
  <c r="V124" i="23"/>
  <c r="Y124" i="23" s="1"/>
  <c r="AH124" i="23"/>
  <c r="AH127" i="23"/>
  <c r="AQ127" i="23"/>
  <c r="AQ130" i="23"/>
  <c r="AZ130" i="23"/>
  <c r="AZ132" i="23"/>
  <c r="CA132" i="23"/>
  <c r="V166" i="23"/>
  <c r="Y166" i="23" s="1"/>
  <c r="AH166" i="23"/>
  <c r="AQ166" i="23"/>
  <c r="AZ166" i="23"/>
  <c r="V167" i="23"/>
  <c r="Y167" i="23" s="1"/>
  <c r="AH167" i="23"/>
  <c r="AQ172" i="23"/>
  <c r="V179" i="23"/>
  <c r="Y179" i="23" s="1"/>
  <c r="CA182" i="23"/>
  <c r="V183" i="23"/>
  <c r="Y183" i="23" s="1"/>
  <c r="V191" i="23"/>
  <c r="Y191" i="23" s="1"/>
  <c r="AH193" i="23"/>
  <c r="AQ193" i="23"/>
  <c r="AH197" i="23"/>
  <c r="AQ197" i="23"/>
  <c r="AZ199" i="23"/>
  <c r="CA199" i="23"/>
  <c r="AQ205" i="23"/>
  <c r="AZ205" i="23"/>
  <c r="CA205" i="23"/>
  <c r="AH206" i="23"/>
  <c r="AQ206" i="23"/>
  <c r="AZ208" i="23"/>
  <c r="CA208" i="23"/>
  <c r="V209" i="23"/>
  <c r="Y209" i="23" s="1"/>
  <c r="AQ209" i="23"/>
  <c r="AZ209" i="23"/>
  <c r="CA211" i="23"/>
  <c r="V212" i="23"/>
  <c r="Y212" i="23" s="1"/>
  <c r="AH212" i="23"/>
  <c r="AZ212" i="23"/>
  <c r="CA212" i="23"/>
  <c r="AZ226" i="23"/>
  <c r="CA226" i="23"/>
  <c r="V231" i="23"/>
  <c r="Y231" i="23" s="1"/>
  <c r="AQ231" i="23"/>
  <c r="AZ231" i="23"/>
  <c r="V234" i="23"/>
  <c r="Y234" i="23" s="1"/>
  <c r="AH234" i="23"/>
  <c r="AZ234" i="23"/>
  <c r="CA234" i="23"/>
  <c r="AH237" i="23"/>
  <c r="AQ237" i="23"/>
  <c r="CA237" i="23"/>
  <c r="V238" i="23"/>
  <c r="Y238" i="23" s="1"/>
  <c r="AQ240" i="23"/>
  <c r="AZ240" i="23"/>
  <c r="AH254" i="23"/>
  <c r="AQ254" i="23"/>
  <c r="AQ256" i="23"/>
  <c r="AZ256" i="23"/>
  <c r="CA256" i="23"/>
  <c r="CA283" i="23"/>
  <c r="V284" i="23"/>
  <c r="Y284" i="23" s="1"/>
  <c r="V287" i="23"/>
  <c r="Y287" i="23" s="1"/>
  <c r="AH287" i="23"/>
  <c r="AH290" i="23"/>
  <c r="AQ290" i="23"/>
  <c r="AQ338" i="23"/>
  <c r="AZ350" i="23"/>
  <c r="CA350" i="23"/>
  <c r="AQ351" i="23"/>
  <c r="AZ351" i="23"/>
  <c r="AH355" i="23"/>
  <c r="CA362" i="23"/>
  <c r="CA366" i="23"/>
  <c r="CA419" i="23"/>
  <c r="V432" i="23"/>
  <c r="Y432" i="23" s="1"/>
  <c r="AH442" i="23"/>
  <c r="CA454" i="23"/>
  <c r="CA491" i="23"/>
  <c r="V500" i="23"/>
  <c r="AH503" i="23"/>
  <c r="AQ506" i="23"/>
  <c r="AZ528" i="23"/>
  <c r="V540" i="23"/>
  <c r="Y540" i="23" s="1"/>
  <c r="CA546" i="23"/>
  <c r="AH593" i="23"/>
  <c r="AZ599" i="23"/>
  <c r="CA606" i="23"/>
  <c r="AE27" i="13"/>
  <c r="AW33" i="13"/>
  <c r="CA335" i="23"/>
  <c r="V339" i="23"/>
  <c r="Y339" i="23" s="1"/>
  <c r="AZ342" i="23"/>
  <c r="AQ349" i="23"/>
  <c r="AZ349" i="23"/>
  <c r="CA355" i="23"/>
  <c r="AZ380" i="23"/>
  <c r="AZ393" i="23"/>
  <c r="CA393" i="23"/>
  <c r="CA396" i="23"/>
  <c r="V397" i="23"/>
  <c r="Y397" i="23" s="1"/>
  <c r="AH406" i="23"/>
  <c r="AQ409" i="23"/>
  <c r="AZ409" i="23"/>
  <c r="AZ416" i="23"/>
  <c r="V418" i="23"/>
  <c r="AQ421" i="23"/>
  <c r="AZ440" i="23"/>
  <c r="AH453" i="23"/>
  <c r="AH490" i="23"/>
  <c r="Y493" i="23"/>
  <c r="CA500" i="23"/>
  <c r="V504" i="23"/>
  <c r="Y504" i="23" s="1"/>
  <c r="AH507" i="23"/>
  <c r="AH515" i="23"/>
  <c r="AZ515" i="23"/>
  <c r="V518" i="23"/>
  <c r="Y518" i="23" s="1"/>
  <c r="AQ518" i="23"/>
  <c r="CA518" i="23"/>
  <c r="V527" i="23"/>
  <c r="Y527" i="23" s="1"/>
  <c r="AZ541" i="23"/>
  <c r="AZ543" i="23"/>
  <c r="CA553" i="23"/>
  <c r="AZ555" i="23"/>
  <c r="V556" i="23"/>
  <c r="Y556" i="23" s="1"/>
  <c r="AH559" i="23"/>
  <c r="AH567" i="23"/>
  <c r="V570" i="23"/>
  <c r="Y570" i="23" s="1"/>
  <c r="AQ570" i="23"/>
  <c r="CA570" i="23"/>
  <c r="V579" i="23"/>
  <c r="Y579" i="23" s="1"/>
  <c r="AZ591" i="23"/>
  <c r="V598" i="23"/>
  <c r="Y598" i="23" s="1"/>
  <c r="V30" i="13"/>
  <c r="AE30" i="13"/>
  <c r="AW30" i="13"/>
  <c r="BF30" i="13"/>
  <c r="V31" i="13"/>
  <c r="AN40" i="13"/>
  <c r="AW40" i="13"/>
  <c r="BF40" i="13"/>
  <c r="V41" i="13"/>
  <c r="BF46" i="13"/>
  <c r="V47" i="13"/>
  <c r="AE47" i="13"/>
  <c r="AN57" i="13"/>
  <c r="AW62" i="13"/>
  <c r="V73" i="13"/>
  <c r="BF82" i="13"/>
  <c r="V87" i="13"/>
  <c r="BF98" i="13"/>
  <c r="BF104" i="13"/>
  <c r="V114" i="13"/>
  <c r="AE120" i="13"/>
  <c r="AW128" i="13"/>
  <c r="AE133" i="13"/>
  <c r="AE141" i="13"/>
  <c r="AE145" i="13"/>
  <c r="BF149" i="13"/>
  <c r="V159" i="13"/>
  <c r="BF170" i="13"/>
  <c r="AE177" i="13"/>
  <c r="AQ328" i="23"/>
  <c r="AZ328" i="23"/>
  <c r="V337" i="23"/>
  <c r="Y337" i="23" s="1"/>
  <c r="AH337" i="23"/>
  <c r="AZ337" i="23"/>
  <c r="CA337" i="23"/>
  <c r="AH340" i="23"/>
  <c r="AQ340" i="23"/>
  <c r="AZ340" i="23"/>
  <c r="CA340" i="23"/>
  <c r="AQ343" i="23"/>
  <c r="AZ343" i="23"/>
  <c r="CA343" i="23"/>
  <c r="V348" i="23"/>
  <c r="Y348" i="23" s="1"/>
  <c r="AH352" i="23"/>
  <c r="AQ352" i="23"/>
  <c r="V353" i="23"/>
  <c r="Y353" i="23" s="1"/>
  <c r="AH354" i="23"/>
  <c r="AQ354" i="23"/>
  <c r="AZ360" i="23"/>
  <c r="CA360" i="23"/>
  <c r="AH362" i="23"/>
  <c r="AQ362" i="23"/>
  <c r="CA363" i="23"/>
  <c r="V364" i="23"/>
  <c r="Y364" i="23" s="1"/>
  <c r="AH364" i="23"/>
  <c r="AH366" i="23"/>
  <c r="AQ366" i="23"/>
  <c r="AZ376" i="23"/>
  <c r="CA376" i="23"/>
  <c r="AH382" i="23"/>
  <c r="AH383" i="23"/>
  <c r="AQ383" i="23"/>
  <c r="AZ383" i="23"/>
  <c r="V390" i="23"/>
  <c r="Y390" i="23" s="1"/>
  <c r="AH390" i="23"/>
  <c r="AQ390" i="23"/>
  <c r="AZ390" i="23"/>
  <c r="AH391" i="23"/>
  <c r="AQ391" i="23"/>
  <c r="AZ391" i="23"/>
  <c r="CA391" i="23"/>
  <c r="AQ394" i="23"/>
  <c r="AZ394" i="23"/>
  <c r="CA394" i="23"/>
  <c r="V395" i="23"/>
  <c r="Y395" i="23" s="1"/>
  <c r="AZ397" i="23"/>
  <c r="CA397" i="23"/>
  <c r="V404" i="23"/>
  <c r="AH404" i="23"/>
  <c r="AQ404" i="23"/>
  <c r="CA404" i="23"/>
  <c r="AH407" i="23"/>
  <c r="AQ407" i="23"/>
  <c r="AZ407" i="23"/>
  <c r="AH408" i="23"/>
  <c r="AQ410" i="23"/>
  <c r="AZ410" i="23"/>
  <c r="CA410" i="23"/>
  <c r="AQ411" i="23"/>
  <c r="AZ418" i="23"/>
  <c r="V423" i="23"/>
  <c r="Y423" i="23" s="1"/>
  <c r="CA423" i="23"/>
  <c r="V424" i="23"/>
  <c r="Y424" i="23" s="1"/>
  <c r="AH424" i="23"/>
  <c r="AQ424" i="23"/>
  <c r="CA424" i="23"/>
  <c r="V425" i="23"/>
  <c r="Y425" i="23" s="1"/>
  <c r="V431" i="23"/>
  <c r="AZ437" i="23"/>
  <c r="CA437" i="23"/>
  <c r="V439" i="23"/>
  <c r="AZ441" i="23"/>
  <c r="CA441" i="23"/>
  <c r="CA443" i="23"/>
  <c r="V444" i="23"/>
  <c r="Y444" i="23" s="1"/>
  <c r="AH444" i="23"/>
  <c r="AZ451" i="23"/>
  <c r="V452" i="23"/>
  <c r="Y452" i="23" s="1"/>
  <c r="V454" i="23"/>
  <c r="Y454" i="23" s="1"/>
  <c r="AH454" i="23"/>
  <c r="AH456" i="23"/>
  <c r="CA457" i="23"/>
  <c r="V458" i="23"/>
  <c r="Y458" i="23" s="1"/>
  <c r="V460" i="23"/>
  <c r="Y460" i="23" s="1"/>
  <c r="AZ467" i="23"/>
  <c r="Y491" i="23"/>
  <c r="AH491" i="23"/>
  <c r="AZ493" i="23"/>
  <c r="AQ494" i="23"/>
  <c r="AZ494" i="23"/>
  <c r="CA494" i="23"/>
  <c r="V499" i="23"/>
  <c r="Y499" i="23" s="1"/>
  <c r="AQ499" i="23"/>
  <c r="AZ499" i="23"/>
  <c r="V502" i="23"/>
  <c r="Y502" i="23" s="1"/>
  <c r="AH502" i="23"/>
  <c r="AZ502" i="23"/>
  <c r="CA502" i="23"/>
  <c r="AH505" i="23"/>
  <c r="AQ505" i="23"/>
  <c r="CA505" i="23"/>
  <c r="V506" i="23"/>
  <c r="Y506" i="23" s="1"/>
  <c r="AQ508" i="23"/>
  <c r="AZ508" i="23"/>
  <c r="V516" i="23"/>
  <c r="Y516" i="23" s="1"/>
  <c r="AH516" i="23"/>
  <c r="AQ516" i="23"/>
  <c r="AZ516" i="23"/>
  <c r="AH519" i="23"/>
  <c r="AQ519" i="23"/>
  <c r="CA519" i="23"/>
  <c r="V528" i="23"/>
  <c r="Y528" i="23" s="1"/>
  <c r="AH528" i="23"/>
  <c r="AH530" i="23"/>
  <c r="AQ530" i="23"/>
  <c r="AZ530" i="23"/>
  <c r="AQ534" i="23"/>
  <c r="AZ534" i="23"/>
  <c r="V542" i="23"/>
  <c r="Y542" i="23" s="1"/>
  <c r="CA542" i="23"/>
  <c r="V543" i="23"/>
  <c r="Y543" i="23" s="1"/>
  <c r="AZ548" i="23"/>
  <c r="CA548" i="23"/>
  <c r="AH554" i="23"/>
  <c r="AQ557" i="23"/>
  <c r="AQ560" i="23"/>
  <c r="AZ560" i="23"/>
  <c r="V566" i="23"/>
  <c r="Y566" i="23" s="1"/>
  <c r="V568" i="23"/>
  <c r="Y568" i="23" s="1"/>
  <c r="AH568" i="23"/>
  <c r="AQ568" i="23"/>
  <c r="AZ568" i="23"/>
  <c r="AH571" i="23"/>
  <c r="AQ571" i="23"/>
  <c r="CA571" i="23"/>
  <c r="AQ577" i="23"/>
  <c r="V580" i="23"/>
  <c r="Y580" i="23" s="1"/>
  <c r="AH580" i="23"/>
  <c r="AH582" i="23"/>
  <c r="AQ582" i="23"/>
  <c r="AZ582" i="23"/>
  <c r="AQ586" i="23"/>
  <c r="AZ586" i="23"/>
  <c r="V595" i="23"/>
  <c r="Y595" i="23" s="1"/>
  <c r="AH595" i="23"/>
  <c r="AQ596" i="23"/>
  <c r="V599" i="23"/>
  <c r="Y599" i="23" s="1"/>
  <c r="AH599" i="23"/>
  <c r="AH605" i="23"/>
  <c r="CA608" i="23"/>
  <c r="BF14" i="13"/>
  <c r="AW15" i="13"/>
  <c r="V28" i="13"/>
  <c r="BF31" i="13"/>
  <c r="AE41" i="13"/>
  <c r="AN44" i="13"/>
  <c r="AW45" i="13"/>
  <c r="BF47" i="13"/>
  <c r="V48" i="13"/>
  <c r="BF54" i="13"/>
  <c r="AW55" i="13"/>
  <c r="V58" i="13"/>
  <c r="AE61" i="13"/>
  <c r="BF62" i="13"/>
  <c r="AE67" i="13"/>
  <c r="AN70" i="13"/>
  <c r="AW73" i="13"/>
  <c r="BF76" i="13"/>
  <c r="V83" i="13"/>
  <c r="BF85" i="13"/>
  <c r="V88" i="13"/>
  <c r="AE88" i="13"/>
  <c r="AN89" i="13"/>
  <c r="AN99" i="13"/>
  <c r="AW99" i="13"/>
  <c r="V100" i="13"/>
  <c r="AW102" i="13"/>
  <c r="BF102" i="13"/>
  <c r="AE103" i="13"/>
  <c r="V105" i="13"/>
  <c r="AE114" i="13"/>
  <c r="AN117" i="13"/>
  <c r="AE118" i="13"/>
  <c r="AN118" i="13"/>
  <c r="AW118" i="13"/>
  <c r="AN145" i="13"/>
  <c r="BF147" i="13"/>
  <c r="AW156" i="13"/>
  <c r="BF159" i="13"/>
  <c r="V163" i="13"/>
  <c r="V185" i="13"/>
  <c r="BF28" i="13"/>
  <c r="BF32" i="13"/>
  <c r="BF39" i="13"/>
  <c r="V40" i="13"/>
  <c r="V43" i="13"/>
  <c r="AE43" i="13"/>
  <c r="AE46" i="13"/>
  <c r="AN46" i="13"/>
  <c r="AW48" i="13"/>
  <c r="BF48" i="13"/>
  <c r="V53" i="13"/>
  <c r="AN53" i="13"/>
  <c r="AW53" i="13"/>
  <c r="V56" i="13"/>
  <c r="AE56" i="13"/>
  <c r="AW56" i="13"/>
  <c r="BF56" i="13"/>
  <c r="AN59" i="13"/>
  <c r="BF59" i="13"/>
  <c r="V60" i="13"/>
  <c r="AN68" i="13"/>
  <c r="AW68" i="13"/>
  <c r="V69" i="13"/>
  <c r="AE69" i="13"/>
  <c r="AW71" i="13"/>
  <c r="BF71" i="13"/>
  <c r="AE72" i="13"/>
  <c r="AN72" i="13"/>
  <c r="BF74" i="13"/>
  <c r="V75" i="13"/>
  <c r="AN75" i="13"/>
  <c r="AW75" i="13"/>
  <c r="AN81" i="13"/>
  <c r="V84" i="13"/>
  <c r="AE84" i="13"/>
  <c r="AN86" i="13"/>
  <c r="AW86" i="13"/>
  <c r="AN90" i="13"/>
  <c r="AW90" i="13"/>
  <c r="BF90" i="13"/>
  <c r="V98" i="13"/>
  <c r="AW100" i="13"/>
  <c r="BF103" i="13"/>
  <c r="BF107" i="13"/>
  <c r="BF112" i="13"/>
  <c r="V113" i="13"/>
  <c r="V116" i="13"/>
  <c r="AE116" i="13"/>
  <c r="V119" i="13"/>
  <c r="AE119" i="13"/>
  <c r="AN119" i="13"/>
  <c r="AN121" i="13"/>
  <c r="AW121" i="13"/>
  <c r="AN127" i="13"/>
  <c r="AW127" i="13"/>
  <c r="BF127" i="13"/>
  <c r="V128" i="13"/>
  <c r="AE128" i="13"/>
  <c r="BF133" i="13"/>
  <c r="V134" i="13"/>
  <c r="AE134" i="13"/>
  <c r="AN134" i="13"/>
  <c r="AW134" i="13"/>
  <c r="AN142" i="13"/>
  <c r="AW142" i="13"/>
  <c r="BF143" i="13"/>
  <c r="AW144" i="13"/>
  <c r="BF144" i="13"/>
  <c r="BF148" i="13"/>
  <c r="V149" i="13"/>
  <c r="AN154" i="13"/>
  <c r="AW154" i="13"/>
  <c r="BF154" i="13"/>
  <c r="AE155" i="13"/>
  <c r="AN155" i="13"/>
  <c r="AW157" i="13"/>
  <c r="BF157" i="13"/>
  <c r="V158" i="13"/>
  <c r="AN158" i="13"/>
  <c r="AW158" i="13"/>
  <c r="BF160" i="13"/>
  <c r="V161" i="13"/>
  <c r="AE161" i="13"/>
  <c r="AW161" i="13"/>
  <c r="BF161" i="13"/>
  <c r="BF163" i="13"/>
  <c r="BF168" i="13"/>
  <c r="BF171" i="13"/>
  <c r="V172" i="13"/>
  <c r="AE175" i="13"/>
  <c r="AN185" i="13"/>
  <c r="AW185" i="13"/>
  <c r="BF185" i="13"/>
  <c r="V186" i="13"/>
  <c r="AE186" i="13"/>
  <c r="AN186" i="13"/>
  <c r="AW186" i="13"/>
  <c r="V191" i="13"/>
  <c r="BF191" i="13"/>
  <c r="AN201" i="13"/>
  <c r="BF207" i="13"/>
  <c r="AW212" i="13"/>
  <c r="AW220" i="13"/>
  <c r="V54" i="13"/>
  <c r="AE57" i="13"/>
  <c r="AN60" i="13"/>
  <c r="AN82" i="13"/>
  <c r="AW82" i="13"/>
  <c r="BF84" i="13"/>
  <c r="V85" i="13"/>
  <c r="BF88" i="13"/>
  <c r="V89" i="13"/>
  <c r="V101" i="13"/>
  <c r="AE101" i="13"/>
  <c r="AW101" i="13"/>
  <c r="AN104" i="13"/>
  <c r="V106" i="13"/>
  <c r="AN106" i="13"/>
  <c r="AW113" i="13"/>
  <c r="BF113" i="13"/>
  <c r="AW116" i="13"/>
  <c r="BF116" i="13"/>
  <c r="V117" i="13"/>
  <c r="BF119" i="13"/>
  <c r="V120" i="13"/>
  <c r="V126" i="13"/>
  <c r="AE126" i="13"/>
  <c r="AN126" i="13"/>
  <c r="AW126" i="13"/>
  <c r="AE132" i="13"/>
  <c r="AN132" i="13"/>
  <c r="AW132" i="13"/>
  <c r="BF132" i="13"/>
  <c r="V133" i="13"/>
  <c r="BF140" i="13"/>
  <c r="V141" i="13"/>
  <c r="V143" i="13"/>
  <c r="AE143" i="13"/>
  <c r="AE147" i="13"/>
  <c r="AN147" i="13"/>
  <c r="AW149" i="13"/>
  <c r="AW169" i="13"/>
  <c r="BF169" i="13"/>
  <c r="V170" i="13"/>
  <c r="AE170" i="13"/>
  <c r="AW170" i="13"/>
  <c r="BF172" i="13"/>
  <c r="V173" i="13"/>
  <c r="AE173" i="13"/>
  <c r="AN173" i="13"/>
  <c r="BF173" i="13"/>
  <c r="V176" i="13"/>
  <c r="AE176" i="13"/>
  <c r="AN176" i="13"/>
  <c r="AW176" i="13"/>
  <c r="V177" i="13"/>
  <c r="V187" i="13"/>
  <c r="AE187" i="13"/>
  <c r="AN187" i="13"/>
  <c r="AW187" i="13"/>
  <c r="BF187" i="13"/>
  <c r="V188" i="13"/>
  <c r="AE188" i="13"/>
  <c r="AN193" i="13"/>
  <c r="AW193" i="13"/>
  <c r="BF193" i="13"/>
  <c r="V198" i="13"/>
  <c r="AN198" i="13"/>
  <c r="AW198" i="13"/>
  <c r="BF198" i="13"/>
  <c r="AE204" i="13"/>
  <c r="AN204" i="13"/>
  <c r="BF204" i="13"/>
  <c r="V205" i="13"/>
  <c r="AE205" i="13"/>
  <c r="AE215" i="13"/>
  <c r="AN215" i="13"/>
  <c r="AW215" i="13"/>
  <c r="AE216" i="13"/>
  <c r="AN216" i="13"/>
  <c r="BF241" i="13"/>
  <c r="V245" i="13"/>
  <c r="AE248" i="13"/>
  <c r="AE260" i="13"/>
  <c r="BF260" i="13"/>
  <c r="V261" i="13"/>
  <c r="V269" i="13"/>
  <c r="AE272" i="13"/>
  <c r="AN275" i="13"/>
  <c r="V283" i="13"/>
  <c r="AE286" i="13"/>
  <c r="AN289" i="13"/>
  <c r="V311" i="13"/>
  <c r="AE314" i="13"/>
  <c r="AN317" i="13"/>
  <c r="V328" i="13"/>
  <c r="V341" i="13"/>
  <c r="AE344" i="13"/>
  <c r="AN347" i="13"/>
  <c r="AW372" i="13"/>
  <c r="AN191" i="13"/>
  <c r="V199" i="13"/>
  <c r="AE202" i="13"/>
  <c r="AN205" i="13"/>
  <c r="AN213" i="13"/>
  <c r="AN217" i="13"/>
  <c r="BF218" i="13"/>
  <c r="AE228" i="13"/>
  <c r="AN231" i="13"/>
  <c r="AW234" i="13"/>
  <c r="AW242" i="13"/>
  <c r="BF245" i="13"/>
  <c r="V249" i="13"/>
  <c r="AW249" i="13"/>
  <c r="V254" i="13"/>
  <c r="BF269" i="13"/>
  <c r="AN270" i="13"/>
  <c r="V273" i="13"/>
  <c r="AW273" i="13"/>
  <c r="AE276" i="13"/>
  <c r="BF276" i="13"/>
  <c r="BF283" i="13"/>
  <c r="V287" i="13"/>
  <c r="AE290" i="13"/>
  <c r="AN297" i="13"/>
  <c r="AE298" i="13"/>
  <c r="AW300" i="13"/>
  <c r="AN301" i="13"/>
  <c r="AW304" i="13"/>
  <c r="AE312" i="13"/>
  <c r="AN312" i="13"/>
  <c r="AN315" i="13"/>
  <c r="AW315" i="13"/>
  <c r="BF318" i="13"/>
  <c r="AN335" i="13"/>
  <c r="AW335" i="13"/>
  <c r="BF341" i="13"/>
  <c r="V345" i="13"/>
  <c r="AE348" i="13"/>
  <c r="AN373" i="13"/>
  <c r="AW376" i="13"/>
  <c r="AW388" i="13"/>
  <c r="AN389" i="13"/>
  <c r="V192" i="13"/>
  <c r="AE192" i="13"/>
  <c r="AN192" i="13"/>
  <c r="BF192" i="13"/>
  <c r="V193" i="13"/>
  <c r="BF199" i="13"/>
  <c r="V203" i="13"/>
  <c r="AE206" i="13"/>
  <c r="AE214" i="13"/>
  <c r="AN214" i="13"/>
  <c r="AN219" i="13"/>
  <c r="AN221" i="13"/>
  <c r="AW226" i="13"/>
  <c r="BF226" i="13"/>
  <c r="V227" i="13"/>
  <c r="V230" i="13"/>
  <c r="AE230" i="13"/>
  <c r="AE233" i="13"/>
  <c r="AN233" i="13"/>
  <c r="AE240" i="13"/>
  <c r="AN243" i="13"/>
  <c r="AW246" i="13"/>
  <c r="AN254" i="13"/>
  <c r="AW254" i="13"/>
  <c r="BF254" i="13"/>
  <c r="V255" i="13"/>
  <c r="AW258" i="13"/>
  <c r="BF258" i="13"/>
  <c r="V259" i="13"/>
  <c r="AE259" i="13"/>
  <c r="AN259" i="13"/>
  <c r="AW259" i="13"/>
  <c r="BF259" i="13"/>
  <c r="AW262" i="13"/>
  <c r="AN263" i="13"/>
  <c r="AW263" i="13"/>
  <c r="BF263" i="13"/>
  <c r="V268" i="13"/>
  <c r="V271" i="13"/>
  <c r="AE271" i="13"/>
  <c r="AE274" i="13"/>
  <c r="AN274" i="13"/>
  <c r="AN277" i="13"/>
  <c r="AW277" i="13"/>
  <c r="V282" i="13"/>
  <c r="AN282" i="13"/>
  <c r="AW282" i="13"/>
  <c r="V285" i="13"/>
  <c r="AE285" i="13"/>
  <c r="AW285" i="13"/>
  <c r="BF285" i="13"/>
  <c r="AE288" i="13"/>
  <c r="AN288" i="13"/>
  <c r="BF288" i="13"/>
  <c r="V289" i="13"/>
  <c r="AN291" i="13"/>
  <c r="AW291" i="13"/>
  <c r="V296" i="13"/>
  <c r="AE296" i="13"/>
  <c r="AN296" i="13"/>
  <c r="AE299" i="13"/>
  <c r="AN299" i="13"/>
  <c r="AW299" i="13"/>
  <c r="AN302" i="13"/>
  <c r="AW302" i="13"/>
  <c r="BF302" i="13"/>
  <c r="V313" i="13"/>
  <c r="AE313" i="13"/>
  <c r="AE316" i="13"/>
  <c r="AN316" i="13"/>
  <c r="AN319" i="13"/>
  <c r="AW319" i="13"/>
  <c r="AN327" i="13"/>
  <c r="AW327" i="13"/>
  <c r="BF329" i="13"/>
  <c r="V330" i="13"/>
  <c r="AE331" i="13"/>
  <c r="BF333" i="13"/>
  <c r="V334" i="13"/>
  <c r="V340" i="13"/>
  <c r="AN340" i="13"/>
  <c r="AW340" i="13"/>
  <c r="V343" i="13"/>
  <c r="AE343" i="13"/>
  <c r="AW343" i="13"/>
  <c r="BF343" i="13"/>
  <c r="AE346" i="13"/>
  <c r="AN346" i="13"/>
  <c r="BF346" i="13"/>
  <c r="V347" i="13"/>
  <c r="AN349" i="13"/>
  <c r="AW349" i="13"/>
  <c r="V354" i="13"/>
  <c r="AN355" i="13"/>
  <c r="AW355" i="13"/>
  <c r="V357" i="13"/>
  <c r="AE357" i="13"/>
  <c r="AW358" i="13"/>
  <c r="BF358" i="13"/>
  <c r="AE360" i="13"/>
  <c r="AN360" i="13"/>
  <c r="BF361" i="13"/>
  <c r="V362" i="13"/>
  <c r="AN363" i="13"/>
  <c r="AW363" i="13"/>
  <c r="AW369" i="13"/>
  <c r="V371" i="13"/>
  <c r="V372" i="13"/>
  <c r="AE372" i="13"/>
  <c r="AE375" i="13"/>
  <c r="AN375" i="13"/>
  <c r="AW384" i="13"/>
  <c r="AN385" i="13"/>
  <c r="AW398" i="13"/>
  <c r="AE399" i="13"/>
  <c r="AW405" i="13"/>
  <c r="AN414" i="13"/>
  <c r="AN418" i="13"/>
  <c r="AE427" i="13"/>
  <c r="AW433" i="13"/>
  <c r="AE443" i="13"/>
  <c r="AW449" i="13"/>
  <c r="AE460" i="13"/>
  <c r="BF472" i="13"/>
  <c r="AW477" i="13"/>
  <c r="BF486" i="13"/>
  <c r="AE386" i="13"/>
  <c r="AE390" i="13"/>
  <c r="V391" i="13"/>
  <c r="BF399" i="13"/>
  <c r="V403" i="13"/>
  <c r="AE406" i="13"/>
  <c r="AW418" i="13"/>
  <c r="V421" i="13"/>
  <c r="AE428" i="13"/>
  <c r="AN428" i="13"/>
  <c r="AN431" i="13"/>
  <c r="AW431" i="13"/>
  <c r="AW434" i="13"/>
  <c r="AW440" i="13"/>
  <c r="V441" i="13"/>
  <c r="AN441" i="13"/>
  <c r="AE444" i="13"/>
  <c r="AW444" i="13"/>
  <c r="V447" i="13"/>
  <c r="AN447" i="13"/>
  <c r="BF447" i="13"/>
  <c r="BF454" i="13"/>
  <c r="V455" i="13"/>
  <c r="V458" i="13"/>
  <c r="AE458" i="13"/>
  <c r="AW473" i="13"/>
  <c r="BF473" i="13"/>
  <c r="BF475" i="13"/>
  <c r="V485" i="13"/>
  <c r="BF384" i="13"/>
  <c r="V385" i="13"/>
  <c r="AE387" i="13"/>
  <c r="AN387" i="13"/>
  <c r="AW387" i="13"/>
  <c r="V388" i="13"/>
  <c r="AE388" i="13"/>
  <c r="AW392" i="13"/>
  <c r="AN393" i="13"/>
  <c r="AW393" i="13"/>
  <c r="BF393" i="13"/>
  <c r="V398" i="13"/>
  <c r="V401" i="13"/>
  <c r="AE401" i="13"/>
  <c r="AE404" i="13"/>
  <c r="AN404" i="13"/>
  <c r="AN407" i="13"/>
  <c r="AW407" i="13"/>
  <c r="AW415" i="13"/>
  <c r="BF415" i="13"/>
  <c r="V417" i="13"/>
  <c r="BF419" i="13"/>
  <c r="V426" i="13"/>
  <c r="V429" i="13"/>
  <c r="AE429" i="13"/>
  <c r="AE432" i="13"/>
  <c r="AN432" i="13"/>
  <c r="AN435" i="13"/>
  <c r="AW435" i="13"/>
  <c r="BF441" i="13"/>
  <c r="V442" i="13"/>
  <c r="AN442" i="13"/>
  <c r="V445" i="13"/>
  <c r="AE445" i="13"/>
  <c r="AN445" i="13"/>
  <c r="AW445" i="13"/>
  <c r="AE448" i="13"/>
  <c r="AN448" i="13"/>
  <c r="BF448" i="13"/>
  <c r="AW455" i="13"/>
  <c r="BF455" i="13"/>
  <c r="V456" i="13"/>
  <c r="AE456" i="13"/>
  <c r="BF458" i="13"/>
  <c r="V459" i="13"/>
  <c r="AE459" i="13"/>
  <c r="AN459" i="13"/>
  <c r="BF470" i="13"/>
  <c r="V471" i="13"/>
  <c r="AN476" i="13"/>
  <c r="AW476" i="13"/>
  <c r="BF476" i="13"/>
  <c r="V477" i="13"/>
  <c r="AW485" i="13"/>
  <c r="V486" i="13"/>
  <c r="AE486" i="13"/>
  <c r="AN487" i="13"/>
  <c r="AE492" i="13"/>
  <c r="BF398" i="13"/>
  <c r="V399" i="13"/>
  <c r="BF401" i="13"/>
  <c r="V402" i="13"/>
  <c r="AE402" i="13"/>
  <c r="V405" i="13"/>
  <c r="AE405" i="13"/>
  <c r="AN405" i="13"/>
  <c r="AN412" i="13"/>
  <c r="AW412" i="13"/>
  <c r="V414" i="13"/>
  <c r="AE414" i="13"/>
  <c r="AE416" i="13"/>
  <c r="AE418" i="13"/>
  <c r="AN420" i="13"/>
  <c r="AW420" i="13"/>
  <c r="AN426" i="13"/>
  <c r="AW426" i="13"/>
  <c r="BF426" i="13"/>
  <c r="AW429" i="13"/>
  <c r="BF429" i="13"/>
  <c r="V430" i="13"/>
  <c r="BF432" i="13"/>
  <c r="V433" i="13"/>
  <c r="AE433" i="13"/>
  <c r="V443" i="13"/>
  <c r="AE446" i="13"/>
  <c r="AN449" i="13"/>
  <c r="V462" i="13"/>
  <c r="AE462" i="13"/>
  <c r="AN462" i="13"/>
  <c r="AW462" i="13"/>
  <c r="AW471" i="13"/>
  <c r="BF471" i="13"/>
  <c r="V472" i="13"/>
  <c r="AE472" i="13"/>
  <c r="BF474" i="13"/>
  <c r="V475" i="13"/>
  <c r="AE475" i="13"/>
  <c r="AN475" i="13"/>
  <c r="AW479" i="13"/>
  <c r="BF479" i="13"/>
  <c r="V484" i="13"/>
  <c r="AN484" i="13"/>
  <c r="AW484" i="13"/>
  <c r="AW486" i="13"/>
  <c r="BF488" i="13"/>
  <c r="AE489" i="13"/>
  <c r="AN489" i="13"/>
  <c r="AW489" i="13"/>
  <c r="AW498" i="13"/>
  <c r="BF498" i="13"/>
  <c r="V499" i="13"/>
  <c r="AE499" i="13"/>
  <c r="AN507" i="13"/>
  <c r="BF513" i="13"/>
  <c r="AE528" i="13"/>
  <c r="AN528" i="13"/>
  <c r="BF529" i="13"/>
  <c r="V541" i="13"/>
  <c r="AE544" i="13"/>
  <c r="BF549" i="13"/>
  <c r="AW554" i="13"/>
  <c r="V561" i="13"/>
  <c r="AN570" i="13"/>
  <c r="V577" i="13"/>
  <c r="BF489" i="13"/>
  <c r="V493" i="13"/>
  <c r="BF501" i="13"/>
  <c r="V502" i="13"/>
  <c r="AE502" i="13"/>
  <c r="AE512" i="13"/>
  <c r="AN518" i="13"/>
  <c r="AE520" i="13"/>
  <c r="BF521" i="13"/>
  <c r="AN531" i="13"/>
  <c r="BF541" i="13"/>
  <c r="AN542" i="13"/>
  <c r="V545" i="13"/>
  <c r="AW545" i="13"/>
  <c r="AN547" i="13"/>
  <c r="BF547" i="13"/>
  <c r="V548" i="13"/>
  <c r="AE556" i="13"/>
  <c r="AN557" i="13"/>
  <c r="AW557" i="13"/>
  <c r="V558" i="13"/>
  <c r="AE558" i="13"/>
  <c r="AW562" i="13"/>
  <c r="AW568" i="13"/>
  <c r="V572" i="13"/>
  <c r="AE575" i="13"/>
  <c r="AW585" i="13"/>
  <c r="AW490" i="13"/>
  <c r="AW502" i="13"/>
  <c r="BF502" i="13"/>
  <c r="V503" i="13"/>
  <c r="V506" i="13"/>
  <c r="AE506" i="13"/>
  <c r="AN506" i="13"/>
  <c r="AW506" i="13"/>
  <c r="BF506" i="13"/>
  <c r="V507" i="13"/>
  <c r="V515" i="13"/>
  <c r="AE515" i="13"/>
  <c r="V517" i="13"/>
  <c r="AN517" i="13"/>
  <c r="V519" i="13"/>
  <c r="AE519" i="13"/>
  <c r="BF530" i="13"/>
  <c r="AN533" i="13"/>
  <c r="V540" i="13"/>
  <c r="V543" i="13"/>
  <c r="AE543" i="13"/>
  <c r="AE546" i="13"/>
  <c r="AN546" i="13"/>
  <c r="AW548" i="13"/>
  <c r="BF548" i="13"/>
  <c r="AW558" i="13"/>
  <c r="BF558" i="13"/>
  <c r="V559" i="13"/>
  <c r="AE559" i="13"/>
  <c r="AW559" i="13"/>
  <c r="BF559" i="13"/>
  <c r="V569" i="13"/>
  <c r="BF572" i="13"/>
  <c r="V573" i="13"/>
  <c r="AE573" i="13"/>
  <c r="AN573" i="13"/>
  <c r="V576" i="13"/>
  <c r="AE576" i="13"/>
  <c r="AN576" i="13"/>
  <c r="AW576" i="13"/>
  <c r="AW582" i="13"/>
  <c r="BF582" i="13"/>
  <c r="V584" i="13"/>
  <c r="AW586" i="13"/>
  <c r="BF586" i="13"/>
  <c r="BF588" i="13"/>
  <c r="V589" i="13"/>
  <c r="AE589" i="13"/>
  <c r="V168" i="23"/>
  <c r="Y168" i="23" s="1"/>
  <c r="AE571" i="13"/>
  <c r="V571" i="13"/>
  <c r="AN16" i="13"/>
  <c r="V18" i="13"/>
  <c r="AW19" i="13"/>
  <c r="AE12" i="13"/>
  <c r="BF17" i="13"/>
  <c r="AW12" i="13"/>
  <c r="V13" i="13"/>
  <c r="AE15" i="13"/>
  <c r="AW18" i="13"/>
  <c r="M64" i="23" l="1"/>
  <c r="K62" i="26" s="1"/>
  <c r="K451" i="23"/>
  <c r="M222" i="23"/>
  <c r="K92" i="26" s="1"/>
  <c r="M224" i="23"/>
  <c r="K94" i="26" s="1"/>
  <c r="M94" i="26" s="1"/>
  <c r="M65" i="23"/>
  <c r="K63" i="26" s="1"/>
  <c r="M44" i="23"/>
  <c r="K51" i="26" s="1"/>
  <c r="J51" i="26" s="1"/>
  <c r="M30" i="23"/>
  <c r="K43" i="26" s="1"/>
  <c r="M43" i="26" s="1"/>
  <c r="M28" i="23"/>
  <c r="K41" i="26" s="1"/>
  <c r="M41" i="26" s="1"/>
  <c r="M31" i="23"/>
  <c r="K44" i="26" s="1"/>
  <c r="M44" i="26" s="1"/>
  <c r="M51" i="26"/>
  <c r="M66" i="23"/>
  <c r="K64" i="26" s="1"/>
  <c r="J64" i="26" s="1"/>
  <c r="M246" i="23"/>
  <c r="K97" i="26" s="1"/>
  <c r="J97" i="26" s="1"/>
  <c r="M61" i="23"/>
  <c r="K59" i="26" s="1"/>
  <c r="J59" i="26" s="1"/>
  <c r="M43" i="23"/>
  <c r="K50" i="26" s="1"/>
  <c r="M417" i="23"/>
  <c r="J92" i="26"/>
  <c r="M92" i="26"/>
  <c r="M63" i="23"/>
  <c r="K61" i="26" s="1"/>
  <c r="J61" i="26" s="1"/>
  <c r="M62" i="23"/>
  <c r="K60" i="26" s="1"/>
  <c r="M225" i="23"/>
  <c r="K95" i="26" s="1"/>
  <c r="J95" i="26" s="1"/>
  <c r="M451" i="23"/>
  <c r="M404" i="23"/>
  <c r="M452" i="23"/>
  <c r="L452" i="23" s="1"/>
  <c r="M223" i="23"/>
  <c r="K93" i="26" s="1"/>
  <c r="M93" i="26" s="1"/>
  <c r="M416" i="23"/>
  <c r="M418" i="23"/>
  <c r="M65" i="26"/>
  <c r="V194" i="23"/>
  <c r="Y194" i="23" s="1"/>
  <c r="J70" i="26"/>
  <c r="I46" i="23"/>
  <c r="Y441" i="23"/>
  <c r="M441" i="23"/>
  <c r="K441" i="23"/>
  <c r="K30" i="23"/>
  <c r="BP32" i="23"/>
  <c r="BR32" i="23" s="1"/>
  <c r="BI32" i="23"/>
  <c r="BP31" i="23"/>
  <c r="BR31" i="23" s="1"/>
  <c r="BI31" i="23"/>
  <c r="BP29" i="23"/>
  <c r="BI29" i="23"/>
  <c r="L64" i="23"/>
  <c r="L65" i="23"/>
  <c r="Y246" i="23"/>
  <c r="L44" i="23"/>
  <c r="Y32" i="23"/>
  <c r="Y30" i="23"/>
  <c r="Y29" i="23"/>
  <c r="Y31" i="23"/>
  <c r="AZ436" i="23"/>
  <c r="M141" i="23"/>
  <c r="L141" i="23" s="1"/>
  <c r="M140" i="23"/>
  <c r="L140" i="23" s="1"/>
  <c r="M143" i="23"/>
  <c r="L143" i="23" s="1"/>
  <c r="M138" i="23"/>
  <c r="L138" i="23" s="1"/>
  <c r="M142" i="23"/>
  <c r="L142" i="23" s="1"/>
  <c r="I45" i="23"/>
  <c r="I51" i="23"/>
  <c r="J86" i="26"/>
  <c r="M86" i="26"/>
  <c r="M87" i="26" s="1"/>
  <c r="Y225" i="23"/>
  <c r="Y223" i="23"/>
  <c r="Y64" i="23"/>
  <c r="Y431" i="23"/>
  <c r="M431" i="23"/>
  <c r="Y418" i="23"/>
  <c r="Y578" i="23"/>
  <c r="M578" i="23"/>
  <c r="K105" i="26" s="1"/>
  <c r="Y44" i="23"/>
  <c r="Y93" i="23"/>
  <c r="M93" i="23"/>
  <c r="Y439" i="23"/>
  <c r="M439" i="23"/>
  <c r="L439" i="23" s="1"/>
  <c r="Y222" i="23"/>
  <c r="Y61" i="23"/>
  <c r="Y51" i="23"/>
  <c r="M51" i="23"/>
  <c r="Y468" i="23"/>
  <c r="M468" i="23"/>
  <c r="Y63" i="23"/>
  <c r="Y66" i="23"/>
  <c r="Y416" i="23"/>
  <c r="M62" i="26"/>
  <c r="J62" i="26"/>
  <c r="Y500" i="23"/>
  <c r="M500" i="23"/>
  <c r="Y45" i="23"/>
  <c r="M45" i="23"/>
  <c r="Y65" i="23"/>
  <c r="Y404" i="23"/>
  <c r="Y43" i="23"/>
  <c r="Y224" i="23"/>
  <c r="Y62" i="23"/>
  <c r="Y440" i="23"/>
  <c r="M440" i="23"/>
  <c r="Y72" i="23"/>
  <c r="M72" i="23"/>
  <c r="Y28" i="23"/>
  <c r="Y417" i="23"/>
  <c r="Y46" i="23"/>
  <c r="M46" i="23"/>
  <c r="Y67" i="23"/>
  <c r="M67" i="23"/>
  <c r="Y138" i="23"/>
  <c r="M52" i="23"/>
  <c r="L52" i="23" s="1"/>
  <c r="M53" i="23"/>
  <c r="L53" i="23" s="1"/>
  <c r="Y24" i="23"/>
  <c r="Y18" i="23"/>
  <c r="X24" i="23"/>
  <c r="AC35" i="3"/>
  <c r="M95" i="26" l="1"/>
  <c r="M32" i="23"/>
  <c r="K45" i="26" s="1"/>
  <c r="J45" i="26" s="1"/>
  <c r="J41" i="26"/>
  <c r="J43" i="26"/>
  <c r="J94" i="26"/>
  <c r="M61" i="26"/>
  <c r="J44" i="26"/>
  <c r="L61" i="23"/>
  <c r="M59" i="26"/>
  <c r="M29" i="23"/>
  <c r="K42" i="26" s="1"/>
  <c r="K47" i="26" s="1"/>
  <c r="M45" i="26"/>
  <c r="K103" i="26"/>
  <c r="M103" i="26" s="1"/>
  <c r="K102" i="26"/>
  <c r="M102" i="26" s="1"/>
  <c r="L451" i="23"/>
  <c r="L43" i="23"/>
  <c r="L63" i="23"/>
  <c r="L62" i="23"/>
  <c r="L66" i="23"/>
  <c r="L246" i="23"/>
  <c r="J93" i="26"/>
  <c r="J50" i="26"/>
  <c r="M50" i="26"/>
  <c r="L440" i="23"/>
  <c r="K83" i="26"/>
  <c r="M64" i="26"/>
  <c r="M63" i="26"/>
  <c r="J63" i="26"/>
  <c r="J60" i="26"/>
  <c r="M60" i="26"/>
  <c r="L441" i="23"/>
  <c r="L30" i="23"/>
  <c r="BR29" i="23"/>
  <c r="K29" i="23"/>
  <c r="K31" i="23"/>
  <c r="BI27" i="23"/>
  <c r="BI9" i="23" s="1"/>
  <c r="K32" i="23"/>
  <c r="L578" i="23"/>
  <c r="AC22" i="3"/>
  <c r="J102" i="26" l="1"/>
  <c r="J103" i="26"/>
  <c r="J42" i="26"/>
  <c r="M42" i="26"/>
  <c r="M47" i="26" s="1"/>
  <c r="J105" i="26"/>
  <c r="M83" i="26"/>
  <c r="L31" i="23"/>
  <c r="L32" i="23"/>
  <c r="BR27" i="23"/>
  <c r="BR9" i="23" s="1"/>
  <c r="L29" i="23"/>
  <c r="M105" i="26"/>
  <c r="AX1" i="13"/>
  <c r="AO1" i="13"/>
  <c r="AF1" i="13"/>
  <c r="W1" i="13"/>
  <c r="N1" i="13"/>
  <c r="AR1" i="23"/>
  <c r="AI1" i="23"/>
  <c r="E51" i="16"/>
  <c r="C51" i="16"/>
  <c r="B51" i="16"/>
  <c r="E50" i="16"/>
  <c r="C50" i="16"/>
  <c r="E49" i="16"/>
  <c r="C49" i="16"/>
  <c r="E48" i="16"/>
  <c r="C48" i="16"/>
  <c r="E47" i="16"/>
  <c r="C47" i="16"/>
  <c r="E46" i="16"/>
  <c r="C46" i="16"/>
  <c r="H27" i="16"/>
  <c r="H28" i="16" s="1"/>
  <c r="H29" i="16" s="1"/>
  <c r="H30" i="16" s="1"/>
  <c r="H31" i="16" s="1"/>
  <c r="H32" i="16" s="1"/>
  <c r="H33" i="16" s="1"/>
  <c r="H34" i="16" s="1"/>
  <c r="H35" i="16" s="1"/>
  <c r="H36" i="16" s="1"/>
  <c r="H37" i="16" s="1"/>
  <c r="H38" i="16" s="1"/>
  <c r="H39" i="16" s="1"/>
  <c r="H40" i="16" s="1"/>
  <c r="H41" i="16" s="1"/>
  <c r="H42" i="16" s="1"/>
  <c r="H43" i="16" s="1"/>
  <c r="F27" i="16"/>
  <c r="D27" i="16"/>
  <c r="D28" i="16" s="1"/>
  <c r="D29" i="16" s="1"/>
  <c r="D30" i="16" s="1"/>
  <c r="D31" i="16" s="1"/>
  <c r="D32" i="16" s="1"/>
  <c r="D33" i="16" s="1"/>
  <c r="D34" i="16" s="1"/>
  <c r="D35" i="16" s="1"/>
  <c r="D36" i="16" s="1"/>
  <c r="D37" i="16" s="1"/>
  <c r="D38" i="16" s="1"/>
  <c r="D39" i="16" s="1"/>
  <c r="D40" i="16" s="1"/>
  <c r="D41" i="16" s="1"/>
  <c r="D42" i="16" s="1"/>
  <c r="D43" i="16" s="1"/>
  <c r="P98" i="15"/>
  <c r="F18" i="15"/>
  <c r="F17" i="15"/>
  <c r="J14" i="15"/>
  <c r="J13" i="15"/>
  <c r="G11" i="26" s="1"/>
  <c r="F12" i="15"/>
  <c r="D11" i="26" s="1"/>
  <c r="F11" i="15"/>
  <c r="D10" i="26" s="1"/>
  <c r="P6" i="15"/>
  <c r="K7" i="26" s="1"/>
  <c r="K72" i="14"/>
  <c r="L72" i="14" s="1"/>
  <c r="H72" i="14"/>
  <c r="I72" i="14" s="1"/>
  <c r="K71" i="14"/>
  <c r="L71" i="14" s="1"/>
  <c r="H71" i="14"/>
  <c r="I71" i="14" s="1"/>
  <c r="K70" i="14"/>
  <c r="L70" i="14" s="1"/>
  <c r="H70" i="14"/>
  <c r="I70" i="14" s="1"/>
  <c r="K17" i="14"/>
  <c r="F605" i="13"/>
  <c r="M605" i="13"/>
  <c r="K605" i="13"/>
  <c r="H605" i="13"/>
  <c r="D605" i="13"/>
  <c r="M604" i="13"/>
  <c r="J604" i="13"/>
  <c r="K604" i="13"/>
  <c r="H604" i="13"/>
  <c r="F604" i="13"/>
  <c r="D604" i="13"/>
  <c r="J603" i="13"/>
  <c r="F603" i="13"/>
  <c r="M603" i="13"/>
  <c r="K603" i="13"/>
  <c r="H603" i="13"/>
  <c r="D603" i="13"/>
  <c r="J602" i="13"/>
  <c r="K602" i="13"/>
  <c r="H602" i="13"/>
  <c r="D602" i="13"/>
  <c r="J601" i="13"/>
  <c r="F601" i="13"/>
  <c r="M601" i="13"/>
  <c r="K601" i="13"/>
  <c r="H601" i="13"/>
  <c r="D601" i="13"/>
  <c r="M600" i="13"/>
  <c r="J600" i="13"/>
  <c r="K600" i="13"/>
  <c r="H600" i="13"/>
  <c r="F600" i="13"/>
  <c r="D600" i="13"/>
  <c r="AW595" i="13"/>
  <c r="F599" i="13"/>
  <c r="M599" i="13"/>
  <c r="K599" i="13"/>
  <c r="H599" i="13"/>
  <c r="D599" i="13"/>
  <c r="BC595" i="13"/>
  <c r="K598" i="13"/>
  <c r="H598" i="13"/>
  <c r="D598" i="13"/>
  <c r="BF595" i="13"/>
  <c r="M597" i="13"/>
  <c r="K597" i="13"/>
  <c r="H597" i="13"/>
  <c r="D597" i="13"/>
  <c r="AQ595" i="13"/>
  <c r="M596" i="13"/>
  <c r="J596" i="13"/>
  <c r="K596" i="13"/>
  <c r="H596" i="13"/>
  <c r="F596" i="13"/>
  <c r="D596" i="13"/>
  <c r="AN595" i="13"/>
  <c r="Y595" i="13"/>
  <c r="V595" i="13"/>
  <c r="S595" i="13"/>
  <c r="P595" i="13"/>
  <c r="M591" i="13"/>
  <c r="J591" i="13"/>
  <c r="K591" i="13"/>
  <c r="H591" i="13"/>
  <c r="F591" i="13"/>
  <c r="D591" i="13"/>
  <c r="J590" i="13"/>
  <c r="K590" i="13"/>
  <c r="H590" i="13"/>
  <c r="D590" i="13"/>
  <c r="F589" i="13"/>
  <c r="M589" i="13"/>
  <c r="J589" i="13"/>
  <c r="K589" i="13"/>
  <c r="H589" i="13"/>
  <c r="D589" i="13"/>
  <c r="M588" i="13"/>
  <c r="K588" i="13"/>
  <c r="H588" i="13"/>
  <c r="D588" i="13"/>
  <c r="M587" i="13"/>
  <c r="J587" i="13"/>
  <c r="K587" i="13"/>
  <c r="H587" i="13"/>
  <c r="F587" i="13"/>
  <c r="D587" i="13"/>
  <c r="J586" i="13"/>
  <c r="K586" i="13"/>
  <c r="H586" i="13"/>
  <c r="D586" i="13"/>
  <c r="BC581" i="13"/>
  <c r="AB581" i="13"/>
  <c r="K585" i="13"/>
  <c r="H585" i="13"/>
  <c r="D585" i="13"/>
  <c r="AK581" i="13"/>
  <c r="K584" i="13"/>
  <c r="H584" i="13"/>
  <c r="D584" i="13"/>
  <c r="AQ581" i="13"/>
  <c r="AN581" i="13"/>
  <c r="M583" i="13"/>
  <c r="P581" i="13"/>
  <c r="K583" i="13"/>
  <c r="H583" i="13"/>
  <c r="F583" i="13"/>
  <c r="D583" i="13"/>
  <c r="J582" i="13"/>
  <c r="F582" i="13"/>
  <c r="K582" i="13"/>
  <c r="H582" i="13"/>
  <c r="D582" i="13"/>
  <c r="AW581" i="13"/>
  <c r="AT581" i="13"/>
  <c r="Y581" i="13"/>
  <c r="V581" i="13"/>
  <c r="J577" i="13"/>
  <c r="M577" i="13"/>
  <c r="K577" i="13"/>
  <c r="BH577" i="13" s="1"/>
  <c r="H577" i="13"/>
  <c r="D577" i="13"/>
  <c r="F576" i="13"/>
  <c r="M576" i="13"/>
  <c r="J576" i="13"/>
  <c r="K576" i="13"/>
  <c r="H576" i="13"/>
  <c r="D576" i="13"/>
  <c r="F575" i="13"/>
  <c r="J575" i="13"/>
  <c r="M575" i="13"/>
  <c r="K575" i="13"/>
  <c r="H575" i="13"/>
  <c r="D575" i="13"/>
  <c r="M574" i="13"/>
  <c r="J574" i="13"/>
  <c r="K574" i="13"/>
  <c r="H574" i="13"/>
  <c r="F574" i="13"/>
  <c r="D574" i="13"/>
  <c r="F573" i="13"/>
  <c r="M573" i="13"/>
  <c r="J573" i="13"/>
  <c r="K573" i="13"/>
  <c r="H573" i="13"/>
  <c r="D573" i="13"/>
  <c r="F572" i="13"/>
  <c r="J572" i="13"/>
  <c r="K572" i="13"/>
  <c r="H572" i="13"/>
  <c r="D572" i="13"/>
  <c r="BF567" i="13"/>
  <c r="AH567" i="13"/>
  <c r="F571" i="13"/>
  <c r="M571" i="13"/>
  <c r="K571" i="13"/>
  <c r="H571" i="13"/>
  <c r="D571" i="13"/>
  <c r="AQ567" i="13"/>
  <c r="AN567" i="13"/>
  <c r="M570" i="13"/>
  <c r="P567" i="13"/>
  <c r="K570" i="13"/>
  <c r="H570" i="13"/>
  <c r="F570" i="13"/>
  <c r="D570" i="13"/>
  <c r="AW567" i="13"/>
  <c r="AT567" i="13"/>
  <c r="J569" i="13"/>
  <c r="K569" i="13"/>
  <c r="H569" i="13"/>
  <c r="D569" i="13"/>
  <c r="K568" i="13"/>
  <c r="H568" i="13"/>
  <c r="D568" i="13"/>
  <c r="F563" i="13"/>
  <c r="J563" i="13"/>
  <c r="M563" i="13"/>
  <c r="K563" i="13"/>
  <c r="H563" i="13"/>
  <c r="D563" i="13"/>
  <c r="M562" i="13"/>
  <c r="J562" i="13"/>
  <c r="F562" i="13"/>
  <c r="K562" i="13"/>
  <c r="H562" i="13"/>
  <c r="D562" i="13"/>
  <c r="J561" i="13"/>
  <c r="F561" i="13"/>
  <c r="K561" i="13"/>
  <c r="H561" i="13"/>
  <c r="D561" i="13"/>
  <c r="J560" i="13"/>
  <c r="M560" i="13"/>
  <c r="K560" i="13"/>
  <c r="H560" i="13"/>
  <c r="D560" i="13"/>
  <c r="F559" i="13"/>
  <c r="J559" i="13"/>
  <c r="M559" i="13"/>
  <c r="K559" i="13"/>
  <c r="H559" i="13"/>
  <c r="D559" i="13"/>
  <c r="M558" i="13"/>
  <c r="J558" i="13"/>
  <c r="F558" i="13"/>
  <c r="K558" i="13"/>
  <c r="H558" i="13"/>
  <c r="D558" i="13"/>
  <c r="AQ553" i="13"/>
  <c r="K557" i="13"/>
  <c r="H557" i="13"/>
  <c r="D557" i="13"/>
  <c r="AW553" i="13"/>
  <c r="AT553" i="13"/>
  <c r="J556" i="13"/>
  <c r="Y553" i="13"/>
  <c r="K556" i="13"/>
  <c r="H556" i="13"/>
  <c r="D556" i="13"/>
  <c r="BC553" i="13"/>
  <c r="AE553" i="13"/>
  <c r="AB553" i="13"/>
  <c r="M555" i="13"/>
  <c r="K555" i="13"/>
  <c r="H555" i="13"/>
  <c r="D555" i="13"/>
  <c r="BF553" i="13"/>
  <c r="J554" i="13"/>
  <c r="F554" i="13"/>
  <c r="K554" i="13"/>
  <c r="H554" i="13"/>
  <c r="D554" i="13"/>
  <c r="AK553" i="13"/>
  <c r="J549" i="13"/>
  <c r="F549" i="13"/>
  <c r="M549" i="13"/>
  <c r="K549" i="13"/>
  <c r="H549" i="13"/>
  <c r="D549" i="13"/>
  <c r="M548" i="13"/>
  <c r="J548" i="13"/>
  <c r="K548" i="13"/>
  <c r="H548" i="13"/>
  <c r="F548" i="13"/>
  <c r="D548" i="13"/>
  <c r="J547" i="13"/>
  <c r="F547" i="13"/>
  <c r="K547" i="13"/>
  <c r="H547" i="13"/>
  <c r="D547" i="13"/>
  <c r="F546" i="13"/>
  <c r="J546" i="13"/>
  <c r="K546" i="13"/>
  <c r="H546" i="13"/>
  <c r="D546" i="13"/>
  <c r="J545" i="13"/>
  <c r="F545" i="13"/>
  <c r="M545" i="13"/>
  <c r="K545" i="13"/>
  <c r="H545" i="13"/>
  <c r="D545" i="13"/>
  <c r="M544" i="13"/>
  <c r="J544" i="13"/>
  <c r="K544" i="13"/>
  <c r="H544" i="13"/>
  <c r="F544" i="13"/>
  <c r="D544" i="13"/>
  <c r="AW539" i="13"/>
  <c r="AT539" i="13"/>
  <c r="J543" i="13"/>
  <c r="K543" i="13"/>
  <c r="H543" i="13"/>
  <c r="D543" i="13"/>
  <c r="BC539" i="13"/>
  <c r="AE539" i="13"/>
  <c r="K542" i="13"/>
  <c r="H542" i="13"/>
  <c r="D542" i="13"/>
  <c r="BF539" i="13"/>
  <c r="AH539" i="13"/>
  <c r="F541" i="13"/>
  <c r="M541" i="13"/>
  <c r="K541" i="13"/>
  <c r="H541" i="13"/>
  <c r="D541" i="13"/>
  <c r="AQ539" i="13"/>
  <c r="AN539" i="13"/>
  <c r="M540" i="13"/>
  <c r="J540" i="13"/>
  <c r="K540" i="13"/>
  <c r="H540" i="13"/>
  <c r="F540" i="13"/>
  <c r="D540" i="13"/>
  <c r="S539" i="13"/>
  <c r="P539" i="13"/>
  <c r="J535" i="13"/>
  <c r="K535" i="13"/>
  <c r="H535" i="13"/>
  <c r="D535" i="13"/>
  <c r="F534" i="13"/>
  <c r="M534" i="13"/>
  <c r="J534" i="13"/>
  <c r="K534" i="13"/>
  <c r="H534" i="13"/>
  <c r="D534" i="13"/>
  <c r="F533" i="13"/>
  <c r="M533" i="13"/>
  <c r="J533" i="13"/>
  <c r="K533" i="13"/>
  <c r="H533" i="13"/>
  <c r="D533" i="13"/>
  <c r="M532" i="13"/>
  <c r="F532" i="13"/>
  <c r="K532" i="13"/>
  <c r="H532" i="13"/>
  <c r="D532" i="13"/>
  <c r="J531" i="13"/>
  <c r="F531" i="13"/>
  <c r="K531" i="13"/>
  <c r="H531" i="13"/>
  <c r="D531" i="13"/>
  <c r="J530" i="13"/>
  <c r="K530" i="13"/>
  <c r="H530" i="13"/>
  <c r="D530" i="13"/>
  <c r="BC525" i="13"/>
  <c r="F529" i="13"/>
  <c r="K529" i="13"/>
  <c r="J529" i="13"/>
  <c r="H529" i="13"/>
  <c r="D529" i="13"/>
  <c r="AK525" i="13"/>
  <c r="K528" i="13"/>
  <c r="H528" i="13"/>
  <c r="D528" i="13"/>
  <c r="AZ525" i="13"/>
  <c r="AQ525" i="13"/>
  <c r="AN525" i="13"/>
  <c r="AB525" i="13"/>
  <c r="P525" i="13"/>
  <c r="K527" i="13"/>
  <c r="H527" i="13"/>
  <c r="D527" i="13"/>
  <c r="J526" i="13"/>
  <c r="Y525" i="13"/>
  <c r="K526" i="13"/>
  <c r="H526" i="13"/>
  <c r="D526" i="13"/>
  <c r="AW525" i="13"/>
  <c r="AT525" i="13"/>
  <c r="V525" i="13"/>
  <c r="M521" i="13"/>
  <c r="K521" i="13"/>
  <c r="H521" i="13"/>
  <c r="D521" i="13"/>
  <c r="J520" i="13"/>
  <c r="F520" i="13"/>
  <c r="M520" i="13"/>
  <c r="K520" i="13"/>
  <c r="H520" i="13"/>
  <c r="D520" i="13"/>
  <c r="M519" i="13"/>
  <c r="F519" i="13"/>
  <c r="J519" i="13"/>
  <c r="K519" i="13"/>
  <c r="H519" i="13"/>
  <c r="D519" i="13"/>
  <c r="M518" i="13"/>
  <c r="J518" i="13"/>
  <c r="K518" i="13"/>
  <c r="H518" i="13"/>
  <c r="F518" i="13"/>
  <c r="D518" i="13"/>
  <c r="M517" i="13"/>
  <c r="K517" i="13"/>
  <c r="H517" i="13"/>
  <c r="D517" i="13"/>
  <c r="J516" i="13"/>
  <c r="F516" i="13"/>
  <c r="M516" i="13"/>
  <c r="K516" i="13"/>
  <c r="H516" i="13"/>
  <c r="D516" i="13"/>
  <c r="BF511" i="13"/>
  <c r="AK511" i="13"/>
  <c r="J515" i="13"/>
  <c r="K515" i="13"/>
  <c r="H515" i="13"/>
  <c r="D515" i="13"/>
  <c r="AQ511" i="13"/>
  <c r="AN511" i="13"/>
  <c r="M514" i="13"/>
  <c r="P511" i="13"/>
  <c r="K514" i="13"/>
  <c r="H514" i="13"/>
  <c r="F514" i="13"/>
  <c r="D514" i="13"/>
  <c r="AW511" i="13"/>
  <c r="AT511" i="13"/>
  <c r="Y511" i="13"/>
  <c r="K513" i="13"/>
  <c r="H513" i="13"/>
  <c r="D513" i="13"/>
  <c r="F512" i="13"/>
  <c r="AB511" i="13"/>
  <c r="K512" i="13"/>
  <c r="H512" i="13"/>
  <c r="D512" i="13"/>
  <c r="AZ511" i="13"/>
  <c r="F507" i="13"/>
  <c r="M507" i="13"/>
  <c r="J507" i="13"/>
  <c r="K507" i="13"/>
  <c r="H507" i="13"/>
  <c r="D507" i="13"/>
  <c r="F506" i="13"/>
  <c r="J506" i="13"/>
  <c r="M506" i="13"/>
  <c r="K506" i="13"/>
  <c r="H506" i="13"/>
  <c r="D506" i="13"/>
  <c r="F505" i="13"/>
  <c r="M505" i="13"/>
  <c r="J505" i="13"/>
  <c r="K505" i="13"/>
  <c r="H505" i="13"/>
  <c r="D505" i="13"/>
  <c r="F504" i="13"/>
  <c r="M504" i="13"/>
  <c r="K504" i="13"/>
  <c r="H504" i="13"/>
  <c r="D504" i="13"/>
  <c r="F503" i="13"/>
  <c r="M503" i="13"/>
  <c r="J503" i="13"/>
  <c r="K503" i="13"/>
  <c r="H503" i="13"/>
  <c r="D503" i="13"/>
  <c r="M502" i="13"/>
  <c r="F502" i="13"/>
  <c r="J502" i="13"/>
  <c r="K502" i="13"/>
  <c r="H502" i="13"/>
  <c r="D502" i="13"/>
  <c r="AN497" i="13"/>
  <c r="M501" i="13"/>
  <c r="P497" i="13"/>
  <c r="K501" i="13"/>
  <c r="H501" i="13"/>
  <c r="D501" i="13"/>
  <c r="AW497" i="13"/>
  <c r="AT497" i="13"/>
  <c r="Y497" i="13"/>
  <c r="F500" i="13"/>
  <c r="K500" i="13"/>
  <c r="H500" i="13"/>
  <c r="D500" i="13"/>
  <c r="BC497" i="13"/>
  <c r="AB497" i="13"/>
  <c r="K499" i="13"/>
  <c r="H499" i="13"/>
  <c r="D499" i="13"/>
  <c r="BF497" i="13"/>
  <c r="F498" i="13"/>
  <c r="J498" i="13"/>
  <c r="M498" i="13"/>
  <c r="K498" i="13"/>
  <c r="H498" i="13"/>
  <c r="D498" i="13"/>
  <c r="AK497" i="13"/>
  <c r="AH497" i="13"/>
  <c r="F493" i="13"/>
  <c r="M493" i="13"/>
  <c r="K493" i="13"/>
  <c r="H493" i="13"/>
  <c r="D493" i="13"/>
  <c r="M492" i="13"/>
  <c r="J492" i="13"/>
  <c r="K492" i="13"/>
  <c r="H492" i="13"/>
  <c r="F492" i="13"/>
  <c r="D492" i="13"/>
  <c r="J491" i="13"/>
  <c r="F491" i="13"/>
  <c r="M491" i="13"/>
  <c r="K491" i="13"/>
  <c r="H491" i="13"/>
  <c r="D491" i="13"/>
  <c r="F490" i="13"/>
  <c r="M490" i="13"/>
  <c r="J490" i="13"/>
  <c r="K490" i="13"/>
  <c r="H490" i="13"/>
  <c r="D490" i="13"/>
  <c r="F489" i="13"/>
  <c r="J489" i="13"/>
  <c r="M489" i="13"/>
  <c r="K489" i="13"/>
  <c r="H489" i="13"/>
  <c r="D489" i="13"/>
  <c r="M488" i="13"/>
  <c r="J488" i="13"/>
  <c r="K488" i="13"/>
  <c r="H488" i="13"/>
  <c r="F488" i="13"/>
  <c r="D488" i="13"/>
  <c r="AW483" i="13"/>
  <c r="Y483" i="13"/>
  <c r="F487" i="13"/>
  <c r="K487" i="13"/>
  <c r="H487" i="13"/>
  <c r="D487" i="13"/>
  <c r="BC483" i="13"/>
  <c r="K486" i="13"/>
  <c r="H486" i="13"/>
  <c r="D486" i="13"/>
  <c r="BF483" i="13"/>
  <c r="AK483" i="13"/>
  <c r="J485" i="13"/>
  <c r="M485" i="13"/>
  <c r="K485" i="13"/>
  <c r="H485" i="13"/>
  <c r="D485" i="13"/>
  <c r="M484" i="13"/>
  <c r="J484" i="13"/>
  <c r="K484" i="13"/>
  <c r="H484" i="13"/>
  <c r="F484" i="13"/>
  <c r="D484" i="13"/>
  <c r="AQ483" i="13"/>
  <c r="AN483" i="13"/>
  <c r="P483" i="13"/>
  <c r="F479" i="13"/>
  <c r="M479" i="13"/>
  <c r="J479" i="13"/>
  <c r="K479" i="13"/>
  <c r="H479" i="13"/>
  <c r="D479" i="13"/>
  <c r="J478" i="13"/>
  <c r="M478" i="13"/>
  <c r="F478" i="13"/>
  <c r="K478" i="13"/>
  <c r="H478" i="13"/>
  <c r="D478" i="13"/>
  <c r="F477" i="13"/>
  <c r="J477" i="13"/>
  <c r="K477" i="13"/>
  <c r="H477" i="13"/>
  <c r="D477" i="13"/>
  <c r="J476" i="13"/>
  <c r="F476" i="13"/>
  <c r="M476" i="13"/>
  <c r="K476" i="13"/>
  <c r="H476" i="13"/>
  <c r="D476" i="13"/>
  <c r="F475" i="13"/>
  <c r="M475" i="13"/>
  <c r="J475" i="13"/>
  <c r="K475" i="13"/>
  <c r="H475" i="13"/>
  <c r="D475" i="13"/>
  <c r="M474" i="13"/>
  <c r="F474" i="13"/>
  <c r="K474" i="13"/>
  <c r="H474" i="13"/>
  <c r="D474" i="13"/>
  <c r="BC469" i="13"/>
  <c r="F473" i="13"/>
  <c r="AE469" i="13"/>
  <c r="J473" i="13"/>
  <c r="K473" i="13"/>
  <c r="H473" i="13"/>
  <c r="D473" i="13"/>
  <c r="BF469" i="13"/>
  <c r="J472" i="13"/>
  <c r="AH469" i="13"/>
  <c r="F472" i="13"/>
  <c r="M472" i="13"/>
  <c r="K472" i="13"/>
  <c r="H472" i="13"/>
  <c r="D472" i="13"/>
  <c r="M471" i="13"/>
  <c r="K471" i="13"/>
  <c r="H471" i="13"/>
  <c r="D471" i="13"/>
  <c r="AT469" i="13"/>
  <c r="V469" i="13"/>
  <c r="F470" i="13"/>
  <c r="K470" i="13"/>
  <c r="H470" i="13"/>
  <c r="D470" i="13"/>
  <c r="AW469" i="13"/>
  <c r="AN469" i="13"/>
  <c r="AK469" i="13"/>
  <c r="AB469" i="13"/>
  <c r="Y469" i="13"/>
  <c r="P469" i="13"/>
  <c r="M463" i="13"/>
  <c r="J463" i="13"/>
  <c r="K463" i="13"/>
  <c r="H463" i="13"/>
  <c r="F463" i="13"/>
  <c r="D463" i="13"/>
  <c r="M462" i="13"/>
  <c r="J462" i="13"/>
  <c r="F462" i="13"/>
  <c r="K462" i="13"/>
  <c r="H462" i="13"/>
  <c r="D462" i="13"/>
  <c r="K461" i="13"/>
  <c r="H461" i="13"/>
  <c r="F461" i="13"/>
  <c r="D461" i="13"/>
  <c r="J460" i="13"/>
  <c r="F460" i="13"/>
  <c r="M460" i="13"/>
  <c r="K460" i="13"/>
  <c r="H460" i="13"/>
  <c r="D460" i="13"/>
  <c r="M459" i="13"/>
  <c r="J459" i="13"/>
  <c r="K459" i="13"/>
  <c r="H459" i="13"/>
  <c r="F459" i="13"/>
  <c r="D459" i="13"/>
  <c r="AW453" i="13"/>
  <c r="M458" i="13"/>
  <c r="J458" i="13"/>
  <c r="F458" i="13"/>
  <c r="K458" i="13"/>
  <c r="H458" i="13"/>
  <c r="D458" i="13"/>
  <c r="AT453" i="13"/>
  <c r="V453" i="13"/>
  <c r="J457" i="13"/>
  <c r="K457" i="13"/>
  <c r="H457" i="13"/>
  <c r="F457" i="13"/>
  <c r="D457" i="13"/>
  <c r="AZ453" i="13"/>
  <c r="AB453" i="13"/>
  <c r="F456" i="13"/>
  <c r="M456" i="13"/>
  <c r="K456" i="13"/>
  <c r="H456" i="13"/>
  <c r="D456" i="13"/>
  <c r="BF453" i="13"/>
  <c r="AH453" i="13"/>
  <c r="M455" i="13"/>
  <c r="K455" i="13"/>
  <c r="H455" i="13"/>
  <c r="D455" i="13"/>
  <c r="M454" i="13"/>
  <c r="J454" i="13"/>
  <c r="F454" i="13"/>
  <c r="K454" i="13"/>
  <c r="H454" i="13"/>
  <c r="D454" i="13"/>
  <c r="AN453" i="13"/>
  <c r="Y453" i="13"/>
  <c r="P453" i="13"/>
  <c r="M449" i="13"/>
  <c r="J449" i="13"/>
  <c r="F449" i="13"/>
  <c r="K449" i="13"/>
  <c r="H449" i="13"/>
  <c r="D449" i="13"/>
  <c r="M448" i="13"/>
  <c r="J448" i="13"/>
  <c r="K448" i="13"/>
  <c r="H448" i="13"/>
  <c r="F448" i="13"/>
  <c r="D448" i="13"/>
  <c r="J447" i="13"/>
  <c r="F447" i="13"/>
  <c r="M447" i="13"/>
  <c r="K447" i="13"/>
  <c r="H447" i="13"/>
  <c r="D447" i="13"/>
  <c r="F446" i="13"/>
  <c r="M446" i="13"/>
  <c r="J446" i="13"/>
  <c r="K446" i="13"/>
  <c r="H446" i="13"/>
  <c r="D446" i="13"/>
  <c r="M445" i="13"/>
  <c r="J445" i="13"/>
  <c r="F445" i="13"/>
  <c r="K445" i="13"/>
  <c r="H445" i="13"/>
  <c r="D445" i="13"/>
  <c r="J444" i="13"/>
  <c r="K444" i="13"/>
  <c r="H444" i="13"/>
  <c r="F444" i="13"/>
  <c r="D444" i="13"/>
  <c r="AZ439" i="13"/>
  <c r="J443" i="13"/>
  <c r="AB439" i="13"/>
  <c r="F443" i="13"/>
  <c r="M443" i="13"/>
  <c r="K443" i="13"/>
  <c r="H443" i="13"/>
  <c r="D443" i="13"/>
  <c r="BF439" i="13"/>
  <c r="AH439" i="13"/>
  <c r="M442" i="13"/>
  <c r="K442" i="13"/>
  <c r="H442" i="13"/>
  <c r="D442" i="13"/>
  <c r="AW439" i="13"/>
  <c r="Y439" i="13"/>
  <c r="K441" i="13"/>
  <c r="H441" i="13"/>
  <c r="D441" i="13"/>
  <c r="BC439" i="13"/>
  <c r="J440" i="13"/>
  <c r="K440" i="13"/>
  <c r="H440" i="13"/>
  <c r="F440" i="13"/>
  <c r="D440" i="13"/>
  <c r="AT439" i="13"/>
  <c r="AE439" i="13"/>
  <c r="V439" i="13"/>
  <c r="M435" i="13"/>
  <c r="J435" i="13"/>
  <c r="K435" i="13"/>
  <c r="H435" i="13"/>
  <c r="F435" i="13"/>
  <c r="D435" i="13"/>
  <c r="J434" i="13"/>
  <c r="F434" i="13"/>
  <c r="M434" i="13"/>
  <c r="K434" i="13"/>
  <c r="H434" i="13"/>
  <c r="D434" i="13"/>
  <c r="F433" i="13"/>
  <c r="M433" i="13"/>
  <c r="J433" i="13"/>
  <c r="K433" i="13"/>
  <c r="H433" i="13"/>
  <c r="D433" i="13"/>
  <c r="J432" i="13"/>
  <c r="K432" i="13"/>
  <c r="H432" i="13"/>
  <c r="D432" i="13"/>
  <c r="K431" i="13"/>
  <c r="H431" i="13"/>
  <c r="F431" i="13"/>
  <c r="D431" i="13"/>
  <c r="J430" i="13"/>
  <c r="F430" i="13"/>
  <c r="M430" i="13"/>
  <c r="K430" i="13"/>
  <c r="H430" i="13"/>
  <c r="D430" i="13"/>
  <c r="BF425" i="13"/>
  <c r="AH425" i="13"/>
  <c r="M429" i="13"/>
  <c r="J429" i="13"/>
  <c r="K429" i="13"/>
  <c r="H429" i="13"/>
  <c r="F429" i="13"/>
  <c r="D429" i="13"/>
  <c r="J428" i="13"/>
  <c r="K428" i="13"/>
  <c r="H428" i="13"/>
  <c r="D428" i="13"/>
  <c r="AT425" i="13"/>
  <c r="AQ425" i="13"/>
  <c r="J427" i="13"/>
  <c r="K427" i="13"/>
  <c r="H427" i="13"/>
  <c r="F427" i="13"/>
  <c r="D427" i="13"/>
  <c r="AB425" i="13"/>
  <c r="M426" i="13"/>
  <c r="K426" i="13"/>
  <c r="J426" i="13"/>
  <c r="H426" i="13"/>
  <c r="D426" i="13"/>
  <c r="AZ425" i="13"/>
  <c r="AK425" i="13"/>
  <c r="J421" i="13"/>
  <c r="M421" i="13"/>
  <c r="K421" i="13"/>
  <c r="H421" i="13"/>
  <c r="D421" i="13"/>
  <c r="K420" i="13"/>
  <c r="H420" i="13"/>
  <c r="F420" i="13"/>
  <c r="D420" i="13"/>
  <c r="F419" i="13"/>
  <c r="J419" i="13"/>
  <c r="K419" i="13"/>
  <c r="H419" i="13"/>
  <c r="D419" i="13"/>
  <c r="M418" i="13"/>
  <c r="F418" i="13"/>
  <c r="K418" i="13"/>
  <c r="J418" i="13"/>
  <c r="H418" i="13"/>
  <c r="D418" i="13"/>
  <c r="M417" i="13"/>
  <c r="F417" i="13"/>
  <c r="K417" i="13"/>
  <c r="H417" i="13"/>
  <c r="D417" i="13"/>
  <c r="M416" i="13"/>
  <c r="J416" i="13"/>
  <c r="F416" i="13"/>
  <c r="K416" i="13"/>
  <c r="H416" i="13"/>
  <c r="D416" i="13"/>
  <c r="M415" i="13"/>
  <c r="J415" i="13"/>
  <c r="K415" i="13"/>
  <c r="H415" i="13"/>
  <c r="D415" i="13"/>
  <c r="BC411" i="13"/>
  <c r="AZ411" i="13"/>
  <c r="AB411" i="13"/>
  <c r="F414" i="13"/>
  <c r="K414" i="13"/>
  <c r="H414" i="13"/>
  <c r="D414" i="13"/>
  <c r="AT411" i="13"/>
  <c r="AK411" i="13"/>
  <c r="V411" i="13"/>
  <c r="M413" i="13"/>
  <c r="K413" i="13"/>
  <c r="H413" i="13"/>
  <c r="D413" i="13"/>
  <c r="AQ411" i="13"/>
  <c r="J412" i="13"/>
  <c r="K412" i="13"/>
  <c r="H412" i="13"/>
  <c r="D412" i="13"/>
  <c r="S411" i="13"/>
  <c r="M407" i="13"/>
  <c r="J407" i="13"/>
  <c r="K407" i="13"/>
  <c r="H407" i="13"/>
  <c r="F407" i="13"/>
  <c r="D407" i="13"/>
  <c r="F406" i="13"/>
  <c r="J406" i="13"/>
  <c r="K406" i="13"/>
  <c r="H406" i="13"/>
  <c r="D406" i="13"/>
  <c r="M405" i="13"/>
  <c r="J405" i="13"/>
  <c r="K405" i="13"/>
  <c r="H405" i="13"/>
  <c r="D405" i="13"/>
  <c r="F404" i="13"/>
  <c r="M404" i="13"/>
  <c r="K404" i="13"/>
  <c r="H404" i="13"/>
  <c r="D404" i="13"/>
  <c r="M403" i="13"/>
  <c r="J403" i="13"/>
  <c r="K403" i="13"/>
  <c r="H403" i="13"/>
  <c r="F403" i="13"/>
  <c r="D403" i="13"/>
  <c r="F402" i="13"/>
  <c r="J402" i="13"/>
  <c r="K402" i="13"/>
  <c r="H402" i="13"/>
  <c r="D402" i="13"/>
  <c r="BC397" i="13"/>
  <c r="AB397" i="13"/>
  <c r="K401" i="13"/>
  <c r="H401" i="13"/>
  <c r="D401" i="13"/>
  <c r="BF397" i="13"/>
  <c r="AK397" i="13"/>
  <c r="M400" i="13"/>
  <c r="K400" i="13"/>
  <c r="H400" i="13"/>
  <c r="D400" i="13"/>
  <c r="AQ397" i="13"/>
  <c r="P397" i="13"/>
  <c r="K399" i="13"/>
  <c r="H399" i="13"/>
  <c r="F399" i="13"/>
  <c r="D399" i="13"/>
  <c r="J398" i="13"/>
  <c r="F398" i="13"/>
  <c r="M398" i="13"/>
  <c r="K398" i="13"/>
  <c r="H398" i="13"/>
  <c r="D398" i="13"/>
  <c r="AW397" i="13"/>
  <c r="AT397" i="13"/>
  <c r="Y397" i="13"/>
  <c r="V397" i="13"/>
  <c r="J393" i="13"/>
  <c r="F393" i="13"/>
  <c r="K393" i="13"/>
  <c r="H393" i="13"/>
  <c r="D393" i="13"/>
  <c r="F392" i="13"/>
  <c r="M392" i="13"/>
  <c r="K392" i="13"/>
  <c r="J392" i="13"/>
  <c r="H392" i="13"/>
  <c r="D392" i="13"/>
  <c r="M391" i="13"/>
  <c r="F391" i="13"/>
  <c r="K391" i="13"/>
  <c r="H391" i="13"/>
  <c r="D391" i="13"/>
  <c r="J390" i="13"/>
  <c r="F390" i="13"/>
  <c r="K390" i="13"/>
  <c r="H390" i="13"/>
  <c r="D390" i="13"/>
  <c r="J389" i="13"/>
  <c r="F389" i="13"/>
  <c r="K389" i="13"/>
  <c r="H389" i="13"/>
  <c r="D389" i="13"/>
  <c r="F388" i="13"/>
  <c r="M388" i="13"/>
  <c r="K388" i="13"/>
  <c r="J388" i="13"/>
  <c r="H388" i="13"/>
  <c r="D388" i="13"/>
  <c r="BF383" i="13"/>
  <c r="AK383" i="13"/>
  <c r="K387" i="13"/>
  <c r="H387" i="13"/>
  <c r="D387" i="13"/>
  <c r="AQ383" i="13"/>
  <c r="AN383" i="13"/>
  <c r="P383" i="13"/>
  <c r="K386" i="13"/>
  <c r="H386" i="13"/>
  <c r="D386" i="13"/>
  <c r="AW383" i="13"/>
  <c r="K385" i="13"/>
  <c r="H385" i="13"/>
  <c r="D385" i="13"/>
  <c r="F384" i="13"/>
  <c r="M384" i="13"/>
  <c r="K384" i="13"/>
  <c r="J384" i="13"/>
  <c r="H384" i="13"/>
  <c r="D384" i="13"/>
  <c r="BC383" i="13"/>
  <c r="AZ383" i="13"/>
  <c r="AB383" i="13"/>
  <c r="M377" i="13"/>
  <c r="F377" i="13"/>
  <c r="K377" i="13"/>
  <c r="H377" i="13"/>
  <c r="D377" i="13"/>
  <c r="J376" i="13"/>
  <c r="F376" i="13"/>
  <c r="K376" i="13"/>
  <c r="H376" i="13"/>
  <c r="D376" i="13"/>
  <c r="J375" i="13"/>
  <c r="F375" i="13"/>
  <c r="K375" i="13"/>
  <c r="H375" i="13"/>
  <c r="D375" i="13"/>
  <c r="F374" i="13"/>
  <c r="M374" i="13"/>
  <c r="K374" i="13"/>
  <c r="J374" i="13"/>
  <c r="H374" i="13"/>
  <c r="D374" i="13"/>
  <c r="M373" i="13"/>
  <c r="F373" i="13"/>
  <c r="K373" i="13"/>
  <c r="H373" i="13"/>
  <c r="D373" i="13"/>
  <c r="M372" i="13"/>
  <c r="J372" i="13"/>
  <c r="F372" i="13"/>
  <c r="K372" i="13"/>
  <c r="H372" i="13"/>
  <c r="D372" i="13"/>
  <c r="AW367" i="13"/>
  <c r="AT367" i="13"/>
  <c r="J371" i="13"/>
  <c r="K371" i="13"/>
  <c r="H371" i="13"/>
  <c r="D371" i="13"/>
  <c r="BC367" i="13"/>
  <c r="AB367" i="13"/>
  <c r="K370" i="13"/>
  <c r="J370" i="13"/>
  <c r="H370" i="13"/>
  <c r="D370" i="13"/>
  <c r="AK367" i="13"/>
  <c r="AH367" i="13"/>
  <c r="K369" i="13"/>
  <c r="H369" i="13"/>
  <c r="D369" i="13"/>
  <c r="AN367" i="13"/>
  <c r="J368" i="13"/>
  <c r="F368" i="13"/>
  <c r="K368" i="13"/>
  <c r="H368" i="13"/>
  <c r="D368" i="13"/>
  <c r="AQ367" i="13"/>
  <c r="S367" i="13"/>
  <c r="P367" i="13"/>
  <c r="J363" i="13"/>
  <c r="F363" i="13"/>
  <c r="K363" i="13"/>
  <c r="H363" i="13"/>
  <c r="D363" i="13"/>
  <c r="F362" i="13"/>
  <c r="K362" i="13"/>
  <c r="H362" i="13"/>
  <c r="D362" i="13"/>
  <c r="F361" i="13"/>
  <c r="M361" i="13"/>
  <c r="K361" i="13"/>
  <c r="J361" i="13"/>
  <c r="H361" i="13"/>
  <c r="D361" i="13"/>
  <c r="M360" i="13"/>
  <c r="J360" i="13"/>
  <c r="K360" i="13"/>
  <c r="H360" i="13"/>
  <c r="D360" i="13"/>
  <c r="M359" i="13"/>
  <c r="J359" i="13"/>
  <c r="F359" i="13"/>
  <c r="K359" i="13"/>
  <c r="H359" i="13"/>
  <c r="D359" i="13"/>
  <c r="AW353" i="13"/>
  <c r="F358" i="13"/>
  <c r="J358" i="13"/>
  <c r="K358" i="13"/>
  <c r="H358" i="13"/>
  <c r="D358" i="13"/>
  <c r="BC353" i="13"/>
  <c r="AE353" i="13"/>
  <c r="AB353" i="13"/>
  <c r="M357" i="13"/>
  <c r="K357" i="13"/>
  <c r="J357" i="13"/>
  <c r="H357" i="13"/>
  <c r="D357" i="13"/>
  <c r="BF353" i="13"/>
  <c r="AH353" i="13"/>
  <c r="F356" i="13"/>
  <c r="K356" i="13"/>
  <c r="H356" i="13"/>
  <c r="D356" i="13"/>
  <c r="AQ353" i="13"/>
  <c r="AN353" i="13"/>
  <c r="P353" i="13"/>
  <c r="K355" i="13"/>
  <c r="H355" i="13"/>
  <c r="D355" i="13"/>
  <c r="J354" i="13"/>
  <c r="K354" i="13"/>
  <c r="H354" i="13"/>
  <c r="D354" i="13"/>
  <c r="AT353" i="13"/>
  <c r="V353" i="13"/>
  <c r="F349" i="13"/>
  <c r="M349" i="13"/>
  <c r="K349" i="13"/>
  <c r="H349" i="13"/>
  <c r="D349" i="13"/>
  <c r="J348" i="13"/>
  <c r="F348" i="13"/>
  <c r="M348" i="13"/>
  <c r="K348" i="13"/>
  <c r="H348" i="13"/>
  <c r="D348" i="13"/>
  <c r="M347" i="13"/>
  <c r="J347" i="13"/>
  <c r="K347" i="13"/>
  <c r="H347" i="13"/>
  <c r="D347" i="13"/>
  <c r="J346" i="13"/>
  <c r="K346" i="13"/>
  <c r="H346" i="13"/>
  <c r="F346" i="13"/>
  <c r="D346" i="13"/>
  <c r="M345" i="13"/>
  <c r="K345" i="13"/>
  <c r="H345" i="13"/>
  <c r="F345" i="13"/>
  <c r="D345" i="13"/>
  <c r="AH339" i="13"/>
  <c r="J344" i="13"/>
  <c r="K344" i="13"/>
  <c r="H344" i="13"/>
  <c r="D344" i="13"/>
  <c r="M343" i="13"/>
  <c r="J343" i="13"/>
  <c r="F343" i="13"/>
  <c r="K343" i="13"/>
  <c r="H343" i="13"/>
  <c r="D343" i="13"/>
  <c r="AW339" i="13"/>
  <c r="AT339" i="13"/>
  <c r="J342" i="13"/>
  <c r="F342" i="13"/>
  <c r="K342" i="13"/>
  <c r="H342" i="13"/>
  <c r="D342" i="13"/>
  <c r="BC339" i="13"/>
  <c r="AZ339" i="13"/>
  <c r="AQ339" i="13"/>
  <c r="AN339" i="13"/>
  <c r="AE339" i="13"/>
  <c r="AB339" i="13"/>
  <c r="S339" i="13"/>
  <c r="F341" i="13"/>
  <c r="K341" i="13"/>
  <c r="J341" i="13"/>
  <c r="H341" i="13"/>
  <c r="D341" i="13"/>
  <c r="M340" i="13"/>
  <c r="J340" i="13"/>
  <c r="F340" i="13"/>
  <c r="K340" i="13"/>
  <c r="H340" i="13"/>
  <c r="D340" i="13"/>
  <c r="AK339" i="13"/>
  <c r="M335" i="13"/>
  <c r="J335" i="13"/>
  <c r="K335" i="13"/>
  <c r="H335" i="13"/>
  <c r="D335" i="13"/>
  <c r="AN325" i="13"/>
  <c r="J334" i="13"/>
  <c r="K334" i="13"/>
  <c r="H334" i="13"/>
  <c r="D334" i="13"/>
  <c r="F333" i="13"/>
  <c r="M333" i="13"/>
  <c r="K333" i="13"/>
  <c r="H333" i="13"/>
  <c r="D333" i="13"/>
  <c r="M332" i="13"/>
  <c r="K332" i="13"/>
  <c r="J332" i="13"/>
  <c r="H332" i="13"/>
  <c r="D332" i="13"/>
  <c r="M331" i="13"/>
  <c r="F331" i="13"/>
  <c r="J331" i="13"/>
  <c r="K331" i="13"/>
  <c r="H331" i="13"/>
  <c r="D331" i="13"/>
  <c r="M330" i="13"/>
  <c r="J330" i="13"/>
  <c r="F330" i="13"/>
  <c r="K330" i="13"/>
  <c r="H330" i="13"/>
  <c r="D330" i="13"/>
  <c r="F329" i="13"/>
  <c r="M329" i="13"/>
  <c r="K329" i="13"/>
  <c r="H329" i="13"/>
  <c r="D329" i="13"/>
  <c r="BC325" i="13"/>
  <c r="AZ325" i="13"/>
  <c r="AE325" i="13"/>
  <c r="AB325" i="13"/>
  <c r="K328" i="13"/>
  <c r="H328" i="13"/>
  <c r="D328" i="13"/>
  <c r="AW325" i="13"/>
  <c r="AK325" i="13"/>
  <c r="AH325" i="13"/>
  <c r="J327" i="13"/>
  <c r="K327" i="13"/>
  <c r="H327" i="13"/>
  <c r="D327" i="13"/>
  <c r="M326" i="13"/>
  <c r="J326" i="13"/>
  <c r="F326" i="13"/>
  <c r="K326" i="13"/>
  <c r="H326" i="13"/>
  <c r="D326" i="13"/>
  <c r="AQ325" i="13"/>
  <c r="S325" i="13"/>
  <c r="J319" i="13"/>
  <c r="M319" i="13"/>
  <c r="F319" i="13"/>
  <c r="K319" i="13"/>
  <c r="H319" i="13"/>
  <c r="D319" i="13"/>
  <c r="M318" i="13"/>
  <c r="J318" i="13"/>
  <c r="F318" i="13"/>
  <c r="K318" i="13"/>
  <c r="H318" i="13"/>
  <c r="D318" i="13"/>
  <c r="M317" i="13"/>
  <c r="F317" i="13"/>
  <c r="J317" i="13"/>
  <c r="K317" i="13"/>
  <c r="H317" i="13"/>
  <c r="D317" i="13"/>
  <c r="J316" i="13"/>
  <c r="F316" i="13"/>
  <c r="K316" i="13"/>
  <c r="H316" i="13"/>
  <c r="D316" i="13"/>
  <c r="K315" i="13"/>
  <c r="H315" i="13"/>
  <c r="D315" i="13"/>
  <c r="F314" i="13"/>
  <c r="K314" i="13"/>
  <c r="J314" i="13"/>
  <c r="H314" i="13"/>
  <c r="D314" i="13"/>
  <c r="J313" i="13"/>
  <c r="F313" i="13"/>
  <c r="M313" i="13"/>
  <c r="K313" i="13"/>
  <c r="H313" i="13"/>
  <c r="D313" i="13"/>
  <c r="AQ309" i="13"/>
  <c r="AN309" i="13"/>
  <c r="P309" i="13"/>
  <c r="K312" i="13"/>
  <c r="H312" i="13"/>
  <c r="D312" i="13"/>
  <c r="BF309" i="13"/>
  <c r="AW309" i="13"/>
  <c r="AT309" i="13"/>
  <c r="AH309" i="13"/>
  <c r="J311" i="13"/>
  <c r="K311" i="13"/>
  <c r="H311" i="13"/>
  <c r="D311" i="13"/>
  <c r="AZ309" i="13"/>
  <c r="M310" i="13"/>
  <c r="F310" i="13"/>
  <c r="K310" i="13"/>
  <c r="J310" i="13"/>
  <c r="H310" i="13"/>
  <c r="D310" i="13"/>
  <c r="BC309" i="13"/>
  <c r="AE309" i="13"/>
  <c r="AB309" i="13"/>
  <c r="M305" i="13"/>
  <c r="K305" i="13"/>
  <c r="J305" i="13"/>
  <c r="H305" i="13"/>
  <c r="D305" i="13"/>
  <c r="J304" i="13"/>
  <c r="M304" i="13"/>
  <c r="K304" i="13"/>
  <c r="H304" i="13"/>
  <c r="D304" i="13"/>
  <c r="M303" i="13"/>
  <c r="J303" i="13"/>
  <c r="K303" i="13"/>
  <c r="H303" i="13"/>
  <c r="F303" i="13"/>
  <c r="D303" i="13"/>
  <c r="F302" i="13"/>
  <c r="J302" i="13"/>
  <c r="K302" i="13"/>
  <c r="H302" i="13"/>
  <c r="D302" i="13"/>
  <c r="M301" i="13"/>
  <c r="K301" i="13"/>
  <c r="J301" i="13"/>
  <c r="H301" i="13"/>
  <c r="D301" i="13"/>
  <c r="M300" i="13"/>
  <c r="J300" i="13"/>
  <c r="K300" i="13"/>
  <c r="H300" i="13"/>
  <c r="D300" i="13"/>
  <c r="M299" i="13"/>
  <c r="J299" i="13"/>
  <c r="K299" i="13"/>
  <c r="H299" i="13"/>
  <c r="F299" i="13"/>
  <c r="D299" i="13"/>
  <c r="J298" i="13"/>
  <c r="K298" i="13"/>
  <c r="H298" i="13"/>
  <c r="D298" i="13"/>
  <c r="BC295" i="13"/>
  <c r="AZ295" i="13"/>
  <c r="AQ295" i="13"/>
  <c r="AN295" i="13"/>
  <c r="AB295" i="13"/>
  <c r="P295" i="13"/>
  <c r="K297" i="13"/>
  <c r="H297" i="13"/>
  <c r="F297" i="13"/>
  <c r="D297" i="13"/>
  <c r="AW295" i="13"/>
  <c r="AT295" i="13"/>
  <c r="F296" i="13"/>
  <c r="M296" i="13"/>
  <c r="J296" i="13"/>
  <c r="K296" i="13"/>
  <c r="H296" i="13"/>
  <c r="BH296" i="13" s="1"/>
  <c r="D296" i="13"/>
  <c r="BF295" i="13"/>
  <c r="V295" i="13"/>
  <c r="S295" i="13"/>
  <c r="F291" i="13"/>
  <c r="M291" i="13"/>
  <c r="K291" i="13"/>
  <c r="J291" i="13"/>
  <c r="H291" i="13"/>
  <c r="D291" i="13"/>
  <c r="M290" i="13"/>
  <c r="J290" i="13"/>
  <c r="K290" i="13"/>
  <c r="H290" i="13"/>
  <c r="D290" i="13"/>
  <c r="J289" i="13"/>
  <c r="F289" i="13"/>
  <c r="K289" i="13"/>
  <c r="H289" i="13"/>
  <c r="D289" i="13"/>
  <c r="J288" i="13"/>
  <c r="F288" i="13"/>
  <c r="M288" i="13"/>
  <c r="K288" i="13"/>
  <c r="H288" i="13"/>
  <c r="D288" i="13"/>
  <c r="F287" i="13"/>
  <c r="M287" i="13"/>
  <c r="K287" i="13"/>
  <c r="J287" i="13"/>
  <c r="H287" i="13"/>
  <c r="D287" i="13"/>
  <c r="M286" i="13"/>
  <c r="J286" i="13"/>
  <c r="F286" i="13"/>
  <c r="K286" i="13"/>
  <c r="H286" i="13"/>
  <c r="D286" i="13"/>
  <c r="AQ281" i="13"/>
  <c r="J285" i="13"/>
  <c r="K285" i="13"/>
  <c r="H285" i="13"/>
  <c r="D285" i="13"/>
  <c r="AW281" i="13"/>
  <c r="F284" i="13"/>
  <c r="K284" i="13"/>
  <c r="H284" i="13"/>
  <c r="D284" i="13"/>
  <c r="BC281" i="13"/>
  <c r="AZ281" i="13"/>
  <c r="AE281" i="13"/>
  <c r="AB281" i="13"/>
  <c r="K283" i="13"/>
  <c r="H283" i="13"/>
  <c r="D283" i="13"/>
  <c r="AH281" i="13"/>
  <c r="J282" i="13"/>
  <c r="K282" i="13"/>
  <c r="H282" i="13"/>
  <c r="D282" i="13"/>
  <c r="AK281" i="13"/>
  <c r="M277" i="13"/>
  <c r="J277" i="13"/>
  <c r="F277" i="13"/>
  <c r="K277" i="13"/>
  <c r="H277" i="13"/>
  <c r="D277" i="13"/>
  <c r="M276" i="13"/>
  <c r="J276" i="13"/>
  <c r="F276" i="13"/>
  <c r="K276" i="13"/>
  <c r="H276" i="13"/>
  <c r="D276" i="13"/>
  <c r="J275" i="13"/>
  <c r="F275" i="13"/>
  <c r="M275" i="13"/>
  <c r="K275" i="13"/>
  <c r="H275" i="13"/>
  <c r="D275" i="13"/>
  <c r="F274" i="13"/>
  <c r="M274" i="13"/>
  <c r="K274" i="13"/>
  <c r="J274" i="13"/>
  <c r="H274" i="13"/>
  <c r="D274" i="13"/>
  <c r="M273" i="13"/>
  <c r="J273" i="13"/>
  <c r="K273" i="13"/>
  <c r="H273" i="13"/>
  <c r="D273" i="13"/>
  <c r="J272" i="13"/>
  <c r="K272" i="13"/>
  <c r="H272" i="13"/>
  <c r="D272" i="13"/>
  <c r="AW267" i="13"/>
  <c r="F271" i="13"/>
  <c r="K271" i="13"/>
  <c r="H271" i="13"/>
  <c r="D271" i="13"/>
  <c r="BC267" i="13"/>
  <c r="AZ267" i="13"/>
  <c r="F270" i="13"/>
  <c r="AE267" i="13"/>
  <c r="AB267" i="13"/>
  <c r="K270" i="13"/>
  <c r="J270" i="13"/>
  <c r="H270" i="13"/>
  <c r="D270" i="13"/>
  <c r="AK267" i="13"/>
  <c r="J269" i="13"/>
  <c r="F269" i="13"/>
  <c r="K269" i="13"/>
  <c r="H269" i="13"/>
  <c r="D269" i="13"/>
  <c r="J268" i="13"/>
  <c r="F268" i="13"/>
  <c r="K268" i="13"/>
  <c r="H268" i="13"/>
  <c r="D268" i="13"/>
  <c r="AQ267" i="13"/>
  <c r="S267" i="13"/>
  <c r="J263" i="13"/>
  <c r="F263" i="13"/>
  <c r="K263" i="13"/>
  <c r="H263" i="13"/>
  <c r="D263" i="13"/>
  <c r="J262" i="13"/>
  <c r="F262" i="13"/>
  <c r="M262" i="13"/>
  <c r="K262" i="13"/>
  <c r="H262" i="13"/>
  <c r="D262" i="13"/>
  <c r="M261" i="13"/>
  <c r="J261" i="13"/>
  <c r="K261" i="13"/>
  <c r="H261" i="13"/>
  <c r="D261" i="13"/>
  <c r="M260" i="13"/>
  <c r="J260" i="13"/>
  <c r="F260" i="13"/>
  <c r="K260" i="13"/>
  <c r="H260" i="13"/>
  <c r="D260" i="13"/>
  <c r="M259" i="13"/>
  <c r="J259" i="13"/>
  <c r="F259" i="13"/>
  <c r="K259" i="13"/>
  <c r="H259" i="13"/>
  <c r="D259" i="13"/>
  <c r="J258" i="13"/>
  <c r="F258" i="13"/>
  <c r="M258" i="13"/>
  <c r="K258" i="13"/>
  <c r="H258" i="13"/>
  <c r="D258" i="13"/>
  <c r="BC253" i="13"/>
  <c r="F257" i="13"/>
  <c r="M257" i="13"/>
  <c r="K257" i="13"/>
  <c r="J257" i="13"/>
  <c r="H257" i="13"/>
  <c r="D257" i="13"/>
  <c r="AK253" i="13"/>
  <c r="AH253" i="13"/>
  <c r="J256" i="13"/>
  <c r="K256" i="13"/>
  <c r="H256" i="13"/>
  <c r="D256" i="13"/>
  <c r="AQ253" i="13"/>
  <c r="AN253" i="13"/>
  <c r="S253" i="13"/>
  <c r="K255" i="13"/>
  <c r="H255" i="13"/>
  <c r="D255" i="13"/>
  <c r="J254" i="13"/>
  <c r="M254" i="13"/>
  <c r="F254" i="13"/>
  <c r="K254" i="13"/>
  <c r="H254" i="13"/>
  <c r="D254" i="13"/>
  <c r="AW253" i="13"/>
  <c r="AT253" i="13"/>
  <c r="Y253" i="13"/>
  <c r="J249" i="13"/>
  <c r="F249" i="13"/>
  <c r="M249" i="13"/>
  <c r="K249" i="13"/>
  <c r="H249" i="13"/>
  <c r="D249" i="13"/>
  <c r="F248" i="13"/>
  <c r="M248" i="13"/>
  <c r="K248" i="13"/>
  <c r="J248" i="13"/>
  <c r="H248" i="13"/>
  <c r="D248" i="13"/>
  <c r="M247" i="13"/>
  <c r="J247" i="13"/>
  <c r="F247" i="13"/>
  <c r="K247" i="13"/>
  <c r="H247" i="13"/>
  <c r="D247" i="13"/>
  <c r="J246" i="13"/>
  <c r="F246" i="13"/>
  <c r="K246" i="13"/>
  <c r="H246" i="13"/>
  <c r="D246" i="13"/>
  <c r="J245" i="13"/>
  <c r="F245" i="13"/>
  <c r="M245" i="13"/>
  <c r="K245" i="13"/>
  <c r="H245" i="13"/>
  <c r="D245" i="13"/>
  <c r="M244" i="13"/>
  <c r="J244" i="13"/>
  <c r="K244" i="13"/>
  <c r="H244" i="13"/>
  <c r="D244" i="13"/>
  <c r="AK239" i="13"/>
  <c r="AH239" i="13"/>
  <c r="J243" i="13"/>
  <c r="K243" i="13"/>
  <c r="H243" i="13"/>
  <c r="D243" i="13"/>
  <c r="AQ239" i="13"/>
  <c r="M242" i="13"/>
  <c r="S239" i="13"/>
  <c r="K242" i="13"/>
  <c r="H242" i="13"/>
  <c r="D242" i="13"/>
  <c r="AW239" i="13"/>
  <c r="F241" i="13"/>
  <c r="K241" i="13"/>
  <c r="H241" i="13"/>
  <c r="D241" i="13"/>
  <c r="F240" i="13"/>
  <c r="M240" i="13"/>
  <c r="K240" i="13"/>
  <c r="J240" i="13"/>
  <c r="H240" i="13"/>
  <c r="D240" i="13"/>
  <c r="BC239" i="13"/>
  <c r="AZ239" i="13"/>
  <c r="AE239" i="13"/>
  <c r="AB239" i="13"/>
  <c r="M235" i="13"/>
  <c r="F235" i="13"/>
  <c r="K235" i="13"/>
  <c r="J235" i="13"/>
  <c r="H235" i="13"/>
  <c r="D235" i="13"/>
  <c r="M234" i="13"/>
  <c r="J234" i="13"/>
  <c r="K234" i="13"/>
  <c r="H234" i="13"/>
  <c r="D234" i="13"/>
  <c r="J233" i="13"/>
  <c r="F233" i="13"/>
  <c r="K233" i="13"/>
  <c r="H233" i="13"/>
  <c r="D233" i="13"/>
  <c r="J232" i="13"/>
  <c r="F232" i="13"/>
  <c r="M232" i="13"/>
  <c r="K232" i="13"/>
  <c r="H232" i="13"/>
  <c r="D232" i="13"/>
  <c r="F231" i="13"/>
  <c r="M231" i="13"/>
  <c r="K231" i="13"/>
  <c r="J231" i="13"/>
  <c r="H231" i="13"/>
  <c r="D231" i="13"/>
  <c r="M230" i="13"/>
  <c r="J230" i="13"/>
  <c r="F230" i="13"/>
  <c r="K230" i="13"/>
  <c r="H230" i="13"/>
  <c r="D230" i="13"/>
  <c r="AQ225" i="13"/>
  <c r="J229" i="13"/>
  <c r="K229" i="13"/>
  <c r="H229" i="13"/>
  <c r="D229" i="13"/>
  <c r="AW225" i="13"/>
  <c r="Y225" i="13"/>
  <c r="F228" i="13"/>
  <c r="K228" i="13"/>
  <c r="H228" i="13"/>
  <c r="D228" i="13"/>
  <c r="BC225" i="13"/>
  <c r="AZ225" i="13"/>
  <c r="AE225" i="13"/>
  <c r="AB225" i="13"/>
  <c r="K227" i="13"/>
  <c r="H227" i="13"/>
  <c r="D227" i="13"/>
  <c r="AH225" i="13"/>
  <c r="J226" i="13"/>
  <c r="K226" i="13"/>
  <c r="H226" i="13"/>
  <c r="D226" i="13"/>
  <c r="AK225" i="13"/>
  <c r="M221" i="13"/>
  <c r="J221" i="13"/>
  <c r="F221" i="13"/>
  <c r="K221" i="13"/>
  <c r="H221" i="13"/>
  <c r="D221" i="13"/>
  <c r="M220" i="13"/>
  <c r="J220" i="13"/>
  <c r="F220" i="13"/>
  <c r="K220" i="13"/>
  <c r="H220" i="13"/>
  <c r="D220" i="13"/>
  <c r="J219" i="13"/>
  <c r="F219" i="13"/>
  <c r="M219" i="13"/>
  <c r="K219" i="13"/>
  <c r="H219" i="13"/>
  <c r="D219" i="13"/>
  <c r="M218" i="13"/>
  <c r="J218" i="13"/>
  <c r="K218" i="13"/>
  <c r="H218" i="13"/>
  <c r="D218" i="13"/>
  <c r="M217" i="13"/>
  <c r="F217" i="13"/>
  <c r="J217" i="13"/>
  <c r="K217" i="13"/>
  <c r="H217" i="13"/>
  <c r="D217" i="13"/>
  <c r="J216" i="13"/>
  <c r="K216" i="13"/>
  <c r="H216" i="13"/>
  <c r="D216" i="13"/>
  <c r="AW211" i="13"/>
  <c r="F215" i="13"/>
  <c r="K215" i="13"/>
  <c r="H215" i="13"/>
  <c r="D215" i="13"/>
  <c r="BC211" i="13"/>
  <c r="AE211" i="13"/>
  <c r="AB211" i="13"/>
  <c r="K214" i="13"/>
  <c r="J214" i="13"/>
  <c r="H214" i="13"/>
  <c r="D214" i="13"/>
  <c r="AK211" i="13"/>
  <c r="J213" i="13"/>
  <c r="K213" i="13"/>
  <c r="H213" i="13"/>
  <c r="D213" i="13"/>
  <c r="AN211" i="13"/>
  <c r="J212" i="13"/>
  <c r="F212" i="13"/>
  <c r="K212" i="13"/>
  <c r="H212" i="13"/>
  <c r="D212" i="13"/>
  <c r="AQ211" i="13"/>
  <c r="S211" i="13"/>
  <c r="J207" i="13"/>
  <c r="F207" i="13"/>
  <c r="K207" i="13"/>
  <c r="H207" i="13"/>
  <c r="D207" i="13"/>
  <c r="J206" i="13"/>
  <c r="F206" i="13"/>
  <c r="M206" i="13"/>
  <c r="K206" i="13"/>
  <c r="H206" i="13"/>
  <c r="D206" i="13"/>
  <c r="F205" i="13"/>
  <c r="M205" i="13"/>
  <c r="J205" i="13"/>
  <c r="K205" i="13"/>
  <c r="H205" i="13"/>
  <c r="D205" i="13"/>
  <c r="M204" i="13"/>
  <c r="F204" i="13"/>
  <c r="J204" i="13"/>
  <c r="K204" i="13"/>
  <c r="H204" i="13"/>
  <c r="D204" i="13"/>
  <c r="M203" i="13"/>
  <c r="J203" i="13"/>
  <c r="F203" i="13"/>
  <c r="K203" i="13"/>
  <c r="H203" i="13"/>
  <c r="D203" i="13"/>
  <c r="J202" i="13"/>
  <c r="M202" i="13"/>
  <c r="F202" i="13"/>
  <c r="K202" i="13"/>
  <c r="H202" i="13"/>
  <c r="D202" i="13"/>
  <c r="M201" i="13"/>
  <c r="K201" i="13"/>
  <c r="H201" i="13"/>
  <c r="D201" i="13"/>
  <c r="J200" i="13"/>
  <c r="K200" i="13"/>
  <c r="H200" i="13"/>
  <c r="D200" i="13"/>
  <c r="AQ197" i="13"/>
  <c r="AN197" i="13"/>
  <c r="S197" i="13"/>
  <c r="K199" i="13"/>
  <c r="H199" i="13"/>
  <c r="D199" i="13"/>
  <c r="J198" i="13"/>
  <c r="F198" i="13"/>
  <c r="M198" i="13"/>
  <c r="K198" i="13"/>
  <c r="H198" i="13"/>
  <c r="D198" i="13"/>
  <c r="BC197" i="13"/>
  <c r="AW197" i="13"/>
  <c r="AK197" i="13"/>
  <c r="AE197" i="13"/>
  <c r="Y197" i="13"/>
  <c r="J193" i="13"/>
  <c r="F193" i="13"/>
  <c r="M193" i="13"/>
  <c r="K193" i="13"/>
  <c r="H193" i="13"/>
  <c r="D193" i="13"/>
  <c r="F192" i="13"/>
  <c r="M192" i="13"/>
  <c r="J192" i="13"/>
  <c r="K192" i="13"/>
  <c r="H192" i="13"/>
  <c r="D192" i="13"/>
  <c r="M191" i="13"/>
  <c r="F191" i="13"/>
  <c r="J191" i="13"/>
  <c r="K191" i="13"/>
  <c r="H191" i="13"/>
  <c r="D191" i="13"/>
  <c r="AN183" i="13"/>
  <c r="J190" i="13"/>
  <c r="K190" i="13"/>
  <c r="H190" i="13"/>
  <c r="D190" i="13"/>
  <c r="J189" i="13"/>
  <c r="F189" i="13"/>
  <c r="M189" i="13"/>
  <c r="K189" i="13"/>
  <c r="H189" i="13"/>
  <c r="D189" i="13"/>
  <c r="F188" i="13"/>
  <c r="M188" i="13"/>
  <c r="K188" i="13"/>
  <c r="J188" i="13"/>
  <c r="H188" i="13"/>
  <c r="D188" i="13"/>
  <c r="M187" i="13"/>
  <c r="F187" i="13"/>
  <c r="J187" i="13"/>
  <c r="K187" i="13"/>
  <c r="H187" i="13"/>
  <c r="D187" i="13"/>
  <c r="J186" i="13"/>
  <c r="F186" i="13"/>
  <c r="K186" i="13"/>
  <c r="H186" i="13"/>
  <c r="D186" i="13"/>
  <c r="J185" i="13"/>
  <c r="F185" i="13"/>
  <c r="M185" i="13"/>
  <c r="K185" i="13"/>
  <c r="H185" i="13"/>
  <c r="D185" i="13"/>
  <c r="BC183" i="13"/>
  <c r="F184" i="13"/>
  <c r="AK183" i="13"/>
  <c r="AH183" i="13"/>
  <c r="M184" i="13"/>
  <c r="AB183" i="13"/>
  <c r="K184" i="13"/>
  <c r="J184" i="13"/>
  <c r="H184" i="13"/>
  <c r="D184" i="13"/>
  <c r="AW183" i="13"/>
  <c r="AT183" i="13"/>
  <c r="AQ183" i="13"/>
  <c r="Y183" i="13"/>
  <c r="V183" i="13"/>
  <c r="S183" i="13"/>
  <c r="M177" i="13"/>
  <c r="F177" i="13"/>
  <c r="K177" i="13"/>
  <c r="J177" i="13"/>
  <c r="H177" i="13"/>
  <c r="D177" i="13"/>
  <c r="M176" i="13"/>
  <c r="F176" i="13"/>
  <c r="K176" i="13"/>
  <c r="H176" i="13"/>
  <c r="D176" i="13"/>
  <c r="F175" i="13"/>
  <c r="M175" i="13"/>
  <c r="K175" i="13"/>
  <c r="H175" i="13"/>
  <c r="D175" i="13"/>
  <c r="M174" i="13"/>
  <c r="J174" i="13"/>
  <c r="K174" i="13"/>
  <c r="H174" i="13"/>
  <c r="F174" i="13"/>
  <c r="D174" i="13"/>
  <c r="M173" i="13"/>
  <c r="F173" i="13"/>
  <c r="K173" i="13"/>
  <c r="J173" i="13"/>
  <c r="H173" i="13"/>
  <c r="D173" i="13"/>
  <c r="BC167" i="13"/>
  <c r="M172" i="13"/>
  <c r="F172" i="13"/>
  <c r="K172" i="13"/>
  <c r="H172" i="13"/>
  <c r="D172" i="13"/>
  <c r="AN167" i="13"/>
  <c r="J171" i="13"/>
  <c r="P167" i="13"/>
  <c r="M171" i="13"/>
  <c r="K171" i="13"/>
  <c r="H171" i="13"/>
  <c r="D171" i="13"/>
  <c r="AQ167" i="13"/>
  <c r="M170" i="13"/>
  <c r="K170" i="13"/>
  <c r="H170" i="13"/>
  <c r="D170" i="13"/>
  <c r="AZ167" i="13"/>
  <c r="AW167" i="13"/>
  <c r="AT167" i="13"/>
  <c r="AB167" i="13"/>
  <c r="Y167" i="13"/>
  <c r="V167" i="13"/>
  <c r="K169" i="13"/>
  <c r="J169" i="13"/>
  <c r="H169" i="13"/>
  <c r="D169" i="13"/>
  <c r="J168" i="13"/>
  <c r="M168" i="13"/>
  <c r="F168" i="13"/>
  <c r="K168" i="13"/>
  <c r="H168" i="13"/>
  <c r="D168" i="13"/>
  <c r="BF167" i="13"/>
  <c r="AH167" i="13"/>
  <c r="J163" i="13"/>
  <c r="M163" i="13"/>
  <c r="F163" i="13"/>
  <c r="K163" i="13"/>
  <c r="H163" i="13"/>
  <c r="D163" i="13"/>
  <c r="J162" i="13"/>
  <c r="F162" i="13"/>
  <c r="M162" i="13"/>
  <c r="K162" i="13"/>
  <c r="H162" i="13"/>
  <c r="D162" i="13"/>
  <c r="M161" i="13"/>
  <c r="J161" i="13"/>
  <c r="K161" i="13"/>
  <c r="H161" i="13"/>
  <c r="F161" i="13"/>
  <c r="D161" i="13"/>
  <c r="F160" i="13"/>
  <c r="K160" i="13"/>
  <c r="J160" i="13"/>
  <c r="H160" i="13"/>
  <c r="D160" i="13"/>
  <c r="J159" i="13"/>
  <c r="M159" i="13"/>
  <c r="F159" i="13"/>
  <c r="K159" i="13"/>
  <c r="H159" i="13"/>
  <c r="D159" i="13"/>
  <c r="F158" i="13"/>
  <c r="M158" i="13"/>
  <c r="K158" i="13"/>
  <c r="H158" i="13"/>
  <c r="D158" i="13"/>
  <c r="M157" i="13"/>
  <c r="K157" i="13"/>
  <c r="H157" i="13"/>
  <c r="D157" i="13"/>
  <c r="M156" i="13"/>
  <c r="K156" i="13"/>
  <c r="J156" i="13"/>
  <c r="H156" i="13"/>
  <c r="D156" i="13"/>
  <c r="BF153" i="13"/>
  <c r="BC153" i="13"/>
  <c r="AZ153" i="13"/>
  <c r="AH153" i="13"/>
  <c r="AB153" i="13"/>
  <c r="F155" i="13"/>
  <c r="K155" i="13"/>
  <c r="H155" i="13"/>
  <c r="D155" i="13"/>
  <c r="F154" i="13"/>
  <c r="M154" i="13"/>
  <c r="K154" i="13"/>
  <c r="H154" i="13"/>
  <c r="D154" i="13"/>
  <c r="AT153" i="13"/>
  <c r="AN153" i="13"/>
  <c r="V153" i="13"/>
  <c r="P153" i="13"/>
  <c r="F149" i="13"/>
  <c r="M149" i="13"/>
  <c r="K149" i="13"/>
  <c r="H149" i="13"/>
  <c r="D149" i="13"/>
  <c r="M148" i="13"/>
  <c r="K148" i="13"/>
  <c r="H148" i="13"/>
  <c r="F148" i="13"/>
  <c r="D148" i="13"/>
  <c r="F147" i="13"/>
  <c r="M147" i="13"/>
  <c r="K147" i="13"/>
  <c r="J147" i="13"/>
  <c r="H147" i="13"/>
  <c r="D147" i="13"/>
  <c r="M146" i="13"/>
  <c r="F146" i="13"/>
  <c r="K146" i="13"/>
  <c r="H146" i="13"/>
  <c r="D146" i="13"/>
  <c r="F145" i="13"/>
  <c r="M145" i="13"/>
  <c r="K145" i="13"/>
  <c r="H145" i="13"/>
  <c r="D145" i="13"/>
  <c r="F144" i="13"/>
  <c r="M144" i="13"/>
  <c r="J144" i="13"/>
  <c r="K144" i="13"/>
  <c r="H144" i="13"/>
  <c r="D144" i="13"/>
  <c r="AW139" i="13"/>
  <c r="M143" i="13"/>
  <c r="K143" i="13"/>
  <c r="J143" i="13"/>
  <c r="H143" i="13"/>
  <c r="D143" i="13"/>
  <c r="BC139" i="13"/>
  <c r="F142" i="13"/>
  <c r="K142" i="13"/>
  <c r="H142" i="13"/>
  <c r="D142" i="13"/>
  <c r="BF139" i="13"/>
  <c r="AN139" i="13"/>
  <c r="AH139" i="13"/>
  <c r="J141" i="13"/>
  <c r="P139" i="13"/>
  <c r="M141" i="13"/>
  <c r="K141" i="13"/>
  <c r="H141" i="13"/>
  <c r="D141" i="13"/>
  <c r="M140" i="13"/>
  <c r="J140" i="13"/>
  <c r="K140" i="13"/>
  <c r="H140" i="13"/>
  <c r="F140" i="13"/>
  <c r="D140" i="13"/>
  <c r="AZ139" i="13"/>
  <c r="AT139" i="13"/>
  <c r="AB139" i="13"/>
  <c r="V139" i="13"/>
  <c r="F135" i="13"/>
  <c r="M135" i="13"/>
  <c r="J135" i="13"/>
  <c r="K135" i="13"/>
  <c r="H135" i="13"/>
  <c r="D135" i="13"/>
  <c r="F134" i="13"/>
  <c r="M134" i="13"/>
  <c r="K134" i="13"/>
  <c r="J134" i="13"/>
  <c r="H134" i="13"/>
  <c r="D134" i="13"/>
  <c r="M133" i="13"/>
  <c r="F133" i="13"/>
  <c r="K133" i="13"/>
  <c r="H133" i="13"/>
  <c r="D133" i="13"/>
  <c r="J132" i="13"/>
  <c r="F132" i="13"/>
  <c r="M132" i="13"/>
  <c r="K132" i="13"/>
  <c r="H132" i="13"/>
  <c r="D132" i="13"/>
  <c r="M131" i="13"/>
  <c r="J131" i="13"/>
  <c r="K131" i="13"/>
  <c r="H131" i="13"/>
  <c r="F131" i="13"/>
  <c r="D131" i="13"/>
  <c r="F130" i="13"/>
  <c r="M130" i="13"/>
  <c r="K130" i="13"/>
  <c r="J130" i="13"/>
  <c r="H130" i="13"/>
  <c r="D130" i="13"/>
  <c r="J129" i="13"/>
  <c r="F129" i="13"/>
  <c r="K129" i="13"/>
  <c r="H129" i="13"/>
  <c r="D129" i="13"/>
  <c r="AK125" i="13"/>
  <c r="J128" i="13"/>
  <c r="F128" i="13"/>
  <c r="M128" i="13"/>
  <c r="K128" i="13"/>
  <c r="H128" i="13"/>
  <c r="D128" i="13"/>
  <c r="AT125" i="13"/>
  <c r="AN125" i="13"/>
  <c r="V125" i="13"/>
  <c r="P125" i="13"/>
  <c r="K127" i="13"/>
  <c r="H127" i="13"/>
  <c r="D127" i="13"/>
  <c r="AW125" i="13"/>
  <c r="K126" i="13"/>
  <c r="J126" i="13"/>
  <c r="H126" i="13"/>
  <c r="D126" i="13"/>
  <c r="BF125" i="13"/>
  <c r="AZ125" i="13"/>
  <c r="AH125" i="13"/>
  <c r="AB125" i="13"/>
  <c r="F121" i="13"/>
  <c r="K121" i="13"/>
  <c r="J121" i="13"/>
  <c r="H121" i="13"/>
  <c r="D121" i="13"/>
  <c r="J120" i="13"/>
  <c r="M120" i="13"/>
  <c r="F120" i="13"/>
  <c r="K120" i="13"/>
  <c r="H120" i="13"/>
  <c r="D120" i="13"/>
  <c r="F119" i="13"/>
  <c r="M119" i="13"/>
  <c r="K119" i="13"/>
  <c r="H119" i="13"/>
  <c r="D119" i="13"/>
  <c r="M118" i="13"/>
  <c r="J118" i="13"/>
  <c r="K118" i="13"/>
  <c r="H118" i="13"/>
  <c r="F118" i="13"/>
  <c r="D118" i="13"/>
  <c r="F117" i="13"/>
  <c r="M117" i="13"/>
  <c r="K117" i="13"/>
  <c r="J117" i="13"/>
  <c r="H117" i="13"/>
  <c r="D117" i="13"/>
  <c r="M116" i="13"/>
  <c r="F116" i="13"/>
  <c r="K116" i="13"/>
  <c r="H116" i="13"/>
  <c r="D116" i="13"/>
  <c r="AK111" i="13"/>
  <c r="F115" i="13"/>
  <c r="M115" i="13"/>
  <c r="K115" i="13"/>
  <c r="H115" i="13"/>
  <c r="D115" i="13"/>
  <c r="AT111" i="13"/>
  <c r="M114" i="13"/>
  <c r="K114" i="13"/>
  <c r="H114" i="13"/>
  <c r="D114" i="13"/>
  <c r="AZ111" i="13"/>
  <c r="AB111" i="13"/>
  <c r="M113" i="13"/>
  <c r="K113" i="13"/>
  <c r="J113" i="13"/>
  <c r="H113" i="13"/>
  <c r="D113" i="13"/>
  <c r="BC111" i="13"/>
  <c r="F112" i="13"/>
  <c r="K112" i="13"/>
  <c r="H112" i="13"/>
  <c r="D112" i="13"/>
  <c r="BF111" i="13"/>
  <c r="AN111" i="13"/>
  <c r="AH111" i="13"/>
  <c r="P111" i="13"/>
  <c r="J107" i="13"/>
  <c r="M107" i="13"/>
  <c r="F107" i="13"/>
  <c r="K107" i="13"/>
  <c r="H107" i="13"/>
  <c r="D107" i="13"/>
  <c r="F106" i="13"/>
  <c r="M106" i="13"/>
  <c r="K106" i="13"/>
  <c r="H106" i="13"/>
  <c r="D106" i="13"/>
  <c r="M105" i="13"/>
  <c r="J105" i="13"/>
  <c r="K105" i="13"/>
  <c r="H105" i="13"/>
  <c r="F105" i="13"/>
  <c r="D105" i="13"/>
  <c r="F104" i="13"/>
  <c r="M104" i="13"/>
  <c r="K104" i="13"/>
  <c r="J104" i="13"/>
  <c r="H104" i="13"/>
  <c r="D104" i="13"/>
  <c r="M103" i="13"/>
  <c r="F103" i="13"/>
  <c r="K103" i="13"/>
  <c r="H103" i="13"/>
  <c r="D103" i="13"/>
  <c r="F102" i="13"/>
  <c r="M102" i="13"/>
  <c r="K102" i="13"/>
  <c r="H102" i="13"/>
  <c r="D102" i="13"/>
  <c r="AT97" i="13"/>
  <c r="M101" i="13"/>
  <c r="K101" i="13"/>
  <c r="H101" i="13"/>
  <c r="F101" i="13"/>
  <c r="D101" i="13"/>
  <c r="AZ97" i="13"/>
  <c r="AB97" i="13"/>
  <c r="M100" i="13"/>
  <c r="K100" i="13"/>
  <c r="J100" i="13"/>
  <c r="H100" i="13"/>
  <c r="D100" i="13"/>
  <c r="BF97" i="13"/>
  <c r="AH97" i="13"/>
  <c r="F99" i="13"/>
  <c r="K99" i="13"/>
  <c r="H99" i="13"/>
  <c r="D99" i="13"/>
  <c r="AK97" i="13"/>
  <c r="J98" i="13"/>
  <c r="F98" i="13"/>
  <c r="M98" i="13"/>
  <c r="K98" i="13"/>
  <c r="H98" i="13"/>
  <c r="D98" i="13"/>
  <c r="AN97" i="13"/>
  <c r="V97" i="13"/>
  <c r="P97" i="13"/>
  <c r="F90" i="13"/>
  <c r="K90" i="13"/>
  <c r="J90" i="13"/>
  <c r="H90" i="13"/>
  <c r="D90" i="13"/>
  <c r="J89" i="13"/>
  <c r="M89" i="13"/>
  <c r="F89" i="13"/>
  <c r="K89" i="13"/>
  <c r="H89" i="13"/>
  <c r="D89" i="13"/>
  <c r="J88" i="13"/>
  <c r="F88" i="13"/>
  <c r="M88" i="13"/>
  <c r="K88" i="13"/>
  <c r="H88" i="13"/>
  <c r="D88" i="13"/>
  <c r="M87" i="13"/>
  <c r="J87" i="13"/>
  <c r="K87" i="13"/>
  <c r="H87" i="13"/>
  <c r="F87" i="13"/>
  <c r="D87" i="13"/>
  <c r="F86" i="13"/>
  <c r="K86" i="13"/>
  <c r="J86" i="13"/>
  <c r="H86" i="13"/>
  <c r="D86" i="13"/>
  <c r="J85" i="13"/>
  <c r="M85" i="13"/>
  <c r="F85" i="13"/>
  <c r="K85" i="13"/>
  <c r="H85" i="13"/>
  <c r="D85" i="13"/>
  <c r="AN80" i="13"/>
  <c r="AK80" i="13"/>
  <c r="P80" i="13"/>
  <c r="M84" i="13"/>
  <c r="K84" i="13"/>
  <c r="H84" i="13"/>
  <c r="F84" i="13"/>
  <c r="D84" i="13"/>
  <c r="AT80" i="13"/>
  <c r="M83" i="13"/>
  <c r="K83" i="13"/>
  <c r="H83" i="13"/>
  <c r="F83" i="13"/>
  <c r="D83" i="13"/>
  <c r="AZ80" i="13"/>
  <c r="AB80" i="13"/>
  <c r="M82" i="13"/>
  <c r="K82" i="13"/>
  <c r="J82" i="13"/>
  <c r="H82" i="13"/>
  <c r="D82" i="13"/>
  <c r="BC80" i="13"/>
  <c r="M81" i="13"/>
  <c r="F81" i="13"/>
  <c r="K81" i="13"/>
  <c r="H81" i="13"/>
  <c r="D81" i="13"/>
  <c r="BF80" i="13"/>
  <c r="AH80" i="13"/>
  <c r="AE80" i="13"/>
  <c r="M76" i="13"/>
  <c r="F76" i="13"/>
  <c r="K76" i="13"/>
  <c r="H76" i="13"/>
  <c r="D76" i="13"/>
  <c r="J75" i="13"/>
  <c r="M75" i="13"/>
  <c r="K75" i="13"/>
  <c r="H75" i="13"/>
  <c r="F75" i="13"/>
  <c r="D75" i="13"/>
  <c r="M74" i="13"/>
  <c r="K74" i="13"/>
  <c r="H74" i="13"/>
  <c r="F74" i="13"/>
  <c r="D74" i="13"/>
  <c r="K73" i="13"/>
  <c r="H73" i="13"/>
  <c r="D73" i="13"/>
  <c r="M72" i="13"/>
  <c r="K72" i="13"/>
  <c r="H72" i="13"/>
  <c r="D72" i="13"/>
  <c r="AN66" i="13"/>
  <c r="F71" i="13"/>
  <c r="K71" i="13"/>
  <c r="H71" i="13"/>
  <c r="D71" i="13"/>
  <c r="AT66" i="13"/>
  <c r="M70" i="13"/>
  <c r="J70" i="13"/>
  <c r="K70" i="13"/>
  <c r="H70" i="13"/>
  <c r="F70" i="13"/>
  <c r="D70" i="13"/>
  <c r="K69" i="13"/>
  <c r="H69" i="13"/>
  <c r="D69" i="13"/>
  <c r="BF66" i="13"/>
  <c r="BC66" i="13"/>
  <c r="AH66" i="13"/>
  <c r="K68" i="13"/>
  <c r="H68" i="13"/>
  <c r="D68" i="13"/>
  <c r="M67" i="13"/>
  <c r="K67" i="13"/>
  <c r="H67" i="13"/>
  <c r="F67" i="13"/>
  <c r="D67" i="13"/>
  <c r="AK66" i="13"/>
  <c r="M62" i="13"/>
  <c r="F62" i="13"/>
  <c r="K62" i="13"/>
  <c r="H62" i="13"/>
  <c r="D62" i="13"/>
  <c r="M61" i="13"/>
  <c r="K61" i="13"/>
  <c r="H61" i="13"/>
  <c r="D61" i="13"/>
  <c r="M60" i="13"/>
  <c r="K60" i="13"/>
  <c r="J60" i="13"/>
  <c r="H60" i="13"/>
  <c r="D60" i="13"/>
  <c r="M59" i="13"/>
  <c r="F59" i="13"/>
  <c r="K59" i="13"/>
  <c r="H59" i="13"/>
  <c r="D59" i="13"/>
  <c r="F58" i="13"/>
  <c r="M58" i="13"/>
  <c r="K58" i="13"/>
  <c r="H58" i="13"/>
  <c r="D58" i="13"/>
  <c r="F57" i="13"/>
  <c r="M57" i="13"/>
  <c r="K57" i="13"/>
  <c r="J57" i="13"/>
  <c r="H57" i="13"/>
  <c r="D57" i="13"/>
  <c r="J56" i="13"/>
  <c r="F56" i="13"/>
  <c r="M56" i="13"/>
  <c r="K56" i="13"/>
  <c r="H56" i="13"/>
  <c r="D56" i="13"/>
  <c r="BC52" i="13"/>
  <c r="AZ52" i="13"/>
  <c r="J55" i="13"/>
  <c r="K55" i="13"/>
  <c r="H55" i="13"/>
  <c r="D55" i="13"/>
  <c r="BF52" i="13"/>
  <c r="AT52" i="13"/>
  <c r="AH52" i="13"/>
  <c r="V52" i="13"/>
  <c r="J54" i="13"/>
  <c r="K54" i="13"/>
  <c r="H54" i="13"/>
  <c r="D54" i="13"/>
  <c r="AQ52" i="13"/>
  <c r="M53" i="13"/>
  <c r="S52" i="13"/>
  <c r="F53" i="13"/>
  <c r="K53" i="13"/>
  <c r="J53" i="13"/>
  <c r="H53" i="13"/>
  <c r="D53" i="13"/>
  <c r="AN52" i="13"/>
  <c r="AB52" i="13"/>
  <c r="J48" i="13"/>
  <c r="F48" i="13"/>
  <c r="K48" i="13"/>
  <c r="H48" i="13"/>
  <c r="D48" i="13"/>
  <c r="J47" i="13"/>
  <c r="F47" i="13"/>
  <c r="K47" i="13"/>
  <c r="H47" i="13"/>
  <c r="D47" i="13"/>
  <c r="M46" i="13"/>
  <c r="K46" i="13"/>
  <c r="J46" i="13"/>
  <c r="H46" i="13"/>
  <c r="D46" i="13"/>
  <c r="M45" i="13"/>
  <c r="AH38" i="13"/>
  <c r="K45" i="13"/>
  <c r="H45" i="13"/>
  <c r="D45" i="13"/>
  <c r="J44" i="13"/>
  <c r="K44" i="13"/>
  <c r="H44" i="13"/>
  <c r="F44" i="13"/>
  <c r="D44" i="13"/>
  <c r="J43" i="13"/>
  <c r="F43" i="13"/>
  <c r="K43" i="13"/>
  <c r="H43" i="13"/>
  <c r="D43" i="13"/>
  <c r="J42" i="13"/>
  <c r="M42" i="13"/>
  <c r="F42" i="13"/>
  <c r="K42" i="13"/>
  <c r="H42" i="13"/>
  <c r="D42" i="13"/>
  <c r="AT38" i="13"/>
  <c r="K41" i="13"/>
  <c r="H41" i="13"/>
  <c r="D41" i="13"/>
  <c r="AQ38" i="13"/>
  <c r="AN38" i="13"/>
  <c r="S38" i="13"/>
  <c r="P38" i="13"/>
  <c r="K40" i="13"/>
  <c r="H40" i="13"/>
  <c r="D40" i="13"/>
  <c r="BF38" i="13"/>
  <c r="J39" i="13"/>
  <c r="F39" i="13"/>
  <c r="K39" i="13"/>
  <c r="H39" i="13"/>
  <c r="D39" i="13"/>
  <c r="AW38" i="13"/>
  <c r="J34" i="13"/>
  <c r="F34" i="13"/>
  <c r="K34" i="13"/>
  <c r="H34" i="13"/>
  <c r="D34" i="13"/>
  <c r="M33" i="13"/>
  <c r="K33" i="13"/>
  <c r="J33" i="13"/>
  <c r="H33" i="13"/>
  <c r="D33" i="13"/>
  <c r="M32" i="13"/>
  <c r="K32" i="13"/>
  <c r="H32" i="13"/>
  <c r="D32" i="13"/>
  <c r="AB24" i="13"/>
  <c r="K31" i="13"/>
  <c r="H31" i="13"/>
  <c r="F31" i="13"/>
  <c r="D31" i="13"/>
  <c r="J30" i="13"/>
  <c r="F30" i="13"/>
  <c r="K30" i="13"/>
  <c r="H30" i="13"/>
  <c r="D30" i="13"/>
  <c r="M29" i="13"/>
  <c r="F29" i="13"/>
  <c r="K29" i="13"/>
  <c r="H29" i="13"/>
  <c r="D29" i="13"/>
  <c r="M28" i="13"/>
  <c r="K28" i="13"/>
  <c r="H28" i="13"/>
  <c r="D28" i="13"/>
  <c r="AQ24" i="13"/>
  <c r="AN24" i="13"/>
  <c r="J27" i="13"/>
  <c r="S24" i="13"/>
  <c r="F27" i="13"/>
  <c r="K27" i="13"/>
  <c r="H27" i="13"/>
  <c r="D27" i="13"/>
  <c r="AW24" i="13"/>
  <c r="K26" i="13"/>
  <c r="H26" i="13"/>
  <c r="D26" i="13"/>
  <c r="P24" i="13"/>
  <c r="K25" i="13"/>
  <c r="J25" i="13"/>
  <c r="H25" i="13"/>
  <c r="D25" i="13"/>
  <c r="AZ24" i="13"/>
  <c r="F20" i="13"/>
  <c r="K20" i="13"/>
  <c r="J20" i="13"/>
  <c r="H20" i="13"/>
  <c r="D20" i="13"/>
  <c r="M19" i="13"/>
  <c r="K19" i="13"/>
  <c r="H19" i="13"/>
  <c r="D19" i="13"/>
  <c r="J18" i="13"/>
  <c r="K18" i="13"/>
  <c r="H18" i="13"/>
  <c r="F18" i="13"/>
  <c r="D18" i="13"/>
  <c r="J17" i="13"/>
  <c r="F17" i="13"/>
  <c r="K17" i="13"/>
  <c r="H17" i="13"/>
  <c r="D17" i="13"/>
  <c r="J16" i="13"/>
  <c r="M16" i="13"/>
  <c r="F16" i="13"/>
  <c r="K16" i="13"/>
  <c r="H16" i="13"/>
  <c r="D16" i="13"/>
  <c r="AT10" i="13"/>
  <c r="M15" i="13"/>
  <c r="K15" i="13"/>
  <c r="H15" i="13"/>
  <c r="D15" i="13"/>
  <c r="J14" i="13"/>
  <c r="F14" i="13"/>
  <c r="K14" i="13"/>
  <c r="H14" i="13"/>
  <c r="D14" i="13"/>
  <c r="AW10" i="13"/>
  <c r="J13" i="13"/>
  <c r="K13" i="13"/>
  <c r="H13" i="13"/>
  <c r="D13" i="13"/>
  <c r="AQ10" i="13"/>
  <c r="S10" i="13"/>
  <c r="K12" i="13"/>
  <c r="H12" i="13"/>
  <c r="D12" i="13"/>
  <c r="AK10" i="13"/>
  <c r="AH10" i="13"/>
  <c r="K11" i="13"/>
  <c r="H11" i="13"/>
  <c r="D11" i="13"/>
  <c r="V10" i="13"/>
  <c r="F608" i="23"/>
  <c r="K608" i="23"/>
  <c r="H608" i="23"/>
  <c r="D608" i="23"/>
  <c r="AT604" i="23"/>
  <c r="D607" i="23"/>
  <c r="D606" i="23"/>
  <c r="BX604" i="23"/>
  <c r="J605" i="23"/>
  <c r="K605" i="23"/>
  <c r="H605" i="23"/>
  <c r="D605" i="23"/>
  <c r="J600" i="23"/>
  <c r="F600" i="23"/>
  <c r="K600" i="23"/>
  <c r="H600" i="23"/>
  <c r="D600" i="23"/>
  <c r="F599" i="23"/>
  <c r="K599" i="23"/>
  <c r="H599" i="23"/>
  <c r="D599" i="23"/>
  <c r="M598" i="23"/>
  <c r="J598" i="23"/>
  <c r="F598" i="23"/>
  <c r="K598" i="23"/>
  <c r="H598" i="23"/>
  <c r="D598" i="23"/>
  <c r="J597" i="23"/>
  <c r="M597" i="23"/>
  <c r="K597" i="23"/>
  <c r="H597" i="23"/>
  <c r="D597" i="23"/>
  <c r="M596" i="23"/>
  <c r="J596" i="23"/>
  <c r="K596" i="23"/>
  <c r="H596" i="23"/>
  <c r="D596" i="23"/>
  <c r="F595" i="23"/>
  <c r="K595" i="23"/>
  <c r="H595" i="23"/>
  <c r="D595" i="23"/>
  <c r="AT590" i="23"/>
  <c r="M594" i="23"/>
  <c r="K594" i="23"/>
  <c r="J594" i="23"/>
  <c r="H594" i="23"/>
  <c r="D594" i="23"/>
  <c r="J593" i="23"/>
  <c r="K593" i="23"/>
  <c r="H593" i="23"/>
  <c r="D593" i="23"/>
  <c r="D592" i="23"/>
  <c r="M591" i="23"/>
  <c r="J591" i="23"/>
  <c r="K591" i="23"/>
  <c r="H591" i="23"/>
  <c r="D591" i="23"/>
  <c r="F586" i="23"/>
  <c r="J586" i="23"/>
  <c r="K586" i="23"/>
  <c r="H586" i="23"/>
  <c r="D586" i="23"/>
  <c r="F585" i="23"/>
  <c r="M585" i="23"/>
  <c r="J585" i="23"/>
  <c r="K585" i="23"/>
  <c r="H585" i="23"/>
  <c r="D585" i="23"/>
  <c r="J584" i="23"/>
  <c r="M584" i="23"/>
  <c r="K584" i="23"/>
  <c r="H584" i="23"/>
  <c r="D584" i="23"/>
  <c r="BU576" i="23"/>
  <c r="M583" i="23"/>
  <c r="K583" i="23"/>
  <c r="H583" i="23"/>
  <c r="D583" i="23"/>
  <c r="F582" i="23"/>
  <c r="M582" i="23"/>
  <c r="K582" i="23"/>
  <c r="H582" i="23"/>
  <c r="D582" i="23"/>
  <c r="F581" i="23"/>
  <c r="M581" i="23"/>
  <c r="K581" i="23"/>
  <c r="J581" i="23"/>
  <c r="H581" i="23"/>
  <c r="D581" i="23"/>
  <c r="AZ576" i="23"/>
  <c r="J580" i="23"/>
  <c r="K580" i="23"/>
  <c r="H580" i="23"/>
  <c r="D580" i="23"/>
  <c r="AQ576" i="23"/>
  <c r="J579" i="23"/>
  <c r="K579" i="23"/>
  <c r="H579" i="23"/>
  <c r="D579" i="23"/>
  <c r="AN576" i="23"/>
  <c r="D578" i="23"/>
  <c r="AT576" i="23"/>
  <c r="M577" i="23"/>
  <c r="K577" i="23"/>
  <c r="J577" i="23"/>
  <c r="H577" i="23"/>
  <c r="D577" i="23"/>
  <c r="F572" i="23"/>
  <c r="J572" i="23"/>
  <c r="K572" i="23"/>
  <c r="H572" i="23"/>
  <c r="D572" i="23"/>
  <c r="J571" i="23"/>
  <c r="F571" i="23"/>
  <c r="K571" i="23"/>
  <c r="H571" i="23"/>
  <c r="D571" i="23"/>
  <c r="M570" i="23"/>
  <c r="F570" i="23"/>
  <c r="K570" i="23"/>
  <c r="J570" i="23"/>
  <c r="H570" i="23"/>
  <c r="D570" i="23"/>
  <c r="F569" i="23"/>
  <c r="K569" i="23"/>
  <c r="H569" i="23"/>
  <c r="D569" i="23"/>
  <c r="F568" i="23"/>
  <c r="K568" i="23"/>
  <c r="J568" i="23"/>
  <c r="H568" i="23"/>
  <c r="D568" i="23"/>
  <c r="J567" i="23"/>
  <c r="F567" i="23"/>
  <c r="K567" i="23"/>
  <c r="H567" i="23"/>
  <c r="D567" i="23"/>
  <c r="J566" i="23"/>
  <c r="F566" i="23"/>
  <c r="K566" i="23"/>
  <c r="H566" i="23"/>
  <c r="D566" i="23"/>
  <c r="AN564" i="23"/>
  <c r="BU564" i="23"/>
  <c r="AT564" i="23"/>
  <c r="CA564" i="23"/>
  <c r="J565" i="23"/>
  <c r="F565" i="23"/>
  <c r="K565" i="23"/>
  <c r="H565" i="23"/>
  <c r="D565" i="23"/>
  <c r="AZ564" i="23"/>
  <c r="AW564" i="23"/>
  <c r="J560" i="23"/>
  <c r="I560" i="23" s="1"/>
  <c r="F560" i="23"/>
  <c r="K560" i="23"/>
  <c r="H560" i="23"/>
  <c r="D560" i="23"/>
  <c r="M559" i="23"/>
  <c r="K559" i="23"/>
  <c r="J559" i="23"/>
  <c r="H559" i="23"/>
  <c r="D559" i="23"/>
  <c r="CA552" i="23"/>
  <c r="F558" i="23"/>
  <c r="M558" i="23"/>
  <c r="K558" i="23"/>
  <c r="H558" i="23"/>
  <c r="D558" i="23"/>
  <c r="K557" i="23"/>
  <c r="J557" i="23"/>
  <c r="H557" i="23"/>
  <c r="D557" i="23"/>
  <c r="J556" i="23"/>
  <c r="F556" i="23"/>
  <c r="K556" i="23"/>
  <c r="H556" i="23"/>
  <c r="D556" i="23"/>
  <c r="J555" i="23"/>
  <c r="F555" i="23"/>
  <c r="M555" i="23"/>
  <c r="K555" i="23"/>
  <c r="H555" i="23"/>
  <c r="D555" i="23"/>
  <c r="F554" i="23"/>
  <c r="M554" i="23"/>
  <c r="K554" i="23"/>
  <c r="D554" i="23"/>
  <c r="BU552" i="23"/>
  <c r="AK552" i="23"/>
  <c r="M548" i="23"/>
  <c r="J548" i="23"/>
  <c r="K548" i="23"/>
  <c r="H548" i="23"/>
  <c r="D548" i="23"/>
  <c r="J547" i="23"/>
  <c r="F547" i="23"/>
  <c r="M547" i="23"/>
  <c r="K547" i="23"/>
  <c r="H547" i="23"/>
  <c r="D547" i="23"/>
  <c r="F546" i="23"/>
  <c r="J546" i="23"/>
  <c r="K546" i="23"/>
  <c r="H546" i="23"/>
  <c r="D546" i="23"/>
  <c r="K545" i="23"/>
  <c r="J545" i="23"/>
  <c r="H545" i="23"/>
  <c r="D545" i="23"/>
  <c r="M544" i="23"/>
  <c r="F544" i="23"/>
  <c r="K544" i="23"/>
  <c r="J544" i="23"/>
  <c r="H544" i="23"/>
  <c r="D544" i="23"/>
  <c r="J543" i="23"/>
  <c r="F543" i="23"/>
  <c r="K543" i="23"/>
  <c r="H543" i="23"/>
  <c r="D543" i="23"/>
  <c r="AQ538" i="23"/>
  <c r="J542" i="23"/>
  <c r="M542" i="23"/>
  <c r="K542" i="23"/>
  <c r="H542" i="23"/>
  <c r="D542" i="23"/>
  <c r="AW538" i="23"/>
  <c r="AT538" i="23"/>
  <c r="K541" i="23"/>
  <c r="H541" i="23"/>
  <c r="F541" i="23"/>
  <c r="D541" i="23"/>
  <c r="AZ538" i="23"/>
  <c r="AN538" i="23"/>
  <c r="AB538" i="23"/>
  <c r="M540" i="23"/>
  <c r="F540" i="23"/>
  <c r="K540" i="23"/>
  <c r="J540" i="23"/>
  <c r="H540" i="23"/>
  <c r="D540" i="23"/>
  <c r="CA538" i="23"/>
  <c r="F539" i="23"/>
  <c r="K539" i="23"/>
  <c r="H539" i="23"/>
  <c r="D539" i="23"/>
  <c r="J534" i="23"/>
  <c r="F534" i="23"/>
  <c r="K534" i="23"/>
  <c r="H534" i="23"/>
  <c r="D534" i="23"/>
  <c r="J533" i="23"/>
  <c r="F533" i="23"/>
  <c r="M533" i="23"/>
  <c r="K533" i="23"/>
  <c r="H533" i="23"/>
  <c r="D533" i="23"/>
  <c r="F532" i="23"/>
  <c r="M532" i="23"/>
  <c r="K532" i="23"/>
  <c r="H532" i="23"/>
  <c r="D532" i="23"/>
  <c r="J531" i="23"/>
  <c r="K531" i="23"/>
  <c r="H531" i="23"/>
  <c r="D531" i="23"/>
  <c r="J530" i="23"/>
  <c r="F530" i="23"/>
  <c r="K530" i="23"/>
  <c r="H530" i="23"/>
  <c r="D530" i="23"/>
  <c r="J529" i="23"/>
  <c r="F529" i="23"/>
  <c r="M529" i="23"/>
  <c r="K529" i="23"/>
  <c r="H529" i="23"/>
  <c r="D529" i="23"/>
  <c r="F528" i="23"/>
  <c r="J528" i="23"/>
  <c r="K528" i="23"/>
  <c r="H528" i="23"/>
  <c r="D528" i="23"/>
  <c r="BU524" i="23"/>
  <c r="AZ524" i="23"/>
  <c r="AB524" i="23"/>
  <c r="K527" i="23"/>
  <c r="H527" i="23"/>
  <c r="D527" i="23"/>
  <c r="CA524" i="23"/>
  <c r="AH524" i="23"/>
  <c r="K526" i="23"/>
  <c r="H526" i="23"/>
  <c r="D526" i="23"/>
  <c r="J525" i="23"/>
  <c r="F525" i="23"/>
  <c r="M525" i="23"/>
  <c r="K525" i="23"/>
  <c r="H525" i="23"/>
  <c r="D525" i="23"/>
  <c r="AQ524" i="23"/>
  <c r="AN524" i="23"/>
  <c r="P524" i="23"/>
  <c r="M520" i="23"/>
  <c r="J520" i="23"/>
  <c r="F520" i="23"/>
  <c r="K520" i="23"/>
  <c r="H520" i="23"/>
  <c r="D520" i="23"/>
  <c r="M519" i="23"/>
  <c r="J519" i="23"/>
  <c r="K519" i="23"/>
  <c r="H519" i="23"/>
  <c r="F519" i="23"/>
  <c r="D519" i="23"/>
  <c r="J518" i="23"/>
  <c r="M518" i="23"/>
  <c r="F518" i="23"/>
  <c r="K518" i="23"/>
  <c r="H518" i="23"/>
  <c r="D518" i="23"/>
  <c r="J517" i="23"/>
  <c r="F517" i="23"/>
  <c r="K517" i="23"/>
  <c r="H517" i="23"/>
  <c r="D517" i="23"/>
  <c r="M516" i="23"/>
  <c r="J516" i="23"/>
  <c r="F516" i="23"/>
  <c r="K516" i="23"/>
  <c r="H516" i="23"/>
  <c r="D516" i="23"/>
  <c r="M515" i="23"/>
  <c r="J515" i="23"/>
  <c r="K515" i="23"/>
  <c r="H515" i="23"/>
  <c r="F515" i="23"/>
  <c r="D515" i="23"/>
  <c r="M514" i="23"/>
  <c r="F514" i="23"/>
  <c r="K514" i="23"/>
  <c r="H514" i="23"/>
  <c r="D514" i="23"/>
  <c r="AB512" i="23"/>
  <c r="AT512" i="23"/>
  <c r="F513" i="23"/>
  <c r="D513" i="23"/>
  <c r="F508" i="23"/>
  <c r="M508" i="23"/>
  <c r="J508" i="23"/>
  <c r="K508" i="23"/>
  <c r="H508" i="23"/>
  <c r="D508" i="23"/>
  <c r="J507" i="23"/>
  <c r="K507" i="23"/>
  <c r="H507" i="23"/>
  <c r="D507" i="23"/>
  <c r="J506" i="23"/>
  <c r="F506" i="23"/>
  <c r="K506" i="23"/>
  <c r="H506" i="23"/>
  <c r="D506" i="23"/>
  <c r="M505" i="23"/>
  <c r="J505" i="23"/>
  <c r="F505" i="23"/>
  <c r="K505" i="23"/>
  <c r="H505" i="23"/>
  <c r="D505" i="23"/>
  <c r="F504" i="23"/>
  <c r="M504" i="23"/>
  <c r="J504" i="23"/>
  <c r="K504" i="23"/>
  <c r="H504" i="23"/>
  <c r="D504" i="23"/>
  <c r="J503" i="23"/>
  <c r="K503" i="23"/>
  <c r="H503" i="23"/>
  <c r="D503" i="23"/>
  <c r="J502" i="23"/>
  <c r="F502" i="23"/>
  <c r="K502" i="23"/>
  <c r="H502" i="23"/>
  <c r="D502" i="23"/>
  <c r="K501" i="23"/>
  <c r="H501" i="23"/>
  <c r="D501" i="23"/>
  <c r="AW498" i="23"/>
  <c r="D500" i="23"/>
  <c r="AZ498" i="23"/>
  <c r="AB498" i="23"/>
  <c r="K499" i="23"/>
  <c r="H499" i="23"/>
  <c r="D499" i="23"/>
  <c r="F494" i="23"/>
  <c r="K494" i="23"/>
  <c r="H494" i="23"/>
  <c r="D494" i="23"/>
  <c r="F493" i="23"/>
  <c r="K493" i="23"/>
  <c r="H493" i="23"/>
  <c r="D493" i="23"/>
  <c r="F492" i="23"/>
  <c r="M492" i="23"/>
  <c r="K492" i="23"/>
  <c r="H492" i="23"/>
  <c r="D492" i="23"/>
  <c r="M491" i="23"/>
  <c r="F491" i="23"/>
  <c r="K491" i="23"/>
  <c r="H491" i="23"/>
  <c r="D491" i="23"/>
  <c r="AW466" i="23"/>
  <c r="AT466" i="23"/>
  <c r="K490" i="23"/>
  <c r="H490" i="23"/>
  <c r="F490" i="23"/>
  <c r="D490" i="23"/>
  <c r="BU466" i="23"/>
  <c r="AN466" i="23"/>
  <c r="AE466" i="23"/>
  <c r="F468" i="23"/>
  <c r="D468" i="23"/>
  <c r="J467" i="23"/>
  <c r="F467" i="23"/>
  <c r="AH466" i="23"/>
  <c r="M467" i="23"/>
  <c r="K467" i="23"/>
  <c r="H467" i="23"/>
  <c r="D467" i="23"/>
  <c r="CA466" i="23"/>
  <c r="BX466" i="23"/>
  <c r="AK466" i="23"/>
  <c r="M460" i="23"/>
  <c r="J460" i="23"/>
  <c r="I460" i="23" s="1"/>
  <c r="F460" i="23"/>
  <c r="K460" i="23"/>
  <c r="H460" i="23"/>
  <c r="D460" i="23"/>
  <c r="M459" i="23"/>
  <c r="J459" i="23"/>
  <c r="K459" i="23"/>
  <c r="H459" i="23"/>
  <c r="D459" i="23"/>
  <c r="J458" i="23"/>
  <c r="F458" i="23"/>
  <c r="K458" i="23"/>
  <c r="H458" i="23"/>
  <c r="D458" i="23"/>
  <c r="J457" i="23"/>
  <c r="M457" i="23"/>
  <c r="K457" i="23"/>
  <c r="H457" i="23"/>
  <c r="D457" i="23"/>
  <c r="J456" i="23"/>
  <c r="M456" i="23"/>
  <c r="K456" i="23"/>
  <c r="H456" i="23"/>
  <c r="D456" i="23"/>
  <c r="K455" i="23"/>
  <c r="H455" i="23"/>
  <c r="F455" i="23"/>
  <c r="D455" i="23"/>
  <c r="J454" i="23"/>
  <c r="M454" i="23"/>
  <c r="K454" i="23"/>
  <c r="H454" i="23"/>
  <c r="D454" i="23"/>
  <c r="BX450" i="23"/>
  <c r="K453" i="23"/>
  <c r="J453" i="23"/>
  <c r="H453" i="23"/>
  <c r="D453" i="23"/>
  <c r="AZ450" i="23"/>
  <c r="AK450" i="23"/>
  <c r="AB450" i="23"/>
  <c r="D452" i="23"/>
  <c r="AW450" i="23"/>
  <c r="AQ450" i="23"/>
  <c r="P450" i="23"/>
  <c r="D451" i="23"/>
  <c r="CA450" i="23"/>
  <c r="AT450" i="23"/>
  <c r="AH450" i="23"/>
  <c r="J446" i="23"/>
  <c r="K446" i="23"/>
  <c r="D446" i="23"/>
  <c r="K445" i="23"/>
  <c r="D445" i="23"/>
  <c r="F444" i="23"/>
  <c r="K444" i="23"/>
  <c r="D444" i="23"/>
  <c r="K443" i="23"/>
  <c r="D443" i="23"/>
  <c r="K442" i="23"/>
  <c r="D442" i="23"/>
  <c r="F440" i="23"/>
  <c r="D440" i="23"/>
  <c r="D439" i="23"/>
  <c r="AT436" i="23"/>
  <c r="AH436" i="23"/>
  <c r="M438" i="23"/>
  <c r="D438" i="23"/>
  <c r="AQ436" i="23"/>
  <c r="K437" i="23"/>
  <c r="D437" i="23"/>
  <c r="BU436" i="23"/>
  <c r="AN436" i="23"/>
  <c r="AE436" i="23"/>
  <c r="AB436" i="23"/>
  <c r="J432" i="23"/>
  <c r="M432" i="23"/>
  <c r="K432" i="23"/>
  <c r="H432" i="23"/>
  <c r="D432" i="23"/>
  <c r="P429" i="23"/>
  <c r="D431" i="23"/>
  <c r="F430" i="23"/>
  <c r="D430" i="23"/>
  <c r="BU429" i="23"/>
  <c r="M425" i="23"/>
  <c r="F425" i="23"/>
  <c r="K425" i="23"/>
  <c r="J425" i="23"/>
  <c r="H425" i="23"/>
  <c r="D425" i="23"/>
  <c r="K424" i="23"/>
  <c r="H424" i="23"/>
  <c r="D424" i="23"/>
  <c r="J423" i="23"/>
  <c r="F423" i="23"/>
  <c r="K423" i="23"/>
  <c r="H423" i="23"/>
  <c r="D423" i="23"/>
  <c r="J422" i="23"/>
  <c r="K422" i="23"/>
  <c r="H422" i="23"/>
  <c r="D422" i="23"/>
  <c r="M421" i="23"/>
  <c r="F421" i="23"/>
  <c r="K421" i="23"/>
  <c r="H421" i="23"/>
  <c r="D421" i="23"/>
  <c r="M420" i="23"/>
  <c r="F420" i="23"/>
  <c r="K420" i="23"/>
  <c r="H420" i="23"/>
  <c r="D420" i="23"/>
  <c r="F419" i="23"/>
  <c r="M419" i="23"/>
  <c r="J419" i="23"/>
  <c r="K419" i="23"/>
  <c r="H419" i="23"/>
  <c r="D419" i="23"/>
  <c r="D418" i="23"/>
  <c r="AZ415" i="23"/>
  <c r="AB415" i="23"/>
  <c r="D417" i="23"/>
  <c r="CA415" i="23"/>
  <c r="AK415" i="23"/>
  <c r="D416" i="23"/>
  <c r="AN415" i="23"/>
  <c r="J411" i="23"/>
  <c r="K411" i="23"/>
  <c r="H411" i="23"/>
  <c r="D411" i="23"/>
  <c r="J410" i="23"/>
  <c r="F410" i="23"/>
  <c r="K410" i="23"/>
  <c r="H410" i="23"/>
  <c r="D410" i="23"/>
  <c r="J409" i="23"/>
  <c r="K409" i="23"/>
  <c r="H409" i="23"/>
  <c r="D409" i="23"/>
  <c r="J408" i="23"/>
  <c r="M408" i="23"/>
  <c r="F408" i="23"/>
  <c r="K408" i="23"/>
  <c r="H408" i="23"/>
  <c r="D408" i="23"/>
  <c r="M407" i="23"/>
  <c r="F407" i="23"/>
  <c r="K407" i="23"/>
  <c r="H407" i="23"/>
  <c r="D407" i="23"/>
  <c r="F406" i="23"/>
  <c r="M406" i="23"/>
  <c r="J406" i="23"/>
  <c r="K406" i="23"/>
  <c r="H406" i="23"/>
  <c r="D406" i="23"/>
  <c r="D404" i="23"/>
  <c r="D403" i="23"/>
  <c r="AT401" i="23"/>
  <c r="J402" i="23"/>
  <c r="F402" i="23"/>
  <c r="K402" i="23"/>
  <c r="H402" i="23"/>
  <c r="D402" i="23"/>
  <c r="BU401" i="23"/>
  <c r="J397" i="23"/>
  <c r="M397" i="23"/>
  <c r="K397" i="23"/>
  <c r="H397" i="23"/>
  <c r="F397" i="23"/>
  <c r="D397" i="23"/>
  <c r="J396" i="23"/>
  <c r="F396" i="23"/>
  <c r="K396" i="23"/>
  <c r="H396" i="23"/>
  <c r="D396" i="23"/>
  <c r="K395" i="23"/>
  <c r="J395" i="23"/>
  <c r="H395" i="23"/>
  <c r="D395" i="23"/>
  <c r="F394" i="23"/>
  <c r="M394" i="23"/>
  <c r="K394" i="23"/>
  <c r="H394" i="23"/>
  <c r="D394" i="23"/>
  <c r="M393" i="23"/>
  <c r="F393" i="23"/>
  <c r="K393" i="23"/>
  <c r="J393" i="23"/>
  <c r="H393" i="23"/>
  <c r="D393" i="23"/>
  <c r="F392" i="23"/>
  <c r="K392" i="23"/>
  <c r="H392" i="23"/>
  <c r="D392" i="23"/>
  <c r="BX389" i="23"/>
  <c r="AH389" i="23"/>
  <c r="J391" i="23"/>
  <c r="M391" i="23"/>
  <c r="F391" i="23"/>
  <c r="K391" i="23"/>
  <c r="H391" i="23"/>
  <c r="D391" i="23"/>
  <c r="V389" i="23"/>
  <c r="BU389" i="23"/>
  <c r="AT389" i="23"/>
  <c r="CA389" i="23"/>
  <c r="AW389" i="23"/>
  <c r="F390" i="23"/>
  <c r="J390" i="23"/>
  <c r="K390" i="23"/>
  <c r="H390" i="23"/>
  <c r="D390" i="23"/>
  <c r="AZ389" i="23"/>
  <c r="AK389" i="23"/>
  <c r="F383" i="23"/>
  <c r="K383" i="23"/>
  <c r="J383" i="23"/>
  <c r="H383" i="23"/>
  <c r="D383" i="23"/>
  <c r="J382" i="23"/>
  <c r="F382" i="23"/>
  <c r="M382" i="23"/>
  <c r="K382" i="23"/>
  <c r="H382" i="23"/>
  <c r="D382" i="23"/>
  <c r="M381" i="23"/>
  <c r="J381" i="23"/>
  <c r="F381" i="23"/>
  <c r="K381" i="23"/>
  <c r="H381" i="23"/>
  <c r="D381" i="23"/>
  <c r="M380" i="23"/>
  <c r="J380" i="23"/>
  <c r="K380" i="23"/>
  <c r="H380" i="23"/>
  <c r="D380" i="23"/>
  <c r="J379" i="23"/>
  <c r="M379" i="23"/>
  <c r="K379" i="23"/>
  <c r="H379" i="23"/>
  <c r="J377" i="23"/>
  <c r="F377" i="23"/>
  <c r="M377" i="23"/>
  <c r="K377" i="23"/>
  <c r="H377" i="23"/>
  <c r="D377" i="23"/>
  <c r="AT373" i="23"/>
  <c r="M376" i="23"/>
  <c r="K376" i="23"/>
  <c r="J376" i="23"/>
  <c r="H376" i="23"/>
  <c r="F376" i="23"/>
  <c r="D376" i="23"/>
  <c r="AZ373" i="23"/>
  <c r="J375" i="23"/>
  <c r="K375" i="23"/>
  <c r="H375" i="23"/>
  <c r="D375" i="23"/>
  <c r="BX373" i="23"/>
  <c r="AQ373" i="23"/>
  <c r="AW373" i="23"/>
  <c r="V373" i="23"/>
  <c r="CA373" i="23"/>
  <c r="AK373" i="23"/>
  <c r="J369" i="23"/>
  <c r="F369" i="23"/>
  <c r="M369" i="23"/>
  <c r="K369" i="23"/>
  <c r="H369" i="23"/>
  <c r="D369" i="23"/>
  <c r="M368" i="23"/>
  <c r="J368" i="23"/>
  <c r="F368" i="23"/>
  <c r="K368" i="23"/>
  <c r="H368" i="23"/>
  <c r="D368" i="23"/>
  <c r="M367" i="23"/>
  <c r="J367" i="23"/>
  <c r="K367" i="23"/>
  <c r="H367" i="23"/>
  <c r="D367" i="23"/>
  <c r="J366" i="23"/>
  <c r="M366" i="23"/>
  <c r="K366" i="23"/>
  <c r="H366" i="23"/>
  <c r="D366" i="23"/>
  <c r="J365" i="23"/>
  <c r="F365" i="23"/>
  <c r="M365" i="23"/>
  <c r="K365" i="23"/>
  <c r="H365" i="23"/>
  <c r="D365" i="23"/>
  <c r="M364" i="23"/>
  <c r="K364" i="23"/>
  <c r="J364" i="23"/>
  <c r="H364" i="23"/>
  <c r="F364" i="23"/>
  <c r="D364" i="23"/>
  <c r="AZ359" i="23"/>
  <c r="J363" i="23"/>
  <c r="K363" i="23"/>
  <c r="H363" i="23"/>
  <c r="D363" i="23"/>
  <c r="BX359" i="23"/>
  <c r="F362" i="23"/>
  <c r="K362" i="23"/>
  <c r="J362" i="23"/>
  <c r="H362" i="23"/>
  <c r="D362" i="23"/>
  <c r="AW359" i="23"/>
  <c r="V359" i="23"/>
  <c r="M361" i="23"/>
  <c r="K361" i="23"/>
  <c r="H361" i="23"/>
  <c r="D361" i="23"/>
  <c r="BU359" i="23"/>
  <c r="M360" i="23"/>
  <c r="AE359" i="23"/>
  <c r="J360" i="23"/>
  <c r="F360" i="23"/>
  <c r="K360" i="23"/>
  <c r="H360" i="23"/>
  <c r="D360" i="23"/>
  <c r="AT359" i="23"/>
  <c r="J355" i="23"/>
  <c r="F355" i="23"/>
  <c r="K355" i="23"/>
  <c r="H355" i="23"/>
  <c r="D355" i="23"/>
  <c r="K354" i="23"/>
  <c r="H354" i="23"/>
  <c r="D354" i="23"/>
  <c r="M353" i="23"/>
  <c r="F353" i="23"/>
  <c r="K353" i="23"/>
  <c r="H353" i="23"/>
  <c r="D353" i="23"/>
  <c r="AW347" i="23"/>
  <c r="F352" i="23"/>
  <c r="M352" i="23"/>
  <c r="K352" i="23"/>
  <c r="H352" i="23"/>
  <c r="D352" i="23"/>
  <c r="F351" i="23"/>
  <c r="M351" i="23"/>
  <c r="J351" i="23"/>
  <c r="K351" i="23"/>
  <c r="H351" i="23"/>
  <c r="D351" i="23"/>
  <c r="M350" i="23"/>
  <c r="K350" i="23"/>
  <c r="H350" i="23"/>
  <c r="D350" i="23"/>
  <c r="F349" i="23"/>
  <c r="K349" i="23"/>
  <c r="J349" i="23"/>
  <c r="H349" i="23"/>
  <c r="D349" i="23"/>
  <c r="M348" i="23"/>
  <c r="K348" i="23"/>
  <c r="H348" i="23"/>
  <c r="D348" i="23"/>
  <c r="AT347" i="23"/>
  <c r="AQ347" i="23"/>
  <c r="P347" i="23"/>
  <c r="AZ347" i="23"/>
  <c r="AB347" i="23"/>
  <c r="K343" i="23"/>
  <c r="H343" i="23"/>
  <c r="D343" i="23"/>
  <c r="J342" i="23"/>
  <c r="F342" i="23"/>
  <c r="K342" i="23"/>
  <c r="H342" i="23"/>
  <c r="D342" i="23"/>
  <c r="AN334" i="23"/>
  <c r="M341" i="23"/>
  <c r="F341" i="23"/>
  <c r="K341" i="23"/>
  <c r="H341" i="23"/>
  <c r="D341" i="23"/>
  <c r="BU334" i="23"/>
  <c r="F340" i="23"/>
  <c r="M340" i="23"/>
  <c r="AE334" i="23"/>
  <c r="J340" i="23"/>
  <c r="K340" i="23"/>
  <c r="H340" i="23"/>
  <c r="D340" i="23"/>
  <c r="M339" i="23"/>
  <c r="K339" i="23"/>
  <c r="H339" i="23"/>
  <c r="D339" i="23"/>
  <c r="F338" i="23"/>
  <c r="K338" i="23"/>
  <c r="J338" i="23"/>
  <c r="H338" i="23"/>
  <c r="D338" i="23"/>
  <c r="M337" i="23"/>
  <c r="J337" i="23"/>
  <c r="K337" i="23"/>
  <c r="H337" i="23"/>
  <c r="D337" i="23"/>
  <c r="M336" i="23"/>
  <c r="J336" i="23"/>
  <c r="F336" i="23"/>
  <c r="K336" i="23"/>
  <c r="H336" i="23"/>
  <c r="D336" i="23"/>
  <c r="CA334" i="23"/>
  <c r="AW334" i="23"/>
  <c r="AK334" i="23"/>
  <c r="K335" i="23"/>
  <c r="H335" i="23"/>
  <c r="D335" i="23"/>
  <c r="AH334" i="23"/>
  <c r="AZ334" i="23"/>
  <c r="AT334" i="23"/>
  <c r="AQ334" i="23"/>
  <c r="AB334" i="23"/>
  <c r="P334" i="23"/>
  <c r="J328" i="23"/>
  <c r="K328" i="23"/>
  <c r="H328" i="23"/>
  <c r="D328" i="23"/>
  <c r="CA303" i="23"/>
  <c r="AK303" i="23"/>
  <c r="AQ303" i="23"/>
  <c r="P303" i="23"/>
  <c r="AW303" i="23"/>
  <c r="V303" i="23"/>
  <c r="BX303" i="23"/>
  <c r="AN303" i="23"/>
  <c r="M304" i="23"/>
  <c r="K304" i="23"/>
  <c r="H304" i="23"/>
  <c r="F304" i="23"/>
  <c r="D304" i="23"/>
  <c r="BU303" i="23"/>
  <c r="AH303" i="23"/>
  <c r="AE303" i="23"/>
  <c r="M299" i="23"/>
  <c r="K299" i="23"/>
  <c r="H299" i="23"/>
  <c r="F299" i="23"/>
  <c r="D299" i="23"/>
  <c r="AQ296" i="23"/>
  <c r="M298" i="23"/>
  <c r="J298" i="23"/>
  <c r="P296" i="23"/>
  <c r="K298" i="23"/>
  <c r="H298" i="23"/>
  <c r="F298" i="23"/>
  <c r="D298" i="23"/>
  <c r="AW296" i="23"/>
  <c r="V296" i="23"/>
  <c r="J297" i="23"/>
  <c r="K297" i="23"/>
  <c r="H297" i="23"/>
  <c r="D297" i="23"/>
  <c r="BU296" i="23"/>
  <c r="AN296" i="23"/>
  <c r="AE296" i="23"/>
  <c r="CA296" i="23"/>
  <c r="AK296" i="23"/>
  <c r="M292" i="23"/>
  <c r="K292" i="23"/>
  <c r="H292" i="23"/>
  <c r="F292" i="23"/>
  <c r="D292" i="23"/>
  <c r="F291" i="23"/>
  <c r="J291" i="23"/>
  <c r="K291" i="23"/>
  <c r="H291" i="23"/>
  <c r="D291" i="23"/>
  <c r="F290" i="23"/>
  <c r="J290" i="23"/>
  <c r="K290" i="23"/>
  <c r="H290" i="23"/>
  <c r="D290" i="23"/>
  <c r="M289" i="23"/>
  <c r="K289" i="23"/>
  <c r="H289" i="23"/>
  <c r="F289" i="23"/>
  <c r="D289" i="23"/>
  <c r="F288" i="23"/>
  <c r="J288" i="23"/>
  <c r="M288" i="23"/>
  <c r="K288" i="23"/>
  <c r="H288" i="23"/>
  <c r="D288" i="23"/>
  <c r="M287" i="23"/>
  <c r="J287" i="23"/>
  <c r="K287" i="23"/>
  <c r="H287" i="23"/>
  <c r="F287" i="23"/>
  <c r="D287" i="23"/>
  <c r="AW282" i="23"/>
  <c r="F286" i="23"/>
  <c r="V282" i="23"/>
  <c r="J286" i="23"/>
  <c r="K286" i="23"/>
  <c r="H286" i="23"/>
  <c r="D286" i="23"/>
  <c r="BX282" i="23"/>
  <c r="BU282" i="23"/>
  <c r="AH282" i="23"/>
  <c r="AE282" i="23"/>
  <c r="M285" i="23"/>
  <c r="K285" i="23"/>
  <c r="H285" i="23"/>
  <c r="F285" i="23"/>
  <c r="D285" i="23"/>
  <c r="CA282" i="23"/>
  <c r="AK282" i="23"/>
  <c r="M284" i="23"/>
  <c r="K284" i="23"/>
  <c r="H284" i="23"/>
  <c r="D284" i="23"/>
  <c r="F283" i="23"/>
  <c r="M283" i="23"/>
  <c r="J283" i="23"/>
  <c r="K283" i="23"/>
  <c r="H283" i="23"/>
  <c r="D283" i="23"/>
  <c r="AQ282" i="23"/>
  <c r="P282" i="23"/>
  <c r="F278" i="23"/>
  <c r="J278" i="23"/>
  <c r="K278" i="23"/>
  <c r="H278" i="23"/>
  <c r="D278" i="23"/>
  <c r="AQ277" i="23"/>
  <c r="P277" i="23"/>
  <c r="BX277" i="23"/>
  <c r="AZ277" i="23"/>
  <c r="CA277" i="23"/>
  <c r="BU277" i="23"/>
  <c r="AW277" i="23"/>
  <c r="AN277" i="23"/>
  <c r="AK277" i="23"/>
  <c r="AE277" i="23"/>
  <c r="V277" i="23"/>
  <c r="M273" i="23"/>
  <c r="J273" i="23"/>
  <c r="F273" i="23"/>
  <c r="K273" i="23"/>
  <c r="H273" i="23"/>
  <c r="D273" i="23"/>
  <c r="M268" i="23"/>
  <c r="K268" i="23"/>
  <c r="H268" i="23"/>
  <c r="F268" i="23"/>
  <c r="D268" i="23"/>
  <c r="M267" i="23"/>
  <c r="J267" i="23"/>
  <c r="K267" i="23"/>
  <c r="H267" i="23"/>
  <c r="F267" i="23"/>
  <c r="D267" i="23"/>
  <c r="J266" i="23"/>
  <c r="K266" i="23"/>
  <c r="H266" i="23"/>
  <c r="F266" i="23"/>
  <c r="D266" i="23"/>
  <c r="F265" i="23"/>
  <c r="M265" i="23"/>
  <c r="K265" i="23"/>
  <c r="H265" i="23"/>
  <c r="D265" i="23"/>
  <c r="F264" i="23"/>
  <c r="M264" i="23"/>
  <c r="J264" i="23"/>
  <c r="K264" i="23"/>
  <c r="H264" i="23"/>
  <c r="D264" i="23"/>
  <c r="F263" i="23"/>
  <c r="AN261" i="23"/>
  <c r="J263" i="23"/>
  <c r="M263" i="23"/>
  <c r="K263" i="23"/>
  <c r="H263" i="23"/>
  <c r="D263" i="23"/>
  <c r="BX261" i="23"/>
  <c r="K262" i="23"/>
  <c r="H262" i="23"/>
  <c r="F262" i="23"/>
  <c r="D262" i="23"/>
  <c r="CA261" i="23"/>
  <c r="BU261" i="23"/>
  <c r="AW261" i="23"/>
  <c r="AQ261" i="23"/>
  <c r="AK261" i="23"/>
  <c r="AE261" i="23"/>
  <c r="V261" i="23"/>
  <c r="P261" i="23"/>
  <c r="M257" i="23"/>
  <c r="K257" i="23"/>
  <c r="H257" i="23"/>
  <c r="F257" i="23"/>
  <c r="D257" i="23"/>
  <c r="M256" i="23"/>
  <c r="J256" i="23"/>
  <c r="K256" i="23"/>
  <c r="H256" i="23"/>
  <c r="F256" i="23"/>
  <c r="D256" i="23"/>
  <c r="J255" i="23"/>
  <c r="K255" i="23"/>
  <c r="H255" i="23"/>
  <c r="F255" i="23"/>
  <c r="E255" i="23" s="1"/>
  <c r="F254" i="23"/>
  <c r="E254" i="23" s="1"/>
  <c r="M254" i="23"/>
  <c r="K254" i="23"/>
  <c r="H254" i="23"/>
  <c r="F253" i="23"/>
  <c r="E253" i="23" s="1"/>
  <c r="M253" i="23"/>
  <c r="J253" i="23"/>
  <c r="K253" i="23"/>
  <c r="H253" i="23"/>
  <c r="J252" i="23"/>
  <c r="M252" i="23"/>
  <c r="K252" i="23"/>
  <c r="H252" i="23"/>
  <c r="AK244" i="23"/>
  <c r="BU244" i="23"/>
  <c r="P244" i="23"/>
  <c r="F240" i="23"/>
  <c r="M240" i="23"/>
  <c r="J240" i="23"/>
  <c r="K240" i="23"/>
  <c r="H240" i="23"/>
  <c r="D240" i="23"/>
  <c r="J239" i="23"/>
  <c r="M239" i="23"/>
  <c r="K239" i="23"/>
  <c r="H239" i="23"/>
  <c r="D239" i="23"/>
  <c r="M238" i="23"/>
  <c r="F238" i="23"/>
  <c r="J238" i="23"/>
  <c r="K238" i="23"/>
  <c r="H238" i="23"/>
  <c r="D238" i="23"/>
  <c r="M237" i="23"/>
  <c r="J237" i="23"/>
  <c r="F237" i="23"/>
  <c r="K237" i="23"/>
  <c r="H237" i="23"/>
  <c r="D237" i="23"/>
  <c r="F236" i="23"/>
  <c r="M236" i="23"/>
  <c r="J236" i="23"/>
  <c r="K236" i="23"/>
  <c r="H236" i="23"/>
  <c r="D236" i="23"/>
  <c r="J235" i="23"/>
  <c r="M235" i="23"/>
  <c r="K235" i="23"/>
  <c r="H235" i="23"/>
  <c r="D235" i="23"/>
  <c r="M234" i="23"/>
  <c r="F234" i="23"/>
  <c r="J234" i="23"/>
  <c r="K234" i="23"/>
  <c r="H234" i="23"/>
  <c r="D234" i="23"/>
  <c r="J233" i="23"/>
  <c r="K233" i="23"/>
  <c r="H233" i="23"/>
  <c r="D233" i="23"/>
  <c r="CA230" i="23"/>
  <c r="BX230" i="23"/>
  <c r="AZ230" i="23"/>
  <c r="AW230" i="23"/>
  <c r="AT230" i="23"/>
  <c r="AK230" i="23"/>
  <c r="AH230" i="23"/>
  <c r="F232" i="23"/>
  <c r="K232" i="23"/>
  <c r="H232" i="23"/>
  <c r="D232" i="23"/>
  <c r="BU230" i="23"/>
  <c r="M231" i="23"/>
  <c r="K231" i="23"/>
  <c r="H231" i="23"/>
  <c r="D231" i="23"/>
  <c r="AN230" i="23"/>
  <c r="J226" i="23"/>
  <c r="F226" i="23"/>
  <c r="M226" i="23"/>
  <c r="K226" i="23"/>
  <c r="H226" i="23"/>
  <c r="D226" i="23"/>
  <c r="F225" i="23"/>
  <c r="D225" i="23"/>
  <c r="F224" i="23"/>
  <c r="E224" i="23" s="1"/>
  <c r="F223" i="23"/>
  <c r="E223" i="23" s="1"/>
  <c r="F222" i="23"/>
  <c r="E222" i="23" s="1"/>
  <c r="BX218" i="23"/>
  <c r="AW218" i="23"/>
  <c r="AH218" i="23"/>
  <c r="F221" i="23"/>
  <c r="E221" i="23" s="1"/>
  <c r="J221" i="23"/>
  <c r="K221" i="23"/>
  <c r="H221" i="23"/>
  <c r="BU218" i="23"/>
  <c r="AZ218" i="23"/>
  <c r="AN218" i="23"/>
  <c r="AE218" i="23"/>
  <c r="F220" i="23"/>
  <c r="E220" i="23" s="1"/>
  <c r="M220" i="23"/>
  <c r="K220" i="23"/>
  <c r="H220" i="23"/>
  <c r="M219" i="23"/>
  <c r="F219" i="23"/>
  <c r="J219" i="23"/>
  <c r="K219" i="23"/>
  <c r="H219" i="23"/>
  <c r="D219" i="23"/>
  <c r="CA218" i="23"/>
  <c r="AT218" i="23"/>
  <c r="AK218" i="23"/>
  <c r="M214" i="23"/>
  <c r="F214" i="23"/>
  <c r="J214" i="23"/>
  <c r="K214" i="23"/>
  <c r="H214" i="23"/>
  <c r="D214" i="23"/>
  <c r="M213" i="23"/>
  <c r="J213" i="23"/>
  <c r="F213" i="23"/>
  <c r="K213" i="23"/>
  <c r="H213" i="23"/>
  <c r="D213" i="23"/>
  <c r="F212" i="23"/>
  <c r="M212" i="23"/>
  <c r="K212" i="23"/>
  <c r="H212" i="23"/>
  <c r="D212" i="23"/>
  <c r="F211" i="23"/>
  <c r="M211" i="23"/>
  <c r="K211" i="23"/>
  <c r="J211" i="23"/>
  <c r="H211" i="23"/>
  <c r="D211" i="23"/>
  <c r="M210" i="23"/>
  <c r="F210" i="23"/>
  <c r="J210" i="23"/>
  <c r="K210" i="23"/>
  <c r="H210" i="23"/>
  <c r="D210" i="23"/>
  <c r="M209" i="23"/>
  <c r="J209" i="23"/>
  <c r="F209" i="23"/>
  <c r="K209" i="23"/>
  <c r="H209" i="23"/>
  <c r="D209" i="23"/>
  <c r="J208" i="23"/>
  <c r="K208" i="23"/>
  <c r="H208" i="23"/>
  <c r="F208" i="23"/>
  <c r="D208" i="23"/>
  <c r="BU204" i="23"/>
  <c r="AN204" i="23"/>
  <c r="AE204" i="23"/>
  <c r="F207" i="23"/>
  <c r="M207" i="23"/>
  <c r="K207" i="23"/>
  <c r="J207" i="23"/>
  <c r="H207" i="23"/>
  <c r="D207" i="23"/>
  <c r="BX204" i="23"/>
  <c r="AT204" i="23"/>
  <c r="AH204" i="23"/>
  <c r="J206" i="23"/>
  <c r="K206" i="23"/>
  <c r="H206" i="23"/>
  <c r="D206" i="23"/>
  <c r="M205" i="23"/>
  <c r="J205" i="23"/>
  <c r="F205" i="23"/>
  <c r="K205" i="23"/>
  <c r="H205" i="23"/>
  <c r="D205" i="23"/>
  <c r="AZ204" i="23"/>
  <c r="AQ204" i="23"/>
  <c r="AB204" i="23"/>
  <c r="M200" i="23"/>
  <c r="J200" i="23"/>
  <c r="F200" i="23"/>
  <c r="K200" i="23"/>
  <c r="H200" i="23"/>
  <c r="D200" i="23"/>
  <c r="M199" i="23"/>
  <c r="J199" i="23"/>
  <c r="K199" i="23"/>
  <c r="H199" i="23"/>
  <c r="F199" i="23"/>
  <c r="D199" i="23"/>
  <c r="F198" i="23"/>
  <c r="M198" i="23"/>
  <c r="K198" i="23"/>
  <c r="J198" i="23"/>
  <c r="H198" i="23"/>
  <c r="D198" i="23"/>
  <c r="F197" i="23"/>
  <c r="J197" i="23"/>
  <c r="K197" i="23"/>
  <c r="H197" i="23"/>
  <c r="D197" i="23"/>
  <c r="M196" i="23"/>
  <c r="J196" i="23"/>
  <c r="F196" i="23"/>
  <c r="K196" i="23"/>
  <c r="H196" i="23"/>
  <c r="D196" i="23"/>
  <c r="M195" i="23"/>
  <c r="J195" i="23"/>
  <c r="K195" i="23"/>
  <c r="H195" i="23"/>
  <c r="F195" i="23"/>
  <c r="D195" i="23"/>
  <c r="BU190" i="23"/>
  <c r="AE190" i="23"/>
  <c r="F194" i="23"/>
  <c r="E194" i="23" s="1"/>
  <c r="M194" i="23"/>
  <c r="K194" i="23"/>
  <c r="J194" i="23"/>
  <c r="H194" i="23"/>
  <c r="AT190" i="23"/>
  <c r="K193" i="23"/>
  <c r="H193" i="23"/>
  <c r="AZ190" i="23"/>
  <c r="AN190" i="23"/>
  <c r="AB190" i="23"/>
  <c r="D192" i="23"/>
  <c r="M191" i="23"/>
  <c r="J191" i="23"/>
  <c r="K191" i="23"/>
  <c r="H191" i="23"/>
  <c r="F191" i="23"/>
  <c r="D191" i="23"/>
  <c r="BX190" i="23"/>
  <c r="AW190" i="23"/>
  <c r="AH190" i="23"/>
  <c r="F184" i="23"/>
  <c r="M184" i="23"/>
  <c r="K184" i="23"/>
  <c r="J184" i="23"/>
  <c r="H184" i="23"/>
  <c r="D184" i="23"/>
  <c r="M183" i="23"/>
  <c r="F183" i="23"/>
  <c r="H183" i="23"/>
  <c r="D183" i="23"/>
  <c r="M182" i="23"/>
  <c r="F182" i="23"/>
  <c r="H182" i="23"/>
  <c r="D182" i="23"/>
  <c r="M181" i="23"/>
  <c r="H181" i="23"/>
  <c r="F181" i="23"/>
  <c r="D181" i="23"/>
  <c r="F180" i="23"/>
  <c r="M180" i="23"/>
  <c r="H180" i="23"/>
  <c r="D180" i="23"/>
  <c r="M179" i="23"/>
  <c r="F179" i="23"/>
  <c r="H179" i="23"/>
  <c r="D179" i="23"/>
  <c r="BX176" i="23"/>
  <c r="BU176" i="23"/>
  <c r="AT176" i="23"/>
  <c r="M172" i="23"/>
  <c r="F172" i="23"/>
  <c r="J172" i="23"/>
  <c r="K172" i="23"/>
  <c r="H172" i="23"/>
  <c r="D172" i="23"/>
  <c r="M171" i="23"/>
  <c r="J171" i="23"/>
  <c r="F171" i="23"/>
  <c r="K171" i="23"/>
  <c r="H171" i="23"/>
  <c r="D171" i="23"/>
  <c r="M170" i="23"/>
  <c r="K170" i="23"/>
  <c r="H170" i="23"/>
  <c r="F170" i="23"/>
  <c r="D170" i="23"/>
  <c r="J169" i="23"/>
  <c r="F169" i="23"/>
  <c r="M169" i="23"/>
  <c r="K169" i="23"/>
  <c r="H169" i="23"/>
  <c r="D169" i="23"/>
  <c r="M168" i="23"/>
  <c r="F168" i="23"/>
  <c r="J168" i="23"/>
  <c r="K168" i="23"/>
  <c r="H168" i="23"/>
  <c r="D168" i="23"/>
  <c r="M167" i="23"/>
  <c r="J167" i="23"/>
  <c r="F167" i="23"/>
  <c r="K167" i="23"/>
  <c r="H167" i="23"/>
  <c r="D167" i="23"/>
  <c r="AW162" i="23"/>
  <c r="K166" i="23"/>
  <c r="H166" i="23"/>
  <c r="F166" i="23"/>
  <c r="E166" i="23" s="1"/>
  <c r="BU162" i="23"/>
  <c r="AN162" i="23"/>
  <c r="AE162" i="23"/>
  <c r="F165" i="23"/>
  <c r="E165" i="23" s="1"/>
  <c r="M165" i="23"/>
  <c r="K165" i="23"/>
  <c r="J165" i="23"/>
  <c r="H165" i="23"/>
  <c r="BX162" i="23"/>
  <c r="AT162" i="23"/>
  <c r="AH162" i="23"/>
  <c r="J164" i="23"/>
  <c r="K164" i="23"/>
  <c r="H164" i="23"/>
  <c r="M163" i="23"/>
  <c r="J163" i="23"/>
  <c r="F163" i="23"/>
  <c r="K163" i="23"/>
  <c r="H163" i="23"/>
  <c r="D163" i="23"/>
  <c r="AZ162" i="23"/>
  <c r="AB162" i="23"/>
  <c r="P162" i="23"/>
  <c r="M158" i="23"/>
  <c r="J158" i="23"/>
  <c r="F158" i="23"/>
  <c r="K158" i="23"/>
  <c r="H158" i="23"/>
  <c r="D158" i="23"/>
  <c r="M157" i="23"/>
  <c r="J157" i="23"/>
  <c r="K157" i="23"/>
  <c r="H157" i="23"/>
  <c r="F157" i="23"/>
  <c r="D157" i="23"/>
  <c r="F156" i="23"/>
  <c r="M156" i="23"/>
  <c r="K156" i="23"/>
  <c r="J156" i="23"/>
  <c r="H156" i="23"/>
  <c r="D156" i="23"/>
  <c r="F155" i="23"/>
  <c r="J155" i="23"/>
  <c r="K155" i="23"/>
  <c r="H155" i="23"/>
  <c r="D155" i="23"/>
  <c r="M154" i="23"/>
  <c r="J154" i="23"/>
  <c r="F154" i="23"/>
  <c r="K154" i="23"/>
  <c r="H154" i="23"/>
  <c r="D154" i="23"/>
  <c r="M153" i="23"/>
  <c r="J153" i="23"/>
  <c r="K153" i="23"/>
  <c r="H153" i="23"/>
  <c r="F153" i="23"/>
  <c r="D153" i="23"/>
  <c r="BU148" i="23"/>
  <c r="F152" i="23"/>
  <c r="M152" i="23"/>
  <c r="K152" i="23"/>
  <c r="J152" i="23"/>
  <c r="H152" i="23"/>
  <c r="D152" i="23"/>
  <c r="AT148" i="23"/>
  <c r="K151" i="23"/>
  <c r="H151" i="23"/>
  <c r="D151" i="23"/>
  <c r="AB148" i="23"/>
  <c r="M149" i="23"/>
  <c r="J149" i="23"/>
  <c r="K149" i="23"/>
  <c r="H149" i="23"/>
  <c r="F149" i="23"/>
  <c r="D149" i="23"/>
  <c r="BX148" i="23"/>
  <c r="M144" i="23"/>
  <c r="K144" i="23"/>
  <c r="H144" i="23"/>
  <c r="F144" i="23"/>
  <c r="D144" i="23"/>
  <c r="AT137" i="23"/>
  <c r="BU137" i="23"/>
  <c r="F133" i="23"/>
  <c r="M133" i="23"/>
  <c r="K133" i="23"/>
  <c r="J133" i="23"/>
  <c r="H133" i="23"/>
  <c r="D133" i="23"/>
  <c r="M132" i="23"/>
  <c r="F132" i="23"/>
  <c r="J132" i="23"/>
  <c r="K132" i="23"/>
  <c r="H132" i="23"/>
  <c r="D132" i="23"/>
  <c r="J131" i="23"/>
  <c r="K131" i="23"/>
  <c r="H131" i="23"/>
  <c r="D131" i="23"/>
  <c r="F130" i="23"/>
  <c r="M130" i="23"/>
  <c r="K130" i="23"/>
  <c r="H130" i="23"/>
  <c r="D130" i="23"/>
  <c r="F129" i="23"/>
  <c r="M129" i="23"/>
  <c r="K129" i="23"/>
  <c r="J129" i="23"/>
  <c r="H129" i="23"/>
  <c r="D129" i="23"/>
  <c r="CA123" i="23"/>
  <c r="AT123" i="23"/>
  <c r="J128" i="23"/>
  <c r="K128" i="23"/>
  <c r="H128" i="23"/>
  <c r="D128" i="23"/>
  <c r="AZ123" i="23"/>
  <c r="AQ123" i="23"/>
  <c r="AB123" i="23"/>
  <c r="K127" i="23"/>
  <c r="J127" i="23"/>
  <c r="H127" i="23"/>
  <c r="D127" i="23"/>
  <c r="BX123" i="23"/>
  <c r="F126" i="23"/>
  <c r="AH123" i="23"/>
  <c r="K126" i="23"/>
  <c r="H126" i="23"/>
  <c r="D126" i="23"/>
  <c r="BU123" i="23"/>
  <c r="AE123" i="23"/>
  <c r="F125" i="23"/>
  <c r="M125" i="23"/>
  <c r="K125" i="23"/>
  <c r="H125" i="23"/>
  <c r="D125" i="23"/>
  <c r="AK123" i="23"/>
  <c r="M124" i="23"/>
  <c r="J124" i="23"/>
  <c r="K124" i="23"/>
  <c r="H124" i="23"/>
  <c r="F124" i="23"/>
  <c r="D124" i="23"/>
  <c r="M119" i="23"/>
  <c r="F119" i="23"/>
  <c r="J119" i="23"/>
  <c r="K119" i="23"/>
  <c r="D119" i="23"/>
  <c r="K118" i="23"/>
  <c r="J118" i="23"/>
  <c r="D118" i="23"/>
  <c r="K117" i="23"/>
  <c r="F117" i="23"/>
  <c r="D117" i="23"/>
  <c r="F116" i="23"/>
  <c r="J116" i="23"/>
  <c r="M116" i="23"/>
  <c r="K116" i="23"/>
  <c r="D116" i="23"/>
  <c r="M115" i="23"/>
  <c r="J115" i="23"/>
  <c r="K115" i="23"/>
  <c r="F115" i="23"/>
  <c r="D115" i="23"/>
  <c r="M114" i="23"/>
  <c r="F114" i="23"/>
  <c r="K114" i="23"/>
  <c r="J114" i="23"/>
  <c r="D114" i="23"/>
  <c r="AB109" i="23"/>
  <c r="J113" i="23"/>
  <c r="K113" i="23"/>
  <c r="D113" i="23"/>
  <c r="F112" i="23"/>
  <c r="K112" i="23"/>
  <c r="D112" i="23"/>
  <c r="P109" i="23"/>
  <c r="M111" i="23"/>
  <c r="K111" i="23"/>
  <c r="J111" i="23"/>
  <c r="D111" i="23"/>
  <c r="AK109" i="23"/>
  <c r="F110" i="23"/>
  <c r="E110" i="23" s="1"/>
  <c r="AT109" i="23"/>
  <c r="M102" i="23"/>
  <c r="J102" i="23"/>
  <c r="F102" i="23"/>
  <c r="K102" i="23"/>
  <c r="H102" i="23"/>
  <c r="D102" i="23"/>
  <c r="F101" i="23"/>
  <c r="J101" i="23"/>
  <c r="M101" i="23"/>
  <c r="K101" i="23"/>
  <c r="H101" i="23"/>
  <c r="D101" i="23"/>
  <c r="F100" i="23"/>
  <c r="J100" i="23"/>
  <c r="K100" i="23"/>
  <c r="H100" i="23"/>
  <c r="D100" i="23"/>
  <c r="J99" i="23"/>
  <c r="K99" i="23"/>
  <c r="H99" i="23"/>
  <c r="D99" i="23"/>
  <c r="M98" i="23"/>
  <c r="J98" i="23"/>
  <c r="F98" i="23"/>
  <c r="K98" i="23"/>
  <c r="H98" i="23"/>
  <c r="D98" i="23"/>
  <c r="F97" i="23"/>
  <c r="J97" i="23"/>
  <c r="M97" i="23"/>
  <c r="K97" i="23"/>
  <c r="H97" i="23"/>
  <c r="D97" i="23"/>
  <c r="AT92" i="23"/>
  <c r="F96" i="23"/>
  <c r="K96" i="23"/>
  <c r="H96" i="23"/>
  <c r="D96" i="23"/>
  <c r="AZ92" i="23"/>
  <c r="AB92" i="23"/>
  <c r="J95" i="23"/>
  <c r="K95" i="23"/>
  <c r="H95" i="23"/>
  <c r="D95" i="23"/>
  <c r="BX92" i="23"/>
  <c r="AW92" i="23"/>
  <c r="AQ92" i="23"/>
  <c r="AH92" i="23"/>
  <c r="J94" i="23"/>
  <c r="F94" i="23"/>
  <c r="K94" i="23"/>
  <c r="H94" i="23"/>
  <c r="D94" i="23"/>
  <c r="F93" i="23"/>
  <c r="AE92" i="23"/>
  <c r="D93" i="23"/>
  <c r="BU92" i="23"/>
  <c r="AN92" i="23"/>
  <c r="F88" i="23"/>
  <c r="M88" i="23"/>
  <c r="K88" i="23"/>
  <c r="J88" i="23"/>
  <c r="H88" i="23"/>
  <c r="D88" i="23"/>
  <c r="F67" i="23"/>
  <c r="D67" i="23"/>
  <c r="F72" i="23"/>
  <c r="D72" i="23"/>
  <c r="AZ60" i="23"/>
  <c r="AB60" i="23"/>
  <c r="BX60" i="23"/>
  <c r="AH60" i="23"/>
  <c r="AN60" i="23"/>
  <c r="AE60" i="23"/>
  <c r="AK60" i="23"/>
  <c r="CA60" i="23"/>
  <c r="AT60" i="23"/>
  <c r="F56" i="23"/>
  <c r="J56" i="23"/>
  <c r="K56" i="23"/>
  <c r="H56" i="23"/>
  <c r="D56" i="23"/>
  <c r="J54" i="23"/>
  <c r="K54" i="23"/>
  <c r="H54" i="23"/>
  <c r="D54" i="23"/>
  <c r="AH41" i="23"/>
  <c r="L45" i="23"/>
  <c r="AW41" i="23"/>
  <c r="AN41" i="23"/>
  <c r="V41" i="23"/>
  <c r="AT41" i="23"/>
  <c r="AK41" i="23"/>
  <c r="AZ41" i="23"/>
  <c r="AQ41" i="23"/>
  <c r="AB41" i="23"/>
  <c r="P41" i="23"/>
  <c r="J37" i="23"/>
  <c r="F37" i="23"/>
  <c r="K37" i="23"/>
  <c r="H37" i="23"/>
  <c r="D37" i="23"/>
  <c r="F36" i="23"/>
  <c r="M36" i="23"/>
  <c r="K36" i="23"/>
  <c r="D36" i="23"/>
  <c r="M35" i="23"/>
  <c r="K35" i="23"/>
  <c r="F35" i="23"/>
  <c r="D35" i="23"/>
  <c r="AN27" i="23"/>
  <c r="BU27" i="23"/>
  <c r="AT27" i="23"/>
  <c r="AE27" i="23"/>
  <c r="CA27" i="23"/>
  <c r="AZ27" i="23"/>
  <c r="AQ27" i="23"/>
  <c r="AK27" i="23"/>
  <c r="AB27" i="23"/>
  <c r="D28" i="23"/>
  <c r="BX27" i="23"/>
  <c r="AH27" i="23"/>
  <c r="V27" i="23"/>
  <c r="AW27" i="23"/>
  <c r="F23" i="23"/>
  <c r="K23" i="23"/>
  <c r="H23" i="23"/>
  <c r="D23" i="23"/>
  <c r="F22" i="23"/>
  <c r="J22" i="23"/>
  <c r="M22" i="23"/>
  <c r="K22" i="23"/>
  <c r="H22" i="23"/>
  <c r="D22" i="23"/>
  <c r="J21" i="23"/>
  <c r="K21" i="23"/>
  <c r="H21" i="23"/>
  <c r="F21" i="23"/>
  <c r="D21" i="23"/>
  <c r="J20" i="23"/>
  <c r="K20" i="23"/>
  <c r="H20" i="23"/>
  <c r="D20" i="23"/>
  <c r="F19" i="23"/>
  <c r="K19" i="23"/>
  <c r="H19" i="23"/>
  <c r="D19" i="23"/>
  <c r="F18" i="23"/>
  <c r="J18" i="23"/>
  <c r="M18" i="23"/>
  <c r="K18" i="23"/>
  <c r="H18" i="23"/>
  <c r="D18" i="23"/>
  <c r="CA15" i="23"/>
  <c r="AT15" i="23"/>
  <c r="AK15" i="23"/>
  <c r="K17" i="23"/>
  <c r="H17" i="23"/>
  <c r="F17" i="23"/>
  <c r="D17" i="23"/>
  <c r="AZ15" i="23"/>
  <c r="AB15" i="23"/>
  <c r="BX15" i="23"/>
  <c r="AW15" i="23"/>
  <c r="AH15" i="23"/>
  <c r="F16" i="23"/>
  <c r="J16" i="23"/>
  <c r="M16" i="23"/>
  <c r="K16" i="23"/>
  <c r="H16" i="23"/>
  <c r="D16" i="23"/>
  <c r="BU15" i="23"/>
  <c r="AN15" i="23"/>
  <c r="AE15" i="23"/>
  <c r="CA11" i="23"/>
  <c r="BX11" i="23"/>
  <c r="BU11" i="23"/>
  <c r="AZ11" i="23"/>
  <c r="AW11" i="23"/>
  <c r="AT11" i="23"/>
  <c r="AQ11" i="23"/>
  <c r="AN11" i="23"/>
  <c r="AK11" i="23"/>
  <c r="AH11" i="23"/>
  <c r="AE11" i="23"/>
  <c r="AB11" i="23"/>
  <c r="V11" i="23"/>
  <c r="P11" i="23"/>
  <c r="K11" i="23"/>
  <c r="H11" i="23"/>
  <c r="D40" i="9"/>
  <c r="R56" i="7"/>
  <c r="P56" i="7"/>
  <c r="R55" i="7"/>
  <c r="P55" i="7"/>
  <c r="R54" i="7"/>
  <c r="P54" i="7"/>
  <c r="R53" i="7"/>
  <c r="P53" i="7"/>
  <c r="AG29" i="7"/>
  <c r="W29" i="7"/>
  <c r="AG28" i="7"/>
  <c r="W28" i="7"/>
  <c r="AG27" i="7"/>
  <c r="W27" i="7"/>
  <c r="AJ24" i="7"/>
  <c r="AD24" i="7"/>
  <c r="AG26" i="7"/>
  <c r="W26" i="7"/>
  <c r="AJ23" i="7"/>
  <c r="AF23" i="7"/>
  <c r="AF24" i="7" s="1"/>
  <c r="AF25" i="7" s="1"/>
  <c r="AF26" i="7" s="1"/>
  <c r="AF27" i="7" s="1"/>
  <c r="AF28" i="7" s="1"/>
  <c r="AF29" i="7" s="1"/>
  <c r="AD23" i="7"/>
  <c r="AG25" i="7"/>
  <c r="W25" i="7"/>
  <c r="AJ22" i="7"/>
  <c r="AF22" i="7"/>
  <c r="AD22" i="7"/>
  <c r="AG24" i="7"/>
  <c r="X24" i="7"/>
  <c r="AJ21" i="7"/>
  <c r="AF21" i="7"/>
  <c r="AD21" i="7"/>
  <c r="AG23" i="7"/>
  <c r="X23" i="7"/>
  <c r="AJ20" i="7"/>
  <c r="AD20" i="7"/>
  <c r="AG22" i="7"/>
  <c r="X22" i="7"/>
  <c r="AJ19" i="7"/>
  <c r="AF19" i="7"/>
  <c r="AD19" i="7"/>
  <c r="AG21" i="7"/>
  <c r="X21" i="7"/>
  <c r="AJ18" i="7"/>
  <c r="AF18" i="7"/>
  <c r="AD18" i="7"/>
  <c r="AG20" i="7"/>
  <c r="X20" i="7"/>
  <c r="AJ17" i="7"/>
  <c r="AF17" i="7"/>
  <c r="AD17" i="7"/>
  <c r="AG19" i="7"/>
  <c r="X19" i="7"/>
  <c r="AJ16" i="7"/>
  <c r="AD16" i="7"/>
  <c r="AG18" i="7"/>
  <c r="X18" i="7"/>
  <c r="AJ15" i="7"/>
  <c r="AG17" i="7"/>
  <c r="X17" i="7"/>
  <c r="AG16" i="7"/>
  <c r="X16" i="7"/>
  <c r="AG15" i="7"/>
  <c r="AF15" i="7"/>
  <c r="X15" i="7"/>
  <c r="W15" i="7"/>
  <c r="AL14" i="7"/>
  <c r="AI14" i="7"/>
  <c r="AG14" i="7"/>
  <c r="AF14" i="7"/>
  <c r="AG13" i="7"/>
  <c r="AH13" i="7" s="1"/>
  <c r="AJ11" i="7"/>
  <c r="AG11" i="7"/>
  <c r="B9" i="7"/>
  <c r="H170" i="21"/>
  <c r="F170" i="21"/>
  <c r="J113" i="21"/>
  <c r="H107" i="21"/>
  <c r="B107" i="21"/>
  <c r="H87" i="21"/>
  <c r="B87" i="21"/>
  <c r="H67" i="21"/>
  <c r="B67" i="21"/>
  <c r="H47" i="21"/>
  <c r="B47" i="21"/>
  <c r="H27" i="21"/>
  <c r="B27" i="21"/>
  <c r="M27" i="3"/>
  <c r="Q588" i="23" l="1"/>
  <c r="Q448" i="23"/>
  <c r="Q160" i="23"/>
  <c r="BM146" i="23"/>
  <c r="Q574" i="23"/>
  <c r="Q413" i="23"/>
  <c r="Q427" i="23"/>
  <c r="Q345" i="23"/>
  <c r="Q301" i="23"/>
  <c r="Q228" i="23"/>
  <c r="W228" i="23" s="1"/>
  <c r="Q174" i="23"/>
  <c r="BM357" i="23"/>
  <c r="BM280" i="23"/>
  <c r="BM259" i="23"/>
  <c r="BM228" i="23"/>
  <c r="BM550" i="23"/>
  <c r="Q602" i="23"/>
  <c r="Q522" i="23"/>
  <c r="Q463" i="23"/>
  <c r="Q242" i="23"/>
  <c r="BM371" i="23"/>
  <c r="BM294" i="23"/>
  <c r="BM242" i="23"/>
  <c r="BM160" i="23"/>
  <c r="Q536" i="23"/>
  <c r="Q259" i="23"/>
  <c r="BM562" i="23"/>
  <c r="BM386" i="23"/>
  <c r="BM174" i="23"/>
  <c r="BM90" i="23"/>
  <c r="BM345" i="23"/>
  <c r="Q550" i="23"/>
  <c r="Q357" i="23"/>
  <c r="Q280" i="23"/>
  <c r="Q121" i="23"/>
  <c r="Q13" i="23"/>
  <c r="W13" i="23" s="1"/>
  <c r="BM496" i="23"/>
  <c r="BM275" i="23"/>
  <c r="BM106" i="23"/>
  <c r="Q434" i="23"/>
  <c r="BM536" i="23"/>
  <c r="BM25" i="23"/>
  <c r="Q371" i="23"/>
  <c r="Q294" i="23"/>
  <c r="Q135" i="23"/>
  <c r="BM510" i="23"/>
  <c r="Q146" i="23"/>
  <c r="Q386" i="23"/>
  <c r="W386" i="23" s="1"/>
  <c r="Q275" i="23"/>
  <c r="Q187" i="23"/>
  <c r="Q90" i="23"/>
  <c r="Q7" i="23"/>
  <c r="BM574" i="23"/>
  <c r="BM399" i="23"/>
  <c r="BM121" i="23"/>
  <c r="BM427" i="23"/>
  <c r="BM301" i="23"/>
  <c r="Q106" i="23"/>
  <c r="W106" i="23" s="1"/>
  <c r="Q58" i="23"/>
  <c r="Q25" i="23"/>
  <c r="W25" i="23" s="1"/>
  <c r="BM588" i="23"/>
  <c r="BM434" i="23"/>
  <c r="BM135" i="23"/>
  <c r="BM13" i="23"/>
  <c r="BM216" i="23"/>
  <c r="Q331" i="23"/>
  <c r="BM39" i="23"/>
  <c r="Q562" i="23"/>
  <c r="Q202" i="23"/>
  <c r="Q39" i="23"/>
  <c r="BM448" i="23"/>
  <c r="BM413" i="23"/>
  <c r="BM331" i="23"/>
  <c r="BM187" i="23"/>
  <c r="BM58" i="23"/>
  <c r="Q510" i="23"/>
  <c r="Q496" i="23"/>
  <c r="Q399" i="23"/>
  <c r="Q216" i="23"/>
  <c r="BM602" i="23"/>
  <c r="BM522" i="23"/>
  <c r="BM463" i="23"/>
  <c r="BM202" i="23"/>
  <c r="BM7" i="23"/>
  <c r="G327" i="7"/>
  <c r="AD329" i="7" s="1"/>
  <c r="G433" i="7"/>
  <c r="AD435" i="7" s="1"/>
  <c r="G380" i="7"/>
  <c r="AD382" i="7" s="1"/>
  <c r="I454" i="13"/>
  <c r="E303" i="13"/>
  <c r="BH319" i="13"/>
  <c r="G274" i="7"/>
  <c r="AD276" i="7" s="1"/>
  <c r="G115" i="7"/>
  <c r="AD117" i="7" s="1"/>
  <c r="G221" i="7"/>
  <c r="AD223" i="7" s="1"/>
  <c r="G168" i="7"/>
  <c r="AD170" i="7" s="1"/>
  <c r="G62" i="7"/>
  <c r="AD64" i="7" s="1"/>
  <c r="CN602" i="23"/>
  <c r="CN510" i="23"/>
  <c r="CN463" i="23"/>
  <c r="CN280" i="23"/>
  <c r="CN574" i="23"/>
  <c r="CN536" i="23"/>
  <c r="CN275" i="23"/>
  <c r="CN386" i="23"/>
  <c r="CN550" i="23"/>
  <c r="CN496" i="23"/>
  <c r="CN357" i="23"/>
  <c r="CN294" i="23"/>
  <c r="CN448" i="23"/>
  <c r="CN427" i="23"/>
  <c r="CN413" i="23"/>
  <c r="CN301" i="23"/>
  <c r="CN588" i="23"/>
  <c r="CN522" i="23"/>
  <c r="CN399" i="23"/>
  <c r="CN331" i="23"/>
  <c r="CN174" i="23"/>
  <c r="CN135" i="23"/>
  <c r="CN58" i="23"/>
  <c r="CN25" i="23"/>
  <c r="CE574" i="23"/>
  <c r="CE371" i="23"/>
  <c r="CE216" i="23"/>
  <c r="CN562" i="23"/>
  <c r="CN242" i="23"/>
  <c r="CN146" i="23"/>
  <c r="CE463" i="23"/>
  <c r="CE146" i="23"/>
  <c r="CN371" i="23"/>
  <c r="CN259" i="23"/>
  <c r="CN90" i="23"/>
  <c r="CE522" i="23"/>
  <c r="CE427" i="23"/>
  <c r="CE413" i="23"/>
  <c r="CE399" i="23"/>
  <c r="CE357" i="23"/>
  <c r="CE294" i="23"/>
  <c r="CE242" i="23"/>
  <c r="CE202" i="23"/>
  <c r="CN345" i="23"/>
  <c r="CN216" i="23"/>
  <c r="CN187" i="23"/>
  <c r="CE562" i="23"/>
  <c r="CE448" i="23"/>
  <c r="CN121" i="23"/>
  <c r="CN13" i="23"/>
  <c r="CN7" i="23"/>
  <c r="CE331" i="23"/>
  <c r="CE301" i="23"/>
  <c r="CN228" i="23"/>
  <c r="CN160" i="23"/>
  <c r="CE602" i="23"/>
  <c r="CE550" i="23"/>
  <c r="CE386" i="23"/>
  <c r="CE345" i="23"/>
  <c r="CN39" i="23"/>
  <c r="CE510" i="23"/>
  <c r="CE496" i="23"/>
  <c r="CE434" i="23"/>
  <c r="CE259" i="23"/>
  <c r="CN434" i="23"/>
  <c r="CN202" i="23"/>
  <c r="CN106" i="23"/>
  <c r="CE187" i="23"/>
  <c r="CE106" i="23"/>
  <c r="CE275" i="23"/>
  <c r="CE90" i="23"/>
  <c r="CE39" i="23"/>
  <c r="CE536" i="23"/>
  <c r="CE58" i="23"/>
  <c r="CE280" i="23"/>
  <c r="CE25" i="23"/>
  <c r="CE228" i="23"/>
  <c r="CE135" i="23"/>
  <c r="CE7" i="23"/>
  <c r="CE13" i="23"/>
  <c r="CE588" i="23"/>
  <c r="CE174" i="23"/>
  <c r="CE160" i="23"/>
  <c r="CE121" i="23"/>
  <c r="BD536" i="23"/>
  <c r="BD496" i="23"/>
  <c r="BD448" i="23"/>
  <c r="BD510" i="23"/>
  <c r="BD399" i="23"/>
  <c r="BD345" i="23"/>
  <c r="BD242" i="23"/>
  <c r="BD216" i="23"/>
  <c r="BD174" i="23"/>
  <c r="BD135" i="23"/>
  <c r="BD522" i="23"/>
  <c r="BD434" i="23"/>
  <c r="BD413" i="23"/>
  <c r="BD187" i="23"/>
  <c r="BD160" i="23"/>
  <c r="BD106" i="23"/>
  <c r="BD58" i="23"/>
  <c r="BD602" i="23"/>
  <c r="BD588" i="23"/>
  <c r="BD386" i="23"/>
  <c r="BD294" i="23"/>
  <c r="BD275" i="23"/>
  <c r="BD228" i="23"/>
  <c r="BD574" i="23"/>
  <c r="BD427" i="23"/>
  <c r="BD371" i="23"/>
  <c r="BD301" i="23"/>
  <c r="BD280" i="23"/>
  <c r="BD259" i="23"/>
  <c r="BD146" i="23"/>
  <c r="BD39" i="23"/>
  <c r="BD25" i="23"/>
  <c r="BD7" i="23"/>
  <c r="BD121" i="23"/>
  <c r="BD562" i="23"/>
  <c r="BD550" i="23"/>
  <c r="BD463" i="23"/>
  <c r="BD357" i="23"/>
  <c r="BD331" i="23"/>
  <c r="BD13" i="23"/>
  <c r="BD202" i="23"/>
  <c r="BD90" i="23"/>
  <c r="BH456" i="13"/>
  <c r="E540" i="13"/>
  <c r="BH542" i="13"/>
  <c r="E548" i="13"/>
  <c r="BH568" i="13"/>
  <c r="E570" i="13"/>
  <c r="BH572" i="13"/>
  <c r="X12" i="23"/>
  <c r="I603" i="13"/>
  <c r="AL15" i="7"/>
  <c r="AI17" i="7"/>
  <c r="AI19" i="7"/>
  <c r="I86" i="13"/>
  <c r="L98" i="13"/>
  <c r="I100" i="13"/>
  <c r="E105" i="13"/>
  <c r="BH155" i="13"/>
  <c r="BH213" i="13"/>
  <c r="BH297" i="13"/>
  <c r="E299" i="13"/>
  <c r="I301" i="13"/>
  <c r="I54" i="13"/>
  <c r="L76" i="13"/>
  <c r="BH301" i="13"/>
  <c r="I104" i="13"/>
  <c r="BH53" i="13"/>
  <c r="BH270" i="13"/>
  <c r="L296" i="13"/>
  <c r="BH315" i="13"/>
  <c r="BH101" i="13"/>
  <c r="BH142" i="13"/>
  <c r="L249" i="13"/>
  <c r="BH605" i="13"/>
  <c r="I55" i="13"/>
  <c r="BH231" i="13"/>
  <c r="E186" i="13"/>
  <c r="E212" i="13"/>
  <c r="E488" i="13"/>
  <c r="BH531" i="13"/>
  <c r="I590" i="13"/>
  <c r="BH602" i="13"/>
  <c r="AJ13" i="7"/>
  <c r="AK13" i="7" s="1"/>
  <c r="BH303" i="13"/>
  <c r="BH318" i="13"/>
  <c r="L319" i="13"/>
  <c r="E330" i="13"/>
  <c r="BH392" i="13"/>
  <c r="I393" i="13"/>
  <c r="I403" i="13"/>
  <c r="BH404" i="13"/>
  <c r="BH434" i="13"/>
  <c r="BH440" i="13"/>
  <c r="BH443" i="13"/>
  <c r="I446" i="13"/>
  <c r="BH458" i="13"/>
  <c r="BH597" i="13"/>
  <c r="BH600" i="13"/>
  <c r="W12" i="23"/>
  <c r="E44" i="13"/>
  <c r="AH96" i="13"/>
  <c r="BH102" i="13"/>
  <c r="E120" i="13"/>
  <c r="L146" i="13"/>
  <c r="BH162" i="13"/>
  <c r="L171" i="13"/>
  <c r="I205" i="13"/>
  <c r="I231" i="13"/>
  <c r="BH256" i="13"/>
  <c r="BH262" i="13"/>
  <c r="L273" i="13"/>
  <c r="L299" i="13"/>
  <c r="I302" i="13"/>
  <c r="I303" i="13"/>
  <c r="E318" i="13"/>
  <c r="E389" i="13"/>
  <c r="L489" i="13"/>
  <c r="BH584" i="13"/>
  <c r="BH585" i="13"/>
  <c r="E591" i="13"/>
  <c r="BH598" i="13"/>
  <c r="BH601" i="13"/>
  <c r="I130" i="13"/>
  <c r="BH148" i="13"/>
  <c r="I207" i="13"/>
  <c r="L230" i="13"/>
  <c r="BH273" i="13"/>
  <c r="AH14" i="7"/>
  <c r="AH15" i="7" s="1"/>
  <c r="AH16" i="7" s="1"/>
  <c r="AH17" i="7" s="1"/>
  <c r="AH18" i="7" s="1"/>
  <c r="AH19" i="7" s="1"/>
  <c r="AH20" i="7" s="1"/>
  <c r="AH21" i="7" s="1"/>
  <c r="AH22" i="7" s="1"/>
  <c r="AH23" i="7" s="1"/>
  <c r="AH24" i="7" s="1"/>
  <c r="AH25" i="7" s="1"/>
  <c r="AH26" i="7" s="1"/>
  <c r="AH27" i="7" s="1"/>
  <c r="AH28" i="7" s="1"/>
  <c r="AH29" i="7" s="1"/>
  <c r="Q53" i="7"/>
  <c r="Q54" i="7" s="1"/>
  <c r="Q55" i="7" s="1"/>
  <c r="Q56" i="7" s="1"/>
  <c r="Q58" i="7" s="1"/>
  <c r="Y373" i="23"/>
  <c r="E529" i="23"/>
  <c r="E539" i="23"/>
  <c r="I600" i="23"/>
  <c r="I355" i="23"/>
  <c r="E408" i="23"/>
  <c r="CU423" i="23"/>
  <c r="E349" i="23"/>
  <c r="E420" i="23"/>
  <c r="I454" i="23"/>
  <c r="CU458" i="23"/>
  <c r="I534" i="23"/>
  <c r="CU547" i="23"/>
  <c r="CU595" i="23"/>
  <c r="BH58" i="13"/>
  <c r="L61" i="13"/>
  <c r="E67" i="13"/>
  <c r="E101" i="13"/>
  <c r="BH105" i="13"/>
  <c r="BH114" i="13"/>
  <c r="BH157" i="13"/>
  <c r="I177" i="13"/>
  <c r="BH191" i="13"/>
  <c r="L201" i="13"/>
  <c r="BH230" i="13"/>
  <c r="BH246" i="13"/>
  <c r="BH255" i="13"/>
  <c r="I341" i="13"/>
  <c r="BH347" i="13"/>
  <c r="I533" i="13"/>
  <c r="E534" i="13"/>
  <c r="I546" i="13"/>
  <c r="E573" i="13"/>
  <c r="L604" i="13"/>
  <c r="CU299" i="23"/>
  <c r="BH120" i="13"/>
  <c r="BH126" i="13"/>
  <c r="L131" i="13"/>
  <c r="I147" i="13"/>
  <c r="L148" i="13"/>
  <c r="BH159" i="13"/>
  <c r="BH207" i="13"/>
  <c r="BH300" i="13"/>
  <c r="BH341" i="13"/>
  <c r="BH344" i="13"/>
  <c r="I358" i="13"/>
  <c r="BH362" i="13"/>
  <c r="BH431" i="13"/>
  <c r="BH472" i="13"/>
  <c r="BH477" i="13"/>
  <c r="BH498" i="13"/>
  <c r="BH506" i="13"/>
  <c r="BH515" i="13"/>
  <c r="BH530" i="13"/>
  <c r="BH532" i="13"/>
  <c r="BH541" i="13"/>
  <c r="BH545" i="13"/>
  <c r="BH575" i="13"/>
  <c r="L591" i="13"/>
  <c r="I600" i="13"/>
  <c r="BH476" i="13"/>
  <c r="I383" i="23"/>
  <c r="BH62" i="13"/>
  <c r="I82" i="13"/>
  <c r="BH176" i="13"/>
  <c r="BH200" i="13"/>
  <c r="L245" i="13"/>
  <c r="L274" i="13"/>
  <c r="BH312" i="13"/>
  <c r="BH369" i="13"/>
  <c r="L421" i="13"/>
  <c r="BH429" i="13"/>
  <c r="L60" i="13"/>
  <c r="L74" i="13"/>
  <c r="L100" i="13"/>
  <c r="BH103" i="13"/>
  <c r="BH119" i="13"/>
  <c r="BH149" i="13"/>
  <c r="BH158" i="13"/>
  <c r="BH172" i="13"/>
  <c r="I184" i="13"/>
  <c r="I200" i="13"/>
  <c r="BH220" i="13"/>
  <c r="I257" i="13"/>
  <c r="BH335" i="13"/>
  <c r="BH346" i="13"/>
  <c r="L373" i="13"/>
  <c r="L407" i="13"/>
  <c r="BH418" i="13"/>
  <c r="I429" i="13"/>
  <c r="I462" i="13"/>
  <c r="BH463" i="13"/>
  <c r="L485" i="13"/>
  <c r="I535" i="13"/>
  <c r="L548" i="13"/>
  <c r="BH559" i="13"/>
  <c r="BH562" i="13"/>
  <c r="BH574" i="13"/>
  <c r="BH583" i="13"/>
  <c r="L587" i="13"/>
  <c r="I602" i="13"/>
  <c r="E608" i="23"/>
  <c r="BH54" i="13"/>
  <c r="L62" i="13"/>
  <c r="I90" i="13"/>
  <c r="BH115" i="13"/>
  <c r="E118" i="13"/>
  <c r="L119" i="13"/>
  <c r="BH141" i="13"/>
  <c r="L143" i="13"/>
  <c r="L149" i="13"/>
  <c r="BH154" i="13"/>
  <c r="BH171" i="13"/>
  <c r="E172" i="13"/>
  <c r="L173" i="13"/>
  <c r="BH205" i="13"/>
  <c r="L221" i="13"/>
  <c r="BH261" i="13"/>
  <c r="BH284" i="13"/>
  <c r="I332" i="13"/>
  <c r="I335" i="13"/>
  <c r="E345" i="13"/>
  <c r="I346" i="13"/>
  <c r="BH348" i="13"/>
  <c r="BH363" i="13"/>
  <c r="BH368" i="13"/>
  <c r="E399" i="13"/>
  <c r="L400" i="13"/>
  <c r="BH403" i="13"/>
  <c r="BH413" i="13"/>
  <c r="I432" i="13"/>
  <c r="BH462" i="13"/>
  <c r="I479" i="13"/>
  <c r="I485" i="13"/>
  <c r="I544" i="13"/>
  <c r="E563" i="13"/>
  <c r="BH582" i="13"/>
  <c r="CU233" i="23"/>
  <c r="L46" i="13"/>
  <c r="BH48" i="13"/>
  <c r="BH73" i="13"/>
  <c r="E203" i="13"/>
  <c r="L204" i="13"/>
  <c r="BH234" i="13"/>
  <c r="BH283" i="13"/>
  <c r="BH290" i="13"/>
  <c r="BH304" i="13"/>
  <c r="I314" i="13"/>
  <c r="I374" i="13"/>
  <c r="BH377" i="13"/>
  <c r="BH387" i="13"/>
  <c r="E388" i="13"/>
  <c r="BH390" i="13"/>
  <c r="BH393" i="13"/>
  <c r="BH399" i="13"/>
  <c r="BH405" i="13"/>
  <c r="BH420" i="13"/>
  <c r="E431" i="13"/>
  <c r="L504" i="13"/>
  <c r="BH527" i="13"/>
  <c r="BH528" i="13"/>
  <c r="BH546" i="13"/>
  <c r="CU207" i="23"/>
  <c r="I233" i="23"/>
  <c r="I234" i="23"/>
  <c r="I291" i="23"/>
  <c r="E410" i="23"/>
  <c r="L432" i="23"/>
  <c r="L582" i="23"/>
  <c r="CU597" i="23"/>
  <c r="CU605" i="23"/>
  <c r="L407" i="23"/>
  <c r="E419" i="23"/>
  <c r="CU421" i="23"/>
  <c r="E460" i="23"/>
  <c r="CU578" i="23"/>
  <c r="E566" i="23"/>
  <c r="I571" i="23"/>
  <c r="L444" i="23"/>
  <c r="CU410" i="23"/>
  <c r="CU93" i="23"/>
  <c r="L101" i="23"/>
  <c r="CU88" i="23"/>
  <c r="L559" i="23"/>
  <c r="CU569" i="23"/>
  <c r="CU592" i="23"/>
  <c r="CU408" i="23"/>
  <c r="CU540" i="23"/>
  <c r="L540" i="23"/>
  <c r="I579" i="23"/>
  <c r="CU594" i="23"/>
  <c r="I156" i="23"/>
  <c r="CU158" i="23"/>
  <c r="CU206" i="23"/>
  <c r="I210" i="23"/>
  <c r="CU237" i="23"/>
  <c r="CU264" i="23"/>
  <c r="CU266" i="23"/>
  <c r="E440" i="23"/>
  <c r="I531" i="23"/>
  <c r="CU118" i="23"/>
  <c r="I197" i="23"/>
  <c r="I266" i="23"/>
  <c r="CU16" i="23"/>
  <c r="CU438" i="23"/>
  <c r="L454" i="23"/>
  <c r="CU460" i="23"/>
  <c r="CU548" i="23"/>
  <c r="L257" i="23"/>
  <c r="L226" i="23"/>
  <c r="CU222" i="23"/>
  <c r="I206" i="23"/>
  <c r="E182" i="23"/>
  <c r="I118" i="23"/>
  <c r="I114" i="23"/>
  <c r="I548" i="23"/>
  <c r="CU115" i="23"/>
  <c r="I153" i="23"/>
  <c r="CU154" i="23"/>
  <c r="CU156" i="23"/>
  <c r="I184" i="23"/>
  <c r="I198" i="23"/>
  <c r="CU180" i="23"/>
  <c r="CU184" i="23"/>
  <c r="CU198" i="23"/>
  <c r="CU541" i="23"/>
  <c r="CU234" i="23"/>
  <c r="I468" i="23"/>
  <c r="CU28" i="23"/>
  <c r="CU23" i="23"/>
  <c r="CU17" i="23"/>
  <c r="E21" i="23"/>
  <c r="Y11" i="23"/>
  <c r="CU32" i="23"/>
  <c r="CU64" i="23"/>
  <c r="E72" i="23"/>
  <c r="I131" i="23"/>
  <c r="CU170" i="23"/>
  <c r="L292" i="23"/>
  <c r="L299" i="23"/>
  <c r="I338" i="23"/>
  <c r="CU343" i="23"/>
  <c r="I363" i="23"/>
  <c r="CU383" i="23"/>
  <c r="I397" i="23"/>
  <c r="CU437" i="23"/>
  <c r="CU454" i="23"/>
  <c r="I456" i="23"/>
  <c r="CU62" i="23"/>
  <c r="CU129" i="23"/>
  <c r="I164" i="23"/>
  <c r="CU252" i="23"/>
  <c r="CU284" i="23"/>
  <c r="L285" i="23"/>
  <c r="CU288" i="23"/>
  <c r="CU291" i="23"/>
  <c r="I328" i="23"/>
  <c r="L337" i="23"/>
  <c r="CU338" i="23"/>
  <c r="E340" i="23"/>
  <c r="I342" i="23"/>
  <c r="E402" i="23"/>
  <c r="CU416" i="23"/>
  <c r="CU579" i="23"/>
  <c r="L581" i="23"/>
  <c r="CU600" i="23"/>
  <c r="E23" i="23"/>
  <c r="I94" i="23"/>
  <c r="E158" i="23"/>
  <c r="E167" i="23"/>
  <c r="L200" i="23"/>
  <c r="L209" i="23"/>
  <c r="I366" i="23"/>
  <c r="Y389" i="23"/>
  <c r="CU499" i="23"/>
  <c r="I506" i="23"/>
  <c r="E516" i="23"/>
  <c r="I520" i="23"/>
  <c r="E534" i="23"/>
  <c r="E600" i="23"/>
  <c r="J11" i="23"/>
  <c r="BV135" i="23"/>
  <c r="R27" i="3"/>
  <c r="I396" i="23"/>
  <c r="L438" i="23"/>
  <c r="CU66" i="23"/>
  <c r="L380" i="23"/>
  <c r="L393" i="23"/>
  <c r="L406" i="23"/>
  <c r="CU407" i="23"/>
  <c r="CU507" i="23"/>
  <c r="L165" i="23"/>
  <c r="CU406" i="23"/>
  <c r="L152" i="23"/>
  <c r="L268" i="23"/>
  <c r="I283" i="23"/>
  <c r="CU529" i="23"/>
  <c r="I545" i="23"/>
  <c r="L598" i="23"/>
  <c r="E58" i="7"/>
  <c r="E19" i="23"/>
  <c r="CU36" i="23"/>
  <c r="L93" i="23"/>
  <c r="E98" i="23"/>
  <c r="CU111" i="23"/>
  <c r="CU196" i="23"/>
  <c r="CU209" i="23"/>
  <c r="L223" i="23"/>
  <c r="CU225" i="23"/>
  <c r="CU256" i="23"/>
  <c r="E257" i="23"/>
  <c r="L350" i="23"/>
  <c r="CU354" i="23"/>
  <c r="L369" i="23"/>
  <c r="L394" i="23"/>
  <c r="I395" i="23"/>
  <c r="CU396" i="23"/>
  <c r="E397" i="23"/>
  <c r="CU402" i="23"/>
  <c r="E525" i="23"/>
  <c r="CU526" i="23"/>
  <c r="E17" i="13"/>
  <c r="BH25" i="13"/>
  <c r="I48" i="13"/>
  <c r="L58" i="13"/>
  <c r="BH71" i="13"/>
  <c r="BH88" i="13"/>
  <c r="E103" i="13"/>
  <c r="BH106" i="13"/>
  <c r="L185" i="13"/>
  <c r="I188" i="13"/>
  <c r="E207" i="13"/>
  <c r="I274" i="13"/>
  <c r="E286" i="13"/>
  <c r="E359" i="13"/>
  <c r="BH370" i="13"/>
  <c r="I406" i="13"/>
  <c r="E429" i="13"/>
  <c r="L429" i="13"/>
  <c r="BH454" i="13"/>
  <c r="I458" i="13"/>
  <c r="I459" i="13"/>
  <c r="BH485" i="13"/>
  <c r="I502" i="13"/>
  <c r="E503" i="13"/>
  <c r="BH505" i="13"/>
  <c r="I506" i="13"/>
  <c r="BH507" i="13"/>
  <c r="BH513" i="13"/>
  <c r="BH576" i="13"/>
  <c r="I604" i="13"/>
  <c r="CU18" i="23"/>
  <c r="E67" i="23"/>
  <c r="I129" i="23"/>
  <c r="CU142" i="23"/>
  <c r="I169" i="23"/>
  <c r="CU171" i="23"/>
  <c r="E172" i="23"/>
  <c r="CU179" i="23"/>
  <c r="L180" i="23"/>
  <c r="CU211" i="23"/>
  <c r="I213" i="23"/>
  <c r="CU214" i="23"/>
  <c r="CU220" i="23"/>
  <c r="CU238" i="23"/>
  <c r="CU254" i="23"/>
  <c r="I256" i="23"/>
  <c r="CU285" i="23"/>
  <c r="CU286" i="23"/>
  <c r="CU290" i="23"/>
  <c r="CU292" i="23"/>
  <c r="E298" i="23"/>
  <c r="CU342" i="23"/>
  <c r="L353" i="23"/>
  <c r="CU360" i="23"/>
  <c r="CU361" i="23"/>
  <c r="CU365" i="23"/>
  <c r="I367" i="23"/>
  <c r="CU376" i="23"/>
  <c r="CU395" i="23"/>
  <c r="E494" i="23"/>
  <c r="CU500" i="23"/>
  <c r="CU501" i="23"/>
  <c r="E502" i="23"/>
  <c r="I505" i="23"/>
  <c r="CU506" i="23"/>
  <c r="E508" i="23"/>
  <c r="L516" i="23"/>
  <c r="CU520" i="23"/>
  <c r="I546" i="23"/>
  <c r="I597" i="23"/>
  <c r="E27" i="13"/>
  <c r="E56" i="13"/>
  <c r="I57" i="13"/>
  <c r="E58" i="13"/>
  <c r="I113" i="13"/>
  <c r="L277" i="13"/>
  <c r="BH332" i="13"/>
  <c r="L335" i="13"/>
  <c r="BI335" i="13" s="1"/>
  <c r="BH340" i="13"/>
  <c r="E346" i="13"/>
  <c r="E362" i="13"/>
  <c r="AD13" i="7"/>
  <c r="AE13" i="7" s="1"/>
  <c r="CU95" i="23"/>
  <c r="CU119" i="23"/>
  <c r="I124" i="23"/>
  <c r="CU143" i="23"/>
  <c r="CU167" i="23"/>
  <c r="E171" i="23"/>
  <c r="L172" i="23"/>
  <c r="I179" i="23"/>
  <c r="CU210" i="23"/>
  <c r="L211" i="23"/>
  <c r="I214" i="23"/>
  <c r="CU219" i="23"/>
  <c r="L240" i="23"/>
  <c r="I255" i="23"/>
  <c r="CU273" i="23"/>
  <c r="I290" i="23"/>
  <c r="CU328" i="23"/>
  <c r="E342" i="23"/>
  <c r="CU394" i="23"/>
  <c r="E444" i="23"/>
  <c r="CU445" i="23"/>
  <c r="CU452" i="23"/>
  <c r="CU456" i="23"/>
  <c r="I491" i="23"/>
  <c r="L492" i="23"/>
  <c r="CU494" i="23"/>
  <c r="I502" i="23"/>
  <c r="I503" i="23"/>
  <c r="I504" i="23"/>
  <c r="L505" i="23"/>
  <c r="I517" i="23"/>
  <c r="E520" i="23"/>
  <c r="E533" i="23"/>
  <c r="E540" i="23"/>
  <c r="E543" i="23"/>
  <c r="I544" i="23"/>
  <c r="CU555" i="23"/>
  <c r="CU557" i="23"/>
  <c r="CU558" i="23"/>
  <c r="E560" i="23"/>
  <c r="I565" i="23"/>
  <c r="I567" i="23"/>
  <c r="CU568" i="23"/>
  <c r="E30" i="13"/>
  <c r="I42" i="13"/>
  <c r="I56" i="13"/>
  <c r="BH86" i="13"/>
  <c r="BH89" i="13"/>
  <c r="L106" i="13"/>
  <c r="BH107" i="13"/>
  <c r="L117" i="13"/>
  <c r="E128" i="13"/>
  <c r="E149" i="13"/>
  <c r="E159" i="13"/>
  <c r="I169" i="13"/>
  <c r="I185" i="13"/>
  <c r="BI185" i="13" s="1"/>
  <c r="L203" i="13"/>
  <c r="BH243" i="13"/>
  <c r="I248" i="13"/>
  <c r="BH260" i="13"/>
  <c r="BH277" i="13"/>
  <c r="I327" i="13"/>
  <c r="BH342" i="13"/>
  <c r="I18" i="23"/>
  <c r="I28" i="23"/>
  <c r="I95" i="23"/>
  <c r="CU98" i="23"/>
  <c r="E116" i="23"/>
  <c r="I119" i="23"/>
  <c r="L124" i="23"/>
  <c r="E278" i="23"/>
  <c r="E547" i="23"/>
  <c r="I30" i="13"/>
  <c r="I43" i="13"/>
  <c r="E48" i="13"/>
  <c r="BH75" i="13"/>
  <c r="L104" i="13"/>
  <c r="E107" i="13"/>
  <c r="L189" i="13"/>
  <c r="BH226" i="13"/>
  <c r="BH228" i="13"/>
  <c r="I235" i="13"/>
  <c r="L247" i="13"/>
  <c r="L259" i="13"/>
  <c r="E260" i="13"/>
  <c r="L286" i="13"/>
  <c r="I291" i="13"/>
  <c r="BH356" i="13"/>
  <c r="I370" i="13"/>
  <c r="BH372" i="13"/>
  <c r="I375" i="13"/>
  <c r="E377" i="13"/>
  <c r="BH384" i="13"/>
  <c r="E407" i="13"/>
  <c r="BH412" i="13"/>
  <c r="BH416" i="13"/>
  <c r="I419" i="13"/>
  <c r="L434" i="13"/>
  <c r="E435" i="13"/>
  <c r="BH441" i="13"/>
  <c r="BH459" i="13"/>
  <c r="BH502" i="13"/>
  <c r="L503" i="13"/>
  <c r="L506" i="13"/>
  <c r="BI506" i="13" s="1"/>
  <c r="E507" i="13"/>
  <c r="AJ27" i="7"/>
  <c r="AD28" i="7"/>
  <c r="D38" i="22"/>
  <c r="CA10" i="23"/>
  <c r="AJ25" i="7"/>
  <c r="CU20" i="23"/>
  <c r="CU30" i="23"/>
  <c r="CU37" i="23"/>
  <c r="CU45" i="23"/>
  <c r="CU46" i="23"/>
  <c r="CU51" i="23"/>
  <c r="L88" i="23"/>
  <c r="CU102" i="23"/>
  <c r="CU116" i="23"/>
  <c r="CU125" i="23"/>
  <c r="CU130" i="23"/>
  <c r="I133" i="23"/>
  <c r="CU144" i="23"/>
  <c r="CU151" i="23"/>
  <c r="E152" i="23"/>
  <c r="E153" i="23"/>
  <c r="E157" i="23"/>
  <c r="CU163" i="23"/>
  <c r="E168" i="23"/>
  <c r="CU169" i="23"/>
  <c r="CU183" i="23"/>
  <c r="L184" i="23"/>
  <c r="CU193" i="23"/>
  <c r="CU200" i="23"/>
  <c r="L207" i="23"/>
  <c r="CU208" i="23"/>
  <c r="E226" i="23"/>
  <c r="CU235" i="23"/>
  <c r="E236" i="23"/>
  <c r="CU239" i="23"/>
  <c r="E240" i="23"/>
  <c r="L252" i="23"/>
  <c r="CU263" i="23"/>
  <c r="CU267" i="23"/>
  <c r="E287" i="23"/>
  <c r="L288" i="23"/>
  <c r="CU298" i="23"/>
  <c r="E304" i="23"/>
  <c r="CU336" i="23"/>
  <c r="CU340" i="23"/>
  <c r="L348" i="23"/>
  <c r="CU382" i="23"/>
  <c r="E383" i="23"/>
  <c r="CU422" i="23"/>
  <c r="CU446" i="23"/>
  <c r="L456" i="23"/>
  <c r="CU457" i="23"/>
  <c r="CU467" i="23"/>
  <c r="E493" i="23"/>
  <c r="CU508" i="23"/>
  <c r="CU516" i="23"/>
  <c r="E519" i="23"/>
  <c r="E528" i="23"/>
  <c r="L532" i="23"/>
  <c r="CU539" i="23"/>
  <c r="CU542" i="23"/>
  <c r="I547" i="23"/>
  <c r="I556" i="23"/>
  <c r="L558" i="23"/>
  <c r="CU566" i="23"/>
  <c r="E572" i="23"/>
  <c r="E20" i="13"/>
  <c r="I27" i="13"/>
  <c r="BH31" i="13"/>
  <c r="BH32" i="13"/>
  <c r="I33" i="13"/>
  <c r="BH41" i="13"/>
  <c r="BH42" i="13"/>
  <c r="BH45" i="13"/>
  <c r="I447" i="13"/>
  <c r="I491" i="13"/>
  <c r="E529" i="13"/>
  <c r="E546" i="13"/>
  <c r="E132" i="13"/>
  <c r="E158" i="13"/>
  <c r="AJ14" i="7"/>
  <c r="AF20" i="7"/>
  <c r="AL21" i="7"/>
  <c r="AD27" i="7"/>
  <c r="AJ26" i="7"/>
  <c r="E17" i="23"/>
  <c r="I20" i="23"/>
  <c r="CU22" i="23"/>
  <c r="CU29" i="23"/>
  <c r="E37" i="23"/>
  <c r="CU52" i="23"/>
  <c r="CU56" i="23"/>
  <c r="CU61" i="23"/>
  <c r="CU94" i="23"/>
  <c r="CU97" i="23"/>
  <c r="CU99" i="23"/>
  <c r="CU100" i="23"/>
  <c r="E102" i="23"/>
  <c r="L111" i="23"/>
  <c r="CU113" i="23"/>
  <c r="CU114" i="23"/>
  <c r="E115" i="23"/>
  <c r="L115" i="23"/>
  <c r="L116" i="23"/>
  <c r="E119" i="23"/>
  <c r="E126" i="23"/>
  <c r="I127" i="23"/>
  <c r="E129" i="23"/>
  <c r="L130" i="23"/>
  <c r="CU133" i="23"/>
  <c r="L144" i="23"/>
  <c r="I152" i="23"/>
  <c r="I154" i="23"/>
  <c r="L156" i="23"/>
  <c r="I158" i="23"/>
  <c r="E163" i="23"/>
  <c r="I165" i="23"/>
  <c r="I167" i="23"/>
  <c r="L168" i="23"/>
  <c r="I171" i="23"/>
  <c r="CU172" i="23"/>
  <c r="I180" i="23"/>
  <c r="L182" i="23"/>
  <c r="I183" i="23"/>
  <c r="CU192" i="23"/>
  <c r="I196" i="23"/>
  <c r="L198" i="23"/>
  <c r="E199" i="23"/>
  <c r="E200" i="23"/>
  <c r="CU205" i="23"/>
  <c r="E207" i="23"/>
  <c r="I208" i="23"/>
  <c r="E209" i="23"/>
  <c r="E210" i="23"/>
  <c r="CU213" i="23"/>
  <c r="E214" i="23"/>
  <c r="I221" i="23"/>
  <c r="CU224" i="23"/>
  <c r="I226" i="23"/>
  <c r="CU231" i="23"/>
  <c r="L235" i="23"/>
  <c r="I253" i="23"/>
  <c r="CU257" i="23"/>
  <c r="CU265" i="23"/>
  <c r="I267" i="23"/>
  <c r="L273" i="23"/>
  <c r="CU278" i="23"/>
  <c r="CU283" i="23"/>
  <c r="I288" i="23"/>
  <c r="AT333" i="23"/>
  <c r="E338" i="23"/>
  <c r="I340" i="23"/>
  <c r="CU351" i="23"/>
  <c r="CU353" i="23"/>
  <c r="CU355" i="23"/>
  <c r="I362" i="23"/>
  <c r="CU366" i="23"/>
  <c r="L367" i="23"/>
  <c r="E368" i="23"/>
  <c r="L379" i="23"/>
  <c r="L381" i="23"/>
  <c r="L382" i="23"/>
  <c r="E391" i="23"/>
  <c r="E392" i="23"/>
  <c r="CU397" i="23"/>
  <c r="I417" i="23"/>
  <c r="I422" i="23"/>
  <c r="E423" i="23"/>
  <c r="I440" i="23"/>
  <c r="I444" i="23"/>
  <c r="L445" i="23"/>
  <c r="L446" i="23"/>
  <c r="I453" i="23"/>
  <c r="L457" i="23"/>
  <c r="L467" i="23"/>
  <c r="CU491" i="23"/>
  <c r="CU493" i="23"/>
  <c r="I494" i="23"/>
  <c r="CU505" i="23"/>
  <c r="I508" i="23"/>
  <c r="E515" i="23"/>
  <c r="CU525" i="23"/>
  <c r="L529" i="23"/>
  <c r="CU533" i="23"/>
  <c r="I540" i="23"/>
  <c r="E541" i="23"/>
  <c r="E544" i="23"/>
  <c r="CU554" i="23"/>
  <c r="E555" i="23"/>
  <c r="I559" i="23"/>
  <c r="E570" i="23"/>
  <c r="L597" i="23"/>
  <c r="BH11" i="13"/>
  <c r="BH15" i="13"/>
  <c r="BH27" i="13"/>
  <c r="BH28" i="13"/>
  <c r="L56" i="13"/>
  <c r="E62" i="13"/>
  <c r="E245" i="13"/>
  <c r="BH400" i="13"/>
  <c r="BH449" i="13"/>
  <c r="L498" i="13"/>
  <c r="I516" i="13"/>
  <c r="AW10" i="23"/>
  <c r="L35" i="23"/>
  <c r="I37" i="23"/>
  <c r="CU44" i="23"/>
  <c r="I54" i="23"/>
  <c r="I56" i="23"/>
  <c r="I88" i="23"/>
  <c r="I99" i="23"/>
  <c r="CU101" i="23"/>
  <c r="I102" i="23"/>
  <c r="I113" i="23"/>
  <c r="I116" i="23"/>
  <c r="L119" i="23"/>
  <c r="CU127" i="23"/>
  <c r="E130" i="23"/>
  <c r="CU138" i="23"/>
  <c r="E144" i="23"/>
  <c r="CU152" i="23"/>
  <c r="L154" i="23"/>
  <c r="L158" i="23"/>
  <c r="CU165" i="23"/>
  <c r="L167" i="23"/>
  <c r="I172" i="23"/>
  <c r="L179" i="23"/>
  <c r="CU182" i="23"/>
  <c r="I192" i="23"/>
  <c r="CU194" i="23"/>
  <c r="E205" i="23"/>
  <c r="I207" i="23"/>
  <c r="E208" i="23"/>
  <c r="I209" i="23"/>
  <c r="L210" i="23"/>
  <c r="E213" i="23"/>
  <c r="L214" i="23"/>
  <c r="I222" i="23"/>
  <c r="CU223" i="23"/>
  <c r="CU226" i="23"/>
  <c r="I236" i="23"/>
  <c r="L237" i="23"/>
  <c r="L253" i="23"/>
  <c r="I263" i="23"/>
  <c r="L267" i="23"/>
  <c r="I278" i="23"/>
  <c r="E288" i="23"/>
  <c r="E291" i="23"/>
  <c r="CU304" i="23"/>
  <c r="I336" i="23"/>
  <c r="CU348" i="23"/>
  <c r="I351" i="23"/>
  <c r="CU352" i="23"/>
  <c r="E353" i="23"/>
  <c r="E355" i="23"/>
  <c r="CU362" i="23"/>
  <c r="L366" i="23"/>
  <c r="CU369" i="23"/>
  <c r="CU377" i="23"/>
  <c r="I380" i="23"/>
  <c r="L391" i="23"/>
  <c r="I406" i="23"/>
  <c r="I410" i="23"/>
  <c r="CU417" i="23"/>
  <c r="E425" i="23"/>
  <c r="I438" i="23"/>
  <c r="CU440" i="23"/>
  <c r="I442" i="23"/>
  <c r="L443" i="23"/>
  <c r="CU444" i="23"/>
  <c r="I446" i="23"/>
  <c r="I452" i="23"/>
  <c r="I457" i="23"/>
  <c r="CU459" i="23"/>
  <c r="L460" i="23"/>
  <c r="CU468" i="23"/>
  <c r="I493" i="23"/>
  <c r="CU502" i="23"/>
  <c r="CU503" i="23"/>
  <c r="E505" i="23"/>
  <c r="L508" i="23"/>
  <c r="I516" i="23"/>
  <c r="CU517" i="23"/>
  <c r="CU518" i="23"/>
  <c r="L520" i="23"/>
  <c r="L525" i="23"/>
  <c r="CU530" i="23"/>
  <c r="L533" i="23"/>
  <c r="L544" i="23"/>
  <c r="L547" i="23"/>
  <c r="E556" i="23"/>
  <c r="I557" i="23"/>
  <c r="I566" i="23"/>
  <c r="E567" i="23"/>
  <c r="BH204" i="13"/>
  <c r="E418" i="13"/>
  <c r="I430" i="13"/>
  <c r="BH519" i="13"/>
  <c r="F46" i="16"/>
  <c r="F47" i="16" s="1"/>
  <c r="F48" i="16" s="1"/>
  <c r="F49" i="16" s="1"/>
  <c r="F50" i="16" s="1"/>
  <c r="F51" i="16" s="1"/>
  <c r="F28" i="16"/>
  <c r="F29" i="16" s="1"/>
  <c r="F30" i="16" s="1"/>
  <c r="F31" i="16" s="1"/>
  <c r="F32" i="16" s="1"/>
  <c r="F33" i="16" s="1"/>
  <c r="F34" i="16" s="1"/>
  <c r="F35" i="16" s="1"/>
  <c r="F36" i="16" s="1"/>
  <c r="F37" i="16" s="1"/>
  <c r="F38" i="16" s="1"/>
  <c r="F39" i="16" s="1"/>
  <c r="F40" i="16" s="1"/>
  <c r="F41" i="16" s="1"/>
  <c r="F42" i="16" s="1"/>
  <c r="F43" i="16" s="1"/>
  <c r="L570" i="23"/>
  <c r="E571" i="23"/>
  <c r="CU572" i="23"/>
  <c r="L584" i="23"/>
  <c r="CU585" i="23"/>
  <c r="L594" i="23"/>
  <c r="E598" i="23"/>
  <c r="CU599" i="23"/>
  <c r="BH18" i="13"/>
  <c r="I20" i="13"/>
  <c r="L28" i="13"/>
  <c r="BH29" i="13"/>
  <c r="L32" i="13"/>
  <c r="BH33" i="13"/>
  <c r="BH40" i="13"/>
  <c r="E42" i="13"/>
  <c r="BH43" i="13"/>
  <c r="I46" i="13"/>
  <c r="BI46" i="13" s="1"/>
  <c r="L57" i="13"/>
  <c r="BI57" i="13" s="1"/>
  <c r="I60" i="13"/>
  <c r="BH61" i="13"/>
  <c r="BH67" i="13"/>
  <c r="BH76" i="13"/>
  <c r="BH84" i="13"/>
  <c r="I87" i="13"/>
  <c r="E90" i="13"/>
  <c r="BF96" i="13"/>
  <c r="I105" i="13"/>
  <c r="BH112" i="13"/>
  <c r="L113" i="13"/>
  <c r="BH116" i="13"/>
  <c r="E117" i="13"/>
  <c r="I121" i="13"/>
  <c r="BH129" i="13"/>
  <c r="I132" i="13"/>
  <c r="I134" i="13"/>
  <c r="L135" i="13"/>
  <c r="BH140" i="13"/>
  <c r="I143" i="13"/>
  <c r="L144" i="13"/>
  <c r="BH145" i="13"/>
  <c r="L147" i="13"/>
  <c r="I156" i="13"/>
  <c r="I160" i="13"/>
  <c r="I163" i="13"/>
  <c r="BH169" i="13"/>
  <c r="L172" i="13"/>
  <c r="I173" i="13"/>
  <c r="BI173" i="13" s="1"/>
  <c r="BH175" i="13"/>
  <c r="E177" i="13"/>
  <c r="BH187" i="13"/>
  <c r="L188" i="13"/>
  <c r="E192" i="13"/>
  <c r="L193" i="13"/>
  <c r="L202" i="13"/>
  <c r="I204" i="13"/>
  <c r="BI204" i="13" s="1"/>
  <c r="I214" i="13"/>
  <c r="BH216" i="13"/>
  <c r="BH217" i="13"/>
  <c r="I218" i="13"/>
  <c r="E220" i="13"/>
  <c r="I220" i="13"/>
  <c r="BH221" i="13"/>
  <c r="I226" i="13"/>
  <c r="E230" i="13"/>
  <c r="E231" i="13"/>
  <c r="BH235" i="13"/>
  <c r="BH242" i="13"/>
  <c r="BH244" i="13"/>
  <c r="E246" i="13"/>
  <c r="BH247" i="13"/>
  <c r="BH257" i="13"/>
  <c r="E258" i="13"/>
  <c r="BH259" i="13"/>
  <c r="I260" i="13"/>
  <c r="BH263" i="13"/>
  <c r="E268" i="13"/>
  <c r="BH269" i="13"/>
  <c r="L276" i="13"/>
  <c r="BH282" i="13"/>
  <c r="L288" i="13"/>
  <c r="BH291" i="13"/>
  <c r="I305" i="13"/>
  <c r="I313" i="13"/>
  <c r="BH314" i="13"/>
  <c r="E316" i="13"/>
  <c r="BH317" i="13"/>
  <c r="BH331" i="13"/>
  <c r="L333" i="13"/>
  <c r="BH343" i="13"/>
  <c r="BH345" i="13"/>
  <c r="BH360" i="13"/>
  <c r="E361" i="13"/>
  <c r="E363" i="13"/>
  <c r="BH373" i="13"/>
  <c r="L377" i="13"/>
  <c r="BH386" i="13"/>
  <c r="BH391" i="13"/>
  <c r="E393" i="13"/>
  <c r="E403" i="13"/>
  <c r="BH407" i="13"/>
  <c r="BH417" i="13"/>
  <c r="BH421" i="13"/>
  <c r="BH426" i="13"/>
  <c r="BH428" i="13"/>
  <c r="BH430" i="13"/>
  <c r="I433" i="13"/>
  <c r="E440" i="13"/>
  <c r="L443" i="13"/>
  <c r="BH444" i="13"/>
  <c r="BH445" i="13"/>
  <c r="BH447" i="13"/>
  <c r="I448" i="13"/>
  <c r="L458" i="13"/>
  <c r="BI458" i="13" s="1"/>
  <c r="BH470" i="13"/>
  <c r="I473" i="13"/>
  <c r="L474" i="13"/>
  <c r="I475" i="13"/>
  <c r="I476" i="13"/>
  <c r="I477" i="13"/>
  <c r="L479" i="13"/>
  <c r="BH486" i="13"/>
  <c r="BH489" i="13"/>
  <c r="L490" i="13"/>
  <c r="I492" i="13"/>
  <c r="BH493" i="13"/>
  <c r="BH499" i="13"/>
  <c r="I505" i="13"/>
  <c r="I507" i="13"/>
  <c r="E514" i="13"/>
  <c r="L514" i="13"/>
  <c r="BH516" i="13"/>
  <c r="I518" i="13"/>
  <c r="L520" i="13"/>
  <c r="I530" i="13"/>
  <c r="E531" i="13"/>
  <c r="BH540" i="13"/>
  <c r="I543" i="13"/>
  <c r="E544" i="13"/>
  <c r="L544" i="13"/>
  <c r="BI544" i="13" s="1"/>
  <c r="BH548" i="13"/>
  <c r="I549" i="13"/>
  <c r="BH554" i="13"/>
  <c r="BH557" i="13"/>
  <c r="BH558" i="13"/>
  <c r="I559" i="13"/>
  <c r="I562" i="13"/>
  <c r="BH570" i="13"/>
  <c r="E572" i="13"/>
  <c r="E574" i="13"/>
  <c r="L575" i="13"/>
  <c r="BH587" i="13"/>
  <c r="BH596" i="13"/>
  <c r="E600" i="13"/>
  <c r="L601" i="13"/>
  <c r="E603" i="13"/>
  <c r="D46" i="16"/>
  <c r="D47" i="16" s="1"/>
  <c r="D48" i="16" s="1"/>
  <c r="D49" i="16" s="1"/>
  <c r="D50" i="16" s="1"/>
  <c r="D51" i="16" s="1"/>
  <c r="I572" i="23"/>
  <c r="I578" i="23"/>
  <c r="CV578" i="23" s="1"/>
  <c r="I585" i="23"/>
  <c r="CU586" i="23"/>
  <c r="I594" i="23"/>
  <c r="CU596" i="23"/>
  <c r="CU608" i="23"/>
  <c r="E18" i="13"/>
  <c r="I18" i="13"/>
  <c r="BH20" i="13"/>
  <c r="E29" i="13"/>
  <c r="E31" i="13"/>
  <c r="E34" i="13"/>
  <c r="L45" i="13"/>
  <c r="BH46" i="13"/>
  <c r="BH57" i="13"/>
  <c r="BH60" i="13"/>
  <c r="E71" i="13"/>
  <c r="BH74" i="13"/>
  <c r="E75" i="13"/>
  <c r="E76" i="13"/>
  <c r="E81" i="13"/>
  <c r="L87" i="13"/>
  <c r="P96" i="13"/>
  <c r="BH98" i="13"/>
  <c r="L102" i="13"/>
  <c r="BH104" i="13"/>
  <c r="I107" i="13"/>
  <c r="E112" i="13"/>
  <c r="E116" i="13"/>
  <c r="I117" i="13"/>
  <c r="BH121" i="13"/>
  <c r="I126" i="13"/>
  <c r="BH128" i="13"/>
  <c r="BH132" i="13"/>
  <c r="BH134" i="13"/>
  <c r="E135" i="13"/>
  <c r="I141" i="13"/>
  <c r="BH143" i="13"/>
  <c r="BH146" i="13"/>
  <c r="BH156" i="13"/>
  <c r="I159" i="13"/>
  <c r="BH163" i="13"/>
  <c r="BH168" i="13"/>
  <c r="L174" i="13"/>
  <c r="L177" i="13"/>
  <c r="BI177" i="13" s="1"/>
  <c r="E188" i="13"/>
  <c r="E193" i="13"/>
  <c r="BH203" i="13"/>
  <c r="BH212" i="13"/>
  <c r="BH214" i="13"/>
  <c r="I216" i="13"/>
  <c r="L217" i="13"/>
  <c r="L218" i="13"/>
  <c r="L219" i="13"/>
  <c r="E221" i="13"/>
  <c r="I230" i="13"/>
  <c r="BI230" i="13" s="1"/>
  <c r="E232" i="13"/>
  <c r="E235" i="13"/>
  <c r="E259" i="13"/>
  <c r="L260" i="13"/>
  <c r="E263" i="13"/>
  <c r="E269" i="13"/>
  <c r="E275" i="13"/>
  <c r="E277" i="13"/>
  <c r="E284" i="13"/>
  <c r="E288" i="13"/>
  <c r="I299" i="13"/>
  <c r="BI299" i="13" s="1"/>
  <c r="BH305" i="13"/>
  <c r="BH313" i="13"/>
  <c r="E319" i="13"/>
  <c r="AQ324" i="13"/>
  <c r="E326" i="13"/>
  <c r="BH327" i="13"/>
  <c r="BC324" i="13"/>
  <c r="I360" i="13"/>
  <c r="I363" i="13"/>
  <c r="E374" i="13"/>
  <c r="E375" i="13"/>
  <c r="I390" i="13"/>
  <c r="I407" i="13"/>
  <c r="BI407" i="13" s="1"/>
  <c r="L416" i="13"/>
  <c r="E419" i="13"/>
  <c r="I428" i="13"/>
  <c r="BH432" i="13"/>
  <c r="L433" i="13"/>
  <c r="BH442" i="13"/>
  <c r="E446" i="13"/>
  <c r="L447" i="13"/>
  <c r="E448" i="13"/>
  <c r="E470" i="13"/>
  <c r="L475" i="13"/>
  <c r="E478" i="13"/>
  <c r="E490" i="13"/>
  <c r="L492" i="13"/>
  <c r="L502" i="13"/>
  <c r="L507" i="13"/>
  <c r="L518" i="13"/>
  <c r="I519" i="13"/>
  <c r="I531" i="13"/>
  <c r="I548" i="13"/>
  <c r="BI548" i="13" s="1"/>
  <c r="BH549" i="13"/>
  <c r="E558" i="13"/>
  <c r="L573" i="13"/>
  <c r="I577" i="13"/>
  <c r="I587" i="13"/>
  <c r="BI587" i="13" s="1"/>
  <c r="L588" i="13"/>
  <c r="I596" i="13"/>
  <c r="E599" i="13"/>
  <c r="E601" i="13"/>
  <c r="BH87" i="13"/>
  <c r="E99" i="13"/>
  <c r="E121" i="13"/>
  <c r="E160" i="13"/>
  <c r="E163" i="13"/>
  <c r="E168" i="13"/>
  <c r="E173" i="13"/>
  <c r="E175" i="13"/>
  <c r="E176" i="13"/>
  <c r="E189" i="13"/>
  <c r="I217" i="13"/>
  <c r="E219" i="13"/>
  <c r="E249" i="13"/>
  <c r="I259" i="13"/>
  <c r="I263" i="13"/>
  <c r="I269" i="13"/>
  <c r="BH275" i="13"/>
  <c r="E276" i="13"/>
  <c r="I277" i="13"/>
  <c r="BH286" i="13"/>
  <c r="BH288" i="13"/>
  <c r="E289" i="13"/>
  <c r="E297" i="13"/>
  <c r="E310" i="13"/>
  <c r="AB324" i="13"/>
  <c r="BH333" i="13"/>
  <c r="E349" i="13"/>
  <c r="E358" i="13"/>
  <c r="E373" i="13"/>
  <c r="E420" i="13"/>
  <c r="I421" i="13"/>
  <c r="I445" i="13"/>
  <c r="BI445" i="13" s="1"/>
  <c r="I449" i="13"/>
  <c r="E458" i="13"/>
  <c r="BH460" i="13"/>
  <c r="I460" i="13"/>
  <c r="I489" i="13"/>
  <c r="BI489" i="13" s="1"/>
  <c r="E491" i="13"/>
  <c r="I498" i="13"/>
  <c r="I545" i="13"/>
  <c r="I554" i="13"/>
  <c r="I582" i="13"/>
  <c r="BH586" i="13"/>
  <c r="I601" i="13"/>
  <c r="I168" i="23"/>
  <c r="L571" i="13"/>
  <c r="BH571" i="13"/>
  <c r="L596" i="13"/>
  <c r="L600" i="13"/>
  <c r="BI600" i="13" s="1"/>
  <c r="E604" i="13"/>
  <c r="L605" i="13"/>
  <c r="E605" i="13"/>
  <c r="BH604" i="13"/>
  <c r="L599" i="13"/>
  <c r="L603" i="13"/>
  <c r="E583" i="13"/>
  <c r="BH591" i="13"/>
  <c r="BH588" i="13"/>
  <c r="BH590" i="13"/>
  <c r="I591" i="13"/>
  <c r="I586" i="13"/>
  <c r="L583" i="13"/>
  <c r="BH589" i="13"/>
  <c r="I589" i="13"/>
  <c r="E587" i="13"/>
  <c r="E589" i="13"/>
  <c r="L577" i="13"/>
  <c r="BH569" i="13"/>
  <c r="I572" i="13"/>
  <c r="I576" i="13"/>
  <c r="I569" i="13"/>
  <c r="L570" i="13"/>
  <c r="L576" i="13"/>
  <c r="I575" i="13"/>
  <c r="E576" i="13"/>
  <c r="BH573" i="13"/>
  <c r="I574" i="13"/>
  <c r="I573" i="13"/>
  <c r="L574" i="13"/>
  <c r="L558" i="13"/>
  <c r="E561" i="13"/>
  <c r="I561" i="13"/>
  <c r="BH555" i="13"/>
  <c r="L560" i="13"/>
  <c r="BH563" i="13"/>
  <c r="I556" i="13"/>
  <c r="E562" i="13"/>
  <c r="I563" i="13"/>
  <c r="I558" i="13"/>
  <c r="E559" i="13"/>
  <c r="BH561" i="13"/>
  <c r="L562" i="13"/>
  <c r="I547" i="13"/>
  <c r="L541" i="13"/>
  <c r="L545" i="13"/>
  <c r="L549" i="13"/>
  <c r="BH544" i="13"/>
  <c r="E547" i="13"/>
  <c r="BH526" i="13"/>
  <c r="BH533" i="13"/>
  <c r="L534" i="13"/>
  <c r="I529" i="13"/>
  <c r="BH529" i="13"/>
  <c r="E533" i="13"/>
  <c r="L532" i="13"/>
  <c r="BH535" i="13"/>
  <c r="I534" i="13"/>
  <c r="BH521" i="13"/>
  <c r="BH512" i="13"/>
  <c r="BH517" i="13"/>
  <c r="L521" i="13"/>
  <c r="L517" i="13"/>
  <c r="BH520" i="13"/>
  <c r="E512" i="13"/>
  <c r="AW468" i="13"/>
  <c r="L516" i="13"/>
  <c r="E518" i="13"/>
  <c r="E520" i="13"/>
  <c r="BH514" i="13"/>
  <c r="I515" i="13"/>
  <c r="E516" i="13"/>
  <c r="E519" i="13"/>
  <c r="I520" i="13"/>
  <c r="BH518" i="13"/>
  <c r="L519" i="13"/>
  <c r="BH501" i="13"/>
  <c r="E500" i="13"/>
  <c r="L501" i="13"/>
  <c r="L505" i="13"/>
  <c r="E505" i="13"/>
  <c r="BH503" i="13"/>
  <c r="E504" i="13"/>
  <c r="I503" i="13"/>
  <c r="BH484" i="13"/>
  <c r="BH488" i="13"/>
  <c r="E492" i="13"/>
  <c r="L493" i="13"/>
  <c r="I488" i="13"/>
  <c r="E487" i="13"/>
  <c r="L488" i="13"/>
  <c r="BH492" i="13"/>
  <c r="BH490" i="13"/>
  <c r="L491" i="13"/>
  <c r="BI492" i="13"/>
  <c r="I490" i="13"/>
  <c r="L471" i="13"/>
  <c r="BH475" i="13"/>
  <c r="BH479" i="13"/>
  <c r="E475" i="13"/>
  <c r="E479" i="13"/>
  <c r="L472" i="13"/>
  <c r="BH473" i="13"/>
  <c r="E474" i="13"/>
  <c r="L478" i="13"/>
  <c r="I478" i="13"/>
  <c r="BH471" i="13"/>
  <c r="I472" i="13"/>
  <c r="E473" i="13"/>
  <c r="L476" i="13"/>
  <c r="E477" i="13"/>
  <c r="E457" i="13"/>
  <c r="E460" i="13"/>
  <c r="E463" i="13"/>
  <c r="L456" i="13"/>
  <c r="BH457" i="13"/>
  <c r="BH455" i="13"/>
  <c r="E456" i="13"/>
  <c r="I457" i="13"/>
  <c r="L459" i="13"/>
  <c r="BI459" i="13" s="1"/>
  <c r="E462" i="13"/>
  <c r="I463" i="13"/>
  <c r="L455" i="13"/>
  <c r="E461" i="13"/>
  <c r="L463" i="13"/>
  <c r="L462" i="13"/>
  <c r="BI462" i="13" s="1"/>
  <c r="BH461" i="13"/>
  <c r="E459" i="13"/>
  <c r="L460" i="13"/>
  <c r="BH446" i="13"/>
  <c r="E447" i="13"/>
  <c r="L448" i="13"/>
  <c r="E444" i="13"/>
  <c r="E445" i="13"/>
  <c r="L446" i="13"/>
  <c r="BI446" i="13" s="1"/>
  <c r="L445" i="13"/>
  <c r="E449" i="13"/>
  <c r="L442" i="13"/>
  <c r="I444" i="13"/>
  <c r="I443" i="13"/>
  <c r="BH448" i="13"/>
  <c r="L449" i="13"/>
  <c r="E433" i="13"/>
  <c r="L426" i="13"/>
  <c r="BH435" i="13"/>
  <c r="I435" i="13"/>
  <c r="E427" i="13"/>
  <c r="L430" i="13"/>
  <c r="BH433" i="13"/>
  <c r="I434" i="13"/>
  <c r="BI434" i="13" s="1"/>
  <c r="E416" i="13"/>
  <c r="L417" i="13"/>
  <c r="I416" i="13"/>
  <c r="BH414" i="13"/>
  <c r="I415" i="13"/>
  <c r="BH419" i="13"/>
  <c r="L413" i="13"/>
  <c r="E414" i="13"/>
  <c r="L415" i="13"/>
  <c r="BI415" i="13" s="1"/>
  <c r="I418" i="13"/>
  <c r="I402" i="13"/>
  <c r="L403" i="13"/>
  <c r="BI403" i="13" s="1"/>
  <c r="E406" i="13"/>
  <c r="E402" i="13"/>
  <c r="BH401" i="13"/>
  <c r="I405" i="13"/>
  <c r="L404" i="13"/>
  <c r="BH385" i="13"/>
  <c r="I388" i="13"/>
  <c r="BH388" i="13"/>
  <c r="E392" i="13"/>
  <c r="L391" i="13"/>
  <c r="E390" i="13"/>
  <c r="E384" i="13"/>
  <c r="I389" i="13"/>
  <c r="BH389" i="13"/>
  <c r="I392" i="13"/>
  <c r="BH374" i="13"/>
  <c r="E372" i="13"/>
  <c r="BH371" i="13"/>
  <c r="I372" i="13"/>
  <c r="BH376" i="13"/>
  <c r="I371" i="13"/>
  <c r="L372" i="13"/>
  <c r="E376" i="13"/>
  <c r="I376" i="13"/>
  <c r="BH375" i="13"/>
  <c r="BH355" i="13"/>
  <c r="I361" i="13"/>
  <c r="BH361" i="13"/>
  <c r="AN324" i="13"/>
  <c r="BH354" i="13"/>
  <c r="BH359" i="13"/>
  <c r="L360" i="13"/>
  <c r="I354" i="13"/>
  <c r="I357" i="13"/>
  <c r="BH358" i="13"/>
  <c r="I359" i="13"/>
  <c r="BH357" i="13"/>
  <c r="L359" i="13"/>
  <c r="L349" i="13"/>
  <c r="E341" i="13"/>
  <c r="I344" i="13"/>
  <c r="L345" i="13"/>
  <c r="L348" i="13"/>
  <c r="I340" i="13"/>
  <c r="E348" i="13"/>
  <c r="E343" i="13"/>
  <c r="I347" i="13"/>
  <c r="I348" i="13"/>
  <c r="E342" i="13"/>
  <c r="I343" i="13"/>
  <c r="L347" i="13"/>
  <c r="L343" i="13"/>
  <c r="BH349" i="13"/>
  <c r="BH326" i="13"/>
  <c r="E333" i="13"/>
  <c r="BH330" i="13"/>
  <c r="I331" i="13"/>
  <c r="L332" i="13"/>
  <c r="BH334" i="13"/>
  <c r="BH329" i="13"/>
  <c r="E331" i="13"/>
  <c r="I334" i="13"/>
  <c r="I330" i="13"/>
  <c r="L331" i="13"/>
  <c r="BH328" i="13"/>
  <c r="L329" i="13"/>
  <c r="L330" i="13"/>
  <c r="E329" i="13"/>
  <c r="E317" i="13"/>
  <c r="L318" i="13"/>
  <c r="BH316" i="13"/>
  <c r="L317" i="13"/>
  <c r="BH311" i="13"/>
  <c r="L313" i="13"/>
  <c r="BI313" i="13" s="1"/>
  <c r="E314" i="13"/>
  <c r="I316" i="13"/>
  <c r="BH310" i="13"/>
  <c r="I317" i="13"/>
  <c r="I318" i="13"/>
  <c r="L301" i="13"/>
  <c r="BI301" i="13" s="1"/>
  <c r="I300" i="13"/>
  <c r="L304" i="13"/>
  <c r="BH299" i="13"/>
  <c r="L300" i="13"/>
  <c r="BH302" i="13"/>
  <c r="BH298" i="13"/>
  <c r="I304" i="13"/>
  <c r="I298" i="13"/>
  <c r="L303" i="13"/>
  <c r="BI303" i="13" s="1"/>
  <c r="E302" i="13"/>
  <c r="AQ182" i="13"/>
  <c r="I289" i="13"/>
  <c r="I287" i="13"/>
  <c r="BH287" i="13"/>
  <c r="I288" i="13"/>
  <c r="L291" i="13"/>
  <c r="I282" i="13"/>
  <c r="L287" i="13"/>
  <c r="I290" i="13"/>
  <c r="E291" i="13"/>
  <c r="BH285" i="13"/>
  <c r="I286" i="13"/>
  <c r="E287" i="13"/>
  <c r="L290" i="13"/>
  <c r="I285" i="13"/>
  <c r="BH289" i="13"/>
  <c r="I272" i="13"/>
  <c r="I270" i="13"/>
  <c r="BH271" i="13"/>
  <c r="L275" i="13"/>
  <c r="I276" i="13"/>
  <c r="E271" i="13"/>
  <c r="BH274" i="13"/>
  <c r="BH268" i="13"/>
  <c r="E270" i="13"/>
  <c r="I273" i="13"/>
  <c r="BI273" i="13" s="1"/>
  <c r="E274" i="13"/>
  <c r="BH272" i="13"/>
  <c r="BH276" i="13"/>
  <c r="L261" i="13"/>
  <c r="L258" i="13"/>
  <c r="I256" i="13"/>
  <c r="L257" i="13"/>
  <c r="L262" i="13"/>
  <c r="E257" i="13"/>
  <c r="E262" i="13"/>
  <c r="I262" i="13"/>
  <c r="I261" i="13"/>
  <c r="I243" i="13"/>
  <c r="L244" i="13"/>
  <c r="E247" i="13"/>
  <c r="L248" i="13"/>
  <c r="BI248" i="13" s="1"/>
  <c r="I247" i="13"/>
  <c r="BI247" i="13" s="1"/>
  <c r="E248" i="13"/>
  <c r="L242" i="13"/>
  <c r="BH245" i="13"/>
  <c r="I246" i="13"/>
  <c r="E241" i="13"/>
  <c r="I245" i="13"/>
  <c r="BI245" i="13" s="1"/>
  <c r="BH240" i="13"/>
  <c r="I244" i="13"/>
  <c r="BH248" i="13"/>
  <c r="L231" i="13"/>
  <c r="BI231" i="13" s="1"/>
  <c r="L234" i="13"/>
  <c r="BH229" i="13"/>
  <c r="I234" i="13"/>
  <c r="L235" i="13"/>
  <c r="BI235" i="13" s="1"/>
  <c r="I229" i="13"/>
  <c r="BH233" i="13"/>
  <c r="E233" i="13"/>
  <c r="BH227" i="13"/>
  <c r="E228" i="13"/>
  <c r="I233" i="13"/>
  <c r="L232" i="13"/>
  <c r="I213" i="13"/>
  <c r="E217" i="13"/>
  <c r="I221" i="13"/>
  <c r="BI221" i="13" s="1"/>
  <c r="L220" i="13"/>
  <c r="E215" i="13"/>
  <c r="BH218" i="13"/>
  <c r="BH201" i="13"/>
  <c r="L206" i="13"/>
  <c r="E206" i="13"/>
  <c r="I206" i="13"/>
  <c r="L205" i="13"/>
  <c r="E204" i="13"/>
  <c r="E205" i="13"/>
  <c r="BH199" i="13"/>
  <c r="E202" i="13"/>
  <c r="I203" i="13"/>
  <c r="I186" i="13"/>
  <c r="E185" i="13"/>
  <c r="BH192" i="13"/>
  <c r="AW182" i="13"/>
  <c r="BH188" i="13"/>
  <c r="I189" i="13"/>
  <c r="I192" i="13"/>
  <c r="I187" i="13"/>
  <c r="I191" i="13"/>
  <c r="L192" i="13"/>
  <c r="E187" i="13"/>
  <c r="E191" i="13"/>
  <c r="BH184" i="13"/>
  <c r="BH186" i="13"/>
  <c r="L187" i="13"/>
  <c r="BH190" i="13"/>
  <c r="L191" i="13"/>
  <c r="BH185" i="13"/>
  <c r="I190" i="13"/>
  <c r="BH174" i="13"/>
  <c r="I174" i="13"/>
  <c r="BH173" i="13"/>
  <c r="BH177" i="13"/>
  <c r="BH170" i="13"/>
  <c r="I171" i="13"/>
  <c r="L176" i="13"/>
  <c r="L170" i="13"/>
  <c r="E174" i="13"/>
  <c r="L175" i="13"/>
  <c r="L154" i="13"/>
  <c r="L156" i="13"/>
  <c r="L158" i="13"/>
  <c r="E161" i="13"/>
  <c r="L162" i="13"/>
  <c r="BH161" i="13"/>
  <c r="I162" i="13"/>
  <c r="I161" i="13"/>
  <c r="L157" i="13"/>
  <c r="L161" i="13"/>
  <c r="E155" i="13"/>
  <c r="BH160" i="13"/>
  <c r="BH144" i="13"/>
  <c r="I144" i="13"/>
  <c r="L141" i="13"/>
  <c r="E144" i="13"/>
  <c r="BH147" i="13"/>
  <c r="E142" i="13"/>
  <c r="E146" i="13"/>
  <c r="E147" i="13"/>
  <c r="L145" i="13"/>
  <c r="E148" i="13"/>
  <c r="BH131" i="13"/>
  <c r="BH135" i="13"/>
  <c r="I131" i="13"/>
  <c r="I135" i="13"/>
  <c r="BH130" i="13"/>
  <c r="L130" i="13"/>
  <c r="BI130" i="13" s="1"/>
  <c r="BH127" i="13"/>
  <c r="L128" i="13"/>
  <c r="E129" i="13"/>
  <c r="E130" i="13"/>
  <c r="BH133" i="13"/>
  <c r="L134" i="13"/>
  <c r="BI134" i="13" s="1"/>
  <c r="I129" i="13"/>
  <c r="E133" i="13"/>
  <c r="E134" i="13"/>
  <c r="I128" i="13"/>
  <c r="E131" i="13"/>
  <c r="L132" i="13"/>
  <c r="L133" i="13"/>
  <c r="L115" i="13"/>
  <c r="L116" i="13"/>
  <c r="I120" i="13"/>
  <c r="E119" i="13"/>
  <c r="L114" i="13"/>
  <c r="BH118" i="13"/>
  <c r="BH113" i="13"/>
  <c r="I118" i="13"/>
  <c r="BH117" i="13"/>
  <c r="L118" i="13"/>
  <c r="BH99" i="13"/>
  <c r="BH100" i="13"/>
  <c r="L101" i="13"/>
  <c r="L105" i="13"/>
  <c r="E104" i="13"/>
  <c r="L103" i="13"/>
  <c r="E102" i="13"/>
  <c r="E83" i="13"/>
  <c r="BH85" i="13"/>
  <c r="BH83" i="13"/>
  <c r="L84" i="13"/>
  <c r="E85" i="13"/>
  <c r="E86" i="13"/>
  <c r="BH90" i="13"/>
  <c r="E89" i="13"/>
  <c r="BH81" i="13"/>
  <c r="BH82" i="13"/>
  <c r="L83" i="13"/>
  <c r="I85" i="13"/>
  <c r="E87" i="13"/>
  <c r="L88" i="13"/>
  <c r="L82" i="13"/>
  <c r="BI82" i="13" s="1"/>
  <c r="I89" i="13"/>
  <c r="I88" i="13"/>
  <c r="L67" i="13"/>
  <c r="L70" i="13"/>
  <c r="E74" i="13"/>
  <c r="L75" i="13"/>
  <c r="I75" i="13"/>
  <c r="BH69" i="13"/>
  <c r="BH72" i="13"/>
  <c r="BH68" i="13"/>
  <c r="E70" i="13"/>
  <c r="BH70" i="13"/>
  <c r="BH59" i="13"/>
  <c r="E59" i="13"/>
  <c r="L59" i="13"/>
  <c r="BH55" i="13"/>
  <c r="E57" i="13"/>
  <c r="BH44" i="13"/>
  <c r="I44" i="13"/>
  <c r="E47" i="13"/>
  <c r="E43" i="13"/>
  <c r="L42" i="13"/>
  <c r="L33" i="13"/>
  <c r="L29" i="13"/>
  <c r="BH30" i="13"/>
  <c r="BH26" i="13"/>
  <c r="I14" i="13"/>
  <c r="BH16" i="13"/>
  <c r="I17" i="13"/>
  <c r="BH19" i="13"/>
  <c r="E16" i="13"/>
  <c r="BH12" i="13"/>
  <c r="L16" i="13"/>
  <c r="L15" i="13"/>
  <c r="I16" i="13"/>
  <c r="L19" i="13"/>
  <c r="BH14" i="13"/>
  <c r="BH17" i="13"/>
  <c r="E14" i="13"/>
  <c r="L596" i="23"/>
  <c r="E599" i="23"/>
  <c r="E595" i="23"/>
  <c r="CU598" i="23"/>
  <c r="CU591" i="23"/>
  <c r="I598" i="23"/>
  <c r="I596" i="23"/>
  <c r="I581" i="23"/>
  <c r="E582" i="23"/>
  <c r="CU584" i="23"/>
  <c r="L585" i="23"/>
  <c r="CU581" i="23"/>
  <c r="E585" i="23"/>
  <c r="E581" i="23"/>
  <c r="CU583" i="23"/>
  <c r="I584" i="23"/>
  <c r="CU577" i="23"/>
  <c r="L583" i="23"/>
  <c r="CU582" i="23"/>
  <c r="E586" i="23"/>
  <c r="E568" i="23"/>
  <c r="I570" i="23"/>
  <c r="CU570" i="23"/>
  <c r="I568" i="23"/>
  <c r="L554" i="23"/>
  <c r="CV554" i="23" s="1"/>
  <c r="L555" i="23"/>
  <c r="CU559" i="23"/>
  <c r="E554" i="23"/>
  <c r="I555" i="23"/>
  <c r="CU543" i="23"/>
  <c r="L542" i="23"/>
  <c r="I543" i="23"/>
  <c r="I542" i="23"/>
  <c r="CU545" i="23"/>
  <c r="CU544" i="23"/>
  <c r="E546" i="23"/>
  <c r="CU534" i="23"/>
  <c r="E530" i="23"/>
  <c r="CU532" i="23"/>
  <c r="I530" i="23"/>
  <c r="I533" i="23"/>
  <c r="CU528" i="23"/>
  <c r="E532" i="23"/>
  <c r="CU527" i="23"/>
  <c r="I528" i="23"/>
  <c r="I529" i="23"/>
  <c r="CU531" i="23"/>
  <c r="CU514" i="23"/>
  <c r="L515" i="23"/>
  <c r="E518" i="23"/>
  <c r="L519" i="23"/>
  <c r="E514" i="23"/>
  <c r="L518" i="23"/>
  <c r="L514" i="23"/>
  <c r="I518" i="23"/>
  <c r="E517" i="23"/>
  <c r="L504" i="23"/>
  <c r="E504" i="23"/>
  <c r="I507" i="23"/>
  <c r="E506" i="23"/>
  <c r="CU504" i="23"/>
  <c r="I467" i="23"/>
  <c r="CU492" i="23"/>
  <c r="E490" i="23"/>
  <c r="E491" i="23"/>
  <c r="E492" i="23"/>
  <c r="L491" i="23"/>
  <c r="I492" i="23"/>
  <c r="E467" i="23"/>
  <c r="E455" i="23"/>
  <c r="I459" i="23"/>
  <c r="I458" i="23"/>
  <c r="L459" i="23"/>
  <c r="E458" i="23"/>
  <c r="CU439" i="23"/>
  <c r="CU442" i="23"/>
  <c r="CU441" i="23"/>
  <c r="CU443" i="23"/>
  <c r="E430" i="23"/>
  <c r="CU419" i="23"/>
  <c r="L420" i="23"/>
  <c r="CU424" i="23"/>
  <c r="L419" i="23"/>
  <c r="L418" i="23"/>
  <c r="E421" i="23"/>
  <c r="I425" i="23"/>
  <c r="CU420" i="23"/>
  <c r="L421" i="23"/>
  <c r="CU425" i="23"/>
  <c r="I423" i="23"/>
  <c r="CU404" i="23"/>
  <c r="L408" i="23"/>
  <c r="I408" i="23"/>
  <c r="E407" i="23"/>
  <c r="CU409" i="23"/>
  <c r="I404" i="23"/>
  <c r="E406" i="23"/>
  <c r="I409" i="23"/>
  <c r="CU411" i="23"/>
  <c r="CU391" i="23"/>
  <c r="CU392" i="23"/>
  <c r="L397" i="23"/>
  <c r="I391" i="23"/>
  <c r="CU390" i="23"/>
  <c r="I393" i="23"/>
  <c r="E396" i="23"/>
  <c r="CU393" i="23"/>
  <c r="E393" i="23"/>
  <c r="I376" i="23"/>
  <c r="L377" i="23"/>
  <c r="I379" i="23"/>
  <c r="CU375" i="23"/>
  <c r="I377" i="23"/>
  <c r="CU381" i="23"/>
  <c r="I375" i="23"/>
  <c r="L376" i="23"/>
  <c r="E381" i="23"/>
  <c r="I382" i="23"/>
  <c r="I381" i="23"/>
  <c r="E376" i="23"/>
  <c r="CU379" i="23"/>
  <c r="L368" i="23"/>
  <c r="L361" i="23"/>
  <c r="E362" i="23"/>
  <c r="E364" i="23"/>
  <c r="L365" i="23"/>
  <c r="I364" i="23"/>
  <c r="I365" i="23"/>
  <c r="CU368" i="23"/>
  <c r="CU364" i="23"/>
  <c r="I369" i="23"/>
  <c r="CU363" i="23"/>
  <c r="L364" i="23"/>
  <c r="I368" i="23"/>
  <c r="CU349" i="23"/>
  <c r="E352" i="23"/>
  <c r="L351" i="23"/>
  <c r="E351" i="23"/>
  <c r="I349" i="23"/>
  <c r="L352" i="23"/>
  <c r="E341" i="23"/>
  <c r="L340" i="23"/>
  <c r="L341" i="23"/>
  <c r="E336" i="23"/>
  <c r="AZ333" i="23"/>
  <c r="CU335" i="23"/>
  <c r="L339" i="23"/>
  <c r="L336" i="23"/>
  <c r="CU337" i="23"/>
  <c r="CU341" i="23"/>
  <c r="L304" i="23"/>
  <c r="CU297" i="23"/>
  <c r="I297" i="23"/>
  <c r="I298" i="23"/>
  <c r="L298" i="23"/>
  <c r="L284" i="23"/>
  <c r="CU287" i="23"/>
  <c r="I286" i="23"/>
  <c r="I287" i="23"/>
  <c r="L287" i="23"/>
  <c r="E286" i="23"/>
  <c r="E290" i="23"/>
  <c r="E285" i="23"/>
  <c r="CU289" i="23"/>
  <c r="E262" i="23"/>
  <c r="L265" i="23"/>
  <c r="CU262" i="23"/>
  <c r="L263" i="23"/>
  <c r="I264" i="23"/>
  <c r="E268" i="23"/>
  <c r="I273" i="23"/>
  <c r="L264" i="23"/>
  <c r="E264" i="23"/>
  <c r="E266" i="23"/>
  <c r="CU268" i="23"/>
  <c r="E263" i="23"/>
  <c r="I252" i="23"/>
  <c r="CU246" i="23"/>
  <c r="CU255" i="23"/>
  <c r="L256" i="23"/>
  <c r="L254" i="23"/>
  <c r="CU253" i="23"/>
  <c r="E237" i="23"/>
  <c r="E238" i="23"/>
  <c r="I237" i="23"/>
  <c r="L238" i="23"/>
  <c r="L236" i="23"/>
  <c r="I240" i="23"/>
  <c r="E232" i="23"/>
  <c r="I235" i="23"/>
  <c r="L231" i="23"/>
  <c r="E234" i="23"/>
  <c r="L239" i="23"/>
  <c r="L234" i="23"/>
  <c r="I238" i="23"/>
  <c r="I239" i="23"/>
  <c r="I219" i="23"/>
  <c r="L224" i="23"/>
  <c r="L225" i="23"/>
  <c r="I223" i="23"/>
  <c r="E225" i="23"/>
  <c r="I224" i="23"/>
  <c r="L222" i="23"/>
  <c r="L220" i="23"/>
  <c r="I225" i="23"/>
  <c r="L213" i="23"/>
  <c r="I211" i="23"/>
  <c r="L212" i="23"/>
  <c r="E212" i="23"/>
  <c r="E211" i="23"/>
  <c r="E191" i="23"/>
  <c r="L195" i="23"/>
  <c r="L199" i="23"/>
  <c r="CU197" i="23"/>
  <c r="E198" i="23"/>
  <c r="I194" i="23"/>
  <c r="E195" i="23"/>
  <c r="E196" i="23"/>
  <c r="E197" i="23"/>
  <c r="BU189" i="23"/>
  <c r="L194" i="23"/>
  <c r="L196" i="23"/>
  <c r="I200" i="23"/>
  <c r="L181" i="23"/>
  <c r="E180" i="23"/>
  <c r="E179" i="23"/>
  <c r="E184" i="23"/>
  <c r="E181" i="23"/>
  <c r="E183" i="23"/>
  <c r="I182" i="23"/>
  <c r="L183" i="23"/>
  <c r="CU164" i="23"/>
  <c r="CU166" i="23"/>
  <c r="E170" i="23"/>
  <c r="L171" i="23"/>
  <c r="CU168" i="23"/>
  <c r="L169" i="23"/>
  <c r="L170" i="23"/>
  <c r="E169" i="23"/>
  <c r="E149" i="23"/>
  <c r="L153" i="23"/>
  <c r="CV153" i="23" s="1"/>
  <c r="I157" i="23"/>
  <c r="L157" i="23"/>
  <c r="CU155" i="23"/>
  <c r="E156" i="23"/>
  <c r="I155" i="23"/>
  <c r="E154" i="23"/>
  <c r="E155" i="23"/>
  <c r="CU140" i="23"/>
  <c r="CU141" i="23"/>
  <c r="CU132" i="23"/>
  <c r="L133" i="23"/>
  <c r="CU128" i="23"/>
  <c r="L129" i="23"/>
  <c r="CV129" i="23" s="1"/>
  <c r="I132" i="23"/>
  <c r="I128" i="23"/>
  <c r="E132" i="23"/>
  <c r="L132" i="23"/>
  <c r="CU124" i="23"/>
  <c r="L125" i="23"/>
  <c r="CU131" i="23"/>
  <c r="I111" i="23"/>
  <c r="E114" i="23"/>
  <c r="E117" i="23"/>
  <c r="L114" i="23"/>
  <c r="E112" i="23"/>
  <c r="I115" i="23"/>
  <c r="L97" i="23"/>
  <c r="I98" i="23"/>
  <c r="I101" i="23"/>
  <c r="I97" i="23"/>
  <c r="E101" i="23"/>
  <c r="CU96" i="23"/>
  <c r="E97" i="23"/>
  <c r="I100" i="23"/>
  <c r="E94" i="23"/>
  <c r="E96" i="23"/>
  <c r="E100" i="23"/>
  <c r="I67" i="23"/>
  <c r="CU65" i="23"/>
  <c r="CU67" i="23"/>
  <c r="E56" i="23"/>
  <c r="CU43" i="23"/>
  <c r="CU54" i="23"/>
  <c r="CU53" i="23"/>
  <c r="E35" i="23"/>
  <c r="L36" i="23"/>
  <c r="CU35" i="23"/>
  <c r="L16" i="23"/>
  <c r="I22" i="23"/>
  <c r="CU19" i="23"/>
  <c r="CU21" i="23"/>
  <c r="L18" i="23"/>
  <c r="I21" i="23"/>
  <c r="L22" i="23"/>
  <c r="BX10" i="23"/>
  <c r="AB10" i="23"/>
  <c r="AB9" i="23" s="1"/>
  <c r="AT10" i="23"/>
  <c r="AT9" i="23" s="1"/>
  <c r="F11" i="23"/>
  <c r="E11" i="23" s="1"/>
  <c r="AK10" i="23"/>
  <c r="CU11" i="23"/>
  <c r="AZ10" i="23"/>
  <c r="AZ9" i="23" s="1"/>
  <c r="M11" i="23"/>
  <c r="L11" i="23" s="1"/>
  <c r="AH10" i="23"/>
  <c r="AH9" i="23" s="1"/>
  <c r="BU604" i="23"/>
  <c r="F87" i="21"/>
  <c r="M28" i="3"/>
  <c r="A55" i="22" s="1"/>
  <c r="G9" i="7"/>
  <c r="AD11" i="7" s="1"/>
  <c r="AJ29" i="7"/>
  <c r="AD14" i="7"/>
  <c r="AJ28" i="7"/>
  <c r="AD25" i="7"/>
  <c r="AD29" i="7"/>
  <c r="I16" i="23"/>
  <c r="AL16" i="7"/>
  <c r="AI16" i="7"/>
  <c r="V10" i="23"/>
  <c r="J10" i="21"/>
  <c r="K27" i="21"/>
  <c r="K107" i="21"/>
  <c r="AI15" i="7"/>
  <c r="AN10" i="23"/>
  <c r="AN9" i="23" s="1"/>
  <c r="F28" i="23"/>
  <c r="P27" i="23"/>
  <c r="F113" i="23"/>
  <c r="E113" i="23" s="1"/>
  <c r="M95" i="23"/>
  <c r="L95" i="23" s="1"/>
  <c r="M99" i="23"/>
  <c r="L99" i="23" s="1"/>
  <c r="AK176" i="23"/>
  <c r="CA176" i="23"/>
  <c r="G9" i="14"/>
  <c r="Z593" i="13"/>
  <c r="AI579" i="13"/>
  <c r="AR565" i="13"/>
  <c r="G565" i="13"/>
  <c r="BA551" i="13"/>
  <c r="Q551" i="13"/>
  <c r="Z537" i="13"/>
  <c r="BA593" i="13"/>
  <c r="Q593" i="13"/>
  <c r="Z579" i="13"/>
  <c r="AI565" i="13"/>
  <c r="AR551" i="13"/>
  <c r="G551" i="13"/>
  <c r="BA537" i="13"/>
  <c r="Q537" i="13"/>
  <c r="AR593" i="13"/>
  <c r="G593" i="13"/>
  <c r="BA579" i="13"/>
  <c r="Q579" i="13"/>
  <c r="Z565" i="13"/>
  <c r="AI551" i="13"/>
  <c r="AR537" i="13"/>
  <c r="G537" i="13"/>
  <c r="AI593" i="13"/>
  <c r="G579" i="13"/>
  <c r="AI523" i="13"/>
  <c r="AR509" i="13"/>
  <c r="G509" i="13"/>
  <c r="BA495" i="13"/>
  <c r="Q495" i="13"/>
  <c r="Z481" i="13"/>
  <c r="Z523" i="13"/>
  <c r="AI509" i="13"/>
  <c r="AR495" i="13"/>
  <c r="G495" i="13"/>
  <c r="BA481" i="13"/>
  <c r="Q481" i="13"/>
  <c r="BA565" i="13"/>
  <c r="BA523" i="13"/>
  <c r="Q523" i="13"/>
  <c r="Z509" i="13"/>
  <c r="AI495" i="13"/>
  <c r="AR481" i="13"/>
  <c r="G481" i="13"/>
  <c r="AR523" i="13"/>
  <c r="Q509" i="13"/>
  <c r="AI466" i="13"/>
  <c r="AR451" i="13"/>
  <c r="G451" i="13"/>
  <c r="BA437" i="13"/>
  <c r="Q437" i="13"/>
  <c r="Z423" i="13"/>
  <c r="AI537" i="13"/>
  <c r="G523" i="13"/>
  <c r="Z466" i="13"/>
  <c r="AI451" i="13"/>
  <c r="AR437" i="13"/>
  <c r="G437" i="13"/>
  <c r="Q565" i="13"/>
  <c r="Z551" i="13"/>
  <c r="BA466" i="13"/>
  <c r="Q466" i="13"/>
  <c r="Z451" i="13"/>
  <c r="AI437" i="13"/>
  <c r="AR423" i="13"/>
  <c r="G423" i="13"/>
  <c r="AR579" i="13"/>
  <c r="BA509" i="13"/>
  <c r="AR466" i="13"/>
  <c r="G466" i="13"/>
  <c r="BA451" i="13"/>
  <c r="Q451" i="13"/>
  <c r="Z437" i="13"/>
  <c r="AI423" i="13"/>
  <c r="AI481" i="13"/>
  <c r="Z409" i="13"/>
  <c r="AI395" i="13"/>
  <c r="BA380" i="13"/>
  <c r="Q380" i="13"/>
  <c r="Z365" i="13"/>
  <c r="AI351" i="13"/>
  <c r="BA423" i="13"/>
  <c r="BA409" i="13"/>
  <c r="Q409" i="13"/>
  <c r="Z395" i="13"/>
  <c r="AR380" i="13"/>
  <c r="G380" i="13"/>
  <c r="BA365" i="13"/>
  <c r="Q365" i="13"/>
  <c r="Z351" i="13"/>
  <c r="Q423" i="13"/>
  <c r="AR409" i="13"/>
  <c r="G409" i="13"/>
  <c r="BA395" i="13"/>
  <c r="Q395" i="13"/>
  <c r="AI380" i="13"/>
  <c r="AR365" i="13"/>
  <c r="G365" i="13"/>
  <c r="BA351" i="13"/>
  <c r="Q351" i="13"/>
  <c r="AR395" i="13"/>
  <c r="BA337" i="13"/>
  <c r="Q337" i="13"/>
  <c r="AI322" i="13"/>
  <c r="AR307" i="13"/>
  <c r="G307" i="13"/>
  <c r="BA293" i="13"/>
  <c r="AI409" i="13"/>
  <c r="Z495" i="13"/>
  <c r="G395" i="13"/>
  <c r="AR337" i="13"/>
  <c r="G337" i="13"/>
  <c r="Z322" i="13"/>
  <c r="AI307" i="13"/>
  <c r="AR351" i="13"/>
  <c r="Z380" i="13"/>
  <c r="AI365" i="13"/>
  <c r="AI337" i="13"/>
  <c r="BA322" i="13"/>
  <c r="Q322" i="13"/>
  <c r="Z307" i="13"/>
  <c r="AI293" i="13"/>
  <c r="G351" i="13"/>
  <c r="Q307" i="13"/>
  <c r="G293" i="13"/>
  <c r="BA279" i="13"/>
  <c r="Q279" i="13"/>
  <c r="Z265" i="13"/>
  <c r="AI251" i="13"/>
  <c r="AR237" i="13"/>
  <c r="G237" i="13"/>
  <c r="BA223" i="13"/>
  <c r="Q223" i="13"/>
  <c r="Z209" i="13"/>
  <c r="AI195" i="13"/>
  <c r="AR293" i="13"/>
  <c r="Z337" i="13"/>
  <c r="AR279" i="13"/>
  <c r="G279" i="13"/>
  <c r="BA265" i="13"/>
  <c r="Q265" i="13"/>
  <c r="Z251" i="13"/>
  <c r="AI237" i="13"/>
  <c r="AR223" i="13"/>
  <c r="G223" i="13"/>
  <c r="BA209" i="13"/>
  <c r="Q209" i="13"/>
  <c r="Z195" i="13"/>
  <c r="AR322" i="13"/>
  <c r="G322" i="13"/>
  <c r="Z293" i="13"/>
  <c r="AI279" i="13"/>
  <c r="AR265" i="13"/>
  <c r="G265" i="13"/>
  <c r="BA251" i="13"/>
  <c r="Q251" i="13"/>
  <c r="Z237" i="13"/>
  <c r="AI223" i="13"/>
  <c r="AR209" i="13"/>
  <c r="G209" i="13"/>
  <c r="BA195" i="13"/>
  <c r="Q195" i="13"/>
  <c r="Q293" i="13"/>
  <c r="Q237" i="13"/>
  <c r="AR180" i="13"/>
  <c r="G180" i="13"/>
  <c r="BA165" i="13"/>
  <c r="Q165" i="13"/>
  <c r="Z151" i="13"/>
  <c r="AI137" i="13"/>
  <c r="AR123" i="13"/>
  <c r="G123" i="13"/>
  <c r="BA109" i="13"/>
  <c r="Q109" i="13"/>
  <c r="AI94" i="13"/>
  <c r="BA78" i="13"/>
  <c r="Q78" i="13"/>
  <c r="Z64" i="13"/>
  <c r="BA307" i="13"/>
  <c r="AR251" i="13"/>
  <c r="AI180" i="13"/>
  <c r="AR165" i="13"/>
  <c r="G165" i="13"/>
  <c r="BA151" i="13"/>
  <c r="Q151" i="13"/>
  <c r="Z137" i="13"/>
  <c r="AI123" i="13"/>
  <c r="AR109" i="13"/>
  <c r="G109" i="13"/>
  <c r="Z94" i="13"/>
  <c r="AR78" i="13"/>
  <c r="G78" i="13"/>
  <c r="BA64" i="13"/>
  <c r="Q64" i="13"/>
  <c r="G251" i="13"/>
  <c r="Z180" i="13"/>
  <c r="AI165" i="13"/>
  <c r="AR151" i="13"/>
  <c r="G151" i="13"/>
  <c r="BA137" i="13"/>
  <c r="Q137" i="13"/>
  <c r="Z123" i="13"/>
  <c r="AI109" i="13"/>
  <c r="BA94" i="13"/>
  <c r="Q94" i="13"/>
  <c r="AI78" i="13"/>
  <c r="AI265" i="13"/>
  <c r="AI209" i="13"/>
  <c r="AR195" i="13"/>
  <c r="Z279" i="13"/>
  <c r="Z223" i="13"/>
  <c r="G195" i="13"/>
  <c r="BA180" i="13"/>
  <c r="Q180" i="13"/>
  <c r="Z165" i="13"/>
  <c r="AI151" i="13"/>
  <c r="AR137" i="13"/>
  <c r="G137" i="13"/>
  <c r="BA123" i="13"/>
  <c r="Q123" i="13"/>
  <c r="Z109" i="13"/>
  <c r="AR94" i="13"/>
  <c r="G94" i="13"/>
  <c r="Z78" i="13"/>
  <c r="AR64" i="13"/>
  <c r="Z50" i="13"/>
  <c r="AI36" i="13"/>
  <c r="AR22" i="13"/>
  <c r="G22" i="13"/>
  <c r="Z7" i="13"/>
  <c r="AU602" i="23"/>
  <c r="G602" i="23"/>
  <c r="BV588" i="23"/>
  <c r="W588" i="23"/>
  <c r="AC574" i="23"/>
  <c r="AL562" i="23"/>
  <c r="AU550" i="23"/>
  <c r="G550" i="23"/>
  <c r="AI64" i="13"/>
  <c r="G64" i="13"/>
  <c r="BA237" i="13"/>
  <c r="AR50" i="13"/>
  <c r="G50" i="13"/>
  <c r="BA36" i="13"/>
  <c r="Q36" i="13"/>
  <c r="Z22" i="13"/>
  <c r="AR7" i="13"/>
  <c r="G7" i="13"/>
  <c r="AC602" i="23"/>
  <c r="AL588" i="23"/>
  <c r="AU574" i="23"/>
  <c r="G574" i="23"/>
  <c r="BV562" i="23"/>
  <c r="W562" i="23"/>
  <c r="Q22" i="13"/>
  <c r="BA7" i="13"/>
  <c r="AL574" i="23"/>
  <c r="G562" i="23"/>
  <c r="AC550" i="23"/>
  <c r="BV536" i="23"/>
  <c r="W536" i="23"/>
  <c r="AC522" i="23"/>
  <c r="AL510" i="23"/>
  <c r="AU496" i="23"/>
  <c r="G496" i="23"/>
  <c r="AC463" i="23"/>
  <c r="AR36" i="13"/>
  <c r="AU588" i="23"/>
  <c r="W574" i="23"/>
  <c r="BA50" i="13"/>
  <c r="Z36" i="13"/>
  <c r="AI7" i="13"/>
  <c r="W550" i="23"/>
  <c r="AU536" i="23"/>
  <c r="G536" i="23"/>
  <c r="BV522" i="23"/>
  <c r="W522" i="23"/>
  <c r="AC510" i="23"/>
  <c r="AL496" i="23"/>
  <c r="BV463" i="23"/>
  <c r="W463" i="23"/>
  <c r="Q7" i="13"/>
  <c r="AC588" i="23"/>
  <c r="AI50" i="13"/>
  <c r="G36" i="13"/>
  <c r="BV602" i="23"/>
  <c r="G588" i="23"/>
  <c r="AL536" i="23"/>
  <c r="AU522" i="23"/>
  <c r="G522" i="23"/>
  <c r="BV510" i="23"/>
  <c r="W510" i="23"/>
  <c r="AC496" i="23"/>
  <c r="AU463" i="23"/>
  <c r="G463" i="23"/>
  <c r="Q50" i="13"/>
  <c r="BA22" i="13"/>
  <c r="AL602" i="23"/>
  <c r="AU562" i="23"/>
  <c r="BV550" i="23"/>
  <c r="AI22" i="13"/>
  <c r="AL448" i="23"/>
  <c r="BV574" i="23"/>
  <c r="AL463" i="23"/>
  <c r="AC448" i="23"/>
  <c r="AL434" i="23"/>
  <c r="AU427" i="23"/>
  <c r="G427" i="23"/>
  <c r="BV413" i="23"/>
  <c r="W413" i="23"/>
  <c r="AC399" i="23"/>
  <c r="AU386" i="23"/>
  <c r="G386" i="23"/>
  <c r="BV371" i="23"/>
  <c r="W371" i="23"/>
  <c r="AC357" i="23"/>
  <c r="AL345" i="23"/>
  <c r="AL550" i="23"/>
  <c r="W602" i="23"/>
  <c r="BV496" i="23"/>
  <c r="G448" i="23"/>
  <c r="AU510" i="23"/>
  <c r="BV448" i="23"/>
  <c r="BV434" i="23"/>
  <c r="W434" i="23"/>
  <c r="AC427" i="23"/>
  <c r="AL413" i="23"/>
  <c r="AU399" i="23"/>
  <c r="G399" i="23"/>
  <c r="AC386" i="23"/>
  <c r="AL371" i="23"/>
  <c r="AU357" i="23"/>
  <c r="G357" i="23"/>
  <c r="BV345" i="23"/>
  <c r="W345" i="23"/>
  <c r="AC562" i="23"/>
  <c r="AL522" i="23"/>
  <c r="AU448" i="23"/>
  <c r="AC434" i="23"/>
  <c r="AU413" i="23"/>
  <c r="W399" i="23"/>
  <c r="AU331" i="23"/>
  <c r="G331" i="23"/>
  <c r="BV301" i="23"/>
  <c r="W301" i="23"/>
  <c r="AC294" i="23"/>
  <c r="AL280" i="23"/>
  <c r="AU275" i="23"/>
  <c r="G275" i="23"/>
  <c r="BV259" i="23"/>
  <c r="W259" i="23"/>
  <c r="AC371" i="23"/>
  <c r="W448" i="23"/>
  <c r="G434" i="23"/>
  <c r="AC413" i="23"/>
  <c r="BV386" i="23"/>
  <c r="G371" i="23"/>
  <c r="AL331" i="23"/>
  <c r="AU301" i="23"/>
  <c r="G301" i="23"/>
  <c r="BV294" i="23"/>
  <c r="W294" i="23"/>
  <c r="AC280" i="23"/>
  <c r="AL275" i="23"/>
  <c r="AU259" i="23"/>
  <c r="G259" i="23"/>
  <c r="AC536" i="23"/>
  <c r="BV427" i="23"/>
  <c r="G413" i="23"/>
  <c r="AL386" i="23"/>
  <c r="AU345" i="23"/>
  <c r="AL427" i="23"/>
  <c r="BV357" i="23"/>
  <c r="AC345" i="23"/>
  <c r="AC331" i="23"/>
  <c r="AL301" i="23"/>
  <c r="AU294" i="23"/>
  <c r="G294" i="23"/>
  <c r="BV280" i="23"/>
  <c r="W280" i="23"/>
  <c r="AC275" i="23"/>
  <c r="AL259" i="23"/>
  <c r="W427" i="23"/>
  <c r="AL357" i="23"/>
  <c r="G345" i="23"/>
  <c r="BV331" i="23"/>
  <c r="W331" i="23"/>
  <c r="AC301" i="23"/>
  <c r="AL294" i="23"/>
  <c r="AU280" i="23"/>
  <c r="G280" i="23"/>
  <c r="BV275" i="23"/>
  <c r="W275" i="23"/>
  <c r="AC259" i="23"/>
  <c r="G510" i="23"/>
  <c r="AU434" i="23"/>
  <c r="AL399" i="23"/>
  <c r="AU371" i="23"/>
  <c r="W357" i="23"/>
  <c r="AL242" i="23"/>
  <c r="AU228" i="23"/>
  <c r="G228" i="23"/>
  <c r="BV216" i="23"/>
  <c r="W216" i="23"/>
  <c r="AC202" i="23"/>
  <c r="AU187" i="23"/>
  <c r="G187" i="23"/>
  <c r="BV174" i="23"/>
  <c r="W174" i="23"/>
  <c r="AC160" i="23"/>
  <c r="AL146" i="23"/>
  <c r="AU135" i="23"/>
  <c r="G135" i="23"/>
  <c r="BV121" i="23"/>
  <c r="W121" i="23"/>
  <c r="BV399" i="23"/>
  <c r="AC242" i="23"/>
  <c r="AL228" i="23"/>
  <c r="AU216" i="23"/>
  <c r="G216" i="23"/>
  <c r="BV202" i="23"/>
  <c r="W202" i="23"/>
  <c r="AL187" i="23"/>
  <c r="AU174" i="23"/>
  <c r="G174" i="23"/>
  <c r="BV160" i="23"/>
  <c r="W160" i="23"/>
  <c r="AC146" i="23"/>
  <c r="AL135" i="23"/>
  <c r="AU121" i="23"/>
  <c r="G121" i="23"/>
  <c r="BV242" i="23"/>
  <c r="W242" i="23"/>
  <c r="AC228" i="23"/>
  <c r="AL216" i="23"/>
  <c r="AU202" i="23"/>
  <c r="G202" i="23"/>
  <c r="AC187" i="23"/>
  <c r="AL174" i="23"/>
  <c r="AU160" i="23"/>
  <c r="G160" i="23"/>
  <c r="BV146" i="23"/>
  <c r="W146" i="23"/>
  <c r="AC135" i="23"/>
  <c r="AL121" i="23"/>
  <c r="AU242" i="23"/>
  <c r="BV187" i="23"/>
  <c r="AU106" i="23"/>
  <c r="G106" i="23"/>
  <c r="AC90" i="23"/>
  <c r="AL58" i="23"/>
  <c r="AU39" i="23"/>
  <c r="G39" i="23"/>
  <c r="BV25" i="23"/>
  <c r="AC13" i="23"/>
  <c r="AU7" i="23"/>
  <c r="G7" i="23"/>
  <c r="G242" i="23"/>
  <c r="AL202" i="23"/>
  <c r="W187" i="23"/>
  <c r="AU146" i="23"/>
  <c r="G146" i="23"/>
  <c r="W496" i="23"/>
  <c r="BV228" i="23"/>
  <c r="AC216" i="23"/>
  <c r="AL160" i="23"/>
  <c r="W135" i="23"/>
  <c r="AC106" i="23"/>
  <c r="AU90" i="23"/>
  <c r="G90" i="23"/>
  <c r="BV58" i="23"/>
  <c r="W58" i="23"/>
  <c r="AC39" i="23"/>
  <c r="AL25" i="23"/>
  <c r="AU13" i="23"/>
  <c r="G13" i="23"/>
  <c r="AC7" i="23"/>
  <c r="AC121" i="23"/>
  <c r="BV106" i="23"/>
  <c r="AL90" i="23"/>
  <c r="AU58" i="23"/>
  <c r="G58" i="23"/>
  <c r="BV39" i="23"/>
  <c r="W39" i="23"/>
  <c r="AC25" i="23"/>
  <c r="AL13" i="23"/>
  <c r="BV7" i="23"/>
  <c r="L46" i="23"/>
  <c r="AC58" i="23"/>
  <c r="N27" i="3"/>
  <c r="D37" i="22" s="1"/>
  <c r="K87" i="21"/>
  <c r="F128" i="21"/>
  <c r="AF16" i="7"/>
  <c r="AL17" i="7"/>
  <c r="AL19" i="7"/>
  <c r="AQ15" i="23"/>
  <c r="Y41" i="23"/>
  <c r="V92" i="23"/>
  <c r="M94" i="23"/>
  <c r="AK92" i="23"/>
  <c r="CA92" i="23"/>
  <c r="J96" i="23"/>
  <c r="I96" i="23" s="1"/>
  <c r="L98" i="23"/>
  <c r="L102" i="23"/>
  <c r="AE230" i="23"/>
  <c r="J231" i="23"/>
  <c r="E93" i="23"/>
  <c r="O27" i="3"/>
  <c r="F47" i="21"/>
  <c r="F147" i="21"/>
  <c r="E16" i="23"/>
  <c r="E18" i="23"/>
  <c r="M20" i="23"/>
  <c r="L20" i="23" s="1"/>
  <c r="E22" i="23"/>
  <c r="J23" i="23"/>
  <c r="I23" i="23" s="1"/>
  <c r="AU25" i="23"/>
  <c r="CU31" i="23"/>
  <c r="V60" i="23"/>
  <c r="AW60" i="23"/>
  <c r="AW9" i="23" s="1"/>
  <c r="CU63" i="23"/>
  <c r="CU72" i="23"/>
  <c r="BV90" i="23"/>
  <c r="CU112" i="23"/>
  <c r="F118" i="23"/>
  <c r="E118" i="23" s="1"/>
  <c r="AQ10" i="23"/>
  <c r="J19" i="23"/>
  <c r="I19" i="23" s="1"/>
  <c r="W90" i="23"/>
  <c r="P27" i="3"/>
  <c r="K67" i="21"/>
  <c r="AD26" i="7"/>
  <c r="V15" i="23"/>
  <c r="J17" i="23"/>
  <c r="I17" i="23" s="1"/>
  <c r="M19" i="23"/>
  <c r="L19" i="23" s="1"/>
  <c r="M23" i="23"/>
  <c r="L23" i="23" s="1"/>
  <c r="L51" i="23"/>
  <c r="F54" i="23"/>
  <c r="E54" i="23" s="1"/>
  <c r="M56" i="23"/>
  <c r="L56" i="23" s="1"/>
  <c r="P60" i="23"/>
  <c r="AQ60" i="23"/>
  <c r="F95" i="23"/>
  <c r="E95" i="23" s="1"/>
  <c r="M96" i="23"/>
  <c r="L96" i="23" s="1"/>
  <c r="F99" i="23"/>
  <c r="E99" i="23" s="1"/>
  <c r="M100" i="23"/>
  <c r="L100" i="23" s="1"/>
  <c r="AK190" i="23"/>
  <c r="F193" i="23"/>
  <c r="E193" i="23" s="1"/>
  <c r="CA190" i="23"/>
  <c r="M193" i="23"/>
  <c r="L193" i="23" s="1"/>
  <c r="G25" i="23"/>
  <c r="AL39" i="23"/>
  <c r="M54" i="23"/>
  <c r="L54" i="23" s="1"/>
  <c r="Q27" i="3"/>
  <c r="F27" i="21"/>
  <c r="F107" i="21"/>
  <c r="AL7" i="23"/>
  <c r="AE10" i="23"/>
  <c r="BU10" i="23"/>
  <c r="BV13" i="23"/>
  <c r="L28" i="23"/>
  <c r="E36" i="23"/>
  <c r="M37" i="23"/>
  <c r="L37" i="23" s="1"/>
  <c r="AE41" i="23"/>
  <c r="BU41" i="23"/>
  <c r="BU60" i="23"/>
  <c r="I72" i="23"/>
  <c r="L67" i="23"/>
  <c r="E88" i="23"/>
  <c r="AL106" i="23"/>
  <c r="BU109" i="23"/>
  <c r="BU108" i="23" s="1"/>
  <c r="F111" i="23"/>
  <c r="E111" i="23" s="1"/>
  <c r="J112" i="23"/>
  <c r="I112" i="23" s="1"/>
  <c r="M113" i="23"/>
  <c r="L113" i="23" s="1"/>
  <c r="AC174" i="23"/>
  <c r="I205" i="23"/>
  <c r="F67" i="21"/>
  <c r="P10" i="23"/>
  <c r="K47" i="21"/>
  <c r="M17" i="23"/>
  <c r="L17" i="23" s="1"/>
  <c r="F20" i="23"/>
  <c r="E20" i="23" s="1"/>
  <c r="M21" i="23"/>
  <c r="L21" i="23" s="1"/>
  <c r="Y27" i="23"/>
  <c r="L72" i="23"/>
  <c r="AT108" i="23"/>
  <c r="M112" i="23"/>
  <c r="L112" i="23" s="1"/>
  <c r="F128" i="23"/>
  <c r="E128" i="23" s="1"/>
  <c r="I149" i="23"/>
  <c r="AH261" i="23"/>
  <c r="M262" i="23"/>
  <c r="P92" i="23"/>
  <c r="AN123" i="23"/>
  <c r="M128" i="23"/>
  <c r="L128" i="23" s="1"/>
  <c r="L149" i="23"/>
  <c r="CU181" i="23"/>
  <c r="CU191" i="23"/>
  <c r="CU195" i="23"/>
  <c r="CU199" i="23"/>
  <c r="V230" i="23"/>
  <c r="Y230" i="23" s="1"/>
  <c r="M232" i="23"/>
  <c r="AB282" i="23"/>
  <c r="M117" i="23"/>
  <c r="L117" i="23" s="1"/>
  <c r="J117" i="23"/>
  <c r="I117" i="23" s="1"/>
  <c r="E124" i="23"/>
  <c r="E125" i="23"/>
  <c r="P123" i="23"/>
  <c r="F127" i="23"/>
  <c r="E127" i="23" s="1"/>
  <c r="F131" i="23"/>
  <c r="E131" i="23" s="1"/>
  <c r="M131" i="23"/>
  <c r="L131" i="23" s="1"/>
  <c r="CV131" i="23" s="1"/>
  <c r="AB137" i="23"/>
  <c r="AK137" i="23"/>
  <c r="P148" i="23"/>
  <c r="F150" i="23"/>
  <c r="E150" i="23" s="1"/>
  <c r="J166" i="23"/>
  <c r="I166" i="23" s="1"/>
  <c r="J170" i="23"/>
  <c r="I170" i="23" s="1"/>
  <c r="V190" i="23"/>
  <c r="Y190" i="23" s="1"/>
  <c r="AK204" i="23"/>
  <c r="F206" i="23"/>
  <c r="E206" i="23" s="1"/>
  <c r="CA204" i="23"/>
  <c r="M206" i="23"/>
  <c r="L206" i="23" s="1"/>
  <c r="CV206" i="23" s="1"/>
  <c r="CU212" i="23"/>
  <c r="P218" i="23"/>
  <c r="AQ218" i="23"/>
  <c r="P230" i="23"/>
  <c r="F233" i="23"/>
  <c r="E233" i="23" s="1"/>
  <c r="M233" i="23"/>
  <c r="L233" i="23" s="1"/>
  <c r="AQ230" i="23"/>
  <c r="J284" i="23"/>
  <c r="I284" i="23" s="1"/>
  <c r="Y282" i="23"/>
  <c r="AT282" i="23"/>
  <c r="F284" i="23"/>
  <c r="E284" i="23" s="1"/>
  <c r="M166" i="23"/>
  <c r="L166" i="23" s="1"/>
  <c r="V162" i="23"/>
  <c r="I181" i="23"/>
  <c r="I191" i="23"/>
  <c r="I195" i="23"/>
  <c r="I199" i="23"/>
  <c r="F218" i="23"/>
  <c r="E219" i="23"/>
  <c r="AB244" i="23"/>
  <c r="L283" i="23"/>
  <c r="CV283" i="23" s="1"/>
  <c r="AW333" i="23"/>
  <c r="CU126" i="23"/>
  <c r="M127" i="23"/>
  <c r="L127" i="23" s="1"/>
  <c r="M155" i="23"/>
  <c r="L155" i="23" s="1"/>
  <c r="L163" i="23"/>
  <c r="L191" i="23"/>
  <c r="J212" i="23"/>
  <c r="I212" i="23" s="1"/>
  <c r="L219" i="23"/>
  <c r="CU221" i="23"/>
  <c r="Y261" i="23"/>
  <c r="AZ282" i="23"/>
  <c r="AK148" i="23"/>
  <c r="F151" i="23"/>
  <c r="E151" i="23" s="1"/>
  <c r="CA148" i="23"/>
  <c r="M151" i="23"/>
  <c r="L151" i="23" s="1"/>
  <c r="I163" i="23"/>
  <c r="P176" i="23"/>
  <c r="P190" i="23"/>
  <c r="F192" i="23"/>
  <c r="L192" i="23"/>
  <c r="AQ190" i="23"/>
  <c r="AT244" i="23"/>
  <c r="E133" i="23"/>
  <c r="CU149" i="23"/>
  <c r="CU153" i="23"/>
  <c r="CU157" i="23"/>
  <c r="AQ162" i="23"/>
  <c r="M208" i="23"/>
  <c r="L208" i="23" s="1"/>
  <c r="V204" i="23"/>
  <c r="AW204" i="23"/>
  <c r="CU232" i="23"/>
  <c r="CU236" i="23"/>
  <c r="CU240" i="23"/>
  <c r="Y296" i="23"/>
  <c r="CU117" i="23"/>
  <c r="M118" i="23"/>
  <c r="L118" i="23" s="1"/>
  <c r="J125" i="23"/>
  <c r="M126" i="23"/>
  <c r="L126" i="23" s="1"/>
  <c r="V123" i="23"/>
  <c r="AW123" i="23"/>
  <c r="J126" i="23"/>
  <c r="I126" i="23" s="1"/>
  <c r="J130" i="23"/>
  <c r="I130" i="23" s="1"/>
  <c r="P137" i="23"/>
  <c r="J144" i="23"/>
  <c r="I144" i="23" s="1"/>
  <c r="AK162" i="23"/>
  <c r="F164" i="23"/>
  <c r="E164" i="23" s="1"/>
  <c r="CA162" i="23"/>
  <c r="M164" i="23"/>
  <c r="L164" i="23" s="1"/>
  <c r="M197" i="23"/>
  <c r="L197" i="23" s="1"/>
  <c r="P204" i="23"/>
  <c r="L205" i="23"/>
  <c r="J220" i="23"/>
  <c r="I220" i="23" s="1"/>
  <c r="M221" i="23"/>
  <c r="L221" i="23" s="1"/>
  <c r="V218" i="23"/>
  <c r="Y218" i="23" s="1"/>
  <c r="F231" i="23"/>
  <c r="F235" i="23"/>
  <c r="E235" i="23" s="1"/>
  <c r="F239" i="23"/>
  <c r="E239" i="23" s="1"/>
  <c r="E283" i="23"/>
  <c r="AT296" i="23"/>
  <c r="E256" i="23"/>
  <c r="AT261" i="23"/>
  <c r="E267" i="23"/>
  <c r="AH277" i="23"/>
  <c r="E289" i="23"/>
  <c r="AH296" i="23"/>
  <c r="BX296" i="23"/>
  <c r="BX334" i="23"/>
  <c r="F363" i="23"/>
  <c r="E363" i="23" s="1"/>
  <c r="AB359" i="23"/>
  <c r="V415" i="23"/>
  <c r="J232" i="23"/>
  <c r="I232" i="23" s="1"/>
  <c r="M278" i="23"/>
  <c r="L278" i="23" s="1"/>
  <c r="M291" i="23"/>
  <c r="L291" i="23" s="1"/>
  <c r="J292" i="23"/>
  <c r="I292" i="23" s="1"/>
  <c r="E299" i="23"/>
  <c r="F328" i="23"/>
  <c r="E328" i="23" s="1"/>
  <c r="F375" i="23"/>
  <c r="E375" i="23" s="1"/>
  <c r="AB373" i="23"/>
  <c r="AN389" i="23"/>
  <c r="BX429" i="23"/>
  <c r="AB261" i="23"/>
  <c r="AZ261" i="23"/>
  <c r="E273" i="23"/>
  <c r="F297" i="23"/>
  <c r="E297" i="23" s="1"/>
  <c r="AB296" i="23"/>
  <c r="AZ296" i="23"/>
  <c r="AB303" i="23"/>
  <c r="AZ303" i="23"/>
  <c r="BH39" i="13"/>
  <c r="I39" i="13"/>
  <c r="M41" i="13"/>
  <c r="L41" i="13" s="1"/>
  <c r="V38" i="13"/>
  <c r="J257" i="23"/>
  <c r="I257" i="23" s="1"/>
  <c r="J262" i="23"/>
  <c r="J268" i="23"/>
  <c r="I268" i="23" s="1"/>
  <c r="Y277" i="23"/>
  <c r="AT277" i="23"/>
  <c r="L289" i="23"/>
  <c r="E360" i="23"/>
  <c r="AE389" i="23"/>
  <c r="I402" i="23"/>
  <c r="AK401" i="23"/>
  <c r="CA401" i="23"/>
  <c r="M411" i="23"/>
  <c r="L411" i="23" s="1"/>
  <c r="I432" i="23"/>
  <c r="V450" i="23"/>
  <c r="AE524" i="23"/>
  <c r="J527" i="23"/>
  <c r="I527" i="23" s="1"/>
  <c r="AB176" i="23"/>
  <c r="AB218" i="23"/>
  <c r="F252" i="23"/>
  <c r="E252" i="23" s="1"/>
  <c r="J254" i="23"/>
  <c r="I254" i="23" s="1"/>
  <c r="J265" i="23"/>
  <c r="I265" i="23" s="1"/>
  <c r="J285" i="23"/>
  <c r="I285" i="23" s="1"/>
  <c r="M286" i="23"/>
  <c r="L286" i="23" s="1"/>
  <c r="E292" i="23"/>
  <c r="M297" i="23"/>
  <c r="L297" i="23" s="1"/>
  <c r="J304" i="23"/>
  <c r="Y303" i="23"/>
  <c r="AT303" i="23"/>
  <c r="I360" i="23"/>
  <c r="P373" i="23"/>
  <c r="M424" i="23"/>
  <c r="L424" i="23" s="1"/>
  <c r="J151" i="23"/>
  <c r="I151" i="23" s="1"/>
  <c r="J193" i="23"/>
  <c r="I193" i="23" s="1"/>
  <c r="M255" i="23"/>
  <c r="L255" i="23" s="1"/>
  <c r="CV255" i="23" s="1"/>
  <c r="M266" i="23"/>
  <c r="L266" i="23" s="1"/>
  <c r="AN282" i="23"/>
  <c r="J289" i="23"/>
  <c r="I289" i="23" s="1"/>
  <c r="M290" i="23"/>
  <c r="L290" i="23" s="1"/>
  <c r="V334" i="23"/>
  <c r="Y334" i="23" s="1"/>
  <c r="AK347" i="23"/>
  <c r="CA347" i="23"/>
  <c r="I390" i="23"/>
  <c r="L416" i="23"/>
  <c r="I418" i="23"/>
  <c r="M437" i="23"/>
  <c r="M436" i="23" s="1"/>
  <c r="V436" i="23"/>
  <c r="Y436" i="23" s="1"/>
  <c r="AB230" i="23"/>
  <c r="E265" i="23"/>
  <c r="AB277" i="23"/>
  <c r="J299" i="23"/>
  <c r="I299" i="23" s="1"/>
  <c r="M328" i="23"/>
  <c r="L328" i="23" s="1"/>
  <c r="CV328" i="23" s="1"/>
  <c r="J353" i="23"/>
  <c r="I353" i="23" s="1"/>
  <c r="I419" i="23"/>
  <c r="J421" i="23"/>
  <c r="I421" i="23" s="1"/>
  <c r="I500" i="23"/>
  <c r="AT498" i="23"/>
  <c r="F500" i="23"/>
  <c r="E500" i="23" s="1"/>
  <c r="L360" i="23"/>
  <c r="L431" i="23"/>
  <c r="I431" i="23"/>
  <c r="I53" i="13"/>
  <c r="F339" i="23"/>
  <c r="E339" i="23" s="1"/>
  <c r="J352" i="23"/>
  <c r="I352" i="23" s="1"/>
  <c r="M355" i="23"/>
  <c r="L355" i="23" s="1"/>
  <c r="CV355" i="23" s="1"/>
  <c r="M363" i="23"/>
  <c r="L363" i="23" s="1"/>
  <c r="CV363" i="23" s="1"/>
  <c r="CU367" i="23"/>
  <c r="J373" i="23"/>
  <c r="M375" i="23"/>
  <c r="L375" i="23" s="1"/>
  <c r="CU380" i="23"/>
  <c r="M402" i="23"/>
  <c r="F404" i="23"/>
  <c r="E404" i="23" s="1"/>
  <c r="AB401" i="23"/>
  <c r="J407" i="23"/>
  <c r="I407" i="23" s="1"/>
  <c r="M410" i="23"/>
  <c r="L410" i="23" s="1"/>
  <c r="F417" i="23"/>
  <c r="E417" i="23" s="1"/>
  <c r="P415" i="23"/>
  <c r="AQ415" i="23"/>
  <c r="F418" i="23"/>
  <c r="E418" i="23" s="1"/>
  <c r="J420" i="23"/>
  <c r="I420" i="23" s="1"/>
  <c r="M423" i="23"/>
  <c r="L423" i="23" s="1"/>
  <c r="CV423" i="23" s="1"/>
  <c r="F431" i="23"/>
  <c r="E431" i="23" s="1"/>
  <c r="AB429" i="23"/>
  <c r="F432" i="23"/>
  <c r="E432" i="23" s="1"/>
  <c r="I439" i="23"/>
  <c r="F442" i="23"/>
  <c r="E442" i="23" s="1"/>
  <c r="AE450" i="23"/>
  <c r="BU450" i="23"/>
  <c r="AB466" i="23"/>
  <c r="AZ466" i="23"/>
  <c r="M595" i="23"/>
  <c r="L595" i="23" s="1"/>
  <c r="BH47" i="13"/>
  <c r="I47" i="13"/>
  <c r="J335" i="23"/>
  <c r="I335" i="23" s="1"/>
  <c r="I337" i="23"/>
  <c r="M338" i="23"/>
  <c r="L338" i="23" s="1"/>
  <c r="J343" i="23"/>
  <c r="I343" i="23" s="1"/>
  <c r="AE347" i="23"/>
  <c r="BU347" i="23"/>
  <c r="J348" i="23"/>
  <c r="I348" i="23" s="1"/>
  <c r="AN347" i="23"/>
  <c r="M349" i="23"/>
  <c r="L349" i="23" s="1"/>
  <c r="J354" i="23"/>
  <c r="I354" i="23" s="1"/>
  <c r="AK359" i="23"/>
  <c r="F361" i="23"/>
  <c r="E361" i="23" s="1"/>
  <c r="CA359" i="23"/>
  <c r="E382" i="23"/>
  <c r="M390" i="23"/>
  <c r="M396" i="23"/>
  <c r="L396" i="23" s="1"/>
  <c r="P401" i="23"/>
  <c r="I441" i="23"/>
  <c r="L442" i="23"/>
  <c r="F454" i="23"/>
  <c r="E454" i="23" s="1"/>
  <c r="AE498" i="23"/>
  <c r="J499" i="23"/>
  <c r="BU498" i="23"/>
  <c r="J514" i="23"/>
  <c r="I514" i="23" s="1"/>
  <c r="BU512" i="23"/>
  <c r="I515" i="23"/>
  <c r="M528" i="23"/>
  <c r="L528" i="23" s="1"/>
  <c r="V524" i="23"/>
  <c r="AW524" i="23"/>
  <c r="F531" i="23"/>
  <c r="E531" i="23" s="1"/>
  <c r="M541" i="23"/>
  <c r="L541" i="23" s="1"/>
  <c r="V538" i="23"/>
  <c r="M335" i="23"/>
  <c r="L335" i="23" s="1"/>
  <c r="F337" i="23"/>
  <c r="E337" i="23" s="1"/>
  <c r="CU339" i="23"/>
  <c r="M343" i="23"/>
  <c r="L343" i="23" s="1"/>
  <c r="F348" i="23"/>
  <c r="E348" i="23" s="1"/>
  <c r="CU350" i="23"/>
  <c r="M354" i="23"/>
  <c r="L354" i="23" s="1"/>
  <c r="P359" i="23"/>
  <c r="AN359" i="23"/>
  <c r="J361" i="23"/>
  <c r="I361" i="23" s="1"/>
  <c r="E390" i="23"/>
  <c r="F395" i="23"/>
  <c r="E395" i="23" s="1"/>
  <c r="F403" i="23"/>
  <c r="E403" i="23" s="1"/>
  <c r="M409" i="23"/>
  <c r="L409" i="23" s="1"/>
  <c r="F411" i="23"/>
  <c r="E411" i="23" s="1"/>
  <c r="F416" i="23"/>
  <c r="CU418" i="23"/>
  <c r="M422" i="23"/>
  <c r="L422" i="23" s="1"/>
  <c r="F424" i="23"/>
  <c r="E424" i="23" s="1"/>
  <c r="CU431" i="23"/>
  <c r="AK429" i="23"/>
  <c r="CA429" i="23"/>
  <c r="CU432" i="23"/>
  <c r="P498" i="23"/>
  <c r="F501" i="23"/>
  <c r="E501" i="23" s="1"/>
  <c r="AQ498" i="23"/>
  <c r="M501" i="23"/>
  <c r="L501" i="23" s="1"/>
  <c r="AT524" i="23"/>
  <c r="M599" i="23"/>
  <c r="L599" i="23" s="1"/>
  <c r="F335" i="23"/>
  <c r="E335" i="23" s="1"/>
  <c r="F343" i="23"/>
  <c r="E343" i="23" s="1"/>
  <c r="F354" i="23"/>
  <c r="E354" i="23" s="1"/>
  <c r="E369" i="23"/>
  <c r="AN373" i="23"/>
  <c r="E394" i="23"/>
  <c r="F409" i="23"/>
  <c r="E409" i="23" s="1"/>
  <c r="I411" i="23"/>
  <c r="AW415" i="23"/>
  <c r="I416" i="23"/>
  <c r="AE415" i="23"/>
  <c r="BU415" i="23"/>
  <c r="F422" i="23"/>
  <c r="E422" i="23" s="1"/>
  <c r="J424" i="23"/>
  <c r="I424" i="23" s="1"/>
  <c r="F438" i="23"/>
  <c r="E438" i="23" s="1"/>
  <c r="I443" i="23"/>
  <c r="F446" i="23"/>
  <c r="E446" i="23" s="1"/>
  <c r="F459" i="23"/>
  <c r="E459" i="23" s="1"/>
  <c r="E513" i="23"/>
  <c r="I519" i="23"/>
  <c r="M586" i="23"/>
  <c r="L586" i="23" s="1"/>
  <c r="AH347" i="23"/>
  <c r="BX347" i="23"/>
  <c r="F350" i="23"/>
  <c r="E350" i="23" s="1"/>
  <c r="F366" i="23"/>
  <c r="E366" i="23" s="1"/>
  <c r="F367" i="23"/>
  <c r="E367" i="23" s="1"/>
  <c r="AE373" i="23"/>
  <c r="BU373" i="23"/>
  <c r="F379" i="23"/>
  <c r="E379" i="23" s="1"/>
  <c r="F380" i="23"/>
  <c r="E380" i="23" s="1"/>
  <c r="P389" i="23"/>
  <c r="AQ389" i="23"/>
  <c r="J392" i="23"/>
  <c r="I392" i="23" s="1"/>
  <c r="J394" i="23"/>
  <c r="I394" i="23" s="1"/>
  <c r="M395" i="23"/>
  <c r="L395" i="23" s="1"/>
  <c r="L404" i="23"/>
  <c r="BX401" i="23"/>
  <c r="AH415" i="23"/>
  <c r="L417" i="23"/>
  <c r="BX415" i="23"/>
  <c r="L425" i="23"/>
  <c r="AK436" i="23"/>
  <c r="E468" i="23"/>
  <c r="F466" i="23"/>
  <c r="AQ466" i="23"/>
  <c r="F527" i="23"/>
  <c r="E527" i="23" s="1"/>
  <c r="AK538" i="23"/>
  <c r="AE564" i="23"/>
  <c r="BF10" i="13"/>
  <c r="M11" i="13"/>
  <c r="L11" i="13" s="1"/>
  <c r="J339" i="23"/>
  <c r="I339" i="23" s="1"/>
  <c r="J341" i="23"/>
  <c r="I341" i="23" s="1"/>
  <c r="M342" i="23"/>
  <c r="L342" i="23" s="1"/>
  <c r="V347" i="23"/>
  <c r="Y347" i="23" s="1"/>
  <c r="J350" i="23"/>
  <c r="I350" i="23" s="1"/>
  <c r="AQ359" i="23"/>
  <c r="AQ333" i="23" s="1"/>
  <c r="AH359" i="23"/>
  <c r="M362" i="23"/>
  <c r="L362" i="23" s="1"/>
  <c r="E365" i="23"/>
  <c r="AH373" i="23"/>
  <c r="E377" i="23"/>
  <c r="M383" i="23"/>
  <c r="L383" i="23" s="1"/>
  <c r="CV383" i="23" s="1"/>
  <c r="AB389" i="23"/>
  <c r="M392" i="23"/>
  <c r="L392" i="23" s="1"/>
  <c r="AT415" i="23"/>
  <c r="AT429" i="23"/>
  <c r="I445" i="23"/>
  <c r="J532" i="23"/>
  <c r="I532" i="23" s="1"/>
  <c r="CV532" i="23" s="1"/>
  <c r="AH538" i="23"/>
  <c r="J539" i="23"/>
  <c r="BX538" i="23"/>
  <c r="AE576" i="23"/>
  <c r="J583" i="23"/>
  <c r="I583" i="23" s="1"/>
  <c r="BH34" i="13"/>
  <c r="I34" i="13"/>
  <c r="F437" i="23"/>
  <c r="F439" i="23"/>
  <c r="E439" i="23" s="1"/>
  <c r="F443" i="23"/>
  <c r="E443" i="23" s="1"/>
  <c r="F445" i="23"/>
  <c r="E445" i="23" s="1"/>
  <c r="CU453" i="23"/>
  <c r="F453" i="23"/>
  <c r="E453" i="23" s="1"/>
  <c r="F456" i="23"/>
  <c r="E456" i="23" s="1"/>
  <c r="V498" i="23"/>
  <c r="L500" i="23"/>
  <c r="AK512" i="23"/>
  <c r="CU515" i="23"/>
  <c r="CU519" i="23"/>
  <c r="I525" i="23"/>
  <c r="M526" i="23"/>
  <c r="M530" i="23"/>
  <c r="L530" i="23" s="1"/>
  <c r="M534" i="23"/>
  <c r="L534" i="23" s="1"/>
  <c r="L548" i="23"/>
  <c r="F579" i="23"/>
  <c r="E579" i="23" s="1"/>
  <c r="P576" i="23"/>
  <c r="F591" i="23"/>
  <c r="AK590" i="23"/>
  <c r="I593" i="23"/>
  <c r="F605" i="23"/>
  <c r="P604" i="23"/>
  <c r="E53" i="13"/>
  <c r="F451" i="23"/>
  <c r="CU455" i="23"/>
  <c r="L468" i="23"/>
  <c r="CU490" i="23"/>
  <c r="M493" i="23"/>
  <c r="L493" i="23" s="1"/>
  <c r="M494" i="23"/>
  <c r="L494" i="23" s="1"/>
  <c r="J501" i="23"/>
  <c r="I501" i="23" s="1"/>
  <c r="AN498" i="23"/>
  <c r="M502" i="23"/>
  <c r="L502" i="23" s="1"/>
  <c r="M506" i="23"/>
  <c r="L506" i="23" s="1"/>
  <c r="AE538" i="23"/>
  <c r="BU538" i="23"/>
  <c r="J541" i="23"/>
  <c r="I541" i="23" s="1"/>
  <c r="J582" i="23"/>
  <c r="I582" i="23" s="1"/>
  <c r="L591" i="23"/>
  <c r="F593" i="23"/>
  <c r="E593" i="23" s="1"/>
  <c r="AB590" i="23"/>
  <c r="J29" i="13"/>
  <c r="I29" i="13" s="1"/>
  <c r="BC24" i="13"/>
  <c r="CU451" i="23"/>
  <c r="AN450" i="23"/>
  <c r="J455" i="23"/>
  <c r="I455" i="23" s="1"/>
  <c r="F499" i="23"/>
  <c r="AH498" i="23"/>
  <c r="BX498" i="23"/>
  <c r="F503" i="23"/>
  <c r="E503" i="23" s="1"/>
  <c r="F507" i="23"/>
  <c r="E507" i="23" s="1"/>
  <c r="J526" i="23"/>
  <c r="I526" i="23" s="1"/>
  <c r="BX524" i="23"/>
  <c r="M539" i="23"/>
  <c r="M543" i="23"/>
  <c r="L543" i="23" s="1"/>
  <c r="M545" i="23"/>
  <c r="L545" i="23" s="1"/>
  <c r="F452" i="23"/>
  <c r="E452" i="23" s="1"/>
  <c r="M453" i="23"/>
  <c r="L453" i="23" s="1"/>
  <c r="CV453" i="23" s="1"/>
  <c r="M455" i="23"/>
  <c r="L455" i="23" s="1"/>
  <c r="F457" i="23"/>
  <c r="E457" i="23" s="1"/>
  <c r="M458" i="23"/>
  <c r="L458" i="23" s="1"/>
  <c r="M490" i="23"/>
  <c r="L490" i="23" s="1"/>
  <c r="V466" i="23"/>
  <c r="AK498" i="23"/>
  <c r="CA498" i="23"/>
  <c r="M517" i="23"/>
  <c r="L517" i="23" s="1"/>
  <c r="AK524" i="23"/>
  <c r="F526" i="23"/>
  <c r="E526" i="23" s="1"/>
  <c r="M527" i="23"/>
  <c r="L527" i="23" s="1"/>
  <c r="M531" i="23"/>
  <c r="L531" i="23" s="1"/>
  <c r="P538" i="23"/>
  <c r="F542" i="23"/>
  <c r="E542" i="23" s="1"/>
  <c r="F545" i="23"/>
  <c r="E545" i="23" s="1"/>
  <c r="AK564" i="23"/>
  <c r="M569" i="23"/>
  <c r="L569" i="23" s="1"/>
  <c r="V564" i="23"/>
  <c r="Y564" i="23" s="1"/>
  <c r="AK576" i="23"/>
  <c r="F578" i="23"/>
  <c r="E578" i="23" s="1"/>
  <c r="CA576" i="23"/>
  <c r="I580" i="23"/>
  <c r="F592" i="23"/>
  <c r="E592" i="23" s="1"/>
  <c r="P590" i="23"/>
  <c r="I605" i="23"/>
  <c r="BH13" i="13"/>
  <c r="I13" i="13"/>
  <c r="M499" i="23"/>
  <c r="M503" i="23"/>
  <c r="L503" i="23" s="1"/>
  <c r="M507" i="23"/>
  <c r="L507" i="23" s="1"/>
  <c r="P512" i="23"/>
  <c r="P552" i="23"/>
  <c r="F557" i="23"/>
  <c r="E557" i="23" s="1"/>
  <c r="L577" i="23"/>
  <c r="F580" i="23"/>
  <c r="E580" i="23" s="1"/>
  <c r="AB576" i="23"/>
  <c r="J595" i="23"/>
  <c r="I595" i="23" s="1"/>
  <c r="F606" i="23"/>
  <c r="E606" i="23" s="1"/>
  <c r="AB604" i="23"/>
  <c r="AE52" i="13"/>
  <c r="M55" i="13"/>
  <c r="L55" i="13" s="1"/>
  <c r="BI55" i="13" s="1"/>
  <c r="I168" i="13"/>
  <c r="CU553" i="23"/>
  <c r="CU556" i="23"/>
  <c r="M560" i="23"/>
  <c r="L560" i="23" s="1"/>
  <c r="M565" i="23"/>
  <c r="CU567" i="23"/>
  <c r="M571" i="23"/>
  <c r="L571" i="23" s="1"/>
  <c r="F577" i="23"/>
  <c r="F11" i="13"/>
  <c r="M17" i="13"/>
  <c r="L17" i="13" s="1"/>
  <c r="BI17" i="13" s="1"/>
  <c r="F19" i="13"/>
  <c r="E19" i="13" s="1"/>
  <c r="AH24" i="13"/>
  <c r="AH9" i="13" s="1"/>
  <c r="BF24" i="13"/>
  <c r="M30" i="13"/>
  <c r="L30" i="13" s="1"/>
  <c r="BI30" i="13" s="1"/>
  <c r="F32" i="13"/>
  <c r="E32" i="13" s="1"/>
  <c r="Y38" i="13"/>
  <c r="M43" i="13"/>
  <c r="L43" i="13" s="1"/>
  <c r="F45" i="13"/>
  <c r="E45" i="13" s="1"/>
  <c r="Y52" i="13"/>
  <c r="AW52" i="13"/>
  <c r="L72" i="13"/>
  <c r="AT96" i="13"/>
  <c r="P466" i="23"/>
  <c r="CU546" i="23"/>
  <c r="AT552" i="23"/>
  <c r="M557" i="23"/>
  <c r="L557" i="23" s="1"/>
  <c r="F559" i="23"/>
  <c r="E559" i="23" s="1"/>
  <c r="E565" i="23"/>
  <c r="M568" i="23"/>
  <c r="L568" i="23" s="1"/>
  <c r="CU580" i="23"/>
  <c r="CU593" i="23"/>
  <c r="AK604" i="23"/>
  <c r="CA604" i="23"/>
  <c r="J11" i="13"/>
  <c r="I11" i="13" s="1"/>
  <c r="AB10" i="13"/>
  <c r="AZ10" i="13"/>
  <c r="M14" i="13"/>
  <c r="L14" i="13" s="1"/>
  <c r="BI14" i="13" s="1"/>
  <c r="J19" i="13"/>
  <c r="I19" i="13" s="1"/>
  <c r="AK24" i="13"/>
  <c r="M27" i="13"/>
  <c r="L27" i="13" s="1"/>
  <c r="BI27" i="13" s="1"/>
  <c r="J31" i="13"/>
  <c r="I31" i="13" s="1"/>
  <c r="J32" i="13"/>
  <c r="I32" i="13" s="1"/>
  <c r="BI32" i="13" s="1"/>
  <c r="M40" i="13"/>
  <c r="L40" i="13" s="1"/>
  <c r="J45" i="13"/>
  <c r="I45" i="13" s="1"/>
  <c r="M48" i="13"/>
  <c r="L48" i="13" s="1"/>
  <c r="BI48" i="13" s="1"/>
  <c r="J157" i="13"/>
  <c r="I157" i="13" s="1"/>
  <c r="S153" i="13"/>
  <c r="AQ153" i="13"/>
  <c r="F157" i="13"/>
  <c r="E157" i="13" s="1"/>
  <c r="P253" i="13"/>
  <c r="F255" i="13"/>
  <c r="E255" i="13" s="1"/>
  <c r="F548" i="23"/>
  <c r="E548" i="23" s="1"/>
  <c r="E558" i="23"/>
  <c r="M566" i="23"/>
  <c r="L566" i="23" s="1"/>
  <c r="AH564" i="23"/>
  <c r="BX564" i="23"/>
  <c r="E569" i="23"/>
  <c r="I577" i="23"/>
  <c r="F583" i="23"/>
  <c r="E583" i="23" s="1"/>
  <c r="F584" i="23"/>
  <c r="E584" i="23" s="1"/>
  <c r="I586" i="23"/>
  <c r="I591" i="23"/>
  <c r="BU590" i="23"/>
  <c r="F596" i="23"/>
  <c r="E596" i="23" s="1"/>
  <c r="F597" i="23"/>
  <c r="E597" i="23" s="1"/>
  <c r="J599" i="23"/>
  <c r="I599" i="23" s="1"/>
  <c r="J608" i="23"/>
  <c r="I608" i="23" s="1"/>
  <c r="AE10" i="13"/>
  <c r="M12" i="13"/>
  <c r="L12" i="13" s="1"/>
  <c r="BC10" i="13"/>
  <c r="M20" i="13"/>
  <c r="L20" i="13" s="1"/>
  <c r="M25" i="13"/>
  <c r="L53" i="13"/>
  <c r="F55" i="13"/>
  <c r="E55" i="13" s="1"/>
  <c r="BI60" i="13"/>
  <c r="P66" i="13"/>
  <c r="J73" i="13"/>
  <c r="I73" i="13" s="1"/>
  <c r="J74" i="13"/>
  <c r="I74" i="13" s="1"/>
  <c r="BI74" i="13" s="1"/>
  <c r="S66" i="13"/>
  <c r="L81" i="13"/>
  <c r="P564" i="23"/>
  <c r="AQ564" i="23"/>
  <c r="V576" i="23"/>
  <c r="Y576" i="23" s="1"/>
  <c r="AW576" i="23"/>
  <c r="AH576" i="23"/>
  <c r="M579" i="23"/>
  <c r="L579" i="23" s="1"/>
  <c r="BX576" i="23"/>
  <c r="M600" i="23"/>
  <c r="L600" i="23" s="1"/>
  <c r="M605" i="23"/>
  <c r="J12" i="13"/>
  <c r="I12" i="13" s="1"/>
  <c r="I25" i="13"/>
  <c r="F40" i="13"/>
  <c r="E40" i="13" s="1"/>
  <c r="AB38" i="13"/>
  <c r="AZ38" i="13"/>
  <c r="AK38" i="13"/>
  <c r="AE66" i="13"/>
  <c r="M68" i="13"/>
  <c r="F126" i="13"/>
  <c r="Y125" i="13"/>
  <c r="S125" i="13"/>
  <c r="J127" i="13"/>
  <c r="I127" i="13" s="1"/>
  <c r="AQ125" i="13"/>
  <c r="F127" i="13"/>
  <c r="E127" i="13" s="1"/>
  <c r="M546" i="23"/>
  <c r="L546" i="23" s="1"/>
  <c r="V552" i="23"/>
  <c r="M556" i="23"/>
  <c r="L556" i="23" s="1"/>
  <c r="CU560" i="23"/>
  <c r="AB564" i="23"/>
  <c r="CU565" i="23"/>
  <c r="M567" i="23"/>
  <c r="L567" i="23" s="1"/>
  <c r="CU571" i="23"/>
  <c r="F594" i="23"/>
  <c r="E594" i="23" s="1"/>
  <c r="F607" i="23"/>
  <c r="E607" i="23" s="1"/>
  <c r="M13" i="13"/>
  <c r="L13" i="13" s="1"/>
  <c r="F15" i="13"/>
  <c r="E15" i="13" s="1"/>
  <c r="AE24" i="13"/>
  <c r="V24" i="13"/>
  <c r="M26" i="13"/>
  <c r="L26" i="13" s="1"/>
  <c r="AT24" i="13"/>
  <c r="AT9" i="13" s="1"/>
  <c r="F28" i="13"/>
  <c r="E28" i="13" s="1"/>
  <c r="M34" i="13"/>
  <c r="L34" i="13" s="1"/>
  <c r="M39" i="13"/>
  <c r="AE38" i="13"/>
  <c r="BC38" i="13"/>
  <c r="F41" i="13"/>
  <c r="E41" i="13" s="1"/>
  <c r="M47" i="13"/>
  <c r="L47" i="13" s="1"/>
  <c r="P52" i="13"/>
  <c r="M54" i="13"/>
  <c r="L54" i="13" s="1"/>
  <c r="BI54" i="13" s="1"/>
  <c r="AK52" i="13"/>
  <c r="J61" i="13"/>
  <c r="I61" i="13" s="1"/>
  <c r="BI61" i="13" s="1"/>
  <c r="F61" i="13"/>
  <c r="E61" i="13" s="1"/>
  <c r="AB66" i="13"/>
  <c r="J69" i="13"/>
  <c r="I69" i="13" s="1"/>
  <c r="AZ66" i="13"/>
  <c r="I70" i="13"/>
  <c r="AQ66" i="13"/>
  <c r="E98" i="13"/>
  <c r="AE97" i="13"/>
  <c r="M99" i="13"/>
  <c r="BC97" i="13"/>
  <c r="E184" i="13"/>
  <c r="AB552" i="23"/>
  <c r="J558" i="23"/>
  <c r="I558" i="23" s="1"/>
  <c r="J569" i="23"/>
  <c r="I569" i="23" s="1"/>
  <c r="M572" i="23"/>
  <c r="L572" i="23" s="1"/>
  <c r="M580" i="23"/>
  <c r="L580" i="23" s="1"/>
  <c r="M593" i="23"/>
  <c r="L593" i="23" s="1"/>
  <c r="M608" i="23"/>
  <c r="L608" i="23" s="1"/>
  <c r="F12" i="13"/>
  <c r="E12" i="13" s="1"/>
  <c r="P10" i="13"/>
  <c r="AN10" i="13"/>
  <c r="AN9" i="13" s="1"/>
  <c r="F13" i="13"/>
  <c r="E13" i="13" s="1"/>
  <c r="Y10" i="13"/>
  <c r="J15" i="13"/>
  <c r="I15" i="13" s="1"/>
  <c r="BI15" i="13" s="1"/>
  <c r="M18" i="13"/>
  <c r="L18" i="13" s="1"/>
  <c r="BI18" i="13" s="1"/>
  <c r="F25" i="13"/>
  <c r="F26" i="13"/>
  <c r="E26" i="13" s="1"/>
  <c r="Y24" i="13"/>
  <c r="J28" i="13"/>
  <c r="I28" i="13" s="1"/>
  <c r="BI28" i="13" s="1"/>
  <c r="M31" i="13"/>
  <c r="L31" i="13" s="1"/>
  <c r="F33" i="13"/>
  <c r="E33" i="13" s="1"/>
  <c r="E39" i="13"/>
  <c r="J40" i="13"/>
  <c r="J41" i="13"/>
  <c r="I41" i="13" s="1"/>
  <c r="M44" i="13"/>
  <c r="L44" i="13" s="1"/>
  <c r="BI44" i="13" s="1"/>
  <c r="F46" i="13"/>
  <c r="E46" i="13" s="1"/>
  <c r="F54" i="13"/>
  <c r="E54" i="13" s="1"/>
  <c r="J148" i="13"/>
  <c r="I148" i="13" s="1"/>
  <c r="BI148" i="13" s="1"/>
  <c r="S139" i="13"/>
  <c r="M71" i="13"/>
  <c r="L71" i="13" s="1"/>
  <c r="M90" i="13"/>
  <c r="L90" i="13" s="1"/>
  <c r="BI90" i="13" s="1"/>
  <c r="M112" i="13"/>
  <c r="AE111" i="13"/>
  <c r="AE139" i="13"/>
  <c r="M142" i="13"/>
  <c r="L142" i="13" s="1"/>
  <c r="AK153" i="13"/>
  <c r="J26" i="13"/>
  <c r="I26" i="13" s="1"/>
  <c r="J58" i="13"/>
  <c r="I58" i="13" s="1"/>
  <c r="BI58" i="13" s="1"/>
  <c r="F60" i="13"/>
  <c r="E60" i="13" s="1"/>
  <c r="J62" i="13"/>
  <c r="I62" i="13" s="1"/>
  <c r="BI62" i="13" s="1"/>
  <c r="J68" i="13"/>
  <c r="I68" i="13" s="1"/>
  <c r="M69" i="13"/>
  <c r="L69" i="13" s="1"/>
  <c r="J71" i="13"/>
  <c r="I71" i="13" s="1"/>
  <c r="L85" i="13"/>
  <c r="J102" i="13"/>
  <c r="I102" i="13" s="1"/>
  <c r="BI102" i="13" s="1"/>
  <c r="J112" i="13"/>
  <c r="F113" i="13"/>
  <c r="Y111" i="13"/>
  <c r="AW111" i="13"/>
  <c r="L120" i="13"/>
  <c r="BI120" i="13" s="1"/>
  <c r="J133" i="13"/>
  <c r="I133" i="13" s="1"/>
  <c r="E140" i="13"/>
  <c r="J142" i="13"/>
  <c r="I142" i="13" s="1"/>
  <c r="F143" i="13"/>
  <c r="E143" i="13" s="1"/>
  <c r="Y139" i="13"/>
  <c r="L159" i="13"/>
  <c r="BI159" i="13" s="1"/>
  <c r="S167" i="13"/>
  <c r="J170" i="13"/>
  <c r="I170" i="13" s="1"/>
  <c r="J175" i="13"/>
  <c r="I175" i="13" s="1"/>
  <c r="L184" i="13"/>
  <c r="BI184" i="13" s="1"/>
  <c r="BC182" i="13"/>
  <c r="BI187" i="13"/>
  <c r="AN267" i="13"/>
  <c r="M344" i="13"/>
  <c r="L344" i="13" s="1"/>
  <c r="BI344" i="13" s="1"/>
  <c r="BF339" i="13"/>
  <c r="BH56" i="13"/>
  <c r="V66" i="13"/>
  <c r="F68" i="13"/>
  <c r="E68" i="13" s="1"/>
  <c r="F69" i="13"/>
  <c r="E69" i="13" s="1"/>
  <c r="J84" i="13"/>
  <c r="I84" i="13" s="1"/>
  <c r="M86" i="13"/>
  <c r="L86" i="13" s="1"/>
  <c r="BI86" i="13" s="1"/>
  <c r="J103" i="13"/>
  <c r="I103" i="13" s="1"/>
  <c r="BI103" i="13" s="1"/>
  <c r="S111" i="13"/>
  <c r="J114" i="13"/>
  <c r="I114" i="13" s="1"/>
  <c r="AQ111" i="13"/>
  <c r="J119" i="13"/>
  <c r="I119" i="13" s="1"/>
  <c r="M121" i="13"/>
  <c r="L121" i="13" s="1"/>
  <c r="BI121" i="13" s="1"/>
  <c r="M129" i="13"/>
  <c r="L129" i="13" s="1"/>
  <c r="BI129" i="13" s="1"/>
  <c r="AE125" i="13"/>
  <c r="BC125" i="13"/>
  <c r="J149" i="13"/>
  <c r="I149" i="13" s="1"/>
  <c r="BI149" i="13" s="1"/>
  <c r="J158" i="13"/>
  <c r="I158" i="13" s="1"/>
  <c r="BI158" i="13" s="1"/>
  <c r="M160" i="13"/>
  <c r="L160" i="13" s="1"/>
  <c r="BI160" i="13" s="1"/>
  <c r="AE167" i="13"/>
  <c r="BI171" i="13"/>
  <c r="AK167" i="13"/>
  <c r="J176" i="13"/>
  <c r="I176" i="13" s="1"/>
  <c r="BI176" i="13" s="1"/>
  <c r="F190" i="13"/>
  <c r="E190" i="13" s="1"/>
  <c r="P183" i="13"/>
  <c r="P197" i="13"/>
  <c r="F199" i="13"/>
  <c r="E199" i="13" s="1"/>
  <c r="F272" i="13"/>
  <c r="E272" i="13" s="1"/>
  <c r="P267" i="13"/>
  <c r="I98" i="13"/>
  <c r="BI98" i="13" s="1"/>
  <c r="BI100" i="13"/>
  <c r="BI105" i="13"/>
  <c r="E115" i="13"/>
  <c r="E145" i="13"/>
  <c r="E154" i="13"/>
  <c r="AE153" i="13"/>
  <c r="M155" i="13"/>
  <c r="L155" i="13" s="1"/>
  <c r="E198" i="13"/>
  <c r="M282" i="13"/>
  <c r="BF281" i="13"/>
  <c r="J67" i="13"/>
  <c r="Y66" i="13"/>
  <c r="AW66" i="13"/>
  <c r="J72" i="13"/>
  <c r="I72" i="13" s="1"/>
  <c r="M73" i="13"/>
  <c r="L73" i="13" s="1"/>
  <c r="J76" i="13"/>
  <c r="I76" i="13" s="1"/>
  <c r="BI76" i="13" s="1"/>
  <c r="J81" i="13"/>
  <c r="F82" i="13"/>
  <c r="Y80" i="13"/>
  <c r="AW80" i="13"/>
  <c r="E84" i="13"/>
  <c r="BI87" i="13"/>
  <c r="J99" i="13"/>
  <c r="I99" i="13" s="1"/>
  <c r="F100" i="13"/>
  <c r="E100" i="13" s="1"/>
  <c r="Y97" i="13"/>
  <c r="AW97" i="13"/>
  <c r="E106" i="13"/>
  <c r="L107" i="13"/>
  <c r="BI107" i="13" s="1"/>
  <c r="J115" i="13"/>
  <c r="I115" i="13" s="1"/>
  <c r="BI115" i="13" s="1"/>
  <c r="BI117" i="13"/>
  <c r="AQ139" i="13"/>
  <c r="I140" i="13"/>
  <c r="J145" i="13"/>
  <c r="I145" i="13" s="1"/>
  <c r="BI145" i="13" s="1"/>
  <c r="BI147" i="13"/>
  <c r="J154" i="13"/>
  <c r="BI162" i="13"/>
  <c r="F169" i="13"/>
  <c r="F170" i="13"/>
  <c r="E170" i="13" s="1"/>
  <c r="J172" i="13"/>
  <c r="I172" i="13" s="1"/>
  <c r="BI172" i="13" s="1"/>
  <c r="J59" i="13"/>
  <c r="I59" i="13" s="1"/>
  <c r="F72" i="13"/>
  <c r="E72" i="13" s="1"/>
  <c r="F73" i="13"/>
  <c r="E73" i="13" s="1"/>
  <c r="S80" i="13"/>
  <c r="J83" i="13"/>
  <c r="I83" i="13" s="1"/>
  <c r="AQ80" i="13"/>
  <c r="E88" i="13"/>
  <c r="L89" i="13"/>
  <c r="BI89" i="13" s="1"/>
  <c r="AN96" i="13"/>
  <c r="AB96" i="13"/>
  <c r="AZ96" i="13"/>
  <c r="J101" i="13"/>
  <c r="I101" i="13" s="1"/>
  <c r="S97" i="13"/>
  <c r="AQ97" i="13"/>
  <c r="J106" i="13"/>
  <c r="I106" i="13" s="1"/>
  <c r="F114" i="13"/>
  <c r="E114" i="13" s="1"/>
  <c r="J116" i="13"/>
  <c r="I116" i="13" s="1"/>
  <c r="BI116" i="13" s="1"/>
  <c r="M126" i="13"/>
  <c r="L140" i="13"/>
  <c r="BI141" i="13"/>
  <c r="AK139" i="13"/>
  <c r="J146" i="13"/>
  <c r="I146" i="13" s="1"/>
  <c r="BI146" i="13" s="1"/>
  <c r="J155" i="13"/>
  <c r="I155" i="13" s="1"/>
  <c r="F156" i="13"/>
  <c r="E156" i="13" s="1"/>
  <c r="Y153" i="13"/>
  <c r="AW153" i="13"/>
  <c r="E162" i="13"/>
  <c r="L163" i="13"/>
  <c r="BI163" i="13" s="1"/>
  <c r="L168" i="13"/>
  <c r="F216" i="13"/>
  <c r="E216" i="13" s="1"/>
  <c r="P211" i="13"/>
  <c r="M226" i="13"/>
  <c r="BF225" i="13"/>
  <c r="BF239" i="13"/>
  <c r="M243" i="13"/>
  <c r="L243" i="13" s="1"/>
  <c r="I296" i="13"/>
  <c r="BI296" i="13" s="1"/>
  <c r="BH193" i="13"/>
  <c r="BH202" i="13"/>
  <c r="BH219" i="13"/>
  <c r="BH258" i="13"/>
  <c r="F334" i="13"/>
  <c r="E334" i="13" s="1"/>
  <c r="P325" i="13"/>
  <c r="F141" i="13"/>
  <c r="E141" i="13" s="1"/>
  <c r="F171" i="13"/>
  <c r="E171" i="13" s="1"/>
  <c r="M190" i="13"/>
  <c r="L190" i="13" s="1"/>
  <c r="M199" i="13"/>
  <c r="L199" i="13" s="1"/>
  <c r="AH197" i="13"/>
  <c r="F200" i="13"/>
  <c r="E200" i="13" s="1"/>
  <c r="BF197" i="13"/>
  <c r="M200" i="13"/>
  <c r="L200" i="13" s="1"/>
  <c r="BI200" i="13" s="1"/>
  <c r="BI205" i="13"/>
  <c r="M216" i="13"/>
  <c r="L216" i="13" s="1"/>
  <c r="BI216" i="13" s="1"/>
  <c r="F226" i="13"/>
  <c r="M228" i="13"/>
  <c r="L228" i="13" s="1"/>
  <c r="V225" i="13"/>
  <c r="AT225" i="13"/>
  <c r="J228" i="13"/>
  <c r="I228" i="13" s="1"/>
  <c r="M233" i="13"/>
  <c r="L233" i="13" s="1"/>
  <c r="BH241" i="13"/>
  <c r="F243" i="13"/>
  <c r="E243" i="13" s="1"/>
  <c r="M255" i="13"/>
  <c r="L255" i="13" s="1"/>
  <c r="BF253" i="13"/>
  <c r="M256" i="13"/>
  <c r="L256" i="13" s="1"/>
  <c r="BI256" i="13" s="1"/>
  <c r="BI261" i="13"/>
  <c r="M272" i="13"/>
  <c r="L272" i="13" s="1"/>
  <c r="F282" i="13"/>
  <c r="M284" i="13"/>
  <c r="L284" i="13" s="1"/>
  <c r="V281" i="13"/>
  <c r="AT281" i="13"/>
  <c r="J284" i="13"/>
  <c r="I284" i="13" s="1"/>
  <c r="M289" i="13"/>
  <c r="L289" i="13" s="1"/>
  <c r="BI289" i="13" s="1"/>
  <c r="I384" i="13"/>
  <c r="AZ183" i="13"/>
  <c r="V197" i="13"/>
  <c r="P225" i="13"/>
  <c r="F229" i="13"/>
  <c r="E229" i="13" s="1"/>
  <c r="AN225" i="13"/>
  <c r="F261" i="13"/>
  <c r="E261" i="13" s="1"/>
  <c r="P281" i="13"/>
  <c r="F285" i="13"/>
  <c r="E285" i="13" s="1"/>
  <c r="AN281" i="13"/>
  <c r="F311" i="13"/>
  <c r="Y309" i="13"/>
  <c r="M169" i="13"/>
  <c r="L169" i="13" s="1"/>
  <c r="BI169" i="13" s="1"/>
  <c r="AE183" i="13"/>
  <c r="BH189" i="13"/>
  <c r="I193" i="13"/>
  <c r="BH198" i="13"/>
  <c r="AB197" i="13"/>
  <c r="F201" i="13"/>
  <c r="E201" i="13" s="1"/>
  <c r="AZ197" i="13"/>
  <c r="I202" i="13"/>
  <c r="BI202" i="13" s="1"/>
  <c r="M207" i="13"/>
  <c r="L207" i="13" s="1"/>
  <c r="BI207" i="13" s="1"/>
  <c r="I212" i="13"/>
  <c r="BH215" i="13"/>
  <c r="I219" i="13"/>
  <c r="BI219" i="13" s="1"/>
  <c r="J227" i="13"/>
  <c r="I227" i="13" s="1"/>
  <c r="F227" i="13"/>
  <c r="E227" i="13" s="1"/>
  <c r="BH232" i="13"/>
  <c r="F234" i="13"/>
  <c r="E234" i="13" s="1"/>
  <c r="F244" i="13"/>
  <c r="E244" i="13" s="1"/>
  <c r="BH249" i="13"/>
  <c r="BH254" i="13"/>
  <c r="F256" i="13"/>
  <c r="E256" i="13" s="1"/>
  <c r="AB253" i="13"/>
  <c r="AZ253" i="13"/>
  <c r="I258" i="13"/>
  <c r="M263" i="13"/>
  <c r="L263" i="13" s="1"/>
  <c r="I268" i="13"/>
  <c r="F273" i="13"/>
  <c r="E273" i="13" s="1"/>
  <c r="I275" i="13"/>
  <c r="BI275" i="13" s="1"/>
  <c r="J283" i="13"/>
  <c r="I283" i="13" s="1"/>
  <c r="F283" i="13"/>
  <c r="E283" i="13" s="1"/>
  <c r="F290" i="13"/>
  <c r="E290" i="13" s="1"/>
  <c r="I310" i="13"/>
  <c r="AH324" i="13"/>
  <c r="BF325" i="13"/>
  <c r="M327" i="13"/>
  <c r="L327" i="13" s="1"/>
  <c r="BI327" i="13" s="1"/>
  <c r="BF367" i="13"/>
  <c r="M369" i="13"/>
  <c r="L369" i="13" s="1"/>
  <c r="V80" i="13"/>
  <c r="V111" i="13"/>
  <c r="V96" i="13" s="1"/>
  <c r="J183" i="13"/>
  <c r="BF183" i="13"/>
  <c r="M186" i="13"/>
  <c r="L186" i="13" s="1"/>
  <c r="M212" i="13"/>
  <c r="AH211" i="13"/>
  <c r="F213" i="13"/>
  <c r="E213" i="13" s="1"/>
  <c r="BF211" i="13"/>
  <c r="M213" i="13"/>
  <c r="L213" i="13" s="1"/>
  <c r="BI218" i="13"/>
  <c r="M229" i="13"/>
  <c r="L229" i="13" s="1"/>
  <c r="BI229" i="13" s="1"/>
  <c r="V239" i="13"/>
  <c r="M241" i="13"/>
  <c r="L241" i="13" s="1"/>
  <c r="AT239" i="13"/>
  <c r="J241" i="13"/>
  <c r="I241" i="13" s="1"/>
  <c r="M246" i="13"/>
  <c r="L246" i="13" s="1"/>
  <c r="E254" i="13"/>
  <c r="BI257" i="13"/>
  <c r="M268" i="13"/>
  <c r="AH267" i="13"/>
  <c r="BF267" i="13"/>
  <c r="M269" i="13"/>
  <c r="L269" i="13" s="1"/>
  <c r="BI274" i="13"/>
  <c r="M285" i="13"/>
  <c r="L285" i="13" s="1"/>
  <c r="BI285" i="13" s="1"/>
  <c r="BI291" i="13"/>
  <c r="AH295" i="13"/>
  <c r="M127" i="13"/>
  <c r="L127" i="13" s="1"/>
  <c r="J201" i="13"/>
  <c r="I201" i="13" s="1"/>
  <c r="BI201" i="13" s="1"/>
  <c r="BH206" i="13"/>
  <c r="F218" i="13"/>
  <c r="E218" i="13" s="1"/>
  <c r="L240" i="13"/>
  <c r="P239" i="13"/>
  <c r="F242" i="13"/>
  <c r="E242" i="13" s="1"/>
  <c r="AN239" i="13"/>
  <c r="V253" i="13"/>
  <c r="BI286" i="13"/>
  <c r="L326" i="13"/>
  <c r="AT197" i="13"/>
  <c r="L198" i="13"/>
  <c r="I198" i="13"/>
  <c r="F214" i="13"/>
  <c r="E214" i="13" s="1"/>
  <c r="AZ211" i="13"/>
  <c r="M215" i="13"/>
  <c r="L215" i="13" s="1"/>
  <c r="V211" i="13"/>
  <c r="J215" i="13"/>
  <c r="I215" i="13" s="1"/>
  <c r="AT211" i="13"/>
  <c r="I232" i="13"/>
  <c r="BI232" i="13" s="1"/>
  <c r="I240" i="13"/>
  <c r="E240" i="13"/>
  <c r="I249" i="13"/>
  <c r="BI249" i="13" s="1"/>
  <c r="L254" i="13"/>
  <c r="I254" i="13"/>
  <c r="M271" i="13"/>
  <c r="L271" i="13" s="1"/>
  <c r="V267" i="13"/>
  <c r="J271" i="13"/>
  <c r="I271" i="13" s="1"/>
  <c r="AT267" i="13"/>
  <c r="BI331" i="13"/>
  <c r="E313" i="13"/>
  <c r="E296" i="13"/>
  <c r="AE295" i="13"/>
  <c r="M297" i="13"/>
  <c r="S309" i="13"/>
  <c r="J312" i="13"/>
  <c r="I312" i="13" s="1"/>
  <c r="I319" i="13"/>
  <c r="BI319" i="13" s="1"/>
  <c r="M334" i="13"/>
  <c r="L334" i="13" s="1"/>
  <c r="BI334" i="13" s="1"/>
  <c r="I342" i="13"/>
  <c r="F344" i="13"/>
  <c r="E344" i="13" s="1"/>
  <c r="Y211" i="13"/>
  <c r="M214" i="13"/>
  <c r="L214" i="13" s="1"/>
  <c r="BI214" i="13" s="1"/>
  <c r="S225" i="13"/>
  <c r="M227" i="13"/>
  <c r="L227" i="13" s="1"/>
  <c r="AE253" i="13"/>
  <c r="Y267" i="13"/>
  <c r="M270" i="13"/>
  <c r="L270" i="13" s="1"/>
  <c r="BI270" i="13" s="1"/>
  <c r="S281" i="13"/>
  <c r="M283" i="13"/>
  <c r="L283" i="13" s="1"/>
  <c r="Y295" i="13"/>
  <c r="J297" i="13"/>
  <c r="I297" i="13" s="1"/>
  <c r="I311" i="13"/>
  <c r="M316" i="13"/>
  <c r="L316" i="13" s="1"/>
  <c r="F332" i="13"/>
  <c r="E332" i="13" s="1"/>
  <c r="J199" i="13"/>
  <c r="I199" i="13" s="1"/>
  <c r="J242" i="13"/>
  <c r="I242" i="13" s="1"/>
  <c r="BI242" i="13" s="1"/>
  <c r="J255" i="13"/>
  <c r="I255" i="13" s="1"/>
  <c r="M298" i="13"/>
  <c r="L298" i="13" s="1"/>
  <c r="BI298" i="13" s="1"/>
  <c r="M302" i="13"/>
  <c r="L302" i="13" s="1"/>
  <c r="BI302" i="13" s="1"/>
  <c r="L305" i="13"/>
  <c r="AK309" i="13"/>
  <c r="M314" i="13"/>
  <c r="L314" i="13" s="1"/>
  <c r="BI314" i="13" s="1"/>
  <c r="J315" i="13"/>
  <c r="I315" i="13" s="1"/>
  <c r="V325" i="13"/>
  <c r="AT325" i="13"/>
  <c r="AT324" i="13" s="1"/>
  <c r="J328" i="13"/>
  <c r="I328" i="13" s="1"/>
  <c r="J333" i="13"/>
  <c r="I333" i="13" s="1"/>
  <c r="BI333" i="13" s="1"/>
  <c r="F335" i="13"/>
  <c r="E335" i="13" s="1"/>
  <c r="L340" i="13"/>
  <c r="F354" i="13"/>
  <c r="Y353" i="13"/>
  <c r="Y281" i="13"/>
  <c r="AK295" i="13"/>
  <c r="F298" i="13"/>
  <c r="E298" i="13" s="1"/>
  <c r="F315" i="13"/>
  <c r="E315" i="13" s="1"/>
  <c r="F327" i="13"/>
  <c r="E327" i="13" s="1"/>
  <c r="AW324" i="13"/>
  <c r="E340" i="13"/>
  <c r="M342" i="13"/>
  <c r="L342" i="13" s="1"/>
  <c r="V339" i="13"/>
  <c r="F300" i="13"/>
  <c r="E300" i="13" s="1"/>
  <c r="F304" i="13"/>
  <c r="E304" i="13" s="1"/>
  <c r="F312" i="13"/>
  <c r="E312" i="13" s="1"/>
  <c r="M312" i="13"/>
  <c r="L312" i="13" s="1"/>
  <c r="BI312" i="13" s="1"/>
  <c r="F328" i="13"/>
  <c r="E328" i="13" s="1"/>
  <c r="Y239" i="13"/>
  <c r="F301" i="13"/>
  <c r="E301" i="13" s="1"/>
  <c r="F305" i="13"/>
  <c r="E305" i="13" s="1"/>
  <c r="L310" i="13"/>
  <c r="V309" i="13"/>
  <c r="M311" i="13"/>
  <c r="L311" i="13" s="1"/>
  <c r="M315" i="13"/>
  <c r="L315" i="13" s="1"/>
  <c r="I326" i="13"/>
  <c r="J329" i="13"/>
  <c r="I329" i="13" s="1"/>
  <c r="E368" i="13"/>
  <c r="F385" i="13"/>
  <c r="Y383" i="13"/>
  <c r="P411" i="13"/>
  <c r="F412" i="13"/>
  <c r="M412" i="13"/>
  <c r="AN411" i="13"/>
  <c r="BI348" i="13"/>
  <c r="E356" i="13"/>
  <c r="F401" i="13"/>
  <c r="E401" i="13" s="1"/>
  <c r="AZ397" i="13"/>
  <c r="AZ382" i="13" s="1"/>
  <c r="I412" i="13"/>
  <c r="P339" i="13"/>
  <c r="S353" i="13"/>
  <c r="S324" i="13" s="1"/>
  <c r="J355" i="13"/>
  <c r="I355" i="13" s="1"/>
  <c r="M368" i="13"/>
  <c r="F370" i="13"/>
  <c r="E370" i="13" s="1"/>
  <c r="AZ367" i="13"/>
  <c r="AB382" i="13"/>
  <c r="S383" i="13"/>
  <c r="J386" i="13"/>
  <c r="I386" i="13" s="1"/>
  <c r="L398" i="13"/>
  <c r="J400" i="13"/>
  <c r="I400" i="13" s="1"/>
  <c r="BI400" i="13" s="1"/>
  <c r="M401" i="13"/>
  <c r="L401" i="13" s="1"/>
  <c r="AE397" i="13"/>
  <c r="M402" i="13"/>
  <c r="L402" i="13" s="1"/>
  <c r="J404" i="13"/>
  <c r="I404" i="13" s="1"/>
  <c r="L405" i="13"/>
  <c r="M406" i="13"/>
  <c r="L406" i="13" s="1"/>
  <c r="S453" i="13"/>
  <c r="J455" i="13"/>
  <c r="I455" i="13" s="1"/>
  <c r="BI455" i="13" s="1"/>
  <c r="AQ453" i="13"/>
  <c r="F455" i="13"/>
  <c r="E455" i="13" s="1"/>
  <c r="V511" i="13"/>
  <c r="M513" i="13"/>
  <c r="L513" i="13" s="1"/>
  <c r="Y325" i="13"/>
  <c r="M328" i="13"/>
  <c r="L328" i="13" s="1"/>
  <c r="M341" i="13"/>
  <c r="L341" i="13" s="1"/>
  <c r="BI341" i="13" s="1"/>
  <c r="J345" i="13"/>
  <c r="I345" i="13" s="1"/>
  <c r="BI345" i="13" s="1"/>
  <c r="M346" i="13"/>
  <c r="L346" i="13" s="1"/>
  <c r="BI346" i="13" s="1"/>
  <c r="J349" i="13"/>
  <c r="I349" i="13" s="1"/>
  <c r="BI349" i="13" s="1"/>
  <c r="J369" i="13"/>
  <c r="I369" i="13" s="1"/>
  <c r="AE367" i="13"/>
  <c r="AE324" i="13" s="1"/>
  <c r="M370" i="13"/>
  <c r="L370" i="13" s="1"/>
  <c r="BI370" i="13" s="1"/>
  <c r="M371" i="13"/>
  <c r="L371" i="13" s="1"/>
  <c r="V367" i="13"/>
  <c r="J373" i="13"/>
  <c r="I373" i="13" s="1"/>
  <c r="BI373" i="13" s="1"/>
  <c r="L374" i="13"/>
  <c r="BI374" i="13" s="1"/>
  <c r="M375" i="13"/>
  <c r="L375" i="13" s="1"/>
  <c r="BI375" i="13" s="1"/>
  <c r="J377" i="13"/>
  <c r="I377" i="13" s="1"/>
  <c r="AE383" i="13"/>
  <c r="M386" i="13"/>
  <c r="L386" i="13" s="1"/>
  <c r="M390" i="13"/>
  <c r="L390" i="13" s="1"/>
  <c r="BI390" i="13" s="1"/>
  <c r="E398" i="13"/>
  <c r="J401" i="13"/>
  <c r="I401" i="13" s="1"/>
  <c r="AH411" i="13"/>
  <c r="F413" i="13"/>
  <c r="E413" i="13" s="1"/>
  <c r="BF411" i="13"/>
  <c r="BF382" i="13" s="1"/>
  <c r="BH415" i="13"/>
  <c r="J456" i="13"/>
  <c r="I456" i="13" s="1"/>
  <c r="BI456" i="13" s="1"/>
  <c r="AK453" i="13"/>
  <c r="M512" i="13"/>
  <c r="AE511" i="13"/>
  <c r="BC511" i="13"/>
  <c r="J512" i="13"/>
  <c r="L357" i="13"/>
  <c r="F371" i="13"/>
  <c r="E371" i="13" s="1"/>
  <c r="Y367" i="13"/>
  <c r="F387" i="13"/>
  <c r="E387" i="13" s="1"/>
  <c r="AH383" i="13"/>
  <c r="E391" i="13"/>
  <c r="M399" i="13"/>
  <c r="L399" i="13" s="1"/>
  <c r="AN397" i="13"/>
  <c r="E417" i="13"/>
  <c r="AB483" i="13"/>
  <c r="J486" i="13"/>
  <c r="I486" i="13" s="1"/>
  <c r="F486" i="13"/>
  <c r="E486" i="13" s="1"/>
  <c r="AZ483" i="13"/>
  <c r="J501" i="13"/>
  <c r="I501" i="13" s="1"/>
  <c r="S497" i="13"/>
  <c r="AQ497" i="13"/>
  <c r="F501" i="13"/>
  <c r="E501" i="13" s="1"/>
  <c r="Y339" i="13"/>
  <c r="M356" i="13"/>
  <c r="L356" i="13" s="1"/>
  <c r="J356" i="13"/>
  <c r="I356" i="13" s="1"/>
  <c r="AK353" i="13"/>
  <c r="AK324" i="13" s="1"/>
  <c r="F369" i="13"/>
  <c r="E369" i="13" s="1"/>
  <c r="M387" i="13"/>
  <c r="L387" i="13" s="1"/>
  <c r="S397" i="13"/>
  <c r="J399" i="13"/>
  <c r="I399" i="13" s="1"/>
  <c r="F405" i="13"/>
  <c r="E405" i="13" s="1"/>
  <c r="Y425" i="13"/>
  <c r="AW425" i="13"/>
  <c r="F347" i="13"/>
  <c r="E347" i="13" s="1"/>
  <c r="F355" i="13"/>
  <c r="E355" i="13" s="1"/>
  <c r="M355" i="13"/>
  <c r="L355" i="13" s="1"/>
  <c r="F357" i="13"/>
  <c r="E357" i="13" s="1"/>
  <c r="AZ353" i="13"/>
  <c r="F360" i="13"/>
  <c r="E360" i="13" s="1"/>
  <c r="J362" i="13"/>
  <c r="I362" i="13" s="1"/>
  <c r="M363" i="13"/>
  <c r="L363" i="13" s="1"/>
  <c r="I368" i="13"/>
  <c r="F386" i="13"/>
  <c r="E386" i="13" s="1"/>
  <c r="I398" i="13"/>
  <c r="J413" i="13"/>
  <c r="I413" i="13" s="1"/>
  <c r="BI413" i="13" s="1"/>
  <c r="AE411" i="13"/>
  <c r="M414" i="13"/>
  <c r="L414" i="13" s="1"/>
  <c r="BH427" i="13"/>
  <c r="BI449" i="13"/>
  <c r="M354" i="13"/>
  <c r="M358" i="13"/>
  <c r="L358" i="13" s="1"/>
  <c r="BI358" i="13" s="1"/>
  <c r="L361" i="13"/>
  <c r="BI361" i="13" s="1"/>
  <c r="M362" i="13"/>
  <c r="L362" i="13" s="1"/>
  <c r="M376" i="13"/>
  <c r="L376" i="13" s="1"/>
  <c r="BI376" i="13" s="1"/>
  <c r="L384" i="13"/>
  <c r="V383" i="13"/>
  <c r="M385" i="13"/>
  <c r="L385" i="13" s="1"/>
  <c r="AT383" i="13"/>
  <c r="AT382" i="13" s="1"/>
  <c r="J385" i="13"/>
  <c r="I385" i="13" s="1"/>
  <c r="J387" i="13"/>
  <c r="I387" i="13" s="1"/>
  <c r="L388" i="13"/>
  <c r="M389" i="13"/>
  <c r="L389" i="13" s="1"/>
  <c r="J391" i="13"/>
  <c r="I391" i="13" s="1"/>
  <c r="BI391" i="13" s="1"/>
  <c r="L392" i="13"/>
  <c r="M393" i="13"/>
  <c r="L393" i="13" s="1"/>
  <c r="BI393" i="13" s="1"/>
  <c r="BH398" i="13"/>
  <c r="AH397" i="13"/>
  <c r="F400" i="13"/>
  <c r="E400" i="13" s="1"/>
  <c r="BH402" i="13"/>
  <c r="E404" i="13"/>
  <c r="BH406" i="13"/>
  <c r="J414" i="13"/>
  <c r="I414" i="13" s="1"/>
  <c r="F415" i="13"/>
  <c r="E415" i="13" s="1"/>
  <c r="Y411" i="13"/>
  <c r="AW411" i="13"/>
  <c r="J417" i="13"/>
  <c r="I417" i="13" s="1"/>
  <c r="BI417" i="13" s="1"/>
  <c r="L418" i="13"/>
  <c r="BI418" i="13" s="1"/>
  <c r="M419" i="13"/>
  <c r="L419" i="13" s="1"/>
  <c r="BI419" i="13" s="1"/>
  <c r="F421" i="13"/>
  <c r="E421" i="13" s="1"/>
  <c r="S439" i="13"/>
  <c r="J442" i="13"/>
  <c r="I442" i="13" s="1"/>
  <c r="BI442" i="13" s="1"/>
  <c r="AQ439" i="13"/>
  <c r="M444" i="13"/>
  <c r="L444" i="13" s="1"/>
  <c r="BI444" i="13" s="1"/>
  <c r="BI479" i="13"/>
  <c r="I426" i="13"/>
  <c r="BI426" i="13" s="1"/>
  <c r="I427" i="13"/>
  <c r="L435" i="13"/>
  <c r="BI435" i="13" s="1"/>
  <c r="I440" i="13"/>
  <c r="E454" i="13"/>
  <c r="L454" i="13"/>
  <c r="BI454" i="13" s="1"/>
  <c r="AH525" i="13"/>
  <c r="F528" i="13"/>
  <c r="E528" i="13" s="1"/>
  <c r="BF525" i="13"/>
  <c r="M528" i="13"/>
  <c r="L528" i="13" s="1"/>
  <c r="J557" i="13"/>
  <c r="I557" i="13" s="1"/>
  <c r="S553" i="13"/>
  <c r="V425" i="13"/>
  <c r="M427" i="13"/>
  <c r="J431" i="13"/>
  <c r="I431" i="13" s="1"/>
  <c r="M440" i="13"/>
  <c r="AK439" i="13"/>
  <c r="E443" i="13"/>
  <c r="AE453" i="13"/>
  <c r="BC453" i="13"/>
  <c r="E484" i="13"/>
  <c r="M431" i="13"/>
  <c r="L431" i="13" s="1"/>
  <c r="E434" i="13"/>
  <c r="F441" i="13"/>
  <c r="M441" i="13"/>
  <c r="L441" i="13" s="1"/>
  <c r="J461" i="13"/>
  <c r="I461" i="13" s="1"/>
  <c r="J471" i="13"/>
  <c r="I471" i="13" s="1"/>
  <c r="S469" i="13"/>
  <c r="AQ469" i="13"/>
  <c r="F471" i="13"/>
  <c r="E471" i="13" s="1"/>
  <c r="J420" i="13"/>
  <c r="I420" i="13" s="1"/>
  <c r="F426" i="13"/>
  <c r="F428" i="13"/>
  <c r="E428" i="13" s="1"/>
  <c r="P425" i="13"/>
  <c r="M428" i="13"/>
  <c r="L428" i="13" s="1"/>
  <c r="BI428" i="13" s="1"/>
  <c r="AN425" i="13"/>
  <c r="F432" i="13"/>
  <c r="E432" i="13" s="1"/>
  <c r="M432" i="13"/>
  <c r="L432" i="13" s="1"/>
  <c r="BI432" i="13" s="1"/>
  <c r="F442" i="13"/>
  <c r="E442" i="13" s="1"/>
  <c r="M461" i="13"/>
  <c r="L461" i="13" s="1"/>
  <c r="AK539" i="13"/>
  <c r="J541" i="13"/>
  <c r="I541" i="13" s="1"/>
  <c r="BI541" i="13" s="1"/>
  <c r="AB539" i="13"/>
  <c r="J542" i="13"/>
  <c r="I542" i="13" s="1"/>
  <c r="F542" i="13"/>
  <c r="E542" i="13" s="1"/>
  <c r="AZ539" i="13"/>
  <c r="M420" i="13"/>
  <c r="L420" i="13" s="1"/>
  <c r="AE425" i="13"/>
  <c r="BC425" i="13"/>
  <c r="E430" i="13"/>
  <c r="I526" i="13"/>
  <c r="J441" i="13"/>
  <c r="I441" i="13" s="1"/>
  <c r="AE483" i="13"/>
  <c r="M486" i="13"/>
  <c r="L486" i="13" s="1"/>
  <c r="M487" i="13"/>
  <c r="L487" i="13" s="1"/>
  <c r="V483" i="13"/>
  <c r="J487" i="13"/>
  <c r="I487" i="13" s="1"/>
  <c r="AT483" i="13"/>
  <c r="J493" i="13"/>
  <c r="I493" i="13" s="1"/>
  <c r="BI493" i="13" s="1"/>
  <c r="F526" i="13"/>
  <c r="F530" i="13"/>
  <c r="E530" i="13" s="1"/>
  <c r="BI573" i="13"/>
  <c r="S425" i="13"/>
  <c r="M457" i="13"/>
  <c r="L457" i="13" s="1"/>
  <c r="M470" i="13"/>
  <c r="J470" i="13"/>
  <c r="M473" i="13"/>
  <c r="L473" i="13" s="1"/>
  <c r="BI473" i="13" s="1"/>
  <c r="BH474" i="13"/>
  <c r="J474" i="13"/>
  <c r="I474" i="13" s="1"/>
  <c r="BI474" i="13" s="1"/>
  <c r="M477" i="13"/>
  <c r="L477" i="13" s="1"/>
  <c r="BH478" i="13"/>
  <c r="BI498" i="13"/>
  <c r="E498" i="13"/>
  <c r="BH500" i="13"/>
  <c r="J500" i="13"/>
  <c r="I500" i="13" s="1"/>
  <c r="E502" i="13"/>
  <c r="BH504" i="13"/>
  <c r="E506" i="13"/>
  <c r="F527" i="13"/>
  <c r="E527" i="13" s="1"/>
  <c r="M531" i="13"/>
  <c r="L531" i="13" s="1"/>
  <c r="BI531" i="13" s="1"/>
  <c r="E532" i="13"/>
  <c r="P439" i="13"/>
  <c r="AN439" i="13"/>
  <c r="AZ469" i="13"/>
  <c r="S483" i="13"/>
  <c r="S511" i="13"/>
  <c r="J514" i="13"/>
  <c r="I514" i="13" s="1"/>
  <c r="M526" i="13"/>
  <c r="J528" i="13"/>
  <c r="I528" i="13" s="1"/>
  <c r="M529" i="13"/>
  <c r="L529" i="13" s="1"/>
  <c r="BI529" i="13" s="1"/>
  <c r="AE525" i="13"/>
  <c r="M530" i="13"/>
  <c r="L530" i="13" s="1"/>
  <c r="BI530" i="13" s="1"/>
  <c r="L540" i="13"/>
  <c r="I484" i="13"/>
  <c r="AZ497" i="13"/>
  <c r="F499" i="13"/>
  <c r="E499" i="13" s="1"/>
  <c r="J504" i="13"/>
  <c r="I504" i="13" s="1"/>
  <c r="E596" i="13"/>
  <c r="L484" i="13"/>
  <c r="AE497" i="13"/>
  <c r="M499" i="13"/>
  <c r="M500" i="13"/>
  <c r="L500" i="13" s="1"/>
  <c r="V497" i="13"/>
  <c r="BI503" i="13"/>
  <c r="J513" i="13"/>
  <c r="I513" i="13" s="1"/>
  <c r="F515" i="13"/>
  <c r="E515" i="13" s="1"/>
  <c r="AH511" i="13"/>
  <c r="J517" i="13"/>
  <c r="I517" i="13" s="1"/>
  <c r="J521" i="13"/>
  <c r="I521" i="13" s="1"/>
  <c r="I560" i="13"/>
  <c r="BI560" i="13" s="1"/>
  <c r="AB567" i="13"/>
  <c r="J568" i="13"/>
  <c r="F568" i="13"/>
  <c r="AZ567" i="13"/>
  <c r="V567" i="13"/>
  <c r="M569" i="13"/>
  <c r="L569" i="13" s="1"/>
  <c r="AH483" i="13"/>
  <c r="F485" i="13"/>
  <c r="E485" i="13" s="1"/>
  <c r="BH487" i="13"/>
  <c r="E489" i="13"/>
  <c r="BH491" i="13"/>
  <c r="E493" i="13"/>
  <c r="J499" i="13"/>
  <c r="I499" i="13" s="1"/>
  <c r="F513" i="13"/>
  <c r="E513" i="13" s="1"/>
  <c r="M515" i="13"/>
  <c r="L515" i="13" s="1"/>
  <c r="BI515" i="13" s="1"/>
  <c r="F517" i="13"/>
  <c r="E517" i="13" s="1"/>
  <c r="F521" i="13"/>
  <c r="E521" i="13" s="1"/>
  <c r="S525" i="13"/>
  <c r="J527" i="13"/>
  <c r="I527" i="13" s="1"/>
  <c r="F535" i="13"/>
  <c r="E535" i="13" s="1"/>
  <c r="AE567" i="13"/>
  <c r="BC567" i="13"/>
  <c r="E472" i="13"/>
  <c r="E476" i="13"/>
  <c r="M527" i="13"/>
  <c r="L527" i="13" s="1"/>
  <c r="P553" i="13"/>
  <c r="P468" i="13" s="1"/>
  <c r="F557" i="13"/>
  <c r="E557" i="13" s="1"/>
  <c r="AN553" i="13"/>
  <c r="AN468" i="13" s="1"/>
  <c r="AH581" i="13"/>
  <c r="BF581" i="13"/>
  <c r="M584" i="13"/>
  <c r="L584" i="13" s="1"/>
  <c r="M543" i="13"/>
  <c r="L543" i="13" s="1"/>
  <c r="V539" i="13"/>
  <c r="M547" i="13"/>
  <c r="L547" i="13" s="1"/>
  <c r="BI547" i="13" s="1"/>
  <c r="M557" i="13"/>
  <c r="L557" i="13" s="1"/>
  <c r="F569" i="13"/>
  <c r="E569" i="13" s="1"/>
  <c r="Y567" i="13"/>
  <c r="F586" i="13"/>
  <c r="E586" i="13" s="1"/>
  <c r="F590" i="13"/>
  <c r="E590" i="13" s="1"/>
  <c r="BH534" i="13"/>
  <c r="F543" i="13"/>
  <c r="E543" i="13" s="1"/>
  <c r="Y539" i="13"/>
  <c r="E554" i="13"/>
  <c r="L555" i="13"/>
  <c r="BH556" i="13"/>
  <c r="L559" i="13"/>
  <c r="BH560" i="13"/>
  <c r="L563" i="13"/>
  <c r="BI563" i="13" s="1"/>
  <c r="E571" i="13"/>
  <c r="E575" i="13"/>
  <c r="F585" i="13"/>
  <c r="E585" i="13" s="1"/>
  <c r="AZ581" i="13"/>
  <c r="E541" i="13"/>
  <c r="E545" i="13"/>
  <c r="E549" i="13"/>
  <c r="M554" i="13"/>
  <c r="F556" i="13"/>
  <c r="E556" i="13" s="1"/>
  <c r="F560" i="13"/>
  <c r="E560" i="13" s="1"/>
  <c r="S567" i="13"/>
  <c r="J570" i="13"/>
  <c r="I570" i="13" s="1"/>
  <c r="M582" i="13"/>
  <c r="J584" i="13"/>
  <c r="I584" i="13" s="1"/>
  <c r="M585" i="13"/>
  <c r="L585" i="13" s="1"/>
  <c r="AE581" i="13"/>
  <c r="M586" i="13"/>
  <c r="L586" i="13" s="1"/>
  <c r="BI586" i="13" s="1"/>
  <c r="J588" i="13"/>
  <c r="I588" i="13" s="1"/>
  <c r="L589" i="13"/>
  <c r="M590" i="13"/>
  <c r="L590" i="13" s="1"/>
  <c r="BI590" i="13" s="1"/>
  <c r="M535" i="13"/>
  <c r="L535" i="13" s="1"/>
  <c r="I540" i="13"/>
  <c r="AH553" i="13"/>
  <c r="AZ553" i="13"/>
  <c r="F555" i="13"/>
  <c r="E555" i="13" s="1"/>
  <c r="M561" i="13"/>
  <c r="L561" i="13" s="1"/>
  <c r="E582" i="13"/>
  <c r="J585" i="13"/>
  <c r="I585" i="13" s="1"/>
  <c r="L597" i="13"/>
  <c r="AK595" i="13"/>
  <c r="AB595" i="13"/>
  <c r="J598" i="13"/>
  <c r="I598" i="13" s="1"/>
  <c r="AZ595" i="13"/>
  <c r="J532" i="13"/>
  <c r="I532" i="13" s="1"/>
  <c r="L533" i="13"/>
  <c r="BI533" i="13" s="1"/>
  <c r="BI534" i="13"/>
  <c r="M556" i="13"/>
  <c r="L556" i="13" s="1"/>
  <c r="BI556" i="13" s="1"/>
  <c r="V553" i="13"/>
  <c r="M568" i="13"/>
  <c r="M572" i="13"/>
  <c r="L572" i="13" s="1"/>
  <c r="BI572" i="13" s="1"/>
  <c r="F584" i="13"/>
  <c r="E584" i="13" s="1"/>
  <c r="F588" i="13"/>
  <c r="E588" i="13" s="1"/>
  <c r="M542" i="13"/>
  <c r="L542" i="13" s="1"/>
  <c r="BH543" i="13"/>
  <c r="M546" i="13"/>
  <c r="L546" i="13" s="1"/>
  <c r="BI546" i="13" s="1"/>
  <c r="BH547" i="13"/>
  <c r="J555" i="13"/>
  <c r="J571" i="13"/>
  <c r="I571" i="13" s="1"/>
  <c r="BI571" i="13" s="1"/>
  <c r="AK567" i="13"/>
  <c r="F577" i="13"/>
  <c r="E577" i="13" s="1"/>
  <c r="S581" i="13"/>
  <c r="J583" i="13"/>
  <c r="I583" i="13" s="1"/>
  <c r="BI583" i="13" s="1"/>
  <c r="J597" i="13"/>
  <c r="I597" i="13" s="1"/>
  <c r="AE595" i="13"/>
  <c r="M598" i="13"/>
  <c r="L598" i="13" s="1"/>
  <c r="J599" i="13"/>
  <c r="I599" i="13" s="1"/>
  <c r="BI599" i="13" s="1"/>
  <c r="AT595" i="13"/>
  <c r="BI603" i="13"/>
  <c r="J605" i="13"/>
  <c r="I605" i="13" s="1"/>
  <c r="F598" i="13"/>
  <c r="E598" i="13" s="1"/>
  <c r="F602" i="13"/>
  <c r="E602" i="13" s="1"/>
  <c r="AH595" i="13"/>
  <c r="F597" i="13"/>
  <c r="E597" i="13" s="1"/>
  <c r="BH599" i="13"/>
  <c r="M602" i="13"/>
  <c r="L602" i="13" s="1"/>
  <c r="BI602" i="13" s="1"/>
  <c r="BH603" i="13"/>
  <c r="C327" i="7" l="1"/>
  <c r="C433" i="7"/>
  <c r="C380" i="7"/>
  <c r="BI189" i="13"/>
  <c r="BI88" i="13"/>
  <c r="BI191" i="13"/>
  <c r="BI318" i="13"/>
  <c r="BI433" i="13"/>
  <c r="BI143" i="13"/>
  <c r="O38" i="15"/>
  <c r="N90" i="15"/>
  <c r="N45" i="15"/>
  <c r="O37" i="15"/>
  <c r="AQ468" i="13"/>
  <c r="BI507" i="13"/>
  <c r="BI276" i="13"/>
  <c r="BI505" i="13"/>
  <c r="CV432" i="23"/>
  <c r="CV268" i="23"/>
  <c r="AK14" i="7"/>
  <c r="AK15" i="7" s="1"/>
  <c r="AK16" i="7" s="1"/>
  <c r="AK17" i="7" s="1"/>
  <c r="AK18" i="7" s="1"/>
  <c r="AK19" i="7" s="1"/>
  <c r="AK20" i="7" s="1"/>
  <c r="AK21" i="7" s="1"/>
  <c r="AK22" i="7" s="1"/>
  <c r="AK23" i="7" s="1"/>
  <c r="AK24" i="7" s="1"/>
  <c r="CV530" i="23"/>
  <c r="CV560" i="23"/>
  <c r="CV220" i="23"/>
  <c r="CV199" i="23"/>
  <c r="I11" i="23"/>
  <c r="G12" i="14"/>
  <c r="CV556" i="23"/>
  <c r="CV517" i="23"/>
  <c r="CV265" i="23"/>
  <c r="CV20" i="23"/>
  <c r="CV439" i="23"/>
  <c r="J436" i="23"/>
  <c r="CV452" i="23"/>
  <c r="CV525" i="23"/>
  <c r="CV558" i="23"/>
  <c r="CV362" i="23"/>
  <c r="CV582" i="23"/>
  <c r="CV114" i="23"/>
  <c r="CV391" i="23"/>
  <c r="CV208" i="23"/>
  <c r="CV571" i="23"/>
  <c r="CV548" i="23"/>
  <c r="CV118" i="23"/>
  <c r="CV361" i="23"/>
  <c r="CV30" i="23"/>
  <c r="BI84" i="13"/>
  <c r="BI514" i="13"/>
  <c r="BI389" i="13"/>
  <c r="BI404" i="13"/>
  <c r="BI190" i="13"/>
  <c r="BI114" i="13"/>
  <c r="BI85" i="13"/>
  <c r="CV246" i="23"/>
  <c r="BI132" i="13"/>
  <c r="BI478" i="13"/>
  <c r="BI429" i="13"/>
  <c r="N7" i="23"/>
  <c r="C62" i="7"/>
  <c r="C274" i="7"/>
  <c r="C115" i="7"/>
  <c r="C221" i="7"/>
  <c r="C168" i="7"/>
  <c r="CK562" i="23"/>
  <c r="CK434" i="23"/>
  <c r="CK399" i="23"/>
  <c r="CK371" i="23"/>
  <c r="CK345" i="23"/>
  <c r="CK331" i="23"/>
  <c r="CK602" i="23"/>
  <c r="CK510" i="23"/>
  <c r="CK463" i="23"/>
  <c r="CK280" i="23"/>
  <c r="CK574" i="23"/>
  <c r="CK536" i="23"/>
  <c r="CK275" i="23"/>
  <c r="CK386" i="23"/>
  <c r="CK550" i="23"/>
  <c r="CK496" i="23"/>
  <c r="CK357" i="23"/>
  <c r="CK294" i="23"/>
  <c r="CK448" i="23"/>
  <c r="CK427" i="23"/>
  <c r="CK413" i="23"/>
  <c r="CK301" i="23"/>
  <c r="CK202" i="23"/>
  <c r="CK106" i="23"/>
  <c r="CB588" i="23"/>
  <c r="CB536" i="23"/>
  <c r="CB160" i="23"/>
  <c r="CK174" i="23"/>
  <c r="CK135" i="23"/>
  <c r="CK58" i="23"/>
  <c r="CK25" i="23"/>
  <c r="CB574" i="23"/>
  <c r="CB371" i="23"/>
  <c r="CB216" i="23"/>
  <c r="CK522" i="23"/>
  <c r="CK242" i="23"/>
  <c r="CK146" i="23"/>
  <c r="CB463" i="23"/>
  <c r="CK588" i="23"/>
  <c r="CK259" i="23"/>
  <c r="CK90" i="23"/>
  <c r="CB522" i="23"/>
  <c r="CB427" i="23"/>
  <c r="CB413" i="23"/>
  <c r="CB399" i="23"/>
  <c r="CB357" i="23"/>
  <c r="CB294" i="23"/>
  <c r="CB242" i="23"/>
  <c r="CB202" i="23"/>
  <c r="CK216" i="23"/>
  <c r="CK187" i="23"/>
  <c r="CB562" i="23"/>
  <c r="CB448" i="23"/>
  <c r="CK121" i="23"/>
  <c r="CK13" i="23"/>
  <c r="CK7" i="23"/>
  <c r="CB331" i="23"/>
  <c r="CB301" i="23"/>
  <c r="CB280" i="23"/>
  <c r="CB275" i="23"/>
  <c r="CB228" i="23"/>
  <c r="CB187" i="23"/>
  <c r="CB174" i="23"/>
  <c r="CK228" i="23"/>
  <c r="CK160" i="23"/>
  <c r="CB602" i="23"/>
  <c r="CB550" i="23"/>
  <c r="CB386" i="23"/>
  <c r="CB345" i="23"/>
  <c r="CB496" i="23"/>
  <c r="CB121" i="23"/>
  <c r="CB106" i="23"/>
  <c r="CB510" i="23"/>
  <c r="CB259" i="23"/>
  <c r="CB90" i="23"/>
  <c r="CB39" i="23"/>
  <c r="CB58" i="23"/>
  <c r="CB7" i="23"/>
  <c r="CK39" i="23"/>
  <c r="CB25" i="23"/>
  <c r="CB13" i="23"/>
  <c r="CB135" i="23"/>
  <c r="CB434" i="23"/>
  <c r="CB146" i="23"/>
  <c r="BJ602" i="23"/>
  <c r="BJ588" i="23"/>
  <c r="BJ371" i="23"/>
  <c r="BA357" i="23"/>
  <c r="BA331" i="23"/>
  <c r="BA13" i="23"/>
  <c r="BJ550" i="23"/>
  <c r="BJ294" i="23"/>
  <c r="BJ242" i="23"/>
  <c r="BJ216" i="23"/>
  <c r="BJ146" i="23"/>
  <c r="BJ39" i="23"/>
  <c r="BJ25" i="23"/>
  <c r="BJ7" i="23"/>
  <c r="BA536" i="23"/>
  <c r="BA496" i="23"/>
  <c r="BA448" i="23"/>
  <c r="BJ562" i="23"/>
  <c r="BJ463" i="23"/>
  <c r="BJ301" i="23"/>
  <c r="BA510" i="23"/>
  <c r="BA399" i="23"/>
  <c r="BA345" i="23"/>
  <c r="BA242" i="23"/>
  <c r="BA216" i="23"/>
  <c r="BA174" i="23"/>
  <c r="BA135" i="23"/>
  <c r="BJ536" i="23"/>
  <c r="BJ357" i="23"/>
  <c r="BJ331" i="23"/>
  <c r="BJ275" i="23"/>
  <c r="BJ228" i="23"/>
  <c r="BJ202" i="23"/>
  <c r="BJ187" i="23"/>
  <c r="BJ13" i="23"/>
  <c r="BA522" i="23"/>
  <c r="BA434" i="23"/>
  <c r="BA413" i="23"/>
  <c r="BJ510" i="23"/>
  <c r="BJ496" i="23"/>
  <c r="BJ448" i="23"/>
  <c r="BJ399" i="23"/>
  <c r="BJ280" i="23"/>
  <c r="BA602" i="23"/>
  <c r="BA588" i="23"/>
  <c r="BA386" i="23"/>
  <c r="BA294" i="23"/>
  <c r="BA275" i="23"/>
  <c r="BA228" i="23"/>
  <c r="BA202" i="23"/>
  <c r="BA187" i="23"/>
  <c r="BA160" i="23"/>
  <c r="BA121" i="23"/>
  <c r="BA106" i="23"/>
  <c r="BA90" i="23"/>
  <c r="BA58" i="23"/>
  <c r="BJ522" i="23"/>
  <c r="BJ345" i="23"/>
  <c r="BJ259" i="23"/>
  <c r="BJ174" i="23"/>
  <c r="BJ135" i="23"/>
  <c r="BJ58" i="23"/>
  <c r="BA574" i="23"/>
  <c r="BA427" i="23"/>
  <c r="BA7" i="23"/>
  <c r="BJ434" i="23"/>
  <c r="BJ413" i="23"/>
  <c r="BJ386" i="23"/>
  <c r="BJ90" i="23"/>
  <c r="BA371" i="23"/>
  <c r="BA301" i="23"/>
  <c r="BA280" i="23"/>
  <c r="BA259" i="23"/>
  <c r="BA146" i="23"/>
  <c r="BA39" i="23"/>
  <c r="BA25" i="23"/>
  <c r="BJ574" i="23"/>
  <c r="BJ427" i="23"/>
  <c r="BJ160" i="23"/>
  <c r="BJ121" i="23"/>
  <c r="BJ106" i="23"/>
  <c r="BA562" i="23"/>
  <c r="BA550" i="23"/>
  <c r="BA463" i="23"/>
  <c r="BI517" i="13"/>
  <c r="BI604" i="13"/>
  <c r="BI570" i="13"/>
  <c r="BI305" i="13"/>
  <c r="BI501" i="13"/>
  <c r="BI589" i="13"/>
  <c r="BI371" i="13"/>
  <c r="BI269" i="13"/>
  <c r="BI106" i="13"/>
  <c r="BI45" i="13"/>
  <c r="CV566" i="23"/>
  <c r="CV152" i="23"/>
  <c r="CV382" i="23"/>
  <c r="CV130" i="23"/>
  <c r="CV299" i="23"/>
  <c r="CV257" i="23"/>
  <c r="CV212" i="23"/>
  <c r="CV460" i="23"/>
  <c r="CV221" i="23"/>
  <c r="CV143" i="23"/>
  <c r="CV600" i="23"/>
  <c r="CV350" i="23"/>
  <c r="V9" i="23"/>
  <c r="CV583" i="23"/>
  <c r="CV46" i="23"/>
  <c r="BI471" i="13"/>
  <c r="BI561" i="13"/>
  <c r="BI104" i="13"/>
  <c r="BI476" i="13"/>
  <c r="BI392" i="13"/>
  <c r="BI59" i="13"/>
  <c r="CV442" i="23"/>
  <c r="CV181" i="23"/>
  <c r="BI193" i="13"/>
  <c r="BI443" i="13"/>
  <c r="BI388" i="13"/>
  <c r="BI402" i="13"/>
  <c r="CV393" i="23"/>
  <c r="CV596" i="23"/>
  <c r="AL24" i="7"/>
  <c r="AL25" i="7" s="1"/>
  <c r="AL26" i="7" s="1"/>
  <c r="AL27" i="7" s="1"/>
  <c r="AL28" i="7" s="1"/>
  <c r="AL29" i="7" s="1"/>
  <c r="AI23" i="7"/>
  <c r="AI21" i="7"/>
  <c r="P9" i="23"/>
  <c r="CV18" i="23"/>
  <c r="F469" i="13"/>
  <c r="BI174" i="13"/>
  <c r="BI188" i="13"/>
  <c r="BI360" i="13"/>
  <c r="BI596" i="13"/>
  <c r="BI518" i="13"/>
  <c r="BI601" i="13"/>
  <c r="BI485" i="13"/>
  <c r="BI287" i="13"/>
  <c r="CV169" i="23"/>
  <c r="BI161" i="13"/>
  <c r="BI206" i="13"/>
  <c r="BI562" i="13"/>
  <c r="BI56" i="13"/>
  <c r="CV528" i="23"/>
  <c r="CV352" i="23"/>
  <c r="BI448" i="13"/>
  <c r="BI490" i="13"/>
  <c r="BI574" i="13"/>
  <c r="BI576" i="13"/>
  <c r="BI447" i="13"/>
  <c r="BI113" i="13"/>
  <c r="BI461" i="13"/>
  <c r="BI288" i="13"/>
  <c r="BI259" i="13"/>
  <c r="CV184" i="23"/>
  <c r="CV504" i="23"/>
  <c r="BI131" i="13"/>
  <c r="BI332" i="13"/>
  <c r="BI430" i="13"/>
  <c r="BI491" i="13"/>
  <c r="BI545" i="13"/>
  <c r="BI421" i="13"/>
  <c r="BI277" i="13"/>
  <c r="BI475" i="13"/>
  <c r="CV540" i="23"/>
  <c r="CV404" i="23"/>
  <c r="BI386" i="13"/>
  <c r="BI42" i="13"/>
  <c r="BI75" i="13"/>
  <c r="BI502" i="13"/>
  <c r="CV543" i="23"/>
  <c r="BI384" i="13"/>
  <c r="BI156" i="13"/>
  <c r="BI203" i="13"/>
  <c r="BI416" i="13"/>
  <c r="BI463" i="13"/>
  <c r="BI260" i="13"/>
  <c r="CV170" i="23"/>
  <c r="CV211" i="23"/>
  <c r="CV284" i="23"/>
  <c r="CV53" i="23"/>
  <c r="AE14" i="7"/>
  <c r="AE15" i="7" s="1"/>
  <c r="AE16" i="7" s="1"/>
  <c r="AE17" i="7" s="1"/>
  <c r="AE18" i="7" s="1"/>
  <c r="AE19" i="7" s="1"/>
  <c r="AE20" i="7" s="1"/>
  <c r="AE21" i="7" s="1"/>
  <c r="AE22" i="7" s="1"/>
  <c r="AE23" i="7" s="1"/>
  <c r="AE24" i="7" s="1"/>
  <c r="AE25" i="7" s="1"/>
  <c r="AE26" i="7" s="1"/>
  <c r="AE27" i="7" s="1"/>
  <c r="AE28" i="7" s="1"/>
  <c r="AE29" i="7" s="1"/>
  <c r="CV547" i="23"/>
  <c r="CV239" i="23"/>
  <c r="CV44" i="23"/>
  <c r="CV406" i="23"/>
  <c r="CV559" i="23"/>
  <c r="CV37" i="23"/>
  <c r="CV520" i="23"/>
  <c r="CV454" i="23"/>
  <c r="CV65" i="23"/>
  <c r="CV224" i="23"/>
  <c r="AL23" i="7"/>
  <c r="CV198" i="23"/>
  <c r="CV124" i="23"/>
  <c r="CV35" i="23"/>
  <c r="CV381" i="23"/>
  <c r="CV457" i="23"/>
  <c r="CV410" i="23"/>
  <c r="CV286" i="23"/>
  <c r="CV62" i="23"/>
  <c r="CV183" i="23"/>
  <c r="CV214" i="23"/>
  <c r="CV154" i="23"/>
  <c r="CV226" i="23"/>
  <c r="CV127" i="23"/>
  <c r="CV444" i="23"/>
  <c r="CV443" i="23"/>
  <c r="CV545" i="23"/>
  <c r="CV493" i="23"/>
  <c r="CV342" i="23"/>
  <c r="CV519" i="23"/>
  <c r="CV233" i="23"/>
  <c r="CV368" i="23"/>
  <c r="CV594" i="23"/>
  <c r="CV288" i="23"/>
  <c r="CV341" i="23"/>
  <c r="CV417" i="23"/>
  <c r="CV425" i="23"/>
  <c r="CV572" i="23"/>
  <c r="CV506" i="23"/>
  <c r="CV468" i="23"/>
  <c r="CV534" i="23"/>
  <c r="CV64" i="23"/>
  <c r="CV133" i="23"/>
  <c r="CV156" i="23"/>
  <c r="CV219" i="23"/>
  <c r="CV502" i="23"/>
  <c r="CV396" i="23"/>
  <c r="CV266" i="23"/>
  <c r="CV297" i="23"/>
  <c r="CV585" i="23"/>
  <c r="CV223" i="23"/>
  <c r="CV598" i="23"/>
  <c r="CV210" i="23"/>
  <c r="BI543" i="13"/>
  <c r="BI486" i="13"/>
  <c r="AK382" i="13"/>
  <c r="BI363" i="13"/>
  <c r="BI329" i="13"/>
  <c r="BI127" i="13"/>
  <c r="BI186" i="13"/>
  <c r="BI70" i="13"/>
  <c r="BI20" i="13"/>
  <c r="CV531" i="23"/>
  <c r="CV28" i="23"/>
  <c r="BI347" i="13"/>
  <c r="BI549" i="13"/>
  <c r="BI559" i="13"/>
  <c r="BI504" i="13"/>
  <c r="BI406" i="13"/>
  <c r="BI316" i="13"/>
  <c r="BI263" i="13"/>
  <c r="BI133" i="13"/>
  <c r="CV515" i="23"/>
  <c r="CV100" i="23"/>
  <c r="CV56" i="23"/>
  <c r="CV98" i="23"/>
  <c r="CV397" i="23"/>
  <c r="CV267" i="23"/>
  <c r="BI246" i="13"/>
  <c r="BI213" i="13"/>
  <c r="BI258" i="13"/>
  <c r="AQ96" i="13"/>
  <c r="AQ9" i="13"/>
  <c r="BI73" i="13"/>
  <c r="BI19" i="13"/>
  <c r="BI43" i="13"/>
  <c r="CV494" i="23"/>
  <c r="CV445" i="23"/>
  <c r="BF9" i="13"/>
  <c r="CV353" i="23"/>
  <c r="CV285" i="23"/>
  <c r="CV45" i="23"/>
  <c r="AK25" i="7"/>
  <c r="AK26" i="7" s="1"/>
  <c r="AK27" i="7" s="1"/>
  <c r="AK28" i="7" s="1"/>
  <c r="AK29" i="7" s="1"/>
  <c r="CV213" i="23"/>
  <c r="BI144" i="13"/>
  <c r="BI519" i="13"/>
  <c r="BI377" i="13"/>
  <c r="BI233" i="13"/>
  <c r="BI243" i="13"/>
  <c r="BI83" i="13"/>
  <c r="CV546" i="23"/>
  <c r="CV354" i="23"/>
  <c r="CV291" i="23"/>
  <c r="F204" i="23"/>
  <c r="CV144" i="23"/>
  <c r="CV287" i="23"/>
  <c r="BI220" i="13"/>
  <c r="BI516" i="13"/>
  <c r="BI591" i="13"/>
  <c r="CV516" i="23"/>
  <c r="P58" i="7"/>
  <c r="BI569" i="13"/>
  <c r="BI457" i="13"/>
  <c r="BI605" i="13"/>
  <c r="BI542" i="13"/>
  <c r="BI272" i="13"/>
  <c r="M139" i="13"/>
  <c r="BI101" i="13"/>
  <c r="CV568" i="23"/>
  <c r="CV458" i="23"/>
  <c r="CV278" i="23"/>
  <c r="CV52" i="23"/>
  <c r="CV225" i="23"/>
  <c r="CV234" i="23"/>
  <c r="BI460" i="13"/>
  <c r="BI520" i="13"/>
  <c r="BI577" i="13"/>
  <c r="CV505" i="23"/>
  <c r="BI340" i="13"/>
  <c r="BI535" i="13"/>
  <c r="BI521" i="13"/>
  <c r="BI405" i="13"/>
  <c r="BI311" i="13"/>
  <c r="BI357" i="13"/>
  <c r="BI532" i="13"/>
  <c r="BI588" i="13"/>
  <c r="BI477" i="13"/>
  <c r="AK182" i="13"/>
  <c r="BI119" i="13"/>
  <c r="CV407" i="23"/>
  <c r="CV21" i="23"/>
  <c r="CV101" i="23"/>
  <c r="CV237" i="23"/>
  <c r="BI33" i="13"/>
  <c r="BI135" i="13"/>
  <c r="BI575" i="13"/>
  <c r="CV264" i="23"/>
  <c r="Y498" i="23"/>
  <c r="M53" i="7"/>
  <c r="M54" i="7" s="1"/>
  <c r="M55" i="7" s="1"/>
  <c r="M56" i="7" s="1"/>
  <c r="CV88" i="23"/>
  <c r="CV209" i="23"/>
  <c r="CV180" i="23"/>
  <c r="AI24" i="7"/>
  <c r="AI25" i="7" s="1"/>
  <c r="AI26" i="7" s="1"/>
  <c r="AI27" i="7" s="1"/>
  <c r="AI28" i="7" s="1"/>
  <c r="AI29" i="7" s="1"/>
  <c r="CV570" i="23"/>
  <c r="CV518" i="23"/>
  <c r="CV492" i="23"/>
  <c r="Y466" i="23"/>
  <c r="CV467" i="23"/>
  <c r="CV375" i="23"/>
  <c r="CV579" i="23"/>
  <c r="AB388" i="23"/>
  <c r="CV394" i="23"/>
  <c r="AE333" i="23"/>
  <c r="CA388" i="23"/>
  <c r="CV422" i="23"/>
  <c r="CV409" i="23"/>
  <c r="CV348" i="23"/>
  <c r="CV418" i="23"/>
  <c r="CV197" i="23"/>
  <c r="CV155" i="23"/>
  <c r="CV195" i="23"/>
  <c r="CV128" i="23"/>
  <c r="CV32" i="23"/>
  <c r="CV115" i="23"/>
  <c r="CV459" i="23"/>
  <c r="CV491" i="23"/>
  <c r="CV508" i="23"/>
  <c r="CV367" i="23"/>
  <c r="CV420" i="23"/>
  <c r="CV421" i="23"/>
  <c r="CV292" i="23"/>
  <c r="CV164" i="23"/>
  <c r="CV113" i="23"/>
  <c r="CV99" i="23"/>
  <c r="CV222" i="23"/>
  <c r="CV351" i="23"/>
  <c r="CV584" i="23"/>
  <c r="CV581" i="23"/>
  <c r="CV456" i="23"/>
  <c r="AK9" i="23"/>
  <c r="CV179" i="23"/>
  <c r="CV500" i="23"/>
  <c r="Y538" i="23"/>
  <c r="Y524" i="23"/>
  <c r="Y92" i="23"/>
  <c r="CV97" i="23"/>
  <c r="CV157" i="23"/>
  <c r="CV544" i="23"/>
  <c r="CV168" i="23"/>
  <c r="CV273" i="23"/>
  <c r="CV254" i="23"/>
  <c r="CV172" i="23"/>
  <c r="CV36" i="23"/>
  <c r="CV196" i="23"/>
  <c r="CV165" i="23"/>
  <c r="CV119" i="23"/>
  <c r="CV111" i="23"/>
  <c r="CV54" i="23"/>
  <c r="Y359" i="23"/>
  <c r="Y60" i="23"/>
  <c r="CV132" i="23"/>
  <c r="CV340" i="23"/>
  <c r="CV158" i="23"/>
  <c r="AR610" i="23"/>
  <c r="CV253" i="23"/>
  <c r="CV529" i="23"/>
  <c r="CV235" i="23"/>
  <c r="CV116" i="23"/>
  <c r="CV207" i="23"/>
  <c r="CV66" i="23"/>
  <c r="CV240" i="23"/>
  <c r="CV380" i="23"/>
  <c r="CV236" i="23"/>
  <c r="CV263" i="23"/>
  <c r="CV379" i="23"/>
  <c r="CV167" i="23"/>
  <c r="CV31" i="23"/>
  <c r="Y15" i="23"/>
  <c r="CV567" i="23"/>
  <c r="CV339" i="23"/>
  <c r="CV290" i="23"/>
  <c r="M204" i="23"/>
  <c r="CV192" i="23"/>
  <c r="CV102" i="23"/>
  <c r="CV182" i="23"/>
  <c r="CV256" i="23"/>
  <c r="CV252" i="23"/>
  <c r="CV533" i="23"/>
  <c r="CV438" i="23"/>
  <c r="CV366" i="23"/>
  <c r="CV597" i="23"/>
  <c r="CV338" i="23"/>
  <c r="Y450" i="23"/>
  <c r="CV61" i="23"/>
  <c r="CV95" i="23"/>
  <c r="CV369" i="23"/>
  <c r="CV557" i="23"/>
  <c r="F564" i="23"/>
  <c r="AT465" i="23"/>
  <c r="CV503" i="23"/>
  <c r="CV395" i="23"/>
  <c r="CV349" i="23"/>
  <c r="CV337" i="23"/>
  <c r="CV419" i="23"/>
  <c r="Y415" i="23"/>
  <c r="Y123" i="23"/>
  <c r="Y204" i="23"/>
  <c r="Y162" i="23"/>
  <c r="CV29" i="23"/>
  <c r="CV22" i="23"/>
  <c r="CV171" i="23"/>
  <c r="CV200" i="23"/>
  <c r="CV336" i="23"/>
  <c r="CV440" i="23"/>
  <c r="CV11" i="23"/>
  <c r="Y10" i="23"/>
  <c r="CV43" i="23"/>
  <c r="CV51" i="23"/>
  <c r="M239" i="13"/>
  <c r="CV16" i="23"/>
  <c r="BI343" i="13"/>
  <c r="CV194" i="23"/>
  <c r="F453" i="13"/>
  <c r="J539" i="13"/>
  <c r="Y468" i="13"/>
  <c r="AW382" i="13"/>
  <c r="M197" i="13"/>
  <c r="BI168" i="13"/>
  <c r="CV580" i="23"/>
  <c r="BI53" i="13"/>
  <c r="J576" i="23"/>
  <c r="BU388" i="23"/>
  <c r="CV360" i="23"/>
  <c r="CV514" i="23"/>
  <c r="BI29" i="13"/>
  <c r="BI157" i="13"/>
  <c r="J253" i="13"/>
  <c r="BI12" i="13"/>
  <c r="CV455" i="23"/>
  <c r="P333" i="23"/>
  <c r="CV335" i="23"/>
  <c r="CV149" i="23"/>
  <c r="F92" i="23"/>
  <c r="BI128" i="13"/>
  <c r="BI192" i="13"/>
  <c r="BI244" i="13"/>
  <c r="M483" i="13"/>
  <c r="J367" i="13"/>
  <c r="G47" i="14" s="1"/>
  <c r="BI215" i="13"/>
  <c r="J125" i="13"/>
  <c r="BI69" i="13"/>
  <c r="BI142" i="13"/>
  <c r="BI13" i="13"/>
  <c r="BX388" i="23"/>
  <c r="CV343" i="23"/>
  <c r="M303" i="23"/>
  <c r="CV117" i="23"/>
  <c r="CV238" i="23"/>
  <c r="CV365" i="23"/>
  <c r="CV376" i="23"/>
  <c r="CV555" i="23"/>
  <c r="BI234" i="13"/>
  <c r="BI304" i="13"/>
  <c r="BI372" i="13"/>
  <c r="BI472" i="13"/>
  <c r="BI488" i="13"/>
  <c r="AU607" i="13"/>
  <c r="F339" i="13"/>
  <c r="BI34" i="13"/>
  <c r="CV527" i="23"/>
  <c r="CV541" i="23"/>
  <c r="CV166" i="23"/>
  <c r="CV298" i="23"/>
  <c r="CV364" i="23"/>
  <c r="BI16" i="13"/>
  <c r="BI170" i="13"/>
  <c r="BI262" i="13"/>
  <c r="BI558" i="13"/>
  <c r="BI217" i="13"/>
  <c r="CV446" i="23"/>
  <c r="P90" i="15"/>
  <c r="P82" i="15"/>
  <c r="P72" i="15"/>
  <c r="P60" i="15"/>
  <c r="P47" i="15"/>
  <c r="P68" i="15"/>
  <c r="P55" i="15"/>
  <c r="P87" i="15"/>
  <c r="P77" i="15"/>
  <c r="P67" i="15"/>
  <c r="P57" i="15"/>
  <c r="P84" i="15"/>
  <c r="P74" i="15"/>
  <c r="P62" i="15"/>
  <c r="P54" i="15"/>
  <c r="P49" i="15"/>
  <c r="P80" i="15"/>
  <c r="P58" i="15"/>
  <c r="P89" i="15"/>
  <c r="P81" i="15"/>
  <c r="P69" i="15"/>
  <c r="P59" i="15"/>
  <c r="P46" i="15"/>
  <c r="P86" i="15"/>
  <c r="P76" i="15"/>
  <c r="P66" i="15"/>
  <c r="P56" i="15"/>
  <c r="P75" i="15"/>
  <c r="P83" i="15"/>
  <c r="P73" i="15"/>
  <c r="P61" i="15"/>
  <c r="P51" i="15"/>
  <c r="P48" i="15"/>
  <c r="P88" i="15"/>
  <c r="P85" i="15"/>
  <c r="P63" i="15"/>
  <c r="P39" i="15"/>
  <c r="P92" i="15"/>
  <c r="P38" i="15"/>
  <c r="P42" i="15"/>
  <c r="P91" i="15"/>
  <c r="P64" i="15"/>
  <c r="P70" i="15"/>
  <c r="P43" i="15"/>
  <c r="P78" i="15"/>
  <c r="P41" i="15"/>
  <c r="P40" i="15"/>
  <c r="A71" i="22"/>
  <c r="A63" i="22"/>
  <c r="A70" i="22"/>
  <c r="A62" i="22"/>
  <c r="A69" i="22"/>
  <c r="A61" i="22"/>
  <c r="A68" i="22"/>
  <c r="A60" i="22"/>
  <c r="A67" i="22"/>
  <c r="A59" i="22"/>
  <c r="A66" i="22"/>
  <c r="A58" i="22"/>
  <c r="A56" i="22"/>
  <c r="A65" i="22"/>
  <c r="A57" i="22"/>
  <c r="A64" i="22"/>
  <c r="Z607" i="13"/>
  <c r="AB468" i="13"/>
  <c r="AT468" i="13"/>
  <c r="BI598" i="13"/>
  <c r="BC468" i="13"/>
  <c r="AK468" i="13"/>
  <c r="AH468" i="13"/>
  <c r="BI527" i="13"/>
  <c r="J497" i="13"/>
  <c r="V468" i="13"/>
  <c r="BI500" i="13"/>
  <c r="AE468" i="13"/>
  <c r="J483" i="13"/>
  <c r="AO607" i="13"/>
  <c r="BA607" i="13"/>
  <c r="BC382" i="13"/>
  <c r="P382" i="13"/>
  <c r="BI431" i="13"/>
  <c r="BI420" i="13"/>
  <c r="J397" i="13"/>
  <c r="BI398" i="13"/>
  <c r="BF324" i="13"/>
  <c r="AZ324" i="13"/>
  <c r="BI355" i="13"/>
  <c r="BI359" i="13"/>
  <c r="BI362" i="13"/>
  <c r="BI342" i="13"/>
  <c r="Y324" i="13"/>
  <c r="V324" i="13"/>
  <c r="J339" i="13"/>
  <c r="BI328" i="13"/>
  <c r="BI326" i="13"/>
  <c r="BI330" i="13"/>
  <c r="BI317" i="13"/>
  <c r="BI310" i="13"/>
  <c r="BI300" i="13"/>
  <c r="F295" i="13"/>
  <c r="AL607" i="13"/>
  <c r="S182" i="13"/>
  <c r="BI290" i="13"/>
  <c r="BI283" i="13"/>
  <c r="AR607" i="13"/>
  <c r="J281" i="13"/>
  <c r="F267" i="13"/>
  <c r="BI271" i="13"/>
  <c r="AE182" i="13"/>
  <c r="M253" i="13"/>
  <c r="AB182" i="13"/>
  <c r="AT182" i="13"/>
  <c r="AN182" i="13"/>
  <c r="F239" i="13"/>
  <c r="N607" i="13"/>
  <c r="BI228" i="13"/>
  <c r="BF182" i="13"/>
  <c r="AH182" i="13"/>
  <c r="V182" i="13"/>
  <c r="F197" i="13"/>
  <c r="AZ182" i="13"/>
  <c r="BD607" i="13"/>
  <c r="BI175" i="13"/>
  <c r="AK96" i="13"/>
  <c r="Q607" i="13"/>
  <c r="AE96" i="13"/>
  <c r="BI118" i="13"/>
  <c r="W607" i="13"/>
  <c r="V9" i="13"/>
  <c r="AW9" i="13"/>
  <c r="AK9" i="13"/>
  <c r="T607" i="13"/>
  <c r="BI31" i="13"/>
  <c r="BI11" i="13"/>
  <c r="M10" i="13"/>
  <c r="J10" i="13"/>
  <c r="CV608" i="23"/>
  <c r="CV599" i="23"/>
  <c r="AK465" i="23"/>
  <c r="F538" i="23"/>
  <c r="CV542" i="23"/>
  <c r="P465" i="23"/>
  <c r="BU465" i="23"/>
  <c r="CV507" i="23"/>
  <c r="M466" i="23"/>
  <c r="AK388" i="23"/>
  <c r="AT388" i="23"/>
  <c r="CV416" i="23"/>
  <c r="CV408" i="23"/>
  <c r="CV377" i="23"/>
  <c r="F373" i="23"/>
  <c r="BU333" i="23"/>
  <c r="AB333" i="23"/>
  <c r="AN333" i="23"/>
  <c r="AK333" i="23"/>
  <c r="BS610" i="23"/>
  <c r="V333" i="23"/>
  <c r="Y333" i="23" s="1"/>
  <c r="CA333" i="23"/>
  <c r="AH333" i="23"/>
  <c r="J282" i="23"/>
  <c r="AB189" i="23"/>
  <c r="AT189" i="23"/>
  <c r="J218" i="23"/>
  <c r="M218" i="23"/>
  <c r="CV205" i="23"/>
  <c r="AB108" i="23"/>
  <c r="AK108" i="23"/>
  <c r="CV141" i="23"/>
  <c r="CV96" i="23"/>
  <c r="CV67" i="23"/>
  <c r="AE9" i="23"/>
  <c r="CV19" i="23"/>
  <c r="F411" i="13"/>
  <c r="E412" i="13"/>
  <c r="M281" i="13"/>
  <c r="L282" i="13"/>
  <c r="BI282" i="13" s="1"/>
  <c r="CV138" i="23"/>
  <c r="AH382" i="13"/>
  <c r="AN382" i="13"/>
  <c r="P182" i="13"/>
  <c r="M347" i="23"/>
  <c r="F261" i="23"/>
  <c r="J595" i="13"/>
  <c r="M595" i="13"/>
  <c r="F553" i="13"/>
  <c r="J525" i="13"/>
  <c r="BI528" i="13"/>
  <c r="BI356" i="13"/>
  <c r="AE382" i="13"/>
  <c r="BI513" i="13"/>
  <c r="M397" i="13"/>
  <c r="J325" i="13"/>
  <c r="E354" i="13"/>
  <c r="F353" i="13"/>
  <c r="Y182" i="13"/>
  <c r="J309" i="13"/>
  <c r="M125" i="13"/>
  <c r="L126" i="13"/>
  <c r="BI126" i="13" s="1"/>
  <c r="J153" i="13"/>
  <c r="I154" i="13"/>
  <c r="BI154" i="13" s="1"/>
  <c r="J97" i="13"/>
  <c r="M183" i="13"/>
  <c r="E113" i="13"/>
  <c r="F111" i="13"/>
  <c r="BI71" i="13"/>
  <c r="Y9" i="13"/>
  <c r="F552" i="23"/>
  <c r="F97" i="13"/>
  <c r="CV577" i="23"/>
  <c r="M498" i="23"/>
  <c r="L499" i="23"/>
  <c r="I539" i="23"/>
  <c r="J538" i="23"/>
  <c r="F415" i="23"/>
  <c r="E416" i="23"/>
  <c r="J498" i="23"/>
  <c r="G61" i="14" s="1"/>
  <c r="N81" i="15" s="1"/>
  <c r="I499" i="23"/>
  <c r="AB465" i="23"/>
  <c r="I304" i="23"/>
  <c r="CV304" i="23" s="1"/>
  <c r="J303" i="23"/>
  <c r="M450" i="23"/>
  <c r="BI41" i="13"/>
  <c r="F190" i="23"/>
  <c r="E192" i="23"/>
  <c r="J162" i="23"/>
  <c r="F334" i="23"/>
  <c r="J190" i="23"/>
  <c r="J204" i="23"/>
  <c r="J60" i="23"/>
  <c r="AL20" i="7"/>
  <c r="AI20" i="7"/>
  <c r="AF607" i="13"/>
  <c r="M38" i="13"/>
  <c r="L39" i="13"/>
  <c r="BI39" i="13" s="1"/>
  <c r="J167" i="13"/>
  <c r="F389" i="23"/>
  <c r="P108" i="23"/>
  <c r="M15" i="23"/>
  <c r="BI597" i="13"/>
  <c r="BI557" i="13"/>
  <c r="J581" i="13"/>
  <c r="BF468" i="13"/>
  <c r="F425" i="13"/>
  <c r="E426" i="13"/>
  <c r="F483" i="13"/>
  <c r="M439" i="13"/>
  <c r="L440" i="13"/>
  <c r="BI440" i="13" s="1"/>
  <c r="J425" i="13"/>
  <c r="BI385" i="13"/>
  <c r="M353" i="13"/>
  <c r="L354" i="13"/>
  <c r="BI354" i="13" s="1"/>
  <c r="M511" i="13"/>
  <c r="L512" i="13"/>
  <c r="AQ382" i="13"/>
  <c r="Y382" i="13"/>
  <c r="M339" i="13"/>
  <c r="BI254" i="13"/>
  <c r="J267" i="13"/>
  <c r="F139" i="13"/>
  <c r="I112" i="13"/>
  <c r="J111" i="13"/>
  <c r="F66" i="13"/>
  <c r="F183" i="13"/>
  <c r="L605" i="23"/>
  <c r="CV605" i="23" s="1"/>
  <c r="AI610" i="23"/>
  <c r="M576" i="23"/>
  <c r="CV569" i="23"/>
  <c r="M538" i="23"/>
  <c r="L539" i="23"/>
  <c r="F52" i="13"/>
  <c r="J564" i="23"/>
  <c r="F512" i="23"/>
  <c r="CV431" i="23"/>
  <c r="J334" i="23"/>
  <c r="F296" i="23"/>
  <c r="F39" i="14" s="1"/>
  <c r="P189" i="23"/>
  <c r="CV151" i="23"/>
  <c r="CV163" i="23"/>
  <c r="F137" i="23"/>
  <c r="M277" i="23"/>
  <c r="L262" i="23"/>
  <c r="M261" i="23"/>
  <c r="CV112" i="23"/>
  <c r="BU9" i="23"/>
  <c r="AK189" i="23"/>
  <c r="F60" i="23"/>
  <c r="AL18" i="7"/>
  <c r="AI18" i="7"/>
  <c r="E38" i="22"/>
  <c r="G170" i="21"/>
  <c r="L470" i="13"/>
  <c r="M469" i="13"/>
  <c r="E605" i="23"/>
  <c r="F604" i="23"/>
  <c r="F60" i="14"/>
  <c r="M60" i="23"/>
  <c r="M325" i="13"/>
  <c r="F450" i="23"/>
  <c r="E451" i="23"/>
  <c r="J389" i="23"/>
  <c r="I555" i="13"/>
  <c r="BI555" i="13" s="1"/>
  <c r="J553" i="13"/>
  <c r="M553" i="13"/>
  <c r="L554" i="13"/>
  <c r="BI554" i="13" s="1"/>
  <c r="F595" i="13"/>
  <c r="M525" i="13"/>
  <c r="L526" i="13"/>
  <c r="BI526" i="13" s="1"/>
  <c r="BI487" i="13"/>
  <c r="BI441" i="13"/>
  <c r="V382" i="13"/>
  <c r="E385" i="13"/>
  <c r="F383" i="13"/>
  <c r="BI315" i="13"/>
  <c r="J197" i="13"/>
  <c r="BI241" i="13"/>
  <c r="E311" i="13"/>
  <c r="F309" i="13"/>
  <c r="P324" i="13"/>
  <c r="J295" i="13"/>
  <c r="AW96" i="13"/>
  <c r="BI155" i="13"/>
  <c r="CV593" i="23"/>
  <c r="M80" i="13"/>
  <c r="M52" i="13"/>
  <c r="AZ9" i="13"/>
  <c r="BI72" i="13"/>
  <c r="M564" i="23"/>
  <c r="L565" i="23"/>
  <c r="CV565" i="23" s="1"/>
  <c r="Z610" i="23"/>
  <c r="F590" i="23"/>
  <c r="E591" i="23"/>
  <c r="E437" i="23"/>
  <c r="M373" i="23"/>
  <c r="F429" i="23"/>
  <c r="F347" i="23"/>
  <c r="J52" i="13"/>
  <c r="J277" i="23"/>
  <c r="G37" i="14" s="1"/>
  <c r="N60" i="15" s="1"/>
  <c r="BX333" i="23"/>
  <c r="CV126" i="23"/>
  <c r="CV191" i="23"/>
  <c r="M162" i="23"/>
  <c r="F148" i="23"/>
  <c r="F123" i="23"/>
  <c r="M27" i="23"/>
  <c r="J13" i="14" s="1"/>
  <c r="O39" i="15" s="1"/>
  <c r="F41" i="23"/>
  <c r="J10" i="23"/>
  <c r="I231" i="23"/>
  <c r="CV231" i="23" s="1"/>
  <c r="J230" i="23"/>
  <c r="E71" i="22"/>
  <c r="E28" i="23"/>
  <c r="F27" i="23"/>
  <c r="J15" i="23"/>
  <c r="S468" i="13"/>
  <c r="M225" i="13"/>
  <c r="L226" i="13"/>
  <c r="BI226" i="13" s="1"/>
  <c r="F10" i="13"/>
  <c r="E11" i="13"/>
  <c r="M367" i="13"/>
  <c r="L368" i="13"/>
  <c r="BI368" i="13" s="1"/>
  <c r="J383" i="13"/>
  <c r="AE9" i="13"/>
  <c r="AL22" i="7"/>
  <c r="AI22" i="7"/>
  <c r="AC607" i="13"/>
  <c r="F581" i="13"/>
  <c r="BI585" i="13"/>
  <c r="L499" i="13"/>
  <c r="BI499" i="13" s="1"/>
  <c r="M497" i="13"/>
  <c r="BI540" i="13"/>
  <c r="E526" i="13"/>
  <c r="F525" i="13"/>
  <c r="E441" i="13"/>
  <c r="F439" i="13"/>
  <c r="J353" i="13"/>
  <c r="BI387" i="13"/>
  <c r="S382" i="13"/>
  <c r="L297" i="13"/>
  <c r="BI297" i="13" s="1"/>
  <c r="M295" i="13"/>
  <c r="BI198" i="13"/>
  <c r="M267" i="13"/>
  <c r="L268" i="13"/>
  <c r="BI268" i="13" s="1"/>
  <c r="M211" i="13"/>
  <c r="L212" i="13"/>
  <c r="BI212" i="13" s="1"/>
  <c r="BI369" i="13"/>
  <c r="J211" i="13"/>
  <c r="M167" i="13"/>
  <c r="Y96" i="13"/>
  <c r="E82" i="13"/>
  <c r="F80" i="13"/>
  <c r="J66" i="13"/>
  <c r="I67" i="13"/>
  <c r="BI67" i="13" s="1"/>
  <c r="P9" i="13"/>
  <c r="BI47" i="13"/>
  <c r="BI26" i="13"/>
  <c r="S9" i="13"/>
  <c r="M24" i="13"/>
  <c r="L25" i="13"/>
  <c r="BI25" i="13" s="1"/>
  <c r="AB9" i="13"/>
  <c r="L526" i="23"/>
  <c r="CV526" i="23" s="1"/>
  <c r="M524" i="23"/>
  <c r="CV501" i="23"/>
  <c r="M389" i="23"/>
  <c r="L390" i="23"/>
  <c r="CV390" i="23" s="1"/>
  <c r="I451" i="23"/>
  <c r="J450" i="23"/>
  <c r="L437" i="23"/>
  <c r="CV424" i="23"/>
  <c r="J359" i="23"/>
  <c r="F277" i="23"/>
  <c r="F303" i="23"/>
  <c r="F282" i="23"/>
  <c r="I125" i="23"/>
  <c r="CV125" i="23" s="1"/>
  <c r="J123" i="23"/>
  <c r="J296" i="23"/>
  <c r="M190" i="23"/>
  <c r="F162" i="23"/>
  <c r="F244" i="23"/>
  <c r="CV72" i="23"/>
  <c r="M123" i="23"/>
  <c r="CV140" i="23"/>
  <c r="CV23" i="23"/>
  <c r="L94" i="23"/>
  <c r="CV94" i="23" s="1"/>
  <c r="M92" i="23"/>
  <c r="F109" i="23"/>
  <c r="M10" i="23"/>
  <c r="AZ468" i="13"/>
  <c r="I512" i="13"/>
  <c r="J511" i="13"/>
  <c r="CV193" i="23"/>
  <c r="AI607" i="13"/>
  <c r="M453" i="13"/>
  <c r="E231" i="23"/>
  <c r="F230" i="23"/>
  <c r="M567" i="13"/>
  <c r="L568" i="13"/>
  <c r="AX607" i="13"/>
  <c r="E568" i="13"/>
  <c r="F567" i="13"/>
  <c r="M539" i="13"/>
  <c r="L427" i="13"/>
  <c r="BI427" i="13" s="1"/>
  <c r="M425" i="13"/>
  <c r="J439" i="13"/>
  <c r="M383" i="13"/>
  <c r="F397" i="13"/>
  <c r="BI401" i="13"/>
  <c r="J411" i="13"/>
  <c r="F367" i="13"/>
  <c r="F325" i="13"/>
  <c r="F211" i="13"/>
  <c r="F33" i="14" s="1"/>
  <c r="BI255" i="13"/>
  <c r="F225" i="13"/>
  <c r="E226" i="13"/>
  <c r="BI199" i="13"/>
  <c r="E169" i="13"/>
  <c r="F167" i="13"/>
  <c r="J139" i="13"/>
  <c r="I81" i="13"/>
  <c r="BI81" i="13" s="1"/>
  <c r="J80" i="13"/>
  <c r="I40" i="13"/>
  <c r="BI40" i="13" s="1"/>
  <c r="J38" i="13"/>
  <c r="E25" i="13"/>
  <c r="F24" i="13"/>
  <c r="BC96" i="13"/>
  <c r="E499" i="23"/>
  <c r="F498" i="23"/>
  <c r="F524" i="23"/>
  <c r="CV392" i="23"/>
  <c r="J347" i="23"/>
  <c r="CV595" i="23"/>
  <c r="CV411" i="23"/>
  <c r="M296" i="23"/>
  <c r="M415" i="23"/>
  <c r="CV142" i="23"/>
  <c r="CV63" i="23"/>
  <c r="F15" i="23"/>
  <c r="F176" i="23"/>
  <c r="M309" i="13"/>
  <c r="F281" i="13"/>
  <c r="E282" i="13"/>
  <c r="J239" i="13"/>
  <c r="L68" i="13"/>
  <c r="BI68" i="13" s="1"/>
  <c r="M66" i="13"/>
  <c r="F576" i="23"/>
  <c r="E577" i="23"/>
  <c r="I490" i="23"/>
  <c r="CV490" i="23" s="1"/>
  <c r="J466" i="23"/>
  <c r="L402" i="23"/>
  <c r="CV402" i="23" s="1"/>
  <c r="M282" i="23"/>
  <c r="CV17" i="23"/>
  <c r="M581" i="13"/>
  <c r="L582" i="13"/>
  <c r="BI582" i="13" s="1"/>
  <c r="BI584" i="13"/>
  <c r="I568" i="13"/>
  <c r="J567" i="13"/>
  <c r="BI484" i="13"/>
  <c r="F539" i="13"/>
  <c r="F511" i="13"/>
  <c r="F497" i="13"/>
  <c r="J469" i="13"/>
  <c r="I470" i="13"/>
  <c r="J453" i="13"/>
  <c r="BI414" i="13"/>
  <c r="BI399" i="13"/>
  <c r="M411" i="13"/>
  <c r="L412" i="13"/>
  <c r="BI412" i="13" s="1"/>
  <c r="BI227" i="13"/>
  <c r="BI240" i="13"/>
  <c r="F253" i="13"/>
  <c r="BI284" i="13"/>
  <c r="J225" i="13"/>
  <c r="BI140" i="13"/>
  <c r="S96" i="13"/>
  <c r="F153" i="13"/>
  <c r="M153" i="13"/>
  <c r="M111" i="13"/>
  <c r="L112" i="13"/>
  <c r="F38" i="13"/>
  <c r="L99" i="13"/>
  <c r="BI99" i="13" s="1"/>
  <c r="M97" i="13"/>
  <c r="E126" i="13"/>
  <c r="F125" i="13"/>
  <c r="J24" i="13"/>
  <c r="BC9" i="13"/>
  <c r="CV591" i="23"/>
  <c r="J524" i="23"/>
  <c r="I437" i="23"/>
  <c r="M334" i="23"/>
  <c r="CV586" i="23"/>
  <c r="M359" i="23"/>
  <c r="J46" i="14" s="1"/>
  <c r="J415" i="23"/>
  <c r="F359" i="23"/>
  <c r="CV289" i="23"/>
  <c r="I262" i="23"/>
  <c r="J261" i="23"/>
  <c r="G36" i="14" s="1"/>
  <c r="N59" i="15" s="1"/>
  <c r="F401" i="23"/>
  <c r="L232" i="23"/>
  <c r="CV232" i="23" s="1"/>
  <c r="M230" i="23"/>
  <c r="J27" i="23"/>
  <c r="AQ9" i="23"/>
  <c r="F9" i="14"/>
  <c r="AF593" i="13"/>
  <c r="AO579" i="13"/>
  <c r="D579" i="13"/>
  <c r="AX565" i="13"/>
  <c r="N565" i="13"/>
  <c r="W551" i="13"/>
  <c r="AF537" i="13"/>
  <c r="W593" i="13"/>
  <c r="AF579" i="13"/>
  <c r="AO565" i="13"/>
  <c r="D565" i="13"/>
  <c r="AX551" i="13"/>
  <c r="N551" i="13"/>
  <c r="W537" i="13"/>
  <c r="AX593" i="13"/>
  <c r="N593" i="13"/>
  <c r="W579" i="13"/>
  <c r="AF565" i="13"/>
  <c r="AO551" i="13"/>
  <c r="D551" i="13"/>
  <c r="AX537" i="13"/>
  <c r="N537" i="13"/>
  <c r="N579" i="13"/>
  <c r="AO523" i="13"/>
  <c r="D523" i="13"/>
  <c r="AX509" i="13"/>
  <c r="N509" i="13"/>
  <c r="W495" i="13"/>
  <c r="AF481" i="13"/>
  <c r="D593" i="13"/>
  <c r="AF523" i="13"/>
  <c r="AO509" i="13"/>
  <c r="D509" i="13"/>
  <c r="AX495" i="13"/>
  <c r="N495" i="13"/>
  <c r="W481" i="13"/>
  <c r="W523" i="13"/>
  <c r="AF509" i="13"/>
  <c r="AO495" i="13"/>
  <c r="D495" i="13"/>
  <c r="AX481" i="13"/>
  <c r="N481" i="13"/>
  <c r="AF551" i="13"/>
  <c r="AO537" i="13"/>
  <c r="D481" i="13"/>
  <c r="N523" i="13"/>
  <c r="AF466" i="13"/>
  <c r="AO451" i="13"/>
  <c r="D451" i="13"/>
  <c r="AX437" i="13"/>
  <c r="N437" i="13"/>
  <c r="W423" i="13"/>
  <c r="AO593" i="13"/>
  <c r="W565" i="13"/>
  <c r="D537" i="13"/>
  <c r="W466" i="13"/>
  <c r="AF451" i="13"/>
  <c r="AO437" i="13"/>
  <c r="D437" i="13"/>
  <c r="AX423" i="13"/>
  <c r="N423" i="13"/>
  <c r="AX579" i="13"/>
  <c r="AX466" i="13"/>
  <c r="N466" i="13"/>
  <c r="W451" i="13"/>
  <c r="AF437" i="13"/>
  <c r="AO423" i="13"/>
  <c r="D423" i="13"/>
  <c r="AF495" i="13"/>
  <c r="AO481" i="13"/>
  <c r="W509" i="13"/>
  <c r="AF409" i="13"/>
  <c r="AO395" i="13"/>
  <c r="D395" i="13"/>
  <c r="W380" i="13"/>
  <c r="AF365" i="13"/>
  <c r="AO351" i="13"/>
  <c r="D351" i="13"/>
  <c r="W409" i="13"/>
  <c r="AF395" i="13"/>
  <c r="AX380" i="13"/>
  <c r="N380" i="13"/>
  <c r="W365" i="13"/>
  <c r="AF351" i="13"/>
  <c r="AO466" i="13"/>
  <c r="AF423" i="13"/>
  <c r="AX409" i="13"/>
  <c r="N409" i="13"/>
  <c r="W395" i="13"/>
  <c r="AO380" i="13"/>
  <c r="D380" i="13"/>
  <c r="AX365" i="13"/>
  <c r="N365" i="13"/>
  <c r="W351" i="13"/>
  <c r="D466" i="13"/>
  <c r="AX451" i="13"/>
  <c r="AX395" i="13"/>
  <c r="W337" i="13"/>
  <c r="AO322" i="13"/>
  <c r="D322" i="13"/>
  <c r="AX307" i="13"/>
  <c r="N307" i="13"/>
  <c r="N451" i="13"/>
  <c r="AO409" i="13"/>
  <c r="N395" i="13"/>
  <c r="AX337" i="13"/>
  <c r="N337" i="13"/>
  <c r="AF322" i="13"/>
  <c r="AO307" i="13"/>
  <c r="D307" i="13"/>
  <c r="D409" i="13"/>
  <c r="AX351" i="13"/>
  <c r="AX523" i="13"/>
  <c r="AF380" i="13"/>
  <c r="AO365" i="13"/>
  <c r="AO337" i="13"/>
  <c r="D337" i="13"/>
  <c r="W322" i="13"/>
  <c r="AF307" i="13"/>
  <c r="W437" i="13"/>
  <c r="N351" i="13"/>
  <c r="D365" i="13"/>
  <c r="AF337" i="13"/>
  <c r="AX322" i="13"/>
  <c r="N322" i="13"/>
  <c r="W307" i="13"/>
  <c r="N293" i="13"/>
  <c r="W279" i="13"/>
  <c r="AF265" i="13"/>
  <c r="AO251" i="13"/>
  <c r="D251" i="13"/>
  <c r="AX237" i="13"/>
  <c r="N237" i="13"/>
  <c r="W223" i="13"/>
  <c r="AF209" i="13"/>
  <c r="AO195" i="13"/>
  <c r="D195" i="13"/>
  <c r="AX293" i="13"/>
  <c r="D293" i="13"/>
  <c r="AX279" i="13"/>
  <c r="N279" i="13"/>
  <c r="W265" i="13"/>
  <c r="AF251" i="13"/>
  <c r="AO237" i="13"/>
  <c r="D237" i="13"/>
  <c r="AX223" i="13"/>
  <c r="N223" i="13"/>
  <c r="W209" i="13"/>
  <c r="AF195" i="13"/>
  <c r="AO293" i="13"/>
  <c r="AF293" i="13"/>
  <c r="AO279" i="13"/>
  <c r="D279" i="13"/>
  <c r="AX265" i="13"/>
  <c r="N265" i="13"/>
  <c r="W251" i="13"/>
  <c r="AF237" i="13"/>
  <c r="AO223" i="13"/>
  <c r="D223" i="13"/>
  <c r="AX209" i="13"/>
  <c r="N209" i="13"/>
  <c r="W195" i="13"/>
  <c r="W293" i="13"/>
  <c r="AF279" i="13"/>
  <c r="AO265" i="13"/>
  <c r="D265" i="13"/>
  <c r="AX251" i="13"/>
  <c r="N251" i="13"/>
  <c r="W237" i="13"/>
  <c r="AF223" i="13"/>
  <c r="AO209" i="13"/>
  <c r="D209" i="13"/>
  <c r="AX195" i="13"/>
  <c r="N195" i="13"/>
  <c r="AO180" i="13"/>
  <c r="D180" i="13"/>
  <c r="AX165" i="13"/>
  <c r="N165" i="13"/>
  <c r="W151" i="13"/>
  <c r="AF137" i="13"/>
  <c r="AO123" i="13"/>
  <c r="D123" i="13"/>
  <c r="AX109" i="13"/>
  <c r="N109" i="13"/>
  <c r="AF94" i="13"/>
  <c r="AX78" i="13"/>
  <c r="N78" i="13"/>
  <c r="W64" i="13"/>
  <c r="AF180" i="13"/>
  <c r="AO165" i="13"/>
  <c r="D165" i="13"/>
  <c r="AX151" i="13"/>
  <c r="N151" i="13"/>
  <c r="W137" i="13"/>
  <c r="AF123" i="13"/>
  <c r="AO109" i="13"/>
  <c r="D109" i="13"/>
  <c r="W94" i="13"/>
  <c r="AO78" i="13"/>
  <c r="D78" i="13"/>
  <c r="AX64" i="13"/>
  <c r="N64" i="13"/>
  <c r="W180" i="13"/>
  <c r="AF165" i="13"/>
  <c r="AO151" i="13"/>
  <c r="D151" i="13"/>
  <c r="AX137" i="13"/>
  <c r="N137" i="13"/>
  <c r="W123" i="13"/>
  <c r="AF109" i="13"/>
  <c r="AX94" i="13"/>
  <c r="N94" i="13"/>
  <c r="AF78" i="13"/>
  <c r="N180" i="13"/>
  <c r="D94" i="13"/>
  <c r="AF50" i="13"/>
  <c r="AO36" i="13"/>
  <c r="D36" i="13"/>
  <c r="AX22" i="13"/>
  <c r="N22" i="13"/>
  <c r="AF7" i="13"/>
  <c r="BS602" i="23"/>
  <c r="N602" i="23"/>
  <c r="Z588" i="23"/>
  <c r="AI574" i="23"/>
  <c r="AR562" i="23"/>
  <c r="D562" i="23"/>
  <c r="BS550" i="23"/>
  <c r="N550" i="23"/>
  <c r="W78" i="13"/>
  <c r="AO64" i="13"/>
  <c r="W50" i="13"/>
  <c r="AF36" i="13"/>
  <c r="AO22" i="13"/>
  <c r="D22" i="13"/>
  <c r="W7" i="13"/>
  <c r="AR602" i="23"/>
  <c r="D602" i="23"/>
  <c r="BS588" i="23"/>
  <c r="N588" i="23"/>
  <c r="Z574" i="23"/>
  <c r="AI562" i="23"/>
  <c r="AR550" i="23"/>
  <c r="D550" i="23"/>
  <c r="AX50" i="13"/>
  <c r="N50" i="13"/>
  <c r="W36" i="13"/>
  <c r="AF22" i="13"/>
  <c r="AX7" i="13"/>
  <c r="N7" i="13"/>
  <c r="AI602" i="23"/>
  <c r="AR588" i="23"/>
  <c r="D588" i="23"/>
  <c r="BS574" i="23"/>
  <c r="N574" i="23"/>
  <c r="Z562" i="23"/>
  <c r="AF151" i="13"/>
  <c r="AO137" i="13"/>
  <c r="D64" i="13"/>
  <c r="AX123" i="13"/>
  <c r="N123" i="13"/>
  <c r="AX36" i="13"/>
  <c r="AX180" i="13"/>
  <c r="AO7" i="13"/>
  <c r="Z550" i="23"/>
  <c r="BS536" i="23"/>
  <c r="N536" i="23"/>
  <c r="Z522" i="23"/>
  <c r="AI510" i="23"/>
  <c r="AR496" i="23"/>
  <c r="D496" i="23"/>
  <c r="Z463" i="23"/>
  <c r="AI448" i="23"/>
  <c r="AO94" i="13"/>
  <c r="AI588" i="23"/>
  <c r="D574" i="23"/>
  <c r="W165" i="13"/>
  <c r="D137" i="13"/>
  <c r="AO50" i="13"/>
  <c r="N36" i="13"/>
  <c r="AR536" i="23"/>
  <c r="D536" i="23"/>
  <c r="BS522" i="23"/>
  <c r="N522" i="23"/>
  <c r="Z510" i="23"/>
  <c r="AI496" i="23"/>
  <c r="BS463" i="23"/>
  <c r="N463" i="23"/>
  <c r="D7" i="13"/>
  <c r="BS562" i="23"/>
  <c r="W109" i="13"/>
  <c r="AF64" i="13"/>
  <c r="AI536" i="23"/>
  <c r="AR522" i="23"/>
  <c r="D522" i="23"/>
  <c r="BS510" i="23"/>
  <c r="N510" i="23"/>
  <c r="Z496" i="23"/>
  <c r="AR463" i="23"/>
  <c r="D463" i="23"/>
  <c r="BS448" i="23"/>
  <c r="N448" i="23"/>
  <c r="D50" i="13"/>
  <c r="Z536" i="23"/>
  <c r="D510" i="23"/>
  <c r="AR434" i="23"/>
  <c r="D434" i="23"/>
  <c r="BS427" i="23"/>
  <c r="N427" i="23"/>
  <c r="Z413" i="23"/>
  <c r="AI399" i="23"/>
  <c r="BS386" i="23"/>
  <c r="N386" i="23"/>
  <c r="Z371" i="23"/>
  <c r="AI357" i="23"/>
  <c r="AR345" i="23"/>
  <c r="D345" i="23"/>
  <c r="W22" i="13"/>
  <c r="AR574" i="23"/>
  <c r="AI463" i="23"/>
  <c r="Z448" i="23"/>
  <c r="AI434" i="23"/>
  <c r="AR427" i="23"/>
  <c r="D427" i="23"/>
  <c r="BS413" i="23"/>
  <c r="N413" i="23"/>
  <c r="Z399" i="23"/>
  <c r="AR386" i="23"/>
  <c r="D386" i="23"/>
  <c r="BS371" i="23"/>
  <c r="N371" i="23"/>
  <c r="Z357" i="23"/>
  <c r="AI345" i="23"/>
  <c r="Z434" i="23"/>
  <c r="AI427" i="23"/>
  <c r="AR413" i="23"/>
  <c r="D413" i="23"/>
  <c r="BS399" i="23"/>
  <c r="N399" i="23"/>
  <c r="AI386" i="23"/>
  <c r="AR371" i="23"/>
  <c r="D371" i="23"/>
  <c r="BS357" i="23"/>
  <c r="N357" i="23"/>
  <c r="Z345" i="23"/>
  <c r="BS496" i="23"/>
  <c r="D448" i="23"/>
  <c r="AI550" i="23"/>
  <c r="AI371" i="23"/>
  <c r="D357" i="23"/>
  <c r="N562" i="23"/>
  <c r="AI522" i="23"/>
  <c r="AR448" i="23"/>
  <c r="N434" i="23"/>
  <c r="AI413" i="23"/>
  <c r="D399" i="23"/>
  <c r="AR331" i="23"/>
  <c r="D331" i="23"/>
  <c r="BS301" i="23"/>
  <c r="N301" i="23"/>
  <c r="Z294" i="23"/>
  <c r="AI280" i="23"/>
  <c r="AR275" i="23"/>
  <c r="D275" i="23"/>
  <c r="BS259" i="23"/>
  <c r="N259" i="23"/>
  <c r="BS345" i="23"/>
  <c r="AI331" i="23"/>
  <c r="AR301" i="23"/>
  <c r="D301" i="23"/>
  <c r="BS294" i="23"/>
  <c r="N294" i="23"/>
  <c r="Z280" i="23"/>
  <c r="Z602" i="23"/>
  <c r="Z386" i="23"/>
  <c r="AR510" i="23"/>
  <c r="N496" i="23"/>
  <c r="BS434" i="23"/>
  <c r="AR399" i="23"/>
  <c r="AR357" i="23"/>
  <c r="AI301" i="23"/>
  <c r="BS280" i="23"/>
  <c r="AR242" i="23"/>
  <c r="D242" i="23"/>
  <c r="BS228" i="23"/>
  <c r="N228" i="23"/>
  <c r="Z216" i="23"/>
  <c r="AI202" i="23"/>
  <c r="BS187" i="23"/>
  <c r="N187" i="23"/>
  <c r="Z174" i="23"/>
  <c r="AI160" i="23"/>
  <c r="AR146" i="23"/>
  <c r="D146" i="23"/>
  <c r="BS135" i="23"/>
  <c r="N135" i="23"/>
  <c r="Z121" i="23"/>
  <c r="Z301" i="23"/>
  <c r="AR280" i="23"/>
  <c r="AR259" i="23"/>
  <c r="Z427" i="23"/>
  <c r="N280" i="23"/>
  <c r="AI259" i="23"/>
  <c r="AI242" i="23"/>
  <c r="AR228" i="23"/>
  <c r="D228" i="23"/>
  <c r="BS216" i="23"/>
  <c r="N216" i="23"/>
  <c r="Z202" i="23"/>
  <c r="AR187" i="23"/>
  <c r="D187" i="23"/>
  <c r="BS174" i="23"/>
  <c r="N174" i="23"/>
  <c r="Z160" i="23"/>
  <c r="AI146" i="23"/>
  <c r="AR135" i="23"/>
  <c r="D135" i="23"/>
  <c r="BS121" i="23"/>
  <c r="N121" i="23"/>
  <c r="D280" i="23"/>
  <c r="Z259" i="23"/>
  <c r="BS331" i="23"/>
  <c r="AR294" i="23"/>
  <c r="BS275" i="23"/>
  <c r="D259" i="23"/>
  <c r="Z242" i="23"/>
  <c r="AI228" i="23"/>
  <c r="AR216" i="23"/>
  <c r="D216" i="23"/>
  <c r="BS202" i="23"/>
  <c r="N202" i="23"/>
  <c r="AI187" i="23"/>
  <c r="AR174" i="23"/>
  <c r="D174" i="23"/>
  <c r="BS160" i="23"/>
  <c r="N160" i="23"/>
  <c r="Z146" i="23"/>
  <c r="N345" i="23"/>
  <c r="Z331" i="23"/>
  <c r="AI294" i="23"/>
  <c r="AI275" i="23"/>
  <c r="N331" i="23"/>
  <c r="D294" i="23"/>
  <c r="Z275" i="23"/>
  <c r="BS242" i="23"/>
  <c r="N242" i="23"/>
  <c r="Z228" i="23"/>
  <c r="AI216" i="23"/>
  <c r="AR202" i="23"/>
  <c r="D202" i="23"/>
  <c r="Z187" i="23"/>
  <c r="AI174" i="23"/>
  <c r="AR160" i="23"/>
  <c r="D160" i="23"/>
  <c r="BS146" i="23"/>
  <c r="N146" i="23"/>
  <c r="Z135" i="23"/>
  <c r="AI121" i="23"/>
  <c r="AR106" i="23"/>
  <c r="D106" i="23"/>
  <c r="Z90" i="23"/>
  <c r="AI58" i="23"/>
  <c r="AR39" i="23"/>
  <c r="D39" i="23"/>
  <c r="BS25" i="23"/>
  <c r="N25" i="23"/>
  <c r="Z13" i="23"/>
  <c r="AR7" i="23"/>
  <c r="D7" i="23"/>
  <c r="AI135" i="23"/>
  <c r="AI106" i="23"/>
  <c r="BS90" i="23"/>
  <c r="N90" i="23"/>
  <c r="Z58" i="23"/>
  <c r="AI39" i="23"/>
  <c r="AR25" i="23"/>
  <c r="D25" i="23"/>
  <c r="BS13" i="23"/>
  <c r="N13" i="23"/>
  <c r="AI7" i="23"/>
  <c r="AR121" i="23"/>
  <c r="Z106" i="23"/>
  <c r="AR90" i="23"/>
  <c r="D90" i="23"/>
  <c r="BS58" i="23"/>
  <c r="N58" i="23"/>
  <c r="Z39" i="23"/>
  <c r="AI25" i="23"/>
  <c r="AR13" i="23"/>
  <c r="D13" i="23"/>
  <c r="Z7" i="23"/>
  <c r="N275" i="23"/>
  <c r="D121" i="23"/>
  <c r="BS106" i="23"/>
  <c r="BS7" i="23"/>
  <c r="C9" i="7"/>
  <c r="E87" i="21"/>
  <c r="J87" i="21"/>
  <c r="J107" i="21"/>
  <c r="J47" i="21"/>
  <c r="J27" i="21"/>
  <c r="N106" i="23"/>
  <c r="AI13" i="23"/>
  <c r="E107" i="21"/>
  <c r="E27" i="21"/>
  <c r="J67" i="21"/>
  <c r="E128" i="21"/>
  <c r="AI90" i="23"/>
  <c r="AR58" i="23"/>
  <c r="BS39" i="23"/>
  <c r="Z25" i="23"/>
  <c r="E147" i="21"/>
  <c r="E47" i="21"/>
  <c r="D58" i="23"/>
  <c r="N39" i="23"/>
  <c r="E67" i="21"/>
  <c r="D71" i="22"/>
  <c r="J92" i="23"/>
  <c r="I93" i="23"/>
  <c r="CV93" i="23" s="1"/>
  <c r="F10" i="23"/>
  <c r="G16" i="14" l="1"/>
  <c r="N42" i="15" s="1"/>
  <c r="K85" i="26"/>
  <c r="J64" i="14"/>
  <c r="O84" i="15" s="1"/>
  <c r="G38" i="14"/>
  <c r="N61" i="15" s="1"/>
  <c r="N68" i="15"/>
  <c r="O68" i="15"/>
  <c r="F52" i="14"/>
  <c r="G13" i="14"/>
  <c r="N39" i="15" s="1"/>
  <c r="F56" i="14"/>
  <c r="I53" i="7"/>
  <c r="I54" i="7" s="1"/>
  <c r="I55" i="7" s="1"/>
  <c r="I56" i="7" s="1"/>
  <c r="G67" i="14"/>
  <c r="N87" i="15" s="1"/>
  <c r="F35" i="14"/>
  <c r="AT93" i="13"/>
  <c r="AW93" i="13"/>
  <c r="F61" i="14"/>
  <c r="H61" i="14" s="1"/>
  <c r="I61" i="14" s="1"/>
  <c r="AQ93" i="13"/>
  <c r="F14" i="14"/>
  <c r="J36" i="14"/>
  <c r="O59" i="15" s="1"/>
  <c r="AZ93" i="13"/>
  <c r="G40" i="14"/>
  <c r="N63" i="15" s="1"/>
  <c r="BC93" i="13"/>
  <c r="G33" i="14"/>
  <c r="F64" i="14"/>
  <c r="F66" i="14"/>
  <c r="F32" i="14"/>
  <c r="J32" i="14"/>
  <c r="O55" i="15" s="1"/>
  <c r="J34" i="14"/>
  <c r="O57" i="15" s="1"/>
  <c r="F16" i="14"/>
  <c r="H16" i="14" s="1"/>
  <c r="I16" i="14" s="1"/>
  <c r="F45" i="14"/>
  <c r="J61" i="14"/>
  <c r="O81" i="15" s="1"/>
  <c r="F54" i="14"/>
  <c r="F47" i="14"/>
  <c r="H47" i="14" s="1"/>
  <c r="I47" i="14" s="1"/>
  <c r="J40" i="14"/>
  <c r="O63" i="15" s="1"/>
  <c r="J33" i="14"/>
  <c r="O56" i="15" s="1"/>
  <c r="Y9" i="23"/>
  <c r="CV539" i="23"/>
  <c r="J23" i="14"/>
  <c r="O47" i="15" s="1"/>
  <c r="BU105" i="23"/>
  <c r="F40" i="14"/>
  <c r="F23" i="14"/>
  <c r="BI512" i="13"/>
  <c r="G32" i="14"/>
  <c r="N55" i="15" s="1"/>
  <c r="F53" i="14"/>
  <c r="AK93" i="13"/>
  <c r="G45" i="14"/>
  <c r="J16" i="14"/>
  <c r="A86" i="22"/>
  <c r="A80" i="22"/>
  <c r="A84" i="22"/>
  <c r="A81" i="22"/>
  <c r="A74" i="22"/>
  <c r="A73" i="22"/>
  <c r="A77" i="22"/>
  <c r="A85" i="22"/>
  <c r="A78" i="22"/>
  <c r="A82" i="22"/>
  <c r="A83" i="22"/>
  <c r="A76" i="22"/>
  <c r="A75" i="22"/>
  <c r="A79" i="22"/>
  <c r="A72" i="22"/>
  <c r="AB93" i="13"/>
  <c r="F68" i="14"/>
  <c r="J66" i="14"/>
  <c r="O86" i="15" s="1"/>
  <c r="F65" i="14"/>
  <c r="F63" i="14"/>
  <c r="J63" i="14"/>
  <c r="O83" i="15" s="1"/>
  <c r="F468" i="13"/>
  <c r="BF93" i="13"/>
  <c r="J53" i="14"/>
  <c r="O74" i="15" s="1"/>
  <c r="F382" i="13"/>
  <c r="AN93" i="13"/>
  <c r="G46" i="14"/>
  <c r="K46" i="14" s="1"/>
  <c r="L46" i="14" s="1"/>
  <c r="J45" i="14"/>
  <c r="S93" i="13"/>
  <c r="J38" i="14"/>
  <c r="O61" i="15" s="1"/>
  <c r="F37" i="14"/>
  <c r="H37" i="14" s="1"/>
  <c r="I37" i="14" s="1"/>
  <c r="V93" i="13"/>
  <c r="AE93" i="13"/>
  <c r="G34" i="14"/>
  <c r="N57" i="15" s="1"/>
  <c r="AH93" i="13"/>
  <c r="J182" i="13"/>
  <c r="F27" i="14"/>
  <c r="J26" i="14"/>
  <c r="O50" i="15" s="1"/>
  <c r="M96" i="13"/>
  <c r="F15" i="14"/>
  <c r="J15" i="14"/>
  <c r="O41" i="15" s="1"/>
  <c r="J9" i="13"/>
  <c r="M9" i="13"/>
  <c r="CV499" i="23"/>
  <c r="CV451" i="23"/>
  <c r="AT105" i="23"/>
  <c r="AB105" i="23"/>
  <c r="AK105" i="23"/>
  <c r="G60" i="14"/>
  <c r="N80" i="15" s="1"/>
  <c r="J96" i="13"/>
  <c r="F38" i="14"/>
  <c r="H38" i="14" s="1"/>
  <c r="I38" i="14" s="1"/>
  <c r="CV437" i="23"/>
  <c r="Y93" i="13"/>
  <c r="M324" i="13"/>
  <c r="CV262" i="23"/>
  <c r="J12" i="14"/>
  <c r="N38" i="15" s="1"/>
  <c r="J47" i="14"/>
  <c r="J37" i="14"/>
  <c r="O60" i="15" s="1"/>
  <c r="P93" i="13"/>
  <c r="F46" i="14"/>
  <c r="BI112" i="13"/>
  <c r="F67" i="14"/>
  <c r="J39" i="14"/>
  <c r="O62" i="15" s="1"/>
  <c r="F26" i="14"/>
  <c r="G56" i="14"/>
  <c r="F13" i="14"/>
  <c r="M468" i="13"/>
  <c r="F24" i="14"/>
  <c r="D86" i="22" s="1"/>
  <c r="G44" i="14"/>
  <c r="J333" i="23"/>
  <c r="F44" i="14"/>
  <c r="F333" i="23"/>
  <c r="J56" i="14"/>
  <c r="O77" i="15" s="1"/>
  <c r="J324" i="13"/>
  <c r="K607" i="13"/>
  <c r="J44" i="14"/>
  <c r="M333" i="23"/>
  <c r="G31" i="14"/>
  <c r="N54" i="15" s="1"/>
  <c r="G55" i="14"/>
  <c r="N76" i="15" s="1"/>
  <c r="J468" i="13"/>
  <c r="M382" i="13"/>
  <c r="BI568" i="13"/>
  <c r="J31" i="14"/>
  <c r="O54" i="15" s="1"/>
  <c r="F9" i="13"/>
  <c r="BI470" i="13"/>
  <c r="F51" i="14"/>
  <c r="G26" i="14"/>
  <c r="N50" i="15" s="1"/>
  <c r="J607" i="13"/>
  <c r="F69" i="14"/>
  <c r="J11" i="14"/>
  <c r="N37" i="15" s="1"/>
  <c r="G11" i="14"/>
  <c r="G51" i="14"/>
  <c r="F62" i="14"/>
  <c r="F182" i="13"/>
  <c r="G64" i="14"/>
  <c r="N84" i="15" s="1"/>
  <c r="F11" i="14"/>
  <c r="F9" i="23"/>
  <c r="G53" i="14"/>
  <c r="N74" i="15" s="1"/>
  <c r="G63" i="14"/>
  <c r="N83" i="15" s="1"/>
  <c r="G39" i="14"/>
  <c r="J51" i="14"/>
  <c r="J382" i="13"/>
  <c r="F465" i="23"/>
  <c r="G66" i="14"/>
  <c r="N86" i="15" s="1"/>
  <c r="J60" i="14"/>
  <c r="O80" i="15" s="1"/>
  <c r="G15" i="14"/>
  <c r="N41" i="15" s="1"/>
  <c r="F31" i="14"/>
  <c r="D85" i="22" s="1"/>
  <c r="F189" i="23"/>
  <c r="F36" i="14"/>
  <c r="F12" i="14"/>
  <c r="F324" i="13"/>
  <c r="F34" i="14"/>
  <c r="F22" i="14"/>
  <c r="F108" i="23"/>
  <c r="G23" i="14"/>
  <c r="N47" i="15" s="1"/>
  <c r="F25" i="14"/>
  <c r="D607" i="13"/>
  <c r="J67" i="14"/>
  <c r="O87" i="15" s="1"/>
  <c r="F96" i="13"/>
  <c r="M182" i="13"/>
  <c r="M85" i="26" l="1"/>
  <c r="J85" i="26"/>
  <c r="O69" i="15"/>
  <c r="N69" i="15"/>
  <c r="O66" i="15"/>
  <c r="N66" i="15"/>
  <c r="N72" i="15"/>
  <c r="O72" i="15"/>
  <c r="N67" i="15"/>
  <c r="O67" i="15"/>
  <c r="H56" i="14"/>
  <c r="I56" i="14" s="1"/>
  <c r="N77" i="15"/>
  <c r="H39" i="14"/>
  <c r="I39" i="14" s="1"/>
  <c r="N62" i="15"/>
  <c r="H33" i="14"/>
  <c r="I33" i="14" s="1"/>
  <c r="N56" i="15"/>
  <c r="K16" i="14"/>
  <c r="L16" i="14" s="1"/>
  <c r="O42" i="15"/>
  <c r="H67" i="14"/>
  <c r="I67" i="14" s="1"/>
  <c r="H66" i="14"/>
  <c r="I66" i="14" s="1"/>
  <c r="H64" i="14"/>
  <c r="I64" i="14" s="1"/>
  <c r="H40" i="14"/>
  <c r="I40" i="14" s="1"/>
  <c r="K36" i="14"/>
  <c r="L36" i="14" s="1"/>
  <c r="K32" i="14"/>
  <c r="L32" i="14" s="1"/>
  <c r="K34" i="14"/>
  <c r="L34" i="14" s="1"/>
  <c r="H13" i="14"/>
  <c r="I13" i="14" s="1"/>
  <c r="H45" i="14"/>
  <c r="I45" i="14" s="1"/>
  <c r="K13" i="14"/>
  <c r="L13" i="14" s="1"/>
  <c r="K61" i="14"/>
  <c r="L61" i="14" s="1"/>
  <c r="H12" i="14"/>
  <c r="I12" i="14" s="1"/>
  <c r="K40" i="14"/>
  <c r="L40" i="14" s="1"/>
  <c r="H15" i="14"/>
  <c r="I15" i="14" s="1"/>
  <c r="K33" i="14"/>
  <c r="L33" i="14" s="1"/>
  <c r="H32" i="14"/>
  <c r="I32" i="14" s="1"/>
  <c r="H23" i="14"/>
  <c r="I23" i="14" s="1"/>
  <c r="H63" i="14"/>
  <c r="I63" i="14" s="1"/>
  <c r="H53" i="14"/>
  <c r="I53" i="14" s="1"/>
  <c r="H26" i="14"/>
  <c r="I26" i="14" s="1"/>
  <c r="K66" i="14"/>
  <c r="L66" i="14" s="1"/>
  <c r="H36" i="14"/>
  <c r="I36" i="14" s="1"/>
  <c r="K64" i="14"/>
  <c r="L64" i="14" s="1"/>
  <c r="K38" i="14"/>
  <c r="L38" i="14" s="1"/>
  <c r="K67" i="14"/>
  <c r="L67" i="14" s="1"/>
  <c r="K45" i="14"/>
  <c r="L45" i="14" s="1"/>
  <c r="P37" i="15"/>
  <c r="P50" i="15"/>
  <c r="P52" i="15"/>
  <c r="M93" i="13"/>
  <c r="H46" i="14"/>
  <c r="I46" i="14" s="1"/>
  <c r="H34" i="14"/>
  <c r="I34" i="14" s="1"/>
  <c r="F74" i="14"/>
  <c r="D78" i="22" s="1"/>
  <c r="E85" i="22"/>
  <c r="F85" i="22"/>
  <c r="F29" i="14"/>
  <c r="D74" i="22" s="1"/>
  <c r="K31" i="14"/>
  <c r="L31" i="14" s="1"/>
  <c r="K47" i="14"/>
  <c r="L47" i="14" s="1"/>
  <c r="K60" i="14"/>
  <c r="L60" i="14" s="1"/>
  <c r="K11" i="14"/>
  <c r="K56" i="14"/>
  <c r="L56" i="14" s="1"/>
  <c r="J93" i="13"/>
  <c r="F49" i="14"/>
  <c r="D76" i="22" s="1"/>
  <c r="K63" i="14"/>
  <c r="L63" i="14" s="1"/>
  <c r="K26" i="14"/>
  <c r="L26" i="14" s="1"/>
  <c r="F93" i="13"/>
  <c r="H51" i="14"/>
  <c r="I51" i="14" s="1"/>
  <c r="K53" i="14"/>
  <c r="L53" i="14" s="1"/>
  <c r="K39" i="14"/>
  <c r="L39" i="14" s="1"/>
  <c r="K37" i="14"/>
  <c r="L37" i="14" s="1"/>
  <c r="K12" i="14"/>
  <c r="L12" i="14" s="1"/>
  <c r="H60" i="14"/>
  <c r="I60" i="14" s="1"/>
  <c r="K51" i="14"/>
  <c r="L51" i="14" s="1"/>
  <c r="H11" i="14"/>
  <c r="I11" i="14" s="1"/>
  <c r="J49" i="14"/>
  <c r="K44" i="14"/>
  <c r="L44" i="14" s="1"/>
  <c r="G49" i="14"/>
  <c r="H44" i="14"/>
  <c r="I44" i="14" s="1"/>
  <c r="K15" i="14"/>
  <c r="L15" i="14" s="1"/>
  <c r="F42" i="14"/>
  <c r="D75" i="22" s="1"/>
  <c r="F18" i="14"/>
  <c r="D72" i="22" s="1"/>
  <c r="K23" i="14"/>
  <c r="L23" i="14" s="1"/>
  <c r="H31" i="14"/>
  <c r="I31" i="14" s="1"/>
  <c r="N70" i="15" l="1"/>
  <c r="O70" i="15"/>
  <c r="D82" i="22"/>
  <c r="D83" i="22"/>
  <c r="L11" i="14"/>
  <c r="H49" i="14"/>
  <c r="I49" i="14" s="1"/>
  <c r="F153" i="21"/>
  <c r="E162" i="21"/>
  <c r="K49" i="14"/>
  <c r="L49" i="14" s="1"/>
  <c r="G153" i="21"/>
  <c r="E76" i="22" l="1"/>
  <c r="D60" i="22"/>
  <c r="E60" i="22"/>
  <c r="F76" i="22"/>
  <c r="G97" i="22" l="1"/>
  <c r="F97" i="22"/>
  <c r="H97" i="22"/>
  <c r="E97" i="22"/>
  <c r="CA41" i="23" l="1"/>
  <c r="CA9" i="23" s="1"/>
  <c r="BX41" i="23"/>
  <c r="BX9" i="23" s="1"/>
  <c r="CF42" i="23"/>
  <c r="CI42" i="23" s="1"/>
  <c r="CO42" i="23"/>
  <c r="CR42" i="23" s="1"/>
  <c r="CE42" i="23"/>
  <c r="CN42" i="23"/>
  <c r="CQ42" i="23" s="1"/>
  <c r="CS42" i="23" l="1"/>
  <c r="CS41" i="23" s="1"/>
  <c r="CS9" i="23" s="1"/>
  <c r="CG42" i="23"/>
  <c r="CP42" i="23"/>
  <c r="CP41" i="23" s="1"/>
  <c r="CH42" i="23"/>
  <c r="K42" i="23" s="1"/>
  <c r="CG41" i="23" l="1"/>
  <c r="CG9" i="23" s="1"/>
  <c r="I42" i="23"/>
  <c r="CJ42" i="23"/>
  <c r="CU42" i="23"/>
  <c r="CP9" i="23"/>
  <c r="L42" i="23" l="1"/>
  <c r="J41" i="23"/>
  <c r="CJ41" i="23"/>
  <c r="K57" i="26" l="1"/>
  <c r="K88" i="26" s="1"/>
  <c r="M57" i="26"/>
  <c r="M88" i="26" s="1"/>
  <c r="M41" i="23"/>
  <c r="CV42" i="23"/>
  <c r="CJ9" i="23"/>
  <c r="J9" i="23"/>
  <c r="G14" i="14"/>
  <c r="N40" i="15" s="1"/>
  <c r="N43" i="15" s="1"/>
  <c r="J14" i="14" l="1"/>
  <c r="K14" i="14" s="1"/>
  <c r="L14" i="14" s="1"/>
  <c r="M9" i="23"/>
  <c r="G18" i="14"/>
  <c r="F148" i="21" s="1"/>
  <c r="H14" i="14"/>
  <c r="I14" i="14" s="1"/>
  <c r="O40" i="15" l="1"/>
  <c r="O43" i="15" s="1"/>
  <c r="J18" i="14"/>
  <c r="G148" i="21" s="1"/>
  <c r="E56" i="22" s="1"/>
  <c r="H18" i="14"/>
  <c r="I18" i="14" s="1"/>
  <c r="G162" i="21" l="1"/>
  <c r="F72" i="22"/>
  <c r="F83" i="22" s="1"/>
  <c r="K18" i="14"/>
  <c r="L18" i="14" s="1"/>
  <c r="E67" i="22"/>
  <c r="E66" i="22"/>
  <c r="D56" i="22"/>
  <c r="F162" i="21"/>
  <c r="E72" i="22"/>
  <c r="F82" i="22" l="1"/>
  <c r="E83" i="22"/>
  <c r="E82" i="22"/>
  <c r="D66" i="22"/>
  <c r="D67" i="22"/>
  <c r="P93" i="15"/>
  <c r="CJ553" i="23"/>
  <c r="AC150" i="23"/>
  <c r="S150" i="23"/>
  <c r="W150" i="23"/>
  <c r="AL150" i="23"/>
  <c r="AH150" i="23" l="1"/>
  <c r="AH148" i="23" s="1"/>
  <c r="S148" i="23"/>
  <c r="AU150" i="23"/>
  <c r="AO150" i="23"/>
  <c r="AX150" i="23" s="1"/>
  <c r="AZ150" i="23" s="1"/>
  <c r="AZ148" i="23" s="1"/>
  <c r="AE150" i="23"/>
  <c r="AE148" i="23" s="1"/>
  <c r="CJ552" i="23"/>
  <c r="AN150" i="23"/>
  <c r="AN148" i="23" s="1"/>
  <c r="V150" i="23"/>
  <c r="AQ150" i="23" l="1"/>
  <c r="BD150" i="23"/>
  <c r="AW150" i="23"/>
  <c r="AW148" i="23" s="1"/>
  <c r="V148" i="23"/>
  <c r="Y148" i="23" s="1"/>
  <c r="Y150" i="23"/>
  <c r="AQ148" i="23" l="1"/>
  <c r="BG150" i="23"/>
  <c r="BF150" i="23"/>
  <c r="BF148" i="23" s="1"/>
  <c r="BM150" i="23"/>
  <c r="H150" i="23" s="1"/>
  <c r="BP150" i="23" l="1"/>
  <c r="BR150" i="23" s="1"/>
  <c r="BR148" i="23" s="1"/>
  <c r="BI150" i="23"/>
  <c r="M150" i="23" s="1"/>
  <c r="BO150" i="23"/>
  <c r="BO148" i="23" s="1"/>
  <c r="AL177" i="23"/>
  <c r="S177" i="23"/>
  <c r="W177" i="23"/>
  <c r="V177" i="23"/>
  <c r="AC177" i="23"/>
  <c r="J150" i="23" l="1"/>
  <c r="I150" i="23"/>
  <c r="BI148" i="23"/>
  <c r="AN177" i="23"/>
  <c r="AO177" i="23"/>
  <c r="AU177" i="23"/>
  <c r="K150" i="23"/>
  <c r="CU150" i="23" s="1"/>
  <c r="AH177" i="23"/>
  <c r="AE177" i="23"/>
  <c r="Y177" i="23"/>
  <c r="J148" i="23" l="1"/>
  <c r="G25" i="14" s="1"/>
  <c r="N49" i="15"/>
  <c r="H25" i="14"/>
  <c r="I25" i="14" s="1"/>
  <c r="BD177" i="23"/>
  <c r="AW177" i="23"/>
  <c r="AX177" i="23"/>
  <c r="AQ177" i="23"/>
  <c r="L150" i="23"/>
  <c r="CV150" i="23" s="1"/>
  <c r="M148" i="23"/>
  <c r="J25" i="14" s="1"/>
  <c r="AZ177" i="23" l="1"/>
  <c r="BG177" i="23"/>
  <c r="BM177" i="23"/>
  <c r="H177" i="23" s="1"/>
  <c r="BF177" i="23"/>
  <c r="K25" i="14"/>
  <c r="L25" i="14" s="1"/>
  <c r="O49" i="15"/>
  <c r="AC178" i="23"/>
  <c r="AH178" i="23"/>
  <c r="AH176" i="23" s="1"/>
  <c r="AL178" i="23"/>
  <c r="W178" i="23"/>
  <c r="V178" i="23"/>
  <c r="S178" i="23"/>
  <c r="AE178" i="23" l="1"/>
  <c r="AE176" i="23" s="1"/>
  <c r="S176" i="23"/>
  <c r="AU178" i="23"/>
  <c r="AO178" i="23"/>
  <c r="AN178" i="23"/>
  <c r="BO177" i="23"/>
  <c r="J177" i="23" s="1"/>
  <c r="BP177" i="23"/>
  <c r="BR177" i="23" s="1"/>
  <c r="BI177" i="23"/>
  <c r="M177" i="23" s="1"/>
  <c r="Y178" i="23"/>
  <c r="V176" i="23"/>
  <c r="Y176" i="23" l="1"/>
  <c r="AN176" i="23"/>
  <c r="K177" i="23"/>
  <c r="CU177" i="23" s="1"/>
  <c r="I177" i="23"/>
  <c r="AX178" i="23"/>
  <c r="AZ178" i="23" s="1"/>
  <c r="AZ176" i="23" s="1"/>
  <c r="AQ178" i="23"/>
  <c r="BD178" i="23"/>
  <c r="AW178" i="23"/>
  <c r="AW176" i="23" s="1"/>
  <c r="AC245" i="23"/>
  <c r="S244" i="23"/>
  <c r="S189" i="23" s="1"/>
  <c r="AL245" i="23"/>
  <c r="L177" i="23" l="1"/>
  <c r="CV177" i="23" s="1"/>
  <c r="BG178" i="23"/>
  <c r="BM178" i="23"/>
  <c r="BO178" i="23" s="1"/>
  <c r="BO176" i="23" s="1"/>
  <c r="BF178" i="23"/>
  <c r="BF176" i="23" s="1"/>
  <c r="AQ176" i="23"/>
  <c r="AU245" i="23"/>
  <c r="AO245" i="23"/>
  <c r="CE245" i="23"/>
  <c r="CN245" i="23"/>
  <c r="BX245" i="23"/>
  <c r="BY245" i="23"/>
  <c r="AN245" i="23"/>
  <c r="AN244" i="23" s="1"/>
  <c r="AN189" i="23" s="1"/>
  <c r="W245" i="23"/>
  <c r="V245" i="23"/>
  <c r="AH245" i="23"/>
  <c r="AH244" i="23" s="1"/>
  <c r="AH189" i="23" s="1"/>
  <c r="AE245" i="23"/>
  <c r="AE244" i="23" l="1"/>
  <c r="AE189" i="23" s="1"/>
  <c r="J178" i="23"/>
  <c r="H178" i="23"/>
  <c r="AX245" i="23"/>
  <c r="AZ245" i="23" s="1"/>
  <c r="AZ244" i="23" s="1"/>
  <c r="AZ189" i="23" s="1"/>
  <c r="AQ245" i="23"/>
  <c r="BD245" i="23"/>
  <c r="AW245" i="23"/>
  <c r="AW244" i="23" s="1"/>
  <c r="AW189" i="23" s="1"/>
  <c r="BP178" i="23"/>
  <c r="BR178" i="23" s="1"/>
  <c r="BR176" i="23" s="1"/>
  <c r="BI178" i="23"/>
  <c r="M178" i="23" s="1"/>
  <c r="CA245" i="23"/>
  <c r="BX244" i="23"/>
  <c r="BX189" i="23" s="1"/>
  <c r="CP245" i="23"/>
  <c r="CP244" i="23" s="1"/>
  <c r="CP189" i="23" s="1"/>
  <c r="CQ245" i="23"/>
  <c r="CS245" i="23" s="1"/>
  <c r="CS244" i="23" s="1"/>
  <c r="CS189" i="23" s="1"/>
  <c r="CG245" i="23"/>
  <c r="CG244" i="23" s="1"/>
  <c r="CG189" i="23" s="1"/>
  <c r="CH245" i="23"/>
  <c r="CJ245" i="23" s="1"/>
  <c r="CJ244" i="23" s="1"/>
  <c r="CJ189" i="23" s="1"/>
  <c r="V244" i="23"/>
  <c r="Y245" i="23"/>
  <c r="AQ244" i="23" l="1"/>
  <c r="AQ189" i="23" s="1"/>
  <c r="BG245" i="23"/>
  <c r="BM245" i="23"/>
  <c r="H245" i="23" s="1"/>
  <c r="I96" i="26" s="1"/>
  <c r="L96" i="26" s="1"/>
  <c r="BF245" i="23"/>
  <c r="BF244" i="23" s="1"/>
  <c r="BF189" i="23" s="1"/>
  <c r="BI176" i="23"/>
  <c r="J176" i="23"/>
  <c r="G27" i="14" s="1"/>
  <c r="I178" i="23"/>
  <c r="K178" i="23"/>
  <c r="CU178" i="23" s="1"/>
  <c r="CA244" i="23"/>
  <c r="CA189" i="23" s="1"/>
  <c r="V189" i="23"/>
  <c r="Y189" i="23" s="1"/>
  <c r="Y244" i="23"/>
  <c r="N51" i="15" l="1"/>
  <c r="H27" i="14"/>
  <c r="I27" i="14" s="1"/>
  <c r="M176" i="23"/>
  <c r="J27" i="14" s="1"/>
  <c r="L178" i="23"/>
  <c r="CV178" i="23" s="1"/>
  <c r="BO245" i="23"/>
  <c r="BO244" i="23" s="1"/>
  <c r="BO189" i="23" s="1"/>
  <c r="BP245" i="23"/>
  <c r="BR245" i="23" s="1"/>
  <c r="BR244" i="23" s="1"/>
  <c r="BR189" i="23" s="1"/>
  <c r="BI245" i="23"/>
  <c r="M97" i="26"/>
  <c r="J245" i="23" l="1"/>
  <c r="J244" i="23" s="1"/>
  <c r="BI244" i="23"/>
  <c r="BI189" i="23" s="1"/>
  <c r="M245" i="23"/>
  <c r="K245" i="23"/>
  <c r="K27" i="14"/>
  <c r="L27" i="14" s="1"/>
  <c r="O51" i="15"/>
  <c r="I245" i="23"/>
  <c r="G35" i="14" l="1"/>
  <c r="J189" i="23"/>
  <c r="K96" i="26"/>
  <c r="M244" i="23"/>
  <c r="CU245" i="23"/>
  <c r="L245" i="23"/>
  <c r="CV245" i="23" s="1"/>
  <c r="L97" i="26"/>
  <c r="AD606" i="23"/>
  <c r="AD607" i="23"/>
  <c r="BN606" i="23"/>
  <c r="AM606" i="23"/>
  <c r="AM607" i="23"/>
  <c r="G42" i="14" l="1"/>
  <c r="H35" i="14"/>
  <c r="I35" i="14" s="1"/>
  <c r="N58" i="15"/>
  <c r="N64" i="15" s="1"/>
  <c r="M189" i="23"/>
  <c r="J35" i="14"/>
  <c r="M96" i="26"/>
  <c r="M99" i="26" s="1"/>
  <c r="M106" i="26" s="1"/>
  <c r="M107" i="26" s="1"/>
  <c r="J96" i="26"/>
  <c r="K99" i="26"/>
  <c r="K106" i="26" s="1"/>
  <c r="K107" i="26" s="1"/>
  <c r="AV606" i="23"/>
  <c r="AV607" i="23"/>
  <c r="BN607" i="23"/>
  <c r="H42" i="14" l="1"/>
  <c r="I42" i="14" s="1"/>
  <c r="F152" i="21"/>
  <c r="J42" i="14"/>
  <c r="K35" i="14"/>
  <c r="L35" i="14" s="1"/>
  <c r="O58" i="15"/>
  <c r="O64" i="15" s="1"/>
  <c r="W606" i="23"/>
  <c r="AL606" i="23"/>
  <c r="S606" i="23"/>
  <c r="AC606" i="23"/>
  <c r="AF606" i="23" l="1"/>
  <c r="E75" i="22"/>
  <c r="D59" i="22"/>
  <c r="G152" i="21"/>
  <c r="K42" i="14"/>
  <c r="L42" i="14" s="1"/>
  <c r="AN606" i="23"/>
  <c r="AU606" i="23"/>
  <c r="AO606" i="23"/>
  <c r="AE606" i="23"/>
  <c r="F75" i="22" l="1"/>
  <c r="E59" i="22"/>
  <c r="AX606" i="23"/>
  <c r="BD606" i="23"/>
  <c r="AW606" i="23"/>
  <c r="BM606" i="23" l="1"/>
  <c r="BO606" i="23" s="1"/>
  <c r="BG606" i="23"/>
  <c r="BF606" i="23"/>
  <c r="J606" i="23" s="1"/>
  <c r="H606" i="23" l="1"/>
  <c r="I606" i="23"/>
  <c r="BP606" i="23"/>
  <c r="BR606" i="23" s="1"/>
  <c r="BI606" i="23"/>
  <c r="K606" i="23"/>
  <c r="CU606" i="23" s="1"/>
  <c r="AC607" i="23"/>
  <c r="W607" i="23"/>
  <c r="AL607" i="23"/>
  <c r="S607" i="23"/>
  <c r="S604" i="23" l="1"/>
  <c r="AE607" i="23"/>
  <c r="AE604" i="23" s="1"/>
  <c r="AF607" i="23"/>
  <c r="AU607" i="23"/>
  <c r="AO607" i="23"/>
  <c r="AN607" i="23"/>
  <c r="BD607" i="23" l="1"/>
  <c r="AW607" i="23"/>
  <c r="AW604" i="23" s="1"/>
  <c r="AX607" i="23"/>
  <c r="AN604" i="23"/>
  <c r="BM607" i="23" l="1"/>
  <c r="H607" i="23" s="1"/>
  <c r="BG607" i="23"/>
  <c r="BF607" i="23"/>
  <c r="BF604" i="23" l="1"/>
  <c r="BP607" i="23"/>
  <c r="BR607" i="23" s="1"/>
  <c r="BR604" i="23" s="1"/>
  <c r="BI607" i="23"/>
  <c r="K607" i="23"/>
  <c r="BO607" i="23"/>
  <c r="BO604" i="23" s="1"/>
  <c r="J607" i="23" l="1"/>
  <c r="CU607" i="23"/>
  <c r="BI604" i="23"/>
  <c r="X110" i="23"/>
  <c r="AV110" i="23"/>
  <c r="AZ110" i="23" s="1"/>
  <c r="AZ109" i="23" s="1"/>
  <c r="AM110" i="23"/>
  <c r="BW110" i="23"/>
  <c r="BE110" i="23" l="1"/>
  <c r="J604" i="23"/>
  <c r="G69" i="14" s="1"/>
  <c r="I607" i="23"/>
  <c r="AW110" i="23"/>
  <c r="AW109" i="23" s="1"/>
  <c r="CF110" i="23"/>
  <c r="BZ110" i="23"/>
  <c r="CA110" i="23" s="1"/>
  <c r="CA109" i="23" s="1"/>
  <c r="CO110" i="23"/>
  <c r="BX110" i="23"/>
  <c r="BX109" i="23" s="1"/>
  <c r="BH110" i="23"/>
  <c r="BN110" i="23"/>
  <c r="BF110" i="23"/>
  <c r="BF109" i="23" s="1"/>
  <c r="BI110" i="23" l="1"/>
  <c r="BI109" i="23" s="1"/>
  <c r="BQ110" i="23"/>
  <c r="N89" i="15"/>
  <c r="H69" i="14"/>
  <c r="I69" i="14" s="1"/>
  <c r="BO110" i="23"/>
  <c r="BO109" i="23" s="1"/>
  <c r="BR110" i="23"/>
  <c r="BR109" i="23" s="1"/>
  <c r="CR110" i="23"/>
  <c r="CS110" i="23" s="1"/>
  <c r="CS109" i="23" s="1"/>
  <c r="CP110" i="23"/>
  <c r="CP109" i="23" s="1"/>
  <c r="CI110" i="23"/>
  <c r="CJ110" i="23" s="1"/>
  <c r="CJ109" i="23" s="1"/>
  <c r="CG110" i="23"/>
  <c r="CG109" i="23" s="1"/>
  <c r="S109" i="23"/>
  <c r="AL110" i="23"/>
  <c r="AN110" i="23" s="1"/>
  <c r="AN109" i="23" s="1"/>
  <c r="AF110" i="23"/>
  <c r="AH110" i="23" s="1"/>
  <c r="AH109" i="23" s="1"/>
  <c r="AE110" i="23"/>
  <c r="AE109" i="23" s="1"/>
  <c r="W110" i="23"/>
  <c r="AO110" i="23" l="1"/>
  <c r="AQ110" i="23" s="1"/>
  <c r="AQ109" i="23" s="1"/>
  <c r="V110" i="23"/>
  <c r="Y110" i="23" s="1"/>
  <c r="V109" i="23"/>
  <c r="H110" i="23"/>
  <c r="J110" i="23"/>
  <c r="Y109" i="23"/>
  <c r="K110" i="23"/>
  <c r="M110" i="23" l="1"/>
  <c r="M109" i="23" s="1"/>
  <c r="J22" i="14" s="1"/>
  <c r="O46" i="15" s="1"/>
  <c r="L110" i="23"/>
  <c r="CU110" i="23"/>
  <c r="I110" i="23"/>
  <c r="J109" i="23"/>
  <c r="CV110" i="23" l="1"/>
  <c r="G22" i="14"/>
  <c r="N46" i="15" l="1"/>
  <c r="H22" i="14"/>
  <c r="I22" i="14" s="1"/>
  <c r="K22" i="14"/>
  <c r="L22" i="14" s="1"/>
  <c r="CP137" i="23" l="1"/>
  <c r="CP108" i="23" s="1"/>
  <c r="AE137" i="23"/>
  <c r="AE108" i="23" s="1"/>
  <c r="AN137" i="23"/>
  <c r="AN108" i="23" s="1"/>
  <c r="CJ137" i="23"/>
  <c r="CJ108" i="23" s="1"/>
  <c r="AW137" i="23" l="1"/>
  <c r="AW108" i="23" s="1"/>
  <c r="BX137" i="23"/>
  <c r="BX108" i="23" s="1"/>
  <c r="CS137" i="23"/>
  <c r="CS108" i="23" s="1"/>
  <c r="CG137" i="23"/>
  <c r="CG108" i="23" s="1"/>
  <c r="V137" i="23"/>
  <c r="V108" i="23" s="1"/>
  <c r="S137" i="23"/>
  <c r="S108" i="23" s="1"/>
  <c r="BF137" i="23"/>
  <c r="BF108" i="23" s="1"/>
  <c r="BO137" i="23"/>
  <c r="BO108" i="23" s="1"/>
  <c r="AH137" i="23"/>
  <c r="AH108" i="23" s="1"/>
  <c r="AQ137" i="23" l="1"/>
  <c r="AQ108" i="23" s="1"/>
  <c r="AZ137" i="23"/>
  <c r="AZ108" i="23" s="1"/>
  <c r="CA137" i="23"/>
  <c r="CA108" i="23" s="1"/>
  <c r="Y137" i="23"/>
  <c r="J137" i="23"/>
  <c r="Y108" i="23"/>
  <c r="BR137" i="23" l="1"/>
  <c r="BR108" i="23" s="1"/>
  <c r="J108" i="23"/>
  <c r="G24" i="14"/>
  <c r="BI137" i="23" l="1"/>
  <c r="BI108" i="23" s="1"/>
  <c r="N48" i="15"/>
  <c r="N52" i="15" s="1"/>
  <c r="E86" i="22"/>
  <c r="D70" i="22"/>
  <c r="H24" i="14"/>
  <c r="I24" i="14" s="1"/>
  <c r="G29" i="14"/>
  <c r="M137" i="23" l="1"/>
  <c r="F151" i="21"/>
  <c r="H29" i="14"/>
  <c r="I29" i="14" s="1"/>
  <c r="M108" i="23" l="1"/>
  <c r="J24" i="14"/>
  <c r="E74" i="22"/>
  <c r="D58" i="22"/>
  <c r="K24" i="14" l="1"/>
  <c r="L24" i="14" s="1"/>
  <c r="O48" i="15"/>
  <c r="O52" i="15" s="1"/>
  <c r="F86" i="22"/>
  <c r="J29" i="14"/>
  <c r="E70" i="22"/>
  <c r="AL430" i="23"/>
  <c r="AN430" i="23" s="1"/>
  <c r="AN429" i="23" s="1"/>
  <c r="AC430" i="23"/>
  <c r="W430" i="23"/>
  <c r="V430" i="23"/>
  <c r="V429" i="23" s="1"/>
  <c r="S430" i="23"/>
  <c r="S429" i="23"/>
  <c r="AF430" i="23" l="1"/>
  <c r="AH430" i="23" s="1"/>
  <c r="Y430" i="23"/>
  <c r="AU430" i="23"/>
  <c r="AO430" i="23"/>
  <c r="AE430" i="23"/>
  <c r="G151" i="21"/>
  <c r="K29" i="14"/>
  <c r="L29" i="14" s="1"/>
  <c r="Y429" i="23"/>
  <c r="AH429" i="23"/>
  <c r="AX430" i="23" l="1"/>
  <c r="AZ430" i="23" s="1"/>
  <c r="AZ429" i="23" s="1"/>
  <c r="AQ430" i="23"/>
  <c r="AE429" i="23"/>
  <c r="BD430" i="23"/>
  <c r="AW430" i="23"/>
  <c r="AW429" i="23" s="1"/>
  <c r="F74" i="22"/>
  <c r="E58" i="22"/>
  <c r="AC403" i="23"/>
  <c r="AL403" i="23"/>
  <c r="AN403" i="23"/>
  <c r="AN401" i="23" s="1"/>
  <c r="AN388" i="23" s="1"/>
  <c r="S403" i="23"/>
  <c r="V403" i="23"/>
  <c r="V401" i="23" s="1"/>
  <c r="S401" i="23" l="1"/>
  <c r="S388" i="23" s="1"/>
  <c r="Y403" i="23"/>
  <c r="BG430" i="23"/>
  <c r="BF430" i="23"/>
  <c r="BF429" i="23" s="1"/>
  <c r="BM430" i="23"/>
  <c r="BO430" i="23" s="1"/>
  <c r="BO429" i="23" s="1"/>
  <c r="AO403" i="23"/>
  <c r="AU403" i="23"/>
  <c r="AQ429" i="23"/>
  <c r="AE403" i="23"/>
  <c r="AE401" i="23" s="1"/>
  <c r="AE388" i="23" s="1"/>
  <c r="AF403" i="23"/>
  <c r="AH403" i="23" s="1"/>
  <c r="W403" i="23"/>
  <c r="Y401" i="23"/>
  <c r="V388" i="23"/>
  <c r="J430" i="23" l="1"/>
  <c r="H430" i="23"/>
  <c r="AH401" i="23"/>
  <c r="AH388" i="23" s="1"/>
  <c r="BD403" i="23"/>
  <c r="AW403" i="23"/>
  <c r="AX403" i="23"/>
  <c r="AQ403" i="23"/>
  <c r="BP430" i="23"/>
  <c r="BR430" i="23" s="1"/>
  <c r="BR429" i="23" s="1"/>
  <c r="BI430" i="23"/>
  <c r="Y388" i="23"/>
  <c r="AW401" i="23" l="1"/>
  <c r="AW388" i="23" s="1"/>
  <c r="I430" i="23"/>
  <c r="J429" i="23"/>
  <c r="G54" i="14" s="1"/>
  <c r="AQ401" i="23"/>
  <c r="AQ388" i="23" s="1"/>
  <c r="AZ403" i="23"/>
  <c r="AZ401" i="23" s="1"/>
  <c r="AZ388" i="23" s="1"/>
  <c r="BI429" i="23"/>
  <c r="M430" i="23"/>
  <c r="BG403" i="23"/>
  <c r="BM403" i="23"/>
  <c r="H403" i="23" s="1"/>
  <c r="BF403" i="23"/>
  <c r="K430" i="23"/>
  <c r="CU430" i="23" s="1"/>
  <c r="BO403" i="23" l="1"/>
  <c r="BO401" i="23" s="1"/>
  <c r="BO388" i="23" s="1"/>
  <c r="BF401" i="23"/>
  <c r="BF388" i="23" s="1"/>
  <c r="L430" i="23"/>
  <c r="CV430" i="23" s="1"/>
  <c r="M429" i="23"/>
  <c r="J54" i="14" s="1"/>
  <c r="N75" i="15"/>
  <c r="H54" i="14"/>
  <c r="I54" i="14" s="1"/>
  <c r="BP403" i="23"/>
  <c r="BR403" i="23" s="1"/>
  <c r="BR401" i="23" s="1"/>
  <c r="BR388" i="23" s="1"/>
  <c r="BI403" i="23"/>
  <c r="BI401" i="23" s="1"/>
  <c r="BI388" i="23" s="1"/>
  <c r="M403" i="23" l="1"/>
  <c r="J403" i="23"/>
  <c r="K403" i="23"/>
  <c r="CU403" i="23" s="1"/>
  <c r="L403" i="23"/>
  <c r="O75" i="15"/>
  <c r="K54" i="14"/>
  <c r="L54" i="14" s="1"/>
  <c r="M401" i="23" l="1"/>
  <c r="J52" i="14" s="1"/>
  <c r="O73" i="15" s="1"/>
  <c r="I403" i="23"/>
  <c r="CV403" i="23" s="1"/>
  <c r="J401" i="23"/>
  <c r="CO553" i="23"/>
  <c r="CP553" i="23" s="1"/>
  <c r="CP552" i="23" s="1"/>
  <c r="BX553" i="23"/>
  <c r="AM553" i="23"/>
  <c r="AD553" i="23"/>
  <c r="X553" i="23"/>
  <c r="S553" i="23"/>
  <c r="Y553" i="23" l="1"/>
  <c r="J388" i="23"/>
  <c r="G52" i="14"/>
  <c r="AE553" i="23"/>
  <c r="AH553" i="23"/>
  <c r="AN553" i="23"/>
  <c r="AN552" i="23" s="1"/>
  <c r="AV553" i="23"/>
  <c r="BX552" i="23"/>
  <c r="S552" i="23"/>
  <c r="Y552" i="23" s="1"/>
  <c r="CF553" i="23"/>
  <c r="CG553" i="23" s="1"/>
  <c r="CG552" i="23" s="1"/>
  <c r="AE552" i="23"/>
  <c r="BE553" i="23" l="1"/>
  <c r="AW553" i="23"/>
  <c r="AW552" i="23" s="1"/>
  <c r="G58" i="14"/>
  <c r="F154" i="21" s="1"/>
  <c r="H52" i="14"/>
  <c r="I52" i="14" s="1"/>
  <c r="N73" i="15"/>
  <c r="N78" i="15" s="1"/>
  <c r="K52" i="14"/>
  <c r="L52" i="14" s="1"/>
  <c r="AY553" i="23"/>
  <c r="AQ553" i="23"/>
  <c r="AQ552" i="23" s="1"/>
  <c r="AH552" i="23"/>
  <c r="AZ553" i="23" l="1"/>
  <c r="AZ552" i="23" s="1"/>
  <c r="BH553" i="23"/>
  <c r="D61" i="22"/>
  <c r="E77" i="22"/>
  <c r="BF553" i="23"/>
  <c r="BN553" i="23"/>
  <c r="BO553" i="23" s="1"/>
  <c r="BO552" i="23" s="1"/>
  <c r="CO592" i="23"/>
  <c r="CP592" i="23" s="1"/>
  <c r="CP590" i="23" s="1"/>
  <c r="CR592" i="23"/>
  <c r="CS592" i="23" s="1"/>
  <c r="CS590" i="23" s="1"/>
  <c r="AD592" i="23"/>
  <c r="AM592" i="23"/>
  <c r="AN592" i="23" s="1"/>
  <c r="AN590" i="23" s="1"/>
  <c r="X592" i="23"/>
  <c r="V592" i="23"/>
  <c r="S592" i="23"/>
  <c r="BZ592" i="23"/>
  <c r="CA592" i="23" s="1"/>
  <c r="CA590" i="23" s="1"/>
  <c r="CF592" i="23"/>
  <c r="CG592" i="23" s="1"/>
  <c r="CG590" i="23" s="1"/>
  <c r="J553" i="23" l="1"/>
  <c r="S590" i="23"/>
  <c r="CI592" i="23"/>
  <c r="CJ592" i="23" s="1"/>
  <c r="CJ590" i="23" s="1"/>
  <c r="AY592" i="23"/>
  <c r="AV592" i="23"/>
  <c r="BE592" i="23" s="1"/>
  <c r="AE592" i="23"/>
  <c r="AE590" i="23" s="1"/>
  <c r="AH592" i="23"/>
  <c r="AH590" i="23" s="1"/>
  <c r="BF552" i="23"/>
  <c r="BQ553" i="23"/>
  <c r="BR553" i="23" s="1"/>
  <c r="BR552" i="23" s="1"/>
  <c r="BI553" i="23"/>
  <c r="Y592" i="23"/>
  <c r="V590" i="23"/>
  <c r="BX592" i="23"/>
  <c r="BX590" i="23" s="1"/>
  <c r="AZ592" i="23" l="1"/>
  <c r="AZ590" i="23" s="1"/>
  <c r="BH592" i="23"/>
  <c r="AW592" i="23"/>
  <c r="AW590" i="23" s="1"/>
  <c r="I553" i="23"/>
  <c r="J552" i="23"/>
  <c r="G65" i="14" s="1"/>
  <c r="BI552" i="23"/>
  <c r="M553" i="23"/>
  <c r="BF592" i="23"/>
  <c r="BF590" i="23" s="1"/>
  <c r="BN592" i="23"/>
  <c r="BO592" i="23" s="1"/>
  <c r="BO590" i="23" s="1"/>
  <c r="AQ592" i="23"/>
  <c r="AQ590" i="23" s="1"/>
  <c r="Y590" i="23"/>
  <c r="J592" i="23" l="1"/>
  <c r="I592" i="23" s="1"/>
  <c r="N85" i="15"/>
  <c r="H65" i="14"/>
  <c r="I65" i="14" s="1"/>
  <c r="BQ592" i="23"/>
  <c r="BR592" i="23" s="1"/>
  <c r="BR590" i="23" s="1"/>
  <c r="BI592" i="23"/>
  <c r="BI590" i="23" s="1"/>
  <c r="L553" i="23"/>
  <c r="CV553" i="23" s="1"/>
  <c r="M552" i="23"/>
  <c r="J65" i="14" s="1"/>
  <c r="J590" i="23" l="1"/>
  <c r="G68" i="14" s="1"/>
  <c r="N88" i="15" s="1"/>
  <c r="O85" i="15"/>
  <c r="K65" i="14"/>
  <c r="L65" i="14" s="1"/>
  <c r="M592" i="23"/>
  <c r="H68" i="14"/>
  <c r="I68" i="14" s="1"/>
  <c r="AM513" i="23"/>
  <c r="X513" i="23"/>
  <c r="BZ513" i="23"/>
  <c r="CA513" i="23" s="1"/>
  <c r="CA512" i="23" s="1"/>
  <c r="AD513" i="23"/>
  <c r="CO513" i="23"/>
  <c r="CF513" i="23"/>
  <c r="CI513" i="23" s="1"/>
  <c r="CJ513" i="23" s="1"/>
  <c r="CJ512" i="23" s="1"/>
  <c r="AV513" i="23" l="1"/>
  <c r="BE513" i="23" s="1"/>
  <c r="AY513" i="23"/>
  <c r="BH513" i="23" s="1"/>
  <c r="L592" i="23"/>
  <c r="CV592" i="23" s="1"/>
  <c r="M590" i="23"/>
  <c r="J68" i="14" s="1"/>
  <c r="CG513" i="23"/>
  <c r="CG512" i="23" s="1"/>
  <c r="CG465" i="23" s="1"/>
  <c r="CG105" i="23" s="1"/>
  <c r="BY610" i="23"/>
  <c r="CA465" i="23"/>
  <c r="CA105" i="23" s="1"/>
  <c r="CH610" i="23"/>
  <c r="CJ465" i="23"/>
  <c r="CJ105" i="23" s="1"/>
  <c r="CP513" i="23"/>
  <c r="CP512" i="23" s="1"/>
  <c r="CR513" i="23"/>
  <c r="CS513" i="23" s="1"/>
  <c r="CS512" i="23" s="1"/>
  <c r="BX513" i="23"/>
  <c r="BX512" i="23" s="1"/>
  <c r="BQ513" i="23" l="1"/>
  <c r="O88" i="15"/>
  <c r="K68" i="14"/>
  <c r="L68" i="14" s="1"/>
  <c r="BN513" i="23"/>
  <c r="CE610" i="23"/>
  <c r="CN610" i="23"/>
  <c r="CP465" i="23"/>
  <c r="CP105" i="23" s="1"/>
  <c r="BX465" i="23"/>
  <c r="BX105" i="23" s="1"/>
  <c r="BV610" i="23"/>
  <c r="CS465" i="23"/>
  <c r="CS105" i="23" s="1"/>
  <c r="CQ610" i="23"/>
  <c r="AC513" i="23"/>
  <c r="S513" i="23"/>
  <c r="AL513" i="23"/>
  <c r="AN513" i="23" s="1"/>
  <c r="AN512" i="23" s="1"/>
  <c r="V513" i="23"/>
  <c r="AF513" i="23" l="1"/>
  <c r="AH513" i="23" s="1"/>
  <c r="AH512" i="23" s="1"/>
  <c r="AE513" i="23"/>
  <c r="AE512" i="23" s="1"/>
  <c r="S512" i="23"/>
  <c r="Q610" i="23" s="1"/>
  <c r="Y513" i="23"/>
  <c r="AC610" i="23"/>
  <c r="AE465" i="23"/>
  <c r="AE105" i="23" s="1"/>
  <c r="AN465" i="23"/>
  <c r="AN105" i="23" s="1"/>
  <c r="AL610" i="23"/>
  <c r="AO513" i="23"/>
  <c r="AU513" i="23"/>
  <c r="BD513" i="23" s="1"/>
  <c r="BG513" i="23" s="1"/>
  <c r="BP513" i="23" s="1"/>
  <c r="S465" i="23"/>
  <c r="S105" i="23" s="1"/>
  <c r="W513" i="23"/>
  <c r="V512" i="23"/>
  <c r="AX513" i="23" l="1"/>
  <c r="AZ513" i="23" s="1"/>
  <c r="AZ512" i="23" s="1"/>
  <c r="AQ513" i="23"/>
  <c r="AQ512" i="23" s="1"/>
  <c r="AW513" i="23"/>
  <c r="BM513" i="23"/>
  <c r="H513" i="23" s="1"/>
  <c r="BF513" i="23"/>
  <c r="Y512" i="23"/>
  <c r="AW512" i="23" l="1"/>
  <c r="AU610" i="23" s="1"/>
  <c r="AW465" i="23"/>
  <c r="AW105" i="23" s="1"/>
  <c r="BF512" i="23"/>
  <c r="BO513" i="23"/>
  <c r="BO512" i="23" s="1"/>
  <c r="BR513" i="23"/>
  <c r="BR512" i="23" s="1"/>
  <c r="BI513" i="23"/>
  <c r="J513" i="23" l="1"/>
  <c r="BR465" i="23"/>
  <c r="BR105" i="23" s="1"/>
  <c r="BP610" i="23"/>
  <c r="BI512" i="23"/>
  <c r="M513" i="23"/>
  <c r="BD610" i="23"/>
  <c r="BF465" i="23"/>
  <c r="BF105" i="23" s="1"/>
  <c r="BO465" i="23"/>
  <c r="BO105" i="23" s="1"/>
  <c r="BM610" i="23"/>
  <c r="K513" i="23"/>
  <c r="CU513" i="23" s="1"/>
  <c r="L513" i="23" l="1"/>
  <c r="M512" i="23"/>
  <c r="BG610" i="23"/>
  <c r="BI465" i="23"/>
  <c r="BI105" i="23" s="1"/>
  <c r="I513" i="23"/>
  <c r="J512" i="23"/>
  <c r="J610" i="23" l="1"/>
  <c r="G62" i="14"/>
  <c r="J465" i="23"/>
  <c r="J105" i="23" s="1"/>
  <c r="J62" i="14"/>
  <c r="CV513" i="23"/>
  <c r="K62" i="14" l="1"/>
  <c r="L62" i="14" s="1"/>
  <c r="O82" i="15"/>
  <c r="G74" i="14"/>
  <c r="H62" i="14"/>
  <c r="I62" i="14" s="1"/>
  <c r="N82" i="15"/>
  <c r="N91" i="15" s="1"/>
  <c r="N92" i="15" s="1"/>
  <c r="N93" i="15" s="1"/>
  <c r="N95" i="15" s="1"/>
  <c r="N98" i="15" s="1"/>
  <c r="G76" i="14" l="1"/>
  <c r="H74" i="14"/>
  <c r="I74" i="14" s="1"/>
  <c r="F155" i="21"/>
  <c r="E78" i="22" l="1"/>
  <c r="D62" i="22"/>
  <c r="F150" i="21"/>
  <c r="G78" i="14"/>
  <c r="D57" i="22" l="1"/>
  <c r="D68" i="22" s="1"/>
  <c r="F163" i="21"/>
  <c r="F164" i="21"/>
  <c r="F157" i="21"/>
  <c r="F160" i="21" s="1"/>
  <c r="E73" i="22"/>
  <c r="E84" i="22" s="1"/>
  <c r="D63" i="22" l="1"/>
  <c r="E79" i="22"/>
  <c r="F161" i="21"/>
  <c r="C97" i="22"/>
  <c r="E80" i="22" l="1"/>
  <c r="E81" i="22"/>
  <c r="D64" i="22"/>
  <c r="D65" i="22"/>
  <c r="CV441" i="23"/>
  <c r="J55" i="14" l="1"/>
  <c r="M388" i="23"/>
  <c r="J58" i="14" l="1"/>
  <c r="O76" i="15"/>
  <c r="O78" i="15" s="1"/>
  <c r="K55" i="14"/>
  <c r="L55" i="14" s="1"/>
  <c r="K58" i="14" l="1"/>
  <c r="L58" i="14" s="1"/>
  <c r="G154" i="21"/>
  <c r="F77" i="22" l="1"/>
  <c r="E61" i="22"/>
  <c r="D441" i="23" l="1"/>
  <c r="P441" i="23"/>
  <c r="F441" i="23" s="1"/>
  <c r="E441" i="23" l="1"/>
  <c r="F436" i="23"/>
  <c r="P436" i="23"/>
  <c r="N610" i="23" l="1"/>
  <c r="P388" i="23"/>
  <c r="P105" i="23" s="1"/>
  <c r="F55" i="14"/>
  <c r="D610" i="23"/>
  <c r="F388" i="23"/>
  <c r="F105" i="23" s="1"/>
  <c r="H55" i="14" l="1"/>
  <c r="I55" i="14" s="1"/>
  <c r="F58" i="14"/>
  <c r="F76" i="14" l="1"/>
  <c r="H58" i="14"/>
  <c r="I58" i="14" s="1"/>
  <c r="D77" i="22" l="1"/>
  <c r="F78" i="14"/>
  <c r="H78" i="14" s="1"/>
  <c r="I78" i="14" s="1"/>
  <c r="H76" i="14"/>
  <c r="I76" i="14" s="1"/>
  <c r="E163" i="21" l="1"/>
  <c r="E164" i="21"/>
  <c r="D73" i="22"/>
  <c r="E73" i="21" l="1"/>
  <c r="D84" i="22"/>
  <c r="E160" i="21"/>
  <c r="D79" i="22"/>
  <c r="D81" i="22" l="1"/>
  <c r="D80" i="22"/>
  <c r="AG606" i="23" l="1"/>
  <c r="AP606" i="23" s="1"/>
  <c r="AH606" i="23"/>
  <c r="AG607" i="23"/>
  <c r="AP607" i="23" s="1"/>
  <c r="X606" i="23"/>
  <c r="X607" i="23"/>
  <c r="V606" i="23"/>
  <c r="Y606" i="23" s="1"/>
  <c r="V607" i="23"/>
  <c r="AY606" i="23" l="1"/>
  <c r="AZ606" i="23" s="1"/>
  <c r="AQ606" i="23"/>
  <c r="V604" i="23"/>
  <c r="T610" i="23" s="1"/>
  <c r="V612" i="23" s="1"/>
  <c r="M606" i="23"/>
  <c r="L606" i="23" s="1"/>
  <c r="CV606" i="23" s="1"/>
  <c r="Y607" i="23"/>
  <c r="V465" i="23"/>
  <c r="Y604" i="23"/>
  <c r="AQ607" i="23"/>
  <c r="AQ604" i="23" s="1"/>
  <c r="AY607" i="23"/>
  <c r="AZ607" i="23" s="1"/>
  <c r="AZ604" i="23" s="1"/>
  <c r="AH607" i="23"/>
  <c r="AZ465" i="23" l="1"/>
  <c r="AZ105" i="23" s="1"/>
  <c r="AX610" i="23"/>
  <c r="AO610" i="23"/>
  <c r="AQ465" i="23"/>
  <c r="AQ105" i="23" s="1"/>
  <c r="Y465" i="23"/>
  <c r="V105" i="23"/>
  <c r="Y105" i="23" s="1"/>
  <c r="AH604" i="23"/>
  <c r="M607" i="23"/>
  <c r="AF610" i="23" l="1"/>
  <c r="AH465" i="23"/>
  <c r="AH105" i="23" s="1"/>
  <c r="L607" i="23"/>
  <c r="CV607" i="23" s="1"/>
  <c r="M604" i="23"/>
  <c r="K610" i="23" l="1"/>
  <c r="J69" i="14"/>
  <c r="M465" i="23"/>
  <c r="M105" i="23" s="1"/>
  <c r="J74" i="14" l="1"/>
  <c r="O89" i="15"/>
  <c r="O91" i="15" s="1"/>
  <c r="O92" i="15" s="1"/>
  <c r="O93" i="15" s="1"/>
  <c r="O95" i="15" s="1"/>
  <c r="O98" i="15" s="1"/>
  <c r="K69" i="14"/>
  <c r="L69" i="14" s="1"/>
  <c r="G155" i="21" l="1"/>
  <c r="J76" i="14"/>
  <c r="K74" i="14"/>
  <c r="L74" i="14" s="1"/>
  <c r="J78" i="14" l="1"/>
  <c r="K78" i="14" s="1"/>
  <c r="L78" i="14" s="1"/>
  <c r="K76" i="14"/>
  <c r="L76" i="14" s="1"/>
  <c r="E62" i="22"/>
  <c r="G150" i="21"/>
  <c r="F78" i="22"/>
  <c r="G157" i="21" l="1"/>
  <c r="F73" i="22"/>
  <c r="F84" i="22" s="1"/>
  <c r="E57" i="22"/>
  <c r="E68" i="22" s="1"/>
  <c r="G163" i="21"/>
  <c r="G164" i="21"/>
  <c r="F79" i="22" l="1"/>
  <c r="E63" i="22"/>
  <c r="G160" i="21"/>
  <c r="G161" i="21"/>
  <c r="D97" i="22"/>
  <c r="E64" i="22" l="1"/>
  <c r="P27" i="15" s="1"/>
  <c r="E65" i="22"/>
  <c r="P26" i="15" s="1"/>
  <c r="F63" i="22"/>
  <c r="F80" i="22"/>
  <c r="F81" i="2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Windows User</author>
  </authors>
  <commentList>
    <comment ref="U55" authorId="0" shapeId="0" xr:uid="{00000000-0006-0000-0500-000001000000}">
      <text>
        <r>
          <rPr>
            <b/>
            <sz val="9"/>
            <color rgb="FF000000"/>
            <rFont val="Tahoma"/>
            <family val="2"/>
          </rPr>
          <t>Windows User:</t>
        </r>
        <r>
          <rPr>
            <sz val="9"/>
            <color rgb="FF000000"/>
            <rFont val="Tahoma"/>
            <family val="2"/>
          </rPr>
          <t xml:space="preserve">
</t>
        </r>
        <r>
          <rPr>
            <sz val="9"/>
            <color rgb="FF000000"/>
            <rFont val="Tahoma"/>
            <family val="2"/>
          </rPr>
          <t>spec mengacu persetujuan teknis</t>
        </r>
      </text>
    </comment>
  </commentList>
</comments>
</file>

<file path=xl/sharedStrings.xml><?xml version="1.0" encoding="utf-8"?>
<sst xmlns="http://schemas.openxmlformats.org/spreadsheetml/2006/main" count="7931" uniqueCount="899">
  <si>
    <t>DEPARTEMEN AFE</t>
  </si>
  <si>
    <t>DIVISI RENCANA ANGGARAN</t>
  </si>
  <si>
    <t>AFE DRILLING INPUT</t>
  </si>
  <si>
    <t>Di dalam pengajuan project sumur (Bor maupun Workover), KKKS diwajibkan melampirkan AFE Drilling Input dengan urutan pengisian data sebagai berikut :</t>
  </si>
  <si>
    <t>1. Drilling Program</t>
  </si>
  <si>
    <t>3. Casing Design</t>
  </si>
  <si>
    <t>4. Rig</t>
  </si>
  <si>
    <t>5. BS19 Detail 1 &amp; 2 (apabila terdapat lebih dari 5 Sumur di dalam AFE ini)</t>
  </si>
  <si>
    <t>6. Drilling Input Summary</t>
  </si>
  <si>
    <t>7. Form Biaya</t>
  </si>
  <si>
    <t xml:space="preserve">8. Seluruh keterangan teknis dan biaya yang diisikan sebelumnya akan langsung terangkum di dalam Sheet Drilling Input Summary, Sheet Form Biaya, dan Sheet BS-19 sehingga KKKS dapat langsung mencetak Budget Schedule 19 </t>
  </si>
  <si>
    <t>9. Dalam Sheet Actual Cost Summary, KKKS agar mencantumkan nilai actual untuk masing-masing pekerjaan sumur, hal ini diharapkan dapat mempermudah dan mempercepat proses Close Out</t>
  </si>
  <si>
    <t>Basin</t>
  </si>
  <si>
    <t>Location</t>
  </si>
  <si>
    <t xml:space="preserve">Product </t>
  </si>
  <si>
    <t>Program</t>
  </si>
  <si>
    <t>Project</t>
  </si>
  <si>
    <t>Welltype</t>
  </si>
  <si>
    <t>Wellsubtype</t>
  </si>
  <si>
    <t>Welldesign</t>
  </si>
  <si>
    <t>Core Type</t>
  </si>
  <si>
    <t>Completion Type</t>
  </si>
  <si>
    <t>Trajectory</t>
  </si>
  <si>
    <t>Mudtype</t>
  </si>
  <si>
    <t>Rigtype</t>
  </si>
  <si>
    <t>Righp</t>
  </si>
  <si>
    <t>proposedAFE</t>
  </si>
  <si>
    <t>Oh No</t>
  </si>
  <si>
    <t>AFE</t>
  </si>
  <si>
    <t>Duration of Project (days)</t>
  </si>
  <si>
    <t>Proposed</t>
  </si>
  <si>
    <t>TRAJECTORY</t>
  </si>
  <si>
    <t xml:space="preserve">CASING </t>
  </si>
  <si>
    <t>DEPTH RANGE (ft)</t>
  </si>
  <si>
    <t>Banggai Basin</t>
  </si>
  <si>
    <t>Onshore</t>
  </si>
  <si>
    <t>Oil</t>
  </si>
  <si>
    <t>Conventional</t>
  </si>
  <si>
    <t>Drilling</t>
  </si>
  <si>
    <t>Development</t>
  </si>
  <si>
    <t>Wildcat</t>
  </si>
  <si>
    <t>Slim Hole</t>
  </si>
  <si>
    <t xml:space="preserve">Single </t>
  </si>
  <si>
    <t>Vertical</t>
  </si>
  <si>
    <t>Water Basemud</t>
  </si>
  <si>
    <t>Land Rig</t>
  </si>
  <si>
    <t>Proposed Original</t>
  </si>
  <si>
    <t>Yes</t>
  </si>
  <si>
    <t>NO AFE</t>
  </si>
  <si>
    <t>(inch)</t>
  </si>
  <si>
    <t>From</t>
  </si>
  <si>
    <t>To</t>
  </si>
  <si>
    <t>Barito Basin</t>
  </si>
  <si>
    <t>Offshore</t>
  </si>
  <si>
    <t>Gas</t>
  </si>
  <si>
    <t>Unconventional</t>
  </si>
  <si>
    <t>Workover</t>
  </si>
  <si>
    <t>Exploration</t>
  </si>
  <si>
    <t>Appraisal</t>
  </si>
  <si>
    <t>Optical Slim</t>
  </si>
  <si>
    <t>Side Wall Core</t>
  </si>
  <si>
    <t>Double</t>
  </si>
  <si>
    <t>Horizontal</t>
  </si>
  <si>
    <t>Oil Basemud</t>
  </si>
  <si>
    <t>Jack Up</t>
  </si>
  <si>
    <t>Proposed Revised-1</t>
  </si>
  <si>
    <t>No</t>
  </si>
  <si>
    <t>ACTIVITY ID</t>
  </si>
  <si>
    <t>Moving</t>
  </si>
  <si>
    <t>Bintuni Basin</t>
  </si>
  <si>
    <t>Other</t>
  </si>
  <si>
    <t>Well Services</t>
  </si>
  <si>
    <t>Injection</t>
  </si>
  <si>
    <t>HPHT</t>
  </si>
  <si>
    <t>Triple</t>
  </si>
  <si>
    <t>Directional</t>
  </si>
  <si>
    <t>Completion Fluid</t>
  </si>
  <si>
    <t>Workover Rig</t>
  </si>
  <si>
    <t>Proposed Revised-2</t>
  </si>
  <si>
    <t>Rig up</t>
  </si>
  <si>
    <t>Bonaparte Basin</t>
  </si>
  <si>
    <t>Disposal</t>
  </si>
  <si>
    <t>Deviated</t>
  </si>
  <si>
    <t>Swamp Barge Rig</t>
  </si>
  <si>
    <t>Approved Original</t>
  </si>
  <si>
    <t>Central Sumatra Basin</t>
  </si>
  <si>
    <t>Production</t>
  </si>
  <si>
    <t>HWU/Snubbing Unit</t>
  </si>
  <si>
    <t>Approved Revised-1</t>
  </si>
  <si>
    <t>Coring</t>
  </si>
  <si>
    <t>East Java Basin</t>
  </si>
  <si>
    <t>Core Hole</t>
  </si>
  <si>
    <t>Semi Submersible</t>
  </si>
  <si>
    <t>Approved Revised -2</t>
  </si>
  <si>
    <t>Test</t>
  </si>
  <si>
    <t>East Java Shelf</t>
  </si>
  <si>
    <t>Core Hole &amp; Explo</t>
  </si>
  <si>
    <t>Drill Ship</t>
  </si>
  <si>
    <t>Historical</t>
  </si>
  <si>
    <t>Completion</t>
  </si>
  <si>
    <t>East Natuna Basin</t>
  </si>
  <si>
    <t>Pilot Hole</t>
  </si>
  <si>
    <t>P&amp;A</t>
  </si>
  <si>
    <t>Greater Tarakan Basin</t>
  </si>
  <si>
    <t>Rig down</t>
  </si>
  <si>
    <t>Kutei Basin</t>
  </si>
  <si>
    <t>Malay Basin</t>
  </si>
  <si>
    <t>Total Rig days</t>
  </si>
  <si>
    <t>Meulaboh Basin</t>
  </si>
  <si>
    <t>Nias Basin</t>
  </si>
  <si>
    <t>Depth (ft)</t>
  </si>
  <si>
    <t>North Seram Basin</t>
  </si>
  <si>
    <t>North Sumatra Basin</t>
  </si>
  <si>
    <t>ShortName</t>
  </si>
  <si>
    <t>prev</t>
  </si>
  <si>
    <t>aft</t>
  </si>
  <si>
    <t>Rate of Penetration (ROP)</t>
  </si>
  <si>
    <t>Ombilin Basin</t>
  </si>
  <si>
    <t>Approved</t>
  </si>
  <si>
    <t>OO</t>
  </si>
  <si>
    <t>Paus-Ranai High</t>
  </si>
  <si>
    <t>Proposed R1</t>
  </si>
  <si>
    <t>Approved OO</t>
  </si>
  <si>
    <t>Approved R1</t>
  </si>
  <si>
    <t>R1</t>
  </si>
  <si>
    <t>Salawati Basin</t>
  </si>
  <si>
    <t>Proposed R2</t>
  </si>
  <si>
    <t>Approved R2</t>
  </si>
  <si>
    <t>R2</t>
  </si>
  <si>
    <t>Sekak Ridge</t>
  </si>
  <si>
    <t>Sengkang Basin</t>
  </si>
  <si>
    <t>South New Guniea Basin</t>
  </si>
  <si>
    <t>South Sumatra Basin</t>
  </si>
  <si>
    <t>South Waropean Basin</t>
  </si>
  <si>
    <t>2dig</t>
  </si>
  <si>
    <t>idx</t>
  </si>
  <si>
    <t>Sukang Basin</t>
  </si>
  <si>
    <t>Actual Selected / 
AFEstat</t>
  </si>
  <si>
    <t>Sula Basin</t>
  </si>
  <si>
    <t>original ?</t>
  </si>
  <si>
    <t>West Java Basin</t>
  </si>
  <si>
    <t>West Luconia Province</t>
  </si>
  <si>
    <t>West Natuna Basin</t>
  </si>
  <si>
    <t>SKKMIGAS</t>
  </si>
  <si>
    <t>EF/AFE</t>
  </si>
  <si>
    <t>ORIGINAL (US$)</t>
  </si>
  <si>
    <t>REVISED-1 (US$)</t>
  </si>
  <si>
    <t>REVISED-2 (US$)</t>
  </si>
  <si>
    <t>PROPOSED</t>
  </si>
  <si>
    <t>APPROVED</t>
  </si>
  <si>
    <t>EVALUATION FORM</t>
  </si>
  <si>
    <t>BS.19</t>
  </si>
  <si>
    <t>SUBMISSION DATE</t>
  </si>
  <si>
    <t>OPERATOR</t>
  </si>
  <si>
    <t>CONTRACT AREA</t>
  </si>
  <si>
    <t>FIELD</t>
  </si>
  <si>
    <t>REFERENSI POD</t>
  </si>
  <si>
    <t>PROJECT NAME</t>
  </si>
  <si>
    <t>CONTACT PERSON</t>
  </si>
  <si>
    <t>LATEST DATA</t>
  </si>
  <si>
    <t>PROJECT BACKGROUND/OBJECTIVE</t>
  </si>
  <si>
    <r>
      <rPr>
        <b/>
        <sz val="10"/>
        <rFont val="Arial"/>
        <family val="2"/>
      </rPr>
      <t xml:space="preserve">DRILLING SUMMARY </t>
    </r>
    <r>
      <rPr>
        <b/>
        <sz val="10"/>
        <color indexed="10"/>
        <rFont val="Arial"/>
        <family val="2"/>
      </rPr>
      <t>(diisi mengacu MoM atau PS Signed)</t>
    </r>
  </si>
  <si>
    <t>PROJECT TYPE</t>
  </si>
  <si>
    <t>PROGRAM TYPE</t>
  </si>
  <si>
    <t>WELL TYPE</t>
  </si>
  <si>
    <t>SIDE TRACK</t>
  </si>
  <si>
    <t>WELL SUB-TYPE</t>
  </si>
  <si>
    <t>CORING</t>
  </si>
  <si>
    <t>WELL DESIGN</t>
  </si>
  <si>
    <t>CORING TYPE</t>
  </si>
  <si>
    <t>COMPLETION</t>
  </si>
  <si>
    <t>RIG TYPE</t>
  </si>
  <si>
    <t>COMPLETION TYPE</t>
  </si>
  <si>
    <t>RIG POWER [HP]</t>
  </si>
  <si>
    <t>DST</t>
  </si>
  <si>
    <t>LOCATION</t>
  </si>
  <si>
    <t>DEPTH [ft]</t>
  </si>
  <si>
    <r>
      <rPr>
        <sz val="9"/>
        <color indexed="8"/>
        <rFont val="Arial"/>
        <family val="2"/>
      </rPr>
      <t>Water Depth</t>
    </r>
    <r>
      <rPr>
        <sz val="8"/>
        <color indexed="8"/>
        <rFont val="Arial"/>
        <family val="2"/>
      </rPr>
      <t xml:space="preserve"> [ft]</t>
    </r>
  </si>
  <si>
    <t>DURATION of PROJECT</t>
  </si>
  <si>
    <t>Evaluated</t>
  </si>
  <si>
    <t>Remarks</t>
  </si>
  <si>
    <t>RIG DAYS</t>
  </si>
  <si>
    <t>P &amp; A</t>
  </si>
  <si>
    <t>COST ESTIMATION ANALYSIS</t>
  </si>
  <si>
    <t>Project Cost</t>
  </si>
  <si>
    <t>Proposed (US$)</t>
  </si>
  <si>
    <t>Evaluated
 (US$)</t>
  </si>
  <si>
    <t>Tangible Cost</t>
  </si>
  <si>
    <t>Intangible Cost</t>
  </si>
  <si>
    <t>Survey &amp; Preparation</t>
  </si>
  <si>
    <t xml:space="preserve">keterangan optimasi biaya </t>
  </si>
  <si>
    <t>Drilling/Workover</t>
  </si>
  <si>
    <t>Formation Evaluation</t>
  </si>
  <si>
    <t>General</t>
  </si>
  <si>
    <t>TOTAL COST</t>
  </si>
  <si>
    <t>Cost/day     (US$/day)</t>
  </si>
  <si>
    <t>Cost/depth (US$/ft)</t>
  </si>
  <si>
    <t>Tangible Cost/depth (US$/ft)</t>
  </si>
  <si>
    <t>Tangible Cost/day  (US$/day)</t>
  </si>
  <si>
    <t>Intangible Cost/day  (US$/day)*</t>
  </si>
  <si>
    <t>Site Preparation</t>
  </si>
  <si>
    <t>UNIT COST</t>
  </si>
  <si>
    <t>KESIMPULAN</t>
  </si>
  <si>
    <t>Referensi :</t>
  </si>
  <si>
    <t>DRILLING INPUT SUMMARY</t>
  </si>
  <si>
    <t>GENERAL INFORMATION</t>
  </si>
  <si>
    <t>KKKS</t>
  </si>
  <si>
    <t>No. AFE</t>
  </si>
  <si>
    <t>WILAYAH KERJA</t>
  </si>
  <si>
    <t>STATUS AFE</t>
  </si>
  <si>
    <t>WELLS NAME</t>
  </si>
  <si>
    <t>POD</t>
  </si>
  <si>
    <t>Year of POD Approved</t>
  </si>
  <si>
    <t>BASIN/PLAY</t>
  </si>
  <si>
    <t>MAIN PRODUCT</t>
  </si>
  <si>
    <t>Number of Well in AFE</t>
  </si>
  <si>
    <t>Information</t>
  </si>
  <si>
    <t>short description about the changes in technical/cost paramater for proposed Revision</t>
  </si>
  <si>
    <t>DRILLING PARAMETER</t>
  </si>
  <si>
    <t>WELL PARAMETER</t>
  </si>
  <si>
    <t>DRILLING PROGRAM</t>
  </si>
  <si>
    <t>MUD TYPE [1]</t>
  </si>
  <si>
    <t>MUD TYPE [2]</t>
  </si>
  <si>
    <t>Notes : keterangan tambahan terkait sumur ini</t>
  </si>
  <si>
    <t>COST</t>
  </si>
  <si>
    <t>RATE of PENETRATION [ROP]</t>
  </si>
  <si>
    <t>PROJECT COST</t>
  </si>
  <si>
    <t>PROJECT COST (US$)</t>
  </si>
  <si>
    <t>UNIT COST &amp; TECHNICAL</t>
  </si>
  <si>
    <t>Intangible Cost/day  (US$/day)</t>
  </si>
  <si>
    <t>* exclude site preparation</t>
  </si>
  <si>
    <t>* Rig Days exclude Moving</t>
  </si>
  <si>
    <t>RIG UNIT OPERATING RATE (US$/day)</t>
  </si>
  <si>
    <t>RIG UNIT Standby RATE (US$/day)</t>
  </si>
  <si>
    <t>information</t>
  </si>
  <si>
    <t xml:space="preserve">DIVISI RENCANA ANGGARAN </t>
  </si>
  <si>
    <t>ACTUAL</t>
  </si>
  <si>
    <t>REMARKS</t>
  </si>
  <si>
    <t>MOM DATE</t>
  </si>
  <si>
    <t>PERIHAL</t>
  </si>
  <si>
    <t>Operation Details</t>
  </si>
  <si>
    <t>HOUR</t>
  </si>
  <si>
    <t>DAY</t>
  </si>
  <si>
    <t>CUMMULATIVE</t>
  </si>
  <si>
    <t>Activities</t>
  </si>
  <si>
    <t>Tow Rig to well</t>
  </si>
  <si>
    <t>Day</t>
  </si>
  <si>
    <t>Cum Days</t>
  </si>
  <si>
    <t>Depth (Ft)</t>
  </si>
  <si>
    <t xml:space="preserve">Moving Tow Rig to well, </t>
  </si>
  <si>
    <t>Rig Up</t>
  </si>
  <si>
    <t>Rig-up, termasuk R/U Top Drive dan stand-up DP &amp; DC.</t>
  </si>
  <si>
    <t>RIH Scrapper to Liner depth interval, RIH and perform production casing cementing job</t>
  </si>
  <si>
    <t>RIH Casing Scrapper to perforated zone interval. Cased Hole Logging</t>
  </si>
  <si>
    <t>P&amp;A cmt job. L/D string. N/D BOP. N/U THS &amp; Cap Assy</t>
  </si>
  <si>
    <t>Rig Down</t>
  </si>
  <si>
    <t>Total days</t>
  </si>
  <si>
    <t xml:space="preserve">MUD </t>
  </si>
  <si>
    <t>CEMENTING</t>
  </si>
  <si>
    <t>Cost</t>
  </si>
  <si>
    <t>ITEM</t>
  </si>
  <si>
    <t>AFE CMS-XX1</t>
  </si>
  <si>
    <t>KOP, ft</t>
  </si>
  <si>
    <t>EOC,ft</t>
  </si>
  <si>
    <t>BUR, deg/100 m</t>
  </si>
  <si>
    <t>Inclination, deg</t>
  </si>
  <si>
    <t>TD, ft</t>
  </si>
  <si>
    <t>Tangent Length, ft</t>
  </si>
  <si>
    <t>Horizontal Displacement, ft</t>
  </si>
  <si>
    <t>* diisi dengan Bar Chart Rig</t>
  </si>
  <si>
    <t>* diisi dengan data pore pressure</t>
  </si>
  <si>
    <t>SUM of Wells</t>
  </si>
  <si>
    <t>BUDGET SCHEDULE 19_ DETAIL</t>
  </si>
  <si>
    <t>Line</t>
  </si>
  <si>
    <t>DESCRIPTION</t>
  </si>
  <si>
    <t>EVALUATED</t>
  </si>
  <si>
    <t>Variance (Aw vs Ak)</t>
  </si>
  <si>
    <t>Justifikasi Teknis</t>
  </si>
  <si>
    <t>Data Pendukung</t>
  </si>
  <si>
    <t>Quantity</t>
  </si>
  <si>
    <t>Unit price</t>
  </si>
  <si>
    <t>TANGIBLE COST</t>
  </si>
  <si>
    <t xml:space="preserve">Casing </t>
  </si>
  <si>
    <t>Qty</t>
  </si>
  <si>
    <t>Unit Price</t>
  </si>
  <si>
    <t>Unit</t>
  </si>
  <si>
    <t>Casing Accessories</t>
  </si>
  <si>
    <t>Dry Hole Based</t>
  </si>
  <si>
    <t>PCS</t>
  </si>
  <si>
    <t>Tubing</t>
  </si>
  <si>
    <t>Well Equipment Surface</t>
  </si>
  <si>
    <t>Well Equipment Sub-surface</t>
  </si>
  <si>
    <t>Other Tangible Cost</t>
  </si>
  <si>
    <t>INTANGIBLE COST</t>
  </si>
  <si>
    <t>PREPARATION AND TERMINATION</t>
  </si>
  <si>
    <t>Survey</t>
  </si>
  <si>
    <t>LOCATION STACKING AND POSITIONING</t>
  </si>
  <si>
    <t>Wellsite and Access Road Preparation</t>
  </si>
  <si>
    <t>Service Lines &amp; Communications</t>
  </si>
  <si>
    <t>Water System</t>
  </si>
  <si>
    <t>Rigging Up / Rigging Down</t>
  </si>
  <si>
    <t>DRILLING/WORKOVER OPERATIONS</t>
  </si>
  <si>
    <t>Contract Rig</t>
  </si>
  <si>
    <t>Drilling Rig Crew/ Contract Rig Crew</t>
  </si>
  <si>
    <t>Mud, Chemical &amp; Engin. Services</t>
  </si>
  <si>
    <t>MUD, CHEMICAL &amp; ENG SERVICES</t>
  </si>
  <si>
    <t xml:space="preserve">Water </t>
  </si>
  <si>
    <t>Bit, Reamers and Coreheads</t>
  </si>
  <si>
    <t>Equipments Rental</t>
  </si>
  <si>
    <t>Directional Drilling and Surveys</t>
  </si>
  <si>
    <t>Diving Service</t>
  </si>
  <si>
    <t>Casing Installation</t>
  </si>
  <si>
    <t>Cement, Cementing and Pump Fees</t>
  </si>
  <si>
    <t>CEMENTS AND  MATERIALS</t>
  </si>
  <si>
    <t>FORMATION EVALUATION</t>
  </si>
  <si>
    <t xml:space="preserve">Coring </t>
  </si>
  <si>
    <t>Mud Logging services</t>
  </si>
  <si>
    <t>Drill Stem Test</t>
  </si>
  <si>
    <t>Open Hole Logging and Services</t>
  </si>
  <si>
    <t>Casing, Liner and Tubing Installation</t>
  </si>
  <si>
    <t>Cased Hole Electrical Logging Services</t>
  </si>
  <si>
    <t>Perforating and Wireline Services</t>
  </si>
  <si>
    <t>Stimulation Treatment / Completion Fluids</t>
  </si>
  <si>
    <t>Production Test</t>
  </si>
  <si>
    <t>GENERAL</t>
  </si>
  <si>
    <t>Project Management Team</t>
  </si>
  <si>
    <t>Insurance</t>
  </si>
  <si>
    <t>Permit and Fees</t>
  </si>
  <si>
    <t>Variance (Aw vsAk)</t>
  </si>
  <si>
    <t>Marine Rental &amp; charter</t>
  </si>
  <si>
    <t xml:space="preserve">Helicopter / charter flight </t>
  </si>
  <si>
    <t>Land Transportation</t>
  </si>
  <si>
    <t>`</t>
  </si>
  <si>
    <t>Other Transportation</t>
  </si>
  <si>
    <t>Fuel and Lubricant</t>
  </si>
  <si>
    <t>Camp Facilities</t>
  </si>
  <si>
    <t>ALLOCATED OVERHEADS - FIELD OFFICE</t>
  </si>
  <si>
    <t>TOTAL</t>
  </si>
  <si>
    <t>nilai yang tertera pada BS-19 merupakan total nilai dari seluruh sumur yang termasuk di dalam AFE ini</t>
  </si>
  <si>
    <t>BUDGET SCHEDULE 19</t>
  </si>
  <si>
    <t>A</t>
  </si>
  <si>
    <t>B</t>
  </si>
  <si>
    <t>C</t>
  </si>
  <si>
    <t>LINE</t>
  </si>
  <si>
    <t>VARIANCE</t>
  </si>
  <si>
    <t>% (B vs A)</t>
  </si>
  <si>
    <t>% (C vs B)</t>
  </si>
  <si>
    <t>CASING</t>
  </si>
  <si>
    <t>CASING ACCESSORIES</t>
  </si>
  <si>
    <t>TUBING</t>
  </si>
  <si>
    <t>WELL EQUIPMENT + SURFACE</t>
  </si>
  <si>
    <t>WELL EQUIPMENT + SUBSURFACE</t>
  </si>
  <si>
    <t>OTHER TANGIBLE COST</t>
  </si>
  <si>
    <t>TOTAL TANGIBLE COST</t>
  </si>
  <si>
    <t>SURVEYS</t>
  </si>
  <si>
    <t>WELLSITE AND ACCESS ROAD PREPARATION</t>
  </si>
  <si>
    <t>SERVICE LINES &amp; COMMUNICATIONS</t>
  </si>
  <si>
    <t>WATER SYSTEMS</t>
  </si>
  <si>
    <t>RIGGING UP/RIGGING DOWN</t>
  </si>
  <si>
    <t>SUB TOTAL</t>
  </si>
  <si>
    <t>CONTRACT RIG</t>
  </si>
  <si>
    <t>DRILLING RIG CREW / CONTRACT RIG CREW</t>
  </si>
  <si>
    <t>MUD, CHEMICAL &amp; ENGINEERING SERVICES</t>
  </si>
  <si>
    <t>WATER</t>
  </si>
  <si>
    <t>BITS, REAMER AND CORE HEADS</t>
  </si>
  <si>
    <t>EQUIPMENT RENT</t>
  </si>
  <si>
    <t>DIRECTIONAL DRILLING AND SURVEYS</t>
  </si>
  <si>
    <t>DIVING SERVICES</t>
  </si>
  <si>
    <t>CASING INSTALLATION</t>
  </si>
  <si>
    <t>CEMENT, CEMENTING AND PUMP FEES</t>
  </si>
  <si>
    <t>MUD LOGGING SERVICES</t>
  </si>
  <si>
    <t>DRILL STEM TEST</t>
  </si>
  <si>
    <t>OPENHOLE ELECTRICAL LOGGING SERVICES</t>
  </si>
  <si>
    <t>CASING LINER AND TUBING INSTALLATION</t>
  </si>
  <si>
    <t>CASED HOLE ELECTRICAL LOGGING SERVICES</t>
  </si>
  <si>
    <t>PERFORATING AND WIRELINE SERVICES</t>
  </si>
  <si>
    <t>STIMULATON TREATMENT</t>
  </si>
  <si>
    <t>PRODUCTION TEST</t>
  </si>
  <si>
    <t>PROJECT MANAGEMENT TEAM</t>
  </si>
  <si>
    <t>INSURANCE</t>
  </si>
  <si>
    <t>PERMITS &amp; FEES</t>
  </si>
  <si>
    <t>MARINE RENTAL AND CHARTERS</t>
  </si>
  <si>
    <t>HELICOPTER AVIATION AND CHARGERS</t>
  </si>
  <si>
    <t>LAND TRANSPORTATION</t>
  </si>
  <si>
    <t>OTHER TRANSPORTATION</t>
  </si>
  <si>
    <t>FUEL AND LUBRICANTS</t>
  </si>
  <si>
    <t>CAMP FACILITIES</t>
  </si>
  <si>
    <t>ALLOCATED OVERHEAD - FIELD OFFICE</t>
  </si>
  <si>
    <t xml:space="preserve">                                                     - JAKARTA OFFICE</t>
  </si>
  <si>
    <t xml:space="preserve">                                                     - OVERSEAS</t>
  </si>
  <si>
    <t>TECHNICAL SERVICES FROM ABROAD</t>
  </si>
  <si>
    <t>TOTAL INTANGIBLE COST</t>
  </si>
  <si>
    <t>SKK Migas</t>
  </si>
  <si>
    <t>SCHEDULE NO. 19</t>
  </si>
  <si>
    <t>PRODUCTION SHARING CONTRACT</t>
  </si>
  <si>
    <t>AUTHORIZATION FOR EXPENDITURES - DRILLING / WORKOVER / WELL SERVICE</t>
  </si>
  <si>
    <t>:          DRILLING / WORKOVER / WELL SERVICE</t>
  </si>
  <si>
    <t>WELL NAME</t>
  </si>
  <si>
    <t>:</t>
  </si>
  <si>
    <t>:          EXPLORATION/DELINEATION/DEVELOPMENT</t>
  </si>
  <si>
    <t xml:space="preserve">CONTRACT AREA  </t>
  </si>
  <si>
    <t>PLATFORM/TRIPOD</t>
  </si>
  <si>
    <t>FIELD/STRUCTURE</t>
  </si>
  <si>
    <t>BASIN</t>
  </si>
  <si>
    <t>Oil AND GAS RESERVOIR</t>
  </si>
  <si>
    <t>SURFACE COORDINATE</t>
  </si>
  <si>
    <t>LAT  :</t>
  </si>
  <si>
    <t>LONG</t>
  </si>
  <si>
    <t>WATER DEPTH</t>
  </si>
  <si>
    <t>ELEVATION</t>
  </si>
  <si>
    <t>GL : _____Ft               KB:  ______Ft</t>
  </si>
  <si>
    <t>PROGRAM</t>
  </si>
  <si>
    <t>DRILLING DAYS</t>
  </si>
  <si>
    <t>STRING TYPE : SINGLE  /  DUAL  /  TRIPLE</t>
  </si>
  <si>
    <t>EXPRESSED IN U.S. DOLLARS</t>
  </si>
  <si>
    <t>ORIGINAL BUDGET</t>
  </si>
  <si>
    <t>REVISED BUDGET</t>
  </si>
  <si>
    <t xml:space="preserve">      CASING</t>
  </si>
  <si>
    <t xml:space="preserve">      CASING ACCESSORIES</t>
  </si>
  <si>
    <t xml:space="preserve">      TUBING</t>
  </si>
  <si>
    <t xml:space="preserve">      WELL EQUIPMENT - SURFACE</t>
  </si>
  <si>
    <t xml:space="preserve">      WELL EQUIPMENT - SUBSURFACE</t>
  </si>
  <si>
    <t xml:space="preserve">      OTHER TANGIBLE COST</t>
  </si>
  <si>
    <t xml:space="preserve">               TOTAL TANGIBLE COST</t>
  </si>
  <si>
    <t xml:space="preserve">      PREPARATION AND TERMINATION</t>
  </si>
  <si>
    <t xml:space="preserve">      -  SURVEYS</t>
  </si>
  <si>
    <t xml:space="preserve">      -  LOCATION STAKING AND POSITIONING</t>
  </si>
  <si>
    <t xml:space="preserve">      -  WELLSITE AND ACCESS ROAD PREPARATION</t>
  </si>
  <si>
    <t xml:space="preserve">      -  SERVICE LINES &amp; COMMUNICATIONS</t>
  </si>
  <si>
    <t xml:space="preserve">      -  WATER SYSTEMS</t>
  </si>
  <si>
    <t xml:space="preserve">      -  RIGGING UP / RIGGING DOWN</t>
  </si>
  <si>
    <t>Subtotal</t>
  </si>
  <si>
    <t>DRILLING / WORKOVER /WELL SERVICE OPERATIONS</t>
  </si>
  <si>
    <t xml:space="preserve">      -  CONTRACT RIG</t>
  </si>
  <si>
    <t xml:space="preserve">      -  DRILLING RIG CREW / CONTRACT RIG CREW</t>
  </si>
  <si>
    <t xml:space="preserve">      -  MUD, CHEMICAL &amp; ENGINEERING SERVICES</t>
  </si>
  <si>
    <t xml:space="preserve">      -  WATER</t>
  </si>
  <si>
    <t xml:space="preserve">      -  BITS, REAMER AND CORE HEADS</t>
  </si>
  <si>
    <t xml:space="preserve">      -  EQUIPMENT RENT</t>
  </si>
  <si>
    <t xml:space="preserve">      -  DIRECTIONAL DRILLING AND SURVEYS</t>
  </si>
  <si>
    <t xml:space="preserve">      -  DIVING SERVICES</t>
  </si>
  <si>
    <t xml:space="preserve">      -  CASING INSTALLATION</t>
  </si>
  <si>
    <t xml:space="preserve">      -  CEMENT, CEMENTING AND PUMP FEES</t>
  </si>
  <si>
    <t xml:space="preserve">      -  CORING</t>
  </si>
  <si>
    <t xml:space="preserve">      -  MUD LOGGING SERVICES</t>
  </si>
  <si>
    <t xml:space="preserve">      -  DRILL STEM TEST</t>
  </si>
  <si>
    <t xml:space="preserve">      -  OPEN HOLE ELECTRICAL LOGGING SERVICES</t>
  </si>
  <si>
    <t xml:space="preserve">      -  CASING LINER AND TUBING INSTALLATION</t>
  </si>
  <si>
    <t xml:space="preserve">      -  CASED HOLE ELECTRICAL LOGGING SERVICES</t>
  </si>
  <si>
    <t xml:space="preserve">      -  PERFORATING AND WIRELINE SERVICES</t>
  </si>
  <si>
    <t xml:space="preserve">      -  STIMULATION TREATMENT</t>
  </si>
  <si>
    <t xml:space="preserve">      -  PRODUCTION TEST</t>
  </si>
  <si>
    <t xml:space="preserve">      -  PROJECT MANAGEMENT TEAM</t>
  </si>
  <si>
    <t xml:space="preserve">      -  INSURANCE</t>
  </si>
  <si>
    <t xml:space="preserve">      -  PERMITS AND FEES</t>
  </si>
  <si>
    <t xml:space="preserve">      -  MARINE RENTAL AND CHARTERS</t>
  </si>
  <si>
    <t xml:space="preserve">      -  HELICOPTER AVIATION AND CHARGES</t>
  </si>
  <si>
    <t xml:space="preserve">      -  LAND TRANSPORTATION</t>
  </si>
  <si>
    <t xml:space="preserve">      -  OTHER  TRANSPORTATION</t>
  </si>
  <si>
    <t xml:space="preserve">      -  FUEL AND LUBRICANTS</t>
  </si>
  <si>
    <t xml:space="preserve">      -  CAMP FACILITIES</t>
  </si>
  <si>
    <t xml:space="preserve">      -  ALLOCATED OVERHEAD  </t>
  </si>
  <si>
    <t>- FIELD OFFICE</t>
  </si>
  <si>
    <t>- JAKARTA OFFICE</t>
  </si>
  <si>
    <t xml:space="preserve">      TOTAL INTANGIBLE COST</t>
  </si>
  <si>
    <t>TOTAL COSTS</t>
  </si>
  <si>
    <t>TIME PHASED EXPENDITURES :</t>
  </si>
  <si>
    <t>OPERATOR :</t>
  </si>
  <si>
    <t>APPROVED  BY</t>
  </si>
  <si>
    <t>NAME &amp; POSITION</t>
  </si>
  <si>
    <t>DATE</t>
  </si>
  <si>
    <t xml:space="preserve"># tabel dibawah menunjukan actual cost AFE ini dari awal sampai selesainya pekerjaan. KKKS agar mengisi tabel dibawah untuk memonitor realisasi biaya atas AFE ini </t>
  </si>
  <si>
    <t>APPROVED (US$)</t>
  </si>
  <si>
    <t>ACTUAL (US$)</t>
  </si>
  <si>
    <t>Days</t>
  </si>
  <si>
    <t xml:space="preserve">  AFE Cost </t>
  </si>
  <si>
    <t>AFE Cum Cost</t>
  </si>
  <si>
    <t xml:space="preserve">Actual Cost </t>
  </si>
  <si>
    <t>Actual Cum Cost</t>
  </si>
  <si>
    <t>Preparation</t>
  </si>
  <si>
    <t>MIRU</t>
  </si>
  <si>
    <t>#REF!</t>
  </si>
  <si>
    <t>24" Conductor</t>
  </si>
  <si>
    <t>20" Drilling</t>
  </si>
  <si>
    <t>18-5/8" Casing</t>
  </si>
  <si>
    <t>17-1/2" Drilling</t>
  </si>
  <si>
    <t>13-3/8" Casing</t>
  </si>
  <si>
    <t>12-1/4" Drilling</t>
  </si>
  <si>
    <t>12-1/4" Washdown</t>
  </si>
  <si>
    <t>9-5/8" Casing</t>
  </si>
  <si>
    <t>8-1/2" Pilot Hole</t>
  </si>
  <si>
    <t>8-1/2" Drilling</t>
  </si>
  <si>
    <t>Lower Completion</t>
  </si>
  <si>
    <t>Kujung TCP</t>
  </si>
  <si>
    <t>Upper Completion</t>
  </si>
  <si>
    <t>Stimulation and Well Unloading</t>
  </si>
  <si>
    <t>RDMO</t>
  </si>
  <si>
    <t xml:space="preserve">Cost </t>
  </si>
  <si>
    <t>Cum Cost</t>
  </si>
  <si>
    <t>Mob-Demob</t>
  </si>
  <si>
    <t>MINIMUM</t>
  </si>
  <si>
    <t>MAXIMUM</t>
  </si>
  <si>
    <t>AVERAGE</t>
  </si>
  <si>
    <t>DEPTH</t>
  </si>
  <si>
    <t>ftMD</t>
  </si>
  <si>
    <t>DEPTH (ft)</t>
  </si>
  <si>
    <t>day</t>
  </si>
  <si>
    <t>COST/FT</t>
  </si>
  <si>
    <t>COST/RIG DAY</t>
  </si>
  <si>
    <t>$/day</t>
  </si>
  <si>
    <t>PREPARATION (US$)</t>
  </si>
  <si>
    <t>ESTIMATED</t>
  </si>
  <si>
    <t>PREPARATION</t>
  </si>
  <si>
    <t>DRILLING COST*</t>
  </si>
  <si>
    <t>"keterangan apabila nilai evaluasi berada diluar range biaya Unit Cost"</t>
  </si>
  <si>
    <t>Contract Rig Rate (US$/day)</t>
  </si>
  <si>
    <t>LAMPIRAN UNIT COST</t>
  </si>
  <si>
    <t>Print</t>
  </si>
  <si>
    <t>1.</t>
  </si>
  <si>
    <t>2.</t>
  </si>
  <si>
    <t>3.</t>
  </si>
  <si>
    <t>4.</t>
  </si>
  <si>
    <t>5.</t>
  </si>
  <si>
    <t>2. Well Design &amp; Schematic</t>
  </si>
  <si>
    <t>Reapply Filter di cell A48 saat merubah Original / Revisi</t>
  </si>
  <si>
    <t>Kontrak</t>
  </si>
  <si>
    <t>teknis</t>
  </si>
  <si>
    <t>TL</t>
  </si>
  <si>
    <t>Optimasi</t>
  </si>
  <si>
    <t>Mengacu sumur lain atau quotation</t>
  </si>
  <si>
    <t>DIFFERENCE 1</t>
  </si>
  <si>
    <t>DIFFERENCE 2</t>
  </si>
  <si>
    <t>DIFFERENCE 3</t>
  </si>
  <si>
    <t>Cost/day (US$/day)</t>
  </si>
  <si>
    <t>Completion Based</t>
  </si>
  <si>
    <t>9.5/8" REAMER SHOE,  BTC, 40-47 PPF</t>
  </si>
  <si>
    <t>9.5/8" FLOAT COLLAR, 40-47 PPF, BTC</t>
  </si>
  <si>
    <t>9.5/8 x 7" HYDR. ROTATING LINER HANGER, 26-47 PPF, BTC</t>
  </si>
  <si>
    <t>SURVEY TOFOGRAFIS, PEMETAAN DAN LEVELING</t>
  </si>
  <si>
    <t>OPERASI</t>
  </si>
  <si>
    <t>POMPA LUMPUR TAMBAHAN</t>
  </si>
  <si>
    <t>SHALE SHAKER TAMBAHAN</t>
  </si>
  <si>
    <t>CASED HOLE LOG 7" : CBL-CCL-VDL</t>
  </si>
  <si>
    <t>UNLOADING NITROGEN</t>
  </si>
  <si>
    <t xml:space="preserve">HYDRAULIC FRACTURING </t>
  </si>
  <si>
    <t>DAY COMPANY MAN</t>
  </si>
  <si>
    <t>NIGHT COMPANY MAN</t>
  </si>
  <si>
    <t>WELLSITE GEOLOGIST</t>
  </si>
  <si>
    <t>HSE SUPERVISOR</t>
  </si>
  <si>
    <t>MATERIAL MAN</t>
  </si>
  <si>
    <t>INSURANCES</t>
  </si>
  <si>
    <t>SAFETY CHECK LIST</t>
  </si>
  <si>
    <t>FASILITAS KESEHATAN RIG SITE</t>
  </si>
  <si>
    <t>FIELD OFFICE</t>
  </si>
  <si>
    <t>JAKARTA OFFICE</t>
  </si>
  <si>
    <t>DSCC 9.5/8", L-80, 43.5-53.5 PPF, BTC</t>
  </si>
  <si>
    <t>ECP 9.5/8", L-80, 40-47 PPF, BTC</t>
  </si>
  <si>
    <t>MOVING LAUT</t>
  </si>
  <si>
    <t>CASING CHROME RUNNING TOOL 7"</t>
  </si>
  <si>
    <t>TUBING CHROME RUNNING TOOL</t>
  </si>
  <si>
    <t xml:space="preserve">NITRIFIED ACIDIZING </t>
  </si>
  <si>
    <t>Pekerjaan Jalan &amp; Lokasi</t>
  </si>
  <si>
    <t>Pekerjaan Balong &amp; Saluran Air</t>
  </si>
  <si>
    <t>Sewa Alat Berat</t>
  </si>
  <si>
    <t>Pembuatan Pondasi dan SILO</t>
  </si>
  <si>
    <t>Hendra Nugraha</t>
  </si>
  <si>
    <t>INDONESIA</t>
  </si>
  <si>
    <t>PERTAMINA EP</t>
  </si>
  <si>
    <t>Trip, RIH &amp; cement casing, BOP Job, RIH bit, Run Scrapper, CHL, Perforation 1st target, N/D BOP &amp; N/U X-Masstree. Production Test</t>
  </si>
  <si>
    <t>Kill well, BOP Job, POOH RPP, Squeeze Job, DOC, Run scrapper, Perforation 2nd target, RIH RPP, Production test</t>
  </si>
  <si>
    <t>Kill well, BOP Job, POOH RPP, Fracturing Job, RIH RPP, N/D BOP &amp; N/U X-Masstree. Production Test</t>
  </si>
  <si>
    <t>2-7/8" TBG, J55, 6.30 PPF,  EU, R2</t>
  </si>
  <si>
    <t>REFERENSI HARGA DAN KONTRAK UNTUK MATERIAL DRILLING</t>
  </si>
  <si>
    <r>
      <t xml:space="preserve">PT. PERTAMINA </t>
    </r>
    <r>
      <rPr>
        <b/>
        <sz val="20"/>
        <color rgb="FFFF0000"/>
        <rFont val="Calibri"/>
        <family val="2"/>
        <scheme val="minor"/>
      </rPr>
      <t>EP</t>
    </r>
    <r>
      <rPr>
        <b/>
        <sz val="20"/>
        <color theme="1"/>
        <rFont val="Calibri"/>
        <family val="2"/>
        <scheme val="minor"/>
      </rPr>
      <t xml:space="preserve"> ASSET 2</t>
    </r>
  </si>
  <si>
    <t>No.</t>
  </si>
  <si>
    <t>Material</t>
  </si>
  <si>
    <t>UoM</t>
  </si>
  <si>
    <t>Harga Satuan Kontrak</t>
  </si>
  <si>
    <t>Jenis Komoditas
(APDN)</t>
  </si>
  <si>
    <t>Kategori Barang</t>
  </si>
  <si>
    <r>
      <t xml:space="preserve">ACUAN  PERJANJIAN / KONTRAK - PT. PERTAMINA EP  </t>
    </r>
    <r>
      <rPr>
        <b/>
        <sz val="10.5"/>
        <color rgb="FFFF0000"/>
        <rFont val="Calibri"/>
        <family val="2"/>
        <scheme val="minor"/>
      </rPr>
      <t>(SUMATERA)</t>
    </r>
  </si>
  <si>
    <t>USD</t>
  </si>
  <si>
    <t>IDR</t>
  </si>
  <si>
    <t>OA. / PO.</t>
  </si>
  <si>
    <t>TKDN (%)</t>
  </si>
  <si>
    <t>Perusahaan</t>
  </si>
  <si>
    <t>Berlaku sd.</t>
  </si>
  <si>
    <t>TANGIBLE MATERIAL</t>
  </si>
  <si>
    <t xml:space="preserve">        30" Stove Pipe (12 mm X 6 meter)</t>
  </si>
  <si>
    <t>Joint</t>
  </si>
  <si>
    <t>1.b. Pipa Pemboran (OCTG) - Low Grade</t>
  </si>
  <si>
    <t>Diwajibkan</t>
  </si>
  <si>
    <t>PT. KHI PIPE INDUSTRIES</t>
  </si>
  <si>
    <t xml:space="preserve">        Casing 20 in, K-55, 94,0 PPF, BTC, ERW</t>
  </si>
  <si>
    <t>PT. BERTIES SUKSES MAKMUR</t>
  </si>
  <si>
    <t xml:space="preserve">        Casing 13 3/8 in, K-55, 61 PPF, BTC, R3</t>
  </si>
  <si>
    <t>Dimaksimalkan</t>
  </si>
  <si>
    <t xml:space="preserve">        Casing 13 3/8 in, K-55, 54,5 PPF, BTC, R3</t>
  </si>
  <si>
    <t xml:space="preserve">        Casing 9 5/8 in, L-80, 47 PPF, BTC, R3</t>
  </si>
  <si>
    <t>1.a. Pipa Pemboran (OCTG) - High Grade</t>
  </si>
  <si>
    <t>KONS. PT. CITRA TUBINDO - PT. ELNUSA FABRIKASI K.</t>
  </si>
  <si>
    <t xml:space="preserve">        Casing 9 5/8 in, N-80, 43.5 PPF, BTC, R3</t>
  </si>
  <si>
    <t xml:space="preserve">        Casing 9 5/8 in, N-80, 40 PPF, BTC, R3</t>
  </si>
  <si>
    <t xml:space="preserve">        Casing 9 5/8 in, K-55, 43.5 PPF, BTC, R3</t>
  </si>
  <si>
    <t xml:space="preserve">        Casing 9 5/8 in, K-55, 40 PPF, BTC, R3</t>
  </si>
  <si>
    <t xml:space="preserve">        Casing 9 5/8 in, K-55, 36 PPF, BTC, R3</t>
  </si>
  <si>
    <t xml:space="preserve">        Casing 7 in, N-80, 29 PPF, BTC, R3</t>
  </si>
  <si>
    <t xml:space="preserve">        Casing 7 in, N-80, 26 PPF, BTC, R3</t>
  </si>
  <si>
    <t xml:space="preserve">        Casing 7 in, N-80, 23 PPF, BTC, R3</t>
  </si>
  <si>
    <t xml:space="preserve">        Casing 7 in, K-55, 29 PPF, BTC, R3</t>
  </si>
  <si>
    <t xml:space="preserve">        Casing 7 in, K-55, 26 PPF, BTC, R3</t>
  </si>
  <si>
    <t xml:space="preserve">        Casing 7 in, K-55, 23 PPF, BTC, R3</t>
  </si>
  <si>
    <t xml:space="preserve">        Reamer Shoe 13 3/8 in</t>
  </si>
  <si>
    <t>Pcs</t>
  </si>
  <si>
    <t>10. Barang lain-lain</t>
  </si>
  <si>
    <t>PT. ASTAJAYA NIRWIGHNATA</t>
  </si>
  <si>
    <t xml:space="preserve">        Reamer Shoe 9 5/8 in</t>
  </si>
  <si>
    <t xml:space="preserve">        Reamer Shoe 7 in</t>
  </si>
  <si>
    <t xml:space="preserve">        Float Shoe 20 in</t>
  </si>
  <si>
    <t>PT. SAGATRADE MURNI</t>
  </si>
  <si>
    <t xml:space="preserve">        Float Shoe 13 3/8 in</t>
  </si>
  <si>
    <t xml:space="preserve">        Float Shoe 9 5/8 in</t>
  </si>
  <si>
    <t xml:space="preserve">        Float Shoe 7 in</t>
  </si>
  <si>
    <t xml:space="preserve">        Float Collar 13 3/8 in</t>
  </si>
  <si>
    <t xml:space="preserve">        Float Collar 9 5/8 in</t>
  </si>
  <si>
    <t xml:space="preserve">        Float Collar 7 in</t>
  </si>
  <si>
    <t xml:space="preserve">        DSCC 13 3/8 in</t>
  </si>
  <si>
    <t xml:space="preserve">        DSCC 9 5/8 in</t>
  </si>
  <si>
    <t xml:space="preserve">        DSCC 7 in</t>
  </si>
  <si>
    <t xml:space="preserve">        Liner Hanger 7 in x 9.5/8 in (Rotatable)</t>
  </si>
  <si>
    <t xml:space="preserve">        Liner Hanger 4.1/2 in x 7 in (Rotatable)</t>
  </si>
  <si>
    <t xml:space="preserve">        ECP 13 3/8 in</t>
  </si>
  <si>
    <t>set</t>
  </si>
  <si>
    <t xml:space="preserve">        ECP 9 5/8 in</t>
  </si>
  <si>
    <t xml:space="preserve">        ECP 7 in</t>
  </si>
  <si>
    <t xml:space="preserve">        Tubing 2 7/8 in, J-55, 6,5 PPF, EUE, R2</t>
  </si>
  <si>
    <t xml:space="preserve">        Tubing 3 1/2 in, N-80, 9,3 PPF, EUE, R2</t>
  </si>
  <si>
    <t>PT. ELNUSA FABRIKASI KONSTRUKSI</t>
  </si>
  <si>
    <t xml:space="preserve">        Tubing 2 7/8 in, N-80, 6,5 PPF, EUE, R2</t>
  </si>
  <si>
    <t xml:space="preserve">        Tubing 2 3/8 in, N-80, 4,7 PPF, EUE, R2</t>
  </si>
  <si>
    <t xml:space="preserve">        Pup Joint 2 7/8 in, N-80, 6,5 PPF, EUE, 2 Feet</t>
  </si>
  <si>
    <t>PT. TRIDAYA ESA PAKARTI</t>
  </si>
  <si>
    <t xml:space="preserve">        Pup Joint 2 7/8 in, N-80, 6,5 PPF, EUE, 4 Feet</t>
  </si>
  <si>
    <t xml:space="preserve">        Pup Joint 2 7/8 in, N-80, 6,5 PPF, EUE, 6 Feet</t>
  </si>
  <si>
    <t xml:space="preserve">        Pup Joint 2 7/8 in, N-80, 6,5 PPF, EUE, 8 Feet</t>
  </si>
  <si>
    <t>WELL EQUIPMENT - SURFACE</t>
  </si>
  <si>
    <t xml:space="preserve">        Wellhead , 13 5/8"-3M X 11"-3M X 7 1/16"-3M &amp; 3 1/8"-3M CLASS BB</t>
  </si>
  <si>
    <t>Set</t>
  </si>
  <si>
    <t>7.a. Wellhead dan X-mas Tree - Darat</t>
  </si>
  <si>
    <t>Diberdayakan</t>
  </si>
  <si>
    <t>PT. ALLOY MAS OILFIELD SERVICES</t>
  </si>
  <si>
    <t xml:space="preserve">        Wellhead , 13 5/8"-3M X 11"-5M X 7 1/16"-5M &amp; 3 1/8"-5M CLASS BB</t>
  </si>
  <si>
    <t xml:space="preserve">        X-MasTree , 3 1/8"-3M X 2 1/16"-3M CLASS: BB</t>
  </si>
  <si>
    <t xml:space="preserve">        X-MasTree , 3 1/8"-5M X 2 1/16"-5M CLASS: BB</t>
  </si>
  <si>
    <t>WELL EQUIPMENT - SUBSURFACE</t>
  </si>
  <si>
    <t xml:space="preserve">        MECH. PACKER 7', SG, L80, 20-26 PPF, 2.7/8", EUE</t>
  </si>
  <si>
    <t xml:space="preserve">        MECH. PACKER 7', DG, L80, 17-26 PPF, 2.7/8", EUE</t>
  </si>
  <si>
    <t xml:space="preserve">        MECH. PACKER 9.5/8', DG, L80, 40-47 PPF, 2.7/8" or 3.1/2", EUE</t>
  </si>
  <si>
    <t xml:space="preserve">        BRIDGE PLUG 7", WIRELINE, 275 DEG F, 23-29 PPF</t>
  </si>
  <si>
    <t>Non-APDN</t>
  </si>
  <si>
    <t>CV. KHARISMA INDAH (brand MOT Saga)</t>
  </si>
  <si>
    <t xml:space="preserve">        BRIDGE PLUG 4.1/2", WIRELINE, 275 DEG F, 9.5-15.1 PPF</t>
  </si>
  <si>
    <t>INTANGIBLE MATERIAL</t>
  </si>
  <si>
    <t>DRILL BITS</t>
  </si>
  <si>
    <t xml:space="preserve">        PDC Bit 17 1/2 in, Soft to Med, 519S (Steel)</t>
  </si>
  <si>
    <t>PT. NATIONAL OIL VARCO (Reed Hycalog)</t>
  </si>
  <si>
    <t xml:space="preserve">        PDC Bit 12 1/4 in, Soft to Med, 519S (Steel)</t>
  </si>
  <si>
    <t xml:space="preserve">        PDC Bit 8 1/2 in, Soft to Med, 519S (Steel)</t>
  </si>
  <si>
    <t xml:space="preserve">        PDC Bit 8 1/2 in, Soft to Med, 616M (Matrix)</t>
  </si>
  <si>
    <t xml:space="preserve">        Rock Bit 36 in, IADC 135</t>
  </si>
  <si>
    <t>PT. MULIA GRAHA ABADI (Varel)</t>
  </si>
  <si>
    <t xml:space="preserve">        Rock Bit 26 in, IADC 111</t>
  </si>
  <si>
    <t xml:space="preserve">        Rock Bit 17 1/2 in, IADC 135/ 137</t>
  </si>
  <si>
    <t>KONS. PT. IMECO INTER SARANA - PT. SMITH TOOLS INDONESIA</t>
  </si>
  <si>
    <t xml:space="preserve">        Rock Bit 12 1/4 in, IADC 137</t>
  </si>
  <si>
    <t xml:space="preserve">        Rock Bit 12 1/4 in, IADC 217</t>
  </si>
  <si>
    <t xml:space="preserve">        Rock Bit 8 1/2 in, IADC 127/ 137</t>
  </si>
  <si>
    <t xml:space="preserve">        Rock Bit 8 1/2 in, IADC 217</t>
  </si>
  <si>
    <t xml:space="preserve">        Rock Bit 6 in, IADC 217</t>
  </si>
  <si>
    <t xml:space="preserve">       Oil Well Cement (OWC) Class G</t>
  </si>
  <si>
    <t>Sax</t>
  </si>
  <si>
    <t>3. Lumpur Pemboran, semen, dan bahan kimia</t>
  </si>
  <si>
    <t>PT. SUPRANIAGA NUSANTARA</t>
  </si>
  <si>
    <t xml:space="preserve">       Bottom Plug 13 3/8 in</t>
  </si>
  <si>
    <t xml:space="preserve">       Bottom Plug 9 5/8 in</t>
  </si>
  <si>
    <t xml:space="preserve">       Bottom Plug 7 in</t>
  </si>
  <si>
    <t xml:space="preserve">      Top Plug 13 3/8 in</t>
  </si>
  <si>
    <t xml:space="preserve">      Top Plug 9 5/8 in</t>
  </si>
  <si>
    <t xml:space="preserve">      Top Plug 7 in</t>
  </si>
  <si>
    <t xml:space="preserve">      Centralizer 20 in</t>
  </si>
  <si>
    <t xml:space="preserve">      Centralizer 13 3/8 in</t>
  </si>
  <si>
    <t xml:space="preserve">      Centralizer 9 5/8 in</t>
  </si>
  <si>
    <t xml:space="preserve">      Stop Ring 20 in</t>
  </si>
  <si>
    <t xml:space="preserve">      Stop Ring 13 3/8 in</t>
  </si>
  <si>
    <t xml:space="preserve">      Stop Ring 9 5/8 in</t>
  </si>
  <si>
    <t xml:space="preserve">      Centralizer 13 3/8 in For Reamer Shoe</t>
  </si>
  <si>
    <t xml:space="preserve">      Centralizer 9 5/8 in For Reamer Shoe</t>
  </si>
  <si>
    <t xml:space="preserve">      Stop Ring 13 3/8 in For Reamer Shoe</t>
  </si>
  <si>
    <t xml:space="preserve">      Stop Ring 9 5/8 in For Reamer Shoe</t>
  </si>
  <si>
    <t>CEMENTING COMPLETION</t>
  </si>
  <si>
    <t xml:space="preserve">      Centralizer 7 in</t>
  </si>
  <si>
    <t xml:space="preserve">      Stop Ring 7 in</t>
  </si>
  <si>
    <t xml:space="preserve">      Centralizer 7 in For Reamer Shoe</t>
  </si>
  <si>
    <t xml:space="preserve">      Stop Ring 7 in For Reamer Shoe</t>
  </si>
  <si>
    <t>RUBBER SWAB 2.7/8" Heavy</t>
  </si>
  <si>
    <t>CV. ANPRISCO (brand Guiberson)</t>
  </si>
  <si>
    <t>RUBBER SWAB 2.7/8" Medium Load</t>
  </si>
  <si>
    <t>RUBBER SWAB 2.7/8" Light Load</t>
  </si>
  <si>
    <t>Diesel Fuel (FUELS)</t>
  </si>
  <si>
    <t>Liter</t>
  </si>
  <si>
    <t>8. Bahan Bakar Minyak (BBM)</t>
  </si>
  <si>
    <t>PT. PERTAMINA (PERSERO)</t>
  </si>
  <si>
    <t>Diesel Fuel (LUBRICANTS)</t>
  </si>
  <si>
    <t>9. Pelumas</t>
  </si>
  <si>
    <t>PT. PERTAMINA LUBRICANTS</t>
  </si>
  <si>
    <t>Mengacu kepada pekerjaan serupa</t>
  </si>
  <si>
    <t xml:space="preserve">Workover </t>
  </si>
  <si>
    <t>PACKER 7", SG, 20-26 PPF, 2 7/8" EU</t>
  </si>
  <si>
    <t>Penyiapan Lokasi Workover</t>
  </si>
  <si>
    <t>Rig Moving 350HP (No TDS)</t>
  </si>
  <si>
    <t>Rig Up &amp; Rig Down 350HP (No TDS)</t>
  </si>
  <si>
    <t>Operation Rig Cost 350HP (No TDS)</t>
  </si>
  <si>
    <t xml:space="preserve"> POTASSIUM CHLORIDE (KCl)</t>
  </si>
  <si>
    <t>Corrosion Inhibitor (BEKA-4612)</t>
  </si>
  <si>
    <t>Tawas</t>
  </si>
  <si>
    <t>XCD</t>
  </si>
  <si>
    <t>Plug Back Cementing Job</t>
  </si>
  <si>
    <t>Squeeze Cementing Job</t>
  </si>
  <si>
    <t>GR-CBL-VDL</t>
  </si>
  <si>
    <t>GR-CBL-CNL</t>
  </si>
  <si>
    <t>CASED HOLE LOG RST</t>
  </si>
  <si>
    <t>4-1/2" HSD 6 SPF STD</t>
  </si>
  <si>
    <t>4-1/2" HSD 12 SPF STD (REMEDIAL)</t>
  </si>
  <si>
    <t>Bantuan Security Lokal</t>
  </si>
  <si>
    <t>Vacuum Truck 6M3</t>
  </si>
  <si>
    <t>Solar Operasi Rig 350 HP</t>
  </si>
  <si>
    <t>STIMULATION ACID</t>
  </si>
  <si>
    <t>Preparation (Kill well &amp; POOH existing string)</t>
  </si>
  <si>
    <t>Squeeze lapisan Eksisting. Run Scraper. Run GR-CBL-CNL</t>
  </si>
  <si>
    <t>Perbaikan bonding. DOC. Run Scraper. Re run GR-CBL-VDL</t>
  </si>
  <si>
    <t>Perforasi Produksi. RIH RPP. Swab dan BHP Job. POOH RPP</t>
  </si>
  <si>
    <t xml:space="preserve">RIH RPP. Put well on production </t>
  </si>
  <si>
    <t>Rig-up</t>
  </si>
  <si>
    <t>SCHEDULE NO. 20</t>
  </si>
  <si>
    <t>ATTACHMENT TO SCHEDULE NO. 19</t>
  </si>
  <si>
    <t>AUTHORIZATION FOR EXPENDITURES - MATERIAL LIST - DRILLING / WORKOVER / WELL SERVICE</t>
  </si>
  <si>
    <t xml:space="preserve">CONTRACT AREA       </t>
  </si>
  <si>
    <t>FIELD STRUCTURE</t>
  </si>
  <si>
    <t>UNIT OF MEASUREMENT</t>
  </si>
  <si>
    <t>BUDGET</t>
  </si>
  <si>
    <t>ISSUED FROM STOCK</t>
  </si>
  <si>
    <t>NEW PURCHASE</t>
  </si>
  <si>
    <t>GRAND TOTAL</t>
  </si>
  <si>
    <t>QTY</t>
  </si>
  <si>
    <t>U.P.</t>
  </si>
  <si>
    <t>AMOUNT</t>
  </si>
  <si>
    <t xml:space="preserve">      Free standing drill column</t>
  </si>
  <si>
    <t xml:space="preserve">      Drive pipe</t>
  </si>
  <si>
    <t xml:space="preserve">      Conductor casing</t>
  </si>
  <si>
    <t xml:space="preserve">      Surface Casing</t>
  </si>
  <si>
    <t xml:space="preserve">      Intermediate casing</t>
  </si>
  <si>
    <t xml:space="preserve">      Production casing</t>
  </si>
  <si>
    <t xml:space="preserve">      Casing nipples</t>
  </si>
  <si>
    <t xml:space="preserve">      Casing liners</t>
  </si>
  <si>
    <t xml:space="preserve">      Casing crossover joints</t>
  </si>
  <si>
    <t xml:space="preserve">      Casing Shoes/Float Shoes</t>
  </si>
  <si>
    <t>Piece</t>
  </si>
  <si>
    <t xml:space="preserve">      Casing collars/Float Collars</t>
  </si>
  <si>
    <t xml:space="preserve">      Stage cementing collars</t>
  </si>
  <si>
    <t xml:space="preserve">      Liner hangers</t>
  </si>
  <si>
    <t xml:space="preserve">      Liner packer hangers</t>
  </si>
  <si>
    <t xml:space="preserve">      External casing packers</t>
  </si>
  <si>
    <t xml:space="preserve">      Other</t>
  </si>
  <si>
    <t xml:space="preserve">      Crossover flanges</t>
  </si>
  <si>
    <t xml:space="preserve">      Tubing head spools</t>
  </si>
  <si>
    <t xml:space="preserve">      Tubing hangers</t>
  </si>
  <si>
    <t xml:space="preserve">      Well head unit</t>
  </si>
  <si>
    <t xml:space="preserve">      Swab material</t>
  </si>
  <si>
    <t xml:space="preserve">      Mud material products</t>
  </si>
  <si>
    <t>Sack</t>
  </si>
  <si>
    <t xml:space="preserve">      Fuel</t>
  </si>
  <si>
    <t>Litres</t>
  </si>
  <si>
    <t xml:space="preserve">               TOTAL INTANGIBLE COST</t>
  </si>
  <si>
    <t>WORKOVER PROGRAM</t>
  </si>
  <si>
    <t xml:space="preserve"> </t>
  </si>
  <si>
    <t xml:space="preserve">PT. PERTAMINA EP </t>
  </si>
  <si>
    <r>
      <t xml:space="preserve">APPROVED  BY          </t>
    </r>
    <r>
      <rPr>
        <u/>
        <sz val="10"/>
        <rFont val="Arial"/>
        <family val="2"/>
      </rPr>
      <t xml:space="preserve">Tri Sasongko                                 </t>
    </r>
    <r>
      <rPr>
        <sz val="10"/>
        <rFont val="Arial"/>
        <family val="2"/>
      </rPr>
      <t xml:space="preserve"> Position   </t>
    </r>
    <r>
      <rPr>
        <u/>
        <sz val="10"/>
        <rFont val="Arial"/>
        <family val="2"/>
      </rPr>
      <t xml:space="preserve">VP Development &amp; Drilling                  </t>
    </r>
    <r>
      <rPr>
        <sz val="10"/>
        <rFont val="Arial"/>
        <family val="2"/>
      </rPr>
      <t>Date __________</t>
    </r>
  </si>
  <si>
    <t>Update Harga Solar</t>
  </si>
  <si>
    <t xml:space="preserve">      Moving Days                           :</t>
  </si>
  <si>
    <t xml:space="preserve">      Mob/Demob Days                   :</t>
  </si>
  <si>
    <t xml:space="preserve">      Operation Days                       :</t>
  </si>
  <si>
    <t>TOTAL DEPTH                            :</t>
  </si>
  <si>
    <t>WELL COST PER FOOT $/Ft    :</t>
  </si>
  <si>
    <t>WELL COST PER DAY $/DAY  :</t>
  </si>
  <si>
    <t>WELL STATUS                           :</t>
  </si>
  <si>
    <t xml:space="preserve">      -2023</t>
  </si>
  <si>
    <t>CLOSED OUT DATE                   :</t>
  </si>
  <si>
    <t>SPUD DATE                                :</t>
  </si>
  <si>
    <t>PLACED INTO SERVICE             :</t>
  </si>
  <si>
    <t>COMPLETION DATE                   :</t>
  </si>
  <si>
    <t>DRILLING DAYS                          :</t>
  </si>
  <si>
    <r>
      <t xml:space="preserve">:          CONVENTIONAL / </t>
    </r>
    <r>
      <rPr>
        <strike/>
        <sz val="10"/>
        <rFont val="Arial"/>
        <family val="2"/>
      </rPr>
      <t>UNCONVENTIONAL</t>
    </r>
  </si>
  <si>
    <t>PENDOPO</t>
  </si>
  <si>
    <t>Pendopo</t>
  </si>
  <si>
    <t>1. Sumur Pendopo Tipe 2</t>
  </si>
  <si>
    <t>2. Sumur Pendopo Tipe 2</t>
  </si>
  <si>
    <t>4. Sumur Pendopo Tipe 2</t>
  </si>
  <si>
    <t>6. Sumur Pendopo Tipe 4</t>
  </si>
  <si>
    <t>5. Sumur Pendopo Tipe 4</t>
  </si>
  <si>
    <t>3. Sumur Pendopo Tipe 2</t>
  </si>
  <si>
    <t>Pup Joint 2-7/8" x 2 ft</t>
  </si>
  <si>
    <t>Pup Joint 2-7/8" x 6 ft</t>
  </si>
  <si>
    <t>Pup Joint 2-7/8" x 4 ft</t>
  </si>
  <si>
    <t>Pup Joint 2-7/8" x 8 ft</t>
  </si>
  <si>
    <t>X-MASTREE,7.1/16 X 3.1/8 IN,3.000 BB</t>
  </si>
  <si>
    <t>Redress Kit Packer 5-1/2 in</t>
  </si>
  <si>
    <t>Redress Kit Packer 7 in SG</t>
  </si>
  <si>
    <t>REDRESS KIT,PACKER 4-1/2 IN-2-3/8 IN</t>
  </si>
  <si>
    <t>SRP Equipment</t>
  </si>
  <si>
    <t>Redress Kit Packer 6-5/8 in</t>
  </si>
  <si>
    <t xml:space="preserve">SERVICE LINE &amp; COMMUNICATION (AREA ASSET 2)									</t>
  </si>
  <si>
    <t xml:space="preserve">Stimulasi (Acid, Solvent)  / CTU									</t>
  </si>
  <si>
    <t xml:space="preserve">Rubber Swab 2.7/8" MV									</t>
  </si>
  <si>
    <t xml:space="preserve">MIT-PBU TESTING									</t>
  </si>
  <si>
    <t>ADAPTER FLANGE</t>
  </si>
  <si>
    <t>GATE VLV, X-MAST TREE,3.1/8 IN, 3000 PSI</t>
  </si>
  <si>
    <t>Rock Bit 6 in, IADC 217</t>
  </si>
  <si>
    <t>Rock Bit 5 1/4 in, IADC 211</t>
  </si>
  <si>
    <t>Rock Bit 3 3/4 in, IADC 211</t>
  </si>
  <si>
    <t xml:space="preserve">Workover Bundling Pendopo (6 sumur WO) :
1. Pendopo Tipe 2
2. Pendopo Tipe 2
3. Pendopo Tipe 2
4. Pendopo Tipe 2
5. Pendopo Tipe 4
6. Pendopo Tipe 4
</t>
  </si>
  <si>
    <t>Perforasi Produksi. Stimulation Job. POOH RPP</t>
  </si>
  <si>
    <t>Pendopo Type 2</t>
  </si>
  <si>
    <t>Pendopo Type 4</t>
  </si>
  <si>
    <t xml:space="preserve">      Tubing 2 7/8 in, J-55, 6,5 PPF, EUE, R2</t>
  </si>
  <si>
    <t xml:space="preserve">      Pup Joint 2-7/8" x 2 ft</t>
  </si>
  <si>
    <t xml:space="preserve">      Pup Joint 2-7/8" x 4 ft</t>
  </si>
  <si>
    <t xml:space="preserve">      Pup Joint 2-7/8" x 6 ft</t>
  </si>
  <si>
    <t xml:space="preserve">      Pup Joint 2-7/8" x 8 ft</t>
  </si>
  <si>
    <t xml:space="preserve">      Pup Joint over 2" and under 5" OD</t>
  </si>
  <si>
    <t>POFD Lapangan Benakat Barat
POFD Lapangan Talang Akar dan Pendopo</t>
  </si>
  <si>
    <t xml:space="preserve">      Complete christmas-tree</t>
  </si>
  <si>
    <t xml:space="preserve">      Packer 7", SG, 20-26 PPF, 2 7/8" EU </t>
  </si>
  <si>
    <t xml:space="preserve">      SRP Equipment</t>
  </si>
  <si>
    <t xml:space="preserve">      Redress Kit Packer 5-1/2 in</t>
  </si>
  <si>
    <t xml:space="preserve">      Redress Kit Packer 6-5/8 in</t>
  </si>
  <si>
    <t xml:space="preserve">      Redress Kit Packer 7 in SG</t>
  </si>
  <si>
    <t xml:space="preserve">      Blast joints</t>
  </si>
  <si>
    <t xml:space="preserve">      Seal assemblies</t>
  </si>
  <si>
    <t xml:space="preserve">      Crossovers</t>
  </si>
  <si>
    <t xml:space="preserve">      Expansion joints</t>
  </si>
  <si>
    <t xml:space="preserve">      Liners/Slotted liners (run as part of tubing)</t>
  </si>
  <si>
    <t xml:space="preserve">      Sand screen (wire wrapped screen/gravel packed)</t>
  </si>
  <si>
    <t xml:space="preserve">      Perforated nipples</t>
  </si>
  <si>
    <t xml:space="preserve">      Hydrotrip pressure subs</t>
  </si>
  <si>
    <t xml:space="preserve">      Perforated spear tubes</t>
  </si>
  <si>
    <t xml:space="preserve">      Snap catch seal nipples</t>
  </si>
  <si>
    <t xml:space="preserve">      Differential displacing valves</t>
  </si>
  <si>
    <t xml:space="preserve">      Sucker rod pumps</t>
  </si>
  <si>
    <t xml:space="preserve">      Pumps rods</t>
  </si>
  <si>
    <t xml:space="preserve">      Plunger pumps</t>
  </si>
  <si>
    <t xml:space="preserve">      Submersible pumps</t>
  </si>
  <si>
    <t xml:space="preserve">      Pump cables</t>
  </si>
  <si>
    <t xml:space="preserve">      Jet pumps</t>
  </si>
  <si>
    <t xml:space="preserve">      Gas lift valves</t>
  </si>
  <si>
    <t xml:space="preserve">      Hydraulic pumping unit</t>
  </si>
  <si>
    <t xml:space="preserve">      Pottasium Chloride (KCl)</t>
  </si>
  <si>
    <t xml:space="preserve">      Corrosion Inhibitor (BEKA-4612)</t>
  </si>
  <si>
    <t xml:space="preserve">      Tawas</t>
  </si>
  <si>
    <t xml:space="preserve">      XCD</t>
  </si>
  <si>
    <t xml:space="preserve">      Rock Bit 6 in, IADC 217</t>
  </si>
  <si>
    <t xml:space="preserve">      Rock Bit 5 1/4 in, IADC 211</t>
  </si>
  <si>
    <t xml:space="preserve">      Rock Bit 3 3/4 in, IADC 211</t>
  </si>
  <si>
    <t xml:space="preserve">      Rubber Swab 2.7/8" MV</t>
  </si>
  <si>
    <t xml:space="preserve">      REDRESS KIT,PACKER 4-1/2 IN-2-3/8 IN</t>
  </si>
  <si>
    <t xml:space="preserve">      MIT-PBU TESTING	</t>
  </si>
  <si>
    <t>23-190-221-OO</t>
  </si>
  <si>
    <t>Pembahasan Aspek Keteknikan Operasi 47 WO Sumur Bundling PT. Pertamina EP Asset 2 dan Ramba Tahun 2023</t>
  </si>
  <si>
    <t>US$ 1 = Rp. 14.800</t>
  </si>
  <si>
    <t xml:space="preserve">      X-MASTREE,7.1/16 X 3.1/8 IN,3.000 BB</t>
  </si>
  <si>
    <t xml:space="preserve">      ADAPTER FLANGE</t>
  </si>
  <si>
    <t xml:space="preserve">      GATE VLV, X-MAST TREE,3.1/8 IN, 3000 PSI</t>
  </si>
  <si>
    <t>WO Bundling PENDOPO (6 sumur WO terdiri dari 4 sumur Tipe 2 dan 2 sumur Tipe 4)</t>
  </si>
  <si>
    <t>Pembahasan Teknis tentang Pembahasan Aspek Keteknikan Operasi 47 WO Sumur Bundling PT. Pertamina EP Asset 2 dan Ramba Tahun 2023 tanggal 26-29 Juli 2022.</t>
  </si>
  <si>
    <t>Proyek Workover Field Pendopo dimaksudkan untuk memproduksikan hidrokarbon.
Target Produksi: Tipe 2 : 30 BOPD/Well; Tipe 4 : 40 BOPD/Well.
Sumur ini akan ditajak pada : Februari 2023 - September 2023.
Sumur ini merupakan usulan AFE Bundling WP&amp;B tahun 2023.</t>
  </si>
  <si>
    <r>
      <rPr>
        <b/>
        <u/>
        <sz val="10"/>
        <rFont val="Arial"/>
        <family val="2"/>
      </rPr>
      <t xml:space="preserve">Dalam evaluasi ini dilakukan optimasi utamanya yakni </t>
    </r>
    <r>
      <rPr>
        <sz val="10"/>
        <rFont val="Arial"/>
        <family val="2"/>
      </rPr>
      <t>:
1. Unit price material mengacu pada kontrak eksisting.
2. Optimasi biaya jasa mengacu pada pekerjaan serupa tahun 2022.
3. Penggunaan kurs sudah mengacu pada ketentuan WP&amp;B 2023 yaitu IDR 14.800.</t>
    </r>
  </si>
  <si>
    <t>asep.suryana@pertamina.com / 0811-9945-381
ayi.yanuardi@pertamina.com / 0821-9969-0030
nayung.galih@pertamina.com / 081290469949</t>
  </si>
  <si>
    <t>Referensi
1. MOM Subsurface tentang Pembahasan Pembahasan Teknis Subsurface Rencana Kerja Pemboran  &amp; Workover PT. Pertamina EP Asset 2  Tahun 2022 tanggal 26-29 Juli 2022  dengan Departemen Manajemen Reservoir dan Produksi dan Departeman Keteknikan Geologi Produksi.
2. MOM Teknis tentang Pembahasan Aspek Keteknikan Operasi 47 WO Sumur Bundling PT. Pertamina EP Asset 2 dan Ramba Tahun 2023 tanggal 26-29 Juli 2022 dengan Departemen Keteknikan Pengeboran Pengembangan.
3. Pembahasan AFE Bundling WP&amp;B 2023 KKKS PT Pertamina EP tanggal 10-14 Oktober 2022 dengan Departemen AFE – Divisi Rencana Anggaran SKK Migas.</t>
  </si>
  <si>
    <t>- Perubahan kurs biaya Wellsite Preparation dari $ 240,000 menjadi $ 235,946, Service Line &amp; Communication dari $ 18,518 menjadi $ 18,206.</t>
  </si>
  <si>
    <t>Pembahasan Biaya AFE Bundling tanggal 10 Oktober 2022</t>
  </si>
  <si>
    <t>- Perubahan kurs biaya Mud Chemical dari $ 38,664 menjadi $ 38,011 dan Bit dari $ 23,249 menjadi $ 22,856.</t>
  </si>
  <si>
    <t>- Optimasi (mengacu pada kontrak harga Tubing Zona 1) dan perubahan kurs biaya Tubing 2-7/8" dari $ 162,514 menjadi $ 124,059.
- Perubahan kurs biaya Well Equipment - Surface dari $ 83,904 menjadi $ 82,487 dan Well Equipment - Sub surface dari $ 248,319 menjadi $ 244,125.</t>
  </si>
  <si>
    <t xml:space="preserve">- Optimasi Stimulation dari $ 840,000 menjadi $ 816,000.
- Optimasi dan perubahan kurs biaya Logging Service dari $ 354,000 menjadi $ 313,218.
- Perubahan kurs biaya Perforating dari $ 162,000 menjadi $ 159,264 dan Production Test dari $ 77,548 menjadi $ 76,238.
</t>
  </si>
  <si>
    <t xml:space="preserve">- Optimasi Permit dari $ 53,731 menjadi $ 29,493 dan Fuel dari $ 136,842 menjadi $ 129,313.
- Perubahan kurs biaya Project Management Team dari $ 122,477 menjadi $ 120,408, Insurance dari $ 24,416 menjadi $ 24,003, Land Transportation dari $ 32,204 menjadi $ 31,660, Camp Facilities dari $ 34,920 menjadi $ 34,330, Overhead dari $ 10,576 menjadi $10,398.
</t>
  </si>
  <si>
    <t>Tri Sasongko
VP Development &amp; Drilling</t>
  </si>
  <si>
    <r>
      <rPr>
        <sz val="10"/>
        <rFont val="Arial"/>
        <family val="2"/>
      </rPr>
      <t>Darman Ruisani</t>
    </r>
    <r>
      <rPr>
        <u/>
        <sz val="10"/>
        <rFont val="Arial"/>
        <family val="2"/>
      </rPr>
      <t xml:space="preserve">
Sr. Manager Finance</t>
    </r>
  </si>
  <si>
    <r>
      <t xml:space="preserve">APPROVED  BY          </t>
    </r>
    <r>
      <rPr>
        <u/>
        <sz val="10"/>
        <rFont val="Arial"/>
        <family val="2"/>
      </rPr>
      <t xml:space="preserve">Darman Ruisani                             </t>
    </r>
    <r>
      <rPr>
        <sz val="10"/>
        <rFont val="Arial"/>
        <family val="2"/>
      </rPr>
      <t xml:space="preserve"> Position   </t>
    </r>
    <r>
      <rPr>
        <u/>
        <sz val="10"/>
        <rFont val="Arial"/>
        <family val="2"/>
      </rPr>
      <t xml:space="preserve">Sr. Manager Finance                          </t>
    </r>
    <r>
      <rPr>
        <sz val="10"/>
        <rFont val="Arial"/>
        <family val="2"/>
      </rPr>
      <t>Date __________</t>
    </r>
  </si>
  <si>
    <t xml:space="preserve">      -2024</t>
  </si>
  <si>
    <t xml:space="preserve">      -2025</t>
  </si>
  <si>
    <t>Tommy W. Poerwanto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</si>
</sst>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1" formatCode="_-* #,##0_-;\-* #,##0_-;_-* &quot;-&quot;_-;_-@_-"/>
    <numFmt numFmtId="164" formatCode="_(&quot;$&quot;* #,##0_);_(&quot;$&quot;* \(#,##0\);_(&quot;$&quot;* &quot;-&quot;_);_(@_)"/>
    <numFmt numFmtId="165" formatCode="_(* #,##0_);_(* \(#,##0\);_(* &quot;-&quot;_);_(@_)"/>
    <numFmt numFmtId="166" formatCode="_(&quot;$&quot;* #,##0.00_);_(&quot;$&quot;* \(#,##0.00\);_(&quot;$&quot;* &quot;-&quot;??_);_(@_)"/>
    <numFmt numFmtId="167" formatCode="_(* #,##0.00_);_(* \(#,##0.00\);_(* &quot;-&quot;??_);_(@_)"/>
    <numFmt numFmtId="168" formatCode="_(* #,##0_);_(* \(#,##0\);_(* &quot;-&quot;??_);_(@_)"/>
    <numFmt numFmtId="169" formatCode="_(&quot;$&quot;* #,##0_);_(&quot;$&quot;* \(#,##0\);_(&quot;$&quot;* &quot;-&quot;??_);_(@_)"/>
    <numFmt numFmtId="170" formatCode="0.0%"/>
    <numFmt numFmtId="171" formatCode="[$-409]mmmm\ d\,\ yyyy;@"/>
    <numFmt numFmtId="172" formatCode="_([$$-409]* #,##0.00_);_([$$-409]* \(#,##0.00\);_([$$-409]* &quot;-&quot;??_);_(@_)"/>
    <numFmt numFmtId="173" formatCode="_(* #,##0.0_);_(* \(#,##0.0\);_(* &quot;-&quot;??_);_(@_)"/>
    <numFmt numFmtId="174" formatCode="[$-F800]dddd\,\ mmmm\ dd\,\ yyyy"/>
    <numFmt numFmtId="175" formatCode="[$-409]d\-mmm\-yy;@"/>
    <numFmt numFmtId="176" formatCode="_(* #,##0.0_);_(* \(#,##0.0\);_(* &quot;-&quot;_);_(@_)"/>
    <numFmt numFmtId="177" formatCode="_(* #,##0.00_);_(* \(#,##0.00\);_(* &quot;-&quot;_);_(@_)"/>
    <numFmt numFmtId="178" formatCode="#,##0.0"/>
    <numFmt numFmtId="179" formatCode="0.0"/>
    <numFmt numFmtId="180" formatCode="\ #,##0.00_);_ \(#,##0\);_ &quot;-&quot;_);_(@_)"/>
    <numFmt numFmtId="181" formatCode="\ #,##0_);_ \(#,##0\);_ &quot;-&quot;_);_(@_)"/>
    <numFmt numFmtId="182" formatCode="[$-421]dd\ mmmm\ yyyy;@"/>
  </numFmts>
  <fonts count="127">
    <font>
      <sz val="11"/>
      <color rgb="FF000000"/>
      <name val="Calibri"/>
      <charset val="134"/>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color rgb="FF000000"/>
      <name val="Calibri"/>
      <family val="2"/>
    </font>
    <font>
      <sz val="11"/>
      <color rgb="FFFF0000"/>
      <name val="Calibri"/>
      <family val="2"/>
    </font>
    <font>
      <b/>
      <sz val="11"/>
      <color rgb="FF000000"/>
      <name val="Calibri"/>
      <family val="2"/>
    </font>
    <font>
      <sz val="11"/>
      <name val="Calibri"/>
      <family val="2"/>
    </font>
    <font>
      <b/>
      <sz val="11"/>
      <color rgb="FFFFFFFF"/>
      <name val="Calibri"/>
      <family val="2"/>
    </font>
    <font>
      <sz val="10"/>
      <color rgb="FF000000"/>
      <name val="Calibri"/>
      <family val="2"/>
    </font>
    <font>
      <sz val="10"/>
      <color rgb="FF000000"/>
      <name val="Arial"/>
      <family val="2"/>
    </font>
    <font>
      <sz val="10"/>
      <name val="Arial"/>
      <family val="2"/>
    </font>
    <font>
      <b/>
      <sz val="10"/>
      <name val="Arial"/>
      <family val="2"/>
    </font>
    <font>
      <u/>
      <sz val="10"/>
      <name val="Arial"/>
      <family val="2"/>
    </font>
    <font>
      <sz val="8"/>
      <color rgb="FFFF0000"/>
      <name val="Calibri"/>
      <family val="2"/>
    </font>
    <font>
      <b/>
      <sz val="10"/>
      <color rgb="FFFFFFFF"/>
      <name val="Calibri"/>
      <family val="2"/>
    </font>
    <font>
      <sz val="8"/>
      <color rgb="FFFFFFFF"/>
      <name val="Calibri"/>
      <family val="2"/>
    </font>
    <font>
      <b/>
      <sz val="8"/>
      <color rgb="FF000000"/>
      <name val="Calibri"/>
      <family val="2"/>
    </font>
    <font>
      <b/>
      <sz val="8"/>
      <color rgb="FFFFFFFF"/>
      <name val="Calibri"/>
      <family val="2"/>
    </font>
    <font>
      <sz val="9"/>
      <name val="Arial"/>
      <family val="2"/>
    </font>
    <font>
      <b/>
      <sz val="9"/>
      <name val="Arial"/>
      <family val="2"/>
    </font>
    <font>
      <b/>
      <sz val="16"/>
      <color rgb="FF000000"/>
      <name val="Calibri"/>
      <family val="2"/>
    </font>
    <font>
      <sz val="16"/>
      <color rgb="FF000000"/>
      <name val="Calibri"/>
      <family val="2"/>
    </font>
    <font>
      <sz val="9"/>
      <color rgb="FF000000"/>
      <name val="Calibri"/>
      <family val="2"/>
    </font>
    <font>
      <b/>
      <i/>
      <sz val="9"/>
      <name val="Arial"/>
      <family val="2"/>
    </font>
    <font>
      <b/>
      <sz val="9"/>
      <color rgb="FFFFFFFF"/>
      <name val="Arial"/>
      <family val="2"/>
    </font>
    <font>
      <b/>
      <sz val="9"/>
      <name val="Calibri"/>
      <family val="2"/>
    </font>
    <font>
      <b/>
      <sz val="11"/>
      <color theme="0"/>
      <name val="Calibri"/>
      <family val="2"/>
    </font>
    <font>
      <sz val="11"/>
      <color theme="0"/>
      <name val="Calibri"/>
      <family val="2"/>
    </font>
    <font>
      <b/>
      <sz val="9"/>
      <color theme="0"/>
      <name val="Arial"/>
      <family val="2"/>
    </font>
    <font>
      <b/>
      <sz val="11"/>
      <color rgb="FFFFFFFF"/>
      <name val="Arial"/>
      <family val="2"/>
    </font>
    <font>
      <b/>
      <sz val="9"/>
      <color rgb="FF000000"/>
      <name val="Arial"/>
      <family val="2"/>
    </font>
    <font>
      <sz val="9"/>
      <color rgb="FF000000"/>
      <name val="Arial"/>
      <family val="2"/>
    </font>
    <font>
      <b/>
      <sz val="12"/>
      <color rgb="FF000000"/>
      <name val="Calibri"/>
      <family val="2"/>
    </font>
    <font>
      <b/>
      <sz val="9"/>
      <color rgb="FFFF0000"/>
      <name val="Calibri"/>
      <family val="2"/>
    </font>
    <font>
      <b/>
      <sz val="8"/>
      <color rgb="FFFF0000"/>
      <name val="Calibri"/>
      <family val="2"/>
    </font>
    <font>
      <b/>
      <sz val="10"/>
      <color rgb="FF000000"/>
      <name val="Calibri"/>
      <family val="2"/>
    </font>
    <font>
      <b/>
      <u/>
      <sz val="8"/>
      <color rgb="FF000000"/>
      <name val="Calibri"/>
      <family val="2"/>
    </font>
    <font>
      <sz val="8"/>
      <color theme="1"/>
      <name val="Calibri"/>
      <family val="2"/>
      <scheme val="minor"/>
    </font>
    <font>
      <b/>
      <sz val="12"/>
      <color theme="1"/>
      <name val="Calibri"/>
      <family val="2"/>
      <scheme val="minor"/>
    </font>
    <font>
      <b/>
      <sz val="9"/>
      <color rgb="FFFF0000"/>
      <name val="Calibri"/>
      <family val="2"/>
      <scheme val="minor"/>
    </font>
    <font>
      <b/>
      <sz val="10"/>
      <color theme="0"/>
      <name val="Calibri"/>
      <family val="2"/>
      <scheme val="minor"/>
    </font>
    <font>
      <sz val="10"/>
      <color theme="0"/>
      <name val="Calibri"/>
      <family val="2"/>
      <scheme val="minor"/>
    </font>
    <font>
      <b/>
      <sz val="8"/>
      <color theme="1"/>
      <name val="Calibri"/>
      <family val="2"/>
      <scheme val="minor"/>
    </font>
    <font>
      <i/>
      <sz val="8"/>
      <color rgb="FFFF0000"/>
      <name val="Calibri"/>
      <family val="2"/>
      <scheme val="minor"/>
    </font>
    <font>
      <b/>
      <u/>
      <sz val="8"/>
      <color rgb="FFFF0000"/>
      <name val="Calibri"/>
      <family val="2"/>
      <scheme val="minor"/>
    </font>
    <font>
      <b/>
      <u/>
      <sz val="8"/>
      <color theme="1"/>
      <name val="Calibri"/>
      <family val="2"/>
      <scheme val="minor"/>
    </font>
    <font>
      <sz val="8"/>
      <color rgb="FFFF0000"/>
      <name val="Calibri"/>
      <family val="2"/>
      <scheme val="minor"/>
    </font>
    <font>
      <sz val="8"/>
      <color indexed="8"/>
      <name val="Calibri"/>
      <family val="2"/>
    </font>
    <font>
      <sz val="8"/>
      <color theme="0"/>
      <name val="Calibri"/>
      <family val="2"/>
      <scheme val="minor"/>
    </font>
    <font>
      <b/>
      <sz val="8"/>
      <color theme="0"/>
      <name val="Calibri"/>
      <family val="2"/>
      <scheme val="minor"/>
    </font>
    <font>
      <sz val="8"/>
      <name val="Arial"/>
      <family val="2"/>
    </font>
    <font>
      <sz val="8"/>
      <name val="Calibri"/>
      <family val="2"/>
      <scheme val="minor"/>
    </font>
    <font>
      <b/>
      <sz val="8"/>
      <color rgb="FFFF0000"/>
      <name val="Calibri"/>
      <family val="2"/>
      <scheme val="minor"/>
    </font>
    <font>
      <b/>
      <sz val="8"/>
      <name val="Calibri"/>
      <family val="2"/>
      <scheme val="minor"/>
    </font>
    <font>
      <b/>
      <sz val="8"/>
      <color indexed="8"/>
      <name val="Calibri"/>
      <family val="2"/>
    </font>
    <font>
      <sz val="11"/>
      <color theme="1"/>
      <name val="Calibri"/>
      <family val="2"/>
      <scheme val="minor"/>
    </font>
    <font>
      <b/>
      <sz val="11"/>
      <name val="Arial"/>
      <family val="2"/>
    </font>
    <font>
      <b/>
      <sz val="14"/>
      <name val="Arial"/>
      <family val="2"/>
    </font>
    <font>
      <b/>
      <sz val="18"/>
      <name val="Arial"/>
      <family val="2"/>
    </font>
    <font>
      <sz val="10"/>
      <color theme="1"/>
      <name val="Arial"/>
      <family val="2"/>
    </font>
    <font>
      <b/>
      <sz val="10"/>
      <name val="Calibri"/>
      <family val="2"/>
      <scheme val="minor"/>
    </font>
    <font>
      <sz val="11"/>
      <color theme="1"/>
      <name val="Arial"/>
      <family val="2"/>
    </font>
    <font>
      <sz val="8"/>
      <color theme="1"/>
      <name val="Arial"/>
      <family val="2"/>
    </font>
    <font>
      <b/>
      <sz val="8"/>
      <color theme="1"/>
      <name val="Arial"/>
      <family val="2"/>
    </font>
    <font>
      <b/>
      <sz val="11"/>
      <color theme="1"/>
      <name val="Arial"/>
      <family val="2"/>
    </font>
    <font>
      <b/>
      <sz val="8"/>
      <color theme="0"/>
      <name val="Arial"/>
      <family val="2"/>
    </font>
    <font>
      <b/>
      <sz val="8"/>
      <name val="Arial"/>
      <family val="2"/>
    </font>
    <font>
      <sz val="8"/>
      <color rgb="FFFF0000"/>
      <name val="Arial"/>
      <family val="2"/>
    </font>
    <font>
      <b/>
      <sz val="10"/>
      <color theme="1"/>
      <name val="Arial"/>
      <family val="2"/>
    </font>
    <font>
      <sz val="12"/>
      <color rgb="FF000000"/>
      <name val="Arial Narrow"/>
      <family val="2"/>
    </font>
    <font>
      <b/>
      <sz val="12"/>
      <color rgb="FF000000"/>
      <name val="Arial Narrow"/>
      <family val="2"/>
    </font>
    <font>
      <b/>
      <sz val="12"/>
      <color rgb="FFFFFFFF"/>
      <name val="Arial Narrow"/>
      <family val="2"/>
    </font>
    <font>
      <b/>
      <sz val="12"/>
      <name val="Arial Narrow"/>
      <family val="2"/>
    </font>
    <font>
      <b/>
      <sz val="11"/>
      <name val="Calibri"/>
      <family val="2"/>
    </font>
    <font>
      <b/>
      <sz val="10"/>
      <name val="Calibri"/>
      <family val="2"/>
    </font>
    <font>
      <b/>
      <sz val="12"/>
      <name val="Calibri"/>
      <family val="2"/>
    </font>
    <font>
      <b/>
      <sz val="14"/>
      <color rgb="FFFF0000"/>
      <name val="Calibri"/>
      <family val="2"/>
    </font>
    <font>
      <u/>
      <sz val="8"/>
      <color rgb="FF000000"/>
      <name val="Arial"/>
      <family val="2"/>
    </font>
    <font>
      <sz val="8"/>
      <color rgb="FF000000"/>
      <name val="Arial"/>
      <family val="2"/>
    </font>
    <font>
      <sz val="11"/>
      <color indexed="8"/>
      <name val="Calibri"/>
      <family val="2"/>
      <scheme val="minor"/>
    </font>
    <font>
      <u/>
      <sz val="11"/>
      <color theme="10"/>
      <name val="Calibri"/>
      <family val="2"/>
      <scheme val="minor"/>
    </font>
    <font>
      <b/>
      <sz val="10"/>
      <color indexed="10"/>
      <name val="Arial"/>
      <family val="2"/>
    </font>
    <font>
      <sz val="9"/>
      <color indexed="8"/>
      <name val="Arial"/>
      <family val="2"/>
    </font>
    <font>
      <sz val="8"/>
      <color indexed="8"/>
      <name val="Arial"/>
      <family val="2"/>
    </font>
    <font>
      <sz val="11"/>
      <color rgb="FF000000"/>
      <name val="Calibri"/>
      <family val="2"/>
    </font>
    <font>
      <sz val="8"/>
      <color theme="1"/>
      <name val="Calibri"/>
      <family val="2"/>
      <scheme val="minor"/>
    </font>
    <font>
      <b/>
      <sz val="8"/>
      <color rgb="FF00B050"/>
      <name val="Calibri"/>
      <family val="2"/>
      <scheme val="minor"/>
    </font>
    <font>
      <b/>
      <sz val="8"/>
      <color rgb="FFFF0000"/>
      <name val="Calibri"/>
      <family val="2"/>
      <scheme val="minor"/>
    </font>
    <font>
      <b/>
      <sz val="8"/>
      <color theme="3"/>
      <name val="Calibri"/>
      <family val="2"/>
      <scheme val="minor"/>
    </font>
    <font>
      <sz val="8"/>
      <color rgb="FF00B050"/>
      <name val="Calibri"/>
      <family val="2"/>
      <scheme val="minor"/>
    </font>
    <font>
      <sz val="8"/>
      <color rgb="FFFF0000"/>
      <name val="Calibri"/>
      <family val="2"/>
      <scheme val="minor"/>
    </font>
    <font>
      <sz val="8"/>
      <color theme="3"/>
      <name val="Calibri"/>
      <family val="2"/>
      <scheme val="minor"/>
    </font>
    <font>
      <b/>
      <sz val="8"/>
      <color theme="1"/>
      <name val="Calibri"/>
      <family val="2"/>
      <scheme val="minor"/>
    </font>
    <font>
      <sz val="11"/>
      <color rgb="FFFF0000"/>
      <name val="Arial"/>
      <family val="2"/>
    </font>
    <font>
      <b/>
      <sz val="11"/>
      <name val="Arial"/>
      <family val="2"/>
    </font>
    <font>
      <sz val="8"/>
      <color rgb="FF000000"/>
      <name val="Arial"/>
      <family val="2"/>
    </font>
    <font>
      <u/>
      <sz val="8"/>
      <color theme="8"/>
      <name val="Arial"/>
      <family val="2"/>
    </font>
    <font>
      <sz val="11"/>
      <color rgb="FF000000"/>
      <name val="Calibri"/>
      <family val="2"/>
    </font>
    <font>
      <b/>
      <sz val="9"/>
      <color rgb="FF000000"/>
      <name val="Tahoma"/>
      <family val="2"/>
    </font>
    <font>
      <sz val="9"/>
      <color rgb="FF000000"/>
      <name val="Tahoma"/>
      <family val="2"/>
    </font>
    <font>
      <sz val="11"/>
      <color theme="1"/>
      <name val="Calibri"/>
      <family val="2"/>
      <charset val="1"/>
      <scheme val="minor"/>
    </font>
    <font>
      <b/>
      <sz val="20"/>
      <color theme="1"/>
      <name val="Calibri"/>
      <family val="2"/>
      <scheme val="minor"/>
    </font>
    <font>
      <b/>
      <sz val="20"/>
      <color rgb="FFFF0000"/>
      <name val="Calibri"/>
      <family val="2"/>
      <scheme val="minor"/>
    </font>
    <font>
      <sz val="10.5"/>
      <color theme="1"/>
      <name val="Calibri"/>
      <family val="2"/>
      <charset val="1"/>
      <scheme val="minor"/>
    </font>
    <font>
      <sz val="10.5"/>
      <name val="Calibri"/>
      <family val="2"/>
      <charset val="1"/>
      <scheme val="minor"/>
    </font>
    <font>
      <b/>
      <sz val="10.5"/>
      <color theme="1"/>
      <name val="Calibri"/>
      <family val="2"/>
      <scheme val="minor"/>
    </font>
    <font>
      <b/>
      <sz val="10.5"/>
      <name val="Calibri"/>
      <family val="2"/>
      <charset val="1"/>
      <scheme val="minor"/>
    </font>
    <font>
      <b/>
      <sz val="10.5"/>
      <color rgb="FFFF0000"/>
      <name val="Calibri"/>
      <family val="2"/>
      <scheme val="minor"/>
    </font>
    <font>
      <sz val="8.5"/>
      <color theme="1"/>
      <name val="Arial"/>
      <family val="2"/>
    </font>
    <font>
      <b/>
      <sz val="8.5"/>
      <color theme="1"/>
      <name val="Arial"/>
      <family val="2"/>
    </font>
    <font>
      <sz val="8.5"/>
      <name val="Arial"/>
      <family val="2"/>
    </font>
    <font>
      <sz val="11"/>
      <color theme="1"/>
      <name val="Calibri"/>
      <family val="2"/>
      <charset val="134"/>
      <scheme val="minor"/>
    </font>
    <font>
      <b/>
      <sz val="8.5"/>
      <color rgb="FFFF0000"/>
      <name val="Arial"/>
      <family val="2"/>
    </font>
    <font>
      <b/>
      <sz val="8.5"/>
      <name val="Arial"/>
      <family val="2"/>
    </font>
    <font>
      <sz val="8.5"/>
      <color rgb="FFFF0000"/>
      <name val="Arial"/>
      <family val="2"/>
    </font>
    <font>
      <u/>
      <sz val="11"/>
      <color theme="10"/>
      <name val="Calibri"/>
      <family val="2"/>
    </font>
    <font>
      <sz val="8"/>
      <name val="Calibri"/>
      <family val="2"/>
    </font>
    <font>
      <b/>
      <u/>
      <sz val="10"/>
      <name val="Arial"/>
      <family val="2"/>
    </font>
    <font>
      <sz val="11"/>
      <color rgb="FF000000"/>
      <name val="Calibri"/>
      <family val="2"/>
    </font>
    <font>
      <strike/>
      <sz val="10"/>
      <name val="Arial"/>
      <family val="2"/>
    </font>
    <font>
      <sz val="10"/>
      <color theme="0"/>
      <name val="Arial"/>
      <family val="2"/>
    </font>
    <font>
      <sz val="9"/>
      <color theme="1"/>
      <name val="Arial"/>
      <family val="2"/>
    </font>
    <font>
      <b/>
      <strike/>
      <sz val="10"/>
      <name val="Arial"/>
      <family val="2"/>
    </font>
    <font>
      <sz val="8"/>
      <color rgb="FFE2F0DB"/>
      <name val="Calibri"/>
      <family val="2"/>
      <scheme val="minor"/>
    </font>
    <font>
      <sz val="11"/>
      <name val="Arial"/>
      <family val="2"/>
    </font>
  </fonts>
  <fills count="57">
    <fill>
      <patternFill patternType="none"/>
    </fill>
    <fill>
      <patternFill patternType="gray125"/>
    </fill>
    <fill>
      <patternFill patternType="solid">
        <fgColor rgb="FFFFFF00"/>
        <bgColor rgb="FFFFFF00"/>
      </patternFill>
    </fill>
    <fill>
      <patternFill patternType="solid">
        <fgColor rgb="FF0070C0"/>
        <bgColor rgb="FF0070C0"/>
      </patternFill>
    </fill>
    <fill>
      <patternFill patternType="solid">
        <fgColor rgb="FFFFFFFF"/>
        <bgColor rgb="FFFFFFFF"/>
      </patternFill>
    </fill>
    <fill>
      <patternFill patternType="solid">
        <fgColor indexed="9"/>
        <bgColor indexed="9"/>
      </patternFill>
    </fill>
    <fill>
      <patternFill patternType="solid">
        <fgColor rgb="FF000000"/>
        <bgColor rgb="FF000000"/>
      </patternFill>
    </fill>
    <fill>
      <patternFill patternType="solid">
        <fgColor rgb="FFFFCCCC"/>
        <bgColor rgb="FFFFFF00"/>
      </patternFill>
    </fill>
    <fill>
      <patternFill patternType="solid">
        <fgColor rgb="FF92D050"/>
        <bgColor rgb="FF92D050"/>
      </patternFill>
    </fill>
    <fill>
      <patternFill patternType="solid">
        <fgColor rgb="FFD8D8D8"/>
        <bgColor rgb="FFD8D8D8"/>
      </patternFill>
    </fill>
    <fill>
      <patternFill patternType="solid">
        <fgColor rgb="FFFF0000"/>
        <bgColor rgb="FFFF0000"/>
      </patternFill>
    </fill>
    <fill>
      <patternFill patternType="solid">
        <fgColor rgb="FFFFFF00"/>
        <bgColor indexed="64"/>
      </patternFill>
    </fill>
    <fill>
      <patternFill patternType="solid">
        <fgColor rgb="FFD99594"/>
        <bgColor rgb="FFD99594"/>
      </patternFill>
    </fill>
    <fill>
      <patternFill patternType="solid">
        <fgColor rgb="FF9BBB59"/>
        <bgColor rgb="FF9BBB59"/>
      </patternFill>
    </fill>
    <fill>
      <patternFill patternType="solid">
        <fgColor rgb="FFC0C0C0"/>
        <bgColor rgb="FFC0C0C0"/>
      </patternFill>
    </fill>
    <fill>
      <patternFill patternType="solid">
        <fgColor theme="0" tint="-0.499984740745262"/>
        <bgColor indexed="64"/>
      </patternFill>
    </fill>
    <fill>
      <patternFill patternType="solid">
        <fgColor theme="0" tint="-0.499984740745262"/>
        <bgColor rgb="FFFFFF00"/>
      </patternFill>
    </fill>
    <fill>
      <patternFill patternType="solid">
        <fgColor rgb="FFA5A5A5"/>
        <bgColor rgb="FFA5A5A5"/>
      </patternFill>
    </fill>
    <fill>
      <patternFill patternType="solid">
        <fgColor rgb="FFF2F2F2"/>
        <bgColor rgb="FFF2F2F2"/>
      </patternFill>
    </fill>
    <fill>
      <patternFill patternType="solid">
        <fgColor rgb="FF00B050"/>
        <bgColor rgb="FF00B050"/>
      </patternFill>
    </fill>
    <fill>
      <patternFill patternType="solid">
        <fgColor rgb="FFC6D9F0"/>
        <bgColor rgb="FFC6D9F0"/>
      </patternFill>
    </fill>
    <fill>
      <patternFill patternType="solid">
        <fgColor theme="4"/>
        <bgColor rgb="FFFF0000"/>
      </patternFill>
    </fill>
    <fill>
      <patternFill patternType="solid">
        <fgColor theme="4"/>
        <bgColor indexed="64"/>
      </patternFill>
    </fill>
    <fill>
      <patternFill patternType="solid">
        <fgColor rgb="FFFDE9D9"/>
        <bgColor rgb="FFFDE9D9"/>
      </patternFill>
    </fill>
    <fill>
      <patternFill patternType="solid">
        <fgColor theme="3"/>
        <bgColor indexed="64"/>
      </patternFill>
    </fill>
    <fill>
      <patternFill patternType="solid">
        <fgColor theme="0" tint="-4.9989318521683403E-2"/>
        <bgColor indexed="64"/>
      </patternFill>
    </fill>
    <fill>
      <patternFill patternType="solid">
        <fgColor theme="0"/>
        <bgColor indexed="64"/>
      </patternFill>
    </fill>
    <fill>
      <patternFill patternType="solid">
        <fgColor theme="8" tint="0.79985961485641044"/>
        <bgColor indexed="64"/>
      </patternFill>
    </fill>
    <fill>
      <patternFill patternType="solid">
        <fgColor theme="8" tint="0.79995117038483843"/>
        <bgColor indexed="64"/>
      </patternFill>
    </fill>
    <fill>
      <patternFill patternType="solid">
        <fgColor indexed="9"/>
        <bgColor indexed="64"/>
      </patternFill>
    </fill>
    <fill>
      <patternFill patternType="solid">
        <fgColor rgb="FF00B050"/>
        <bgColor indexed="64"/>
      </patternFill>
    </fill>
    <fill>
      <patternFill patternType="solid">
        <fgColor rgb="FFFF0000"/>
        <bgColor indexed="64"/>
      </patternFill>
    </fill>
    <fill>
      <patternFill patternType="solid">
        <fgColor theme="1"/>
        <bgColor indexed="64"/>
      </patternFill>
    </fill>
    <fill>
      <patternFill patternType="solid">
        <fgColor theme="9" tint="0.79985961485641044"/>
        <bgColor indexed="64"/>
      </patternFill>
    </fill>
    <fill>
      <patternFill patternType="solid">
        <fgColor theme="3" tint="0.79985961485641044"/>
        <bgColor indexed="64"/>
      </patternFill>
    </fill>
    <fill>
      <patternFill patternType="solid">
        <fgColor theme="2"/>
        <bgColor indexed="64"/>
      </patternFill>
    </fill>
    <fill>
      <patternFill patternType="solid">
        <fgColor theme="4" tint="0.39985351115451523"/>
        <bgColor indexed="64"/>
      </patternFill>
    </fill>
    <fill>
      <patternFill patternType="solid">
        <fgColor theme="4" tint="0.79985961485641044"/>
        <bgColor indexed="64"/>
      </patternFill>
    </fill>
    <fill>
      <patternFill patternType="solid">
        <fgColor theme="5" tint="0.59999389629810485"/>
        <bgColor indexed="64"/>
      </patternFill>
    </fill>
    <fill>
      <patternFill patternType="solid">
        <fgColor theme="5" tint="0.39985351115451523"/>
        <bgColor indexed="64"/>
      </patternFill>
    </fill>
    <fill>
      <patternFill patternType="solid">
        <fgColor rgb="FF92D050"/>
        <bgColor indexed="64"/>
      </patternFill>
    </fill>
    <fill>
      <patternFill patternType="solid">
        <fgColor rgb="FFE6B9B8"/>
        <bgColor indexed="64"/>
      </patternFill>
    </fill>
    <fill>
      <patternFill patternType="solid">
        <fgColor rgb="FFFFFF66"/>
        <bgColor indexed="64"/>
      </patternFill>
    </fill>
    <fill>
      <patternFill patternType="solid">
        <fgColor theme="9"/>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5" tint="0.59999389629810485"/>
        <bgColor rgb="FFFF0000"/>
      </patternFill>
    </fill>
    <fill>
      <patternFill patternType="solid">
        <fgColor rgb="FF00B0F0"/>
        <bgColor indexed="64"/>
      </patternFill>
    </fill>
    <fill>
      <patternFill patternType="solid">
        <fgColor rgb="FFFFC000"/>
        <bgColor indexed="64"/>
      </patternFill>
    </fill>
    <fill>
      <patternFill patternType="solid">
        <fgColor theme="0" tint="-0.34998626667073579"/>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4" tint="0.39997558519241921"/>
        <bgColor indexed="64"/>
      </patternFill>
    </fill>
    <fill>
      <patternFill patternType="lightGray">
        <bgColor theme="0"/>
      </patternFill>
    </fill>
    <fill>
      <patternFill patternType="solid">
        <fgColor theme="4" tint="0.59999389629810485"/>
        <bgColor rgb="FFC6D9F0"/>
      </patternFill>
    </fill>
    <fill>
      <patternFill patternType="solid">
        <fgColor rgb="FFE8E6E6"/>
        <bgColor indexed="64"/>
      </patternFill>
    </fill>
  </fills>
  <borders count="188">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top style="thin">
        <color rgb="FF000000"/>
      </top>
      <bottom style="thin">
        <color rgb="FF000000"/>
      </bottom>
      <diagonal/>
    </border>
    <border>
      <left style="thin">
        <color rgb="FF000000"/>
      </left>
      <right/>
      <top/>
      <bottom/>
      <diagonal/>
    </border>
    <border>
      <left/>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indexed="8"/>
      </left>
      <right/>
      <top style="thin">
        <color indexed="8"/>
      </top>
      <bottom style="thin">
        <color indexed="8"/>
      </bottom>
      <diagonal/>
    </border>
    <border>
      <left/>
      <right style="thin">
        <color rgb="FF000000"/>
      </right>
      <top style="thin">
        <color rgb="FF000000"/>
      </top>
      <bottom/>
      <diagonal/>
    </border>
    <border>
      <left/>
      <right style="thin">
        <color rgb="FF000000"/>
      </right>
      <top/>
      <bottom/>
      <diagonal/>
    </border>
    <border>
      <left/>
      <right style="thin">
        <color rgb="FF000000"/>
      </right>
      <top/>
      <bottom style="thin">
        <color rgb="FF000000"/>
      </bottom>
      <diagonal/>
    </border>
    <border>
      <left/>
      <right/>
      <top style="thin">
        <color indexed="8"/>
      </top>
      <bottom style="thin">
        <color indexed="8"/>
      </bottom>
      <diagonal/>
    </border>
    <border>
      <left style="thin">
        <color rgb="FF000000"/>
      </left>
      <right style="thin">
        <color rgb="FF000000"/>
      </right>
      <top style="thin">
        <color rgb="FF000000"/>
      </top>
      <bottom style="double">
        <color rgb="FF000000"/>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style="thin">
        <color rgb="FF000000"/>
      </left>
      <right/>
      <top style="double">
        <color rgb="FF000000"/>
      </top>
      <bottom/>
      <diagonal/>
    </border>
    <border>
      <left style="thin">
        <color rgb="FF000000"/>
      </left>
      <right/>
      <top/>
      <bottom style="double">
        <color rgb="FF000000"/>
      </bottom>
      <diagonal/>
    </border>
    <border>
      <left/>
      <right/>
      <top/>
      <bottom style="double">
        <color rgb="FF000000"/>
      </bottom>
      <diagonal/>
    </border>
    <border>
      <left/>
      <right/>
      <top style="double">
        <color rgb="FF000000"/>
      </top>
      <bottom/>
      <diagonal/>
    </border>
    <border>
      <left/>
      <right style="thin">
        <color rgb="FF000000"/>
      </right>
      <top style="thin">
        <color rgb="FF000000"/>
      </top>
      <bottom style="double">
        <color rgb="FF000000"/>
      </bottom>
      <diagonal/>
    </border>
    <border>
      <left/>
      <right style="thin">
        <color rgb="FF000000"/>
      </right>
      <top style="double">
        <color rgb="FF000000"/>
      </top>
      <bottom/>
      <diagonal/>
    </border>
    <border>
      <left/>
      <right style="thin">
        <color rgb="FF000000"/>
      </right>
      <top/>
      <bottom style="double">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style="medium">
        <color rgb="FF000000"/>
      </left>
      <right style="thin">
        <color rgb="FF000000"/>
      </right>
      <top style="medium">
        <color rgb="FF000000"/>
      </top>
      <bottom style="thin">
        <color rgb="FF000000"/>
      </bottom>
      <diagonal/>
    </border>
    <border>
      <left/>
      <right/>
      <top style="medium">
        <color rgb="FF000000"/>
      </top>
      <bottom style="thin">
        <color rgb="FF000000"/>
      </bottom>
      <diagonal/>
    </border>
    <border>
      <left style="thin">
        <color auto="1"/>
      </left>
      <right style="thin">
        <color auto="1"/>
      </right>
      <top style="thin">
        <color auto="1"/>
      </top>
      <bottom style="thin">
        <color auto="1"/>
      </bottom>
      <diagonal/>
    </border>
    <border>
      <left/>
      <right/>
      <top style="medium">
        <color rgb="FF000000"/>
      </top>
      <bottom/>
      <diagonal/>
    </border>
    <border>
      <left style="thin">
        <color rgb="FF000000"/>
      </left>
      <right style="thin">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top style="medium">
        <color rgb="FF000000"/>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bottom/>
      <diagonal/>
    </border>
    <border>
      <left style="medium">
        <color rgb="FF000000"/>
      </left>
      <right style="medium">
        <color rgb="FF000000"/>
      </right>
      <top style="thin">
        <color rgb="FF000000"/>
      </top>
      <bottom style="thin">
        <color rgb="FF000000"/>
      </bottom>
      <diagonal/>
    </border>
    <border>
      <left/>
      <right style="medium">
        <color rgb="FF000000"/>
      </right>
      <top style="thin">
        <color rgb="FF000000"/>
      </top>
      <bottom/>
      <diagonal/>
    </border>
    <border>
      <left style="medium">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medium">
        <color rgb="FF000000"/>
      </left>
      <right style="medium">
        <color rgb="FF000000"/>
      </right>
      <top/>
      <bottom style="medium">
        <color rgb="FF000000"/>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style="medium">
        <color rgb="FF000000"/>
      </left>
      <right style="thin">
        <color rgb="FF000000"/>
      </right>
      <top style="medium">
        <color rgb="FF000000"/>
      </top>
      <bottom/>
      <diagonal/>
    </border>
    <border>
      <left style="thin">
        <color rgb="FF000000"/>
      </left>
      <right/>
      <top style="medium">
        <color rgb="FF000000"/>
      </top>
      <bottom/>
      <diagonal/>
    </border>
    <border>
      <left/>
      <right style="medium">
        <color auto="1"/>
      </right>
      <top style="medium">
        <color auto="1"/>
      </top>
      <bottom/>
      <diagonal/>
    </border>
    <border>
      <left style="medium">
        <color rgb="FF000000"/>
      </left>
      <right style="thin">
        <color rgb="FF000000"/>
      </right>
      <top/>
      <bottom style="medium">
        <color rgb="FF000000"/>
      </bottom>
      <diagonal/>
    </border>
    <border>
      <left style="thin">
        <color rgb="FF000000"/>
      </left>
      <right/>
      <top/>
      <bottom style="medium">
        <color rgb="FF000000"/>
      </bottom>
      <diagonal/>
    </border>
    <border>
      <left/>
      <right style="medium">
        <color auto="1"/>
      </right>
      <top/>
      <bottom style="medium">
        <color auto="1"/>
      </bottom>
      <diagonal/>
    </border>
    <border>
      <left style="medium">
        <color auto="1"/>
      </left>
      <right/>
      <top/>
      <bottom/>
      <diagonal/>
    </border>
    <border>
      <left style="medium">
        <color rgb="FF000000"/>
      </left>
      <right style="medium">
        <color auto="1"/>
      </right>
      <top/>
      <bottom style="medium">
        <color rgb="FF000000"/>
      </bottom>
      <diagonal/>
    </border>
    <border>
      <left style="medium">
        <color rgb="FF000000"/>
      </left>
      <right style="thin">
        <color rgb="FF000000"/>
      </right>
      <top/>
      <bottom/>
      <diagonal/>
    </border>
    <border>
      <left/>
      <right style="medium">
        <color auto="1"/>
      </right>
      <top/>
      <bottom/>
      <diagonal/>
    </border>
    <border>
      <left/>
      <right/>
      <top/>
      <bottom style="medium">
        <color rgb="FF000000"/>
      </bottom>
      <diagonal/>
    </border>
    <border>
      <left style="medium">
        <color auto="1"/>
      </left>
      <right style="thin">
        <color rgb="FF000000"/>
      </right>
      <top style="medium">
        <color auto="1"/>
      </top>
      <bottom/>
      <diagonal/>
    </border>
    <border>
      <left/>
      <right style="medium">
        <color rgb="FF000000"/>
      </right>
      <top style="medium">
        <color rgb="FF000000"/>
      </top>
      <bottom/>
      <diagonal/>
    </border>
    <border>
      <left style="medium">
        <color auto="1"/>
      </left>
      <right style="thin">
        <color rgb="FF000000"/>
      </right>
      <top/>
      <bottom/>
      <diagonal/>
    </border>
    <border>
      <left style="medium">
        <color auto="1"/>
      </left>
      <right style="thin">
        <color rgb="FF000000"/>
      </right>
      <top/>
      <bottom style="medium">
        <color auto="1"/>
      </bottom>
      <diagonal/>
    </border>
    <border>
      <left style="thin">
        <color rgb="FF000000"/>
      </left>
      <right/>
      <top/>
      <bottom style="medium">
        <color auto="1"/>
      </bottom>
      <diagonal/>
    </border>
    <border>
      <left style="thin">
        <color rgb="FF000000"/>
      </left>
      <right style="thin">
        <color rgb="FF000000"/>
      </right>
      <top style="medium">
        <color auto="1"/>
      </top>
      <bottom/>
      <diagonal/>
    </border>
    <border>
      <left style="medium">
        <color auto="1"/>
      </left>
      <right style="thin">
        <color rgb="FF000000"/>
      </right>
      <top/>
      <bottom style="medium">
        <color rgb="FF000000"/>
      </bottom>
      <diagonal/>
    </border>
    <border>
      <left style="thin">
        <color rgb="FF000000"/>
      </left>
      <right style="thin">
        <color rgb="FF000000"/>
      </right>
      <top/>
      <bottom style="medium">
        <color rgb="FF000000"/>
      </bottom>
      <diagonal/>
    </border>
    <border>
      <left style="thin">
        <color rgb="FF000000"/>
      </left>
      <right style="thin">
        <color rgb="FF000000"/>
      </right>
      <top style="medium">
        <color rgb="FF000000"/>
      </top>
      <bottom/>
      <diagonal/>
    </border>
    <border>
      <left/>
      <right style="thin">
        <color rgb="FF000000"/>
      </right>
      <top style="medium">
        <color auto="1"/>
      </top>
      <bottom/>
      <diagonal/>
    </border>
    <border>
      <left/>
      <right style="thin">
        <color rgb="FF000000"/>
      </right>
      <top/>
      <bottom style="medium">
        <color auto="1"/>
      </bottom>
      <diagonal/>
    </border>
    <border>
      <left/>
      <right style="medium">
        <color rgb="FF000000"/>
      </right>
      <top style="medium">
        <color auto="1"/>
      </top>
      <bottom/>
      <diagonal/>
    </border>
    <border>
      <left style="medium">
        <color rgb="FF000000"/>
      </left>
      <right/>
      <top style="medium">
        <color auto="1"/>
      </top>
      <bottom/>
      <diagonal/>
    </border>
    <border>
      <left/>
      <right style="medium">
        <color rgb="FF000000"/>
      </right>
      <top/>
      <bottom style="medium">
        <color auto="1"/>
      </bottom>
      <diagonal/>
    </border>
    <border>
      <left style="medium">
        <color rgb="FF000000"/>
      </left>
      <right/>
      <top/>
      <bottom style="medium">
        <color auto="1"/>
      </bottom>
      <diagonal/>
    </border>
    <border>
      <left/>
      <right style="medium">
        <color rgb="FF000000"/>
      </right>
      <top/>
      <bottom/>
      <diagonal/>
    </border>
    <border>
      <left/>
      <right style="medium">
        <color auto="1"/>
      </right>
      <top style="medium">
        <color rgb="FF000000"/>
      </top>
      <bottom/>
      <diagonal/>
    </border>
    <border>
      <left/>
      <right style="medium">
        <color rgb="FF000000"/>
      </right>
      <top/>
      <bottom style="medium">
        <color rgb="FF000000"/>
      </bottom>
      <diagonal/>
    </border>
    <border>
      <left style="medium">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style="thin">
        <color rgb="FF000000"/>
      </left>
      <right style="medium">
        <color rgb="FF000000"/>
      </right>
      <top style="medium">
        <color rgb="FF000000"/>
      </top>
      <bottom/>
      <diagonal/>
    </border>
    <border>
      <left style="thin">
        <color rgb="FF000000"/>
      </left>
      <right style="medium">
        <color rgb="FF000000"/>
      </right>
      <top style="thin">
        <color rgb="FF000000"/>
      </top>
      <bottom style="medium">
        <color rgb="FF000000"/>
      </bottom>
      <diagonal/>
    </border>
    <border>
      <left style="thin">
        <color rgb="FF000000"/>
      </left>
      <right style="medium">
        <color rgb="FF000000"/>
      </right>
      <top/>
      <bottom style="medium">
        <color rgb="FF000000"/>
      </bottom>
      <diagonal/>
    </border>
    <border>
      <left style="thin">
        <color rgb="FF000000"/>
      </left>
      <right style="medium">
        <color rgb="FF000000"/>
      </right>
      <top/>
      <bottom/>
      <diagonal/>
    </border>
    <border>
      <left style="medium">
        <color rgb="FF000000"/>
      </left>
      <right/>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thin">
        <color rgb="FF000000"/>
      </left>
      <right style="medium">
        <color auto="1"/>
      </right>
      <top style="medium">
        <color auto="1"/>
      </top>
      <bottom/>
      <diagonal/>
    </border>
    <border>
      <left style="thin">
        <color rgb="FF000000"/>
      </left>
      <right style="medium">
        <color auto="1"/>
      </right>
      <top/>
      <bottom/>
      <diagonal/>
    </border>
    <border>
      <left style="thin">
        <color rgb="FF000000"/>
      </left>
      <right style="medium">
        <color auto="1"/>
      </right>
      <top/>
      <bottom style="medium">
        <color auto="1"/>
      </bottom>
      <diagonal/>
    </border>
    <border>
      <left/>
      <right style="thin">
        <color auto="1"/>
      </right>
      <top/>
      <bottom/>
      <diagonal/>
    </border>
    <border>
      <left style="medium">
        <color rgb="FF000000"/>
      </left>
      <right/>
      <top/>
      <bottom style="thin">
        <color rgb="FF000000"/>
      </bottom>
      <diagonal/>
    </border>
    <border>
      <left/>
      <right style="medium">
        <color rgb="FF000000"/>
      </right>
      <top/>
      <bottom style="thin">
        <color rgb="FF000000"/>
      </bottom>
      <diagonal/>
    </border>
    <border>
      <left style="medium">
        <color rgb="FF000000"/>
      </left>
      <right style="thin">
        <color rgb="FF000000"/>
      </right>
      <top style="medium">
        <color rgb="FF000000"/>
      </top>
      <bottom style="medium">
        <color rgb="FF000000"/>
      </bottom>
      <diagonal/>
    </border>
    <border>
      <left style="thin">
        <color rgb="FF000000"/>
      </left>
      <right/>
      <top style="medium">
        <color rgb="FF000000"/>
      </top>
      <bottom style="medium">
        <color rgb="FF000000"/>
      </bottom>
      <diagonal/>
    </border>
    <border>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double">
        <color theme="0" tint="-0.34998626667073579"/>
      </left>
      <right style="double">
        <color theme="0" tint="-0.34998626667073579"/>
      </right>
      <top style="double">
        <color theme="0" tint="-0.34998626667073579"/>
      </top>
      <bottom style="double">
        <color theme="0" tint="-0.34998626667073579"/>
      </bottom>
      <diagonal/>
    </border>
    <border>
      <left style="double">
        <color theme="0" tint="-0.34998626667073579"/>
      </left>
      <right style="medium">
        <color auto="1"/>
      </right>
      <top style="double">
        <color theme="0" tint="-0.34998626667073579"/>
      </top>
      <bottom style="double">
        <color theme="0" tint="-0.34998626667073579"/>
      </bottom>
      <diagonal/>
    </border>
    <border>
      <left style="thin">
        <color theme="0" tint="-0.499984740745262"/>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medium">
        <color auto="1"/>
      </right>
      <top style="thin">
        <color theme="0" tint="-0.499984740745262"/>
      </top>
      <bottom/>
      <diagonal/>
    </border>
    <border>
      <left style="thin">
        <color theme="0" tint="-0.499984740745262"/>
      </left>
      <right style="thin">
        <color theme="0" tint="-0.499984740745262"/>
      </right>
      <top style="thin">
        <color theme="0" tint="-0.499984740745262"/>
      </top>
      <bottom style="double">
        <color theme="0" tint="-0.34998626667073579"/>
      </bottom>
      <diagonal/>
    </border>
    <border>
      <left/>
      <right/>
      <top/>
      <bottom style="double">
        <color theme="0" tint="-0.34998626667073579"/>
      </bottom>
      <diagonal/>
    </border>
    <border>
      <left style="double">
        <color theme="0" tint="-0.34998626667073579"/>
      </left>
      <right style="medium">
        <color auto="1"/>
      </right>
      <top style="thin">
        <color theme="0" tint="-0.499984740745262"/>
      </top>
      <bottom/>
      <diagonal/>
    </border>
    <border>
      <left/>
      <right style="medium">
        <color auto="1"/>
      </right>
      <top style="thin">
        <color theme="0" tint="-0.499984740745262"/>
      </top>
      <bottom/>
      <diagonal/>
    </border>
    <border>
      <left/>
      <right/>
      <top/>
      <bottom style="mediumDashed">
        <color auto="1"/>
      </bottom>
      <diagonal/>
    </border>
    <border>
      <left style="double">
        <color theme="0" tint="-0.34998626667073579"/>
      </left>
      <right style="double">
        <color theme="0" tint="-0.34998626667073579"/>
      </right>
      <top style="double">
        <color theme="0" tint="-0.34998626667073579"/>
      </top>
      <bottom style="mediumDashed">
        <color auto="1"/>
      </bottom>
      <diagonal/>
    </border>
    <border>
      <left style="double">
        <color theme="0" tint="-0.34998626667073579"/>
      </left>
      <right style="medium">
        <color auto="1"/>
      </right>
      <top style="double">
        <color theme="0" tint="-0.34998626667073579"/>
      </top>
      <bottom style="mediumDashed">
        <color auto="1"/>
      </bottom>
      <diagonal/>
    </border>
    <border>
      <left style="medium">
        <color auto="1"/>
      </left>
      <right/>
      <top style="mediumDashed">
        <color auto="1"/>
      </top>
      <bottom style="medium">
        <color auto="1"/>
      </bottom>
      <diagonal/>
    </border>
    <border>
      <left/>
      <right/>
      <top style="mediumDashed">
        <color auto="1"/>
      </top>
      <bottom style="medium">
        <color auto="1"/>
      </bottom>
      <diagonal/>
    </border>
    <border>
      <left/>
      <right style="medium">
        <color auto="1"/>
      </right>
      <top style="mediumDashed">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medium">
        <color auto="1"/>
      </right>
      <top style="medium">
        <color auto="1"/>
      </top>
      <bottom style="medium">
        <color auto="1"/>
      </bottom>
      <diagonal/>
    </border>
    <border>
      <left/>
      <right style="thin">
        <color auto="1"/>
      </right>
      <top style="thin">
        <color auto="1"/>
      </top>
      <bottom/>
      <diagonal/>
    </border>
    <border>
      <left/>
      <right style="thin">
        <color auto="1"/>
      </right>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double">
        <color theme="4" tint="0.59996337778862885"/>
      </left>
      <right style="double">
        <color theme="4" tint="0.59996337778862885"/>
      </right>
      <top style="medium">
        <color auto="1"/>
      </top>
      <bottom style="double">
        <color theme="4" tint="0.59996337778862885"/>
      </bottom>
      <diagonal/>
    </border>
    <border>
      <left style="double">
        <color theme="4" tint="0.59996337778862885"/>
      </left>
      <right style="medium">
        <color auto="1"/>
      </right>
      <top style="medium">
        <color auto="1"/>
      </top>
      <bottom style="double">
        <color theme="4" tint="0.59996337778862885"/>
      </bottom>
      <diagonal/>
    </border>
    <border>
      <left style="double">
        <color theme="4" tint="0.59996337778862885"/>
      </left>
      <right style="double">
        <color theme="4" tint="0.59996337778862885"/>
      </right>
      <top style="double">
        <color theme="4" tint="0.59996337778862885"/>
      </top>
      <bottom style="double">
        <color theme="4" tint="0.59996337778862885"/>
      </bottom>
      <diagonal/>
    </border>
    <border>
      <left style="double">
        <color theme="4" tint="0.59996337778862885"/>
      </left>
      <right style="medium">
        <color auto="1"/>
      </right>
      <top style="double">
        <color theme="4" tint="0.59996337778862885"/>
      </top>
      <bottom style="double">
        <color theme="4" tint="0.59996337778862885"/>
      </bottom>
      <diagonal/>
    </border>
    <border>
      <left style="thin">
        <color auto="1"/>
      </left>
      <right style="thin">
        <color auto="1"/>
      </right>
      <top/>
      <bottom style="medium">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diagonal/>
    </border>
    <border>
      <left/>
      <right style="medium">
        <color auto="1"/>
      </right>
      <top style="thin">
        <color auto="1"/>
      </top>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style="thin">
        <color auto="1"/>
      </right>
      <top style="thin">
        <color auto="1"/>
      </top>
      <bottom style="thin">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
      <left style="thin">
        <color auto="1"/>
      </left>
      <right/>
      <top style="medium">
        <color auto="1"/>
      </top>
      <bottom style="medium">
        <color auto="1"/>
      </bottom>
      <diagonal/>
    </border>
    <border>
      <left style="thin">
        <color auto="1"/>
      </left>
      <right/>
      <top style="medium">
        <color auto="1"/>
      </top>
      <bottom style="thin">
        <color auto="1"/>
      </bottom>
      <diagonal/>
    </border>
    <border>
      <left style="medium">
        <color auto="1"/>
      </left>
      <right/>
      <top/>
      <bottom style="thin">
        <color auto="1"/>
      </bottom>
      <diagonal/>
    </border>
    <border>
      <left/>
      <right style="medium">
        <color auto="1"/>
      </right>
      <top/>
      <bottom style="thin">
        <color auto="1"/>
      </bottom>
      <diagonal/>
    </border>
    <border>
      <left style="double">
        <color rgb="FF000000"/>
      </left>
      <right/>
      <top style="double">
        <color rgb="FF000000"/>
      </top>
      <bottom/>
      <diagonal/>
    </border>
    <border>
      <left style="double">
        <color rgb="FF000000"/>
      </left>
      <right/>
      <top/>
      <bottom/>
      <diagonal/>
    </border>
    <border>
      <left style="double">
        <color rgb="FF000000"/>
      </left>
      <right/>
      <top/>
      <bottom style="double">
        <color rgb="FF000000"/>
      </bottom>
      <diagonal/>
    </border>
    <border>
      <left/>
      <right style="double">
        <color rgb="FF000000"/>
      </right>
      <top style="double">
        <color rgb="FF000000"/>
      </top>
      <bottom/>
      <diagonal/>
    </border>
    <border>
      <left/>
      <right style="double">
        <color rgb="FF000000"/>
      </right>
      <top/>
      <bottom/>
      <diagonal/>
    </border>
    <border>
      <left/>
      <right style="double">
        <color rgb="FF000000"/>
      </right>
      <top/>
      <bottom style="double">
        <color rgb="FF000000"/>
      </bottom>
      <diagonal/>
    </border>
    <border>
      <left style="dashed">
        <color auto="1"/>
      </left>
      <right style="dashed">
        <color auto="1"/>
      </right>
      <top style="dashed">
        <color auto="1"/>
      </top>
      <bottom style="dashed">
        <color auto="1"/>
      </bottom>
      <diagonal/>
    </border>
    <border>
      <left/>
      <right style="dashed">
        <color auto="1"/>
      </right>
      <top style="dashed">
        <color auto="1"/>
      </top>
      <bottom style="dashed">
        <color auto="1"/>
      </bottom>
      <diagonal/>
    </border>
    <border>
      <left/>
      <right/>
      <top/>
      <bottom style="dashed">
        <color auto="1"/>
      </bottom>
      <diagonal/>
    </border>
    <border>
      <left/>
      <right style="dashed">
        <color auto="1"/>
      </right>
      <top/>
      <bottom style="dashed">
        <color auto="1"/>
      </bottom>
      <diagonal/>
    </border>
    <border>
      <left style="dashed">
        <color auto="1"/>
      </left>
      <right/>
      <top style="dashed">
        <color auto="1"/>
      </top>
      <bottom style="dashed">
        <color auto="1"/>
      </bottom>
      <diagonal/>
    </border>
    <border>
      <left/>
      <right/>
      <top style="dashed">
        <color auto="1"/>
      </top>
      <bottom style="dashed">
        <color auto="1"/>
      </bottom>
      <diagonal/>
    </border>
    <border>
      <left style="dashed">
        <color auto="1"/>
      </left>
      <right/>
      <top/>
      <bottom/>
      <diagonal/>
    </border>
    <border>
      <left style="thin">
        <color indexed="64"/>
      </left>
      <right style="thin">
        <color rgb="FF000000"/>
      </right>
      <top style="thin">
        <color rgb="FF000000"/>
      </top>
      <bottom/>
      <diagonal/>
    </border>
    <border>
      <left style="thin">
        <color indexed="64"/>
      </left>
      <right style="thin">
        <color rgb="FF000000"/>
      </right>
      <top/>
      <bottom/>
      <diagonal/>
    </border>
    <border>
      <left style="thin">
        <color indexed="64"/>
      </left>
      <right style="thin">
        <color rgb="FF000000"/>
      </right>
      <top/>
      <bottom style="thin">
        <color rgb="FF000000"/>
      </bottom>
      <diagonal/>
    </border>
    <border>
      <left style="thin">
        <color indexed="64"/>
      </left>
      <right style="thin">
        <color indexed="64"/>
      </right>
      <top style="dotted">
        <color indexed="64"/>
      </top>
      <bottom style="dotted">
        <color indexed="64"/>
      </bottom>
      <diagonal/>
    </border>
    <border>
      <left style="thin">
        <color theme="1" tint="0.14996795556505021"/>
      </left>
      <right style="thin">
        <color theme="1" tint="0.14996795556505021"/>
      </right>
      <top style="thin">
        <color theme="1" tint="0.14996795556505021"/>
      </top>
      <bottom style="thin">
        <color theme="1" tint="0.14996795556505021"/>
      </bottom>
      <diagonal/>
    </border>
    <border>
      <left style="thin">
        <color theme="1" tint="0.14996795556505021"/>
      </left>
      <right/>
      <top style="thin">
        <color theme="1" tint="0.14996795556505021"/>
      </top>
      <bottom style="thin">
        <color theme="1" tint="0.14996795556505021"/>
      </bottom>
      <diagonal/>
    </border>
    <border>
      <left/>
      <right style="thin">
        <color theme="1" tint="0.14996795556505021"/>
      </right>
      <top style="thin">
        <color theme="1" tint="0.14996795556505021"/>
      </top>
      <bottom style="thin">
        <color theme="1" tint="0.14996795556505021"/>
      </bottom>
      <diagonal/>
    </border>
    <border>
      <left/>
      <right style="thin">
        <color theme="1" tint="0.14996795556505021"/>
      </right>
      <top style="thin">
        <color theme="1" tint="0.14996795556505021"/>
      </top>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s>
  <cellStyleXfs count="26">
    <xf numFmtId="0" fontId="0" fillId="0" borderId="0"/>
    <xf numFmtId="0" fontId="57" fillId="0" borderId="0"/>
    <xf numFmtId="166" fontId="81" fillId="0" borderId="0" applyFont="0" applyFill="0" applyBorder="0" applyAlignment="0" applyProtection="0"/>
    <xf numFmtId="165" fontId="12" fillId="0" borderId="0" applyFont="0" applyFill="0" applyBorder="0" applyAlignment="0" applyProtection="0"/>
    <xf numFmtId="167" fontId="81" fillId="0" borderId="0" applyFont="0" applyFill="0" applyBorder="0" applyAlignment="0" applyProtection="0"/>
    <xf numFmtId="0" fontId="82" fillId="0" borderId="0" applyNumberFormat="0" applyFill="0" applyBorder="0" applyAlignment="0" applyProtection="0"/>
    <xf numFmtId="0" fontId="12" fillId="0" borderId="0"/>
    <xf numFmtId="167" fontId="86" fillId="0" borderId="0" applyFont="0" applyFill="0" applyBorder="0" applyAlignment="0" applyProtection="0"/>
    <xf numFmtId="167" fontId="86" fillId="0" borderId="0" applyFont="0" applyFill="0" applyBorder="0" applyAlignment="0" applyProtection="0"/>
    <xf numFmtId="0" fontId="86" fillId="0" borderId="0"/>
    <xf numFmtId="0" fontId="12" fillId="0" borderId="0"/>
    <xf numFmtId="0" fontId="3" fillId="0" borderId="0"/>
    <xf numFmtId="167" fontId="81" fillId="0" borderId="0" applyFont="0" applyFill="0" applyBorder="0" applyAlignment="0" applyProtection="0"/>
    <xf numFmtId="9" fontId="99" fillId="0" borderId="0" applyFont="0" applyFill="0" applyBorder="0" applyAlignment="0" applyProtection="0"/>
    <xf numFmtId="0" fontId="2" fillId="0" borderId="0"/>
    <xf numFmtId="0" fontId="102" fillId="0" borderId="0"/>
    <xf numFmtId="167" fontId="2" fillId="0" borderId="0" applyFont="0" applyFill="0" applyBorder="0" applyAlignment="0" applyProtection="0"/>
    <xf numFmtId="9" fontId="102" fillId="0" borderId="0" applyFont="0" applyFill="0" applyBorder="0" applyAlignment="0" applyProtection="0"/>
    <xf numFmtId="0" fontId="113" fillId="0" borderId="0">
      <alignment vertical="center"/>
    </xf>
    <xf numFmtId="165" fontId="102" fillId="0" borderId="0" applyFont="0" applyFill="0" applyBorder="0" applyAlignment="0" applyProtection="0"/>
    <xf numFmtId="0" fontId="12" fillId="0" borderId="0"/>
    <xf numFmtId="0" fontId="117" fillId="0" borderId="0" applyNumberFormat="0" applyFill="0" applyBorder="0" applyAlignment="0" applyProtection="0"/>
    <xf numFmtId="0" fontId="1" fillId="0" borderId="0"/>
    <xf numFmtId="167" fontId="1" fillId="0" borderId="0" applyFont="0" applyFill="0" applyBorder="0" applyAlignment="0" applyProtection="0"/>
    <xf numFmtId="0" fontId="1" fillId="0" borderId="0"/>
    <xf numFmtId="41" fontId="120" fillId="0" borderId="0" applyFont="0" applyFill="0" applyBorder="0" applyAlignment="0" applyProtection="0"/>
  </cellStyleXfs>
  <cellXfs count="1169">
    <xf numFmtId="0" fontId="0" fillId="0" borderId="0" xfId="0"/>
    <xf numFmtId="0" fontId="5" fillId="0" borderId="0" xfId="0" applyFont="1"/>
    <xf numFmtId="0" fontId="6" fillId="2" borderId="0" xfId="0" applyFont="1" applyFill="1"/>
    <xf numFmtId="0" fontId="0" fillId="2" borderId="0" xfId="0" applyFill="1"/>
    <xf numFmtId="0" fontId="9" fillId="3" borderId="3" xfId="0" applyFont="1" applyFill="1" applyBorder="1" applyAlignment="1">
      <alignment horizontal="center" vertical="center"/>
    </xf>
    <xf numFmtId="0" fontId="10" fillId="0" borderId="3" xfId="0" applyFont="1" applyBorder="1" applyAlignment="1">
      <alignment vertical="center" wrapText="1"/>
    </xf>
    <xf numFmtId="2" fontId="0" fillId="0" borderId="3" xfId="0" applyNumberFormat="1" applyBorder="1"/>
    <xf numFmtId="167" fontId="0" fillId="0" borderId="3" xfId="0" applyNumberFormat="1" applyBorder="1"/>
    <xf numFmtId="0" fontId="0" fillId="0" borderId="3" xfId="0" applyBorder="1" applyAlignment="1">
      <alignment wrapText="1"/>
    </xf>
    <xf numFmtId="2" fontId="0" fillId="0" borderId="0" xfId="0" applyNumberFormat="1" applyAlignment="1">
      <alignment horizontal="right"/>
    </xf>
    <xf numFmtId="0" fontId="11" fillId="4" borderId="0" xfId="0" applyFont="1" applyFill="1" applyAlignment="1">
      <alignment vertical="top"/>
    </xf>
    <xf numFmtId="0" fontId="11" fillId="4" borderId="0" xfId="0" applyFont="1" applyFill="1" applyAlignment="1">
      <alignment vertical="center"/>
    </xf>
    <xf numFmtId="0" fontId="12" fillId="4" borderId="0" xfId="0" applyFont="1" applyFill="1" applyAlignment="1">
      <alignment vertical="center"/>
    </xf>
    <xf numFmtId="0" fontId="12" fillId="4" borderId="0" xfId="0" applyFont="1" applyFill="1" applyAlignment="1">
      <alignment horizontal="left" vertical="center"/>
    </xf>
    <xf numFmtId="0" fontId="12" fillId="4" borderId="0" xfId="0" applyFont="1" applyFill="1" applyAlignment="1">
      <alignment horizontal="center" vertical="center"/>
    </xf>
    <xf numFmtId="0" fontId="12" fillId="4" borderId="4" xfId="0" applyFont="1" applyFill="1" applyBorder="1" applyAlignment="1">
      <alignment horizontal="left" vertical="center"/>
    </xf>
    <xf numFmtId="0" fontId="12" fillId="4" borderId="5" xfId="0" applyFont="1" applyFill="1" applyBorder="1" applyAlignment="1">
      <alignment horizontal="left" vertical="center"/>
    </xf>
    <xf numFmtId="0" fontId="12" fillId="4" borderId="6" xfId="0" applyFont="1" applyFill="1" applyBorder="1" applyAlignment="1">
      <alignment horizontal="left" vertical="center"/>
    </xf>
    <xf numFmtId="0" fontId="12" fillId="4" borderId="7" xfId="0" applyFont="1" applyFill="1" applyBorder="1" applyAlignment="1">
      <alignment horizontal="left" vertical="center"/>
    </xf>
    <xf numFmtId="0" fontId="11" fillId="4" borderId="6" xfId="0" applyFont="1" applyFill="1" applyBorder="1" applyAlignment="1">
      <alignment vertical="center"/>
    </xf>
    <xf numFmtId="0" fontId="11" fillId="4" borderId="8" xfId="0" applyFont="1" applyFill="1" applyBorder="1" applyAlignment="1">
      <alignment vertical="center"/>
    </xf>
    <xf numFmtId="0" fontId="12" fillId="4" borderId="7" xfId="0" applyFont="1" applyFill="1" applyBorder="1" applyAlignment="1">
      <alignment horizontal="left" vertical="top"/>
    </xf>
    <xf numFmtId="0" fontId="12" fillId="4" borderId="0" xfId="0" applyFont="1" applyFill="1" applyAlignment="1">
      <alignment horizontal="left" vertical="top"/>
    </xf>
    <xf numFmtId="0" fontId="12" fillId="4" borderId="0" xfId="0" applyFont="1" applyFill="1" applyAlignment="1">
      <alignment vertical="top"/>
    </xf>
    <xf numFmtId="0" fontId="11" fillId="4" borderId="7" xfId="0" applyFont="1" applyFill="1" applyBorder="1" applyAlignment="1">
      <alignment vertical="top"/>
    </xf>
    <xf numFmtId="0" fontId="11" fillId="4" borderId="7" xfId="0" applyFont="1" applyFill="1" applyBorder="1" applyAlignment="1">
      <alignment vertical="center"/>
    </xf>
    <xf numFmtId="0" fontId="12" fillId="4" borderId="9" xfId="0" applyFont="1" applyFill="1" applyBorder="1" applyAlignment="1">
      <alignment horizontal="left" vertical="center"/>
    </xf>
    <xf numFmtId="0" fontId="12" fillId="4" borderId="8" xfId="0" applyFont="1" applyFill="1" applyBorder="1" applyAlignment="1">
      <alignment horizontal="left" vertical="center"/>
    </xf>
    <xf numFmtId="0" fontId="12" fillId="4" borderId="12" xfId="0" applyFont="1" applyFill="1" applyBorder="1" applyAlignment="1">
      <alignment horizontal="center" vertical="top"/>
    </xf>
    <xf numFmtId="0" fontId="13" fillId="4" borderId="9" xfId="0" applyFont="1" applyFill="1" applyBorder="1" applyAlignment="1">
      <alignment horizontal="left" vertical="top"/>
    </xf>
    <xf numFmtId="0" fontId="13" fillId="4" borderId="8" xfId="0" applyFont="1" applyFill="1" applyBorder="1" applyAlignment="1">
      <alignment horizontal="left" vertical="top"/>
    </xf>
    <xf numFmtId="0" fontId="12" fillId="4" borderId="8" xfId="0" applyFont="1" applyFill="1" applyBorder="1" applyAlignment="1">
      <alignment horizontal="left" vertical="top"/>
    </xf>
    <xf numFmtId="0" fontId="12" fillId="4" borderId="6" xfId="0" applyFont="1" applyFill="1" applyBorder="1" applyAlignment="1">
      <alignment horizontal="left" vertical="top"/>
    </xf>
    <xf numFmtId="0" fontId="12" fillId="4" borderId="3" xfId="0" applyFont="1" applyFill="1" applyBorder="1" applyAlignment="1">
      <alignment horizontal="center" vertical="top"/>
    </xf>
    <xf numFmtId="0" fontId="13" fillId="4" borderId="1" xfId="0" applyFont="1" applyFill="1" applyBorder="1" applyAlignment="1">
      <alignment horizontal="left" vertical="top"/>
    </xf>
    <xf numFmtId="0" fontId="13" fillId="4" borderId="6" xfId="0" applyFont="1" applyFill="1" applyBorder="1" applyAlignment="1">
      <alignment horizontal="left" vertical="top"/>
    </xf>
    <xf numFmtId="0" fontId="12" fillId="4" borderId="6" xfId="0" applyFont="1" applyFill="1" applyBorder="1" applyAlignment="1">
      <alignment vertical="top"/>
    </xf>
    <xf numFmtId="0" fontId="12" fillId="4" borderId="1" xfId="0" applyFont="1" applyFill="1" applyBorder="1" applyAlignment="1">
      <alignment horizontal="left" vertical="top"/>
    </xf>
    <xf numFmtId="0" fontId="13" fillId="4" borderId="0" xfId="0" applyFont="1" applyFill="1" applyAlignment="1">
      <alignment vertical="center"/>
    </xf>
    <xf numFmtId="0" fontId="12" fillId="4" borderId="0" xfId="0" applyFont="1" applyFill="1" applyAlignment="1">
      <alignment horizontal="right"/>
    </xf>
    <xf numFmtId="0" fontId="12" fillId="4" borderId="0" xfId="0" applyFont="1" applyFill="1"/>
    <xf numFmtId="0" fontId="12" fillId="0" borderId="0" xfId="0" applyFont="1"/>
    <xf numFmtId="0" fontId="12" fillId="4" borderId="8" xfId="0" applyFont="1" applyFill="1" applyBorder="1" applyAlignment="1">
      <alignment vertical="center"/>
    </xf>
    <xf numFmtId="0" fontId="12" fillId="4" borderId="5" xfId="0" applyFont="1" applyFill="1" applyBorder="1" applyAlignment="1">
      <alignment vertical="center"/>
    </xf>
    <xf numFmtId="0" fontId="12" fillId="4" borderId="5" xfId="0" applyFont="1" applyFill="1" applyBorder="1" applyAlignment="1">
      <alignment horizontal="right" vertical="center"/>
    </xf>
    <xf numFmtId="0" fontId="12" fillId="4" borderId="6" xfId="0" applyFont="1" applyFill="1" applyBorder="1" applyAlignment="1">
      <alignment vertical="center"/>
    </xf>
    <xf numFmtId="0" fontId="11" fillId="4" borderId="5" xfId="0" applyFont="1" applyFill="1" applyBorder="1" applyAlignment="1">
      <alignment vertical="center"/>
    </xf>
    <xf numFmtId="0" fontId="11" fillId="4" borderId="14" xfId="0" applyFont="1" applyFill="1" applyBorder="1" applyAlignment="1">
      <alignment vertical="center"/>
    </xf>
    <xf numFmtId="0" fontId="12" fillId="4" borderId="15" xfId="0" applyFont="1" applyFill="1" applyBorder="1" applyAlignment="1">
      <alignment horizontal="center" vertical="center"/>
    </xf>
    <xf numFmtId="0" fontId="12" fillId="4" borderId="15" xfId="0" applyFont="1" applyFill="1" applyBorder="1" applyAlignment="1">
      <alignment vertical="center"/>
    </xf>
    <xf numFmtId="0" fontId="12" fillId="4" borderId="16" xfId="0" applyFont="1" applyFill="1" applyBorder="1" applyAlignment="1">
      <alignment vertical="center"/>
    </xf>
    <xf numFmtId="0" fontId="12" fillId="4" borderId="11" xfId="0" applyFont="1" applyFill="1" applyBorder="1" applyAlignment="1">
      <alignment vertical="center" wrapText="1"/>
    </xf>
    <xf numFmtId="0" fontId="12" fillId="4" borderId="12" xfId="0" applyFont="1" applyFill="1" applyBorder="1" applyAlignment="1">
      <alignment horizontal="center" vertical="center" wrapText="1"/>
    </xf>
    <xf numFmtId="0" fontId="12" fillId="4" borderId="3" xfId="0" applyFont="1" applyFill="1" applyBorder="1" applyAlignment="1">
      <alignment horizontal="center" vertical="top" wrapText="1"/>
    </xf>
    <xf numFmtId="0" fontId="12" fillId="4" borderId="2" xfId="0" applyFont="1" applyFill="1" applyBorder="1" applyAlignment="1">
      <alignment horizontal="center" vertical="top"/>
    </xf>
    <xf numFmtId="0" fontId="12" fillId="4" borderId="3" xfId="0" applyFont="1" applyFill="1" applyBorder="1" applyAlignment="1">
      <alignment vertical="top"/>
    </xf>
    <xf numFmtId="168" fontId="12" fillId="4" borderId="3" xfId="0" applyNumberFormat="1" applyFont="1" applyFill="1" applyBorder="1" applyAlignment="1">
      <alignment horizontal="center" vertical="center"/>
    </xf>
    <xf numFmtId="168" fontId="12" fillId="4" borderId="2" xfId="0" applyNumberFormat="1" applyFont="1" applyFill="1" applyBorder="1" applyAlignment="1">
      <alignment horizontal="right" vertical="top"/>
    </xf>
    <xf numFmtId="168" fontId="12" fillId="4" borderId="3" xfId="0" applyNumberFormat="1" applyFont="1" applyFill="1" applyBorder="1" applyAlignment="1">
      <alignment horizontal="right" vertical="top"/>
    </xf>
    <xf numFmtId="0" fontId="12" fillId="4" borderId="3" xfId="0" applyFont="1" applyFill="1" applyBorder="1" applyAlignment="1">
      <alignment horizontal="right"/>
    </xf>
    <xf numFmtId="0" fontId="12" fillId="4" borderId="3" xfId="0" applyFont="1" applyFill="1" applyBorder="1" applyAlignment="1">
      <alignment horizontal="right" vertical="top"/>
    </xf>
    <xf numFmtId="0" fontId="12" fillId="4" borderId="18" xfId="0" applyFont="1" applyFill="1" applyBorder="1" applyAlignment="1">
      <alignment horizontal="center" vertical="top"/>
    </xf>
    <xf numFmtId="0" fontId="12" fillId="4" borderId="19" xfId="0" applyFont="1" applyFill="1" applyBorder="1" applyAlignment="1">
      <alignment vertical="top"/>
    </xf>
    <xf numFmtId="0" fontId="12" fillId="4" borderId="20" xfId="0" applyFont="1" applyFill="1" applyBorder="1" applyAlignment="1">
      <alignment vertical="top"/>
    </xf>
    <xf numFmtId="0" fontId="12" fillId="4" borderId="9" xfId="0" applyFont="1" applyFill="1" applyBorder="1" applyAlignment="1">
      <alignment vertical="top"/>
    </xf>
    <xf numFmtId="0" fontId="12" fillId="4" borderId="8" xfId="0" applyFont="1" applyFill="1" applyBorder="1" applyAlignment="1">
      <alignment vertical="top"/>
    </xf>
    <xf numFmtId="0" fontId="12" fillId="4" borderId="19" xfId="0" applyFont="1" applyFill="1" applyBorder="1" applyAlignment="1">
      <alignment horizontal="left" vertical="top"/>
    </xf>
    <xf numFmtId="0" fontId="12" fillId="4" borderId="20" xfId="0" applyFont="1" applyFill="1" applyBorder="1" applyAlignment="1">
      <alignment horizontal="left" vertical="top"/>
    </xf>
    <xf numFmtId="0" fontId="12" fillId="4" borderId="7" xfId="0" applyFont="1" applyFill="1" applyBorder="1" applyAlignment="1">
      <alignment vertical="center"/>
    </xf>
    <xf numFmtId="0" fontId="12" fillId="4" borderId="22" xfId="0" applyFont="1" applyFill="1" applyBorder="1" applyAlignment="1">
      <alignment vertical="center"/>
    </xf>
    <xf numFmtId="0" fontId="12" fillId="4" borderId="23" xfId="0" applyFont="1" applyFill="1" applyBorder="1" applyAlignment="1">
      <alignment vertical="center"/>
    </xf>
    <xf numFmtId="0" fontId="11" fillId="4" borderId="23" xfId="0" applyFont="1" applyFill="1" applyBorder="1" applyAlignment="1">
      <alignment vertical="top"/>
    </xf>
    <xf numFmtId="0" fontId="11" fillId="4" borderId="24" xfId="0" applyFont="1" applyFill="1" applyBorder="1" applyAlignment="1">
      <alignment vertical="center"/>
    </xf>
    <xf numFmtId="0" fontId="12" fillId="4" borderId="3" xfId="0" applyFont="1" applyFill="1" applyBorder="1"/>
    <xf numFmtId="168" fontId="12" fillId="4" borderId="25" xfId="0" applyNumberFormat="1" applyFont="1" applyFill="1" applyBorder="1" applyAlignment="1">
      <alignment horizontal="right" vertical="top"/>
    </xf>
    <xf numFmtId="38" fontId="12" fillId="4" borderId="12" xfId="0" applyNumberFormat="1" applyFont="1" applyFill="1" applyBorder="1" applyAlignment="1">
      <alignment vertical="top"/>
    </xf>
    <xf numFmtId="0" fontId="12" fillId="4" borderId="10" xfId="0" applyFont="1" applyFill="1" applyBorder="1" applyAlignment="1">
      <alignment vertical="top"/>
    </xf>
    <xf numFmtId="0" fontId="12" fillId="4" borderId="14" xfId="0" applyFont="1" applyFill="1" applyBorder="1" applyAlignment="1">
      <alignment vertical="center"/>
    </xf>
    <xf numFmtId="0" fontId="11" fillId="4" borderId="15" xfId="0" applyFont="1" applyFill="1" applyBorder="1" applyAlignment="1">
      <alignment vertical="center"/>
    </xf>
    <xf numFmtId="0" fontId="11" fillId="4" borderId="27" xfId="0" applyFont="1" applyFill="1" applyBorder="1" applyAlignment="1">
      <alignment vertical="top"/>
    </xf>
    <xf numFmtId="0" fontId="11" fillId="4" borderId="0" xfId="0" applyFont="1" applyFill="1" applyAlignment="1">
      <alignment horizontal="center" vertical="center"/>
    </xf>
    <xf numFmtId="0" fontId="15" fillId="2" borderId="28" xfId="0" applyFont="1" applyFill="1" applyBorder="1"/>
    <xf numFmtId="0" fontId="5" fillId="2" borderId="29" xfId="0" applyFont="1" applyFill="1" applyBorder="1"/>
    <xf numFmtId="0" fontId="5" fillId="2" borderId="30" xfId="0" applyFont="1" applyFill="1" applyBorder="1"/>
    <xf numFmtId="0" fontId="16" fillId="0" borderId="0" xfId="0" applyFont="1"/>
    <xf numFmtId="0" fontId="17" fillId="0" borderId="0" xfId="0" applyFont="1"/>
    <xf numFmtId="0" fontId="18" fillId="7" borderId="10" xfId="0" applyFont="1" applyFill="1" applyBorder="1" applyAlignment="1">
      <alignment horizontal="center"/>
    </xf>
    <xf numFmtId="0" fontId="18" fillId="8" borderId="10" xfId="0" applyFont="1" applyFill="1" applyBorder="1" applyAlignment="1">
      <alignment horizontal="center"/>
    </xf>
    <xf numFmtId="0" fontId="18" fillId="0" borderId="0" xfId="0" applyFont="1" applyAlignment="1">
      <alignment horizontal="center"/>
    </xf>
    <xf numFmtId="0" fontId="19" fillId="6" borderId="32" xfId="0" applyFont="1" applyFill="1" applyBorder="1"/>
    <xf numFmtId="0" fontId="19" fillId="6" borderId="33" xfId="0" applyFont="1" applyFill="1" applyBorder="1"/>
    <xf numFmtId="0" fontId="5" fillId="0" borderId="34" xfId="0" applyFont="1" applyBorder="1" applyAlignment="1">
      <alignment horizontal="center" vertical="center"/>
    </xf>
    <xf numFmtId="0" fontId="5" fillId="0" borderId="35" xfId="0" applyFont="1" applyBorder="1" applyAlignment="1">
      <alignment horizontal="center" vertical="center"/>
    </xf>
    <xf numFmtId="0" fontId="19" fillId="6" borderId="36" xfId="0" applyFont="1" applyFill="1" applyBorder="1" applyAlignment="1">
      <alignment horizontal="center" vertical="center"/>
    </xf>
    <xf numFmtId="0" fontId="5" fillId="0" borderId="37" xfId="0" applyFont="1" applyBorder="1"/>
    <xf numFmtId="0" fontId="5" fillId="0" borderId="1" xfId="0" applyFont="1" applyBorder="1"/>
    <xf numFmtId="0" fontId="5" fillId="0" borderId="6" xfId="0" applyFont="1" applyBorder="1"/>
    <xf numFmtId="0" fontId="5" fillId="0" borderId="8" xfId="0" applyFont="1" applyBorder="1"/>
    <xf numFmtId="0" fontId="5" fillId="0" borderId="15" xfId="0" applyFont="1" applyBorder="1"/>
    <xf numFmtId="168" fontId="5" fillId="0" borderId="3" xfId="0" applyNumberFormat="1" applyFont="1" applyBorder="1"/>
    <xf numFmtId="0" fontId="5" fillId="0" borderId="16" xfId="0" applyFont="1" applyBorder="1"/>
    <xf numFmtId="0" fontId="19" fillId="6" borderId="6" xfId="0" applyFont="1" applyFill="1" applyBorder="1"/>
    <xf numFmtId="0" fontId="19" fillId="6" borderId="2" xfId="0" applyFont="1" applyFill="1" applyBorder="1"/>
    <xf numFmtId="168" fontId="5" fillId="7" borderId="3" xfId="0" applyNumberFormat="1" applyFont="1" applyFill="1" applyBorder="1"/>
    <xf numFmtId="168" fontId="5" fillId="8" borderId="3" xfId="0" applyNumberFormat="1" applyFont="1" applyFill="1" applyBorder="1"/>
    <xf numFmtId="0" fontId="5" fillId="0" borderId="4" xfId="0" applyFont="1" applyBorder="1"/>
    <xf numFmtId="0" fontId="5" fillId="0" borderId="5" xfId="0" applyFont="1" applyBorder="1"/>
    <xf numFmtId="0" fontId="5" fillId="0" borderId="14" xfId="0" applyFont="1" applyBorder="1"/>
    <xf numFmtId="0" fontId="17" fillId="6" borderId="3" xfId="0" applyFont="1" applyFill="1" applyBorder="1" applyAlignment="1">
      <alignment horizontal="center"/>
    </xf>
    <xf numFmtId="0" fontId="5" fillId="9" borderId="4" xfId="0" applyFont="1" applyFill="1" applyBorder="1"/>
    <xf numFmtId="0" fontId="5" fillId="9" borderId="5" xfId="0" applyFont="1" applyFill="1" applyBorder="1"/>
    <xf numFmtId="168" fontId="5" fillId="9" borderId="6" xfId="0" applyNumberFormat="1" applyFont="1" applyFill="1" applyBorder="1"/>
    <xf numFmtId="0" fontId="5" fillId="0" borderId="7" xfId="0" applyFont="1" applyBorder="1"/>
    <xf numFmtId="0" fontId="5" fillId="0" borderId="9" xfId="0" applyFont="1" applyBorder="1"/>
    <xf numFmtId="168" fontId="5" fillId="4" borderId="3" xfId="0" applyNumberFormat="1" applyFont="1" applyFill="1" applyBorder="1"/>
    <xf numFmtId="0" fontId="19" fillId="10" borderId="10" xfId="0" applyFont="1" applyFill="1" applyBorder="1" applyAlignment="1">
      <alignment horizontal="center"/>
    </xf>
    <xf numFmtId="0" fontId="19" fillId="6" borderId="38" xfId="0" applyFont="1" applyFill="1" applyBorder="1" applyAlignment="1">
      <alignment horizontal="center" vertical="center"/>
    </xf>
    <xf numFmtId="0" fontId="19" fillId="3" borderId="39" xfId="0" applyFont="1" applyFill="1" applyBorder="1" applyAlignment="1">
      <alignment horizontal="center" vertical="center"/>
    </xf>
    <xf numFmtId="0" fontId="5" fillId="0" borderId="40" xfId="0" applyFont="1" applyBorder="1"/>
    <xf numFmtId="9" fontId="5" fillId="0" borderId="3" xfId="0" applyNumberFormat="1" applyFont="1" applyBorder="1" applyAlignment="1">
      <alignment horizontal="center"/>
    </xf>
    <xf numFmtId="9" fontId="5" fillId="0" borderId="1" xfId="0" applyNumberFormat="1" applyFont="1" applyBorder="1"/>
    <xf numFmtId="0" fontId="5" fillId="0" borderId="41" xfId="0" applyFont="1" applyBorder="1"/>
    <xf numFmtId="168" fontId="17" fillId="10" borderId="3" xfId="0" applyNumberFormat="1" applyFont="1" applyFill="1" applyBorder="1"/>
    <xf numFmtId="0" fontId="5" fillId="0" borderId="42" xfId="0" applyFont="1" applyBorder="1"/>
    <xf numFmtId="0" fontId="17" fillId="6" borderId="1" xfId="0" applyFont="1" applyFill="1" applyBorder="1" applyAlignment="1">
      <alignment horizontal="center"/>
    </xf>
    <xf numFmtId="0" fontId="5" fillId="9" borderId="6" xfId="0" applyFont="1" applyFill="1" applyBorder="1"/>
    <xf numFmtId="0" fontId="5" fillId="0" borderId="3" xfId="0" applyFont="1" applyBorder="1"/>
    <xf numFmtId="168" fontId="5" fillId="0" borderId="0" xfId="0" applyNumberFormat="1" applyFont="1"/>
    <xf numFmtId="0" fontId="19" fillId="6" borderId="1" xfId="0" applyFont="1" applyFill="1" applyBorder="1"/>
    <xf numFmtId="0" fontId="5" fillId="0" borderId="43" xfId="0" applyFont="1" applyBorder="1"/>
    <xf numFmtId="168" fontId="5" fillId="7" borderId="47" xfId="0" applyNumberFormat="1" applyFont="1" applyFill="1" applyBorder="1"/>
    <xf numFmtId="168" fontId="5" fillId="8" borderId="47" xfId="0" applyNumberFormat="1" applyFont="1" applyFill="1" applyBorder="1"/>
    <xf numFmtId="168" fontId="5" fillId="0" borderId="47" xfId="0" applyNumberFormat="1" applyFont="1" applyBorder="1"/>
    <xf numFmtId="9" fontId="5" fillId="0" borderId="47" xfId="0" applyNumberFormat="1" applyFont="1" applyBorder="1" applyAlignment="1">
      <alignment horizontal="center"/>
    </xf>
    <xf numFmtId="168" fontId="17" fillId="10" borderId="47" xfId="0" applyNumberFormat="1" applyFont="1" applyFill="1" applyBorder="1"/>
    <xf numFmtId="9" fontId="5" fillId="0" borderId="44" xfId="0" applyNumberFormat="1" applyFont="1" applyBorder="1"/>
    <xf numFmtId="0" fontId="5" fillId="0" borderId="48" xfId="0" applyFont="1" applyBorder="1"/>
    <xf numFmtId="3" fontId="5" fillId="0" borderId="0" xfId="0" applyNumberFormat="1" applyFont="1"/>
    <xf numFmtId="0" fontId="20" fillId="0" borderId="0" xfId="0" applyFont="1" applyAlignment="1">
      <alignment vertical="center"/>
    </xf>
    <xf numFmtId="0" fontId="21" fillId="0" borderId="0" xfId="0" applyFont="1" applyAlignment="1">
      <alignment vertical="center"/>
    </xf>
    <xf numFmtId="0" fontId="22" fillId="0" borderId="0" xfId="0" applyFont="1" applyAlignment="1">
      <alignment vertical="center"/>
    </xf>
    <xf numFmtId="0" fontId="23" fillId="0" borderId="0" xfId="0" applyFont="1" applyAlignment="1">
      <alignment vertical="center"/>
    </xf>
    <xf numFmtId="168" fontId="21" fillId="0" borderId="0" xfId="0" applyNumberFormat="1" applyFont="1" applyAlignment="1">
      <alignment vertical="center"/>
    </xf>
    <xf numFmtId="0" fontId="24" fillId="0" borderId="0" xfId="0" applyFont="1" applyAlignment="1">
      <alignment vertical="center"/>
    </xf>
    <xf numFmtId="0" fontId="20" fillId="0" borderId="53" xfId="0" applyFont="1" applyBorder="1" applyAlignment="1">
      <alignment horizontal="center" vertical="center"/>
    </xf>
    <xf numFmtId="0" fontId="21" fillId="0" borderId="35" xfId="0" applyFont="1" applyBorder="1" applyAlignment="1">
      <alignment vertical="center"/>
    </xf>
    <xf numFmtId="168" fontId="21" fillId="0" borderId="59" xfId="0" applyNumberFormat="1" applyFont="1" applyBorder="1" applyAlignment="1">
      <alignment vertical="center"/>
    </xf>
    <xf numFmtId="168" fontId="21" fillId="2" borderId="60" xfId="0" applyNumberFormat="1" applyFont="1" applyFill="1" applyBorder="1" applyAlignment="1">
      <alignment vertical="center"/>
    </xf>
    <xf numFmtId="0" fontId="21" fillId="0" borderId="59" xfId="0" applyFont="1" applyBorder="1" applyAlignment="1">
      <alignment horizontal="center" vertical="center"/>
    </xf>
    <xf numFmtId="0" fontId="20" fillId="0" borderId="61" xfId="0" applyFont="1" applyBorder="1" applyAlignment="1">
      <alignment horizontal="center" vertical="center"/>
    </xf>
    <xf numFmtId="0" fontId="21" fillId="14" borderId="0" xfId="0" applyFont="1" applyFill="1" applyAlignment="1">
      <alignment vertical="center"/>
    </xf>
    <xf numFmtId="168" fontId="21" fillId="14" borderId="59" xfId="0" applyNumberFormat="1" applyFont="1" applyFill="1" applyBorder="1" applyAlignment="1">
      <alignment horizontal="center" vertical="center"/>
    </xf>
    <xf numFmtId="168" fontId="21" fillId="14" borderId="0" xfId="0" applyNumberFormat="1" applyFont="1" applyFill="1" applyAlignment="1">
      <alignment horizontal="center" vertical="center"/>
    </xf>
    <xf numFmtId="168" fontId="21" fillId="14" borderId="62" xfId="0" applyNumberFormat="1" applyFont="1" applyFill="1" applyBorder="1" applyAlignment="1">
      <alignment vertical="center"/>
    </xf>
    <xf numFmtId="0" fontId="21" fillId="14" borderId="59" xfId="0" applyFont="1" applyFill="1" applyBorder="1" applyAlignment="1">
      <alignment horizontal="center" vertical="center"/>
    </xf>
    <xf numFmtId="0" fontId="21" fillId="0" borderId="0" xfId="0" applyFont="1" applyAlignment="1">
      <alignment vertical="top"/>
    </xf>
    <xf numFmtId="0" fontId="20" fillId="0" borderId="61" xfId="0" applyFont="1" applyBorder="1" applyAlignment="1">
      <alignment horizontal="center" vertical="top"/>
    </xf>
    <xf numFmtId="3" fontId="20" fillId="0" borderId="7" xfId="0" applyNumberFormat="1" applyFont="1" applyBorder="1" applyAlignment="1">
      <alignment vertical="top"/>
    </xf>
    <xf numFmtId="165" fontId="20" fillId="0" borderId="59" xfId="0" applyNumberFormat="1" applyFont="1" applyBorder="1" applyAlignment="1">
      <alignment vertical="top"/>
    </xf>
    <xf numFmtId="165" fontId="20" fillId="0" borderId="0" xfId="0" applyNumberFormat="1" applyFont="1" applyAlignment="1">
      <alignment vertical="top"/>
    </xf>
    <xf numFmtId="168" fontId="20" fillId="0" borderId="62" xfId="0" applyNumberFormat="1" applyFont="1" applyBorder="1" applyAlignment="1">
      <alignment vertical="top"/>
    </xf>
    <xf numFmtId="3" fontId="20" fillId="0" borderId="59" xfId="0" applyNumberFormat="1" applyFont="1" applyBorder="1" applyAlignment="1">
      <alignment vertical="top"/>
    </xf>
    <xf numFmtId="0" fontId="20" fillId="0" borderId="56" xfId="0" applyFont="1" applyBorder="1" applyAlignment="1">
      <alignment horizontal="center" vertical="center"/>
    </xf>
    <xf numFmtId="0" fontId="20" fillId="0" borderId="63" xfId="0" applyFont="1" applyBorder="1"/>
    <xf numFmtId="165" fontId="20" fillId="0" borderId="51" xfId="0" applyNumberFormat="1" applyFont="1" applyBorder="1" applyAlignment="1">
      <alignment vertical="center"/>
    </xf>
    <xf numFmtId="165" fontId="20" fillId="0" borderId="52" xfId="0" applyNumberFormat="1" applyFont="1" applyBorder="1" applyAlignment="1">
      <alignment vertical="center"/>
    </xf>
    <xf numFmtId="168" fontId="20" fillId="0" borderId="58" xfId="0" applyNumberFormat="1" applyFont="1" applyBorder="1" applyAlignment="1">
      <alignment horizontal="right" vertical="center"/>
    </xf>
    <xf numFmtId="0" fontId="20" fillId="0" borderId="51" xfId="0" applyFont="1" applyBorder="1" applyAlignment="1">
      <alignment horizontal="center" vertical="center"/>
    </xf>
    <xf numFmtId="0" fontId="20" fillId="0" borderId="0" xfId="0" applyFont="1" applyAlignment="1">
      <alignment horizontal="center" vertical="center"/>
    </xf>
    <xf numFmtId="0" fontId="21" fillId="0" borderId="0" xfId="0" applyFont="1" applyAlignment="1">
      <alignment horizontal="center" vertical="center"/>
    </xf>
    <xf numFmtId="0" fontId="8" fillId="0" borderId="61" xfId="0" applyFont="1" applyBorder="1"/>
    <xf numFmtId="0" fontId="20" fillId="0" borderId="64" xfId="0" applyFont="1" applyBorder="1" applyAlignment="1">
      <alignment horizontal="center" vertical="center"/>
    </xf>
    <xf numFmtId="0" fontId="21" fillId="14" borderId="50" xfId="0" applyFont="1" applyFill="1" applyBorder="1" applyAlignment="1">
      <alignment vertical="center"/>
    </xf>
    <xf numFmtId="168" fontId="21" fillId="14" borderId="35" xfId="0" applyNumberFormat="1" applyFont="1" applyFill="1" applyBorder="1" applyAlignment="1">
      <alignment horizontal="center" vertical="center"/>
    </xf>
    <xf numFmtId="168" fontId="21" fillId="14" borderId="65" xfId="0" applyNumberFormat="1" applyFont="1" applyFill="1" applyBorder="1" applyAlignment="1">
      <alignment vertical="center"/>
    </xf>
    <xf numFmtId="0" fontId="21" fillId="14" borderId="49" xfId="0" applyFont="1" applyFill="1" applyBorder="1" applyAlignment="1">
      <alignment horizontal="center" vertical="center"/>
    </xf>
    <xf numFmtId="168" fontId="21" fillId="14" borderId="50" xfId="0" applyNumberFormat="1" applyFont="1" applyFill="1" applyBorder="1" applyAlignment="1">
      <alignment horizontal="center" vertical="center"/>
    </xf>
    <xf numFmtId="0" fontId="20" fillId="0" borderId="66" xfId="0" applyFont="1" applyBorder="1" applyAlignment="1">
      <alignment horizontal="center" vertical="top"/>
    </xf>
    <xf numFmtId="0" fontId="25" fillId="0" borderId="7" xfId="0" applyFont="1" applyBorder="1" applyAlignment="1">
      <alignment vertical="top"/>
    </xf>
    <xf numFmtId="165" fontId="20" fillId="0" borderId="59" xfId="0" applyNumberFormat="1" applyFont="1" applyBorder="1" applyAlignment="1">
      <alignment horizontal="center" vertical="top"/>
    </xf>
    <xf numFmtId="0" fontId="20" fillId="0" borderId="67" xfId="0" applyFont="1" applyBorder="1" applyAlignment="1">
      <alignment horizontal="center" vertical="center"/>
    </xf>
    <xf numFmtId="0" fontId="20" fillId="0" borderId="68" xfId="0" applyFont="1" applyBorder="1"/>
    <xf numFmtId="165" fontId="20" fillId="0" borderId="51" xfId="0" applyNumberFormat="1" applyFont="1" applyBorder="1" applyAlignment="1">
      <alignment horizontal="center"/>
    </xf>
    <xf numFmtId="168" fontId="21" fillId="0" borderId="63" xfId="0" applyNumberFormat="1" applyFont="1" applyBorder="1" applyAlignment="1">
      <alignment vertical="center"/>
    </xf>
    <xf numFmtId="0" fontId="21" fillId="0" borderId="63" xfId="0" applyFont="1" applyBorder="1" applyAlignment="1">
      <alignment horizontal="center" vertical="center"/>
    </xf>
    <xf numFmtId="0" fontId="20" fillId="0" borderId="0" xfId="0" applyFont="1" applyAlignment="1">
      <alignment vertical="top"/>
    </xf>
    <xf numFmtId="0" fontId="20" fillId="0" borderId="63" xfId="0" applyFont="1" applyBorder="1" applyAlignment="1">
      <alignment horizontal="center" vertical="center"/>
    </xf>
    <xf numFmtId="0" fontId="21" fillId="0" borderId="63" xfId="0" applyFont="1" applyBorder="1" applyAlignment="1">
      <alignment vertical="center"/>
    </xf>
    <xf numFmtId="0" fontId="20" fillId="0" borderId="57" xfId="0" applyFont="1" applyBorder="1"/>
    <xf numFmtId="0" fontId="20" fillId="0" borderId="35" xfId="0" applyFont="1" applyBorder="1" applyAlignment="1">
      <alignment horizontal="center" vertical="center"/>
    </xf>
    <xf numFmtId="0" fontId="20" fillId="0" borderId="35" xfId="0" applyFont="1" applyBorder="1" applyAlignment="1">
      <alignment vertical="center"/>
    </xf>
    <xf numFmtId="168" fontId="20" fillId="0" borderId="35" xfId="0" applyNumberFormat="1" applyFont="1" applyBorder="1" applyAlignment="1">
      <alignment vertical="center"/>
    </xf>
    <xf numFmtId="168" fontId="20" fillId="0" borderId="35" xfId="0" applyNumberFormat="1" applyFont="1" applyBorder="1" applyAlignment="1">
      <alignment horizontal="right" vertical="center"/>
    </xf>
    <xf numFmtId="168" fontId="21" fillId="14" borderId="55" xfId="0" applyNumberFormat="1" applyFont="1" applyFill="1" applyBorder="1" applyAlignment="1">
      <alignment vertical="center"/>
    </xf>
    <xf numFmtId="168" fontId="21" fillId="0" borderId="79" xfId="0" applyNumberFormat="1" applyFont="1" applyBorder="1" applyAlignment="1">
      <alignment vertical="center"/>
    </xf>
    <xf numFmtId="168" fontId="21" fillId="2" borderId="48" xfId="0" applyNumberFormat="1" applyFont="1" applyFill="1" applyBorder="1" applyAlignment="1">
      <alignment vertical="center"/>
    </xf>
    <xf numFmtId="3" fontId="21" fillId="0" borderId="0" xfId="0" applyNumberFormat="1" applyFont="1" applyAlignment="1">
      <alignment vertical="center"/>
    </xf>
    <xf numFmtId="168" fontId="21" fillId="14" borderId="80" xfId="0" applyNumberFormat="1" applyFont="1" applyFill="1" applyBorder="1" applyAlignment="1">
      <alignment vertical="center"/>
    </xf>
    <xf numFmtId="165" fontId="20" fillId="0" borderId="52" xfId="0" applyNumberFormat="1" applyFont="1" applyBorder="1" applyAlignment="1">
      <alignment horizontal="right"/>
    </xf>
    <xf numFmtId="165" fontId="20" fillId="0" borderId="52" xfId="0" applyNumberFormat="1" applyFont="1" applyBorder="1"/>
    <xf numFmtId="165" fontId="20" fillId="0" borderId="63" xfId="0" applyNumberFormat="1" applyFont="1" applyBorder="1" applyAlignment="1">
      <alignment vertical="center"/>
    </xf>
    <xf numFmtId="168" fontId="20" fillId="0" borderId="81" xfId="0" applyNumberFormat="1" applyFont="1" applyBorder="1" applyAlignment="1">
      <alignment horizontal="right" vertical="center"/>
    </xf>
    <xf numFmtId="3" fontId="21" fillId="14" borderId="35" xfId="0" applyNumberFormat="1" applyFont="1" applyFill="1" applyBorder="1" applyAlignment="1">
      <alignment horizontal="center" vertical="center"/>
    </xf>
    <xf numFmtId="3" fontId="21" fillId="0" borderId="63" xfId="0" applyNumberFormat="1" applyFont="1" applyBorder="1" applyAlignment="1">
      <alignment vertical="center"/>
    </xf>
    <xf numFmtId="3" fontId="21" fillId="14" borderId="59" xfId="0" applyNumberFormat="1" applyFont="1" applyFill="1" applyBorder="1" applyAlignment="1">
      <alignment horizontal="center" vertical="center"/>
    </xf>
    <xf numFmtId="3" fontId="21" fillId="14" borderId="0" xfId="0" applyNumberFormat="1" applyFont="1" applyFill="1" applyAlignment="1">
      <alignment horizontal="center" vertical="center"/>
    </xf>
    <xf numFmtId="3" fontId="20" fillId="0" borderId="35" xfId="0" applyNumberFormat="1" applyFont="1" applyBorder="1" applyAlignment="1">
      <alignment vertical="center"/>
    </xf>
    <xf numFmtId="3" fontId="20" fillId="0" borderId="35" xfId="0" applyNumberFormat="1" applyFont="1" applyBorder="1" applyAlignment="1">
      <alignment horizontal="right" vertical="center"/>
    </xf>
    <xf numFmtId="168" fontId="21" fillId="0" borderId="0" xfId="0" applyNumberFormat="1" applyFont="1" applyAlignment="1">
      <alignment horizontal="center" vertical="center"/>
    </xf>
    <xf numFmtId="0" fontId="21" fillId="0" borderId="0" xfId="0" applyFont="1" applyAlignment="1">
      <alignment horizontal="left" vertical="center" wrapText="1"/>
    </xf>
    <xf numFmtId="0" fontId="21" fillId="0" borderId="0" xfId="0" applyFont="1" applyAlignment="1">
      <alignment horizontal="left" vertical="center"/>
    </xf>
    <xf numFmtId="3" fontId="20" fillId="0" borderId="0" xfId="0" applyNumberFormat="1" applyFont="1" applyAlignment="1">
      <alignment vertical="center"/>
    </xf>
    <xf numFmtId="168" fontId="20" fillId="0" borderId="0" xfId="0" applyNumberFormat="1" applyFont="1" applyAlignment="1">
      <alignment vertical="center"/>
    </xf>
    <xf numFmtId="3" fontId="20" fillId="0" borderId="0" xfId="0" applyNumberFormat="1" applyFont="1" applyAlignment="1">
      <alignment horizontal="left" vertical="center" wrapText="1"/>
    </xf>
    <xf numFmtId="3" fontId="21" fillId="0" borderId="0" xfId="0" applyNumberFormat="1" applyFont="1" applyAlignment="1">
      <alignment horizontal="center" vertical="center"/>
    </xf>
    <xf numFmtId="168" fontId="27" fillId="2" borderId="43" xfId="0" applyNumberFormat="1" applyFont="1" applyFill="1" applyBorder="1" applyAlignment="1">
      <alignment horizontal="center" vertical="center"/>
    </xf>
    <xf numFmtId="0" fontId="27" fillId="2" borderId="85" xfId="0" applyFont="1" applyFill="1" applyBorder="1" applyAlignment="1">
      <alignment horizontal="center" vertical="center"/>
    </xf>
    <xf numFmtId="168" fontId="21" fillId="0" borderId="53" xfId="0" applyNumberFormat="1" applyFont="1" applyBorder="1" applyAlignment="1">
      <alignment vertical="center"/>
    </xf>
    <xf numFmtId="0" fontId="21" fillId="0" borderId="84" xfId="0" applyFont="1" applyBorder="1" applyAlignment="1">
      <alignment vertical="center"/>
    </xf>
    <xf numFmtId="0" fontId="21" fillId="0" borderId="61" xfId="0" applyFont="1" applyBorder="1" applyAlignment="1">
      <alignment horizontal="left" vertical="center"/>
    </xf>
    <xf numFmtId="0" fontId="21" fillId="0" borderId="87" xfId="0" applyFont="1" applyBorder="1" applyAlignment="1">
      <alignment horizontal="left" vertical="center"/>
    </xf>
    <xf numFmtId="168" fontId="21" fillId="0" borderId="61" xfId="0" applyNumberFormat="1" applyFont="1" applyBorder="1" applyAlignment="1">
      <alignment vertical="center"/>
    </xf>
    <xf numFmtId="0" fontId="21" fillId="0" borderId="87" xfId="0" applyFont="1" applyBorder="1" applyAlignment="1">
      <alignment vertical="center"/>
    </xf>
    <xf numFmtId="3" fontId="21" fillId="0" borderId="61" xfId="0" applyNumberFormat="1" applyFont="1" applyBorder="1" applyAlignment="1">
      <alignment horizontal="left" vertical="center" wrapText="1"/>
    </xf>
    <xf numFmtId="3" fontId="21" fillId="0" borderId="87" xfId="0" applyNumberFormat="1" applyFont="1" applyBorder="1" applyAlignment="1">
      <alignment horizontal="left" vertical="center" wrapText="1"/>
    </xf>
    <xf numFmtId="3" fontId="20" fillId="0" borderId="0" xfId="0" applyNumberFormat="1" applyFont="1" applyAlignment="1">
      <alignment vertical="top"/>
    </xf>
    <xf numFmtId="168" fontId="20" fillId="0" borderId="61" xfId="0" applyNumberFormat="1" applyFont="1" applyBorder="1" applyAlignment="1">
      <alignment vertical="top"/>
    </xf>
    <xf numFmtId="168" fontId="20" fillId="0" borderId="87" xfId="0" applyNumberFormat="1" applyFont="1" applyBorder="1" applyAlignment="1">
      <alignment vertical="top"/>
    </xf>
    <xf numFmtId="3" fontId="20" fillId="0" borderId="61" xfId="0" applyNumberFormat="1" applyFont="1" applyBorder="1" applyAlignment="1">
      <alignment horizontal="left" vertical="top" wrapText="1"/>
    </xf>
    <xf numFmtId="3" fontId="20" fillId="0" borderId="87" xfId="0" applyNumberFormat="1" applyFont="1" applyBorder="1" applyAlignment="1">
      <alignment horizontal="left" vertical="top" wrapText="1"/>
    </xf>
    <xf numFmtId="3" fontId="20" fillId="0" borderId="0" xfId="0" applyNumberFormat="1" applyFont="1" applyAlignment="1">
      <alignment horizontal="right" vertical="top"/>
    </xf>
    <xf numFmtId="0" fontId="20" fillId="0" borderId="87" xfId="0" applyFont="1" applyBorder="1" applyAlignment="1">
      <alignment horizontal="left" vertical="top" wrapText="1"/>
    </xf>
    <xf numFmtId="3" fontId="20" fillId="0" borderId="0" xfId="0" applyNumberFormat="1" applyFont="1" applyAlignment="1">
      <alignment horizontal="right" vertical="center"/>
    </xf>
    <xf numFmtId="168" fontId="20" fillId="0" borderId="56" xfId="0" applyNumberFormat="1" applyFont="1" applyBorder="1" applyAlignment="1">
      <alignment vertical="center"/>
    </xf>
    <xf numFmtId="168" fontId="20" fillId="0" borderId="86" xfId="0" applyNumberFormat="1" applyFont="1" applyBorder="1" applyAlignment="1">
      <alignment vertical="center"/>
    </xf>
    <xf numFmtId="3" fontId="20" fillId="0" borderId="56" xfId="0" applyNumberFormat="1" applyFont="1" applyBorder="1" applyAlignment="1">
      <alignment horizontal="left" vertical="center" wrapText="1"/>
    </xf>
    <xf numFmtId="0" fontId="20" fillId="0" borderId="86" xfId="0" applyFont="1" applyBorder="1" applyAlignment="1">
      <alignment horizontal="left" vertical="center" wrapText="1"/>
    </xf>
    <xf numFmtId="168" fontId="20" fillId="0" borderId="0" xfId="0" applyNumberFormat="1" applyFont="1" applyAlignment="1">
      <alignment horizontal="right" vertical="center"/>
    </xf>
    <xf numFmtId="168" fontId="20" fillId="0" borderId="61" xfId="0" applyNumberFormat="1" applyFont="1" applyBorder="1" applyAlignment="1">
      <alignment horizontal="right" vertical="center"/>
    </xf>
    <xf numFmtId="3" fontId="20" fillId="0" borderId="87" xfId="0" applyNumberFormat="1" applyFont="1" applyBorder="1" applyAlignment="1">
      <alignment horizontal="right" vertical="center"/>
    </xf>
    <xf numFmtId="3" fontId="21" fillId="0" borderId="61" xfId="0" applyNumberFormat="1" applyFont="1" applyBorder="1" applyAlignment="1">
      <alignment horizontal="left" vertical="top" wrapText="1"/>
    </xf>
    <xf numFmtId="3" fontId="21" fillId="0" borderId="87" xfId="0" applyNumberFormat="1" applyFont="1" applyBorder="1" applyAlignment="1">
      <alignment horizontal="left" vertical="top" wrapText="1"/>
    </xf>
    <xf numFmtId="0" fontId="21" fillId="0" borderId="63" xfId="0" applyFont="1" applyBorder="1" applyAlignment="1">
      <alignment horizontal="left" vertical="center" wrapText="1"/>
    </xf>
    <xf numFmtId="3" fontId="21" fillId="0" borderId="87" xfId="0" applyNumberFormat="1" applyFont="1" applyBorder="1" applyAlignment="1">
      <alignment vertical="center"/>
    </xf>
    <xf numFmtId="3" fontId="21" fillId="14" borderId="61" xfId="0" applyNumberFormat="1" applyFont="1" applyFill="1" applyBorder="1" applyAlignment="1">
      <alignment horizontal="left" vertical="center" wrapText="1"/>
    </xf>
    <xf numFmtId="3" fontId="21" fillId="14" borderId="87" xfId="0" applyNumberFormat="1" applyFont="1" applyFill="1" applyBorder="1" applyAlignment="1">
      <alignment horizontal="left" vertical="center" wrapText="1"/>
    </xf>
    <xf numFmtId="3" fontId="20" fillId="0" borderId="61" xfId="0" applyNumberFormat="1" applyFont="1" applyBorder="1" applyAlignment="1">
      <alignment horizontal="left" vertical="center" wrapText="1"/>
    </xf>
    <xf numFmtId="3" fontId="20" fillId="0" borderId="87" xfId="0" applyNumberFormat="1" applyFont="1" applyBorder="1" applyAlignment="1">
      <alignment horizontal="left" vertical="center" wrapText="1"/>
    </xf>
    <xf numFmtId="3" fontId="20" fillId="0" borderId="35" xfId="0" applyNumberFormat="1" applyFont="1" applyBorder="1" applyAlignment="1">
      <alignment horizontal="left" vertical="center" wrapText="1"/>
    </xf>
    <xf numFmtId="167" fontId="21" fillId="4" borderId="88" xfId="0" applyNumberFormat="1" applyFont="1" applyFill="1" applyBorder="1" applyAlignment="1">
      <alignment vertical="center"/>
    </xf>
    <xf numFmtId="167" fontId="21" fillId="4" borderId="81" xfId="0" applyNumberFormat="1" applyFont="1" applyFill="1" applyBorder="1" applyAlignment="1">
      <alignment vertical="center"/>
    </xf>
    <xf numFmtId="167" fontId="21" fillId="2" borderId="89" xfId="0" applyNumberFormat="1" applyFont="1" applyFill="1" applyBorder="1" applyAlignment="1">
      <alignment vertical="center"/>
    </xf>
    <xf numFmtId="0" fontId="8" fillId="0" borderId="61" xfId="0" applyFont="1" applyBorder="1" applyAlignment="1">
      <alignment horizontal="center"/>
    </xf>
    <xf numFmtId="0" fontId="28" fillId="15" borderId="0" xfId="0" applyFont="1" applyFill="1"/>
    <xf numFmtId="0" fontId="29" fillId="15" borderId="49" xfId="0" applyFont="1" applyFill="1" applyBorder="1"/>
    <xf numFmtId="0" fontId="29" fillId="15" borderId="50" xfId="0" applyFont="1" applyFill="1" applyBorder="1"/>
    <xf numFmtId="168" fontId="29" fillId="15" borderId="55" xfId="0" applyNumberFormat="1" applyFont="1" applyFill="1" applyBorder="1"/>
    <xf numFmtId="3" fontId="30" fillId="16" borderId="49" xfId="0" applyNumberFormat="1" applyFont="1" applyFill="1" applyBorder="1" applyAlignment="1">
      <alignment vertical="center"/>
    </xf>
    <xf numFmtId="0" fontId="25" fillId="0" borderId="0" xfId="0" applyFont="1" applyAlignment="1">
      <alignment vertical="top"/>
    </xf>
    <xf numFmtId="167" fontId="21" fillId="4" borderId="63" xfId="0" applyNumberFormat="1" applyFont="1" applyFill="1" applyBorder="1" applyAlignment="1">
      <alignment vertical="center"/>
    </xf>
    <xf numFmtId="3" fontId="20" fillId="0" borderId="86" xfId="0" applyNumberFormat="1" applyFont="1" applyBorder="1" applyAlignment="1">
      <alignment horizontal="left" vertical="center" wrapText="1"/>
    </xf>
    <xf numFmtId="168" fontId="27" fillId="2" borderId="90" xfId="0" applyNumberFormat="1" applyFont="1" applyFill="1" applyBorder="1" applyAlignment="1">
      <alignment horizontal="center" vertical="center"/>
    </xf>
    <xf numFmtId="0" fontId="27" fillId="2" borderId="91" xfId="0" applyFont="1" applyFill="1" applyBorder="1" applyAlignment="1">
      <alignment horizontal="center" vertical="center"/>
    </xf>
    <xf numFmtId="0" fontId="8" fillId="0" borderId="87" xfId="0" applyFont="1" applyBorder="1"/>
    <xf numFmtId="168" fontId="27" fillId="2" borderId="64" xfId="0" applyNumberFormat="1" applyFont="1" applyFill="1" applyBorder="1" applyAlignment="1">
      <alignment horizontal="center" vertical="center"/>
    </xf>
    <xf numFmtId="0" fontId="27" fillId="2" borderId="92" xfId="0" applyFont="1" applyFill="1" applyBorder="1" applyAlignment="1">
      <alignment horizontal="center" vertical="center"/>
    </xf>
    <xf numFmtId="0" fontId="8" fillId="0" borderId="64" xfId="0" applyFont="1" applyBorder="1"/>
    <xf numFmtId="0" fontId="8" fillId="0" borderId="92" xfId="0" applyFont="1" applyBorder="1"/>
    <xf numFmtId="168" fontId="21" fillId="0" borderId="66" xfId="0" applyNumberFormat="1" applyFont="1" applyBorder="1" applyAlignment="1">
      <alignment vertical="center"/>
    </xf>
    <xf numFmtId="3" fontId="21" fillId="0" borderId="93" xfId="0" applyNumberFormat="1" applyFont="1" applyBorder="1" applyAlignment="1">
      <alignment vertical="center"/>
    </xf>
    <xf numFmtId="3" fontId="21" fillId="14" borderId="66" xfId="0" applyNumberFormat="1" applyFont="1" applyFill="1" applyBorder="1" applyAlignment="1">
      <alignment horizontal="left" vertical="center" wrapText="1"/>
    </xf>
    <xf numFmtId="3" fontId="21" fillId="14" borderId="93" xfId="0" applyNumberFormat="1" applyFont="1" applyFill="1" applyBorder="1" applyAlignment="1">
      <alignment horizontal="left" vertical="center" wrapText="1"/>
    </xf>
    <xf numFmtId="3" fontId="21" fillId="0" borderId="0" xfId="0" applyNumberFormat="1" applyFont="1" applyAlignment="1">
      <alignment vertical="top"/>
    </xf>
    <xf numFmtId="3" fontId="20" fillId="0" borderId="66" xfId="0" applyNumberFormat="1" applyFont="1" applyBorder="1" applyAlignment="1">
      <alignment horizontal="left" vertical="top" wrapText="1"/>
    </xf>
    <xf numFmtId="3" fontId="20" fillId="0" borderId="93" xfId="0" applyNumberFormat="1" applyFont="1" applyBorder="1" applyAlignment="1">
      <alignment horizontal="left" vertical="top" wrapText="1"/>
    </xf>
    <xf numFmtId="3" fontId="21" fillId="0" borderId="67" xfId="0" applyNumberFormat="1" applyFont="1" applyBorder="1" applyAlignment="1">
      <alignment horizontal="left" vertical="center" wrapText="1"/>
    </xf>
    <xf numFmtId="3" fontId="21" fillId="0" borderId="94" xfId="0" applyNumberFormat="1" applyFont="1" applyBorder="1" applyAlignment="1">
      <alignment horizontal="left" vertical="center" wrapText="1"/>
    </xf>
    <xf numFmtId="170" fontId="20" fillId="0" borderId="35" xfId="0" applyNumberFormat="1" applyFont="1" applyBorder="1" applyAlignment="1">
      <alignment vertical="center"/>
    </xf>
    <xf numFmtId="0" fontId="29" fillId="15" borderId="0" xfId="0" applyFont="1" applyFill="1"/>
    <xf numFmtId="168" fontId="29" fillId="15" borderId="79" xfId="0" applyNumberFormat="1" applyFont="1" applyFill="1" applyBorder="1"/>
    <xf numFmtId="3" fontId="30" fillId="16" borderId="7" xfId="0" applyNumberFormat="1" applyFont="1" applyFill="1" applyBorder="1" applyAlignment="1">
      <alignment vertical="center"/>
    </xf>
    <xf numFmtId="0" fontId="29" fillId="15" borderId="31" xfId="0" applyFont="1" applyFill="1" applyBorder="1"/>
    <xf numFmtId="168" fontId="21" fillId="14" borderId="0" xfId="0" applyNumberFormat="1" applyFont="1" applyFill="1" applyAlignment="1">
      <alignment vertical="center"/>
    </xf>
    <xf numFmtId="3" fontId="20" fillId="0" borderId="87" xfId="0" applyNumberFormat="1" applyFont="1" applyBorder="1" applyAlignment="1">
      <alignment vertical="top" wrapText="1"/>
    </xf>
    <xf numFmtId="168" fontId="27" fillId="2" borderId="61" xfId="0" applyNumberFormat="1" applyFont="1" applyFill="1" applyBorder="1" applyAlignment="1">
      <alignment horizontal="center" vertical="center"/>
    </xf>
    <xf numFmtId="0" fontId="27" fillId="2" borderId="87" xfId="0" applyFont="1" applyFill="1" applyBorder="1" applyAlignment="1">
      <alignment horizontal="center" vertical="center"/>
    </xf>
    <xf numFmtId="168" fontId="20" fillId="0" borderId="29" xfId="0" applyNumberFormat="1" applyFont="1" applyBorder="1" applyAlignment="1">
      <alignment vertical="center"/>
    </xf>
    <xf numFmtId="168" fontId="20" fillId="0" borderId="29" xfId="0" applyNumberFormat="1" applyFont="1" applyBorder="1" applyAlignment="1">
      <alignment horizontal="right" vertical="center"/>
    </xf>
    <xf numFmtId="0" fontId="20" fillId="0" borderId="0" xfId="0" applyFont="1"/>
    <xf numFmtId="0" fontId="21" fillId="0" borderId="7" xfId="0" applyFont="1" applyBorder="1" applyAlignment="1">
      <alignment vertical="top"/>
    </xf>
    <xf numFmtId="167" fontId="20" fillId="0" borderId="7" xfId="0" applyNumberFormat="1" applyFont="1" applyBorder="1" applyAlignment="1">
      <alignment horizontal="left" vertical="top"/>
    </xf>
    <xf numFmtId="167" fontId="20" fillId="0" borderId="0" xfId="0" applyNumberFormat="1" applyFont="1" applyAlignment="1">
      <alignment vertical="top"/>
    </xf>
    <xf numFmtId="0" fontId="20" fillId="0" borderId="7" xfId="0" applyFont="1" applyBorder="1" applyAlignment="1">
      <alignment vertical="top"/>
    </xf>
    <xf numFmtId="10" fontId="21" fillId="0" borderId="63" xfId="0" applyNumberFormat="1" applyFont="1" applyBorder="1" applyAlignment="1">
      <alignment vertical="center"/>
    </xf>
    <xf numFmtId="4" fontId="20" fillId="0" borderId="0" xfId="0" applyNumberFormat="1" applyFont="1" applyAlignment="1">
      <alignment horizontal="right" vertical="top"/>
    </xf>
    <xf numFmtId="4" fontId="20" fillId="0" borderId="61" xfId="0" applyNumberFormat="1" applyFont="1" applyBorder="1" applyAlignment="1">
      <alignment horizontal="left" vertical="top" wrapText="1"/>
    </xf>
    <xf numFmtId="4" fontId="20" fillId="0" borderId="87" xfId="0" applyNumberFormat="1" applyFont="1" applyBorder="1" applyAlignment="1">
      <alignment horizontal="left" vertical="top" wrapText="1"/>
    </xf>
    <xf numFmtId="0" fontId="20" fillId="0" borderId="11" xfId="0" applyFont="1" applyBorder="1" applyAlignment="1">
      <alignment vertical="top"/>
    </xf>
    <xf numFmtId="167" fontId="20" fillId="0" borderId="95" xfId="0" applyNumberFormat="1" applyFont="1" applyBorder="1" applyAlignment="1">
      <alignment vertical="top"/>
    </xf>
    <xf numFmtId="0" fontId="25" fillId="0" borderId="11" xfId="0" applyFont="1" applyBorder="1" applyAlignment="1">
      <alignment vertical="top"/>
    </xf>
    <xf numFmtId="167" fontId="20" fillId="0" borderId="11" xfId="0" applyNumberFormat="1" applyFont="1" applyBorder="1" applyAlignment="1">
      <alignment vertical="top"/>
    </xf>
    <xf numFmtId="0" fontId="21" fillId="14" borderId="35" xfId="0" applyFont="1" applyFill="1" applyBorder="1" applyAlignment="1">
      <alignment vertical="center"/>
    </xf>
    <xf numFmtId="0" fontId="20" fillId="0" borderId="63" xfId="0" applyFont="1" applyBorder="1" applyAlignment="1">
      <alignment vertical="center"/>
    </xf>
    <xf numFmtId="168" fontId="20" fillId="0" borderId="63" xfId="0" applyNumberFormat="1" applyFont="1" applyBorder="1" applyAlignment="1">
      <alignment vertical="center"/>
    </xf>
    <xf numFmtId="0" fontId="31" fillId="6" borderId="0" xfId="0" applyFont="1" applyFill="1" applyAlignment="1">
      <alignment vertical="center"/>
    </xf>
    <xf numFmtId="0" fontId="31" fillId="6" borderId="98" xfId="0" applyFont="1" applyFill="1" applyBorder="1" applyAlignment="1">
      <alignment horizontal="center" vertical="center"/>
    </xf>
    <xf numFmtId="0" fontId="31" fillId="6" borderId="29" xfId="0" applyFont="1" applyFill="1" applyBorder="1" applyAlignment="1">
      <alignment vertical="center"/>
    </xf>
    <xf numFmtId="168" fontId="31" fillId="6" borderId="29" xfId="0" applyNumberFormat="1" applyFont="1" applyFill="1" applyBorder="1" applyAlignment="1">
      <alignment vertical="center"/>
    </xf>
    <xf numFmtId="168" fontId="31" fillId="6" borderId="100" xfId="0" applyNumberFormat="1" applyFont="1" applyFill="1" applyBorder="1" applyAlignment="1">
      <alignment horizontal="center" vertical="center"/>
    </xf>
    <xf numFmtId="3" fontId="20" fillId="0" borderId="63" xfId="0" applyNumberFormat="1" applyFont="1" applyBorder="1" applyAlignment="1">
      <alignment vertical="center"/>
    </xf>
    <xf numFmtId="3" fontId="31" fillId="6" borderId="0" xfId="0" applyNumberFormat="1" applyFont="1" applyFill="1" applyAlignment="1">
      <alignment horizontal="right" vertical="center"/>
    </xf>
    <xf numFmtId="168" fontId="31" fillId="6" borderId="98" xfId="0" applyNumberFormat="1" applyFont="1" applyFill="1" applyBorder="1" applyAlignment="1">
      <alignment horizontal="right" vertical="center"/>
    </xf>
    <xf numFmtId="3" fontId="31" fillId="6" borderId="101" xfId="0" applyNumberFormat="1" applyFont="1" applyFill="1" applyBorder="1" applyAlignment="1">
      <alignment horizontal="right" vertical="center"/>
    </xf>
    <xf numFmtId="3" fontId="31" fillId="6" borderId="98" xfId="0" applyNumberFormat="1" applyFont="1" applyFill="1" applyBorder="1" applyAlignment="1">
      <alignment horizontal="left" vertical="center" wrapText="1"/>
    </xf>
    <xf numFmtId="3" fontId="31" fillId="6" borderId="101" xfId="0" applyNumberFormat="1" applyFont="1" applyFill="1" applyBorder="1" applyAlignment="1">
      <alignment horizontal="left" vertical="center" wrapText="1"/>
    </xf>
    <xf numFmtId="168" fontId="21" fillId="0" borderId="0" xfId="0" applyNumberFormat="1" applyFont="1" applyAlignment="1">
      <alignment vertical="center" wrapText="1"/>
    </xf>
    <xf numFmtId="3" fontId="20" fillId="0" borderId="0" xfId="0" applyNumberFormat="1" applyFont="1" applyAlignment="1">
      <alignment horizontal="center" vertical="center"/>
    </xf>
    <xf numFmtId="3" fontId="20" fillId="0" borderId="0" xfId="0" applyNumberFormat="1" applyFont="1" applyAlignment="1">
      <alignment horizontal="left" vertical="center"/>
    </xf>
    <xf numFmtId="0" fontId="9" fillId="6" borderId="0" xfId="0" applyFont="1" applyFill="1"/>
    <xf numFmtId="168" fontId="21" fillId="14" borderId="49" xfId="0" applyNumberFormat="1" applyFont="1" applyFill="1" applyBorder="1" applyAlignment="1">
      <alignment horizontal="center" vertical="center"/>
    </xf>
    <xf numFmtId="0" fontId="0" fillId="17" borderId="0" xfId="0" applyFill="1"/>
    <xf numFmtId="0" fontId="0" fillId="0" borderId="89" xfId="0" applyBorder="1"/>
    <xf numFmtId="0" fontId="18" fillId="18" borderId="3" xfId="0" applyFont="1" applyFill="1" applyBorder="1" applyAlignment="1">
      <alignment horizontal="center" vertical="center"/>
    </xf>
    <xf numFmtId="0" fontId="18" fillId="18" borderId="4" xfId="0" applyFont="1" applyFill="1" applyBorder="1" applyAlignment="1">
      <alignment horizontal="center" vertical="center"/>
    </xf>
    <xf numFmtId="0" fontId="18" fillId="18" borderId="9" xfId="0" applyFont="1" applyFill="1" applyBorder="1" applyAlignment="1">
      <alignment horizontal="center" vertical="center"/>
    </xf>
    <xf numFmtId="0" fontId="5" fillId="18" borderId="3" xfId="0" applyFont="1" applyFill="1" applyBorder="1" applyAlignment="1">
      <alignment horizontal="center" vertical="center"/>
    </xf>
    <xf numFmtId="0" fontId="5" fillId="4" borderId="3" xfId="0" applyFont="1" applyFill="1" applyBorder="1" applyAlignment="1">
      <alignment horizontal="center" vertical="center"/>
    </xf>
    <xf numFmtId="167" fontId="5" fillId="4" borderId="3" xfId="0" applyNumberFormat="1" applyFont="1" applyFill="1" applyBorder="1" applyAlignment="1">
      <alignment horizontal="center" vertical="center"/>
    </xf>
    <xf numFmtId="166" fontId="5" fillId="4" borderId="3" xfId="0" applyNumberFormat="1" applyFont="1" applyFill="1" applyBorder="1" applyAlignment="1">
      <alignment horizontal="center" vertical="center"/>
    </xf>
    <xf numFmtId="0" fontId="32" fillId="0" borderId="89" xfId="0" applyFont="1" applyBorder="1" applyAlignment="1">
      <alignment horizontal="center" vertical="center"/>
    </xf>
    <xf numFmtId="0" fontId="32" fillId="0" borderId="30" xfId="0" applyFont="1" applyBorder="1" applyAlignment="1">
      <alignment horizontal="center" vertical="center" wrapText="1"/>
    </xf>
    <xf numFmtId="0" fontId="33" fillId="0" borderId="48" xfId="0" applyFont="1" applyBorder="1" applyAlignment="1">
      <alignment vertical="center"/>
    </xf>
    <xf numFmtId="0" fontId="33" fillId="0" borderId="81" xfId="0" applyFont="1" applyBorder="1" applyAlignment="1">
      <alignment horizontal="center" vertical="center" wrapText="1"/>
    </xf>
    <xf numFmtId="0" fontId="18" fillId="18" borderId="10" xfId="0" applyFont="1" applyFill="1" applyBorder="1" applyAlignment="1">
      <alignment horizontal="center" vertical="center"/>
    </xf>
    <xf numFmtId="0" fontId="18" fillId="18" borderId="12" xfId="0" applyFont="1" applyFill="1" applyBorder="1" applyAlignment="1">
      <alignment horizontal="center" vertical="center"/>
    </xf>
    <xf numFmtId="167" fontId="0" fillId="0" borderId="0" xfId="0" applyNumberFormat="1"/>
    <xf numFmtId="168" fontId="5" fillId="0" borderId="0" xfId="0" applyNumberFormat="1" applyFont="1" applyAlignment="1">
      <alignment horizontal="center" vertical="center"/>
    </xf>
    <xf numFmtId="0" fontId="34" fillId="0" borderId="0" xfId="0" applyFont="1" applyAlignment="1">
      <alignment vertical="center"/>
    </xf>
    <xf numFmtId="0" fontId="5" fillId="0" borderId="0" xfId="0" applyFont="1" applyAlignment="1">
      <alignment vertical="center"/>
    </xf>
    <xf numFmtId="0" fontId="35" fillId="0" borderId="0" xfId="0" applyFont="1" applyAlignment="1">
      <alignment vertical="center"/>
    </xf>
    <xf numFmtId="168" fontId="18" fillId="0" borderId="0" xfId="0" applyNumberFormat="1" applyFont="1" applyAlignment="1">
      <alignment horizontal="center" vertical="center"/>
    </xf>
    <xf numFmtId="0" fontId="36" fillId="0" borderId="0" xfId="0" applyFont="1"/>
    <xf numFmtId="168" fontId="36" fillId="0" borderId="0" xfId="0" applyNumberFormat="1" applyFont="1" applyAlignment="1">
      <alignment horizontal="center" vertical="center"/>
    </xf>
    <xf numFmtId="0" fontId="18" fillId="2" borderId="1" xfId="0" applyFont="1" applyFill="1" applyBorder="1" applyAlignment="1">
      <alignment horizontal="left" vertical="center"/>
    </xf>
    <xf numFmtId="0" fontId="19" fillId="6" borderId="3" xfId="0" applyFont="1" applyFill="1" applyBorder="1" applyAlignment="1">
      <alignment horizontal="left"/>
    </xf>
    <xf numFmtId="168" fontId="18" fillId="2" borderId="3" xfId="0" applyNumberFormat="1" applyFont="1" applyFill="1" applyBorder="1" applyAlignment="1">
      <alignment horizontal="center" vertical="center"/>
    </xf>
    <xf numFmtId="168" fontId="19" fillId="19" borderId="3" xfId="0" applyNumberFormat="1" applyFont="1" applyFill="1" applyBorder="1" applyAlignment="1">
      <alignment horizontal="center" vertical="center"/>
    </xf>
    <xf numFmtId="0" fontId="38" fillId="20" borderId="3" xfId="0" applyFont="1" applyFill="1" applyBorder="1" applyAlignment="1">
      <alignment vertical="center"/>
    </xf>
    <xf numFmtId="168" fontId="5" fillId="20" borderId="3" xfId="0" applyNumberFormat="1" applyFont="1" applyFill="1" applyBorder="1" applyAlignment="1">
      <alignment horizontal="center" vertical="center"/>
    </xf>
    <xf numFmtId="0" fontId="5" fillId="0" borderId="3" xfId="0" applyFont="1" applyBorder="1" applyAlignment="1">
      <alignment vertical="center"/>
    </xf>
    <xf numFmtId="168" fontId="5" fillId="0" borderId="3" xfId="0" applyNumberFormat="1" applyFont="1" applyBorder="1" applyAlignment="1">
      <alignment horizontal="center" vertical="center"/>
    </xf>
    <xf numFmtId="0" fontId="19" fillId="6" borderId="3" xfId="0" applyFont="1" applyFill="1" applyBorder="1"/>
    <xf numFmtId="168" fontId="5" fillId="0" borderId="6" xfId="0" applyNumberFormat="1" applyFont="1" applyBorder="1" applyAlignment="1">
      <alignment horizontal="center" vertical="center"/>
    </xf>
    <xf numFmtId="168" fontId="5" fillId="0" borderId="2" xfId="0" applyNumberFormat="1" applyFont="1" applyBorder="1" applyAlignment="1">
      <alignment horizontal="center" vertical="center"/>
    </xf>
    <xf numFmtId="168" fontId="5" fillId="0" borderId="1" xfId="0" applyNumberFormat="1" applyFont="1" applyBorder="1" applyAlignment="1">
      <alignment horizontal="center" vertical="center"/>
    </xf>
    <xf numFmtId="0" fontId="5" fillId="6" borderId="0" xfId="0" applyFont="1" applyFill="1"/>
    <xf numFmtId="168" fontId="5" fillId="6" borderId="0" xfId="0" applyNumberFormat="1" applyFont="1" applyFill="1" applyAlignment="1">
      <alignment horizontal="center" vertical="center"/>
    </xf>
    <xf numFmtId="168" fontId="19" fillId="10" borderId="3" xfId="0" applyNumberFormat="1" applyFont="1" applyFill="1" applyBorder="1" applyAlignment="1">
      <alignment horizontal="center" vertical="center"/>
    </xf>
    <xf numFmtId="168" fontId="19" fillId="21" borderId="3" xfId="0" applyNumberFormat="1" applyFont="1" applyFill="1" applyBorder="1" applyAlignment="1">
      <alignment horizontal="center" vertical="center"/>
    </xf>
    <xf numFmtId="0" fontId="5" fillId="20" borderId="3" xfId="0" applyFont="1" applyFill="1" applyBorder="1" applyAlignment="1">
      <alignment vertical="center"/>
    </xf>
    <xf numFmtId="14" fontId="5" fillId="20" borderId="3" xfId="0" applyNumberFormat="1" applyFont="1" applyFill="1" applyBorder="1" applyAlignment="1">
      <alignment vertical="center"/>
    </xf>
    <xf numFmtId="14" fontId="5" fillId="0" borderId="3" xfId="0" applyNumberFormat="1" applyFont="1" applyBorder="1" applyAlignment="1">
      <alignment vertical="center"/>
    </xf>
    <xf numFmtId="0" fontId="5" fillId="23" borderId="7" xfId="0" applyFont="1" applyFill="1" applyBorder="1" applyAlignment="1">
      <alignment vertical="center"/>
    </xf>
    <xf numFmtId="0" fontId="5" fillId="23" borderId="0" xfId="0" applyFont="1" applyFill="1"/>
    <xf numFmtId="0" fontId="5" fillId="23" borderId="7" xfId="0" applyFont="1" applyFill="1" applyBorder="1"/>
    <xf numFmtId="0" fontId="5" fillId="0" borderId="2" xfId="0" applyFont="1" applyBorder="1"/>
    <xf numFmtId="0" fontId="5" fillId="4" borderId="0" xfId="0" applyFont="1" applyFill="1"/>
    <xf numFmtId="0" fontId="18" fillId="0" borderId="16" xfId="0" applyFont="1" applyBorder="1" applyAlignment="1">
      <alignment horizontal="center" vertical="center"/>
    </xf>
    <xf numFmtId="0" fontId="18" fillId="0" borderId="8" xfId="0" applyFont="1" applyBorder="1" applyAlignment="1">
      <alignment horizontal="center" vertical="center"/>
    </xf>
    <xf numFmtId="0" fontId="18" fillId="0" borderId="34" xfId="0" applyFont="1" applyBorder="1" applyAlignment="1">
      <alignment horizontal="center" vertical="center"/>
    </xf>
    <xf numFmtId="1" fontId="5" fillId="0" borderId="10" xfId="0" applyNumberFormat="1" applyFont="1" applyBorder="1"/>
    <xf numFmtId="4" fontId="5" fillId="0" borderId="0" xfId="0" applyNumberFormat="1" applyFont="1"/>
    <xf numFmtId="1" fontId="5" fillId="0" borderId="11" xfId="0" applyNumberFormat="1" applyFont="1" applyBorder="1"/>
    <xf numFmtId="1" fontId="5" fillId="23" borderId="11" xfId="0" applyNumberFormat="1" applyFont="1" applyFill="1" applyBorder="1"/>
    <xf numFmtId="4" fontId="5" fillId="23" borderId="0" xfId="0" applyNumberFormat="1" applyFont="1" applyFill="1"/>
    <xf numFmtId="1" fontId="5" fillId="0" borderId="12" xfId="0" applyNumberFormat="1" applyFont="1" applyBorder="1"/>
    <xf numFmtId="4" fontId="5" fillId="0" borderId="12" xfId="0" applyNumberFormat="1" applyFont="1" applyBorder="1"/>
    <xf numFmtId="0" fontId="18" fillId="0" borderId="2" xfId="0" applyFont="1" applyBorder="1" applyAlignment="1">
      <alignment horizontal="center" vertical="center"/>
    </xf>
    <xf numFmtId="4" fontId="5" fillId="0" borderId="5" xfId="0" applyNumberFormat="1" applyFont="1" applyBorder="1"/>
    <xf numFmtId="4" fontId="5" fillId="0" borderId="10" xfId="0" applyNumberFormat="1" applyFont="1" applyBorder="1"/>
    <xf numFmtId="4" fontId="5" fillId="0" borderId="11" xfId="0" applyNumberFormat="1" applyFont="1" applyBorder="1"/>
    <xf numFmtId="4" fontId="5" fillId="23" borderId="11" xfId="0" applyNumberFormat="1" applyFont="1" applyFill="1" applyBorder="1"/>
    <xf numFmtId="0" fontId="39" fillId="0" borderId="0" xfId="1" applyFont="1" applyAlignment="1">
      <alignment vertical="center"/>
    </xf>
    <xf numFmtId="0" fontId="40" fillId="0" borderId="0" xfId="1" applyFont="1" applyAlignment="1">
      <alignment vertical="center"/>
    </xf>
    <xf numFmtId="0" fontId="41" fillId="0" borderId="0" xfId="1" applyFont="1" applyAlignment="1">
      <alignment vertical="center"/>
    </xf>
    <xf numFmtId="0" fontId="42" fillId="24" borderId="49" xfId="1" applyFont="1" applyFill="1" applyBorder="1" applyAlignment="1">
      <alignment vertical="center"/>
    </xf>
    <xf numFmtId="0" fontId="43" fillId="24" borderId="50" xfId="1" applyFont="1" applyFill="1" applyBorder="1" applyAlignment="1">
      <alignment vertical="center"/>
    </xf>
    <xf numFmtId="0" fontId="39" fillId="25" borderId="59" xfId="1" applyFont="1" applyFill="1" applyBorder="1" applyAlignment="1">
      <alignment vertical="center"/>
    </xf>
    <xf numFmtId="0" fontId="39" fillId="25" borderId="0" xfId="1" applyFont="1" applyFill="1" applyAlignment="1">
      <alignment vertical="center"/>
    </xf>
    <xf numFmtId="0" fontId="44" fillId="25" borderId="59" xfId="1" applyFont="1" applyFill="1" applyBorder="1" applyAlignment="1">
      <alignment vertical="center"/>
    </xf>
    <xf numFmtId="0" fontId="39" fillId="26" borderId="34" xfId="1" applyFont="1" applyFill="1" applyBorder="1" applyAlignment="1">
      <alignment vertical="center"/>
    </xf>
    <xf numFmtId="0" fontId="39" fillId="27" borderId="34" xfId="1" applyFont="1" applyFill="1" applyBorder="1" applyAlignment="1">
      <alignment vertical="center"/>
    </xf>
    <xf numFmtId="0" fontId="39" fillId="25" borderId="51" xfId="1" applyFont="1" applyFill="1" applyBorder="1" applyAlignment="1">
      <alignment vertical="center"/>
    </xf>
    <xf numFmtId="0" fontId="39" fillId="25" borderId="52" xfId="1" applyFont="1" applyFill="1" applyBorder="1" applyAlignment="1">
      <alignment vertical="center"/>
    </xf>
    <xf numFmtId="167" fontId="39" fillId="25" borderId="52" xfId="4" applyFont="1" applyFill="1" applyBorder="1" applyAlignment="1">
      <alignment vertical="center"/>
    </xf>
    <xf numFmtId="0" fontId="46" fillId="25" borderId="49" xfId="1" applyFont="1" applyFill="1" applyBorder="1" applyAlignment="1">
      <alignment vertical="center"/>
    </xf>
    <xf numFmtId="0" fontId="39" fillId="25" borderId="50" xfId="1" applyFont="1" applyFill="1" applyBorder="1" applyAlignment="1">
      <alignment vertical="center"/>
    </xf>
    <xf numFmtId="0" fontId="39" fillId="25" borderId="102" xfId="1" applyFont="1" applyFill="1" applyBorder="1" applyAlignment="1">
      <alignment horizontal="center" vertical="center"/>
    </xf>
    <xf numFmtId="0" fontId="39" fillId="25" borderId="103" xfId="1" applyFont="1" applyFill="1" applyBorder="1" applyAlignment="1">
      <alignment horizontal="center" vertical="center"/>
    </xf>
    <xf numFmtId="0" fontId="46" fillId="25" borderId="0" xfId="1" applyFont="1" applyFill="1" applyAlignment="1">
      <alignment vertical="center"/>
    </xf>
    <xf numFmtId="0" fontId="47" fillId="25" borderId="59" xfId="1" applyFont="1" applyFill="1" applyBorder="1" applyAlignment="1">
      <alignment vertical="center"/>
    </xf>
    <xf numFmtId="0" fontId="39" fillId="25" borderId="62" xfId="1" applyFont="1" applyFill="1" applyBorder="1" applyAlignment="1">
      <alignment vertical="center"/>
    </xf>
    <xf numFmtId="0" fontId="47" fillId="25" borderId="0" xfId="1" applyFont="1" applyFill="1" applyAlignment="1">
      <alignment vertical="center"/>
    </xf>
    <xf numFmtId="0" fontId="39" fillId="28" borderId="104" xfId="1" applyFont="1" applyFill="1" applyBorder="1" applyAlignment="1">
      <alignment vertical="center"/>
    </xf>
    <xf numFmtId="0" fontId="39" fillId="28" borderId="105" xfId="1" applyFont="1" applyFill="1" applyBorder="1" applyAlignment="1">
      <alignment vertical="center"/>
    </xf>
    <xf numFmtId="0" fontId="39" fillId="25" borderId="106" xfId="1" applyFont="1" applyFill="1" applyBorder="1" applyAlignment="1">
      <alignment vertical="center"/>
    </xf>
    <xf numFmtId="0" fontId="39" fillId="25" borderId="107" xfId="1" applyFont="1" applyFill="1" applyBorder="1" applyAlignment="1">
      <alignment vertical="center"/>
    </xf>
    <xf numFmtId="0" fontId="39" fillId="25" borderId="108" xfId="1" applyFont="1" applyFill="1" applyBorder="1" applyAlignment="1">
      <alignment vertical="center"/>
    </xf>
    <xf numFmtId="0" fontId="39" fillId="25" borderId="109" xfId="1" applyFont="1" applyFill="1" applyBorder="1" applyAlignment="1">
      <alignment vertical="center"/>
    </xf>
    <xf numFmtId="0" fontId="39" fillId="25" borderId="110" xfId="1" applyFont="1" applyFill="1" applyBorder="1" applyAlignment="1">
      <alignment vertical="center"/>
    </xf>
    <xf numFmtId="0" fontId="39" fillId="25" borderId="111" xfId="1" applyFont="1" applyFill="1" applyBorder="1" applyAlignment="1">
      <alignment vertical="center"/>
    </xf>
    <xf numFmtId="0" fontId="39" fillId="25" borderId="112" xfId="1" applyFont="1" applyFill="1" applyBorder="1" applyAlignment="1">
      <alignment vertical="center"/>
    </xf>
    <xf numFmtId="0" fontId="39" fillId="25" borderId="113" xfId="1" applyFont="1" applyFill="1" applyBorder="1" applyAlignment="1">
      <alignment vertical="center"/>
    </xf>
    <xf numFmtId="0" fontId="39" fillId="28" borderId="114" xfId="1" applyFont="1" applyFill="1" applyBorder="1" applyAlignment="1">
      <alignment vertical="center"/>
    </xf>
    <xf numFmtId="0" fontId="39" fillId="28" borderId="115" xfId="1" applyFont="1" applyFill="1" applyBorder="1" applyAlignment="1">
      <alignment vertical="center"/>
    </xf>
    <xf numFmtId="0" fontId="46" fillId="25" borderId="59" xfId="1" applyFont="1" applyFill="1" applyBorder="1" applyAlignment="1">
      <alignment vertical="center"/>
    </xf>
    <xf numFmtId="0" fontId="39" fillId="26" borderId="102" xfId="1" applyFont="1" applyFill="1" applyBorder="1" applyAlignment="1">
      <alignment horizontal="center" vertical="center"/>
    </xf>
    <xf numFmtId="0" fontId="39" fillId="26" borderId="103" xfId="1" applyFont="1" applyFill="1" applyBorder="1" applyAlignment="1">
      <alignment horizontal="center" vertical="center"/>
    </xf>
    <xf numFmtId="0" fontId="43" fillId="24" borderId="55" xfId="1" applyFont="1" applyFill="1" applyBorder="1" applyAlignment="1">
      <alignment vertical="center"/>
    </xf>
    <xf numFmtId="0" fontId="43" fillId="26" borderId="0" xfId="1" applyFont="1" applyFill="1" applyAlignment="1">
      <alignment vertical="center"/>
    </xf>
    <xf numFmtId="0" fontId="39" fillId="26" borderId="0" xfId="1" applyFont="1" applyFill="1" applyAlignment="1">
      <alignment vertical="center"/>
    </xf>
    <xf numFmtId="0" fontId="44" fillId="25" borderId="0" xfId="1" applyFont="1" applyFill="1" applyAlignment="1">
      <alignment vertical="center"/>
    </xf>
    <xf numFmtId="0" fontId="39" fillId="28" borderId="34" xfId="1" applyFont="1" applyFill="1" applyBorder="1" applyAlignment="1">
      <alignment vertical="center"/>
    </xf>
    <xf numFmtId="167" fontId="39" fillId="25" borderId="0" xfId="4" applyFont="1" applyFill="1" applyBorder="1" applyAlignment="1">
      <alignment vertical="center"/>
    </xf>
    <xf numFmtId="0" fontId="39" fillId="25" borderId="58" xfId="1" applyFont="1" applyFill="1" applyBorder="1" applyAlignment="1">
      <alignment vertical="center"/>
    </xf>
    <xf numFmtId="0" fontId="43" fillId="26" borderId="59" xfId="1" applyFont="1" applyFill="1" applyBorder="1" applyAlignment="1">
      <alignment vertical="center"/>
    </xf>
    <xf numFmtId="0" fontId="39" fillId="25" borderId="0" xfId="1" applyFont="1" applyFill="1" applyAlignment="1">
      <alignment horizontal="center" vertical="center"/>
    </xf>
    <xf numFmtId="0" fontId="39" fillId="25" borderId="55" xfId="1" applyFont="1" applyFill="1" applyBorder="1" applyAlignment="1">
      <alignment vertical="center"/>
    </xf>
    <xf numFmtId="0" fontId="51" fillId="32" borderId="34" xfId="1" applyFont="1" applyFill="1" applyBorder="1" applyAlignment="1">
      <alignment horizontal="center" vertical="center"/>
    </xf>
    <xf numFmtId="167" fontId="39" fillId="0" borderId="34" xfId="4" applyFont="1" applyBorder="1" applyAlignment="1">
      <alignment vertical="center"/>
    </xf>
    <xf numFmtId="169" fontId="39" fillId="25" borderId="34" xfId="2" applyNumberFormat="1" applyFont="1" applyFill="1" applyBorder="1" applyAlignment="1">
      <alignment vertical="center"/>
    </xf>
    <xf numFmtId="0" fontId="44" fillId="25" borderId="51" xfId="1" applyFont="1" applyFill="1" applyBorder="1" applyAlignment="1">
      <alignment vertical="center"/>
    </xf>
    <xf numFmtId="0" fontId="44" fillId="26" borderId="52" xfId="1" applyFont="1" applyFill="1" applyBorder="1" applyAlignment="1">
      <alignment vertical="center"/>
    </xf>
    <xf numFmtId="0" fontId="39" fillId="26" borderId="52" xfId="1" applyFont="1" applyFill="1" applyBorder="1" applyAlignment="1">
      <alignment vertical="center"/>
    </xf>
    <xf numFmtId="165" fontId="53" fillId="11" borderId="34" xfId="3" applyFont="1" applyFill="1" applyBorder="1" applyAlignment="1">
      <alignment vertical="center"/>
    </xf>
    <xf numFmtId="172" fontId="50" fillId="30" borderId="34" xfId="1" applyNumberFormat="1" applyFont="1" applyFill="1" applyBorder="1" applyAlignment="1">
      <alignment vertical="center"/>
    </xf>
    <xf numFmtId="172" fontId="50" fillId="31" borderId="34" xfId="1" applyNumberFormat="1" applyFont="1" applyFill="1" applyBorder="1" applyAlignment="1">
      <alignment vertical="center"/>
    </xf>
    <xf numFmtId="172" fontId="53" fillId="11" borderId="34" xfId="1" applyNumberFormat="1" applyFont="1" applyFill="1" applyBorder="1" applyAlignment="1">
      <alignment vertical="center"/>
    </xf>
    <xf numFmtId="172" fontId="39" fillId="25" borderId="34" xfId="1" applyNumberFormat="1" applyFont="1" applyFill="1" applyBorder="1" applyAlignment="1">
      <alignment vertical="center"/>
    </xf>
    <xf numFmtId="172" fontId="39" fillId="25" borderId="34" xfId="4" applyNumberFormat="1" applyFont="1" applyFill="1" applyBorder="1" applyAlignment="1">
      <alignment vertical="center"/>
    </xf>
    <xf numFmtId="172" fontId="39" fillId="11" borderId="34" xfId="1" applyNumberFormat="1" applyFont="1" applyFill="1" applyBorder="1" applyAlignment="1">
      <alignment vertical="center"/>
    </xf>
    <xf numFmtId="0" fontId="53" fillId="25" borderId="59" xfId="1" applyFont="1" applyFill="1" applyBorder="1" applyAlignment="1">
      <alignment vertical="center"/>
    </xf>
    <xf numFmtId="0" fontId="45" fillId="25" borderId="59" xfId="1" applyFont="1" applyFill="1" applyBorder="1" applyAlignment="1">
      <alignment vertical="center"/>
    </xf>
    <xf numFmtId="0" fontId="44" fillId="26" borderId="0" xfId="1" applyFont="1" applyFill="1" applyAlignment="1">
      <alignment vertical="center"/>
    </xf>
    <xf numFmtId="169" fontId="39" fillId="25" borderId="0" xfId="2" applyNumberFormat="1" applyFont="1" applyFill="1" applyBorder="1" applyAlignment="1">
      <alignment vertical="center"/>
    </xf>
    <xf numFmtId="169" fontId="39" fillId="25" borderId="62" xfId="2" applyNumberFormat="1" applyFont="1" applyFill="1" applyBorder="1" applyAlignment="1">
      <alignment vertical="center"/>
    </xf>
    <xf numFmtId="0" fontId="56" fillId="29" borderId="0" xfId="1" applyFont="1" applyFill="1" applyAlignment="1">
      <alignment vertical="center"/>
    </xf>
    <xf numFmtId="0" fontId="45" fillId="26" borderId="59" xfId="1" applyFont="1" applyFill="1" applyBorder="1" applyAlignment="1">
      <alignment vertical="center"/>
    </xf>
    <xf numFmtId="0" fontId="39" fillId="26" borderId="59" xfId="1" applyFont="1" applyFill="1" applyBorder="1" applyAlignment="1">
      <alignment vertical="center"/>
    </xf>
    <xf numFmtId="0" fontId="57" fillId="0" borderId="0" xfId="1"/>
    <xf numFmtId="0" fontId="60" fillId="34" borderId="129" xfId="1" applyFont="1" applyFill="1" applyBorder="1" applyAlignment="1">
      <alignment horizontal="center" vertical="center" wrapText="1"/>
    </xf>
    <xf numFmtId="0" fontId="61" fillId="35" borderId="129" xfId="1" applyFont="1" applyFill="1" applyBorder="1" applyAlignment="1">
      <alignment vertical="center" wrapText="1"/>
    </xf>
    <xf numFmtId="0" fontId="64" fillId="37" borderId="49" xfId="1" applyFont="1" applyFill="1" applyBorder="1" applyAlignment="1">
      <alignment vertical="center"/>
    </xf>
    <xf numFmtId="0" fontId="64" fillId="0" borderId="139" xfId="1" applyFont="1" applyBorder="1" applyAlignment="1">
      <alignment vertical="center"/>
    </xf>
    <xf numFmtId="0" fontId="64" fillId="37" borderId="50" xfId="1" applyFont="1" applyFill="1" applyBorder="1" applyAlignment="1">
      <alignment vertical="center"/>
    </xf>
    <xf numFmtId="0" fontId="64" fillId="0" borderId="140" xfId="1" applyFont="1" applyBorder="1" applyAlignment="1">
      <alignment vertical="center"/>
    </xf>
    <xf numFmtId="0" fontId="64" fillId="37" borderId="59" xfId="1" applyFont="1" applyFill="1" applyBorder="1" applyAlignment="1">
      <alignment vertical="center"/>
    </xf>
    <xf numFmtId="0" fontId="64" fillId="0" borderId="141" xfId="1" applyFont="1" applyBorder="1" applyAlignment="1">
      <alignment vertical="center"/>
    </xf>
    <xf numFmtId="0" fontId="64" fillId="37" borderId="0" xfId="1" applyFont="1" applyFill="1" applyAlignment="1">
      <alignment vertical="center"/>
    </xf>
    <xf numFmtId="0" fontId="64" fillId="0" borderId="142" xfId="1" applyFont="1" applyBorder="1" applyAlignment="1">
      <alignment vertical="center"/>
    </xf>
    <xf numFmtId="0" fontId="64" fillId="37" borderId="0" xfId="1" applyFont="1" applyFill="1" applyAlignment="1">
      <alignment horizontal="center" vertical="center"/>
    </xf>
    <xf numFmtId="0" fontId="64" fillId="0" borderId="141" xfId="1" applyFont="1" applyBorder="1" applyAlignment="1">
      <alignment horizontal="center" vertical="center"/>
    </xf>
    <xf numFmtId="0" fontId="64" fillId="37" borderId="62" xfId="1" applyFont="1" applyFill="1" applyBorder="1" applyAlignment="1">
      <alignment vertical="center"/>
    </xf>
    <xf numFmtId="3" fontId="64" fillId="38" borderId="143" xfId="1" applyNumberFormat="1" applyFont="1" applyFill="1" applyBorder="1" applyAlignment="1">
      <alignment horizontal="center" vertical="center"/>
    </xf>
    <xf numFmtId="0" fontId="64" fillId="37" borderId="125" xfId="1" applyFont="1" applyFill="1" applyBorder="1" applyAlignment="1">
      <alignment vertical="center"/>
    </xf>
    <xf numFmtId="3" fontId="64" fillId="38" borderId="135" xfId="1" applyNumberFormat="1" applyFont="1" applyFill="1" applyBorder="1" applyAlignment="1">
      <alignment horizontal="center" vertical="center"/>
    </xf>
    <xf numFmtId="0" fontId="64" fillId="25" borderId="132" xfId="1" applyFont="1" applyFill="1" applyBorder="1" applyAlignment="1">
      <alignment vertical="center"/>
    </xf>
    <xf numFmtId="0" fontId="65" fillId="25" borderId="131" xfId="1" applyFont="1" applyFill="1" applyBorder="1" applyAlignment="1">
      <alignment horizontal="center" vertical="center"/>
    </xf>
    <xf numFmtId="0" fontId="65" fillId="25" borderId="34" xfId="1" applyFont="1" applyFill="1" applyBorder="1" applyAlignment="1">
      <alignment horizontal="center" vertical="center" wrapText="1"/>
    </xf>
    <xf numFmtId="0" fontId="65" fillId="25" borderId="132" xfId="1" applyFont="1" applyFill="1" applyBorder="1" applyAlignment="1">
      <alignment vertical="center"/>
    </xf>
    <xf numFmtId="167" fontId="52" fillId="39" borderId="34" xfId="4" applyFont="1" applyFill="1" applyBorder="1" applyAlignment="1">
      <alignment horizontal="center" vertical="center"/>
    </xf>
    <xf numFmtId="0" fontId="64" fillId="25" borderId="132" xfId="1" applyFont="1" applyFill="1" applyBorder="1" applyAlignment="1">
      <alignment horizontal="left" vertical="center" indent="1"/>
    </xf>
    <xf numFmtId="167" fontId="52" fillId="26" borderId="34" xfId="4" applyFont="1" applyFill="1" applyBorder="1" applyAlignment="1">
      <alignment horizontal="center" vertical="center"/>
    </xf>
    <xf numFmtId="0" fontId="63" fillId="0" borderId="0" xfId="1" applyFont="1"/>
    <xf numFmtId="0" fontId="65" fillId="25" borderId="152" xfId="1" applyFont="1" applyFill="1" applyBorder="1" applyAlignment="1">
      <alignment vertical="center"/>
    </xf>
    <xf numFmtId="0" fontId="65" fillId="40" borderId="102" xfId="1" applyFont="1" applyFill="1" applyBorder="1" applyAlignment="1">
      <alignment horizontal="center" vertical="center" wrapText="1"/>
    </xf>
    <xf numFmtId="0" fontId="67" fillId="31" borderId="102" xfId="1" applyFont="1" applyFill="1" applyBorder="1" applyAlignment="1">
      <alignment horizontal="center" vertical="center" wrapText="1"/>
    </xf>
    <xf numFmtId="0" fontId="65" fillId="25" borderId="155" xfId="1" applyFont="1" applyFill="1" applyBorder="1" applyAlignment="1">
      <alignment vertical="center"/>
    </xf>
    <xf numFmtId="167" fontId="68" fillId="26" borderId="34" xfId="4" applyFont="1" applyFill="1" applyBorder="1" applyAlignment="1">
      <alignment horizontal="center" vertical="center"/>
    </xf>
    <xf numFmtId="0" fontId="64" fillId="25" borderId="157" xfId="1" applyFont="1" applyFill="1" applyBorder="1" applyAlignment="1">
      <alignment horizontal="center" vertical="center"/>
    </xf>
    <xf numFmtId="167" fontId="52" fillId="26" borderId="158" xfId="4" applyFont="1" applyFill="1" applyBorder="1" applyAlignment="1">
      <alignment horizontal="center" vertical="center"/>
    </xf>
    <xf numFmtId="0" fontId="64" fillId="25" borderId="133" xfId="1" applyFont="1" applyFill="1" applyBorder="1" applyAlignment="1">
      <alignment horizontal="center" vertical="center"/>
    </xf>
    <xf numFmtId="0" fontId="65" fillId="25" borderId="119" xfId="1" applyFont="1" applyFill="1" applyBorder="1" applyAlignment="1">
      <alignment vertical="center"/>
    </xf>
    <xf numFmtId="168" fontId="68" fillId="26" borderId="137" xfId="4" applyNumberFormat="1" applyFont="1" applyFill="1" applyBorder="1" applyAlignment="1">
      <alignment horizontal="center" vertical="center"/>
    </xf>
    <xf numFmtId="0" fontId="64" fillId="25" borderId="152" xfId="1" applyFont="1" applyFill="1" applyBorder="1" applyAlignment="1">
      <alignment vertical="center"/>
    </xf>
    <xf numFmtId="168" fontId="69" fillId="0" borderId="102" xfId="4" applyNumberFormat="1" applyFont="1" applyBorder="1" applyAlignment="1">
      <alignment vertical="center"/>
    </xf>
    <xf numFmtId="168" fontId="69" fillId="0" borderId="34" xfId="4" applyNumberFormat="1" applyFont="1" applyBorder="1" applyAlignment="1">
      <alignment vertical="center"/>
    </xf>
    <xf numFmtId="0" fontId="52" fillId="25" borderId="132" xfId="1" applyFont="1" applyFill="1" applyBorder="1" applyAlignment="1">
      <alignment vertical="center"/>
    </xf>
    <xf numFmtId="168" fontId="69" fillId="0" borderId="34" xfId="4" applyNumberFormat="1" applyFont="1" applyBorder="1" applyAlignment="1">
      <alignment horizontal="center" vertical="center"/>
    </xf>
    <xf numFmtId="0" fontId="52" fillId="25" borderId="133" xfId="1" applyFont="1" applyFill="1" applyBorder="1" applyAlignment="1">
      <alignment vertical="center"/>
    </xf>
    <xf numFmtId="168" fontId="69" fillId="0" borderId="134" xfId="4" applyNumberFormat="1" applyFont="1" applyBorder="1" applyAlignment="1">
      <alignment horizontal="center"/>
    </xf>
    <xf numFmtId="0" fontId="70" fillId="0" borderId="34" xfId="1" applyFont="1" applyBorder="1" applyAlignment="1">
      <alignment horizontal="center" vertical="center"/>
    </xf>
    <xf numFmtId="168" fontId="70" fillId="0" borderId="34" xfId="4" applyNumberFormat="1" applyFont="1" applyBorder="1" applyAlignment="1">
      <alignment vertical="center"/>
    </xf>
    <xf numFmtId="0" fontId="61" fillId="0" borderId="0" xfId="1" applyFont="1"/>
    <xf numFmtId="0" fontId="39" fillId="26" borderId="0" xfId="1" applyFont="1" applyFill="1" applyAlignment="1">
      <alignment horizontal="center" vertical="center"/>
    </xf>
    <xf numFmtId="0" fontId="65" fillId="25" borderId="130" xfId="1" applyFont="1" applyFill="1" applyBorder="1" applyAlignment="1">
      <alignment vertical="center"/>
    </xf>
    <xf numFmtId="0" fontId="65" fillId="42" borderId="131" xfId="1" applyFont="1" applyFill="1" applyBorder="1" applyAlignment="1">
      <alignment horizontal="center" vertical="center" wrapText="1"/>
    </xf>
    <xf numFmtId="0" fontId="65" fillId="43" borderId="131" xfId="1" applyFont="1" applyFill="1" applyBorder="1" applyAlignment="1">
      <alignment horizontal="center" vertical="center" wrapText="1"/>
    </xf>
    <xf numFmtId="0" fontId="67" fillId="31" borderId="131" xfId="1" applyFont="1" applyFill="1" applyBorder="1" applyAlignment="1">
      <alignment horizontal="center" vertical="center" wrapText="1"/>
    </xf>
    <xf numFmtId="0" fontId="71" fillId="0" borderId="0" xfId="0" applyFont="1"/>
    <xf numFmtId="0" fontId="71" fillId="2" borderId="3" xfId="0" applyFont="1" applyFill="1" applyBorder="1" applyAlignment="1">
      <alignment horizontal="center" vertical="center"/>
    </xf>
    <xf numFmtId="0" fontId="71" fillId="2" borderId="2" xfId="0" applyFont="1" applyFill="1" applyBorder="1" applyAlignment="1">
      <alignment horizontal="center" vertical="center"/>
    </xf>
    <xf numFmtId="0" fontId="72" fillId="2" borderId="4" xfId="0" applyFont="1" applyFill="1" applyBorder="1" applyAlignment="1">
      <alignment horizontal="center" vertical="center"/>
    </xf>
    <xf numFmtId="0" fontId="72" fillId="2" borderId="3" xfId="0" applyFont="1" applyFill="1" applyBorder="1" applyAlignment="1">
      <alignment horizontal="center" vertical="center"/>
    </xf>
    <xf numFmtId="0" fontId="72" fillId="2" borderId="1" xfId="0" applyFont="1" applyFill="1" applyBorder="1" applyAlignment="1">
      <alignment horizontal="center" vertical="center"/>
    </xf>
    <xf numFmtId="0" fontId="71" fillId="0" borderId="3" xfId="0" applyFont="1" applyBorder="1"/>
    <xf numFmtId="0" fontId="71" fillId="0" borderId="1" xfId="0" applyFont="1" applyBorder="1"/>
    <xf numFmtId="0" fontId="71" fillId="0" borderId="3" xfId="0" applyFont="1" applyBorder="1" applyAlignment="1">
      <alignment horizontal="left"/>
    </xf>
    <xf numFmtId="0" fontId="71" fillId="4" borderId="3" xfId="0" applyFont="1" applyFill="1" applyBorder="1"/>
    <xf numFmtId="0" fontId="71" fillId="4" borderId="0" xfId="0" applyFont="1" applyFill="1"/>
    <xf numFmtId="0" fontId="71" fillId="0" borderId="10" xfId="0" applyFont="1" applyBorder="1" applyAlignment="1">
      <alignment horizontal="left"/>
    </xf>
    <xf numFmtId="0" fontId="71" fillId="0" borderId="1" xfId="0" applyFont="1" applyBorder="1" applyAlignment="1">
      <alignment horizontal="left"/>
    </xf>
    <xf numFmtId="0" fontId="71" fillId="4" borderId="34" xfId="0" applyFont="1" applyFill="1" applyBorder="1" applyAlignment="1">
      <alignment horizontal="left"/>
    </xf>
    <xf numFmtId="0" fontId="71" fillId="4" borderId="0" xfId="0" applyFont="1" applyFill="1" applyAlignment="1">
      <alignment horizontal="left"/>
    </xf>
    <xf numFmtId="0" fontId="71" fillId="0" borderId="12" xfId="0" applyFont="1" applyBorder="1"/>
    <xf numFmtId="0" fontId="71" fillId="0" borderId="16" xfId="0" applyFont="1" applyBorder="1"/>
    <xf numFmtId="0" fontId="71" fillId="0" borderId="2" xfId="0" applyFont="1" applyBorder="1"/>
    <xf numFmtId="0" fontId="72" fillId="2" borderId="14" xfId="0" applyFont="1" applyFill="1" applyBorder="1" applyAlignment="1">
      <alignment horizontal="center" vertical="center"/>
    </xf>
    <xf numFmtId="168" fontId="71" fillId="0" borderId="3" xfId="0" applyNumberFormat="1" applyFont="1" applyBorder="1" applyAlignment="1">
      <alignment horizontal="left"/>
    </xf>
    <xf numFmtId="0" fontId="71" fillId="0" borderId="3" xfId="0" applyFont="1" applyBorder="1" applyAlignment="1">
      <alignment wrapText="1"/>
    </xf>
    <xf numFmtId="0" fontId="71" fillId="0" borderId="0" xfId="0" applyFont="1" applyAlignment="1">
      <alignment horizontal="center"/>
    </xf>
    <xf numFmtId="0" fontId="73" fillId="6" borderId="3" xfId="0" applyFont="1" applyFill="1" applyBorder="1" applyAlignment="1">
      <alignment horizontal="left"/>
    </xf>
    <xf numFmtId="0" fontId="74" fillId="2" borderId="3" xfId="0" applyFont="1" applyFill="1" applyBorder="1" applyAlignment="1">
      <alignment horizontal="center"/>
    </xf>
    <xf numFmtId="0" fontId="37" fillId="0" borderId="3" xfId="0" applyFont="1" applyBorder="1"/>
    <xf numFmtId="0" fontId="71" fillId="18" borderId="3" xfId="0" applyFont="1" applyFill="1" applyBorder="1"/>
    <xf numFmtId="0" fontId="10" fillId="18" borderId="3" xfId="0" applyFont="1" applyFill="1" applyBorder="1" applyAlignment="1">
      <alignment horizontal="center" vertical="center"/>
    </xf>
    <xf numFmtId="0" fontId="5" fillId="4" borderId="3" xfId="0" applyFont="1" applyFill="1" applyBorder="1" applyAlignment="1">
      <alignment vertical="center"/>
    </xf>
    <xf numFmtId="0" fontId="37" fillId="0" borderId="0" xfId="0" applyFont="1"/>
    <xf numFmtId="0" fontId="73" fillId="6" borderId="3" xfId="0" applyFont="1" applyFill="1" applyBorder="1"/>
    <xf numFmtId="0" fontId="74" fillId="2" borderId="3" xfId="0" applyFont="1" applyFill="1" applyBorder="1"/>
    <xf numFmtId="0" fontId="71" fillId="2" borderId="3" xfId="0" applyFont="1" applyFill="1" applyBorder="1"/>
    <xf numFmtId="0" fontId="76" fillId="2" borderId="3" xfId="0" applyFont="1" applyFill="1" applyBorder="1" applyAlignment="1">
      <alignment horizontal="center" vertical="center"/>
    </xf>
    <xf numFmtId="167" fontId="5" fillId="4" borderId="3" xfId="0" applyNumberFormat="1" applyFont="1" applyFill="1" applyBorder="1" applyAlignment="1">
      <alignment vertical="center"/>
    </xf>
    <xf numFmtId="0" fontId="77" fillId="0" borderId="0" xfId="0" applyFont="1" applyAlignment="1">
      <alignment vertical="center"/>
    </xf>
    <xf numFmtId="0" fontId="78" fillId="0" borderId="0" xfId="0" applyFont="1"/>
    <xf numFmtId="0" fontId="79" fillId="0" borderId="165" xfId="0" applyFont="1" applyBorder="1"/>
    <xf numFmtId="0" fontId="79" fillId="0" borderId="24" xfId="0" applyFont="1" applyBorder="1"/>
    <xf numFmtId="0" fontId="80" fillId="0" borderId="166" xfId="0" applyFont="1" applyBorder="1"/>
    <xf numFmtId="0" fontId="80" fillId="0" borderId="0" xfId="0" applyFont="1"/>
    <xf numFmtId="0" fontId="80" fillId="0" borderId="167" xfId="0" applyFont="1" applyBorder="1"/>
    <xf numFmtId="0" fontId="80" fillId="0" borderId="23" xfId="0" applyFont="1" applyBorder="1"/>
    <xf numFmtId="0" fontId="24" fillId="0" borderId="0" xfId="0" applyFont="1"/>
    <xf numFmtId="0" fontId="80" fillId="0" borderId="24" xfId="0" applyFont="1" applyBorder="1"/>
    <xf numFmtId="0" fontId="80" fillId="0" borderId="168" xfId="0" applyFont="1" applyBorder="1"/>
    <xf numFmtId="0" fontId="80" fillId="0" borderId="169" xfId="0" applyFont="1" applyBorder="1"/>
    <xf numFmtId="0" fontId="80" fillId="0" borderId="170" xfId="0" applyFont="1" applyBorder="1"/>
    <xf numFmtId="0" fontId="12" fillId="5" borderId="13" xfId="0" quotePrefix="1" applyFont="1" applyFill="1" applyBorder="1" applyAlignment="1">
      <alignment horizontal="left" vertical="top"/>
    </xf>
    <xf numFmtId="0" fontId="12" fillId="5" borderId="17" xfId="0" quotePrefix="1" applyFont="1" applyFill="1" applyBorder="1" applyAlignment="1">
      <alignment vertical="top"/>
    </xf>
    <xf numFmtId="0" fontId="63" fillId="0" borderId="59" xfId="1" applyFont="1" applyBorder="1" applyAlignment="1">
      <alignment horizontal="center"/>
    </xf>
    <xf numFmtId="0" fontId="63" fillId="0" borderId="0" xfId="1" applyFont="1" applyAlignment="1">
      <alignment horizontal="center"/>
    </xf>
    <xf numFmtId="0" fontId="63" fillId="0" borderId="62" xfId="1" applyFont="1" applyBorder="1" applyAlignment="1">
      <alignment horizontal="center"/>
    </xf>
    <xf numFmtId="0" fontId="63" fillId="0" borderId="163" xfId="1" applyFont="1" applyBorder="1" applyAlignment="1">
      <alignment horizontal="center"/>
    </xf>
    <xf numFmtId="0" fontId="63" fillId="0" borderId="125" xfId="1" applyFont="1" applyBorder="1" applyAlignment="1">
      <alignment horizontal="center"/>
    </xf>
    <xf numFmtId="0" fontId="63" fillId="0" borderId="164" xfId="1" applyFont="1" applyBorder="1" applyAlignment="1">
      <alignment horizontal="center"/>
    </xf>
    <xf numFmtId="0" fontId="87" fillId="0" borderId="0" xfId="0" applyFont="1" applyProtection="1">
      <protection locked="0"/>
    </xf>
    <xf numFmtId="0" fontId="0" fillId="0" borderId="0" xfId="0" applyProtection="1">
      <protection locked="0"/>
    </xf>
    <xf numFmtId="168" fontId="91" fillId="0" borderId="172" xfId="7" applyNumberFormat="1" applyFont="1" applyBorder="1" applyProtection="1"/>
    <xf numFmtId="168" fontId="92" fillId="0" borderId="171" xfId="7" applyNumberFormat="1" applyFont="1" applyBorder="1" applyProtection="1"/>
    <xf numFmtId="168" fontId="93" fillId="0" borderId="171" xfId="7" applyNumberFormat="1" applyFont="1" applyBorder="1" applyProtection="1"/>
    <xf numFmtId="173" fontId="91" fillId="0" borderId="172" xfId="7" applyNumberFormat="1" applyFont="1" applyBorder="1" applyProtection="1"/>
    <xf numFmtId="173" fontId="92" fillId="0" borderId="171" xfId="7" applyNumberFormat="1" applyFont="1" applyBorder="1" applyProtection="1"/>
    <xf numFmtId="173" fontId="93" fillId="0" borderId="171" xfId="7" applyNumberFormat="1" applyFont="1" applyBorder="1" applyProtection="1"/>
    <xf numFmtId="164" fontId="87" fillId="45" borderId="173" xfId="7" applyNumberFormat="1" applyFont="1" applyFill="1" applyBorder="1" applyAlignment="1" applyProtection="1">
      <alignment horizontal="center"/>
      <protection locked="0"/>
    </xf>
    <xf numFmtId="164" fontId="87" fillId="45" borderId="176" xfId="7" applyNumberFormat="1" applyFont="1" applyFill="1" applyBorder="1" applyProtection="1"/>
    <xf numFmtId="164" fontId="94" fillId="45" borderId="175" xfId="7" applyNumberFormat="1" applyFont="1" applyFill="1" applyBorder="1" applyProtection="1">
      <protection locked="0"/>
    </xf>
    <xf numFmtId="0" fontId="87" fillId="45" borderId="171" xfId="0" applyFont="1" applyFill="1" applyBorder="1" applyProtection="1">
      <protection locked="0"/>
    </xf>
    <xf numFmtId="168" fontId="87" fillId="45" borderId="171" xfId="7" applyNumberFormat="1" applyFont="1" applyFill="1" applyBorder="1" applyProtection="1">
      <protection locked="0"/>
    </xf>
    <xf numFmtId="0" fontId="87" fillId="44" borderId="171" xfId="0" applyFont="1" applyFill="1" applyBorder="1" applyProtection="1">
      <protection locked="0"/>
    </xf>
    <xf numFmtId="167" fontId="87" fillId="44" borderId="171" xfId="7" applyFont="1" applyFill="1" applyBorder="1" applyProtection="1">
      <protection locked="0"/>
    </xf>
    <xf numFmtId="169" fontId="87" fillId="44" borderId="174" xfId="7" applyNumberFormat="1" applyFont="1" applyFill="1" applyBorder="1" applyAlignment="1" applyProtection="1">
      <alignment horizontal="right"/>
      <protection locked="0"/>
    </xf>
    <xf numFmtId="164" fontId="94" fillId="44" borderId="172" xfId="7" applyNumberFormat="1" applyFont="1" applyFill="1" applyBorder="1" applyProtection="1">
      <protection locked="0"/>
    </xf>
    <xf numFmtId="0" fontId="87" fillId="26" borderId="0" xfId="0" applyFont="1" applyFill="1" applyProtection="1">
      <protection locked="0"/>
    </xf>
    <xf numFmtId="0" fontId="0" fillId="26" borderId="0" xfId="0" applyFill="1" applyProtection="1">
      <protection locked="0"/>
    </xf>
    <xf numFmtId="0" fontId="88" fillId="26" borderId="0" xfId="0" applyFont="1" applyFill="1" applyAlignment="1" applyProtection="1">
      <alignment horizontal="center"/>
      <protection locked="0"/>
    </xf>
    <xf numFmtId="0" fontId="89" fillId="26" borderId="0" xfId="0" applyFont="1" applyFill="1" applyAlignment="1" applyProtection="1">
      <alignment horizontal="center"/>
      <protection locked="0"/>
    </xf>
    <xf numFmtId="0" fontId="90" fillId="26" borderId="0" xfId="0" applyFont="1" applyFill="1" applyAlignment="1" applyProtection="1">
      <alignment horizontal="center"/>
      <protection locked="0"/>
    </xf>
    <xf numFmtId="0" fontId="94" fillId="26" borderId="0" xfId="0" applyFont="1" applyFill="1" applyProtection="1">
      <protection locked="0"/>
    </xf>
    <xf numFmtId="0" fontId="94" fillId="26" borderId="173" xfId="0" applyFont="1" applyFill="1" applyBorder="1" applyAlignment="1" applyProtection="1">
      <alignment horizontal="center"/>
      <protection locked="0"/>
    </xf>
    <xf numFmtId="0" fontId="0" fillId="26" borderId="0" xfId="0" applyFill="1"/>
    <xf numFmtId="0" fontId="0" fillId="26" borderId="177" xfId="0" applyFill="1" applyBorder="1" applyProtection="1">
      <protection locked="0"/>
    </xf>
    <xf numFmtId="0" fontId="52" fillId="25" borderId="157" xfId="1" applyFont="1" applyFill="1" applyBorder="1" applyAlignment="1">
      <alignment vertical="center"/>
    </xf>
    <xf numFmtId="168" fontId="69" fillId="0" borderId="158" xfId="4" applyNumberFormat="1" applyFont="1" applyBorder="1" applyAlignment="1">
      <alignment vertical="center"/>
    </xf>
    <xf numFmtId="168" fontId="69" fillId="0" borderId="158" xfId="4" applyNumberFormat="1" applyFont="1" applyBorder="1" applyAlignment="1">
      <alignment horizontal="center" vertical="center"/>
    </xf>
    <xf numFmtId="0" fontId="64" fillId="0" borderId="121" xfId="1" applyFont="1" applyBorder="1" applyAlignment="1">
      <alignment horizontal="center"/>
    </xf>
    <xf numFmtId="0" fontId="64" fillId="0" borderId="148" xfId="1" applyFont="1" applyBorder="1" applyAlignment="1">
      <alignment horizontal="center"/>
    </xf>
    <xf numFmtId="0" fontId="87" fillId="0" borderId="0" xfId="1" applyFont="1"/>
    <xf numFmtId="49" fontId="57" fillId="0" borderId="0" xfId="1" applyNumberFormat="1"/>
    <xf numFmtId="49" fontId="63" fillId="0" borderId="0" xfId="1" applyNumberFormat="1" applyFont="1"/>
    <xf numFmtId="0" fontId="4" fillId="0" borderId="0" xfId="1" applyFont="1"/>
    <xf numFmtId="0" fontId="97" fillId="0" borderId="166" xfId="0" applyFont="1" applyBorder="1"/>
    <xf numFmtId="168" fontId="31" fillId="6" borderId="29" xfId="0" applyNumberFormat="1" applyFont="1" applyFill="1" applyBorder="1" applyAlignment="1">
      <alignment horizontal="center" vertical="center"/>
    </xf>
    <xf numFmtId="168" fontId="21" fillId="9" borderId="50" xfId="0" applyNumberFormat="1" applyFont="1" applyFill="1" applyBorder="1" applyAlignment="1">
      <alignment horizontal="center" vertical="center"/>
    </xf>
    <xf numFmtId="168" fontId="21" fillId="9" borderId="52" xfId="0" applyNumberFormat="1" applyFont="1" applyFill="1" applyBorder="1" applyAlignment="1">
      <alignment horizontal="center" vertical="center"/>
    </xf>
    <xf numFmtId="168" fontId="21" fillId="2" borderId="0" xfId="0" applyNumberFormat="1" applyFont="1" applyFill="1" applyAlignment="1">
      <alignment vertical="center"/>
    </xf>
    <xf numFmtId="0" fontId="86" fillId="0" borderId="0" xfId="9"/>
    <xf numFmtId="168" fontId="0" fillId="47" borderId="0" xfId="7" applyNumberFormat="1" applyFont="1" applyFill="1" applyAlignment="1"/>
    <xf numFmtId="168" fontId="0" fillId="11" borderId="0" xfId="7" applyNumberFormat="1" applyFont="1" applyFill="1" applyAlignment="1"/>
    <xf numFmtId="168" fontId="0" fillId="48" borderId="0" xfId="7" applyNumberFormat="1" applyFont="1" applyFill="1" applyAlignment="1"/>
    <xf numFmtId="168" fontId="0" fillId="31" borderId="0" xfId="7" applyNumberFormat="1" applyFont="1" applyFill="1" applyAlignment="1"/>
    <xf numFmtId="168" fontId="20" fillId="30" borderId="0" xfId="7" applyNumberFormat="1" applyFont="1" applyFill="1" applyAlignment="1">
      <alignment vertical="top"/>
    </xf>
    <xf numFmtId="168" fontId="52" fillId="0" borderId="102" xfId="4" applyNumberFormat="1" applyFont="1" applyBorder="1" applyAlignment="1">
      <alignment vertical="center"/>
    </xf>
    <xf numFmtId="167" fontId="52" fillId="0" borderId="34" xfId="4" applyFont="1" applyBorder="1" applyAlignment="1">
      <alignment vertical="center"/>
    </xf>
    <xf numFmtId="168" fontId="52" fillId="0" borderId="34" xfId="4" applyNumberFormat="1" applyFont="1" applyBorder="1" applyAlignment="1">
      <alignment vertical="center"/>
    </xf>
    <xf numFmtId="168" fontId="52" fillId="0" borderId="34" xfId="4" applyNumberFormat="1" applyFont="1" applyBorder="1" applyAlignment="1">
      <alignment horizontal="center" vertical="center"/>
    </xf>
    <xf numFmtId="168" fontId="52" fillId="0" borderId="158" xfId="4" applyNumberFormat="1" applyFont="1" applyBorder="1" applyAlignment="1">
      <alignment vertical="center"/>
    </xf>
    <xf numFmtId="168" fontId="52" fillId="0" borderId="134" xfId="4" applyNumberFormat="1" applyFont="1" applyBorder="1" applyAlignment="1">
      <alignment horizontal="center"/>
    </xf>
    <xf numFmtId="168" fontId="71" fillId="0" borderId="11" xfId="0" applyNumberFormat="1" applyFont="1" applyBorder="1" applyAlignment="1">
      <alignment horizontal="left"/>
    </xf>
    <xf numFmtId="165" fontId="20" fillId="11" borderId="0" xfId="0" applyNumberFormat="1" applyFont="1" applyFill="1" applyAlignment="1">
      <alignment vertical="top"/>
    </xf>
    <xf numFmtId="0" fontId="20" fillId="49" borderId="123" xfId="6" applyFont="1" applyFill="1" applyBorder="1" applyAlignment="1">
      <alignment vertical="top"/>
    </xf>
    <xf numFmtId="3" fontId="20" fillId="0" borderId="0" xfId="10" applyNumberFormat="1" applyFont="1" applyAlignment="1">
      <alignment vertical="top"/>
    </xf>
    <xf numFmtId="177" fontId="20" fillId="0" borderId="0" xfId="0" applyNumberFormat="1" applyFont="1" applyAlignment="1">
      <alignment vertical="top"/>
    </xf>
    <xf numFmtId="167" fontId="20" fillId="0" borderId="0" xfId="7" applyFont="1" applyFill="1" applyBorder="1" applyAlignment="1">
      <alignment vertical="top"/>
    </xf>
    <xf numFmtId="168" fontId="39" fillId="0" borderId="34" xfId="7" applyNumberFormat="1" applyFont="1" applyBorder="1" applyAlignment="1">
      <alignment horizontal="center" vertical="center"/>
    </xf>
    <xf numFmtId="168" fontId="39" fillId="50" borderId="34" xfId="7" applyNumberFormat="1" applyFont="1" applyFill="1" applyBorder="1" applyAlignment="1">
      <alignment horizontal="center" vertical="center"/>
    </xf>
    <xf numFmtId="167" fontId="18" fillId="2" borderId="3" xfId="0" applyNumberFormat="1" applyFont="1" applyFill="1" applyBorder="1" applyAlignment="1">
      <alignment horizontal="center" vertical="center"/>
    </xf>
    <xf numFmtId="167" fontId="5" fillId="0" borderId="3" xfId="0" applyNumberFormat="1" applyFont="1" applyBorder="1" applyAlignment="1">
      <alignment horizontal="center" vertical="center"/>
    </xf>
    <xf numFmtId="168" fontId="68" fillId="26" borderId="34" xfId="4" applyNumberFormat="1" applyFont="1" applyFill="1" applyBorder="1" applyAlignment="1">
      <alignment horizontal="center" vertical="center"/>
    </xf>
    <xf numFmtId="168" fontId="52" fillId="26" borderId="158" xfId="4" applyNumberFormat="1" applyFont="1" applyFill="1" applyBorder="1" applyAlignment="1">
      <alignment horizontal="center" vertical="center"/>
    </xf>
    <xf numFmtId="168" fontId="52" fillId="26" borderId="34" xfId="4" applyNumberFormat="1" applyFont="1" applyFill="1" applyBorder="1" applyAlignment="1">
      <alignment horizontal="center" vertical="center"/>
    </xf>
    <xf numFmtId="168" fontId="52" fillId="26" borderId="134" xfId="4" applyNumberFormat="1" applyFont="1" applyFill="1" applyBorder="1" applyAlignment="1">
      <alignment horizontal="center" vertical="center"/>
    </xf>
    <xf numFmtId="167" fontId="5" fillId="0" borderId="2" xfId="0" applyNumberFormat="1" applyFont="1" applyBorder="1" applyAlignment="1">
      <alignment horizontal="center" vertical="center"/>
    </xf>
    <xf numFmtId="168" fontId="20" fillId="0" borderId="0" xfId="0" applyNumberFormat="1" applyFont="1" applyAlignment="1">
      <alignment vertical="top"/>
    </xf>
    <xf numFmtId="0" fontId="49" fillId="11" borderId="34" xfId="1" quotePrefix="1" applyFont="1" applyFill="1" applyBorder="1" applyAlignment="1">
      <alignment vertical="center"/>
    </xf>
    <xf numFmtId="171" fontId="39" fillId="11" borderId="34" xfId="1" applyNumberFormat="1" applyFont="1" applyFill="1" applyBorder="1" applyAlignment="1">
      <alignment horizontal="center" vertical="center"/>
    </xf>
    <xf numFmtId="176" fontId="20" fillId="0" borderId="0" xfId="0" applyNumberFormat="1" applyFont="1" applyAlignment="1">
      <alignment vertical="top"/>
    </xf>
    <xf numFmtId="9" fontId="20" fillId="0" borderId="0" xfId="13" applyFont="1" applyAlignment="1">
      <alignment vertical="center"/>
    </xf>
    <xf numFmtId="0" fontId="3" fillId="0" borderId="0" xfId="1" applyFont="1"/>
    <xf numFmtId="0" fontId="86" fillId="0" borderId="0" xfId="0" applyFont="1"/>
    <xf numFmtId="0" fontId="86" fillId="0" borderId="94" xfId="0" applyFont="1" applyBorder="1"/>
    <xf numFmtId="165" fontId="20" fillId="0" borderId="52" xfId="0" applyNumberFormat="1" applyFont="1" applyBorder="1" applyAlignment="1">
      <alignment vertical="top"/>
    </xf>
    <xf numFmtId="165" fontId="20" fillId="26" borderId="0" xfId="0" applyNumberFormat="1" applyFont="1" applyFill="1" applyAlignment="1">
      <alignment vertical="top"/>
    </xf>
    <xf numFmtId="168" fontId="0" fillId="26" borderId="0" xfId="8" applyNumberFormat="1" applyFont="1" applyFill="1" applyAlignment="1"/>
    <xf numFmtId="0" fontId="5" fillId="0" borderId="178" xfId="9" applyFont="1" applyBorder="1"/>
    <xf numFmtId="0" fontId="5" fillId="0" borderId="179" xfId="9" applyFont="1" applyBorder="1"/>
    <xf numFmtId="0" fontId="5" fillId="0" borderId="180" xfId="9" applyFont="1" applyBorder="1"/>
    <xf numFmtId="0" fontId="2" fillId="0" borderId="0" xfId="14"/>
    <xf numFmtId="0" fontId="2" fillId="0" borderId="0" xfId="14" applyAlignment="1">
      <alignment horizontal="center"/>
    </xf>
    <xf numFmtId="0" fontId="105" fillId="0" borderId="0" xfId="15" applyFont="1" applyAlignment="1">
      <alignment horizontal="center" vertical="center"/>
    </xf>
    <xf numFmtId="0" fontId="105" fillId="0" borderId="0" xfId="15" applyFont="1" applyAlignment="1">
      <alignment vertical="center"/>
    </xf>
    <xf numFmtId="0" fontId="105" fillId="0" borderId="0" xfId="15" applyFont="1" applyAlignment="1">
      <alignment horizontal="center"/>
    </xf>
    <xf numFmtId="0" fontId="106" fillId="0" borderId="0" xfId="15" applyFont="1"/>
    <xf numFmtId="0" fontId="105" fillId="0" borderId="0" xfId="15" applyFont="1"/>
    <xf numFmtId="0" fontId="108" fillId="0" borderId="34" xfId="15" applyFont="1" applyBorder="1" applyAlignment="1">
      <alignment horizontal="center" vertical="center"/>
    </xf>
    <xf numFmtId="0" fontId="107" fillId="0" borderId="34" xfId="15" applyFont="1" applyBorder="1" applyAlignment="1">
      <alignment horizontal="center" vertical="center" wrapText="1"/>
    </xf>
    <xf numFmtId="0" fontId="107" fillId="0" borderId="34" xfId="15" applyFont="1" applyBorder="1" applyAlignment="1">
      <alignment horizontal="center" vertical="center"/>
    </xf>
    <xf numFmtId="0" fontId="110" fillId="51" borderId="158" xfId="15" applyFont="1" applyFill="1" applyBorder="1" applyAlignment="1">
      <alignment horizontal="center" vertical="center"/>
    </xf>
    <xf numFmtId="0" fontId="111" fillId="51" borderId="158" xfId="15" applyFont="1" applyFill="1" applyBorder="1" applyAlignment="1">
      <alignment horizontal="left" vertical="center"/>
    </xf>
    <xf numFmtId="0" fontId="112" fillId="51" borderId="158" xfId="15" applyFont="1" applyFill="1" applyBorder="1" applyAlignment="1">
      <alignment horizontal="center" vertical="center"/>
    </xf>
    <xf numFmtId="0" fontId="110" fillId="0" borderId="181" xfId="15" applyFont="1" applyBorder="1" applyAlignment="1">
      <alignment horizontal="center" vertical="center"/>
    </xf>
    <xf numFmtId="0" fontId="111" fillId="11" borderId="181" xfId="15" applyFont="1" applyFill="1" applyBorder="1" applyAlignment="1">
      <alignment horizontal="left" vertical="center"/>
    </xf>
    <xf numFmtId="0" fontId="112" fillId="0" borderId="181" xfId="15" applyFont="1" applyBorder="1" applyAlignment="1">
      <alignment horizontal="center" vertical="center"/>
    </xf>
    <xf numFmtId="0" fontId="112" fillId="0" borderId="181" xfId="6" applyFont="1" applyBorder="1" applyAlignment="1">
      <alignment vertical="center"/>
    </xf>
    <xf numFmtId="167" fontId="112" fillId="0" borderId="181" xfId="15" applyNumberFormat="1" applyFont="1" applyBorder="1" applyAlignment="1">
      <alignment horizontal="center" vertical="center"/>
    </xf>
    <xf numFmtId="168" fontId="112" fillId="0" borderId="181" xfId="16" applyNumberFormat="1" applyFont="1" applyBorder="1" applyAlignment="1">
      <alignment vertical="center"/>
    </xf>
    <xf numFmtId="0" fontId="110" fillId="0" borderId="181" xfId="15" applyFont="1" applyBorder="1" applyAlignment="1">
      <alignment vertical="center"/>
    </xf>
    <xf numFmtId="10" fontId="110" fillId="0" borderId="181" xfId="17" applyNumberFormat="1" applyFont="1" applyBorder="1" applyAlignment="1">
      <alignment horizontal="center" vertical="center"/>
    </xf>
    <xf numFmtId="175" fontId="112" fillId="0" borderId="181" xfId="18" applyNumberFormat="1" applyFont="1" applyBorder="1" applyAlignment="1">
      <alignment horizontal="center" vertical="center" wrapText="1"/>
    </xf>
    <xf numFmtId="177" fontId="112" fillId="0" borderId="181" xfId="19" applyNumberFormat="1" applyFont="1" applyBorder="1" applyAlignment="1">
      <alignment vertical="center"/>
    </xf>
    <xf numFmtId="0" fontId="112" fillId="0" borderId="181" xfId="20" applyFont="1" applyBorder="1" applyAlignment="1">
      <alignment vertical="center"/>
    </xf>
    <xf numFmtId="10" fontId="112" fillId="0" borderId="181" xfId="17" applyNumberFormat="1" applyFont="1" applyBorder="1" applyAlignment="1">
      <alignment horizontal="center" vertical="center"/>
    </xf>
    <xf numFmtId="0" fontId="111" fillId="0" borderId="181" xfId="15" applyFont="1" applyBorder="1" applyAlignment="1">
      <alignment horizontal="right" vertical="center"/>
    </xf>
    <xf numFmtId="177" fontId="114" fillId="0" borderId="181" xfId="19" applyNumberFormat="1" applyFont="1" applyBorder="1" applyAlignment="1">
      <alignment vertical="center"/>
    </xf>
    <xf numFmtId="10" fontId="111" fillId="0" borderId="181" xfId="15" applyNumberFormat="1" applyFont="1" applyBorder="1" applyAlignment="1">
      <alignment horizontal="center" vertical="center"/>
    </xf>
    <xf numFmtId="9" fontId="110" fillId="0" borderId="181" xfId="15" applyNumberFormat="1" applyFont="1" applyBorder="1" applyAlignment="1">
      <alignment horizontal="center" vertical="center"/>
    </xf>
    <xf numFmtId="0" fontId="112" fillId="0" borderId="181" xfId="15" applyFont="1" applyBorder="1" applyAlignment="1">
      <alignment horizontal="center" vertical="center" wrapText="1"/>
    </xf>
    <xf numFmtId="0" fontId="112" fillId="0" borderId="181" xfId="15" applyFont="1" applyBorder="1" applyAlignment="1">
      <alignment horizontal="justify" vertical="center" wrapText="1"/>
    </xf>
    <xf numFmtId="10" fontId="115" fillId="0" borderId="181" xfId="15" applyNumberFormat="1" applyFont="1" applyBorder="1" applyAlignment="1">
      <alignment horizontal="center" vertical="center"/>
    </xf>
    <xf numFmtId="0" fontId="112" fillId="0" borderId="181" xfId="15" applyFont="1" applyBorder="1" applyAlignment="1">
      <alignment vertical="center"/>
    </xf>
    <xf numFmtId="0" fontId="110" fillId="0" borderId="181" xfId="15" applyFont="1" applyBorder="1" applyAlignment="1">
      <alignment horizontal="center" vertical="center" wrapText="1"/>
    </xf>
    <xf numFmtId="9" fontId="116" fillId="0" borderId="181" xfId="15" applyNumberFormat="1" applyFont="1" applyBorder="1" applyAlignment="1">
      <alignment horizontal="center" vertical="center"/>
    </xf>
    <xf numFmtId="177" fontId="112" fillId="0" borderId="181" xfId="19" applyNumberFormat="1" applyFont="1" applyBorder="1" applyAlignment="1">
      <alignment horizontal="justify" vertical="center" wrapText="1"/>
    </xf>
    <xf numFmtId="175" fontId="112" fillId="0" borderId="181" xfId="18" applyNumberFormat="1" applyFont="1" applyBorder="1" applyAlignment="1">
      <alignment horizontal="center" vertical="center"/>
    </xf>
    <xf numFmtId="0" fontId="111" fillId="0" borderId="181" xfId="15" applyFont="1" applyBorder="1" applyAlignment="1">
      <alignment horizontal="center" vertical="center"/>
    </xf>
    <xf numFmtId="0" fontId="110" fillId="51" borderId="181" xfId="15" applyFont="1" applyFill="1" applyBorder="1" applyAlignment="1">
      <alignment horizontal="center" vertical="center"/>
    </xf>
    <xf numFmtId="0" fontId="111" fillId="51" borderId="181" xfId="15" applyFont="1" applyFill="1" applyBorder="1" applyAlignment="1">
      <alignment horizontal="left" vertical="center"/>
    </xf>
    <xf numFmtId="0" fontId="110" fillId="51" borderId="181" xfId="15" applyFont="1" applyFill="1" applyBorder="1" applyAlignment="1">
      <alignment horizontal="center" vertical="center" wrapText="1"/>
    </xf>
    <xf numFmtId="177" fontId="112" fillId="51" borderId="181" xfId="19" applyNumberFormat="1" applyFont="1" applyFill="1" applyBorder="1" applyAlignment="1">
      <alignment horizontal="justify" vertical="center" wrapText="1"/>
    </xf>
    <xf numFmtId="168" fontId="112" fillId="51" borderId="181" xfId="16" applyNumberFormat="1" applyFont="1" applyFill="1" applyBorder="1" applyAlignment="1">
      <alignment vertical="center"/>
    </xf>
    <xf numFmtId="0" fontId="110" fillId="51" borderId="181" xfId="15" applyFont="1" applyFill="1" applyBorder="1" applyAlignment="1">
      <alignment vertical="center"/>
    </xf>
    <xf numFmtId="9" fontId="116" fillId="51" borderId="181" xfId="15" applyNumberFormat="1" applyFont="1" applyFill="1" applyBorder="1" applyAlignment="1">
      <alignment horizontal="center" vertical="center"/>
    </xf>
    <xf numFmtId="175" fontId="112" fillId="51" borderId="181" xfId="18" applyNumberFormat="1" applyFont="1" applyFill="1" applyBorder="1" applyAlignment="1">
      <alignment horizontal="center" vertical="center" wrapText="1"/>
    </xf>
    <xf numFmtId="0" fontId="111" fillId="52" borderId="181" xfId="15" applyFont="1" applyFill="1" applyBorder="1" applyAlignment="1">
      <alignment vertical="center"/>
    </xf>
    <xf numFmtId="0" fontId="110" fillId="0" borderId="131" xfId="15" applyFont="1" applyBorder="1" applyAlignment="1">
      <alignment horizontal="center" vertical="center"/>
    </xf>
    <xf numFmtId="0" fontId="111" fillId="0" borderId="131" xfId="15" applyFont="1" applyBorder="1" applyAlignment="1">
      <alignment horizontal="right" vertical="center"/>
    </xf>
    <xf numFmtId="0" fontId="110" fillId="0" borderId="131" xfId="15" applyFont="1" applyBorder="1" applyAlignment="1">
      <alignment horizontal="center" vertical="center" wrapText="1"/>
    </xf>
    <xf numFmtId="177" fontId="112" fillId="0" borderId="131" xfId="19" applyNumberFormat="1" applyFont="1" applyBorder="1" applyAlignment="1">
      <alignment horizontal="justify" vertical="center" wrapText="1"/>
    </xf>
    <xf numFmtId="168" fontId="112" fillId="0" borderId="131" xfId="16" applyNumberFormat="1" applyFont="1" applyBorder="1" applyAlignment="1">
      <alignment vertical="center"/>
    </xf>
    <xf numFmtId="0" fontId="110" fillId="0" borderId="131" xfId="15" applyFont="1" applyBorder="1" applyAlignment="1">
      <alignment vertical="center"/>
    </xf>
    <xf numFmtId="9" fontId="110" fillId="0" borderId="131" xfId="17" applyFont="1" applyBorder="1" applyAlignment="1">
      <alignment horizontal="center" vertical="center"/>
    </xf>
    <xf numFmtId="10" fontId="115" fillId="0" borderId="131" xfId="15" applyNumberFormat="1" applyFont="1" applyBorder="1" applyAlignment="1">
      <alignment horizontal="center" vertical="center"/>
    </xf>
    <xf numFmtId="175" fontId="112" fillId="0" borderId="131" xfId="18" applyNumberFormat="1" applyFont="1" applyBorder="1" applyAlignment="1">
      <alignment horizontal="center" vertical="center" wrapText="1"/>
    </xf>
    <xf numFmtId="178" fontId="20" fillId="0" borderId="0" xfId="0" applyNumberFormat="1" applyFont="1" applyAlignment="1">
      <alignment vertical="top"/>
    </xf>
    <xf numFmtId="4" fontId="20" fillId="0" borderId="0" xfId="0" applyNumberFormat="1" applyFont="1" applyAlignment="1">
      <alignment vertical="top"/>
    </xf>
    <xf numFmtId="179" fontId="5" fillId="0" borderId="3" xfId="0" applyNumberFormat="1" applyFont="1" applyBorder="1" applyAlignment="1">
      <alignment horizontal="center" vertical="center"/>
    </xf>
    <xf numFmtId="179" fontId="39" fillId="0" borderId="34" xfId="7" applyNumberFormat="1" applyFont="1" applyBorder="1" applyAlignment="1">
      <alignment horizontal="center" vertical="center"/>
    </xf>
    <xf numFmtId="179" fontId="48" fillId="50" borderId="34" xfId="7" applyNumberFormat="1" applyFont="1" applyFill="1" applyBorder="1" applyAlignment="1">
      <alignment horizontal="center" vertical="center"/>
    </xf>
    <xf numFmtId="179" fontId="39" fillId="50" borderId="34" xfId="7" applyNumberFormat="1" applyFont="1" applyFill="1" applyBorder="1" applyAlignment="1">
      <alignment horizontal="center" vertical="center"/>
    </xf>
    <xf numFmtId="179" fontId="48" fillId="0" borderId="34" xfId="7" applyNumberFormat="1" applyFont="1" applyBorder="1" applyAlignment="1">
      <alignment horizontal="center" vertical="center"/>
    </xf>
    <xf numFmtId="0" fontId="61" fillId="26" borderId="0" xfId="22" applyFont="1" applyFill="1" applyAlignment="1">
      <alignment vertical="center"/>
    </xf>
    <xf numFmtId="0" fontId="61" fillId="26" borderId="0" xfId="22" applyFont="1" applyFill="1" applyAlignment="1">
      <alignment horizontal="center" vertical="center"/>
    </xf>
    <xf numFmtId="0" fontId="61" fillId="26" borderId="0" xfId="22" applyFont="1" applyFill="1"/>
    <xf numFmtId="0" fontId="12" fillId="26" borderId="0" xfId="22" applyFont="1" applyFill="1" applyAlignment="1">
      <alignment horizontal="center" vertical="center"/>
    </xf>
    <xf numFmtId="0" fontId="13" fillId="26" borderId="0" xfId="22" applyFont="1" applyFill="1" applyAlignment="1">
      <alignment horizontal="center" vertical="center"/>
    </xf>
    <xf numFmtId="0" fontId="61" fillId="26" borderId="0" xfId="22" applyFont="1" applyFill="1" applyAlignment="1">
      <alignment horizontal="center"/>
    </xf>
    <xf numFmtId="0" fontId="14" fillId="26" borderId="0" xfId="22" applyFont="1" applyFill="1" applyAlignment="1">
      <alignment horizontal="center" vertical="center"/>
    </xf>
    <xf numFmtId="0" fontId="12" fillId="26" borderId="0" xfId="22" applyFont="1" applyFill="1" applyAlignment="1">
      <alignment horizontal="center"/>
    </xf>
    <xf numFmtId="0" fontId="12" fillId="26" borderId="0" xfId="22" applyFont="1" applyFill="1" applyAlignment="1">
      <alignment vertical="center"/>
    </xf>
    <xf numFmtId="0" fontId="12" fillId="26" borderId="0" xfId="22" applyFont="1" applyFill="1" applyAlignment="1">
      <alignment horizontal="left" vertical="center"/>
    </xf>
    <xf numFmtId="0" fontId="12" fillId="26" borderId="0" xfId="22" applyFont="1" applyFill="1"/>
    <xf numFmtId="0" fontId="12" fillId="0" borderId="0" xfId="22" applyFont="1" applyAlignment="1">
      <alignment horizontal="center"/>
    </xf>
    <xf numFmtId="0" fontId="61" fillId="0" borderId="0" xfId="22" applyFont="1" applyAlignment="1">
      <alignment horizontal="center" vertical="center"/>
    </xf>
    <xf numFmtId="0" fontId="12" fillId="26" borderId="182" xfId="22" applyFont="1" applyFill="1" applyBorder="1" applyAlignment="1">
      <alignment horizontal="center" vertical="center"/>
    </xf>
    <xf numFmtId="0" fontId="12" fillId="26" borderId="182" xfId="22" applyFont="1" applyFill="1" applyBorder="1" applyAlignment="1">
      <alignment horizontal="center"/>
    </xf>
    <xf numFmtId="0" fontId="12" fillId="26" borderId="182" xfId="22" applyFont="1" applyFill="1" applyBorder="1" applyAlignment="1">
      <alignment horizontal="center" vertical="center" wrapText="1"/>
    </xf>
    <xf numFmtId="0" fontId="13" fillId="26" borderId="183" xfId="22" applyFont="1" applyFill="1" applyBorder="1" applyAlignment="1">
      <alignment horizontal="left" vertical="top"/>
    </xf>
    <xf numFmtId="0" fontId="12" fillId="26" borderId="184" xfId="22" applyFont="1" applyFill="1" applyBorder="1" applyAlignment="1">
      <alignment horizontal="center"/>
    </xf>
    <xf numFmtId="0" fontId="12" fillId="54" borderId="182" xfId="22" applyFont="1" applyFill="1" applyBorder="1" applyAlignment="1">
      <alignment vertical="center"/>
    </xf>
    <xf numFmtId="180" fontId="12" fillId="54" borderId="182" xfId="22" applyNumberFormat="1" applyFont="1" applyFill="1" applyBorder="1" applyAlignment="1">
      <alignment horizontal="right" vertical="center" indent="1"/>
    </xf>
    <xf numFmtId="180" fontId="12" fillId="54" borderId="182" xfId="22" applyNumberFormat="1" applyFont="1" applyFill="1" applyBorder="1" applyAlignment="1">
      <alignment horizontal="center" vertical="center"/>
    </xf>
    <xf numFmtId="180" fontId="12" fillId="54" borderId="182" xfId="23" applyNumberFormat="1" applyFont="1" applyFill="1" applyBorder="1" applyAlignment="1">
      <alignment horizontal="center" vertical="center"/>
    </xf>
    <xf numFmtId="0" fontId="12" fillId="26" borderId="183" xfId="22" applyFont="1" applyFill="1" applyBorder="1" applyAlignment="1">
      <alignment horizontal="left" vertical="center"/>
    </xf>
    <xf numFmtId="0" fontId="12" fillId="26" borderId="184" xfId="22" applyFont="1" applyFill="1" applyBorder="1" applyAlignment="1">
      <alignment horizontal="left" vertical="center"/>
    </xf>
    <xf numFmtId="0" fontId="12" fillId="26" borderId="183" xfId="22" quotePrefix="1" applyFont="1" applyFill="1" applyBorder="1" applyAlignment="1">
      <alignment horizontal="left" vertical="top"/>
    </xf>
    <xf numFmtId="0" fontId="12" fillId="26" borderId="184" xfId="22" applyFont="1" applyFill="1" applyBorder="1" applyAlignment="1">
      <alignment horizontal="left" vertical="top" indent="3"/>
    </xf>
    <xf numFmtId="180" fontId="12" fillId="26" borderId="182" xfId="19" applyNumberFormat="1" applyFont="1" applyFill="1" applyBorder="1" applyAlignment="1">
      <alignment horizontal="right" vertical="center" wrapText="1" indent="1"/>
    </xf>
    <xf numFmtId="180" fontId="12" fillId="26" borderId="182" xfId="23" applyNumberFormat="1" applyFont="1" applyFill="1" applyBorder="1" applyAlignment="1">
      <alignment horizontal="right" vertical="center" indent="1"/>
    </xf>
    <xf numFmtId="180" fontId="12" fillId="26" borderId="182" xfId="19" applyNumberFormat="1" applyFont="1" applyFill="1" applyBorder="1" applyAlignment="1">
      <alignment horizontal="center" vertical="center" wrapText="1"/>
    </xf>
    <xf numFmtId="181" fontId="12" fillId="26" borderId="182" xfId="23" applyNumberFormat="1" applyFont="1" applyFill="1" applyBorder="1" applyAlignment="1">
      <alignment horizontal="center" vertical="center"/>
    </xf>
    <xf numFmtId="181" fontId="12" fillId="26" borderId="182" xfId="19" applyNumberFormat="1" applyFont="1" applyFill="1" applyBorder="1" applyAlignment="1">
      <alignment horizontal="center" vertical="center" wrapText="1"/>
    </xf>
    <xf numFmtId="0" fontId="12" fillId="26" borderId="184" xfId="22" quotePrefix="1" applyFont="1" applyFill="1" applyBorder="1" applyAlignment="1">
      <alignment horizontal="left" vertical="top" indent="3"/>
    </xf>
    <xf numFmtId="0" fontId="12" fillId="0" borderId="183" xfId="22" quotePrefix="1" applyFont="1" applyBorder="1" applyAlignment="1">
      <alignment horizontal="left" vertical="top"/>
    </xf>
    <xf numFmtId="0" fontId="12" fillId="26" borderId="184" xfId="22" applyFont="1" applyFill="1" applyBorder="1" applyAlignment="1">
      <alignment horizontal="left" vertical="top"/>
    </xf>
    <xf numFmtId="180" fontId="12" fillId="54" borderId="182" xfId="23" applyNumberFormat="1" applyFont="1" applyFill="1" applyBorder="1" applyAlignment="1">
      <alignment horizontal="right" vertical="center" indent="1"/>
    </xf>
    <xf numFmtId="181" fontId="12" fillId="54" borderId="182" xfId="23" applyNumberFormat="1" applyFont="1" applyFill="1" applyBorder="1" applyAlignment="1">
      <alignment horizontal="center" vertical="center"/>
    </xf>
    <xf numFmtId="0" fontId="12" fillId="26" borderId="184" xfId="22" quotePrefix="1" applyFont="1" applyFill="1" applyBorder="1" applyAlignment="1">
      <alignment horizontal="left" vertical="center"/>
    </xf>
    <xf numFmtId="0" fontId="12" fillId="26" borderId="183" xfId="22" quotePrefix="1" applyFont="1" applyFill="1" applyBorder="1" applyAlignment="1">
      <alignment horizontal="left" vertical="center"/>
    </xf>
    <xf numFmtId="0" fontId="12" fillId="26" borderId="183" xfId="22" applyFont="1" applyFill="1" applyBorder="1" applyAlignment="1">
      <alignment horizontal="left" vertical="top"/>
    </xf>
    <xf numFmtId="0" fontId="12" fillId="26" borderId="185" xfId="22" quotePrefix="1" applyFont="1" applyFill="1" applyBorder="1" applyAlignment="1">
      <alignment horizontal="left" vertical="center"/>
    </xf>
    <xf numFmtId="0" fontId="12" fillId="26" borderId="183" xfId="22" quotePrefix="1" applyFont="1" applyFill="1" applyBorder="1" applyAlignment="1">
      <alignment vertical="top"/>
    </xf>
    <xf numFmtId="0" fontId="13" fillId="26" borderId="183" xfId="22" quotePrefix="1" applyFont="1" applyFill="1" applyBorder="1" applyAlignment="1">
      <alignment horizontal="left" vertical="top"/>
    </xf>
    <xf numFmtId="0" fontId="13" fillId="26" borderId="184" xfId="22" quotePrefix="1" applyFont="1" applyFill="1" applyBorder="1" applyAlignment="1">
      <alignment horizontal="left" vertical="center"/>
    </xf>
    <xf numFmtId="0" fontId="13" fillId="54" borderId="182" xfId="22" applyFont="1" applyFill="1" applyBorder="1" applyAlignment="1">
      <alignment vertical="center"/>
    </xf>
    <xf numFmtId="180" fontId="13" fillId="54" borderId="182" xfId="23" applyNumberFormat="1" applyFont="1" applyFill="1" applyBorder="1" applyAlignment="1">
      <alignment horizontal="right" vertical="center" indent="1"/>
    </xf>
    <xf numFmtId="180" fontId="13" fillId="26" borderId="182" xfId="19" applyNumberFormat="1" applyFont="1" applyFill="1" applyBorder="1" applyAlignment="1">
      <alignment horizontal="right" vertical="center" wrapText="1" indent="1"/>
    </xf>
    <xf numFmtId="181" fontId="13" fillId="54" borderId="182" xfId="23" applyNumberFormat="1" applyFont="1" applyFill="1" applyBorder="1" applyAlignment="1">
      <alignment horizontal="center" vertical="center"/>
    </xf>
    <xf numFmtId="181" fontId="13" fillId="26" borderId="182" xfId="19" applyNumberFormat="1" applyFont="1" applyFill="1" applyBorder="1" applyAlignment="1">
      <alignment horizontal="center" vertical="center" wrapText="1"/>
    </xf>
    <xf numFmtId="4" fontId="12" fillId="26" borderId="182" xfId="23" applyNumberFormat="1" applyFont="1" applyFill="1" applyBorder="1" applyAlignment="1">
      <alignment horizontal="center" vertical="center"/>
    </xf>
    <xf numFmtId="0" fontId="13" fillId="26" borderId="183" xfId="22" applyFont="1" applyFill="1" applyBorder="1" applyAlignment="1">
      <alignment vertical="center"/>
    </xf>
    <xf numFmtId="0" fontId="13" fillId="26" borderId="184" xfId="22" applyFont="1" applyFill="1" applyBorder="1" applyAlignment="1">
      <alignment vertical="center"/>
    </xf>
    <xf numFmtId="0" fontId="14" fillId="26" borderId="0" xfId="22" applyFont="1" applyFill="1" applyAlignment="1">
      <alignment vertical="center"/>
    </xf>
    <xf numFmtId="0" fontId="12" fillId="26" borderId="0" xfId="24" applyFont="1" applyFill="1" applyAlignment="1">
      <alignment vertical="center"/>
    </xf>
    <xf numFmtId="179" fontId="39" fillId="52" borderId="34" xfId="7" applyNumberFormat="1" applyFont="1" applyFill="1" applyBorder="1" applyAlignment="1">
      <alignment horizontal="center" vertical="center"/>
    </xf>
    <xf numFmtId="168" fontId="5" fillId="20" borderId="3" xfId="0" applyNumberFormat="1" applyFont="1" applyFill="1" applyBorder="1" applyAlignment="1">
      <alignment vertical="center"/>
    </xf>
    <xf numFmtId="168" fontId="5" fillId="0" borderId="3" xfId="0" applyNumberFormat="1" applyFont="1" applyBorder="1" applyAlignment="1">
      <alignment vertical="center"/>
    </xf>
    <xf numFmtId="168" fontId="39" fillId="52" borderId="34" xfId="7" applyNumberFormat="1" applyFont="1" applyFill="1" applyBorder="1" applyAlignment="1">
      <alignment horizontal="center" vertical="center"/>
    </xf>
    <xf numFmtId="179" fontId="48" fillId="52" borderId="34" xfId="7" applyNumberFormat="1" applyFont="1" applyFill="1" applyBorder="1" applyAlignment="1">
      <alignment horizontal="center" vertical="center"/>
    </xf>
    <xf numFmtId="168" fontId="5" fillId="55" borderId="3" xfId="0" applyNumberFormat="1" applyFont="1" applyFill="1" applyBorder="1" applyAlignment="1">
      <alignment vertical="center"/>
    </xf>
    <xf numFmtId="179" fontId="39" fillId="30" borderId="34" xfId="7" applyNumberFormat="1" applyFont="1" applyFill="1" applyBorder="1" applyAlignment="1">
      <alignment horizontal="center" vertical="center"/>
    </xf>
    <xf numFmtId="179" fontId="50" fillId="31" borderId="34" xfId="7" applyNumberFormat="1" applyFont="1" applyFill="1" applyBorder="1" applyAlignment="1">
      <alignment horizontal="center" vertical="center"/>
    </xf>
    <xf numFmtId="168" fontId="57" fillId="0" borderId="0" xfId="1" applyNumberFormat="1"/>
    <xf numFmtId="1" fontId="57" fillId="0" borderId="0" xfId="1" applyNumberFormat="1"/>
    <xf numFmtId="3" fontId="12" fillId="4" borderId="2" xfId="0" applyNumberFormat="1" applyFont="1" applyFill="1" applyBorder="1" applyAlignment="1">
      <alignment horizontal="left" vertical="center"/>
    </xf>
    <xf numFmtId="3" fontId="12" fillId="4" borderId="16" xfId="0" applyNumberFormat="1" applyFont="1" applyFill="1" applyBorder="1" applyAlignment="1">
      <alignment horizontal="left" vertical="center"/>
    </xf>
    <xf numFmtId="3" fontId="11" fillId="4" borderId="2" xfId="0" applyNumberFormat="1" applyFont="1" applyFill="1" applyBorder="1" applyAlignment="1">
      <alignment horizontal="left" vertical="center"/>
    </xf>
    <xf numFmtId="0" fontId="70" fillId="0" borderId="0" xfId="1" applyFont="1"/>
    <xf numFmtId="0" fontId="61" fillId="35" borderId="186" xfId="1" applyFont="1" applyFill="1" applyBorder="1" applyAlignment="1">
      <alignment horizontal="left" vertical="center" wrapText="1"/>
    </xf>
    <xf numFmtId="0" fontId="11" fillId="4" borderId="1" xfId="0" quotePrefix="1" applyFont="1" applyFill="1" applyBorder="1" applyAlignment="1">
      <alignment horizontal="left"/>
    </xf>
    <xf numFmtId="0" fontId="11" fillId="4" borderId="1" xfId="0" quotePrefix="1" applyFont="1" applyFill="1" applyBorder="1"/>
    <xf numFmtId="168" fontId="13" fillId="4" borderId="3" xfId="0" applyNumberFormat="1" applyFont="1" applyFill="1" applyBorder="1" applyAlignment="1">
      <alignment horizontal="right" vertical="top"/>
    </xf>
    <xf numFmtId="3" fontId="13" fillId="4" borderId="3" xfId="9" applyNumberFormat="1" applyFont="1" applyFill="1" applyBorder="1" applyAlignment="1">
      <alignment horizontal="left" vertical="top" shrinkToFit="1"/>
    </xf>
    <xf numFmtId="3" fontId="12" fillId="4" borderId="3" xfId="9" applyNumberFormat="1" applyFont="1" applyFill="1" applyBorder="1" applyAlignment="1">
      <alignment horizontal="left" vertical="top" shrinkToFit="1"/>
    </xf>
    <xf numFmtId="0" fontId="122" fillId="4" borderId="18" xfId="0" applyFont="1" applyFill="1" applyBorder="1" applyAlignment="1">
      <alignment vertical="top"/>
    </xf>
    <xf numFmtId="3" fontId="122" fillId="4" borderId="3" xfId="9" applyNumberFormat="1" applyFont="1" applyFill="1" applyBorder="1" applyAlignment="1">
      <alignment horizontal="left" vertical="top" shrinkToFit="1"/>
    </xf>
    <xf numFmtId="0" fontId="122" fillId="4" borderId="3" xfId="0" applyFont="1" applyFill="1" applyBorder="1" applyAlignment="1">
      <alignment horizontal="left" vertical="top"/>
    </xf>
    <xf numFmtId="168" fontId="122" fillId="4" borderId="3" xfId="0" applyNumberFormat="1" applyFont="1" applyFill="1" applyBorder="1" applyAlignment="1">
      <alignment horizontal="left" vertical="top"/>
    </xf>
    <xf numFmtId="3" fontId="13" fillId="4" borderId="18" xfId="9" applyNumberFormat="1" applyFont="1" applyFill="1" applyBorder="1" applyAlignment="1">
      <alignment horizontal="left" vertical="top" shrinkToFit="1"/>
    </xf>
    <xf numFmtId="3" fontId="12" fillId="4" borderId="12" xfId="9" applyNumberFormat="1" applyFont="1" applyFill="1" applyBorder="1" applyAlignment="1">
      <alignment horizontal="left" vertical="top" shrinkToFit="1"/>
    </xf>
    <xf numFmtId="0" fontId="11" fillId="4" borderId="0" xfId="0" applyFont="1" applyFill="1" applyAlignment="1">
      <alignment horizontal="left" vertical="center"/>
    </xf>
    <xf numFmtId="182" fontId="11" fillId="4" borderId="8" xfId="0" applyNumberFormat="1" applyFont="1" applyFill="1" applyBorder="1" applyAlignment="1">
      <alignment horizontal="left" vertical="center"/>
    </xf>
    <xf numFmtId="182" fontId="11" fillId="4" borderId="6" xfId="0" applyNumberFormat="1" applyFont="1" applyFill="1" applyBorder="1" applyAlignment="1">
      <alignment horizontal="left" vertical="center"/>
    </xf>
    <xf numFmtId="1" fontId="11" fillId="4" borderId="6" xfId="0" applyNumberFormat="1" applyFont="1" applyFill="1" applyBorder="1" applyAlignment="1">
      <alignment horizontal="left" vertical="center"/>
    </xf>
    <xf numFmtId="168" fontId="20" fillId="0" borderId="62" xfId="0" applyNumberFormat="1" applyFont="1" applyBorder="1" applyAlignment="1">
      <alignment horizontal="right" vertical="center"/>
    </xf>
    <xf numFmtId="165" fontId="20" fillId="0" borderId="51" xfId="0" applyNumberFormat="1" applyFont="1" applyBorder="1" applyAlignment="1">
      <alignment vertical="top"/>
    </xf>
    <xf numFmtId="179" fontId="118" fillId="0" borderId="3" xfId="0" applyNumberFormat="1" applyFont="1" applyBorder="1" applyAlignment="1">
      <alignment horizontal="center" vertical="center"/>
    </xf>
    <xf numFmtId="0" fontId="34" fillId="0" borderId="0" xfId="0" applyFont="1"/>
    <xf numFmtId="167" fontId="21" fillId="0" borderId="0" xfId="0" applyNumberFormat="1" applyFont="1" applyAlignment="1">
      <alignment vertical="center"/>
    </xf>
    <xf numFmtId="167" fontId="21" fillId="0" borderId="79" xfId="0" applyNumberFormat="1" applyFont="1" applyBorder="1" applyAlignment="1">
      <alignment vertical="center"/>
    </xf>
    <xf numFmtId="167" fontId="21" fillId="14" borderId="0" xfId="0" applyNumberFormat="1" applyFont="1" applyFill="1" applyAlignment="1">
      <alignment horizontal="center" vertical="center"/>
    </xf>
    <xf numFmtId="167" fontId="20" fillId="0" borderId="52" xfId="0" applyNumberFormat="1" applyFont="1" applyBorder="1" applyAlignment="1">
      <alignment horizontal="right"/>
    </xf>
    <xf numFmtId="167" fontId="20" fillId="0" borderId="52" xfId="0" applyNumberFormat="1" applyFont="1" applyBorder="1"/>
    <xf numFmtId="167" fontId="21" fillId="14" borderId="35" xfId="0" applyNumberFormat="1" applyFont="1" applyFill="1" applyBorder="1" applyAlignment="1">
      <alignment horizontal="center" vertical="center"/>
    </xf>
    <xf numFmtId="167" fontId="21" fillId="0" borderId="63" xfId="0" applyNumberFormat="1" applyFont="1" applyBorder="1" applyAlignment="1">
      <alignment vertical="center"/>
    </xf>
    <xf numFmtId="167" fontId="20" fillId="0" borderId="35" xfId="0" applyNumberFormat="1" applyFont="1" applyBorder="1" applyAlignment="1">
      <alignment vertical="center"/>
    </xf>
    <xf numFmtId="167" fontId="29" fillId="15" borderId="50" xfId="0" applyNumberFormat="1" applyFont="1" applyFill="1" applyBorder="1"/>
    <xf numFmtId="167" fontId="20" fillId="0" borderId="0" xfId="0" applyNumberFormat="1" applyFont="1" applyAlignment="1">
      <alignment vertical="center"/>
    </xf>
    <xf numFmtId="167" fontId="29" fillId="15" borderId="31" xfId="0" applyNumberFormat="1" applyFont="1" applyFill="1" applyBorder="1"/>
    <xf numFmtId="167" fontId="29" fillId="15" borderId="0" xfId="0" applyNumberFormat="1" applyFont="1" applyFill="1"/>
    <xf numFmtId="167" fontId="123" fillId="0" borderId="0" xfId="0" applyNumberFormat="1" applyFont="1"/>
    <xf numFmtId="167" fontId="20" fillId="0" borderId="29" xfId="0" applyNumberFormat="1" applyFont="1" applyBorder="1" applyAlignment="1">
      <alignment vertical="center"/>
    </xf>
    <xf numFmtId="167" fontId="20" fillId="0" borderId="63" xfId="0" applyNumberFormat="1" applyFont="1" applyBorder="1" applyAlignment="1">
      <alignment vertical="center"/>
    </xf>
    <xf numFmtId="3" fontId="10" fillId="0" borderId="0" xfId="0" applyNumberFormat="1" applyFont="1"/>
    <xf numFmtId="2" fontId="123" fillId="0" borderId="0" xfId="0" applyNumberFormat="1" applyFont="1" applyAlignment="1">
      <alignment vertical="top"/>
    </xf>
    <xf numFmtId="167" fontId="20" fillId="0" borderId="87" xfId="0" applyNumberFormat="1" applyFont="1" applyBorder="1" applyAlignment="1">
      <alignment vertical="top"/>
    </xf>
    <xf numFmtId="3" fontId="61" fillId="4" borderId="3" xfId="9" applyNumberFormat="1" applyFont="1" applyFill="1" applyBorder="1" applyAlignment="1">
      <alignment horizontal="left" vertical="top" shrinkToFit="1"/>
    </xf>
    <xf numFmtId="177" fontId="123" fillId="11" borderId="0" xfId="0" applyNumberFormat="1" applyFont="1" applyFill="1" applyAlignment="1">
      <alignment vertical="top"/>
    </xf>
    <xf numFmtId="168" fontId="121" fillId="4" borderId="3" xfId="0" applyNumberFormat="1" applyFont="1" applyFill="1" applyBorder="1" applyAlignment="1">
      <alignment horizontal="right" vertical="top"/>
    </xf>
    <xf numFmtId="168" fontId="124" fillId="4" borderId="3" xfId="0" applyNumberFormat="1" applyFont="1" applyFill="1" applyBorder="1" applyAlignment="1">
      <alignment horizontal="right" vertical="top"/>
    </xf>
    <xf numFmtId="168" fontId="124" fillId="4" borderId="18" xfId="0" applyNumberFormat="1" applyFont="1" applyFill="1" applyBorder="1" applyAlignment="1">
      <alignment horizontal="right" vertical="top"/>
    </xf>
    <xf numFmtId="168" fontId="121" fillId="4" borderId="3" xfId="0" applyNumberFormat="1" applyFont="1" applyFill="1" applyBorder="1" applyAlignment="1">
      <alignment vertical="top"/>
    </xf>
    <xf numFmtId="41" fontId="124" fillId="4" borderId="18" xfId="25" applyFont="1" applyFill="1" applyBorder="1" applyAlignment="1">
      <alignment vertical="top"/>
    </xf>
    <xf numFmtId="172" fontId="125" fillId="33" borderId="34" xfId="4" applyNumberFormat="1" applyFont="1" applyFill="1" applyBorder="1" applyAlignment="1">
      <alignment vertical="center"/>
    </xf>
    <xf numFmtId="172" fontId="125" fillId="33" borderId="34" xfId="1" applyNumberFormat="1" applyFont="1" applyFill="1" applyBorder="1" applyAlignment="1">
      <alignment vertical="center"/>
    </xf>
    <xf numFmtId="166" fontId="50" fillId="26" borderId="34" xfId="2" applyFont="1" applyFill="1" applyBorder="1" applyAlignment="1">
      <alignment vertical="center"/>
    </xf>
    <xf numFmtId="179" fontId="39" fillId="11" borderId="34" xfId="7" applyNumberFormat="1" applyFont="1" applyFill="1" applyBorder="1" applyAlignment="1">
      <alignment horizontal="center" vertical="center"/>
    </xf>
    <xf numFmtId="168" fontId="20" fillId="26" borderId="62" xfId="0" applyNumberFormat="1" applyFont="1" applyFill="1" applyBorder="1" applyAlignment="1">
      <alignment vertical="top"/>
    </xf>
    <xf numFmtId="168" fontId="61" fillId="4" borderId="3" xfId="0" applyNumberFormat="1" applyFont="1" applyFill="1" applyBorder="1" applyAlignment="1">
      <alignment horizontal="left" vertical="center"/>
    </xf>
    <xf numFmtId="3" fontId="70" fillId="4" borderId="3" xfId="9" applyNumberFormat="1" applyFont="1" applyFill="1" applyBorder="1" applyAlignment="1">
      <alignment horizontal="left" vertical="top" shrinkToFit="1"/>
    </xf>
    <xf numFmtId="0" fontId="61" fillId="4" borderId="3" xfId="0" applyFont="1" applyFill="1" applyBorder="1" applyAlignment="1">
      <alignment horizontal="left"/>
    </xf>
    <xf numFmtId="0" fontId="61" fillId="4" borderId="3" xfId="0" applyFont="1" applyFill="1" applyBorder="1" applyAlignment="1">
      <alignment horizontal="left" vertical="top"/>
    </xf>
    <xf numFmtId="168" fontId="121" fillId="4" borderId="3" xfId="0" applyNumberFormat="1" applyFont="1" applyFill="1" applyBorder="1" applyAlignment="1">
      <alignment horizontal="center" vertical="center"/>
    </xf>
    <xf numFmtId="167" fontId="20" fillId="0" borderId="52" xfId="0" applyNumberFormat="1" applyFont="1" applyBorder="1" applyAlignment="1">
      <alignment vertical="center"/>
    </xf>
    <xf numFmtId="167" fontId="21" fillId="14" borderId="50" xfId="0" applyNumberFormat="1" applyFont="1" applyFill="1" applyBorder="1" applyAlignment="1">
      <alignment horizontal="center" vertical="center"/>
    </xf>
    <xf numFmtId="167" fontId="20" fillId="11" borderId="0" xfId="0" applyNumberFormat="1" applyFont="1" applyFill="1" applyAlignment="1">
      <alignment vertical="top"/>
    </xf>
    <xf numFmtId="177" fontId="20" fillId="0" borderId="59" xfId="0" applyNumberFormat="1" applyFont="1" applyBorder="1" applyAlignment="1">
      <alignment vertical="top"/>
    </xf>
    <xf numFmtId="177" fontId="20" fillId="0" borderId="62" xfId="0" applyNumberFormat="1" applyFont="1" applyBorder="1" applyAlignment="1">
      <alignment vertical="top"/>
    </xf>
    <xf numFmtId="177" fontId="21" fillId="2" borderId="0" xfId="0" applyNumberFormat="1" applyFont="1" applyFill="1" applyAlignment="1">
      <alignment vertical="center"/>
    </xf>
    <xf numFmtId="168" fontId="124" fillId="4" borderId="3" xfId="0" applyNumberFormat="1" applyFont="1" applyFill="1" applyBorder="1" applyAlignment="1">
      <alignment horizontal="center" vertical="center"/>
    </xf>
    <xf numFmtId="0" fontId="61" fillId="56" borderId="129" xfId="1" applyFont="1" applyFill="1" applyBorder="1" applyAlignment="1">
      <alignment vertical="center" wrapText="1"/>
    </xf>
    <xf numFmtId="0" fontId="94" fillId="26" borderId="173" xfId="0" applyFont="1" applyFill="1" applyBorder="1" applyAlignment="1" applyProtection="1">
      <alignment horizontal="center"/>
      <protection locked="0"/>
    </xf>
    <xf numFmtId="0" fontId="87" fillId="44" borderId="175" xfId="0" applyFont="1" applyFill="1" applyBorder="1" applyAlignment="1">
      <alignment horizontal="center"/>
    </xf>
    <xf numFmtId="0" fontId="87" fillId="44" borderId="176" xfId="0" applyFont="1" applyFill="1" applyBorder="1" applyAlignment="1">
      <alignment horizontal="center"/>
    </xf>
    <xf numFmtId="0" fontId="87" fillId="44" borderId="172" xfId="0" applyFont="1" applyFill="1" applyBorder="1" applyAlignment="1">
      <alignment horizontal="center"/>
    </xf>
    <xf numFmtId="0" fontId="76" fillId="2" borderId="1" xfId="0" applyFont="1" applyFill="1" applyBorder="1" applyAlignment="1">
      <alignment horizontal="center" vertical="center"/>
    </xf>
    <xf numFmtId="0" fontId="8" fillId="0" borderId="2" xfId="0" applyFont="1" applyBorder="1"/>
    <xf numFmtId="0" fontId="75" fillId="2" borderId="4" xfId="0" applyFont="1" applyFill="1" applyBorder="1" applyAlignment="1">
      <alignment horizontal="center" vertical="center"/>
    </xf>
    <xf numFmtId="0" fontId="8" fillId="0" borderId="14" xfId="0" applyFont="1" applyBorder="1"/>
    <xf numFmtId="0" fontId="8" fillId="0" borderId="9" xfId="0" applyFont="1" applyBorder="1"/>
    <xf numFmtId="0" fontId="8" fillId="0" borderId="16" xfId="0" applyFont="1" applyBorder="1"/>
    <xf numFmtId="0" fontId="103" fillId="0" borderId="0" xfId="15" applyFont="1" applyAlignment="1">
      <alignment horizontal="left" vertical="center" wrapText="1"/>
    </xf>
    <xf numFmtId="0" fontId="103" fillId="0" borderId="0" xfId="15" applyFont="1" applyAlignment="1">
      <alignment horizontal="left" vertical="center"/>
    </xf>
    <xf numFmtId="0" fontId="107" fillId="0" borderId="158" xfId="15" applyFont="1" applyBorder="1" applyAlignment="1">
      <alignment horizontal="center" vertical="center"/>
    </xf>
    <xf numFmtId="0" fontId="107" fillId="0" borderId="131" xfId="15" applyFont="1" applyBorder="1" applyAlignment="1">
      <alignment horizontal="center" vertical="center"/>
    </xf>
    <xf numFmtId="0" fontId="108" fillId="0" borderId="144" xfId="15" applyFont="1" applyBorder="1" applyAlignment="1">
      <alignment horizontal="center" vertical="center" wrapText="1"/>
    </xf>
    <xf numFmtId="0" fontId="108" fillId="0" borderId="156" xfId="15" applyFont="1" applyBorder="1" applyAlignment="1">
      <alignment horizontal="center" vertical="center" wrapText="1"/>
    </xf>
    <xf numFmtId="0" fontId="107" fillId="0" borderId="158" xfId="15" applyFont="1" applyBorder="1" applyAlignment="1">
      <alignment horizontal="center" vertical="center" wrapText="1"/>
    </xf>
    <xf numFmtId="0" fontId="107" fillId="0" borderId="34" xfId="15" applyFont="1" applyBorder="1" applyAlignment="1">
      <alignment horizontal="center" vertical="center" wrapText="1"/>
    </xf>
    <xf numFmtId="0" fontId="107" fillId="0" borderId="144" xfId="15" applyFont="1" applyBorder="1" applyAlignment="1">
      <alignment horizontal="center" vertical="center"/>
    </xf>
    <xf numFmtId="0" fontId="107" fillId="0" borderId="145" xfId="15" applyFont="1" applyBorder="1" applyAlignment="1">
      <alignment horizontal="center" vertical="center"/>
    </xf>
    <xf numFmtId="0" fontId="107" fillId="0" borderId="156" xfId="15" applyFont="1" applyBorder="1" applyAlignment="1">
      <alignment horizontal="center" vertical="center"/>
    </xf>
    <xf numFmtId="0" fontId="70" fillId="0" borderId="0" xfId="1" applyFont="1" applyAlignment="1">
      <alignment horizontal="center"/>
    </xf>
    <xf numFmtId="0" fontId="12" fillId="0" borderId="49" xfId="11" applyFont="1" applyBorder="1" applyAlignment="1">
      <alignment horizontal="justify" vertical="top" wrapText="1"/>
    </xf>
    <xf numFmtId="0" fontId="12" fillId="0" borderId="50" xfId="11" applyFont="1" applyBorder="1" applyAlignment="1">
      <alignment horizontal="justify" vertical="top" wrapText="1"/>
    </xf>
    <xf numFmtId="0" fontId="12" fillId="0" borderId="55" xfId="11" applyFont="1" applyBorder="1" applyAlignment="1">
      <alignment horizontal="justify" vertical="top" wrapText="1"/>
    </xf>
    <xf numFmtId="0" fontId="12" fillId="0" borderId="147" xfId="1" applyFont="1" applyBorder="1" applyAlignment="1">
      <alignment horizontal="justify" vertical="top" wrapText="1"/>
    </xf>
    <xf numFmtId="0" fontId="12" fillId="0" borderId="122" xfId="1" applyFont="1" applyBorder="1" applyAlignment="1">
      <alignment horizontal="justify" vertical="top" wrapText="1"/>
    </xf>
    <xf numFmtId="0" fontId="12" fillId="0" borderId="148" xfId="1" applyFont="1" applyBorder="1" applyAlignment="1">
      <alignment horizontal="justify" vertical="top" wrapText="1"/>
    </xf>
    <xf numFmtId="0" fontId="12" fillId="0" borderId="59" xfId="1" applyFont="1" applyBorder="1" applyAlignment="1">
      <alignment horizontal="justify" vertical="top" wrapText="1"/>
    </xf>
    <xf numFmtId="0" fontId="12" fillId="0" borderId="0" xfId="1" applyFont="1" applyAlignment="1">
      <alignment horizontal="justify" vertical="top" wrapText="1"/>
    </xf>
    <xf numFmtId="0" fontId="12" fillId="0" borderId="62" xfId="1" applyFont="1" applyBorder="1" applyAlignment="1">
      <alignment horizontal="justify" vertical="top" wrapText="1"/>
    </xf>
    <xf numFmtId="0" fontId="12" fillId="0" borderId="51" xfId="1" applyFont="1" applyBorder="1" applyAlignment="1">
      <alignment horizontal="justify" vertical="top" wrapText="1"/>
    </xf>
    <xf numFmtId="0" fontId="12" fillId="0" borderId="52" xfId="1" applyFont="1" applyBorder="1" applyAlignment="1">
      <alignment horizontal="justify" vertical="top" wrapText="1"/>
    </xf>
    <xf numFmtId="0" fontId="12" fillId="0" borderId="58" xfId="1" applyFont="1" applyBorder="1" applyAlignment="1">
      <alignment horizontal="justify" vertical="top" wrapText="1"/>
    </xf>
    <xf numFmtId="0" fontId="61" fillId="35" borderId="186" xfId="1" applyFont="1" applyFill="1" applyBorder="1" applyAlignment="1">
      <alignment horizontal="left" vertical="center" wrapText="1"/>
    </xf>
    <xf numFmtId="0" fontId="61" fillId="35" borderId="187" xfId="1" applyFont="1" applyFill="1" applyBorder="1" applyAlignment="1">
      <alignment horizontal="left" vertical="center" wrapText="1"/>
    </xf>
    <xf numFmtId="0" fontId="12" fillId="0" borderId="49" xfId="11" applyFont="1" applyBorder="1" applyAlignment="1">
      <alignment horizontal="left" vertical="center" wrapText="1"/>
    </xf>
    <xf numFmtId="0" fontId="12" fillId="0" borderId="50" xfId="11" applyFont="1" applyBorder="1" applyAlignment="1">
      <alignment horizontal="left" vertical="center" wrapText="1"/>
    </xf>
    <xf numFmtId="0" fontId="12" fillId="0" borderId="55" xfId="11" applyFont="1" applyBorder="1" applyAlignment="1">
      <alignment horizontal="left" vertical="center" wrapText="1"/>
    </xf>
    <xf numFmtId="0" fontId="12" fillId="0" borderId="51" xfId="11" applyFont="1" applyBorder="1" applyAlignment="1">
      <alignment horizontal="left" vertical="center" wrapText="1"/>
    </xf>
    <xf numFmtId="0" fontId="12" fillId="0" borderId="52" xfId="11" applyFont="1" applyBorder="1" applyAlignment="1">
      <alignment horizontal="left" vertical="center" wrapText="1"/>
    </xf>
    <xf numFmtId="0" fontId="12" fillId="0" borderId="58" xfId="11" applyFont="1" applyBorder="1" applyAlignment="1">
      <alignment horizontal="left" vertical="center" wrapText="1"/>
    </xf>
    <xf numFmtId="0" fontId="117" fillId="0" borderId="119" xfId="21" applyFill="1" applyBorder="1" applyAlignment="1">
      <alignment horizontal="left" vertical="center" wrapText="1"/>
    </xf>
    <xf numFmtId="0" fontId="98" fillId="0" borderId="120" xfId="5" applyFont="1" applyFill="1" applyBorder="1" applyAlignment="1">
      <alignment horizontal="left" vertical="center" wrapText="1"/>
    </xf>
    <xf numFmtId="0" fontId="98" fillId="0" borderId="126" xfId="5" applyFont="1" applyFill="1" applyBorder="1" applyAlignment="1">
      <alignment horizontal="left" vertical="center" wrapText="1"/>
    </xf>
    <xf numFmtId="175" fontId="12" fillId="0" borderId="119" xfId="5" applyNumberFormat="1" applyFont="1" applyBorder="1" applyAlignment="1">
      <alignment horizontal="left" vertical="center" wrapText="1"/>
    </xf>
    <xf numFmtId="175" fontId="12" fillId="0" borderId="120" xfId="5" applyNumberFormat="1" applyFont="1" applyBorder="1" applyAlignment="1">
      <alignment horizontal="left" vertical="center" wrapText="1"/>
    </xf>
    <xf numFmtId="175" fontId="12" fillId="0" borderId="126" xfId="5" applyNumberFormat="1" applyFont="1" applyBorder="1" applyAlignment="1">
      <alignment horizontal="left" vertical="center" wrapText="1"/>
    </xf>
    <xf numFmtId="0" fontId="62" fillId="34" borderId="119" xfId="1" applyFont="1" applyFill="1" applyBorder="1" applyAlignment="1">
      <alignment horizontal="center"/>
    </xf>
    <xf numFmtId="0" fontId="62" fillId="34" borderId="120" xfId="1" applyFont="1" applyFill="1" applyBorder="1" applyAlignment="1">
      <alignment horizontal="center"/>
    </xf>
    <xf numFmtId="0" fontId="62" fillId="34" borderId="126" xfId="1" applyFont="1" applyFill="1" applyBorder="1" applyAlignment="1">
      <alignment horizontal="center"/>
    </xf>
    <xf numFmtId="167" fontId="64" fillId="26" borderId="144" xfId="4" applyFont="1" applyFill="1" applyBorder="1" applyAlignment="1">
      <alignment horizontal="center" vertical="center"/>
    </xf>
    <xf numFmtId="167" fontId="64" fillId="26" borderId="146" xfId="4" applyFont="1" applyFill="1" applyBorder="1" applyAlignment="1">
      <alignment horizontal="center" vertical="center"/>
    </xf>
    <xf numFmtId="167" fontId="69" fillId="26" borderId="121" xfId="4" applyFont="1" applyFill="1" applyBorder="1" applyAlignment="1">
      <alignment horizontal="center" vertical="center" wrapText="1"/>
    </xf>
    <xf numFmtId="167" fontId="69" fillId="26" borderId="148" xfId="4" applyFont="1" applyFill="1" applyBorder="1" applyAlignment="1">
      <alignment horizontal="center" vertical="center" wrapText="1"/>
    </xf>
    <xf numFmtId="49" fontId="4" fillId="0" borderId="0" xfId="1" applyNumberFormat="1" applyFont="1"/>
    <xf numFmtId="0" fontId="64" fillId="0" borderId="144" xfId="1" applyFont="1" applyBorder="1" applyAlignment="1">
      <alignment horizontal="center"/>
    </xf>
    <xf numFmtId="0" fontId="64" fillId="0" borderId="146" xfId="1" applyFont="1" applyBorder="1" applyAlignment="1">
      <alignment horizontal="center"/>
    </xf>
    <xf numFmtId="0" fontId="58" fillId="36" borderId="136" xfId="1" applyFont="1" applyFill="1" applyBorder="1" applyAlignment="1">
      <alignment horizontal="center"/>
    </xf>
    <xf numFmtId="0" fontId="58" fillId="36" borderId="137" xfId="1" applyFont="1" applyFill="1" applyBorder="1" applyAlignment="1">
      <alignment horizontal="center"/>
    </xf>
    <xf numFmtId="0" fontId="58" fillId="36" borderId="138" xfId="1" applyFont="1" applyFill="1" applyBorder="1" applyAlignment="1">
      <alignment horizontal="center"/>
    </xf>
    <xf numFmtId="0" fontId="61" fillId="0" borderId="0" xfId="1" applyFont="1" applyAlignment="1">
      <alignment horizontal="center"/>
    </xf>
    <xf numFmtId="0" fontId="70" fillId="0" borderId="144" xfId="1" applyFont="1" applyBorder="1" applyAlignment="1">
      <alignment horizontal="center"/>
    </xf>
    <xf numFmtId="0" fontId="70" fillId="0" borderId="156" xfId="1" applyFont="1" applyBorder="1" applyAlignment="1">
      <alignment horizontal="center"/>
    </xf>
    <xf numFmtId="0" fontId="52" fillId="37" borderId="147" xfId="1" applyFont="1" applyFill="1" applyBorder="1" applyAlignment="1">
      <alignment horizontal="justify" vertical="top" wrapText="1"/>
    </xf>
    <xf numFmtId="0" fontId="52" fillId="37" borderId="122" xfId="1" applyFont="1" applyFill="1" applyBorder="1" applyAlignment="1">
      <alignment horizontal="justify" vertical="top" wrapText="1"/>
    </xf>
    <xf numFmtId="0" fontId="52" fillId="37" borderId="148" xfId="1" applyFont="1" applyFill="1" applyBorder="1" applyAlignment="1">
      <alignment horizontal="justify" vertical="top" wrapText="1"/>
    </xf>
    <xf numFmtId="0" fontId="52" fillId="37" borderId="59" xfId="1" applyFont="1" applyFill="1" applyBorder="1" applyAlignment="1">
      <alignment horizontal="justify" vertical="top" wrapText="1"/>
    </xf>
    <xf numFmtId="0" fontId="52" fillId="37" borderId="0" xfId="1" applyFont="1" applyFill="1" applyAlignment="1">
      <alignment horizontal="justify" vertical="top" wrapText="1"/>
    </xf>
    <xf numFmtId="0" fontId="52" fillId="37" borderId="62" xfId="1" applyFont="1" applyFill="1" applyBorder="1" applyAlignment="1">
      <alignment horizontal="justify" vertical="top" wrapText="1"/>
    </xf>
    <xf numFmtId="0" fontId="52" fillId="37" borderId="51" xfId="1" applyFont="1" applyFill="1" applyBorder="1" applyAlignment="1">
      <alignment horizontal="justify" vertical="top" wrapText="1"/>
    </xf>
    <xf numFmtId="0" fontId="52" fillId="37" borderId="52" xfId="1" applyFont="1" applyFill="1" applyBorder="1" applyAlignment="1">
      <alignment horizontal="justify" vertical="top" wrapText="1"/>
    </xf>
    <xf numFmtId="0" fontId="52" fillId="37" borderId="58" xfId="1" applyFont="1" applyFill="1" applyBorder="1" applyAlignment="1">
      <alignment horizontal="justify" vertical="top" wrapText="1"/>
    </xf>
    <xf numFmtId="0" fontId="65" fillId="25" borderId="144" xfId="1" applyFont="1" applyFill="1" applyBorder="1" applyAlignment="1">
      <alignment horizontal="center" vertical="center"/>
    </xf>
    <xf numFmtId="0" fontId="65" fillId="25" borderId="145" xfId="1" applyFont="1" applyFill="1" applyBorder="1" applyAlignment="1">
      <alignment horizontal="center" vertical="center"/>
    </xf>
    <xf numFmtId="0" fontId="65" fillId="25" borderId="146" xfId="1" applyFont="1" applyFill="1" applyBorder="1" applyAlignment="1">
      <alignment horizontal="center" vertical="center"/>
    </xf>
    <xf numFmtId="0" fontId="95" fillId="0" borderId="147" xfId="1" applyFont="1" applyBorder="1" applyAlignment="1">
      <alignment horizontal="center" vertical="center"/>
    </xf>
    <xf numFmtId="0" fontId="95" fillId="0" borderId="122" xfId="1" applyFont="1" applyBorder="1" applyAlignment="1">
      <alignment horizontal="center" vertical="center"/>
    </xf>
    <xf numFmtId="0" fontId="95" fillId="0" borderId="148" xfId="1" applyFont="1" applyBorder="1" applyAlignment="1">
      <alignment horizontal="center" vertical="center"/>
    </xf>
    <xf numFmtId="0" fontId="95" fillId="0" borderId="51" xfId="1" applyFont="1" applyBorder="1" applyAlignment="1">
      <alignment horizontal="center" vertical="center"/>
    </xf>
    <xf numFmtId="0" fontId="95" fillId="0" borderId="52" xfId="1" applyFont="1" applyBorder="1" applyAlignment="1">
      <alignment horizontal="center" vertical="center"/>
    </xf>
    <xf numFmtId="0" fontId="95" fillId="0" borderId="58" xfId="1" applyFont="1" applyBorder="1" applyAlignment="1">
      <alignment horizontal="center" vertical="center"/>
    </xf>
    <xf numFmtId="168" fontId="52" fillId="0" borderId="102" xfId="4" applyNumberFormat="1" applyFont="1" applyBorder="1" applyAlignment="1">
      <alignment vertical="center"/>
    </xf>
    <xf numFmtId="168" fontId="52" fillId="0" borderId="162" xfId="4" applyNumberFormat="1" applyFont="1" applyFill="1" applyBorder="1" applyAlignment="1" applyProtection="1">
      <alignment vertical="center"/>
    </xf>
    <xf numFmtId="168" fontId="52" fillId="0" borderId="154" xfId="4" applyNumberFormat="1" applyFont="1" applyFill="1" applyBorder="1" applyAlignment="1" applyProtection="1">
      <alignment vertical="center"/>
    </xf>
    <xf numFmtId="0" fontId="96" fillId="36" borderId="136" xfId="1" applyFont="1" applyFill="1" applyBorder="1" applyAlignment="1">
      <alignment horizontal="center"/>
    </xf>
    <xf numFmtId="0" fontId="63" fillId="0" borderId="59" xfId="1" applyFont="1" applyBorder="1" applyAlignment="1">
      <alignment horizontal="left" wrapText="1"/>
    </xf>
    <xf numFmtId="0" fontId="63" fillId="0" borderId="0" xfId="1" applyFont="1" applyAlignment="1">
      <alignment horizontal="left" wrapText="1"/>
    </xf>
    <xf numFmtId="0" fontId="63" fillId="0" borderId="62" xfId="1" applyFont="1" applyBorder="1" applyAlignment="1">
      <alignment horizontal="left" wrapText="1"/>
    </xf>
    <xf numFmtId="0" fontId="64" fillId="0" borderId="159" xfId="1" applyFont="1" applyBorder="1" applyAlignment="1">
      <alignment horizontal="center"/>
    </xf>
    <xf numFmtId="0" fontId="64" fillId="0" borderId="160" xfId="1" applyFont="1" applyBorder="1" applyAlignment="1">
      <alignment horizontal="center"/>
    </xf>
    <xf numFmtId="0" fontId="126" fillId="0" borderId="136" xfId="1" applyFont="1" applyBorder="1" applyAlignment="1">
      <alignment horizontal="left" vertical="center" wrapText="1"/>
    </xf>
    <xf numFmtId="0" fontId="126" fillId="0" borderId="137" xfId="1" applyFont="1" applyBorder="1" applyAlignment="1">
      <alignment horizontal="left" vertical="center" wrapText="1"/>
    </xf>
    <xf numFmtId="0" fontId="126" fillId="0" borderId="138" xfId="1" applyFont="1" applyBorder="1" applyAlignment="1">
      <alignment horizontal="left" vertical="center" wrapText="1"/>
    </xf>
    <xf numFmtId="0" fontId="63" fillId="0" borderId="119" xfId="1" applyFont="1" applyBorder="1" applyAlignment="1">
      <alignment horizontal="center" vertical="center" wrapText="1"/>
    </xf>
    <xf numFmtId="0" fontId="63" fillId="0" borderId="120" xfId="1" applyFont="1" applyBorder="1" applyAlignment="1">
      <alignment horizontal="center" vertical="center" wrapText="1"/>
    </xf>
    <xf numFmtId="0" fontId="63" fillId="0" borderId="126" xfId="1" applyFont="1" applyBorder="1" applyAlignment="1">
      <alignment horizontal="center" vertical="center" wrapText="1"/>
    </xf>
    <xf numFmtId="168" fontId="52" fillId="0" borderId="34" xfId="4" applyNumberFormat="1" applyFont="1" applyBorder="1" applyAlignment="1">
      <alignment vertical="center"/>
    </xf>
    <xf numFmtId="168" fontId="52" fillId="0" borderId="144" xfId="4" applyNumberFormat="1" applyFont="1" applyFill="1" applyBorder="1" applyAlignment="1" applyProtection="1">
      <alignment vertical="center"/>
    </xf>
    <xf numFmtId="168" fontId="52" fillId="0" borderId="146" xfId="4" applyNumberFormat="1" applyFont="1" applyFill="1" applyBorder="1" applyAlignment="1" applyProtection="1">
      <alignment vertical="center"/>
    </xf>
    <xf numFmtId="168" fontId="52" fillId="0" borderId="34" xfId="4" applyNumberFormat="1" applyFont="1" applyBorder="1" applyAlignment="1">
      <alignment horizontal="center" vertical="center"/>
    </xf>
    <xf numFmtId="168" fontId="52" fillId="0" borderId="144" xfId="4" applyNumberFormat="1" applyFont="1" applyFill="1" applyBorder="1" applyAlignment="1" applyProtection="1">
      <alignment horizontal="center" vertical="center"/>
    </xf>
    <xf numFmtId="168" fontId="52" fillId="0" borderId="146" xfId="4" applyNumberFormat="1" applyFont="1" applyFill="1" applyBorder="1" applyAlignment="1" applyProtection="1">
      <alignment horizontal="center" vertical="center"/>
    </xf>
    <xf numFmtId="168" fontId="52" fillId="0" borderId="134" xfId="4" applyNumberFormat="1" applyFont="1" applyBorder="1" applyAlignment="1">
      <alignment horizontal="center"/>
    </xf>
    <xf numFmtId="168" fontId="52" fillId="0" borderId="159" xfId="4" applyNumberFormat="1" applyFont="1" applyFill="1" applyBorder="1" applyAlignment="1" applyProtection="1">
      <alignment horizontal="center"/>
    </xf>
    <xf numFmtId="168" fontId="52" fillId="0" borderId="160" xfId="4" applyNumberFormat="1" applyFont="1" applyFill="1" applyBorder="1" applyAlignment="1" applyProtection="1">
      <alignment horizontal="center"/>
    </xf>
    <xf numFmtId="167" fontId="52" fillId="26" borderId="144" xfId="4" applyFont="1" applyFill="1" applyBorder="1" applyAlignment="1">
      <alignment horizontal="center" vertical="center"/>
    </xf>
    <xf numFmtId="167" fontId="52" fillId="26" borderId="146" xfId="4" applyFont="1" applyFill="1" applyBorder="1" applyAlignment="1">
      <alignment horizontal="center" vertical="center"/>
    </xf>
    <xf numFmtId="0" fontId="52" fillId="26" borderId="127" xfId="12" quotePrefix="1" applyNumberFormat="1" applyFont="1" applyFill="1" applyBorder="1" applyAlignment="1">
      <alignment horizontal="left" vertical="top" wrapText="1"/>
    </xf>
    <xf numFmtId="0" fontId="52" fillId="26" borderId="121" xfId="12" applyNumberFormat="1" applyFont="1" applyFill="1" applyBorder="1" applyAlignment="1" applyProtection="1">
      <alignment horizontal="left" vertical="top" wrapText="1"/>
    </xf>
    <xf numFmtId="0" fontId="52" fillId="26" borderId="148" xfId="12" applyNumberFormat="1" applyFont="1" applyFill="1" applyBorder="1" applyAlignment="1">
      <alignment horizontal="left" vertical="top" wrapText="1"/>
    </xf>
    <xf numFmtId="167" fontId="68" fillId="26" borderId="156" xfId="12" applyFont="1" applyFill="1" applyBorder="1" applyAlignment="1">
      <alignment horizontal="justify" vertical="top"/>
    </xf>
    <xf numFmtId="167" fontId="68" fillId="26" borderId="144" xfId="12" applyFont="1" applyFill="1" applyBorder="1" applyAlignment="1">
      <alignment horizontal="justify" vertical="top"/>
    </xf>
    <xf numFmtId="167" fontId="68" fillId="26" borderId="146" xfId="12" applyFont="1" applyFill="1" applyBorder="1" applyAlignment="1">
      <alignment horizontal="justify" vertical="top"/>
    </xf>
    <xf numFmtId="167" fontId="52" fillId="26" borderId="127" xfId="12" quotePrefix="1" applyFont="1" applyFill="1" applyBorder="1" applyAlignment="1">
      <alignment horizontal="left" vertical="top" wrapText="1"/>
    </xf>
    <xf numFmtId="167" fontId="52" fillId="26" borderId="121" xfId="12" applyFont="1" applyFill="1" applyBorder="1" applyAlignment="1" applyProtection="1">
      <alignment horizontal="left" vertical="top" wrapText="1"/>
    </xf>
    <xf numFmtId="167" fontId="52" fillId="26" borderId="148" xfId="12" applyFont="1" applyFill="1" applyBorder="1" applyAlignment="1">
      <alignment horizontal="left" vertical="top" wrapText="1"/>
    </xf>
    <xf numFmtId="167" fontId="69" fillId="26" borderId="127" xfId="12" quotePrefix="1" applyFont="1" applyFill="1" applyBorder="1" applyAlignment="1">
      <alignment horizontal="justify" vertical="top" wrapText="1"/>
    </xf>
    <xf numFmtId="167" fontId="69" fillId="26" borderId="121" xfId="12" applyFont="1" applyFill="1" applyBorder="1" applyAlignment="1" applyProtection="1">
      <alignment horizontal="justify" vertical="top" wrapText="1"/>
    </xf>
    <xf numFmtId="167" fontId="69" fillId="26" borderId="148" xfId="12" applyFont="1" applyFill="1" applyBorder="1" applyAlignment="1">
      <alignment horizontal="justify" vertical="top" wrapText="1"/>
    </xf>
    <xf numFmtId="0" fontId="70" fillId="53" borderId="144" xfId="1" applyFont="1" applyFill="1" applyBorder="1" applyAlignment="1">
      <alignment horizontal="center"/>
    </xf>
    <xf numFmtId="0" fontId="70" fillId="53" borderId="145" xfId="1" applyFont="1" applyFill="1" applyBorder="1" applyAlignment="1">
      <alignment horizontal="center"/>
    </xf>
    <xf numFmtId="0" fontId="70" fillId="53" borderId="156" xfId="1" applyFont="1" applyFill="1" applyBorder="1" applyAlignment="1">
      <alignment horizontal="center"/>
    </xf>
    <xf numFmtId="0" fontId="61" fillId="0" borderId="121" xfId="1" applyFont="1" applyBorder="1" applyAlignment="1">
      <alignment horizontal="center"/>
    </xf>
    <xf numFmtId="0" fontId="61" fillId="0" borderId="127" xfId="1" applyFont="1" applyBorder="1" applyAlignment="1">
      <alignment horizontal="center"/>
    </xf>
    <xf numFmtId="0" fontId="61" fillId="0" borderId="123" xfId="1" applyFont="1" applyBorder="1" applyAlignment="1">
      <alignment horizontal="center"/>
    </xf>
    <xf numFmtId="0" fontId="61" fillId="0" borderId="95" xfId="1" applyFont="1" applyBorder="1" applyAlignment="1">
      <alignment horizontal="center"/>
    </xf>
    <xf numFmtId="0" fontId="61" fillId="0" borderId="124" xfId="1" applyFont="1" applyBorder="1" applyAlignment="1">
      <alignment horizontal="center"/>
    </xf>
    <xf numFmtId="0" fontId="61" fillId="0" borderId="128" xfId="1" applyFont="1" applyBorder="1" applyAlignment="1">
      <alignment horizontal="center"/>
    </xf>
    <xf numFmtId="0" fontId="13" fillId="36" borderId="136" xfId="1" applyFont="1" applyFill="1" applyBorder="1" applyAlignment="1">
      <alignment horizontal="center"/>
    </xf>
    <xf numFmtId="0" fontId="13" fillId="36" borderId="137" xfId="1" applyFont="1" applyFill="1" applyBorder="1" applyAlignment="1">
      <alignment horizontal="center"/>
    </xf>
    <xf numFmtId="0" fontId="13" fillId="36" borderId="138" xfId="1" applyFont="1" applyFill="1" applyBorder="1" applyAlignment="1">
      <alignment horizontal="center"/>
    </xf>
    <xf numFmtId="0" fontId="12" fillId="26" borderId="49" xfId="1" applyFont="1" applyFill="1" applyBorder="1" applyAlignment="1">
      <alignment horizontal="left" vertical="top" wrapText="1"/>
    </xf>
    <xf numFmtId="0" fontId="12" fillId="26" borderId="50" xfId="1" applyFont="1" applyFill="1" applyBorder="1" applyAlignment="1">
      <alignment horizontal="left" vertical="top" wrapText="1"/>
    </xf>
    <xf numFmtId="0" fontId="12" fillId="26" borderId="55" xfId="1" applyFont="1" applyFill="1" applyBorder="1" applyAlignment="1">
      <alignment horizontal="left" vertical="top" wrapText="1"/>
    </xf>
    <xf numFmtId="0" fontId="12" fillId="26" borderId="59" xfId="1" applyFont="1" applyFill="1" applyBorder="1" applyAlignment="1">
      <alignment horizontal="left" vertical="top" wrapText="1"/>
    </xf>
    <xf numFmtId="0" fontId="12" fillId="26" borderId="0" xfId="1" applyFont="1" applyFill="1" applyAlignment="1">
      <alignment horizontal="left" vertical="top" wrapText="1"/>
    </xf>
    <xf numFmtId="0" fontId="12" fillId="26" borderId="62" xfId="1" applyFont="1" applyFill="1" applyBorder="1" applyAlignment="1">
      <alignment horizontal="left" vertical="top" wrapText="1"/>
    </xf>
    <xf numFmtId="0" fontId="12" fillId="26" borderId="163" xfId="1" applyFont="1" applyFill="1" applyBorder="1" applyAlignment="1">
      <alignment horizontal="left" vertical="top" wrapText="1"/>
    </xf>
    <xf numFmtId="0" fontId="12" fillId="26" borderId="125" xfId="1" applyFont="1" applyFill="1" applyBorder="1" applyAlignment="1">
      <alignment horizontal="left" vertical="top" wrapText="1"/>
    </xf>
    <xf numFmtId="0" fontId="12" fillId="26" borderId="164" xfId="1" applyFont="1" applyFill="1" applyBorder="1" applyAlignment="1">
      <alignment horizontal="left" vertical="top" wrapText="1"/>
    </xf>
    <xf numFmtId="167" fontId="52" fillId="0" borderId="144" xfId="4" applyFont="1" applyFill="1" applyBorder="1" applyAlignment="1">
      <alignment horizontal="center" vertical="center"/>
    </xf>
    <xf numFmtId="167" fontId="52" fillId="0" borderId="145" xfId="4" applyFont="1" applyFill="1" applyBorder="1" applyAlignment="1">
      <alignment horizontal="center" vertical="center"/>
    </xf>
    <xf numFmtId="167" fontId="52" fillId="0" borderId="146" xfId="4" applyFont="1" applyFill="1" applyBorder="1" applyAlignment="1">
      <alignment horizontal="center" vertical="center"/>
    </xf>
    <xf numFmtId="167" fontId="52" fillId="0" borderId="121" xfId="12" applyFont="1" applyFill="1" applyBorder="1" applyAlignment="1">
      <alignment horizontal="justify" vertical="center" wrapText="1"/>
    </xf>
    <xf numFmtId="167" fontId="52" fillId="0" borderId="122" xfId="12" applyFont="1" applyFill="1" applyBorder="1" applyAlignment="1">
      <alignment horizontal="justify" vertical="center" wrapText="1"/>
    </xf>
    <xf numFmtId="167" fontId="52" fillId="0" borderId="148" xfId="12" applyFont="1" applyFill="1" applyBorder="1" applyAlignment="1">
      <alignment horizontal="justify" vertical="center" wrapText="1"/>
    </xf>
    <xf numFmtId="167" fontId="52" fillId="0" borderId="123" xfId="12" applyFont="1" applyFill="1" applyBorder="1" applyAlignment="1">
      <alignment horizontal="justify" vertical="center" wrapText="1"/>
    </xf>
    <xf numFmtId="167" fontId="52" fillId="0" borderId="0" xfId="12" applyFont="1" applyFill="1" applyBorder="1" applyAlignment="1">
      <alignment horizontal="justify" vertical="center" wrapText="1"/>
    </xf>
    <xf numFmtId="167" fontId="52" fillId="0" borderId="62" xfId="12" applyFont="1" applyFill="1" applyBorder="1" applyAlignment="1">
      <alignment horizontal="justify" vertical="center" wrapText="1"/>
    </xf>
    <xf numFmtId="167" fontId="52" fillId="0" borderId="124" xfId="12" applyFont="1" applyFill="1" applyBorder="1" applyAlignment="1">
      <alignment horizontal="justify" vertical="center" wrapText="1"/>
    </xf>
    <xf numFmtId="167" fontId="52" fillId="0" borderId="125" xfId="12" applyFont="1" applyFill="1" applyBorder="1" applyAlignment="1">
      <alignment horizontal="justify" vertical="center" wrapText="1"/>
    </xf>
    <xf numFmtId="167" fontId="52" fillId="0" borderId="164" xfId="12" applyFont="1" applyFill="1" applyBorder="1" applyAlignment="1">
      <alignment horizontal="justify" vertical="center" wrapText="1"/>
    </xf>
    <xf numFmtId="173" fontId="68" fillId="26" borderId="137" xfId="4" applyNumberFormat="1" applyFont="1" applyFill="1" applyBorder="1" applyAlignment="1">
      <alignment horizontal="justify" vertical="center" wrapText="1"/>
    </xf>
    <xf numFmtId="173" fontId="68" fillId="26" borderId="161" xfId="4" applyNumberFormat="1" applyFont="1" applyFill="1" applyBorder="1" applyAlignment="1">
      <alignment horizontal="justify" vertical="center" wrapText="1"/>
    </xf>
    <xf numFmtId="173" fontId="68" fillId="26" borderId="126" xfId="4" applyNumberFormat="1" applyFont="1" applyFill="1" applyBorder="1" applyAlignment="1">
      <alignment horizontal="justify" vertical="center" wrapText="1"/>
    </xf>
    <xf numFmtId="0" fontId="66" fillId="36" borderId="149" xfId="1" applyFont="1" applyFill="1" applyBorder="1" applyAlignment="1">
      <alignment horizontal="center"/>
    </xf>
    <xf numFmtId="0" fontId="66" fillId="36" borderId="150" xfId="1" applyFont="1" applyFill="1" applyBorder="1" applyAlignment="1">
      <alignment horizontal="center"/>
    </xf>
    <xf numFmtId="0" fontId="66" fillId="36" borderId="151" xfId="1" applyFont="1" applyFill="1" applyBorder="1" applyAlignment="1">
      <alignment horizontal="center"/>
    </xf>
    <xf numFmtId="0" fontId="65" fillId="41" borderId="153" xfId="1" applyFont="1" applyFill="1" applyBorder="1" applyAlignment="1">
      <alignment horizontal="center" vertical="center"/>
    </xf>
    <xf numFmtId="0" fontId="65" fillId="41" borderId="154" xfId="1" applyFont="1" applyFill="1" applyBorder="1" applyAlignment="1">
      <alignment horizontal="center" vertical="center"/>
    </xf>
    <xf numFmtId="167" fontId="64" fillId="26" borderId="161" xfId="4" applyFont="1" applyFill="1" applyBorder="1" applyAlignment="1">
      <alignment horizontal="center" vertical="center"/>
    </xf>
    <xf numFmtId="167" fontId="64" fillId="26" borderId="126" xfId="4" applyFont="1" applyFill="1" applyBorder="1" applyAlignment="1">
      <alignment horizontal="center" vertical="center"/>
    </xf>
    <xf numFmtId="0" fontId="64" fillId="0" borderId="162" xfId="1" applyFont="1" applyBorder="1" applyAlignment="1">
      <alignment horizontal="center"/>
    </xf>
    <xf numFmtId="0" fontId="64" fillId="0" borderId="154" xfId="1" applyFont="1" applyBorder="1" applyAlignment="1">
      <alignment horizontal="center"/>
    </xf>
    <xf numFmtId="0" fontId="58" fillId="34" borderId="129" xfId="1" applyFont="1" applyFill="1" applyBorder="1" applyAlignment="1">
      <alignment horizontal="center" vertical="center" wrapText="1"/>
    </xf>
    <xf numFmtId="0" fontId="12" fillId="0" borderId="129" xfId="11" applyFont="1" applyBorder="1" applyAlignment="1">
      <alignment vertical="center" wrapText="1"/>
    </xf>
    <xf numFmtId="0" fontId="70" fillId="53" borderId="144" xfId="1" applyFont="1" applyFill="1" applyBorder="1" applyAlignment="1">
      <alignment horizontal="center" vertical="center"/>
    </xf>
    <xf numFmtId="0" fontId="70" fillId="53" borderId="156" xfId="1" applyFont="1" applyFill="1" applyBorder="1" applyAlignment="1">
      <alignment horizontal="center" vertical="center"/>
    </xf>
    <xf numFmtId="0" fontId="13" fillId="53" borderId="144" xfId="1" applyFont="1" applyFill="1" applyBorder="1" applyAlignment="1">
      <alignment horizontal="center" vertical="center"/>
    </xf>
    <xf numFmtId="0" fontId="13" fillId="53" borderId="156" xfId="1" applyFont="1" applyFill="1" applyBorder="1" applyAlignment="1">
      <alignment horizontal="center" vertical="center"/>
    </xf>
    <xf numFmtId="0" fontId="61" fillId="0" borderId="129" xfId="11" applyFont="1" applyBorder="1" applyAlignment="1">
      <alignment horizontal="left" vertical="center" wrapText="1"/>
    </xf>
    <xf numFmtId="0" fontId="61" fillId="0" borderId="129" xfId="11" applyFont="1" applyBorder="1" applyAlignment="1">
      <alignment vertical="center" wrapText="1"/>
    </xf>
    <xf numFmtId="174" fontId="12" fillId="0" borderId="129" xfId="11" applyNumberFormat="1" applyFont="1" applyBorder="1" applyAlignment="1">
      <alignment horizontal="left" vertical="center" wrapText="1"/>
    </xf>
    <xf numFmtId="0" fontId="57" fillId="0" borderId="129" xfId="1" applyBorder="1" applyAlignment="1">
      <alignment vertical="top" wrapText="1"/>
    </xf>
    <xf numFmtId="0" fontId="59" fillId="34" borderId="129" xfId="1" applyFont="1" applyFill="1" applyBorder="1" applyAlignment="1">
      <alignment horizontal="center" vertical="center" wrapText="1"/>
    </xf>
    <xf numFmtId="168" fontId="52" fillId="0" borderId="34" xfId="12" applyNumberFormat="1" applyFont="1" applyBorder="1" applyAlignment="1">
      <alignment vertical="center" wrapText="1"/>
    </xf>
    <xf numFmtId="168" fontId="52" fillId="0" borderId="144" xfId="12" applyNumberFormat="1" applyFont="1" applyFill="1" applyBorder="1" applyAlignment="1" applyProtection="1">
      <alignment vertical="center"/>
    </xf>
    <xf numFmtId="168" fontId="52" fillId="0" borderId="146" xfId="12" applyNumberFormat="1" applyFont="1" applyFill="1" applyBorder="1" applyAlignment="1" applyProtection="1">
      <alignment vertical="center"/>
    </xf>
    <xf numFmtId="0" fontId="65" fillId="41" borderId="124" xfId="1" applyFont="1" applyFill="1" applyBorder="1" applyAlignment="1">
      <alignment horizontal="center" vertical="center"/>
    </xf>
    <xf numFmtId="0" fontId="65" fillId="41" borderId="164" xfId="1" applyFont="1" applyFill="1" applyBorder="1" applyAlignment="1">
      <alignment horizontal="center" vertical="center"/>
    </xf>
    <xf numFmtId="3" fontId="21" fillId="12" borderId="49" xfId="0" applyNumberFormat="1" applyFont="1" applyFill="1" applyBorder="1" applyAlignment="1">
      <alignment horizontal="center" vertical="center"/>
    </xf>
    <xf numFmtId="3" fontId="21" fillId="12" borderId="50" xfId="0" applyNumberFormat="1" applyFont="1" applyFill="1" applyBorder="1" applyAlignment="1">
      <alignment horizontal="center" vertical="center"/>
    </xf>
    <xf numFmtId="3" fontId="21" fillId="12" borderId="55" xfId="0" applyNumberFormat="1" applyFont="1" applyFill="1" applyBorder="1" applyAlignment="1">
      <alignment horizontal="center" vertical="center"/>
    </xf>
    <xf numFmtId="3" fontId="21" fillId="12" borderId="51" xfId="0" applyNumberFormat="1" applyFont="1" applyFill="1" applyBorder="1" applyAlignment="1">
      <alignment horizontal="center" vertical="center"/>
    </xf>
    <xf numFmtId="3" fontId="21" fillId="12" borderId="52" xfId="0" applyNumberFormat="1" applyFont="1" applyFill="1" applyBorder="1" applyAlignment="1">
      <alignment horizontal="center" vertical="center"/>
    </xf>
    <xf numFmtId="3" fontId="21" fillId="12" borderId="58" xfId="0" applyNumberFormat="1" applyFont="1" applyFill="1" applyBorder="1" applyAlignment="1">
      <alignment horizontal="center" vertical="center"/>
    </xf>
    <xf numFmtId="3" fontId="21" fillId="13" borderId="50" xfId="0" applyNumberFormat="1" applyFont="1" applyFill="1" applyBorder="1" applyAlignment="1">
      <alignment horizontal="center" vertical="center"/>
    </xf>
    <xf numFmtId="3" fontId="21" fillId="13" borderId="75" xfId="0" applyNumberFormat="1" applyFont="1" applyFill="1" applyBorder="1" applyAlignment="1">
      <alignment horizontal="center" vertical="center"/>
    </xf>
    <xf numFmtId="3" fontId="21" fillId="13" borderId="52" xfId="0" applyNumberFormat="1" applyFont="1" applyFill="1" applyBorder="1" applyAlignment="1">
      <alignment horizontal="center" vertical="center"/>
    </xf>
    <xf numFmtId="3" fontId="21" fillId="13" borderId="77" xfId="0" applyNumberFormat="1" applyFont="1" applyFill="1" applyBorder="1" applyAlignment="1">
      <alignment horizontal="center" vertical="center"/>
    </xf>
    <xf numFmtId="3" fontId="26" fillId="10" borderId="76" xfId="0" applyNumberFormat="1" applyFont="1" applyFill="1" applyBorder="1" applyAlignment="1">
      <alignment horizontal="center" vertical="center"/>
    </xf>
    <xf numFmtId="3" fontId="26" fillId="10" borderId="50" xfId="0" applyNumberFormat="1" applyFont="1" applyFill="1" applyBorder="1" applyAlignment="1">
      <alignment horizontal="center" vertical="center"/>
    </xf>
    <xf numFmtId="3" fontId="26" fillId="10" borderId="55" xfId="0" applyNumberFormat="1" applyFont="1" applyFill="1" applyBorder="1" applyAlignment="1">
      <alignment horizontal="center" vertical="center"/>
    </xf>
    <xf numFmtId="3" fontId="26" fillId="10" borderId="78" xfId="0" applyNumberFormat="1" applyFont="1" applyFill="1" applyBorder="1" applyAlignment="1">
      <alignment horizontal="center" vertical="center"/>
    </xf>
    <xf numFmtId="3" fontId="26" fillId="10" borderId="52" xfId="0" applyNumberFormat="1" applyFont="1" applyFill="1" applyBorder="1" applyAlignment="1">
      <alignment horizontal="center" vertical="center"/>
    </xf>
    <xf numFmtId="3" fontId="26" fillId="10" borderId="58" xfId="0" applyNumberFormat="1" applyFont="1" applyFill="1" applyBorder="1" applyAlignment="1">
      <alignment horizontal="center" vertical="center"/>
    </xf>
    <xf numFmtId="168" fontId="31" fillId="6" borderId="99" xfId="0" applyNumberFormat="1" applyFont="1" applyFill="1" applyBorder="1" applyAlignment="1">
      <alignment horizontal="center" vertical="center"/>
    </xf>
    <xf numFmtId="0" fontId="8" fillId="0" borderId="29" xfId="0" applyFont="1" applyBorder="1"/>
    <xf numFmtId="0" fontId="8" fillId="0" borderId="100" xfId="0" applyFont="1" applyBorder="1"/>
    <xf numFmtId="168" fontId="31" fillId="6" borderId="29" xfId="0" applyNumberFormat="1" applyFont="1" applyFill="1" applyBorder="1" applyAlignment="1">
      <alignment horizontal="center" vertical="center"/>
    </xf>
    <xf numFmtId="168" fontId="21" fillId="9" borderId="50" xfId="0" applyNumberFormat="1" applyFont="1" applyFill="1" applyBorder="1" applyAlignment="1">
      <alignment horizontal="center" vertical="center"/>
    </xf>
    <xf numFmtId="168" fontId="21" fillId="9" borderId="55" xfId="0" applyNumberFormat="1" applyFont="1" applyFill="1" applyBorder="1" applyAlignment="1">
      <alignment horizontal="center" vertical="center"/>
    </xf>
    <xf numFmtId="168" fontId="21" fillId="9" borderId="52" xfId="0" applyNumberFormat="1" applyFont="1" applyFill="1" applyBorder="1" applyAlignment="1">
      <alignment horizontal="center" vertical="center"/>
    </xf>
    <xf numFmtId="168" fontId="21" fillId="9" borderId="58" xfId="0" applyNumberFormat="1" applyFont="1" applyFill="1" applyBorder="1" applyAlignment="1">
      <alignment horizontal="center" vertical="center"/>
    </xf>
    <xf numFmtId="0" fontId="21" fillId="11" borderId="49" xfId="0" applyFont="1" applyFill="1" applyBorder="1" applyAlignment="1">
      <alignment horizontal="center" vertical="center"/>
    </xf>
    <xf numFmtId="0" fontId="21" fillId="11" borderId="50" xfId="0" applyFont="1" applyFill="1" applyBorder="1" applyAlignment="1">
      <alignment horizontal="center" vertical="center"/>
    </xf>
    <xf numFmtId="0" fontId="21" fillId="11" borderId="55" xfId="0" applyFont="1" applyFill="1" applyBorder="1" applyAlignment="1">
      <alignment horizontal="center" vertical="center"/>
    </xf>
    <xf numFmtId="0" fontId="21" fillId="11" borderId="51" xfId="0" applyFont="1" applyFill="1" applyBorder="1" applyAlignment="1">
      <alignment horizontal="center" vertical="center"/>
    </xf>
    <xf numFmtId="0" fontId="21" fillId="11" borderId="52" xfId="0" applyFont="1" applyFill="1" applyBorder="1" applyAlignment="1">
      <alignment horizontal="center" vertical="center"/>
    </xf>
    <xf numFmtId="0" fontId="21" fillId="11" borderId="58" xfId="0" applyFont="1" applyFill="1" applyBorder="1" applyAlignment="1">
      <alignment horizontal="center" vertical="center"/>
    </xf>
    <xf numFmtId="3" fontId="26" fillId="10" borderId="73" xfId="0" applyNumberFormat="1" applyFont="1" applyFill="1" applyBorder="1" applyAlignment="1">
      <alignment horizontal="center" vertical="center"/>
    </xf>
    <xf numFmtId="3" fontId="26" fillId="10" borderId="74" xfId="0" applyNumberFormat="1" applyFont="1" applyFill="1" applyBorder="1" applyAlignment="1">
      <alignment horizontal="center" vertical="center"/>
    </xf>
    <xf numFmtId="3" fontId="21" fillId="13" borderId="49" xfId="0" applyNumberFormat="1" applyFont="1" applyFill="1" applyBorder="1" applyAlignment="1">
      <alignment horizontal="center" vertical="center"/>
    </xf>
    <xf numFmtId="3" fontId="21" fillId="13" borderId="55" xfId="0" applyNumberFormat="1" applyFont="1" applyFill="1" applyBorder="1" applyAlignment="1">
      <alignment horizontal="center" vertical="center"/>
    </xf>
    <xf numFmtId="3" fontId="21" fillId="13" borderId="51" xfId="0" applyNumberFormat="1" applyFont="1" applyFill="1" applyBorder="1" applyAlignment="1">
      <alignment horizontal="center" vertical="center"/>
    </xf>
    <xf numFmtId="3" fontId="21" fillId="13" borderId="58" xfId="0" applyNumberFormat="1" applyFont="1" applyFill="1" applyBorder="1" applyAlignment="1">
      <alignment horizontal="center" vertical="center"/>
    </xf>
    <xf numFmtId="3" fontId="26" fillId="46" borderId="55" xfId="0" applyNumberFormat="1" applyFont="1" applyFill="1" applyBorder="1" applyAlignment="1">
      <alignment horizontal="center" vertical="center" wrapText="1"/>
    </xf>
    <xf numFmtId="3" fontId="26" fillId="46" borderId="58" xfId="0" applyNumberFormat="1" applyFont="1" applyFill="1" applyBorder="1" applyAlignment="1">
      <alignment horizontal="center" vertical="center" wrapText="1"/>
    </xf>
    <xf numFmtId="3" fontId="26" fillId="46" borderId="50" xfId="0" applyNumberFormat="1" applyFont="1" applyFill="1" applyBorder="1" applyAlignment="1">
      <alignment horizontal="center" vertical="center" wrapText="1"/>
    </xf>
    <xf numFmtId="3" fontId="26" fillId="46" borderId="52" xfId="0" applyNumberFormat="1" applyFont="1" applyFill="1" applyBorder="1" applyAlignment="1">
      <alignment horizontal="center" vertical="center" wrapText="1"/>
    </xf>
    <xf numFmtId="3" fontId="26" fillId="46" borderId="49" xfId="0" applyNumberFormat="1" applyFont="1" applyFill="1" applyBorder="1" applyAlignment="1">
      <alignment horizontal="center" vertical="center" wrapText="1"/>
    </xf>
    <xf numFmtId="3" fontId="26" fillId="46" borderId="51" xfId="0" applyNumberFormat="1" applyFont="1" applyFill="1" applyBorder="1" applyAlignment="1">
      <alignment horizontal="center" vertical="center" wrapText="1"/>
    </xf>
    <xf numFmtId="0" fontId="20" fillId="2" borderId="82" xfId="0" applyFont="1" applyFill="1" applyBorder="1" applyAlignment="1">
      <alignment horizontal="center" vertical="center"/>
    </xf>
    <xf numFmtId="0" fontId="8" fillId="0" borderId="83" xfId="0" applyFont="1" applyBorder="1"/>
    <xf numFmtId="0" fontId="20" fillId="2" borderId="96" xfId="0" applyFont="1" applyFill="1" applyBorder="1" applyAlignment="1">
      <alignment horizontal="center" vertical="center"/>
    </xf>
    <xf numFmtId="0" fontId="8" fillId="0" borderId="97" xfId="0" applyFont="1" applyBorder="1"/>
    <xf numFmtId="3" fontId="21" fillId="0" borderId="87" xfId="0" applyNumberFormat="1" applyFont="1" applyBorder="1" applyAlignment="1">
      <alignment horizontal="center" vertical="center" wrapText="1"/>
    </xf>
    <xf numFmtId="0" fontId="8" fillId="0" borderId="86" xfId="0" applyFont="1" applyBorder="1"/>
    <xf numFmtId="3" fontId="21" fillId="0" borderId="84" xfId="0" applyNumberFormat="1" applyFont="1" applyBorder="1" applyAlignment="1">
      <alignment horizontal="center" vertical="center" wrapText="1"/>
    </xf>
    <xf numFmtId="3" fontId="21" fillId="0" borderId="61" xfId="0" applyNumberFormat="1" applyFont="1" applyBorder="1" applyAlignment="1">
      <alignment horizontal="center" vertical="center" wrapText="1"/>
    </xf>
    <xf numFmtId="0" fontId="8" fillId="0" borderId="56" xfId="0" applyFont="1" applyBorder="1"/>
    <xf numFmtId="3" fontId="21" fillId="0" borderId="53" xfId="0" applyNumberFormat="1" applyFont="1" applyBorder="1" applyAlignment="1">
      <alignment horizontal="center" vertical="center" wrapText="1"/>
    </xf>
    <xf numFmtId="0" fontId="8" fillId="0" borderId="87" xfId="0" applyFont="1" applyBorder="1"/>
    <xf numFmtId="0" fontId="21" fillId="2" borderId="54" xfId="0" applyFont="1" applyFill="1" applyBorder="1" applyAlignment="1">
      <alignment horizontal="center" vertical="center"/>
    </xf>
    <xf numFmtId="0" fontId="8" fillId="0" borderId="57" xfId="0" applyFont="1" applyBorder="1"/>
    <xf numFmtId="0" fontId="8" fillId="0" borderId="61" xfId="0" applyFont="1" applyBorder="1"/>
    <xf numFmtId="0" fontId="21" fillId="2" borderId="53" xfId="0" applyFont="1" applyFill="1" applyBorder="1" applyAlignment="1">
      <alignment horizontal="center" vertical="center"/>
    </xf>
    <xf numFmtId="0" fontId="8" fillId="0" borderId="7" xfId="0" applyFont="1" applyBorder="1"/>
    <xf numFmtId="0" fontId="21" fillId="2" borderId="69" xfId="0" applyFont="1" applyFill="1" applyBorder="1" applyAlignment="1">
      <alignment horizontal="center" vertical="center"/>
    </xf>
    <xf numFmtId="0" fontId="8" fillId="0" borderId="71" xfId="0" applyFont="1" applyBorder="1"/>
    <xf numFmtId="0" fontId="21" fillId="2" borderId="11" xfId="0" applyFont="1" applyFill="1" applyBorder="1" applyAlignment="1">
      <alignment horizontal="center" vertical="center"/>
    </xf>
    <xf numFmtId="0" fontId="21" fillId="2" borderId="72" xfId="0" applyFont="1" applyFill="1" applyBorder="1" applyAlignment="1">
      <alignment horizontal="center" vertical="center"/>
    </xf>
    <xf numFmtId="0" fontId="21" fillId="2" borderId="64" xfId="0" applyFont="1" applyFill="1" applyBorder="1" applyAlignment="1">
      <alignment horizontal="center" vertical="center"/>
    </xf>
    <xf numFmtId="0" fontId="8" fillId="0" borderId="70" xfId="0" applyFont="1" applyBorder="1"/>
    <xf numFmtId="0" fontId="21" fillId="2" borderId="61" xfId="0" applyFont="1" applyFill="1" applyBorder="1" applyAlignment="1">
      <alignment horizontal="center" vertical="center"/>
    </xf>
    <xf numFmtId="3" fontId="20" fillId="0" borderId="0" xfId="0" applyNumberFormat="1" applyFont="1" applyAlignment="1">
      <alignment horizontal="left" vertical="center" wrapText="1"/>
    </xf>
    <xf numFmtId="0" fontId="0" fillId="0" borderId="0" xfId="0"/>
    <xf numFmtId="0" fontId="9" fillId="6" borderId="31" xfId="0" applyFont="1" applyFill="1" applyBorder="1" applyAlignment="1">
      <alignment horizontal="center" vertical="center"/>
    </xf>
    <xf numFmtId="0" fontId="8" fillId="0" borderId="0" xfId="0" applyFont="1"/>
    <xf numFmtId="0" fontId="19" fillId="6" borderId="44" xfId="0" applyFont="1" applyFill="1" applyBorder="1" applyAlignment="1">
      <alignment horizontal="center" vertical="center"/>
    </xf>
    <xf numFmtId="0" fontId="8" fillId="0" borderId="45" xfId="0" applyFont="1" applyBorder="1"/>
    <xf numFmtId="0" fontId="8" fillId="0" borderId="46" xfId="0" applyFont="1" applyBorder="1"/>
    <xf numFmtId="0" fontId="12" fillId="4" borderId="19" xfId="0" applyFont="1" applyFill="1" applyBorder="1" applyAlignment="1">
      <alignment horizontal="center" vertical="center"/>
    </xf>
    <xf numFmtId="0" fontId="8" fillId="0" borderId="20" xfId="0" applyFont="1" applyBorder="1"/>
    <xf numFmtId="0" fontId="8" fillId="0" borderId="25" xfId="0" applyFont="1" applyBorder="1"/>
    <xf numFmtId="0" fontId="12" fillId="4" borderId="10" xfId="0" applyFont="1" applyFill="1" applyBorder="1" applyAlignment="1">
      <alignment horizontal="center" vertical="center" textRotation="255"/>
    </xf>
    <xf numFmtId="0" fontId="8" fillId="0" borderId="11" xfId="0" applyFont="1" applyBorder="1"/>
    <xf numFmtId="0" fontId="8" fillId="0" borderId="12" xfId="0" applyFont="1" applyBorder="1"/>
    <xf numFmtId="0" fontId="12" fillId="4" borderId="4" xfId="0" applyFont="1" applyFill="1" applyBorder="1" applyAlignment="1">
      <alignment horizontal="center" vertical="center"/>
    </xf>
    <xf numFmtId="0" fontId="8" fillId="0" borderId="5" xfId="0" applyFont="1" applyBorder="1"/>
    <xf numFmtId="0" fontId="8" fillId="0" borderId="15" xfId="0" applyFont="1" applyBorder="1"/>
    <xf numFmtId="0" fontId="8" fillId="0" borderId="8" xfId="0" applyFont="1" applyBorder="1"/>
    <xf numFmtId="0" fontId="12" fillId="4" borderId="7" xfId="0" applyFont="1" applyFill="1" applyBorder="1" applyAlignment="1">
      <alignment horizontal="center" vertical="center"/>
    </xf>
    <xf numFmtId="0" fontId="14" fillId="29" borderId="144" xfId="0" applyFont="1" applyFill="1" applyBorder="1" applyAlignment="1">
      <alignment horizontal="center" vertical="center" wrapText="1"/>
    </xf>
    <xf numFmtId="0" fontId="14" fillId="29" borderId="145" xfId="0" applyFont="1" applyFill="1" applyBorder="1" applyAlignment="1">
      <alignment horizontal="center" vertical="center"/>
    </xf>
    <xf numFmtId="0" fontId="14" fillId="29" borderId="156" xfId="0" applyFont="1" applyFill="1" applyBorder="1" applyAlignment="1">
      <alignment horizontal="center" vertical="center"/>
    </xf>
    <xf numFmtId="0" fontId="12" fillId="29" borderId="145" xfId="0" applyFont="1" applyFill="1" applyBorder="1" applyAlignment="1">
      <alignment horizontal="center" vertical="center"/>
    </xf>
    <xf numFmtId="0" fontId="12" fillId="29" borderId="156" xfId="0" applyFont="1" applyFill="1" applyBorder="1" applyAlignment="1">
      <alignment horizontal="center" vertical="center"/>
    </xf>
    <xf numFmtId="0" fontId="12" fillId="4" borderId="8" xfId="0" applyFont="1" applyFill="1" applyBorder="1" applyAlignment="1">
      <alignment horizontal="center" vertical="center"/>
    </xf>
    <xf numFmtId="0" fontId="12" fillId="4" borderId="1" xfId="0" applyFont="1" applyFill="1" applyBorder="1" applyAlignment="1">
      <alignment horizontal="center" vertical="center" wrapText="1"/>
    </xf>
    <xf numFmtId="0" fontId="12" fillId="4" borderId="21" xfId="0" applyFont="1" applyFill="1" applyBorder="1" applyAlignment="1">
      <alignment horizontal="center" vertical="center"/>
    </xf>
    <xf numFmtId="0" fontId="8" fillId="0" borderId="24" xfId="0" applyFont="1" applyBorder="1"/>
    <xf numFmtId="0" fontId="8" fillId="0" borderId="26" xfId="0" applyFont="1" applyBorder="1"/>
    <xf numFmtId="0" fontId="12" fillId="4" borderId="10" xfId="0" applyFont="1" applyFill="1" applyBorder="1" applyAlignment="1">
      <alignment horizontal="center" vertical="center" wrapText="1"/>
    </xf>
    <xf numFmtId="0" fontId="12" fillId="4" borderId="4" xfId="0" applyFont="1" applyFill="1" applyBorder="1" applyAlignment="1">
      <alignment horizontal="center" vertical="center" wrapText="1"/>
    </xf>
    <xf numFmtId="0" fontId="12" fillId="4" borderId="0" xfId="0" applyFont="1" applyFill="1" applyAlignment="1">
      <alignment horizontal="justify" vertical="top" wrapText="1"/>
    </xf>
    <xf numFmtId="0" fontId="12" fillId="4" borderId="0" xfId="0" applyFont="1" applyFill="1" applyAlignment="1">
      <alignment horizontal="justify" vertical="top"/>
    </xf>
    <xf numFmtId="0" fontId="12" fillId="4" borderId="15" xfId="0" applyFont="1" applyFill="1" applyBorder="1" applyAlignment="1">
      <alignment horizontal="justify" vertical="top"/>
    </xf>
    <xf numFmtId="0" fontId="12" fillId="4" borderId="1" xfId="0" applyFont="1" applyFill="1" applyBorder="1" applyAlignment="1">
      <alignment horizontal="center" vertical="center"/>
    </xf>
    <xf numFmtId="0" fontId="8" fillId="0" borderId="6" xfId="0" applyFont="1" applyBorder="1"/>
    <xf numFmtId="0" fontId="12" fillId="4" borderId="0" xfId="0" applyFont="1" applyFill="1" applyAlignment="1">
      <alignment horizontal="left" vertical="center"/>
    </xf>
    <xf numFmtId="0" fontId="12" fillId="4" borderId="0" xfId="0" applyFont="1" applyFill="1" applyAlignment="1">
      <alignment horizontal="center" vertical="center"/>
    </xf>
    <xf numFmtId="0" fontId="14" fillId="4" borderId="0" xfId="0" applyFont="1" applyFill="1" applyAlignment="1">
      <alignment horizontal="center" vertical="center"/>
    </xf>
    <xf numFmtId="0" fontId="12" fillId="26" borderId="182" xfId="22" quotePrefix="1" applyFont="1" applyFill="1" applyBorder="1" applyAlignment="1">
      <alignment horizontal="center" vertical="center"/>
    </xf>
    <xf numFmtId="0" fontId="12" fillId="26" borderId="0" xfId="22" applyFont="1" applyFill="1" applyAlignment="1">
      <alignment horizontal="left" vertical="center"/>
    </xf>
    <xf numFmtId="0" fontId="12" fillId="26" borderId="0" xfId="22" applyFont="1" applyFill="1" applyAlignment="1">
      <alignment horizontal="center" vertical="center"/>
    </xf>
    <xf numFmtId="0" fontId="12" fillId="26" borderId="182" xfId="22" applyFont="1" applyFill="1" applyBorder="1" applyAlignment="1">
      <alignment horizontal="center" vertical="center" textRotation="255"/>
    </xf>
    <xf numFmtId="0" fontId="12" fillId="26" borderId="182" xfId="22" applyFont="1" applyFill="1" applyBorder="1" applyAlignment="1">
      <alignment horizontal="center" vertical="center"/>
    </xf>
    <xf numFmtId="0" fontId="12" fillId="26" borderId="182" xfId="22" applyFont="1" applyFill="1" applyBorder="1" applyAlignment="1">
      <alignment horizontal="center" vertical="center" wrapText="1"/>
    </xf>
    <xf numFmtId="0" fontId="12" fillId="26" borderId="182" xfId="22" applyFont="1" applyFill="1" applyBorder="1" applyAlignment="1">
      <alignment horizontal="center"/>
    </xf>
    <xf numFmtId="0" fontId="42" fillId="24" borderId="119" xfId="1" applyFont="1" applyFill="1" applyBorder="1" applyAlignment="1">
      <alignment horizontal="left" vertical="center"/>
    </xf>
    <xf numFmtId="0" fontId="42" fillId="24" borderId="120" xfId="1" applyFont="1" applyFill="1" applyBorder="1" applyAlignment="1">
      <alignment horizontal="left" vertical="center"/>
    </xf>
    <xf numFmtId="0" fontId="42" fillId="24" borderId="126" xfId="1" applyFont="1" applyFill="1" applyBorder="1" applyAlignment="1">
      <alignment horizontal="left" vertical="center"/>
    </xf>
    <xf numFmtId="0" fontId="54" fillId="26" borderId="121" xfId="1" applyFont="1" applyFill="1" applyBorder="1" applyAlignment="1">
      <alignment horizontal="center" vertical="center" wrapText="1"/>
    </xf>
    <xf numFmtId="0" fontId="55" fillId="26" borderId="122" xfId="1" applyFont="1" applyFill="1" applyBorder="1" applyAlignment="1">
      <alignment horizontal="center" vertical="center" wrapText="1"/>
    </xf>
    <xf numFmtId="0" fontId="55" fillId="26" borderId="127" xfId="1" applyFont="1" applyFill="1" applyBorder="1" applyAlignment="1">
      <alignment horizontal="center" vertical="center" wrapText="1"/>
    </xf>
    <xf numFmtId="0" fontId="55" fillId="26" borderId="123" xfId="1" applyFont="1" applyFill="1" applyBorder="1" applyAlignment="1">
      <alignment horizontal="center" vertical="center" wrapText="1"/>
    </xf>
    <xf numFmtId="0" fontId="55" fillId="26" borderId="0" xfId="1" applyFont="1" applyFill="1" applyAlignment="1">
      <alignment horizontal="center" vertical="center" wrapText="1"/>
    </xf>
    <xf numFmtId="0" fontId="55" fillId="26" borderId="95" xfId="1" applyFont="1" applyFill="1" applyBorder="1" applyAlignment="1">
      <alignment horizontal="center" vertical="center" wrapText="1"/>
    </xf>
    <xf numFmtId="0" fontId="55" fillId="26" borderId="124" xfId="1" applyFont="1" applyFill="1" applyBorder="1" applyAlignment="1">
      <alignment horizontal="center" vertical="center" wrapText="1"/>
    </xf>
    <xf numFmtId="0" fontId="55" fillId="26" borderId="125" xfId="1" applyFont="1" applyFill="1" applyBorder="1" applyAlignment="1">
      <alignment horizontal="center" vertical="center" wrapText="1"/>
    </xf>
    <xf numFmtId="0" fontId="55" fillId="26" borderId="128" xfId="1" applyFont="1" applyFill="1" applyBorder="1" applyAlignment="1">
      <alignment horizontal="center" vertical="center" wrapText="1"/>
    </xf>
    <xf numFmtId="0" fontId="45" fillId="26" borderId="34" xfId="1" applyFont="1" applyFill="1" applyBorder="1" applyAlignment="1">
      <alignment horizontal="left" vertical="top" wrapText="1"/>
    </xf>
    <xf numFmtId="0" fontId="48" fillId="26" borderId="116" xfId="1" applyFont="1" applyFill="1" applyBorder="1" applyAlignment="1">
      <alignment horizontal="center" vertical="center" wrapText="1"/>
    </xf>
    <xf numFmtId="0" fontId="48" fillId="26" borderId="117" xfId="1" applyFont="1" applyFill="1" applyBorder="1" applyAlignment="1">
      <alignment horizontal="center" vertical="center" wrapText="1"/>
    </xf>
    <xf numFmtId="0" fontId="48" fillId="26" borderId="118" xfId="1" applyFont="1" applyFill="1" applyBorder="1" applyAlignment="1">
      <alignment horizontal="center" vertical="center" wrapText="1"/>
    </xf>
    <xf numFmtId="0" fontId="39" fillId="27" borderId="34" xfId="1" applyFont="1" applyFill="1" applyBorder="1" applyAlignment="1">
      <alignment horizontal="center" vertical="center"/>
    </xf>
    <xf numFmtId="0" fontId="48" fillId="26" borderId="52" xfId="1" applyFont="1" applyFill="1" applyBorder="1" applyAlignment="1">
      <alignment horizontal="center" vertical="center" wrapText="1"/>
    </xf>
    <xf numFmtId="0" fontId="48" fillId="26" borderId="58" xfId="1" applyFont="1" applyFill="1" applyBorder="1" applyAlignment="1">
      <alignment horizontal="center" vertical="center" wrapText="1"/>
    </xf>
    <xf numFmtId="0" fontId="39" fillId="26" borderId="34" xfId="1" applyFont="1" applyFill="1" applyBorder="1" applyAlignment="1">
      <alignment vertical="center"/>
    </xf>
    <xf numFmtId="0" fontId="48" fillId="26" borderId="34" xfId="1" applyFont="1" applyFill="1" applyBorder="1" applyAlignment="1">
      <alignment horizontal="center" vertical="center"/>
    </xf>
    <xf numFmtId="0" fontId="18" fillId="0" borderId="4" xfId="0" applyFont="1" applyBorder="1" applyAlignment="1">
      <alignment horizontal="center" vertical="center"/>
    </xf>
    <xf numFmtId="0" fontId="18" fillId="0" borderId="5" xfId="0" applyFont="1" applyBorder="1" applyAlignment="1">
      <alignment horizontal="center" vertical="center"/>
    </xf>
    <xf numFmtId="0" fontId="18" fillId="0" borderId="14" xfId="0" applyFont="1" applyBorder="1" applyAlignment="1">
      <alignment horizontal="center" vertical="center"/>
    </xf>
    <xf numFmtId="0" fontId="18" fillId="0" borderId="9" xfId="0" applyFont="1" applyBorder="1" applyAlignment="1">
      <alignment horizontal="center" vertical="center"/>
    </xf>
    <xf numFmtId="0" fontId="18" fillId="0" borderId="8" xfId="0" applyFont="1" applyBorder="1" applyAlignment="1">
      <alignment horizontal="center" vertical="center"/>
    </xf>
    <xf numFmtId="0" fontId="18" fillId="0" borderId="16" xfId="0" applyFont="1" applyBorder="1" applyAlignment="1">
      <alignment horizontal="center" vertical="center"/>
    </xf>
    <xf numFmtId="0" fontId="18" fillId="0" borderId="1" xfId="0" applyFont="1" applyBorder="1" applyAlignment="1">
      <alignment horizontal="center" vertical="center"/>
    </xf>
    <xf numFmtId="0" fontId="18" fillId="0" borderId="6" xfId="0" applyFont="1" applyBorder="1" applyAlignment="1">
      <alignment horizontal="center" vertical="center"/>
    </xf>
    <xf numFmtId="0" fontId="18" fillId="0" borderId="2" xfId="0" applyFont="1" applyBorder="1" applyAlignment="1">
      <alignment horizontal="center" vertical="center"/>
    </xf>
    <xf numFmtId="168" fontId="16" fillId="10" borderId="1" xfId="0" applyNumberFormat="1" applyFont="1" applyFill="1" applyBorder="1" applyAlignment="1">
      <alignment horizontal="center" vertical="center"/>
    </xf>
    <xf numFmtId="168" fontId="16" fillId="21" borderId="1" xfId="0" applyNumberFormat="1" applyFont="1" applyFill="1" applyBorder="1" applyAlignment="1">
      <alignment horizontal="center" vertical="center"/>
    </xf>
    <xf numFmtId="0" fontId="8" fillId="22" borderId="6" xfId="0" applyFont="1" applyFill="1" applyBorder="1"/>
    <xf numFmtId="0" fontId="8" fillId="22" borderId="2" xfId="0" applyFont="1" applyFill="1" applyBorder="1"/>
    <xf numFmtId="168" fontId="37" fillId="2" borderId="1" xfId="0" applyNumberFormat="1" applyFont="1" applyFill="1" applyBorder="1" applyAlignment="1">
      <alignment horizontal="center" vertical="center"/>
    </xf>
    <xf numFmtId="168" fontId="16" fillId="19" borderId="1" xfId="0" applyNumberFormat="1" applyFont="1" applyFill="1" applyBorder="1" applyAlignment="1">
      <alignment horizontal="center" vertical="center"/>
    </xf>
    <xf numFmtId="0" fontId="18" fillId="9" borderId="10" xfId="0" applyFont="1" applyFill="1" applyBorder="1" applyAlignment="1">
      <alignment horizontal="center" vertical="center"/>
    </xf>
    <xf numFmtId="0" fontId="18" fillId="9" borderId="12" xfId="0" applyFont="1" applyFill="1" applyBorder="1" applyAlignment="1">
      <alignment horizontal="center" vertical="center"/>
    </xf>
    <xf numFmtId="168" fontId="37" fillId="2" borderId="6" xfId="0" applyNumberFormat="1" applyFont="1" applyFill="1" applyBorder="1" applyAlignment="1">
      <alignment horizontal="center" vertical="center"/>
    </xf>
    <xf numFmtId="168" fontId="37" fillId="2" borderId="2" xfId="0" applyNumberFormat="1" applyFont="1" applyFill="1" applyBorder="1" applyAlignment="1">
      <alignment horizontal="center" vertical="center"/>
    </xf>
    <xf numFmtId="168" fontId="16" fillId="19" borderId="6" xfId="0" applyNumberFormat="1" applyFont="1" applyFill="1" applyBorder="1" applyAlignment="1">
      <alignment horizontal="center" vertical="center"/>
    </xf>
    <xf numFmtId="168" fontId="16" fillId="19" borderId="2" xfId="0" applyNumberFormat="1" applyFont="1" applyFill="1" applyBorder="1" applyAlignment="1">
      <alignment horizontal="center" vertical="center"/>
    </xf>
    <xf numFmtId="168" fontId="16" fillId="10" borderId="6" xfId="0" applyNumberFormat="1" applyFont="1" applyFill="1" applyBorder="1" applyAlignment="1">
      <alignment horizontal="center" vertical="center"/>
    </xf>
    <xf numFmtId="168" fontId="16" fillId="10" borderId="2" xfId="0" applyNumberFormat="1" applyFont="1" applyFill="1" applyBorder="1" applyAlignment="1">
      <alignment horizontal="center" vertical="center"/>
    </xf>
    <xf numFmtId="168" fontId="16" fillId="21" borderId="6" xfId="0" applyNumberFormat="1" applyFont="1" applyFill="1" applyBorder="1" applyAlignment="1">
      <alignment horizontal="center" vertical="center"/>
    </xf>
    <xf numFmtId="168" fontId="16" fillId="21" borderId="2" xfId="0" applyNumberFormat="1" applyFont="1" applyFill="1" applyBorder="1" applyAlignment="1">
      <alignment horizontal="center" vertical="center"/>
    </xf>
    <xf numFmtId="0" fontId="18" fillId="18" borderId="1" xfId="0" applyFont="1" applyFill="1" applyBorder="1" applyAlignment="1">
      <alignment horizontal="center" vertical="center"/>
    </xf>
    <xf numFmtId="0" fontId="18" fillId="18" borderId="4" xfId="0" applyFont="1" applyFill="1" applyBorder="1" applyAlignment="1">
      <alignment horizontal="center" vertical="center" wrapText="1"/>
    </xf>
    <xf numFmtId="2" fontId="0" fillId="0" borderId="0" xfId="0" applyNumberFormat="1" applyAlignment="1">
      <alignment horizontal="right"/>
    </xf>
    <xf numFmtId="0" fontId="7" fillId="0" borderId="1" xfId="0" applyFont="1" applyBorder="1" applyAlignment="1">
      <alignment horizontal="center"/>
    </xf>
  </cellXfs>
  <cellStyles count="26">
    <cellStyle name="Comma" xfId="7" builtinId="3"/>
    <cellStyle name="Comma [0]" xfId="25" builtinId="6"/>
    <cellStyle name="Comma [0] 11" xfId="19" xr:uid="{00000000-0005-0000-0000-000002000000}"/>
    <cellStyle name="Comma [0] 13" xfId="3" xr:uid="{00000000-0005-0000-0000-000003000000}"/>
    <cellStyle name="Comma 2" xfId="4" xr:uid="{00000000-0005-0000-0000-000004000000}"/>
    <cellStyle name="Comma 2 2" xfId="12" xr:uid="{00000000-0005-0000-0000-000005000000}"/>
    <cellStyle name="Comma 3" xfId="16" xr:uid="{00000000-0005-0000-0000-000006000000}"/>
    <cellStyle name="Comma 3 2" xfId="23" xr:uid="{00000000-0005-0000-0000-000007000000}"/>
    <cellStyle name="Comma 4" xfId="8" xr:uid="{00000000-0005-0000-0000-000008000000}"/>
    <cellStyle name="Currency 2" xfId="2" xr:uid="{00000000-0005-0000-0000-000009000000}"/>
    <cellStyle name="Hyperlink" xfId="21" builtinId="8"/>
    <cellStyle name="Hyperlink 2" xfId="5" xr:uid="{00000000-0005-0000-0000-00000B000000}"/>
    <cellStyle name="Normal" xfId="0" builtinId="0"/>
    <cellStyle name="Normal 150" xfId="15" xr:uid="{00000000-0005-0000-0000-00000D000000}"/>
    <cellStyle name="Normal 2" xfId="1" xr:uid="{00000000-0005-0000-0000-00000E000000}"/>
    <cellStyle name="Normal 2 2" xfId="10" xr:uid="{00000000-0005-0000-0000-00000F000000}"/>
    <cellStyle name="Normal 2 3" xfId="11" xr:uid="{00000000-0005-0000-0000-000010000000}"/>
    <cellStyle name="Normal 3" xfId="14" xr:uid="{00000000-0005-0000-0000-000011000000}"/>
    <cellStyle name="Normal 3 2" xfId="18" xr:uid="{00000000-0005-0000-0000-000012000000}"/>
    <cellStyle name="Normal 6" xfId="22" xr:uid="{00000000-0005-0000-0000-000013000000}"/>
    <cellStyle name="Normal 6 2 2" xfId="24" xr:uid="{00000000-0005-0000-0000-000014000000}"/>
    <cellStyle name="Normal 89" xfId="9" xr:uid="{00000000-0005-0000-0000-000015000000}"/>
    <cellStyle name="Normal_AFE-2005 PROYEK PDT 17DES2004" xfId="6" xr:uid="{00000000-0005-0000-0000-000016000000}"/>
    <cellStyle name="Normal_AFE-2005 PROYEK PDT 17DES2004 2" xfId="20" xr:uid="{00000000-0005-0000-0000-000017000000}"/>
    <cellStyle name="Percent" xfId="13" builtinId="5"/>
    <cellStyle name="Percent 28" xfId="17" xr:uid="{00000000-0005-0000-0000-000019000000}"/>
  </cellStyles>
  <dxfs count="97">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patternType="lightGray"/>
      </fill>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s>
  <tableStyles count="0" defaultTableStyle="TableStyleMedium2" defaultPivotStyle="PivotStyleLight16"/>
  <colors>
    <mruColors>
      <color rgb="FFE8E6E6"/>
      <color rgb="FFE2F0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00.xml"/><Relationship Id="rId21" Type="http://schemas.openxmlformats.org/officeDocument/2006/relationships/externalLink" Target="externalLinks/externalLink4.xml"/><Relationship Id="rId42" Type="http://schemas.openxmlformats.org/officeDocument/2006/relationships/externalLink" Target="externalLinks/externalLink25.xml"/><Relationship Id="rId63" Type="http://schemas.openxmlformats.org/officeDocument/2006/relationships/externalLink" Target="externalLinks/externalLink46.xml"/><Relationship Id="rId84" Type="http://schemas.openxmlformats.org/officeDocument/2006/relationships/externalLink" Target="externalLinks/externalLink67.xml"/><Relationship Id="rId138" Type="http://schemas.openxmlformats.org/officeDocument/2006/relationships/externalLink" Target="externalLinks/externalLink121.xml"/><Relationship Id="rId159" Type="http://schemas.openxmlformats.org/officeDocument/2006/relationships/externalLink" Target="externalLinks/externalLink142.xml"/><Relationship Id="rId170" Type="http://schemas.openxmlformats.org/officeDocument/2006/relationships/externalLink" Target="externalLinks/externalLink153.xml"/><Relationship Id="rId191" Type="http://schemas.openxmlformats.org/officeDocument/2006/relationships/externalLink" Target="externalLinks/externalLink174.xml"/><Relationship Id="rId205" Type="http://schemas.openxmlformats.org/officeDocument/2006/relationships/externalLink" Target="externalLinks/externalLink188.xml"/><Relationship Id="rId226" Type="http://schemas.openxmlformats.org/officeDocument/2006/relationships/calcChain" Target="calcChain.xml"/><Relationship Id="rId107" Type="http://schemas.openxmlformats.org/officeDocument/2006/relationships/externalLink" Target="externalLinks/externalLink90.xml"/><Relationship Id="rId11" Type="http://schemas.openxmlformats.org/officeDocument/2006/relationships/worksheet" Target="worksheets/sheet11.xml"/><Relationship Id="rId32" Type="http://schemas.openxmlformats.org/officeDocument/2006/relationships/externalLink" Target="externalLinks/externalLink15.xml"/><Relationship Id="rId53" Type="http://schemas.openxmlformats.org/officeDocument/2006/relationships/externalLink" Target="externalLinks/externalLink36.xml"/><Relationship Id="rId74" Type="http://schemas.openxmlformats.org/officeDocument/2006/relationships/externalLink" Target="externalLinks/externalLink57.xml"/><Relationship Id="rId128" Type="http://schemas.openxmlformats.org/officeDocument/2006/relationships/externalLink" Target="externalLinks/externalLink111.xml"/><Relationship Id="rId149" Type="http://schemas.openxmlformats.org/officeDocument/2006/relationships/externalLink" Target="externalLinks/externalLink132.xml"/><Relationship Id="rId5" Type="http://schemas.openxmlformats.org/officeDocument/2006/relationships/worksheet" Target="worksheets/sheet5.xml"/><Relationship Id="rId95" Type="http://schemas.openxmlformats.org/officeDocument/2006/relationships/externalLink" Target="externalLinks/externalLink78.xml"/><Relationship Id="rId160" Type="http://schemas.openxmlformats.org/officeDocument/2006/relationships/externalLink" Target="externalLinks/externalLink143.xml"/><Relationship Id="rId181" Type="http://schemas.openxmlformats.org/officeDocument/2006/relationships/externalLink" Target="externalLinks/externalLink164.xml"/><Relationship Id="rId216" Type="http://schemas.openxmlformats.org/officeDocument/2006/relationships/externalLink" Target="externalLinks/externalLink199.xml"/><Relationship Id="rId211" Type="http://schemas.openxmlformats.org/officeDocument/2006/relationships/externalLink" Target="externalLinks/externalLink19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43" Type="http://schemas.openxmlformats.org/officeDocument/2006/relationships/externalLink" Target="externalLinks/externalLink26.xml"/><Relationship Id="rId48" Type="http://schemas.openxmlformats.org/officeDocument/2006/relationships/externalLink" Target="externalLinks/externalLink31.xml"/><Relationship Id="rId64" Type="http://schemas.openxmlformats.org/officeDocument/2006/relationships/externalLink" Target="externalLinks/externalLink47.xml"/><Relationship Id="rId69" Type="http://schemas.openxmlformats.org/officeDocument/2006/relationships/externalLink" Target="externalLinks/externalLink52.xml"/><Relationship Id="rId113" Type="http://schemas.openxmlformats.org/officeDocument/2006/relationships/externalLink" Target="externalLinks/externalLink96.xml"/><Relationship Id="rId118" Type="http://schemas.openxmlformats.org/officeDocument/2006/relationships/externalLink" Target="externalLinks/externalLink101.xml"/><Relationship Id="rId134" Type="http://schemas.openxmlformats.org/officeDocument/2006/relationships/externalLink" Target="externalLinks/externalLink117.xml"/><Relationship Id="rId139" Type="http://schemas.openxmlformats.org/officeDocument/2006/relationships/externalLink" Target="externalLinks/externalLink122.xml"/><Relationship Id="rId80" Type="http://schemas.openxmlformats.org/officeDocument/2006/relationships/externalLink" Target="externalLinks/externalLink63.xml"/><Relationship Id="rId85" Type="http://schemas.openxmlformats.org/officeDocument/2006/relationships/externalLink" Target="externalLinks/externalLink68.xml"/><Relationship Id="rId150" Type="http://schemas.openxmlformats.org/officeDocument/2006/relationships/externalLink" Target="externalLinks/externalLink133.xml"/><Relationship Id="rId155" Type="http://schemas.openxmlformats.org/officeDocument/2006/relationships/externalLink" Target="externalLinks/externalLink138.xml"/><Relationship Id="rId171" Type="http://schemas.openxmlformats.org/officeDocument/2006/relationships/externalLink" Target="externalLinks/externalLink154.xml"/><Relationship Id="rId176" Type="http://schemas.openxmlformats.org/officeDocument/2006/relationships/externalLink" Target="externalLinks/externalLink159.xml"/><Relationship Id="rId192" Type="http://schemas.openxmlformats.org/officeDocument/2006/relationships/externalLink" Target="externalLinks/externalLink175.xml"/><Relationship Id="rId197" Type="http://schemas.openxmlformats.org/officeDocument/2006/relationships/externalLink" Target="externalLinks/externalLink180.xml"/><Relationship Id="rId206" Type="http://schemas.openxmlformats.org/officeDocument/2006/relationships/externalLink" Target="externalLinks/externalLink189.xml"/><Relationship Id="rId201" Type="http://schemas.openxmlformats.org/officeDocument/2006/relationships/externalLink" Target="externalLinks/externalLink184.xml"/><Relationship Id="rId222" Type="http://schemas.openxmlformats.org/officeDocument/2006/relationships/externalLink" Target="externalLinks/externalLink20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externalLink" Target="externalLinks/externalLink16.xml"/><Relationship Id="rId38" Type="http://schemas.openxmlformats.org/officeDocument/2006/relationships/externalLink" Target="externalLinks/externalLink21.xml"/><Relationship Id="rId59" Type="http://schemas.openxmlformats.org/officeDocument/2006/relationships/externalLink" Target="externalLinks/externalLink42.xml"/><Relationship Id="rId103" Type="http://schemas.openxmlformats.org/officeDocument/2006/relationships/externalLink" Target="externalLinks/externalLink86.xml"/><Relationship Id="rId108" Type="http://schemas.openxmlformats.org/officeDocument/2006/relationships/externalLink" Target="externalLinks/externalLink91.xml"/><Relationship Id="rId124" Type="http://schemas.openxmlformats.org/officeDocument/2006/relationships/externalLink" Target="externalLinks/externalLink107.xml"/><Relationship Id="rId129" Type="http://schemas.openxmlformats.org/officeDocument/2006/relationships/externalLink" Target="externalLinks/externalLink112.xml"/><Relationship Id="rId54" Type="http://schemas.openxmlformats.org/officeDocument/2006/relationships/externalLink" Target="externalLinks/externalLink37.xml"/><Relationship Id="rId70" Type="http://schemas.openxmlformats.org/officeDocument/2006/relationships/externalLink" Target="externalLinks/externalLink53.xml"/><Relationship Id="rId75" Type="http://schemas.openxmlformats.org/officeDocument/2006/relationships/externalLink" Target="externalLinks/externalLink58.xml"/><Relationship Id="rId91" Type="http://schemas.openxmlformats.org/officeDocument/2006/relationships/externalLink" Target="externalLinks/externalLink74.xml"/><Relationship Id="rId96" Type="http://schemas.openxmlformats.org/officeDocument/2006/relationships/externalLink" Target="externalLinks/externalLink79.xml"/><Relationship Id="rId140" Type="http://schemas.openxmlformats.org/officeDocument/2006/relationships/externalLink" Target="externalLinks/externalLink123.xml"/><Relationship Id="rId145" Type="http://schemas.openxmlformats.org/officeDocument/2006/relationships/externalLink" Target="externalLinks/externalLink128.xml"/><Relationship Id="rId161" Type="http://schemas.openxmlformats.org/officeDocument/2006/relationships/externalLink" Target="externalLinks/externalLink144.xml"/><Relationship Id="rId166" Type="http://schemas.openxmlformats.org/officeDocument/2006/relationships/externalLink" Target="externalLinks/externalLink149.xml"/><Relationship Id="rId182" Type="http://schemas.openxmlformats.org/officeDocument/2006/relationships/externalLink" Target="externalLinks/externalLink165.xml"/><Relationship Id="rId187" Type="http://schemas.openxmlformats.org/officeDocument/2006/relationships/externalLink" Target="externalLinks/externalLink170.xml"/><Relationship Id="rId217" Type="http://schemas.openxmlformats.org/officeDocument/2006/relationships/externalLink" Target="externalLinks/externalLink200.xml"/><Relationship Id="rId1" Type="http://schemas.openxmlformats.org/officeDocument/2006/relationships/worksheet" Target="worksheets/sheet1.xml"/><Relationship Id="rId6" Type="http://schemas.openxmlformats.org/officeDocument/2006/relationships/worksheet" Target="worksheets/sheet6.xml"/><Relationship Id="rId212" Type="http://schemas.openxmlformats.org/officeDocument/2006/relationships/externalLink" Target="externalLinks/externalLink19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49" Type="http://schemas.openxmlformats.org/officeDocument/2006/relationships/externalLink" Target="externalLinks/externalLink32.xml"/><Relationship Id="rId114" Type="http://schemas.openxmlformats.org/officeDocument/2006/relationships/externalLink" Target="externalLinks/externalLink97.xml"/><Relationship Id="rId119" Type="http://schemas.openxmlformats.org/officeDocument/2006/relationships/externalLink" Target="externalLinks/externalLink102.xml"/><Relationship Id="rId44" Type="http://schemas.openxmlformats.org/officeDocument/2006/relationships/externalLink" Target="externalLinks/externalLink27.xml"/><Relationship Id="rId60" Type="http://schemas.openxmlformats.org/officeDocument/2006/relationships/externalLink" Target="externalLinks/externalLink43.xml"/><Relationship Id="rId65" Type="http://schemas.openxmlformats.org/officeDocument/2006/relationships/externalLink" Target="externalLinks/externalLink48.xml"/><Relationship Id="rId81" Type="http://schemas.openxmlformats.org/officeDocument/2006/relationships/externalLink" Target="externalLinks/externalLink64.xml"/><Relationship Id="rId86" Type="http://schemas.openxmlformats.org/officeDocument/2006/relationships/externalLink" Target="externalLinks/externalLink69.xml"/><Relationship Id="rId130" Type="http://schemas.openxmlformats.org/officeDocument/2006/relationships/externalLink" Target="externalLinks/externalLink113.xml"/><Relationship Id="rId135" Type="http://schemas.openxmlformats.org/officeDocument/2006/relationships/externalLink" Target="externalLinks/externalLink118.xml"/><Relationship Id="rId151" Type="http://schemas.openxmlformats.org/officeDocument/2006/relationships/externalLink" Target="externalLinks/externalLink134.xml"/><Relationship Id="rId156" Type="http://schemas.openxmlformats.org/officeDocument/2006/relationships/externalLink" Target="externalLinks/externalLink139.xml"/><Relationship Id="rId177" Type="http://schemas.openxmlformats.org/officeDocument/2006/relationships/externalLink" Target="externalLinks/externalLink160.xml"/><Relationship Id="rId198" Type="http://schemas.openxmlformats.org/officeDocument/2006/relationships/externalLink" Target="externalLinks/externalLink181.xml"/><Relationship Id="rId172" Type="http://schemas.openxmlformats.org/officeDocument/2006/relationships/externalLink" Target="externalLinks/externalLink155.xml"/><Relationship Id="rId193" Type="http://schemas.openxmlformats.org/officeDocument/2006/relationships/externalLink" Target="externalLinks/externalLink176.xml"/><Relationship Id="rId202" Type="http://schemas.openxmlformats.org/officeDocument/2006/relationships/externalLink" Target="externalLinks/externalLink185.xml"/><Relationship Id="rId207" Type="http://schemas.openxmlformats.org/officeDocument/2006/relationships/externalLink" Target="externalLinks/externalLink190.xml"/><Relationship Id="rId223" Type="http://schemas.openxmlformats.org/officeDocument/2006/relationships/theme" Target="theme/theme1.xml"/><Relationship Id="rId13" Type="http://schemas.openxmlformats.org/officeDocument/2006/relationships/worksheet" Target="worksheets/sheet13.xml"/><Relationship Id="rId18" Type="http://schemas.openxmlformats.org/officeDocument/2006/relationships/externalLink" Target="externalLinks/externalLink1.xml"/><Relationship Id="rId39" Type="http://schemas.openxmlformats.org/officeDocument/2006/relationships/externalLink" Target="externalLinks/externalLink22.xml"/><Relationship Id="rId109" Type="http://schemas.openxmlformats.org/officeDocument/2006/relationships/externalLink" Target="externalLinks/externalLink92.xml"/><Relationship Id="rId34" Type="http://schemas.openxmlformats.org/officeDocument/2006/relationships/externalLink" Target="externalLinks/externalLink17.xml"/><Relationship Id="rId50" Type="http://schemas.openxmlformats.org/officeDocument/2006/relationships/externalLink" Target="externalLinks/externalLink33.xml"/><Relationship Id="rId55" Type="http://schemas.openxmlformats.org/officeDocument/2006/relationships/externalLink" Target="externalLinks/externalLink38.xml"/><Relationship Id="rId76" Type="http://schemas.openxmlformats.org/officeDocument/2006/relationships/externalLink" Target="externalLinks/externalLink59.xml"/><Relationship Id="rId97" Type="http://schemas.openxmlformats.org/officeDocument/2006/relationships/externalLink" Target="externalLinks/externalLink80.xml"/><Relationship Id="rId104" Type="http://schemas.openxmlformats.org/officeDocument/2006/relationships/externalLink" Target="externalLinks/externalLink87.xml"/><Relationship Id="rId120" Type="http://schemas.openxmlformats.org/officeDocument/2006/relationships/externalLink" Target="externalLinks/externalLink103.xml"/><Relationship Id="rId125" Type="http://schemas.openxmlformats.org/officeDocument/2006/relationships/externalLink" Target="externalLinks/externalLink108.xml"/><Relationship Id="rId141" Type="http://schemas.openxmlformats.org/officeDocument/2006/relationships/externalLink" Target="externalLinks/externalLink124.xml"/><Relationship Id="rId146" Type="http://schemas.openxmlformats.org/officeDocument/2006/relationships/externalLink" Target="externalLinks/externalLink129.xml"/><Relationship Id="rId167" Type="http://schemas.openxmlformats.org/officeDocument/2006/relationships/externalLink" Target="externalLinks/externalLink150.xml"/><Relationship Id="rId188" Type="http://schemas.openxmlformats.org/officeDocument/2006/relationships/externalLink" Target="externalLinks/externalLink171.xml"/><Relationship Id="rId7" Type="http://schemas.openxmlformats.org/officeDocument/2006/relationships/worksheet" Target="worksheets/sheet7.xml"/><Relationship Id="rId71" Type="http://schemas.openxmlformats.org/officeDocument/2006/relationships/externalLink" Target="externalLinks/externalLink54.xml"/><Relationship Id="rId92" Type="http://schemas.openxmlformats.org/officeDocument/2006/relationships/externalLink" Target="externalLinks/externalLink75.xml"/><Relationship Id="rId162" Type="http://schemas.openxmlformats.org/officeDocument/2006/relationships/externalLink" Target="externalLinks/externalLink145.xml"/><Relationship Id="rId183" Type="http://schemas.openxmlformats.org/officeDocument/2006/relationships/externalLink" Target="externalLinks/externalLink166.xml"/><Relationship Id="rId213" Type="http://schemas.openxmlformats.org/officeDocument/2006/relationships/externalLink" Target="externalLinks/externalLink196.xml"/><Relationship Id="rId218" Type="http://schemas.openxmlformats.org/officeDocument/2006/relationships/externalLink" Target="externalLinks/externalLink201.xml"/><Relationship Id="rId2" Type="http://schemas.openxmlformats.org/officeDocument/2006/relationships/worksheet" Target="worksheets/sheet2.xml"/><Relationship Id="rId29" Type="http://schemas.openxmlformats.org/officeDocument/2006/relationships/externalLink" Target="externalLinks/externalLink12.xml"/><Relationship Id="rId24" Type="http://schemas.openxmlformats.org/officeDocument/2006/relationships/externalLink" Target="externalLinks/externalLink7.xml"/><Relationship Id="rId40" Type="http://schemas.openxmlformats.org/officeDocument/2006/relationships/externalLink" Target="externalLinks/externalLink23.xml"/><Relationship Id="rId45" Type="http://schemas.openxmlformats.org/officeDocument/2006/relationships/externalLink" Target="externalLinks/externalLink28.xml"/><Relationship Id="rId66" Type="http://schemas.openxmlformats.org/officeDocument/2006/relationships/externalLink" Target="externalLinks/externalLink49.xml"/><Relationship Id="rId87" Type="http://schemas.openxmlformats.org/officeDocument/2006/relationships/externalLink" Target="externalLinks/externalLink70.xml"/><Relationship Id="rId110" Type="http://schemas.openxmlformats.org/officeDocument/2006/relationships/externalLink" Target="externalLinks/externalLink93.xml"/><Relationship Id="rId115" Type="http://schemas.openxmlformats.org/officeDocument/2006/relationships/externalLink" Target="externalLinks/externalLink98.xml"/><Relationship Id="rId131" Type="http://schemas.openxmlformats.org/officeDocument/2006/relationships/externalLink" Target="externalLinks/externalLink114.xml"/><Relationship Id="rId136" Type="http://schemas.openxmlformats.org/officeDocument/2006/relationships/externalLink" Target="externalLinks/externalLink119.xml"/><Relationship Id="rId157" Type="http://schemas.openxmlformats.org/officeDocument/2006/relationships/externalLink" Target="externalLinks/externalLink140.xml"/><Relationship Id="rId178" Type="http://schemas.openxmlformats.org/officeDocument/2006/relationships/externalLink" Target="externalLinks/externalLink161.xml"/><Relationship Id="rId61" Type="http://schemas.openxmlformats.org/officeDocument/2006/relationships/externalLink" Target="externalLinks/externalLink44.xml"/><Relationship Id="rId82" Type="http://schemas.openxmlformats.org/officeDocument/2006/relationships/externalLink" Target="externalLinks/externalLink65.xml"/><Relationship Id="rId152" Type="http://schemas.openxmlformats.org/officeDocument/2006/relationships/externalLink" Target="externalLinks/externalLink135.xml"/><Relationship Id="rId173" Type="http://schemas.openxmlformats.org/officeDocument/2006/relationships/externalLink" Target="externalLinks/externalLink156.xml"/><Relationship Id="rId194" Type="http://schemas.openxmlformats.org/officeDocument/2006/relationships/externalLink" Target="externalLinks/externalLink177.xml"/><Relationship Id="rId199" Type="http://schemas.openxmlformats.org/officeDocument/2006/relationships/externalLink" Target="externalLinks/externalLink182.xml"/><Relationship Id="rId203" Type="http://schemas.openxmlformats.org/officeDocument/2006/relationships/externalLink" Target="externalLinks/externalLink186.xml"/><Relationship Id="rId208" Type="http://schemas.openxmlformats.org/officeDocument/2006/relationships/externalLink" Target="externalLinks/externalLink191.xml"/><Relationship Id="rId19" Type="http://schemas.openxmlformats.org/officeDocument/2006/relationships/externalLink" Target="externalLinks/externalLink2.xml"/><Relationship Id="rId224" Type="http://schemas.openxmlformats.org/officeDocument/2006/relationships/styles" Target="styles.xml"/><Relationship Id="rId14" Type="http://schemas.openxmlformats.org/officeDocument/2006/relationships/worksheet" Target="worksheets/sheet14.xml"/><Relationship Id="rId30" Type="http://schemas.openxmlformats.org/officeDocument/2006/relationships/externalLink" Target="externalLinks/externalLink13.xml"/><Relationship Id="rId35" Type="http://schemas.openxmlformats.org/officeDocument/2006/relationships/externalLink" Target="externalLinks/externalLink18.xml"/><Relationship Id="rId56" Type="http://schemas.openxmlformats.org/officeDocument/2006/relationships/externalLink" Target="externalLinks/externalLink39.xml"/><Relationship Id="rId77" Type="http://schemas.openxmlformats.org/officeDocument/2006/relationships/externalLink" Target="externalLinks/externalLink60.xml"/><Relationship Id="rId100" Type="http://schemas.openxmlformats.org/officeDocument/2006/relationships/externalLink" Target="externalLinks/externalLink83.xml"/><Relationship Id="rId105" Type="http://schemas.openxmlformats.org/officeDocument/2006/relationships/externalLink" Target="externalLinks/externalLink88.xml"/><Relationship Id="rId126" Type="http://schemas.openxmlformats.org/officeDocument/2006/relationships/externalLink" Target="externalLinks/externalLink109.xml"/><Relationship Id="rId147" Type="http://schemas.openxmlformats.org/officeDocument/2006/relationships/externalLink" Target="externalLinks/externalLink130.xml"/><Relationship Id="rId168" Type="http://schemas.openxmlformats.org/officeDocument/2006/relationships/externalLink" Target="externalLinks/externalLink151.xml"/><Relationship Id="rId8" Type="http://schemas.openxmlformats.org/officeDocument/2006/relationships/worksheet" Target="worksheets/sheet8.xml"/><Relationship Id="rId51" Type="http://schemas.openxmlformats.org/officeDocument/2006/relationships/externalLink" Target="externalLinks/externalLink34.xml"/><Relationship Id="rId72" Type="http://schemas.openxmlformats.org/officeDocument/2006/relationships/externalLink" Target="externalLinks/externalLink55.xml"/><Relationship Id="rId93" Type="http://schemas.openxmlformats.org/officeDocument/2006/relationships/externalLink" Target="externalLinks/externalLink76.xml"/><Relationship Id="rId98" Type="http://schemas.openxmlformats.org/officeDocument/2006/relationships/externalLink" Target="externalLinks/externalLink81.xml"/><Relationship Id="rId121" Type="http://schemas.openxmlformats.org/officeDocument/2006/relationships/externalLink" Target="externalLinks/externalLink104.xml"/><Relationship Id="rId142" Type="http://schemas.openxmlformats.org/officeDocument/2006/relationships/externalLink" Target="externalLinks/externalLink125.xml"/><Relationship Id="rId163" Type="http://schemas.openxmlformats.org/officeDocument/2006/relationships/externalLink" Target="externalLinks/externalLink146.xml"/><Relationship Id="rId184" Type="http://schemas.openxmlformats.org/officeDocument/2006/relationships/externalLink" Target="externalLinks/externalLink167.xml"/><Relationship Id="rId189" Type="http://schemas.openxmlformats.org/officeDocument/2006/relationships/externalLink" Target="externalLinks/externalLink172.xml"/><Relationship Id="rId219" Type="http://schemas.openxmlformats.org/officeDocument/2006/relationships/externalLink" Target="externalLinks/externalLink202.xml"/><Relationship Id="rId3" Type="http://schemas.openxmlformats.org/officeDocument/2006/relationships/worksheet" Target="worksheets/sheet3.xml"/><Relationship Id="rId214" Type="http://schemas.openxmlformats.org/officeDocument/2006/relationships/externalLink" Target="externalLinks/externalLink197.xml"/><Relationship Id="rId25" Type="http://schemas.openxmlformats.org/officeDocument/2006/relationships/externalLink" Target="externalLinks/externalLink8.xml"/><Relationship Id="rId46" Type="http://schemas.openxmlformats.org/officeDocument/2006/relationships/externalLink" Target="externalLinks/externalLink29.xml"/><Relationship Id="rId67" Type="http://schemas.openxmlformats.org/officeDocument/2006/relationships/externalLink" Target="externalLinks/externalLink50.xml"/><Relationship Id="rId116" Type="http://schemas.openxmlformats.org/officeDocument/2006/relationships/externalLink" Target="externalLinks/externalLink99.xml"/><Relationship Id="rId137" Type="http://schemas.openxmlformats.org/officeDocument/2006/relationships/externalLink" Target="externalLinks/externalLink120.xml"/><Relationship Id="rId158" Type="http://schemas.openxmlformats.org/officeDocument/2006/relationships/externalLink" Target="externalLinks/externalLink141.xml"/><Relationship Id="rId20" Type="http://schemas.openxmlformats.org/officeDocument/2006/relationships/externalLink" Target="externalLinks/externalLink3.xml"/><Relationship Id="rId41" Type="http://schemas.openxmlformats.org/officeDocument/2006/relationships/externalLink" Target="externalLinks/externalLink24.xml"/><Relationship Id="rId62" Type="http://schemas.openxmlformats.org/officeDocument/2006/relationships/externalLink" Target="externalLinks/externalLink45.xml"/><Relationship Id="rId83" Type="http://schemas.openxmlformats.org/officeDocument/2006/relationships/externalLink" Target="externalLinks/externalLink66.xml"/><Relationship Id="rId88" Type="http://schemas.openxmlformats.org/officeDocument/2006/relationships/externalLink" Target="externalLinks/externalLink71.xml"/><Relationship Id="rId111" Type="http://schemas.openxmlformats.org/officeDocument/2006/relationships/externalLink" Target="externalLinks/externalLink94.xml"/><Relationship Id="rId132" Type="http://schemas.openxmlformats.org/officeDocument/2006/relationships/externalLink" Target="externalLinks/externalLink115.xml"/><Relationship Id="rId153" Type="http://schemas.openxmlformats.org/officeDocument/2006/relationships/externalLink" Target="externalLinks/externalLink136.xml"/><Relationship Id="rId174" Type="http://schemas.openxmlformats.org/officeDocument/2006/relationships/externalLink" Target="externalLinks/externalLink157.xml"/><Relationship Id="rId179" Type="http://schemas.openxmlformats.org/officeDocument/2006/relationships/externalLink" Target="externalLinks/externalLink162.xml"/><Relationship Id="rId195" Type="http://schemas.openxmlformats.org/officeDocument/2006/relationships/externalLink" Target="externalLinks/externalLink178.xml"/><Relationship Id="rId209" Type="http://schemas.openxmlformats.org/officeDocument/2006/relationships/externalLink" Target="externalLinks/externalLink192.xml"/><Relationship Id="rId190" Type="http://schemas.openxmlformats.org/officeDocument/2006/relationships/externalLink" Target="externalLinks/externalLink173.xml"/><Relationship Id="rId204" Type="http://schemas.openxmlformats.org/officeDocument/2006/relationships/externalLink" Target="externalLinks/externalLink187.xml"/><Relationship Id="rId220" Type="http://schemas.openxmlformats.org/officeDocument/2006/relationships/externalLink" Target="externalLinks/externalLink203.xml"/><Relationship Id="rId225" Type="http://schemas.openxmlformats.org/officeDocument/2006/relationships/sharedStrings" Target="sharedStrings.xml"/><Relationship Id="rId15" Type="http://schemas.openxmlformats.org/officeDocument/2006/relationships/worksheet" Target="worksheets/sheet15.xml"/><Relationship Id="rId36" Type="http://schemas.openxmlformats.org/officeDocument/2006/relationships/externalLink" Target="externalLinks/externalLink19.xml"/><Relationship Id="rId57" Type="http://schemas.openxmlformats.org/officeDocument/2006/relationships/externalLink" Target="externalLinks/externalLink40.xml"/><Relationship Id="rId106" Type="http://schemas.openxmlformats.org/officeDocument/2006/relationships/externalLink" Target="externalLinks/externalLink89.xml"/><Relationship Id="rId127" Type="http://schemas.openxmlformats.org/officeDocument/2006/relationships/externalLink" Target="externalLinks/externalLink110.xml"/><Relationship Id="rId10" Type="http://schemas.openxmlformats.org/officeDocument/2006/relationships/worksheet" Target="worksheets/sheet10.xml"/><Relationship Id="rId31" Type="http://schemas.openxmlformats.org/officeDocument/2006/relationships/externalLink" Target="externalLinks/externalLink14.xml"/><Relationship Id="rId52" Type="http://schemas.openxmlformats.org/officeDocument/2006/relationships/externalLink" Target="externalLinks/externalLink35.xml"/><Relationship Id="rId73" Type="http://schemas.openxmlformats.org/officeDocument/2006/relationships/externalLink" Target="externalLinks/externalLink56.xml"/><Relationship Id="rId78" Type="http://schemas.openxmlformats.org/officeDocument/2006/relationships/externalLink" Target="externalLinks/externalLink61.xml"/><Relationship Id="rId94" Type="http://schemas.openxmlformats.org/officeDocument/2006/relationships/externalLink" Target="externalLinks/externalLink77.xml"/><Relationship Id="rId99" Type="http://schemas.openxmlformats.org/officeDocument/2006/relationships/externalLink" Target="externalLinks/externalLink82.xml"/><Relationship Id="rId101" Type="http://schemas.openxmlformats.org/officeDocument/2006/relationships/externalLink" Target="externalLinks/externalLink84.xml"/><Relationship Id="rId122" Type="http://schemas.openxmlformats.org/officeDocument/2006/relationships/externalLink" Target="externalLinks/externalLink105.xml"/><Relationship Id="rId143" Type="http://schemas.openxmlformats.org/officeDocument/2006/relationships/externalLink" Target="externalLinks/externalLink126.xml"/><Relationship Id="rId148" Type="http://schemas.openxmlformats.org/officeDocument/2006/relationships/externalLink" Target="externalLinks/externalLink131.xml"/><Relationship Id="rId164" Type="http://schemas.openxmlformats.org/officeDocument/2006/relationships/externalLink" Target="externalLinks/externalLink147.xml"/><Relationship Id="rId169" Type="http://schemas.openxmlformats.org/officeDocument/2006/relationships/externalLink" Target="externalLinks/externalLink152.xml"/><Relationship Id="rId185" Type="http://schemas.openxmlformats.org/officeDocument/2006/relationships/externalLink" Target="externalLinks/externalLink168.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externalLink" Target="externalLinks/externalLink163.xml"/><Relationship Id="rId210" Type="http://schemas.openxmlformats.org/officeDocument/2006/relationships/externalLink" Target="externalLinks/externalLink193.xml"/><Relationship Id="rId215" Type="http://schemas.openxmlformats.org/officeDocument/2006/relationships/externalLink" Target="externalLinks/externalLink198.xml"/><Relationship Id="rId26" Type="http://schemas.openxmlformats.org/officeDocument/2006/relationships/externalLink" Target="externalLinks/externalLink9.xml"/><Relationship Id="rId47" Type="http://schemas.openxmlformats.org/officeDocument/2006/relationships/externalLink" Target="externalLinks/externalLink30.xml"/><Relationship Id="rId68" Type="http://schemas.openxmlformats.org/officeDocument/2006/relationships/externalLink" Target="externalLinks/externalLink51.xml"/><Relationship Id="rId89" Type="http://schemas.openxmlformats.org/officeDocument/2006/relationships/externalLink" Target="externalLinks/externalLink72.xml"/><Relationship Id="rId112" Type="http://schemas.openxmlformats.org/officeDocument/2006/relationships/externalLink" Target="externalLinks/externalLink95.xml"/><Relationship Id="rId133" Type="http://schemas.openxmlformats.org/officeDocument/2006/relationships/externalLink" Target="externalLinks/externalLink116.xml"/><Relationship Id="rId154" Type="http://schemas.openxmlformats.org/officeDocument/2006/relationships/externalLink" Target="externalLinks/externalLink137.xml"/><Relationship Id="rId175" Type="http://schemas.openxmlformats.org/officeDocument/2006/relationships/externalLink" Target="externalLinks/externalLink158.xml"/><Relationship Id="rId196" Type="http://schemas.openxmlformats.org/officeDocument/2006/relationships/externalLink" Target="externalLinks/externalLink179.xml"/><Relationship Id="rId200" Type="http://schemas.openxmlformats.org/officeDocument/2006/relationships/externalLink" Target="externalLinks/externalLink183.xml"/><Relationship Id="rId16" Type="http://schemas.openxmlformats.org/officeDocument/2006/relationships/worksheet" Target="worksheets/sheet16.xml"/><Relationship Id="rId221" Type="http://schemas.openxmlformats.org/officeDocument/2006/relationships/externalLink" Target="externalLinks/externalLink204.xml"/><Relationship Id="rId37" Type="http://schemas.openxmlformats.org/officeDocument/2006/relationships/externalLink" Target="externalLinks/externalLink20.xml"/><Relationship Id="rId58" Type="http://schemas.openxmlformats.org/officeDocument/2006/relationships/externalLink" Target="externalLinks/externalLink41.xml"/><Relationship Id="rId79" Type="http://schemas.openxmlformats.org/officeDocument/2006/relationships/externalLink" Target="externalLinks/externalLink62.xml"/><Relationship Id="rId102" Type="http://schemas.openxmlformats.org/officeDocument/2006/relationships/externalLink" Target="externalLinks/externalLink85.xml"/><Relationship Id="rId123" Type="http://schemas.openxmlformats.org/officeDocument/2006/relationships/externalLink" Target="externalLinks/externalLink106.xml"/><Relationship Id="rId144" Type="http://schemas.openxmlformats.org/officeDocument/2006/relationships/externalLink" Target="externalLinks/externalLink127.xml"/><Relationship Id="rId90" Type="http://schemas.openxmlformats.org/officeDocument/2006/relationships/externalLink" Target="externalLinks/externalLink73.xml"/><Relationship Id="rId165" Type="http://schemas.openxmlformats.org/officeDocument/2006/relationships/externalLink" Target="externalLinks/externalLink148.xml"/><Relationship Id="rId186" Type="http://schemas.openxmlformats.org/officeDocument/2006/relationships/externalLink" Target="externalLinks/externalLink16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3.7085626879459703E-2"/>
          <c:y val="5.0779048845841397E-2"/>
          <c:w val="0.94590957228915395"/>
          <c:h val="0.82062649765189"/>
        </c:manualLayout>
      </c:layout>
      <c:scatterChart>
        <c:scatterStyle val="lineMarker"/>
        <c:varyColors val="0"/>
        <c:ser>
          <c:idx val="0"/>
          <c:order val="0"/>
          <c:tx>
            <c:strRef>
              <c:f>'Workover Program'!$AD$11:$AF$11</c:f>
              <c:strCache>
                <c:ptCount val="1"/>
                <c:pt idx="0">
                  <c:v>Proposed Original</c:v>
                </c:pt>
              </c:strCache>
            </c:strRef>
          </c:tx>
          <c:spPr>
            <a:ln w="28575" cap="rnd" cmpd="sng" algn="ctr">
              <a:solidFill>
                <a:schemeClr val="accent6"/>
              </a:solidFill>
              <a:prstDash val="solid"/>
              <a:round/>
            </a:ln>
          </c:spPr>
          <c:marker>
            <c:symbol val="none"/>
          </c:marker>
          <c:xVal>
            <c:numRef>
              <c:f>'Workover Program'!$AE$13:$AE$29</c:f>
              <c:numCache>
                <c:formatCode>0</c:formatCode>
                <c:ptCount val="10"/>
                <c:pt idx="0">
                  <c:v>0</c:v>
                </c:pt>
                <c:pt idx="1">
                  <c:v>0</c:v>
                </c:pt>
                <c:pt idx="2">
                  <c:v>1.0208333333333299</c:v>
                </c:pt>
                <c:pt idx="3">
                  <c:v>4.85416666633333</c:v>
                </c:pt>
                <c:pt idx="4">
                  <c:v>10.291666666333331</c:v>
                </c:pt>
                <c:pt idx="5">
                  <c:v>16.458333333333332</c:v>
                </c:pt>
                <c:pt idx="6">
                  <c:v>18.708333333333332</c:v>
                </c:pt>
                <c:pt idx="7">
                  <c:v>18.708333333333332</c:v>
                </c:pt>
                <c:pt idx="8">
                  <c:v>18.708333333333332</c:v>
                </c:pt>
                <c:pt idx="9">
                  <c:v>18.708333333333332</c:v>
                </c:pt>
              </c:numCache>
            </c:numRef>
          </c:xVal>
          <c:yVal>
            <c:numRef>
              <c:f>'Workover Program'!$AF$13:$AF$29</c:f>
              <c:numCache>
                <c:formatCode>#,##0.00</c:formatCode>
                <c:ptCount val="10"/>
                <c:pt idx="0">
                  <c:v>0</c:v>
                </c:pt>
                <c:pt idx="1">
                  <c:v>0</c:v>
                </c:pt>
                <c:pt idx="2">
                  <c:v>3648.4720000000002</c:v>
                </c:pt>
                <c:pt idx="3">
                  <c:v>3648.4720000000002</c:v>
                </c:pt>
                <c:pt idx="4">
                  <c:v>3648.4720000000002</c:v>
                </c:pt>
                <c:pt idx="5">
                  <c:v>3648.4720000000002</c:v>
                </c:pt>
                <c:pt idx="6">
                  <c:v>3648.4720000000002</c:v>
                </c:pt>
                <c:pt idx="7">
                  <c:v>0</c:v>
                </c:pt>
                <c:pt idx="8">
                  <c:v>0</c:v>
                </c:pt>
                <c:pt idx="9">
                  <c:v>0</c:v>
                </c:pt>
              </c:numCache>
            </c:numRef>
          </c:yVal>
          <c:smooth val="0"/>
          <c:extLst>
            <c:ext xmlns:c16="http://schemas.microsoft.com/office/drawing/2014/chart" uri="{C3380CC4-5D6E-409C-BE32-E72D297353CC}">
              <c16:uniqueId val="{00000000-B952-4B22-B482-416CC2DD9885}"/>
            </c:ext>
          </c:extLst>
        </c:ser>
        <c:ser>
          <c:idx val="1"/>
          <c:order val="1"/>
          <c:tx>
            <c:strRef>
              <c:f>'Workover Program'!$AG$11:$AI$11</c:f>
              <c:strCache>
                <c:ptCount val="1"/>
                <c:pt idx="0">
                  <c:v>Evaluated</c:v>
                </c:pt>
              </c:strCache>
            </c:strRef>
          </c:tx>
          <c:spPr>
            <a:ln w="28575" cap="rnd" cmpd="sng" algn="ctr">
              <a:solidFill>
                <a:srgbClr val="FF0000"/>
              </a:solidFill>
              <a:prstDash val="solid"/>
              <a:round/>
            </a:ln>
          </c:spPr>
          <c:marker>
            <c:symbol val="none"/>
          </c:marker>
          <c:xVal>
            <c:numRef>
              <c:f>'Workover Program'!$AH$13:$AH$29</c:f>
              <c:numCache>
                <c:formatCode>0</c:formatCode>
                <c:ptCount val="10"/>
                <c:pt idx="0">
                  <c:v>0</c:v>
                </c:pt>
                <c:pt idx="1">
                  <c:v>0</c:v>
                </c:pt>
                <c:pt idx="2">
                  <c:v>1.0208333333333299</c:v>
                </c:pt>
                <c:pt idx="3">
                  <c:v>4.85416666633333</c:v>
                </c:pt>
                <c:pt idx="4">
                  <c:v>10.291666666333331</c:v>
                </c:pt>
                <c:pt idx="5">
                  <c:v>16.458333333333332</c:v>
                </c:pt>
                <c:pt idx="6">
                  <c:v>18.708333333333332</c:v>
                </c:pt>
                <c:pt idx="7">
                  <c:v>18.708333333333332</c:v>
                </c:pt>
                <c:pt idx="8">
                  <c:v>18.708333333333332</c:v>
                </c:pt>
                <c:pt idx="9">
                  <c:v>18.708333333333332</c:v>
                </c:pt>
              </c:numCache>
            </c:numRef>
          </c:xVal>
          <c:yVal>
            <c:numRef>
              <c:f>'Workover Program'!$AI$13:$AI$29</c:f>
              <c:numCache>
                <c:formatCode>#,##0.00</c:formatCode>
                <c:ptCount val="10"/>
                <c:pt idx="0">
                  <c:v>0</c:v>
                </c:pt>
                <c:pt idx="1">
                  <c:v>0</c:v>
                </c:pt>
                <c:pt idx="2">
                  <c:v>3648.4720000000002</c:v>
                </c:pt>
                <c:pt idx="3">
                  <c:v>3648.4720000000002</c:v>
                </c:pt>
                <c:pt idx="4">
                  <c:v>3648.4720000000002</c:v>
                </c:pt>
                <c:pt idx="5">
                  <c:v>3648.4720000000002</c:v>
                </c:pt>
                <c:pt idx="6">
                  <c:v>3648.4720000000002</c:v>
                </c:pt>
                <c:pt idx="7">
                  <c:v>0</c:v>
                </c:pt>
                <c:pt idx="8">
                  <c:v>0</c:v>
                </c:pt>
                <c:pt idx="9">
                  <c:v>0</c:v>
                </c:pt>
              </c:numCache>
            </c:numRef>
          </c:yVal>
          <c:smooth val="0"/>
          <c:extLst>
            <c:ext xmlns:c16="http://schemas.microsoft.com/office/drawing/2014/chart" uri="{C3380CC4-5D6E-409C-BE32-E72D297353CC}">
              <c16:uniqueId val="{00000001-B952-4B22-B482-416CC2DD9885}"/>
            </c:ext>
          </c:extLst>
        </c:ser>
        <c:ser>
          <c:idx val="2"/>
          <c:order val="2"/>
          <c:tx>
            <c:strRef>
              <c:f>'Workover Program'!$AJ$11:$AL$11</c:f>
              <c:strCache>
                <c:ptCount val="1"/>
                <c:pt idx="0">
                  <c:v>ACTUAL</c:v>
                </c:pt>
              </c:strCache>
            </c:strRef>
          </c:tx>
          <c:spPr>
            <a:ln w="28575" cap="rnd" cmpd="sng" algn="ctr">
              <a:solidFill>
                <a:schemeClr val="accent1"/>
              </a:solidFill>
              <a:prstDash val="solid"/>
              <a:round/>
            </a:ln>
          </c:spPr>
          <c:marker>
            <c:symbol val="none"/>
          </c:marker>
          <c:xVal>
            <c:numRef>
              <c:f>'Workover Program'!$AK$13:$AK$29</c:f>
              <c:numCache>
                <c:formatCode>0</c:formatCode>
                <c:ptCount val="10"/>
                <c:pt idx="0">
                  <c:v>0</c:v>
                </c:pt>
                <c:pt idx="1">
                  <c:v>0</c:v>
                </c:pt>
                <c:pt idx="2">
                  <c:v>0</c:v>
                </c:pt>
                <c:pt idx="3">
                  <c:v>0</c:v>
                </c:pt>
                <c:pt idx="4">
                  <c:v>0</c:v>
                </c:pt>
                <c:pt idx="5">
                  <c:v>0</c:v>
                </c:pt>
                <c:pt idx="6">
                  <c:v>0</c:v>
                </c:pt>
                <c:pt idx="7">
                  <c:v>0</c:v>
                </c:pt>
                <c:pt idx="8">
                  <c:v>0</c:v>
                </c:pt>
                <c:pt idx="9">
                  <c:v>0</c:v>
                </c:pt>
              </c:numCache>
            </c:numRef>
          </c:xVal>
          <c:yVal>
            <c:numRef>
              <c:f>'Workover Program'!$AL$13:$AL$29</c:f>
              <c:numCache>
                <c:formatCode>#,##0.00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2-B952-4B22-B482-416CC2DD9885}"/>
            </c:ext>
          </c:extLst>
        </c:ser>
        <c:dLbls>
          <c:showLegendKey val="0"/>
          <c:showVal val="0"/>
          <c:showCatName val="0"/>
          <c:showSerName val="0"/>
          <c:showPercent val="0"/>
          <c:showBubbleSize val="0"/>
        </c:dLbls>
        <c:axId val="-1329715808"/>
        <c:axId val="-1329708736"/>
      </c:scatterChart>
      <c:valAx>
        <c:axId val="-1329715808"/>
        <c:scaling>
          <c:orientation val="minMax"/>
        </c:scaling>
        <c:delete val="0"/>
        <c:axPos val="b"/>
        <c:numFmt formatCode="0" sourceLinked="1"/>
        <c:majorTickMark val="cross"/>
        <c:minorTickMark val="cross"/>
        <c:tickLblPos val="nextTo"/>
        <c:txPr>
          <a:bodyPr rot="0" spcFirstLastPara="0" vertOverflow="ellipsis" vert="horz" wrap="square" anchor="ctr" anchorCtr="1"/>
          <a:lstStyle/>
          <a:p>
            <a:pPr>
              <a:defRPr lang="en-US" sz="900" b="0" i="0" u="none" strike="noStrike" kern="1200" baseline="0">
                <a:solidFill>
                  <a:srgbClr val="333333"/>
                </a:solidFill>
                <a:latin typeface="游ゴシック" panose="020B0400000000000000" charset="-128"/>
                <a:ea typeface="游ゴシック" panose="020B0400000000000000" charset="-128"/>
                <a:cs typeface="游ゴシック" panose="020B0400000000000000" charset="-128"/>
              </a:defRPr>
            </a:pPr>
            <a:endParaRPr lang="en-US"/>
          </a:p>
        </c:txPr>
        <c:crossAx val="-1329708736"/>
        <c:crosses val="autoZero"/>
        <c:crossBetween val="midCat"/>
      </c:valAx>
      <c:valAx>
        <c:axId val="-1329708736"/>
        <c:scaling>
          <c:orientation val="minMax"/>
        </c:scaling>
        <c:delete val="0"/>
        <c:axPos val="l"/>
        <c:majorGridlines>
          <c:spPr>
            <a:ln w="6350" cap="flat" cmpd="sng" algn="ctr">
              <a:solidFill>
                <a:srgbClr val="D9D9D9"/>
              </a:solidFill>
              <a:prstDash val="solid"/>
              <a:round/>
            </a:ln>
          </c:spPr>
        </c:majorGridlines>
        <c:numFmt formatCode="#,##0.00" sourceLinked="1"/>
        <c:majorTickMark val="cross"/>
        <c:minorTickMark val="cross"/>
        <c:tickLblPos val="nextTo"/>
        <c:spPr>
          <a:ln w="47625" cap="flat" cmpd="sng" algn="ctr">
            <a:noFill/>
            <a:prstDash val="solid"/>
            <a:round/>
          </a:ln>
        </c:spPr>
        <c:txPr>
          <a:bodyPr rot="0" spcFirstLastPara="0" vertOverflow="ellipsis" vert="horz" wrap="square" anchor="ctr" anchorCtr="1"/>
          <a:lstStyle/>
          <a:p>
            <a:pPr>
              <a:defRPr lang="en-US" sz="900" b="0" i="0" u="none" strike="noStrike" kern="1200" baseline="0">
                <a:solidFill>
                  <a:srgbClr val="333333"/>
                </a:solidFill>
                <a:latin typeface="游ゴシック" panose="020B0400000000000000" charset="-128"/>
                <a:ea typeface="游ゴシック" panose="020B0400000000000000" charset="-128"/>
                <a:cs typeface="游ゴシック" panose="020B0400000000000000" charset="-128"/>
              </a:defRPr>
            </a:pPr>
            <a:endParaRPr lang="en-US"/>
          </a:p>
        </c:txPr>
        <c:crossAx val="-1329715808"/>
        <c:crosses val="autoZero"/>
        <c:crossBetween val="midCat"/>
      </c:valAx>
      <c:spPr>
        <a:solidFill>
          <a:srgbClr val="FFFFFF"/>
        </a:solidFill>
      </c:spPr>
    </c:plotArea>
    <c:legend>
      <c:legendPos val="b"/>
      <c:overlay val="0"/>
      <c:txPr>
        <a:bodyPr rot="0" spcFirstLastPara="0" vertOverflow="ellipsis" vert="horz" wrap="square" anchor="ctr" anchorCtr="1"/>
        <a:lstStyle/>
        <a:p>
          <a:pPr>
            <a:defRPr lang="en-US" sz="825" b="0" i="0" u="none" strike="noStrike" kern="1200" baseline="0">
              <a:solidFill>
                <a:srgbClr val="333333"/>
              </a:solidFill>
              <a:latin typeface="游ゴシック" panose="020B0400000000000000" charset="-128"/>
              <a:ea typeface="游ゴシック" panose="020B0400000000000000" charset="-128"/>
              <a:cs typeface="游ゴシック" panose="020B0400000000000000" charset="-128"/>
            </a:defRPr>
          </a:pPr>
          <a:endParaRPr lang="en-US"/>
        </a:p>
      </c:txPr>
    </c:legend>
    <c:plotVisOnly val="1"/>
    <c:dispBlanksAs val="zero"/>
    <c:showDLblsOverMax val="0"/>
  </c:chart>
  <c:spPr>
    <a:solidFill>
      <a:srgbClr val="FFFFFF"/>
    </a:solidFill>
  </c:spPr>
  <c:txPr>
    <a:bodyPr/>
    <a:lstStyle/>
    <a:p>
      <a:pPr>
        <a:defRPr lang="en-US" sz="1000" b="0" i="0" u="none" strike="noStrike" baseline="0">
          <a:solidFill>
            <a:srgbClr val="000000"/>
          </a:solidFill>
          <a:latin typeface="Calibri" panose="020F0502020204030204"/>
          <a:ea typeface="Calibri" panose="020F0502020204030204"/>
          <a:cs typeface="Calibri" panose="020F0502020204030204"/>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en-US" sz="1400" b="0" i="0" u="none" strike="noStrike" kern="1200" baseline="0">
                <a:solidFill>
                  <a:srgbClr val="808080"/>
                </a:solidFill>
                <a:latin typeface="Calibri" panose="020F0502020204030204"/>
                <a:ea typeface="Calibri" panose="020F0502020204030204"/>
                <a:cs typeface="Calibri" panose="020F0502020204030204"/>
              </a:defRPr>
            </a:pPr>
            <a:r>
              <a:rPr lang="id-ID"/>
              <a:t>Cost Summary AFE 18-190-001-OO</a:t>
            </a:r>
          </a:p>
        </c:rich>
      </c:tx>
      <c:overlay val="0"/>
    </c:title>
    <c:autoTitleDeleted val="0"/>
    <c:plotArea>
      <c:layout/>
      <c:lineChart>
        <c:grouping val="standard"/>
        <c:varyColors val="0"/>
        <c:ser>
          <c:idx val="0"/>
          <c:order val="0"/>
          <c:tx>
            <c:strRef>
              <c:f>'Actual Cost Summary'!$D$26</c:f>
              <c:strCache>
                <c:ptCount val="1"/>
                <c:pt idx="0">
                  <c:v>Cum Days</c:v>
                </c:pt>
              </c:strCache>
            </c:strRef>
          </c:tx>
          <c:spPr>
            <a:ln w="19050" cap="rnd" cmpd="sng" algn="ctr">
              <a:solidFill>
                <a:srgbClr val="C0504D"/>
              </a:solidFill>
              <a:prstDash val="solid"/>
              <a:round/>
            </a:ln>
          </c:spPr>
          <c:marker>
            <c:symbol val="circle"/>
            <c:size val="5"/>
            <c:spPr>
              <a:solidFill>
                <a:srgbClr val="C0504D"/>
              </a:solidFill>
              <a:ln w="6350" cap="flat" cmpd="sng" algn="ctr">
                <a:solidFill>
                  <a:srgbClr val="C0504D"/>
                </a:solidFill>
                <a:prstDash val="solid"/>
                <a:round/>
              </a:ln>
            </c:spPr>
          </c:marker>
          <c:cat>
            <c:strRef>
              <c:f>'Actual Cost Summary'!$B$27:$B$43</c:f>
              <c:strCache>
                <c:ptCount val="17"/>
                <c:pt idx="0">
                  <c:v>Preparation</c:v>
                </c:pt>
                <c:pt idx="1">
                  <c:v>MIRU</c:v>
                </c:pt>
                <c:pt idx="2">
                  <c:v>24" Conductor</c:v>
                </c:pt>
                <c:pt idx="3">
                  <c:v>20" Drilling</c:v>
                </c:pt>
                <c:pt idx="4">
                  <c:v>18-5/8" Casing</c:v>
                </c:pt>
                <c:pt idx="5">
                  <c:v>17-1/2" Drilling</c:v>
                </c:pt>
                <c:pt idx="6">
                  <c:v>13-3/8" Casing</c:v>
                </c:pt>
                <c:pt idx="7">
                  <c:v>12-1/4" Drilling</c:v>
                </c:pt>
                <c:pt idx="8">
                  <c:v>12-1/4" Washdown</c:v>
                </c:pt>
                <c:pt idx="9">
                  <c:v>9-5/8" Casing</c:v>
                </c:pt>
                <c:pt idx="10">
                  <c:v>8-1/2" Pilot Hole</c:v>
                </c:pt>
                <c:pt idx="11">
                  <c:v>8-1/2" Drilling</c:v>
                </c:pt>
                <c:pt idx="12">
                  <c:v>Lower Completion</c:v>
                </c:pt>
                <c:pt idx="13">
                  <c:v>Kujung TCP</c:v>
                </c:pt>
                <c:pt idx="14">
                  <c:v>Upper Completion</c:v>
                </c:pt>
                <c:pt idx="15">
                  <c:v>Stimulation and Well Unloading</c:v>
                </c:pt>
                <c:pt idx="16">
                  <c:v>RDMO</c:v>
                </c:pt>
              </c:strCache>
            </c:strRef>
          </c:cat>
          <c:val>
            <c:numRef>
              <c:f>'Actual Cost Summary'!$D$27:$D$43</c:f>
              <c:numCache>
                <c:formatCode>0.00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mooth val="0"/>
          <c:extLst>
            <c:ext xmlns:c16="http://schemas.microsoft.com/office/drawing/2014/chart" uri="{C3380CC4-5D6E-409C-BE32-E72D297353CC}">
              <c16:uniqueId val="{00000000-A24E-45B9-A135-AAD463AD07D9}"/>
            </c:ext>
          </c:extLst>
        </c:ser>
        <c:ser>
          <c:idx val="1"/>
          <c:order val="1"/>
          <c:tx>
            <c:strRef>
              <c:f>'Actual Cost Summary'!$F$26</c:f>
              <c:strCache>
                <c:ptCount val="1"/>
                <c:pt idx="0">
                  <c:v>AFE Cum Cost</c:v>
                </c:pt>
              </c:strCache>
            </c:strRef>
          </c:tx>
          <c:spPr>
            <a:ln w="19050" cap="rnd" cmpd="sng" algn="ctr">
              <a:solidFill>
                <a:srgbClr val="7992B1"/>
              </a:solidFill>
              <a:prstDash val="solid"/>
              <a:round/>
            </a:ln>
          </c:spPr>
          <c:marker>
            <c:symbol val="circle"/>
            <c:size val="2"/>
            <c:spPr>
              <a:solidFill>
                <a:srgbClr val="7992B1"/>
              </a:solidFill>
              <a:ln w="6350" cap="flat" cmpd="sng" algn="ctr">
                <a:solidFill>
                  <a:srgbClr val="7992B1"/>
                </a:solidFill>
                <a:prstDash val="solid"/>
                <a:round/>
              </a:ln>
            </c:spPr>
          </c:marker>
          <c:cat>
            <c:strRef>
              <c:f>'Actual Cost Summary'!$B$27:$B$43</c:f>
              <c:strCache>
                <c:ptCount val="17"/>
                <c:pt idx="0">
                  <c:v>Preparation</c:v>
                </c:pt>
                <c:pt idx="1">
                  <c:v>MIRU</c:v>
                </c:pt>
                <c:pt idx="2">
                  <c:v>24" Conductor</c:v>
                </c:pt>
                <c:pt idx="3">
                  <c:v>20" Drilling</c:v>
                </c:pt>
                <c:pt idx="4">
                  <c:v>18-5/8" Casing</c:v>
                </c:pt>
                <c:pt idx="5">
                  <c:v>17-1/2" Drilling</c:v>
                </c:pt>
                <c:pt idx="6">
                  <c:v>13-3/8" Casing</c:v>
                </c:pt>
                <c:pt idx="7">
                  <c:v>12-1/4" Drilling</c:v>
                </c:pt>
                <c:pt idx="8">
                  <c:v>12-1/4" Washdown</c:v>
                </c:pt>
                <c:pt idx="9">
                  <c:v>9-5/8" Casing</c:v>
                </c:pt>
                <c:pt idx="10">
                  <c:v>8-1/2" Pilot Hole</c:v>
                </c:pt>
                <c:pt idx="11">
                  <c:v>8-1/2" Drilling</c:v>
                </c:pt>
                <c:pt idx="12">
                  <c:v>Lower Completion</c:v>
                </c:pt>
                <c:pt idx="13">
                  <c:v>Kujung TCP</c:v>
                </c:pt>
                <c:pt idx="14">
                  <c:v>Upper Completion</c:v>
                </c:pt>
                <c:pt idx="15">
                  <c:v>Stimulation and Well Unloading</c:v>
                </c:pt>
                <c:pt idx="16">
                  <c:v>RDMO</c:v>
                </c:pt>
              </c:strCache>
            </c:strRef>
          </c:cat>
          <c:val>
            <c:numRef>
              <c:f>'Actual Cost Summary'!$F$27:$F$43</c:f>
              <c:numCache>
                <c:formatCode>_(* #,##0.00_);_(* \(#,##0.00\);_(* "-"??_);_(@_)</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mooth val="0"/>
          <c:extLst>
            <c:ext xmlns:c16="http://schemas.microsoft.com/office/drawing/2014/chart" uri="{C3380CC4-5D6E-409C-BE32-E72D297353CC}">
              <c16:uniqueId val="{00000001-A24E-45B9-A135-AAD463AD07D9}"/>
            </c:ext>
          </c:extLst>
        </c:ser>
        <c:ser>
          <c:idx val="2"/>
          <c:order val="2"/>
          <c:tx>
            <c:strRef>
              <c:f>'Actual Cost Summary'!$H$26</c:f>
              <c:strCache>
                <c:ptCount val="1"/>
                <c:pt idx="0">
                  <c:v>Actual Cum Cost</c:v>
                </c:pt>
              </c:strCache>
            </c:strRef>
          </c:tx>
          <c:spPr>
            <a:ln w="19050" cap="rnd" cmpd="sng" algn="ctr">
              <a:solidFill>
                <a:srgbClr val="FFC000"/>
              </a:solidFill>
              <a:prstDash val="solid"/>
              <a:round/>
            </a:ln>
          </c:spPr>
          <c:marker>
            <c:symbol val="circle"/>
            <c:size val="5"/>
            <c:spPr>
              <a:solidFill>
                <a:srgbClr val="FFC000"/>
              </a:solidFill>
              <a:ln w="6350" cap="flat" cmpd="sng" algn="ctr">
                <a:solidFill>
                  <a:srgbClr val="FFC000"/>
                </a:solidFill>
                <a:prstDash val="solid"/>
                <a:round/>
              </a:ln>
            </c:spPr>
          </c:marker>
          <c:cat>
            <c:strRef>
              <c:f>'Actual Cost Summary'!$B$27:$B$43</c:f>
              <c:strCache>
                <c:ptCount val="17"/>
                <c:pt idx="0">
                  <c:v>Preparation</c:v>
                </c:pt>
                <c:pt idx="1">
                  <c:v>MIRU</c:v>
                </c:pt>
                <c:pt idx="2">
                  <c:v>24" Conductor</c:v>
                </c:pt>
                <c:pt idx="3">
                  <c:v>20" Drilling</c:v>
                </c:pt>
                <c:pt idx="4">
                  <c:v>18-5/8" Casing</c:v>
                </c:pt>
                <c:pt idx="5">
                  <c:v>17-1/2" Drilling</c:v>
                </c:pt>
                <c:pt idx="6">
                  <c:v>13-3/8" Casing</c:v>
                </c:pt>
                <c:pt idx="7">
                  <c:v>12-1/4" Drilling</c:v>
                </c:pt>
                <c:pt idx="8">
                  <c:v>12-1/4" Washdown</c:v>
                </c:pt>
                <c:pt idx="9">
                  <c:v>9-5/8" Casing</c:v>
                </c:pt>
                <c:pt idx="10">
                  <c:v>8-1/2" Pilot Hole</c:v>
                </c:pt>
                <c:pt idx="11">
                  <c:v>8-1/2" Drilling</c:v>
                </c:pt>
                <c:pt idx="12">
                  <c:v>Lower Completion</c:v>
                </c:pt>
                <c:pt idx="13">
                  <c:v>Kujung TCP</c:v>
                </c:pt>
                <c:pt idx="14">
                  <c:v>Upper Completion</c:v>
                </c:pt>
                <c:pt idx="15">
                  <c:v>Stimulation and Well Unloading</c:v>
                </c:pt>
                <c:pt idx="16">
                  <c:v>RDMO</c:v>
                </c:pt>
              </c:strCache>
            </c:strRef>
          </c:cat>
          <c:val>
            <c:numRef>
              <c:f>'Actual Cost Summary'!$H$27:$H$43</c:f>
              <c:numCache>
                <c:formatCode>_(* #,##0.00_);_(* \(#,##0.00\);_(* "-"??_);_(@_)</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mooth val="0"/>
          <c:extLst>
            <c:ext xmlns:c16="http://schemas.microsoft.com/office/drawing/2014/chart" uri="{C3380CC4-5D6E-409C-BE32-E72D297353CC}">
              <c16:uniqueId val="{00000002-A24E-45B9-A135-AAD463AD07D9}"/>
            </c:ext>
          </c:extLst>
        </c:ser>
        <c:dLbls>
          <c:showLegendKey val="0"/>
          <c:showVal val="0"/>
          <c:showCatName val="0"/>
          <c:showSerName val="0"/>
          <c:showPercent val="0"/>
          <c:showBubbleSize val="0"/>
        </c:dLbls>
        <c:marker val="1"/>
        <c:smooth val="0"/>
        <c:axId val="-1329721248"/>
        <c:axId val="-1329716896"/>
      </c:lineChart>
      <c:catAx>
        <c:axId val="-1329721248"/>
        <c:scaling>
          <c:orientation val="minMax"/>
        </c:scaling>
        <c:delete val="0"/>
        <c:axPos val="b"/>
        <c:numFmt formatCode="General" sourceLinked="1"/>
        <c:majorTickMark val="cross"/>
        <c:minorTickMark val="cross"/>
        <c:tickLblPos val="nextTo"/>
        <c:txPr>
          <a:bodyPr rot="-5400000" spcFirstLastPara="0" vertOverflow="ellipsis" vert="horz" wrap="square" anchor="ctr" anchorCtr="1"/>
          <a:lstStyle/>
          <a:p>
            <a:pPr>
              <a:defRPr lang="en-US" sz="900" b="0" i="0" u="none" strike="noStrike" kern="1200" baseline="0">
                <a:solidFill>
                  <a:srgbClr val="333333"/>
                </a:solidFill>
                <a:latin typeface="游ゴシック" panose="020B0400000000000000" charset="-128"/>
                <a:ea typeface="游ゴシック" panose="020B0400000000000000" charset="-128"/>
                <a:cs typeface="游ゴシック" panose="020B0400000000000000" charset="-128"/>
              </a:defRPr>
            </a:pPr>
            <a:endParaRPr lang="en-US"/>
          </a:p>
        </c:txPr>
        <c:crossAx val="-1329716896"/>
        <c:crosses val="autoZero"/>
        <c:auto val="1"/>
        <c:lblAlgn val="ctr"/>
        <c:lblOffset val="100"/>
        <c:noMultiLvlLbl val="1"/>
      </c:catAx>
      <c:valAx>
        <c:axId val="-1329716896"/>
        <c:scaling>
          <c:orientation val="minMax"/>
        </c:scaling>
        <c:delete val="0"/>
        <c:axPos val="l"/>
        <c:majorGridlines>
          <c:spPr>
            <a:ln w="6350" cap="flat" cmpd="sng" algn="ctr">
              <a:solidFill>
                <a:srgbClr val="FFFFFF"/>
              </a:solidFill>
              <a:prstDash val="solid"/>
              <a:round/>
            </a:ln>
          </c:spPr>
        </c:majorGridlines>
        <c:numFmt formatCode="0.00" sourceLinked="1"/>
        <c:majorTickMark val="cross"/>
        <c:minorTickMark val="cross"/>
        <c:tickLblPos val="nextTo"/>
        <c:spPr>
          <a:ln w="47625" cap="flat" cmpd="sng" algn="ctr">
            <a:noFill/>
            <a:prstDash val="solid"/>
            <a:round/>
          </a:ln>
        </c:spPr>
        <c:txPr>
          <a:bodyPr rot="0" spcFirstLastPara="0" vertOverflow="ellipsis" vert="horz" wrap="square" anchor="ctr" anchorCtr="1"/>
          <a:lstStyle/>
          <a:p>
            <a:pPr>
              <a:defRPr lang="en-US" sz="900" b="0" i="0" u="none" strike="noStrike" kern="1200" baseline="0">
                <a:solidFill>
                  <a:srgbClr val="333333"/>
                </a:solidFill>
                <a:latin typeface="游ゴシック" panose="020B0400000000000000" charset="-128"/>
                <a:ea typeface="游ゴシック" panose="020B0400000000000000" charset="-128"/>
                <a:cs typeface="游ゴシック" panose="020B0400000000000000" charset="-128"/>
              </a:defRPr>
            </a:pPr>
            <a:endParaRPr lang="en-US"/>
          </a:p>
        </c:txPr>
        <c:crossAx val="-1329721248"/>
        <c:crosses val="autoZero"/>
        <c:crossBetween val="between"/>
      </c:valAx>
      <c:spPr>
        <a:solidFill>
          <a:srgbClr val="FFFFFF"/>
        </a:solidFill>
      </c:spPr>
    </c:plotArea>
    <c:legend>
      <c:legendPos val="b"/>
      <c:overlay val="0"/>
      <c:txPr>
        <a:bodyPr rot="0" spcFirstLastPara="0" vertOverflow="ellipsis" vert="horz" wrap="square" anchor="ctr" anchorCtr="1"/>
        <a:lstStyle/>
        <a:p>
          <a:pPr>
            <a:defRPr lang="en-US" sz="825" b="0" i="0" u="none" strike="noStrike" kern="1200" baseline="0">
              <a:solidFill>
                <a:srgbClr val="333333"/>
              </a:solidFill>
              <a:latin typeface="游ゴシック" panose="020B0400000000000000" charset="-128"/>
              <a:ea typeface="游ゴシック" panose="020B0400000000000000" charset="-128"/>
              <a:cs typeface="游ゴシック" panose="020B0400000000000000" charset="-128"/>
            </a:defRPr>
          </a:pPr>
          <a:endParaRPr lang="en-US"/>
        </a:p>
      </c:txPr>
    </c:legend>
    <c:plotVisOnly val="1"/>
    <c:dispBlanksAs val="zero"/>
    <c:showDLblsOverMax val="0"/>
  </c:chart>
  <c:spPr>
    <a:solidFill>
      <a:srgbClr val="FFFFFF"/>
    </a:solidFill>
  </c:spPr>
  <c:txPr>
    <a:bodyPr/>
    <a:lstStyle/>
    <a:p>
      <a:pPr>
        <a:defRPr lang="en-US" sz="1000" b="0" i="0" u="none" strike="noStrike" baseline="0">
          <a:solidFill>
            <a:srgbClr val="000000"/>
          </a:solidFill>
          <a:latin typeface="Calibri" panose="020F0502020204030204"/>
          <a:ea typeface="Calibri" panose="020F0502020204030204"/>
          <a:cs typeface="Calibri" panose="020F0502020204030204"/>
        </a:defRPr>
      </a:pPr>
      <a:endParaRPr lang="en-US"/>
    </a:p>
  </c:txPr>
  <c:printSettings>
    <c:headerFooter/>
    <c:pageMargins b="0.75" l="0.7" r="0.7" t="0.75" header="0.3" footer="0.3"/>
    <c:pageSetup/>
  </c:printSettings>
</c:chartSpace>
</file>

<file path=xl/ctrlProps/ctrlProp1.xml><?xml version="1.0" encoding="utf-8"?>
<formControlPr xmlns="http://schemas.microsoft.com/office/spreadsheetml/2009/9/main" objectType="CheckBox" noThreeD="1"/>
</file>

<file path=xl/ctrlProps/ctrlProp2.xml><?xml version="1.0" encoding="utf-8"?>
<formControlPr xmlns="http://schemas.microsoft.com/office/spreadsheetml/2009/9/main" objectType="CheckBox" noThreeD="1"/>
</file>

<file path=xl/ctrlProps/ctrlProp3.xml><?xml version="1.0" encoding="utf-8"?>
<formControlPr xmlns="http://schemas.microsoft.com/office/spreadsheetml/2009/9/main" objectType="CheckBox" noThreeD="1"/>
</file>

<file path=xl/ctrlProps/ctrlProp4.xml><?xml version="1.0" encoding="utf-8"?>
<formControlPr xmlns="http://schemas.microsoft.com/office/spreadsheetml/2009/9/main" objectType="CheckBox" noThreeD="1"/>
</file>

<file path=xl/ctrlProps/ctrlProp5.xml><?xml version="1.0" encoding="utf-8"?>
<formControlPr xmlns="http://schemas.microsoft.com/office/spreadsheetml/2009/9/main" objectType="CheckBox" noThreeD="1"/>
</file>

<file path=xl/ctrlProps/ctrlProp6.xml><?xml version="1.0" encoding="utf-8"?>
<formControlPr xmlns="http://schemas.microsoft.com/office/spreadsheetml/2009/9/main" objectType="CheckBox" noThreeD="1"/>
</file>

<file path=xl/ctrlProps/ctrlProp7.xml><?xml version="1.0" encoding="utf-8"?>
<formControlPr xmlns="http://schemas.microsoft.com/office/spreadsheetml/2009/9/main" objectType="CheckBox" checked="Checked" noThreeD="1"/>
</file>

<file path=xl/ctrlProps/ctrlProp8.xml><?xml version="1.0" encoding="utf-8"?>
<formControlPr xmlns="http://schemas.microsoft.com/office/spreadsheetml/2009/9/main" objectType="CheckBox" checked="Checked" noThreeD="1"/>
</file>

<file path=xl/ctrlProps/ctrlProp9.xml><?xml version="1.0" encoding="utf-8"?>
<formControlPr xmlns="http://schemas.microsoft.com/office/spreadsheetml/2009/9/main" objectType="CheckBox" checked="Checked" noThreeD="1"/>
</file>

<file path=xl/ctrlProps/ctrlProp10.xml><?xml version="1.0" encoding="utf-8"?>
<formControlPr xmlns="http://schemas.microsoft.com/office/spreadsheetml/2009/9/main" objectType="CheckBox" noThreeD="1"/>
</file>

<file path=xl/ctrlProps/ctrlProp11.xml><?xml version="1.0" encoding="utf-8"?>
<formControlPr xmlns="http://schemas.microsoft.com/office/spreadsheetml/2009/9/main" objectType="CheckBox" noThreeD="1"/>
</file>

<file path=xl/ctrlProps/ctrlProp12.xml><?xml version="1.0" encoding="utf-8"?>
<formControlPr xmlns="http://schemas.microsoft.com/office/spreadsheetml/2009/9/main" objectType="CheckBox" noThreeD="1"/>
</file>

<file path=xl/ctrlProps/ctrlProp13.xml><?xml version="1.0" encoding="utf-8"?>
<formControlPr xmlns="http://schemas.microsoft.com/office/spreadsheetml/2009/9/main" objectType="CheckBox" noThreeD="1"/>
</file>

<file path=xl/ctrlProps/ctrlProp14.xml><?xml version="1.0" encoding="utf-8"?>
<formControlPr xmlns="http://schemas.microsoft.com/office/spreadsheetml/2009/9/main" objectType="CheckBox" noThreeD="1"/>
</file>

<file path=xl/ctrlProps/ctrlProp15.xml><?xml version="1.0" encoding="utf-8"?>
<formControlPr xmlns="http://schemas.microsoft.com/office/spreadsheetml/2009/9/main" objectType="CheckBox" noThreeD="1"/>
</file>

<file path=xl/ctrlProps/ctrlProp16.xml><?xml version="1.0" encoding="utf-8"?>
<formControlPr xmlns="http://schemas.microsoft.com/office/spreadsheetml/2009/9/main" objectType="CheckBox" noThreeD="1"/>
</file>

<file path=xl/ctrlProps/ctrlProp17.xml><?xml version="1.0" encoding="utf-8"?>
<formControlPr xmlns="http://schemas.microsoft.com/office/spreadsheetml/2009/9/main" objectType="CheckBox" noThreeD="1"/>
</file>

<file path=xl/ctrlProps/ctrlProp18.xml><?xml version="1.0" encoding="utf-8"?>
<formControlPr xmlns="http://schemas.microsoft.com/office/spreadsheetml/2009/9/main" objectType="CheckBox" noThreeD="1"/>
</file>

<file path=xl/ctrlProps/ctrlProp19.xml><?xml version="1.0" encoding="utf-8"?>
<formControlPr xmlns="http://schemas.microsoft.com/office/spreadsheetml/2009/9/main" objectType="CheckBox" checked="Checked" noThreeD="1"/>
</file>

<file path=xl/ctrlProps/ctrlProp20.xml><?xml version="1.0" encoding="utf-8"?>
<formControlPr xmlns="http://schemas.microsoft.com/office/spreadsheetml/2009/9/main" objectType="CheckBox" checked="Checked" noThreeD="1"/>
</file>

<file path=xl/ctrlProps/ctrlProp21.xml><?xml version="1.0" encoding="utf-8"?>
<formControlPr xmlns="http://schemas.microsoft.com/office/spreadsheetml/2009/9/main" objectType="CheckBox" checked="Checked" noThreeD="1"/>
</file>

<file path=xl/ctrlProps/ctrlProp22.xml><?xml version="1.0" encoding="utf-8"?>
<formControlPr xmlns="http://schemas.microsoft.com/office/spreadsheetml/2009/9/main" objectType="CheckBox" noThreeD="1"/>
</file>

<file path=xl/ctrlProps/ctrlProp23.xml><?xml version="1.0" encoding="utf-8"?>
<formControlPr xmlns="http://schemas.microsoft.com/office/spreadsheetml/2009/9/main" objectType="CheckBox" noThreeD="1"/>
</file>

<file path=xl/ctrlProps/ctrlProp24.xml><?xml version="1.0" encoding="utf-8"?>
<formControlPr xmlns="http://schemas.microsoft.com/office/spreadsheetml/2009/9/main" objectType="CheckBox" noThreeD="1"/>
</file>

<file path=xl/ctrlProps/ctrlProp25.xml><?xml version="1.0" encoding="utf-8"?>
<formControlPr xmlns="http://schemas.microsoft.com/office/spreadsheetml/2009/9/main" objectType="CheckBox" noThreeD="1"/>
</file>

<file path=xl/ctrlProps/ctrlProp26.xml><?xml version="1.0" encoding="utf-8"?>
<formControlPr xmlns="http://schemas.microsoft.com/office/spreadsheetml/2009/9/main" objectType="CheckBox" noThreeD="1"/>
</file>

<file path=xl/ctrlProps/ctrlProp27.xml><?xml version="1.0" encoding="utf-8"?>
<formControlPr xmlns="http://schemas.microsoft.com/office/spreadsheetml/2009/9/main" objectType="CheckBox" noThreeD="1"/>
</file>

<file path=xl/ctrlProps/ctrlProp28.xml><?xml version="1.0" encoding="utf-8"?>
<formControlPr xmlns="http://schemas.microsoft.com/office/spreadsheetml/2009/9/main" objectType="CheckBox" noThreeD="1"/>
</file>

<file path=xl/ctrlProps/ctrlProp29.xml><?xml version="1.0" encoding="utf-8"?>
<formControlPr xmlns="http://schemas.microsoft.com/office/spreadsheetml/2009/9/main" objectType="CheckBox" noThreeD="1"/>
</file>

<file path=xl/ctrlProps/ctrlProp30.xml><?xml version="1.0" encoding="utf-8"?>
<formControlPr xmlns="http://schemas.microsoft.com/office/spreadsheetml/2009/9/main" objectType="CheckBox" noThreeD="1"/>
</file>

<file path=xl/ctrlProps/ctrlProp31.xml><?xml version="1.0" encoding="utf-8"?>
<formControlPr xmlns="http://schemas.microsoft.com/office/spreadsheetml/2009/9/main" objectType="CheckBox" checked="Checked" noThreeD="1"/>
</file>

<file path=xl/ctrlProps/ctrlProp32.xml><?xml version="1.0" encoding="utf-8"?>
<formControlPr xmlns="http://schemas.microsoft.com/office/spreadsheetml/2009/9/main" objectType="CheckBox" checked="Checked" noThreeD="1"/>
</file>

<file path=xl/ctrlProps/ctrlProp33.xml><?xml version="1.0" encoding="utf-8"?>
<formControlPr xmlns="http://schemas.microsoft.com/office/spreadsheetml/2009/9/main" objectType="CheckBox" checked="Checked" noThreeD="1"/>
</file>

<file path=xl/ctrlProps/ctrlProp34.xml><?xml version="1.0" encoding="utf-8"?>
<formControlPr xmlns="http://schemas.microsoft.com/office/spreadsheetml/2009/9/main" objectType="CheckBox" noThreeD="1"/>
</file>

<file path=xl/ctrlProps/ctrlProp35.xml><?xml version="1.0" encoding="utf-8"?>
<formControlPr xmlns="http://schemas.microsoft.com/office/spreadsheetml/2009/9/main" objectType="CheckBox" noThreeD="1"/>
</file>

<file path=xl/ctrlProps/ctrlProp36.xml><?xml version="1.0" encoding="utf-8"?>
<formControlPr xmlns="http://schemas.microsoft.com/office/spreadsheetml/2009/9/main" objectType="CheckBox" noThreeD="1"/>
</file>

<file path=xl/ctrlProps/ctrlProp37.xml><?xml version="1.0" encoding="utf-8"?>
<formControlPr xmlns="http://schemas.microsoft.com/office/spreadsheetml/2009/9/main" objectType="CheckBox" checked="Checked" noThreeD="1"/>
</file>

<file path=xl/ctrlProps/ctrlProp38.xml><?xml version="1.0" encoding="utf-8"?>
<formControlPr xmlns="http://schemas.microsoft.com/office/spreadsheetml/2009/9/main" objectType="CheckBox" checked="Checked" noThreeD="1"/>
</file>

<file path=xl/ctrlProps/ctrlProp39.xml><?xml version="1.0" encoding="utf-8"?>
<formControlPr xmlns="http://schemas.microsoft.com/office/spreadsheetml/2009/9/main" objectType="CheckBox" checked="Checked" noThreeD="1"/>
</file>

<file path=xl/ctrlProps/ctrlProp40.xml><?xml version="1.0" encoding="utf-8"?>
<formControlPr xmlns="http://schemas.microsoft.com/office/spreadsheetml/2009/9/main" objectType="CheckBox" checked="Checked" noThreeD="1"/>
</file>

<file path=xl/ctrlProps/ctrlProp41.xml><?xml version="1.0" encoding="utf-8"?>
<formControlPr xmlns="http://schemas.microsoft.com/office/spreadsheetml/2009/9/main" objectType="CheckBox" checked="Checked" noThreeD="1"/>
</file>

<file path=xl/ctrlProps/ctrlProp42.xml><?xml version="1.0" encoding="utf-8"?>
<formControlPr xmlns="http://schemas.microsoft.com/office/spreadsheetml/2009/9/main" objectType="CheckBox" checked="Checked" noThreeD="1"/>
</file>

<file path=xl/ctrlProps/ctrlProp43.xml><?xml version="1.0" encoding="utf-8"?>
<formControlPr xmlns="http://schemas.microsoft.com/office/spreadsheetml/2009/9/main" objectType="CheckBox" checked="Checked" noThreeD="1"/>
</file>

<file path=xl/ctrlProps/ctrlProp44.xml><?xml version="1.0" encoding="utf-8"?>
<formControlPr xmlns="http://schemas.microsoft.com/office/spreadsheetml/2009/9/main" objectType="CheckBox" checked="Checked" noThreeD="1"/>
</file>

<file path=xl/ctrlProps/ctrlProp45.xml><?xml version="1.0" encoding="utf-8"?>
<formControlPr xmlns="http://schemas.microsoft.com/office/spreadsheetml/2009/9/main" objectType="CheckBox" checked="Checked" noThreeD="1"/>
</file>

<file path=xl/ctrlProps/ctrlProp46.xml><?xml version="1.0" encoding="utf-8"?>
<formControlPr xmlns="http://schemas.microsoft.com/office/spreadsheetml/2009/9/main" objectType="CheckBox" checked="Checked" noThreeD="1"/>
</file>

<file path=xl/ctrlProps/ctrlProp47.xml><?xml version="1.0" encoding="utf-8"?>
<formControlPr xmlns="http://schemas.microsoft.com/office/spreadsheetml/2009/9/main" objectType="CheckBox" checked="Checked" noThreeD="1"/>
</file>

<file path=xl/ctrlProps/ctrlProp48.xml><?xml version="1.0" encoding="utf-8"?>
<formControlPr xmlns="http://schemas.microsoft.com/office/spreadsheetml/2009/9/main" objectType="CheckBox" checked="Checked" noThreeD="1"/>
</file>

<file path=xl/ctrlProps/ctrlProp49.xml><?xml version="1.0" encoding="utf-8"?>
<formControlPr xmlns="http://schemas.microsoft.com/office/spreadsheetml/2009/9/main" objectType="CheckBox" checked="Checked" noThreeD="1"/>
</file>

<file path=xl/ctrlProps/ctrlProp50.xml><?xml version="1.0" encoding="utf-8"?>
<formControlPr xmlns="http://schemas.microsoft.com/office/spreadsheetml/2009/9/main" objectType="CheckBox" checked="Checked" noThreeD="1"/>
</file>

<file path=xl/ctrlProps/ctrlProp51.xml><?xml version="1.0" encoding="utf-8"?>
<formControlPr xmlns="http://schemas.microsoft.com/office/spreadsheetml/2009/9/main" objectType="CheckBox" checked="Checked" noThreeD="1"/>
</file>

<file path=xl/ctrlProps/ctrlProp52.xml><?xml version="1.0" encoding="utf-8"?>
<formControlPr xmlns="http://schemas.microsoft.com/office/spreadsheetml/2009/9/main" objectType="CheckBox" checked="Checked" noThreeD="1"/>
</file>

<file path=xl/ctrlProps/ctrlProp53.xml><?xml version="1.0" encoding="utf-8"?>
<formControlPr xmlns="http://schemas.microsoft.com/office/spreadsheetml/2009/9/main" objectType="CheckBox" checked="Checked" noThreeD="1"/>
</file>

<file path=xl/ctrlProps/ctrlProp54.xml><?xml version="1.0" encoding="utf-8"?>
<formControlPr xmlns="http://schemas.microsoft.com/office/spreadsheetml/2009/9/main" objectType="CheckBox" checked="Checked" noThreeD="1"/>
</file>

<file path=xl/ctrlProps/ctrlProp55.xml><?xml version="1.0" encoding="utf-8"?>
<formControlPr xmlns="http://schemas.microsoft.com/office/spreadsheetml/2009/9/main" objectType="CheckBox" checked="Checked" noThreeD="1"/>
</file>

<file path=xl/ctrlProps/ctrlProp56.xml><?xml version="1.0" encoding="utf-8"?>
<formControlPr xmlns="http://schemas.microsoft.com/office/spreadsheetml/2009/9/main" objectType="CheckBox" checked="Checked" noThreeD="1"/>
</file>

<file path=xl/ctrlProps/ctrlProp57.xml><?xml version="1.0" encoding="utf-8"?>
<formControlPr xmlns="http://schemas.microsoft.com/office/spreadsheetml/2009/9/main" objectType="CheckBox" checked="Checked" noThreeD="1"/>
</file>

<file path=xl/ctrlProps/ctrlProp58.xml><?xml version="1.0" encoding="utf-8"?>
<formControlPr xmlns="http://schemas.microsoft.com/office/spreadsheetml/2009/9/main" objectType="CheckBox" checked="Checked" noThreeD="1"/>
</file>

<file path=xl/ctrlProps/ctrlProp59.xml><?xml version="1.0" encoding="utf-8"?>
<formControlPr xmlns="http://schemas.microsoft.com/office/spreadsheetml/2009/9/main" objectType="CheckBox" checked="Checked" noThreeD="1"/>
</file>

<file path=xl/ctrlProps/ctrlProp60.xml><?xml version="1.0" encoding="utf-8"?>
<formControlPr xmlns="http://schemas.microsoft.com/office/spreadsheetml/2009/9/main" objectType="CheckBox" checked="Checked" noThreeD="1"/>
</file>

<file path=xl/ctrlProps/ctrlProp61.xml><?xml version="1.0" encoding="utf-8"?>
<formControlPr xmlns="http://schemas.microsoft.com/office/spreadsheetml/2009/9/main" objectType="CheckBox" noThreeD="1"/>
</file>

<file path=xl/ctrlProps/ctrlProp62.xml><?xml version="1.0" encoding="utf-8"?>
<formControlPr xmlns="http://schemas.microsoft.com/office/spreadsheetml/2009/9/main" objectType="CheckBox" noThreeD="1"/>
</file>

<file path=xl/ctrlProps/ctrlProp63.xml><?xml version="1.0" encoding="utf-8"?>
<formControlPr xmlns="http://schemas.microsoft.com/office/spreadsheetml/2009/9/main" objectType="CheckBox" noThreeD="1"/>
</file>

<file path=xl/ctrlProps/ctrlProp64.xml><?xml version="1.0" encoding="utf-8"?>
<formControlPr xmlns="http://schemas.microsoft.com/office/spreadsheetml/2009/9/main" objectType="CheckBox" noThreeD="1"/>
</file>

<file path=xl/ctrlProps/ctrlProp65.xml><?xml version="1.0" encoding="utf-8"?>
<formControlPr xmlns="http://schemas.microsoft.com/office/spreadsheetml/2009/9/main" objectType="CheckBox" noThreeD="1"/>
</file>

<file path=xl/ctrlProps/ctrlProp66.xml><?xml version="1.0" encoding="utf-8"?>
<formControlPr xmlns="http://schemas.microsoft.com/office/spreadsheetml/2009/9/main" objectType="CheckBox" noThreeD="1"/>
</file>

<file path=xl/ctrlProps/ctrlProp67.xml><?xml version="1.0" encoding="utf-8"?>
<formControlPr xmlns="http://schemas.microsoft.com/office/spreadsheetml/2009/9/main" objectType="CheckBox" checked="Checked" noThreeD="1"/>
</file>

<file path=xl/ctrlProps/ctrlProp68.xml><?xml version="1.0" encoding="utf-8"?>
<formControlPr xmlns="http://schemas.microsoft.com/office/spreadsheetml/2009/9/main" objectType="CheckBox" checked="Checked" noThreeD="1"/>
</file>

<file path=xl/ctrlProps/ctrlProp69.xml><?xml version="1.0" encoding="utf-8"?>
<formControlPr xmlns="http://schemas.microsoft.com/office/spreadsheetml/2009/9/main" objectType="CheckBox" checked="Checked" noThreeD="1"/>
</file>

<file path=xl/ctrlProps/ctrlProp70.xml><?xml version="1.0" encoding="utf-8"?>
<formControlPr xmlns="http://schemas.microsoft.com/office/spreadsheetml/2009/9/main" objectType="CheckBox" noThreeD="1"/>
</file>

<file path=xl/ctrlProps/ctrlProp71.xml><?xml version="1.0" encoding="utf-8"?>
<formControlPr xmlns="http://schemas.microsoft.com/office/spreadsheetml/2009/9/main" objectType="CheckBox" noThreeD="1"/>
</file>

<file path=xl/ctrlProps/ctrlProp72.xml><?xml version="1.0" encoding="utf-8"?>
<formControlPr xmlns="http://schemas.microsoft.com/office/spreadsheetml/2009/9/main" objectType="CheckBox" noThreeD="1"/>
</file>

<file path=xl/ctrlProps/ctrlProp73.xml><?xml version="1.0" encoding="utf-8"?>
<formControlPr xmlns="http://schemas.microsoft.com/office/spreadsheetml/2009/9/main" objectType="CheckBox" noThreeD="1"/>
</file>

<file path=xl/ctrlProps/ctrlProp74.xml><?xml version="1.0" encoding="utf-8"?>
<formControlPr xmlns="http://schemas.microsoft.com/office/spreadsheetml/2009/9/main" objectType="CheckBox" noThreeD="1"/>
</file>

<file path=xl/ctrlProps/ctrlProp75.xml><?xml version="1.0" encoding="utf-8"?>
<formControlPr xmlns="http://schemas.microsoft.com/office/spreadsheetml/2009/9/main" objectType="CheckBox" noThreeD="1"/>
</file>

<file path=xl/ctrlProps/ctrlProp76.xml><?xml version="1.0" encoding="utf-8"?>
<formControlPr xmlns="http://schemas.microsoft.com/office/spreadsheetml/2009/9/main" objectType="CheckBox" noThreeD="1"/>
</file>

<file path=xl/ctrlProps/ctrlProp77.xml><?xml version="1.0" encoding="utf-8"?>
<formControlPr xmlns="http://schemas.microsoft.com/office/spreadsheetml/2009/9/main" objectType="CheckBox" noThreeD="1"/>
</file>

<file path=xl/ctrlProps/ctrlProp78.xml><?xml version="1.0" encoding="utf-8"?>
<formControlPr xmlns="http://schemas.microsoft.com/office/spreadsheetml/2009/9/main" objectType="CheckBox" noThreeD="1"/>
</file>

<file path=xl/ctrlProps/ctrlProp79.xml><?xml version="1.0" encoding="utf-8"?>
<formControlPr xmlns="http://schemas.microsoft.com/office/spreadsheetml/2009/9/main" objectType="CheckBox" checked="Checked" noThreeD="1"/>
</file>

<file path=xl/ctrlProps/ctrlProp80.xml><?xml version="1.0" encoding="utf-8"?>
<formControlPr xmlns="http://schemas.microsoft.com/office/spreadsheetml/2009/9/main" objectType="CheckBox" checked="Checked" noThreeD="1"/>
</file>

<file path=xl/ctrlProps/ctrlProp81.xml><?xml version="1.0" encoding="utf-8"?>
<formControlPr xmlns="http://schemas.microsoft.com/office/spreadsheetml/2009/9/main" objectType="CheckBox" checked="Checked" noThreeD="1"/>
</file>

<file path=xl/ctrlProps/ctrlProp82.xml><?xml version="1.0" encoding="utf-8"?>
<formControlPr xmlns="http://schemas.microsoft.com/office/spreadsheetml/2009/9/main" objectType="CheckBox" noThreeD="1"/>
</file>

<file path=xl/ctrlProps/ctrlProp83.xml><?xml version="1.0" encoding="utf-8"?>
<formControlPr xmlns="http://schemas.microsoft.com/office/spreadsheetml/2009/9/main" objectType="CheckBox" noThreeD="1"/>
</file>

<file path=xl/ctrlProps/ctrlProp84.xml><?xml version="1.0" encoding="utf-8"?>
<formControlPr xmlns="http://schemas.microsoft.com/office/spreadsheetml/2009/9/main" objectType="CheckBox" noThreeD="1"/>
</file>

<file path=xl/ctrlProps/ctrlProp85.xml><?xml version="1.0" encoding="utf-8"?>
<formControlPr xmlns="http://schemas.microsoft.com/office/spreadsheetml/2009/9/main" objectType="CheckBox" noThreeD="1"/>
</file>

<file path=xl/ctrlProps/ctrlProp86.xml><?xml version="1.0" encoding="utf-8"?>
<formControlPr xmlns="http://schemas.microsoft.com/office/spreadsheetml/2009/9/main" objectType="CheckBox" noThreeD="1"/>
</file>

<file path=xl/ctrlProps/ctrlProp87.xml><?xml version="1.0" encoding="utf-8"?>
<formControlPr xmlns="http://schemas.microsoft.com/office/spreadsheetml/2009/9/main" objectType="CheckBox" noThreeD="1"/>
</file>

<file path=xl/ctrlProps/ctrlProp88.xml><?xml version="1.0" encoding="utf-8"?>
<formControlPr xmlns="http://schemas.microsoft.com/office/spreadsheetml/2009/9/main" objectType="CheckBox" noThreeD="1"/>
</file>

<file path=xl/ctrlProps/ctrlProp89.xml><?xml version="1.0" encoding="utf-8"?>
<formControlPr xmlns="http://schemas.microsoft.com/office/spreadsheetml/2009/9/main" objectType="CheckBox" noThreeD="1"/>
</file>

<file path=xl/ctrlProps/ctrlProp90.xml><?xml version="1.0" encoding="utf-8"?>
<formControlPr xmlns="http://schemas.microsoft.com/office/spreadsheetml/2009/9/main" objectType="CheckBox" noThreeD="1"/>
</file>

<file path=xl/ctrlProps/ctrlProp91.xml><?xml version="1.0" encoding="utf-8"?>
<formControlPr xmlns="http://schemas.microsoft.com/office/spreadsheetml/2009/9/main" objectType="CheckBox" checked="Checked" noThreeD="1"/>
</file>

<file path=xl/ctrlProps/ctrlProp92.xml><?xml version="1.0" encoding="utf-8"?>
<formControlPr xmlns="http://schemas.microsoft.com/office/spreadsheetml/2009/9/main" objectType="CheckBox" checked="Checked" noThreeD="1"/>
</file>

<file path=xl/ctrlProps/ctrlProp93.xml><?xml version="1.0" encoding="utf-8"?>
<formControlPr xmlns="http://schemas.microsoft.com/office/spreadsheetml/2009/9/main" objectType="CheckBox" checked="Checked" noThreeD="1"/>
</file>

<file path=xl/ctrlProps/ctrlProp94.xml><?xml version="1.0" encoding="utf-8"?>
<formControlPr xmlns="http://schemas.microsoft.com/office/spreadsheetml/2009/9/main" objectType="CheckBox" noThreeD="1"/>
</file>

<file path=xl/ctrlProps/ctrlProp95.xml><?xml version="1.0" encoding="utf-8"?>
<formControlPr xmlns="http://schemas.microsoft.com/office/spreadsheetml/2009/9/main" objectType="CheckBox" noThreeD="1"/>
</file>

<file path=xl/ctrlProps/ctrlProp96.xml><?xml version="1.0" encoding="utf-8"?>
<formControlPr xmlns="http://schemas.microsoft.com/office/spreadsheetml/2009/9/main" objectType="CheckBox" noThreeD="1"/>
</file>

<file path=xl/ctrlProps/ctrlProp97.xml><?xml version="1.0" encoding="utf-8"?>
<formControlPr xmlns="http://schemas.microsoft.com/office/spreadsheetml/2009/9/main" objectType="CheckBox" noThreeD="1"/>
</file>

<file path=xl/ctrlProps/ctrlProp98.xml><?xml version="1.0" encoding="utf-8"?>
<formControlPr xmlns="http://schemas.microsoft.com/office/spreadsheetml/2009/9/main" objectType="CheckBox" checked="Checked" noThreeD="1"/>
</file>

<file path=xl/ctrlProps/ctrlProp99.xml><?xml version="1.0" encoding="utf-8"?>
<formControlPr xmlns="http://schemas.microsoft.com/office/spreadsheetml/2009/9/main" objectType="CheckBox" checked="Checked" noThreeD="1"/>
</file>

<file path=xl/ctrlProps/ctrlProp100.xml><?xml version="1.0" encoding="utf-8"?>
<formControlPr xmlns="http://schemas.microsoft.com/office/spreadsheetml/2009/9/main" objectType="CheckBox" noThreeD="1"/>
</file>

<file path=xl/ctrlProps/ctrlProp101.xml><?xml version="1.0" encoding="utf-8"?>
<formControlPr xmlns="http://schemas.microsoft.com/office/spreadsheetml/2009/9/main" objectType="CheckBox" noThreeD="1"/>
</file>

<file path=xl/ctrlProps/ctrlProp102.xml><?xml version="1.0" encoding="utf-8"?>
<formControlPr xmlns="http://schemas.microsoft.com/office/spreadsheetml/2009/9/main" objectType="CheckBox" checked="Checked" noThreeD="1"/>
</file>

<file path=xl/ctrlProps/ctrlProp103.xml><?xml version="1.0" encoding="utf-8"?>
<formControlPr xmlns="http://schemas.microsoft.com/office/spreadsheetml/2009/9/main" objectType="CheckBox" checked="Checked" noThreeD="1"/>
</file>

<file path=xl/ctrlProps/ctrlProp104.xml><?xml version="1.0" encoding="utf-8"?>
<formControlPr xmlns="http://schemas.microsoft.com/office/spreadsheetml/2009/9/main" objectType="CheckBox" checked="Checked" noThreeD="1"/>
</file>

<file path=xl/ctrlProps/ctrlProp105.xml><?xml version="1.0" encoding="utf-8"?>
<formControlPr xmlns="http://schemas.microsoft.com/office/spreadsheetml/2009/9/main" objectType="CheckBox" checked="Checked" noThreeD="1"/>
</file>

<file path=xl/ctrlProps/ctrlProp106.xml><?xml version="1.0" encoding="utf-8"?>
<formControlPr xmlns="http://schemas.microsoft.com/office/spreadsheetml/2009/9/main" objectType="CheckBox" noThreeD="1"/>
</file>

<file path=xl/ctrlProps/ctrlProp107.xml><?xml version="1.0" encoding="utf-8"?>
<formControlPr xmlns="http://schemas.microsoft.com/office/spreadsheetml/2009/9/main" objectType="CheckBox" noThreeD="1"/>
</file>

<file path=xl/ctrlProps/ctrlProp108.xml><?xml version="1.0" encoding="utf-8"?>
<formControlPr xmlns="http://schemas.microsoft.com/office/spreadsheetml/2009/9/main" objectType="CheckBox" checked="Checked" noThreeD="1"/>
</file>

<file path=xl/ctrlProps/ctrlProp109.xml><?xml version="1.0" encoding="utf-8"?>
<formControlPr xmlns="http://schemas.microsoft.com/office/spreadsheetml/2009/9/main" objectType="CheckBox" noThreeD="1"/>
</file>

<file path=xl/ctrlProps/ctrlProp110.xml><?xml version="1.0" encoding="utf-8"?>
<formControlPr xmlns="http://schemas.microsoft.com/office/spreadsheetml/2009/9/main" objectType="CheckBox" noThreeD="1"/>
</file>

<file path=xl/ctrlProps/ctrlProp111.xml><?xml version="1.0" encoding="utf-8"?>
<formControlPr xmlns="http://schemas.microsoft.com/office/spreadsheetml/2009/9/main" objectType="CheckBox" noThreeD="1"/>
</file>

<file path=xl/ctrlProps/ctrlProp112.xml><?xml version="1.0" encoding="utf-8"?>
<formControlPr xmlns="http://schemas.microsoft.com/office/spreadsheetml/2009/9/main" objectType="CheckBox" noThreeD="1"/>
</file>

<file path=xl/ctrlProps/ctrlProp113.xml><?xml version="1.0" encoding="utf-8"?>
<formControlPr xmlns="http://schemas.microsoft.com/office/spreadsheetml/2009/9/main" objectType="CheckBox" noThreeD="1"/>
</file>

<file path=xl/ctrlProps/ctrlProp114.xml><?xml version="1.0" encoding="utf-8"?>
<formControlPr xmlns="http://schemas.microsoft.com/office/spreadsheetml/2009/9/main" objectType="CheckBox" noThreeD="1"/>
</file>

<file path=xl/ctrlProps/ctrlProp115.xml><?xml version="1.0" encoding="utf-8"?>
<formControlPr xmlns="http://schemas.microsoft.com/office/spreadsheetml/2009/9/main" objectType="CheckBox" checked="Checked" noThreeD="1"/>
</file>

<file path=xl/ctrlProps/ctrlProp116.xml><?xml version="1.0" encoding="utf-8"?>
<formControlPr xmlns="http://schemas.microsoft.com/office/spreadsheetml/2009/9/main" objectType="CheckBox" checked="Checked" noThreeD="1"/>
</file>

<file path=xl/ctrlProps/ctrlProp117.xml><?xml version="1.0" encoding="utf-8"?>
<formControlPr xmlns="http://schemas.microsoft.com/office/spreadsheetml/2009/9/main" objectType="CheckBox" checked="Checked" noThreeD="1"/>
</file>

<file path=xl/ctrlProps/ctrlProp118.xml><?xml version="1.0" encoding="utf-8"?>
<formControlPr xmlns="http://schemas.microsoft.com/office/spreadsheetml/2009/9/main" objectType="CheckBox" noThreeD="1"/>
</file>

<file path=xl/ctrlProps/ctrlProp119.xml><?xml version="1.0" encoding="utf-8"?>
<formControlPr xmlns="http://schemas.microsoft.com/office/spreadsheetml/2009/9/main" objectType="CheckBox" noThreeD="1"/>
</file>

<file path=xl/ctrlProps/ctrlProp120.xml><?xml version="1.0" encoding="utf-8"?>
<formControlPr xmlns="http://schemas.microsoft.com/office/spreadsheetml/2009/9/main" objectType="CheckBox" noThreeD="1"/>
</file>

<file path=xl/ctrlProps/ctrlProp121.xml><?xml version="1.0" encoding="utf-8"?>
<formControlPr xmlns="http://schemas.microsoft.com/office/spreadsheetml/2009/9/main" objectType="CheckBox" noThreeD="1"/>
</file>

<file path=xl/ctrlProps/ctrlProp122.xml><?xml version="1.0" encoding="utf-8"?>
<formControlPr xmlns="http://schemas.microsoft.com/office/spreadsheetml/2009/9/main" objectType="CheckBox" noThreeD="1"/>
</file>

<file path=xl/ctrlProps/ctrlProp123.xml><?xml version="1.0" encoding="utf-8"?>
<formControlPr xmlns="http://schemas.microsoft.com/office/spreadsheetml/2009/9/main" objectType="CheckBox" noThreeD="1"/>
</file>

<file path=xl/ctrlProps/ctrlProp124.xml><?xml version="1.0" encoding="utf-8"?>
<formControlPr xmlns="http://schemas.microsoft.com/office/spreadsheetml/2009/9/main" objectType="CheckBox" noThreeD="1"/>
</file>

<file path=xl/ctrlProps/ctrlProp125.xml><?xml version="1.0" encoding="utf-8"?>
<formControlPr xmlns="http://schemas.microsoft.com/office/spreadsheetml/2009/9/main" objectType="CheckBox" noThreeD="1"/>
</file>

<file path=xl/ctrlProps/ctrlProp126.xml><?xml version="1.0" encoding="utf-8"?>
<formControlPr xmlns="http://schemas.microsoft.com/office/spreadsheetml/2009/9/main" objectType="CheckBox" noThreeD="1"/>
</file>

<file path=xl/ctrlProps/ctrlProp127.xml><?xml version="1.0" encoding="utf-8"?>
<formControlPr xmlns="http://schemas.microsoft.com/office/spreadsheetml/2009/9/main" objectType="CheckBox" checked="Checked" noThreeD="1"/>
</file>

<file path=xl/ctrlProps/ctrlProp128.xml><?xml version="1.0" encoding="utf-8"?>
<formControlPr xmlns="http://schemas.microsoft.com/office/spreadsheetml/2009/9/main" objectType="CheckBox" checked="Checked" noThreeD="1"/>
</file>

<file path=xl/ctrlProps/ctrlProp129.xml><?xml version="1.0" encoding="utf-8"?>
<formControlPr xmlns="http://schemas.microsoft.com/office/spreadsheetml/2009/9/main" objectType="CheckBox" checked="Checked" noThreeD="1"/>
</file>

<file path=xl/ctrlProps/ctrlProp130.xml><?xml version="1.0" encoding="utf-8"?>
<formControlPr xmlns="http://schemas.microsoft.com/office/spreadsheetml/2009/9/main" objectType="CheckBox" noThreeD="1"/>
</file>

<file path=xl/ctrlProps/ctrlProp131.xml><?xml version="1.0" encoding="utf-8"?>
<formControlPr xmlns="http://schemas.microsoft.com/office/spreadsheetml/2009/9/main" objectType="CheckBox" noThreeD="1"/>
</file>

<file path=xl/ctrlProps/ctrlProp132.xml><?xml version="1.0" encoding="utf-8"?>
<formControlPr xmlns="http://schemas.microsoft.com/office/spreadsheetml/2009/9/main" objectType="CheckBox" noThreeD="1"/>
</file>

<file path=xl/ctrlProps/ctrlProp133.xml><?xml version="1.0" encoding="utf-8"?>
<formControlPr xmlns="http://schemas.microsoft.com/office/spreadsheetml/2009/9/main" objectType="CheckBox" noThreeD="1"/>
</file>

<file path=xl/ctrlProps/ctrlProp134.xml><?xml version="1.0" encoding="utf-8"?>
<formControlPr xmlns="http://schemas.microsoft.com/office/spreadsheetml/2009/9/main" objectType="CheckBox" noThreeD="1"/>
</file>

<file path=xl/ctrlProps/ctrlProp135.xml><?xml version="1.0" encoding="utf-8"?>
<formControlPr xmlns="http://schemas.microsoft.com/office/spreadsheetml/2009/9/main" objectType="CheckBox" noThreeD="1"/>
</file>

<file path=xl/ctrlProps/ctrlProp136.xml><?xml version="1.0" encoding="utf-8"?>
<formControlPr xmlns="http://schemas.microsoft.com/office/spreadsheetml/2009/9/main" objectType="CheckBox" noThreeD="1"/>
</file>

<file path=xl/ctrlProps/ctrlProp137.xml><?xml version="1.0" encoding="utf-8"?>
<formControlPr xmlns="http://schemas.microsoft.com/office/spreadsheetml/2009/9/main" objectType="CheckBox" noThreeD="1"/>
</file>

<file path=xl/ctrlProps/ctrlProp138.xml><?xml version="1.0" encoding="utf-8"?>
<formControlPr xmlns="http://schemas.microsoft.com/office/spreadsheetml/2009/9/main" objectType="CheckBox" noThreeD="1"/>
</file>

<file path=xl/ctrlProps/ctrlProp139.xml><?xml version="1.0" encoding="utf-8"?>
<formControlPr xmlns="http://schemas.microsoft.com/office/spreadsheetml/2009/9/main" objectType="CheckBox" checked="Checked" noThreeD="1"/>
</file>

<file path=xl/ctrlProps/ctrlProp140.xml><?xml version="1.0" encoding="utf-8"?>
<formControlPr xmlns="http://schemas.microsoft.com/office/spreadsheetml/2009/9/main" objectType="CheckBox" checked="Checked" noThreeD="1"/>
</file>

<file path=xl/ctrlProps/ctrlProp141.xml><?xml version="1.0" encoding="utf-8"?>
<formControlPr xmlns="http://schemas.microsoft.com/office/spreadsheetml/2009/9/main" objectType="CheckBox" checked="Checked" noThreeD="1"/>
</file>

<file path=xl/ctrlProps/ctrlProp142.xml><?xml version="1.0" encoding="utf-8"?>
<formControlPr xmlns="http://schemas.microsoft.com/office/spreadsheetml/2009/9/main" objectType="CheckBox" noThreeD="1"/>
</file>

<file path=xl/ctrlProps/ctrlProp143.xml><?xml version="1.0" encoding="utf-8"?>
<formControlPr xmlns="http://schemas.microsoft.com/office/spreadsheetml/2009/9/main" objectType="CheckBox" noThreeD="1"/>
</file>

<file path=xl/ctrlProps/ctrlProp144.xml><?xml version="1.0" encoding="utf-8"?>
<formControlPr xmlns="http://schemas.microsoft.com/office/spreadsheetml/2009/9/main" objectType="CheckBox" noThreeD="1"/>
</file>

<file path=xl/ctrlProps/ctrlProp145.xml><?xml version="1.0" encoding="utf-8"?>
<formControlPr xmlns="http://schemas.microsoft.com/office/spreadsheetml/2009/9/main" objectType="CheckBox" noThreeD="1"/>
</file>

<file path=xl/ctrlProps/ctrlProp146.xml><?xml version="1.0" encoding="utf-8"?>
<formControlPr xmlns="http://schemas.microsoft.com/office/spreadsheetml/2009/9/main" objectType="CheckBox" noThreeD="1"/>
</file>

<file path=xl/ctrlProps/ctrlProp147.xml><?xml version="1.0" encoding="utf-8"?>
<formControlPr xmlns="http://schemas.microsoft.com/office/spreadsheetml/2009/9/main" objectType="CheckBox" noThreeD="1"/>
</file>

<file path=xl/ctrlProps/ctrlProp148.xml><?xml version="1.0" encoding="utf-8"?>
<formControlPr xmlns="http://schemas.microsoft.com/office/spreadsheetml/2009/9/main" objectType="CheckBox" noThreeD="1"/>
</file>

<file path=xl/ctrlProps/ctrlProp149.xml><?xml version="1.0" encoding="utf-8"?>
<formControlPr xmlns="http://schemas.microsoft.com/office/spreadsheetml/2009/9/main" objectType="CheckBox" noThreeD="1"/>
</file>

<file path=xl/ctrlProps/ctrlProp150.xml><?xml version="1.0" encoding="utf-8"?>
<formControlPr xmlns="http://schemas.microsoft.com/office/spreadsheetml/2009/9/main" objectType="CheckBox" noThreeD="1"/>
</file>

<file path=xl/ctrlProps/ctrlProp151.xml><?xml version="1.0" encoding="utf-8"?>
<formControlPr xmlns="http://schemas.microsoft.com/office/spreadsheetml/2009/9/main" objectType="CheckBox" checked="Checked" noThreeD="1"/>
</file>

<file path=xl/ctrlProps/ctrlProp152.xml><?xml version="1.0" encoding="utf-8"?>
<formControlPr xmlns="http://schemas.microsoft.com/office/spreadsheetml/2009/9/main" objectType="CheckBox" checked="Checked" noThreeD="1"/>
</file>

<file path=xl/ctrlProps/ctrlProp153.xml><?xml version="1.0" encoding="utf-8"?>
<formControlPr xmlns="http://schemas.microsoft.com/office/spreadsheetml/2009/9/main" objectType="CheckBox" checked="Checked" noThreeD="1"/>
</file>

<file path=xl/ctrlProps/ctrlProp154.xml><?xml version="1.0" encoding="utf-8"?>
<formControlPr xmlns="http://schemas.microsoft.com/office/spreadsheetml/2009/9/main" objectType="CheckBox" noThreeD="1"/>
</file>

<file path=xl/ctrlProps/ctrlProp155.xml><?xml version="1.0" encoding="utf-8"?>
<formControlPr xmlns="http://schemas.microsoft.com/office/spreadsheetml/2009/9/main" objectType="CheckBox" noThreeD="1"/>
</file>

<file path=xl/ctrlProps/ctrlProp156.xml><?xml version="1.0" encoding="utf-8"?>
<formControlPr xmlns="http://schemas.microsoft.com/office/spreadsheetml/2009/9/main" objectType="CheckBox" noThreeD="1"/>
</file>

<file path=xl/ctrlProps/ctrlProp157.xml><?xml version="1.0" encoding="utf-8"?>
<formControlPr xmlns="http://schemas.microsoft.com/office/spreadsheetml/2009/9/main" objectType="CheckBox" noThreeD="1"/>
</file>

<file path=xl/ctrlProps/ctrlProp158.xml><?xml version="1.0" encoding="utf-8"?>
<formControlPr xmlns="http://schemas.microsoft.com/office/spreadsheetml/2009/9/main" objectType="CheckBox" checked="Checked" noThreeD="1"/>
</file>

<file path=xl/ctrlProps/ctrlProp159.xml><?xml version="1.0" encoding="utf-8"?>
<formControlPr xmlns="http://schemas.microsoft.com/office/spreadsheetml/2009/9/main" objectType="CheckBox" noThreeD="1"/>
</file>

<file path=xl/ctrlProps/ctrlProp160.xml><?xml version="1.0" encoding="utf-8"?>
<formControlPr xmlns="http://schemas.microsoft.com/office/spreadsheetml/2009/9/main" objectType="CheckBox" noThreeD="1"/>
</file>

<file path=xl/ctrlProps/ctrlProp161.xml><?xml version="1.0" encoding="utf-8"?>
<formControlPr xmlns="http://schemas.microsoft.com/office/spreadsheetml/2009/9/main" objectType="CheckBox" noThreeD="1"/>
</file>

<file path=xl/ctrlProps/ctrlProp162.xml><?xml version="1.0" encoding="utf-8"?>
<formControlPr xmlns="http://schemas.microsoft.com/office/spreadsheetml/2009/9/main" objectType="CheckBox" noThreeD="1"/>
</file>

<file path=xl/ctrlProps/ctrlProp163.xml><?xml version="1.0" encoding="utf-8"?>
<formControlPr xmlns="http://schemas.microsoft.com/office/spreadsheetml/2009/9/main" objectType="CheckBox" checked="Checked" noThreeD="1"/>
</file>

<file path=xl/ctrlProps/ctrlProp164.xml><?xml version="1.0" encoding="utf-8"?>
<formControlPr xmlns="http://schemas.microsoft.com/office/spreadsheetml/2009/9/main" objectType="CheckBox" checked="Checked" noThreeD="1"/>
</file>

<file path=xl/ctrlProps/ctrlProp165.xml><?xml version="1.0" encoding="utf-8"?>
<formControlPr xmlns="http://schemas.microsoft.com/office/spreadsheetml/2009/9/main" objectType="CheckBox" noThreeD="1"/>
</file>

<file path=xl/ctrlProps/ctrlProp166.xml><?xml version="1.0" encoding="utf-8"?>
<formControlPr xmlns="http://schemas.microsoft.com/office/spreadsheetml/2009/9/main" objectType="CheckBox" noThreeD="1"/>
</file>

<file path=xl/ctrlProps/ctrlProp167.xml><?xml version="1.0" encoding="utf-8"?>
<formControlPr xmlns="http://schemas.microsoft.com/office/spreadsheetml/2009/9/main" objectType="CheckBox" noThreeD="1"/>
</file>

<file path=xl/ctrlProps/ctrlProp168.xml><?xml version="1.0" encoding="utf-8"?>
<formControlPr xmlns="http://schemas.microsoft.com/office/spreadsheetml/2009/9/main" objectType="CheckBox" noThreeD="1"/>
</file>

<file path=xl/ctrlProps/ctrlProp169.xml><?xml version="1.0" encoding="utf-8"?>
<formControlPr xmlns="http://schemas.microsoft.com/office/spreadsheetml/2009/9/main" objectType="CheckBox" noThreeD="1"/>
</file>

<file path=xl/ctrlProps/ctrlProp170.xml><?xml version="1.0" encoding="utf-8"?>
<formControlPr xmlns="http://schemas.microsoft.com/office/spreadsheetml/2009/9/main" objectType="CheckBox" noThreeD="1"/>
</file>

<file path=xl/ctrlProps/ctrlProp171.xml><?xml version="1.0" encoding="utf-8"?>
<formControlPr xmlns="http://schemas.microsoft.com/office/spreadsheetml/2009/9/main" objectType="CheckBox" noThreeD="1"/>
</file>

<file path=xl/ctrlProps/ctrlProp172.xml><?xml version="1.0" encoding="utf-8"?>
<formControlPr xmlns="http://schemas.microsoft.com/office/spreadsheetml/2009/9/main" objectType="CheckBox" noThreeD="1"/>
</file>

<file path=xl/ctrlProps/ctrlProp173.xml><?xml version="1.0" encoding="utf-8"?>
<formControlPr xmlns="http://schemas.microsoft.com/office/spreadsheetml/2009/9/main" objectType="CheckBox" checked="Checked" noThreeD="1"/>
</file>

<file path=xl/ctrlProps/ctrlProp174.xml><?xml version="1.0" encoding="utf-8"?>
<formControlPr xmlns="http://schemas.microsoft.com/office/spreadsheetml/2009/9/main" objectType="CheckBox" checked="Checked" noThreeD="1"/>
</file>

<file path=xl/ctrlProps/ctrlProp175.xml><?xml version="1.0" encoding="utf-8"?>
<formControlPr xmlns="http://schemas.microsoft.com/office/spreadsheetml/2009/9/main" objectType="CheckBox" checked="Checked" noThreeD="1"/>
</file>

<file path=xl/ctrlProps/ctrlProp176.xml><?xml version="1.0" encoding="utf-8"?>
<formControlPr xmlns="http://schemas.microsoft.com/office/spreadsheetml/2009/9/main" objectType="CheckBox" noThreeD="1"/>
</file>

<file path=xl/ctrlProps/ctrlProp177.xml><?xml version="1.0" encoding="utf-8"?>
<formControlPr xmlns="http://schemas.microsoft.com/office/spreadsheetml/2009/9/main" objectType="CheckBox" noThreeD="1"/>
</file>

<file path=xl/ctrlProps/ctrlProp178.xml><?xml version="1.0" encoding="utf-8"?>
<formControlPr xmlns="http://schemas.microsoft.com/office/spreadsheetml/2009/9/main" objectType="CheckBox" noThreeD="1"/>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1" Type="http://schemas.openxmlformats.org/officeDocument/2006/relationships/image" Target="../media/image4.jpeg"/></Relationships>
</file>

<file path=xl/drawings/_rels/drawing7.xml.rels><?xml version="1.0" encoding="UTF-8" standalone="yes"?>
<Relationships xmlns="http://schemas.openxmlformats.org/package/2006/relationships"><Relationship Id="rId1" Type="http://schemas.openxmlformats.org/officeDocument/2006/relationships/image" Target="../media/image8.jpeg"/></Relationships>
</file>

<file path=xl/drawings/_rels/drawing8.xml.rels><?xml version="1.0" encoding="UTF-8" standalone="yes"?>
<Relationships xmlns="http://schemas.openxmlformats.org/package/2006/relationships"><Relationship Id="rId2" Type="http://schemas.openxmlformats.org/officeDocument/2006/relationships/image" Target="../media/image9.jpeg"/><Relationship Id="rId1" Type="http://schemas.openxmlformats.org/officeDocument/2006/relationships/chart" Target="../charts/chart1.xml"/></Relationships>
</file>

<file path=xl/drawings/_rels/drawing9.xml.rels><?xml version="1.0" encoding="UTF-8" standalone="yes"?>
<Relationships xmlns="http://schemas.openxmlformats.org/package/2006/relationships"><Relationship Id="rId2" Type="http://schemas.openxmlformats.org/officeDocument/2006/relationships/image" Target="../media/image11.emf"/><Relationship Id="rId1" Type="http://schemas.openxmlformats.org/officeDocument/2006/relationships/image" Target="../media/image10.emf"/></Relationships>
</file>

<file path=xl/drawings/_rels/drawing11.xml.rels><?xml version="1.0" encoding="UTF-8" standalone="yes"?>
<Relationships xmlns="http://schemas.openxmlformats.org/package/2006/relationships"><Relationship Id="rId1" Type="http://schemas.openxmlformats.org/officeDocument/2006/relationships/image" Target="../media/image12.emf"/></Relationships>
</file>

<file path=xl/drawings/_rels/drawing12.xml.rels><?xml version="1.0" encoding="UTF-8" standalone="yes"?>
<Relationships xmlns="http://schemas.openxmlformats.org/package/2006/relationships"><Relationship Id="rId1" Type="http://schemas.openxmlformats.org/officeDocument/2006/relationships/chart" Target="../charts/chart2.xml"/></Relationships>
</file>

<file path=xl/drawings/_rels/vmlDrawing2.vml.rels><?xml version="1.0" encoding="UTF-8" standalone="yes"?>
<Relationships xmlns="http://schemas.openxmlformats.org/package/2006/relationships"><Relationship Id="rId1" Type="http://schemas.openxmlformats.org/officeDocument/2006/relationships/image" Target="../media/image5.png"/></Relationships>
</file>

<file path=xl/drawings/_rels/vmlDrawing3.vml.rels><?xml version="1.0" encoding="UTF-8" standalone="yes"?>
<Relationships xmlns="http://schemas.openxmlformats.org/package/2006/relationships"><Relationship Id="rId2" Type="http://schemas.openxmlformats.org/officeDocument/2006/relationships/image" Target="../media/image7.emf"/><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editAs="oneCell">
    <xdr:from>
      <xdr:col>15</xdr:col>
      <xdr:colOff>381000</xdr:colOff>
      <xdr:row>0</xdr:row>
      <xdr:rowOff>114300</xdr:rowOff>
    </xdr:from>
    <xdr:to>
      <xdr:col>17</xdr:col>
      <xdr:colOff>28575</xdr:colOff>
      <xdr:row>4</xdr:row>
      <xdr:rowOff>66675</xdr:rowOff>
    </xdr:to>
    <xdr:pic>
      <xdr:nvPicPr>
        <xdr:cNvPr id="1113" name="image1.jpg" descr="Logo SKK Migas">
          <a:extLst>
            <a:ext uri="{FF2B5EF4-FFF2-40B4-BE49-F238E27FC236}">
              <a16:creationId xmlns:a16="http://schemas.microsoft.com/office/drawing/2014/main" id="{00000000-0008-0000-0000-000059040000}"/>
            </a:ext>
          </a:extLst>
        </xdr:cNvPr>
        <xdr:cNvPicPr preferRelativeResize="0">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9429750" y="114300"/>
          <a:ext cx="866775"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wsDr>
</file>

<file path=xl/drawings/drawing2.xml><?xml version="1.0" encoding="utf-8"?>
<xdr:wsDr xmlns:xdr="http://schemas.openxmlformats.org/drawingml/2006/spreadsheetDrawing" xmlns:a="http://schemas.openxmlformats.org/drawingml/2006/main">
  <xdr:twoCellAnchor>
    <xdr:from>
      <xdr:col>2</xdr:col>
      <xdr:colOff>66675</xdr:colOff>
      <xdr:row>2</xdr:row>
      <xdr:rowOff>85725</xdr:rowOff>
    </xdr:from>
    <xdr:to>
      <xdr:col>2</xdr:col>
      <xdr:colOff>1104900</xdr:colOff>
      <xdr:row>4</xdr:row>
      <xdr:rowOff>200025</xdr:rowOff>
    </xdr:to>
    <xdr:pic>
      <xdr:nvPicPr>
        <xdr:cNvPr id="2317" name="Picture 1" descr="Logo SKK Migas">
          <a:extLst>
            <a:ext uri="{FF2B5EF4-FFF2-40B4-BE49-F238E27FC236}">
              <a16:creationId xmlns:a16="http://schemas.microsoft.com/office/drawing/2014/main" id="{00000000-0008-0000-0400-00000D0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276225" y="476250"/>
          <a:ext cx="1038225" cy="6102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91108</xdr:colOff>
      <xdr:row>53</xdr:row>
      <xdr:rowOff>24848</xdr:rowOff>
    </xdr:from>
    <xdr:to>
      <xdr:col>10</xdr:col>
      <xdr:colOff>397565</xdr:colOff>
      <xdr:row>54</xdr:row>
      <xdr:rowOff>0</xdr:rowOff>
    </xdr:to>
    <xdr:sp macro="" textlink="">
      <xdr:nvSpPr>
        <xdr:cNvPr id="2" name="Left Arrow 1">
          <a:extLst>
            <a:ext uri="{FF2B5EF4-FFF2-40B4-BE49-F238E27FC236}">
              <a16:creationId xmlns:a16="http://schemas.microsoft.com/office/drawing/2014/main" id="{00000000-0008-0000-0400-000002000000}"/>
            </a:ext>
          </a:extLst>
        </xdr:cNvPr>
        <xdr:cNvSpPr/>
      </xdr:nvSpPr>
      <xdr:spPr>
        <a:xfrm>
          <a:off x="5897217" y="9732065"/>
          <a:ext cx="306457" cy="165652"/>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102</xdr:col>
      <xdr:colOff>2286000</xdr:colOff>
      <xdr:row>1</xdr:row>
      <xdr:rowOff>190500</xdr:rowOff>
    </xdr:from>
    <xdr:to>
      <xdr:col>102</xdr:col>
      <xdr:colOff>3314700</xdr:colOff>
      <xdr:row>7</xdr:row>
      <xdr:rowOff>145116</xdr:rowOff>
    </xdr:to>
    <xdr:pic>
      <xdr:nvPicPr>
        <xdr:cNvPr id="196619" name="image7.jpg" descr="Logo SKK Migas">
          <a:extLst>
            <a:ext uri="{FF2B5EF4-FFF2-40B4-BE49-F238E27FC236}">
              <a16:creationId xmlns:a16="http://schemas.microsoft.com/office/drawing/2014/main" id="{00000000-0008-0000-0500-00000B000300}"/>
            </a:ext>
          </a:extLst>
        </xdr:cNvPr>
        <xdr:cNvPicPr preferRelativeResize="0">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59407425" y="381000"/>
          <a:ext cx="1028700"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wsDr>
</file>

<file path=xl/drawings/drawing4.xml><?xml version="1.0" encoding="utf-8"?>
<xdr:wsDr xmlns:xdr="http://schemas.openxmlformats.org/drawingml/2006/spreadsheetDrawing" xmlns:a="http://schemas.openxmlformats.org/drawingml/2006/main">
  <xdr:twoCellAnchor editAs="oneCell">
    <xdr:from>
      <xdr:col>63</xdr:col>
      <xdr:colOff>2286000</xdr:colOff>
      <xdr:row>1</xdr:row>
      <xdr:rowOff>190500</xdr:rowOff>
    </xdr:from>
    <xdr:to>
      <xdr:col>63</xdr:col>
      <xdr:colOff>3314700</xdr:colOff>
      <xdr:row>3</xdr:row>
      <xdr:rowOff>66675</xdr:rowOff>
    </xdr:to>
    <xdr:pic>
      <xdr:nvPicPr>
        <xdr:cNvPr id="31833" name="image7.jpg" descr="Logo SKK Migas">
          <a:extLst>
            <a:ext uri="{FF2B5EF4-FFF2-40B4-BE49-F238E27FC236}">
              <a16:creationId xmlns:a16="http://schemas.microsoft.com/office/drawing/2014/main" id="{00000000-0008-0000-0600-0000597C0000}"/>
            </a:ext>
          </a:extLst>
        </xdr:cNvPr>
        <xdr:cNvPicPr preferRelativeResize="0">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59436000" y="381000"/>
          <a:ext cx="1028700"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wsDr>
</file>

<file path=xl/drawings/drawing5.xml><?xml version="1.0" encoding="utf-8"?>
<xdr:wsDr xmlns:xdr="http://schemas.openxmlformats.org/drawingml/2006/spreadsheetDrawing" xmlns:a="http://schemas.openxmlformats.org/drawingml/2006/main">
  <xdr:twoCellAnchor editAs="oneCell">
    <xdr:from>
      <xdr:col>12</xdr:col>
      <xdr:colOff>809625</xdr:colOff>
      <xdr:row>1</xdr:row>
      <xdr:rowOff>76200</xdr:rowOff>
    </xdr:from>
    <xdr:to>
      <xdr:col>13</xdr:col>
      <xdr:colOff>19051</xdr:colOff>
      <xdr:row>6</xdr:row>
      <xdr:rowOff>9525</xdr:rowOff>
    </xdr:to>
    <xdr:pic>
      <xdr:nvPicPr>
        <xdr:cNvPr id="32857" name="image1.jpg" descr="Logo SKK Migas">
          <a:extLst>
            <a:ext uri="{FF2B5EF4-FFF2-40B4-BE49-F238E27FC236}">
              <a16:creationId xmlns:a16="http://schemas.microsoft.com/office/drawing/2014/main" id="{00000000-0008-0000-0700-000059800000}"/>
            </a:ext>
          </a:extLst>
        </xdr:cNvPr>
        <xdr:cNvPicPr preferRelativeResize="0">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9858375" y="219075"/>
          <a:ext cx="1038225"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wsDr>
</file>

<file path=xl/drawings/drawing6.xml><?xml version="1.0" encoding="utf-8"?>
<xdr:wsDr xmlns:xdr="http://schemas.openxmlformats.org/drawingml/2006/spreadsheetDrawing" xmlns:a="http://schemas.openxmlformats.org/drawingml/2006/main">
  <xdr:twoCellAnchor>
    <xdr:from>
      <xdr:col>1</xdr:col>
      <xdr:colOff>66675</xdr:colOff>
      <xdr:row>0</xdr:row>
      <xdr:rowOff>138113</xdr:rowOff>
    </xdr:from>
    <xdr:to>
      <xdr:col>14</xdr:col>
      <xdr:colOff>47627</xdr:colOff>
      <xdr:row>3</xdr:row>
      <xdr:rowOff>128588</xdr:rowOff>
    </xdr:to>
    <xdr:sp macro="" textlink="">
      <xdr:nvSpPr>
        <xdr:cNvPr id="2" name="Rectangle: Rounded Corners 1">
          <a:extLst>
            <a:ext uri="{FF2B5EF4-FFF2-40B4-BE49-F238E27FC236}">
              <a16:creationId xmlns:a16="http://schemas.microsoft.com/office/drawing/2014/main" id="{00000000-0008-0000-0A00-000002000000}"/>
            </a:ext>
          </a:extLst>
        </xdr:cNvPr>
        <xdr:cNvSpPr/>
      </xdr:nvSpPr>
      <xdr:spPr>
        <a:xfrm>
          <a:off x="714375" y="138113"/>
          <a:ext cx="8401052" cy="4191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500" i="0"/>
            <a:t>DIISI</a:t>
          </a:r>
          <a:r>
            <a:rPr lang="en-ID" sz="1500" i="0" baseline="0"/>
            <a:t> DENGAN SNAPSHOT PERSETUJUAN TEKNIS DAN REFERENSI BIAYA (KONTRAK ATAU QUOTATION)</a:t>
          </a:r>
          <a:endParaRPr lang="en-ID" sz="1100" i="1"/>
        </a:p>
      </xdr:txBody>
    </xdr:sp>
    <xdr:clientData/>
  </xdr:twoCellAnchor>
  <mc:AlternateContent xmlns:mc="http://schemas.openxmlformats.org/markup-compatibility/2006">
    <mc:Choice xmlns:a14="http://schemas.microsoft.com/office/drawing/2010/main" Requires="a14">
      <xdr:twoCellAnchor editAs="oneCell">
        <xdr:from>
          <xdr:col>1</xdr:col>
          <xdr:colOff>76200</xdr:colOff>
          <xdr:row>9</xdr:row>
          <xdr:rowOff>38100</xdr:rowOff>
        </xdr:from>
        <xdr:to>
          <xdr:col>10</xdr:col>
          <xdr:colOff>295275</xdr:colOff>
          <xdr:row>85</xdr:row>
          <xdr:rowOff>152400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A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638175</xdr:colOff>
          <xdr:row>9</xdr:row>
          <xdr:rowOff>38100</xdr:rowOff>
        </xdr:from>
        <xdr:to>
          <xdr:col>19</xdr:col>
          <xdr:colOff>676275</xdr:colOff>
          <xdr:row>85</xdr:row>
          <xdr:rowOff>104775</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A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533400</xdr:colOff>
          <xdr:row>98</xdr:row>
          <xdr:rowOff>161925</xdr:rowOff>
        </xdr:from>
        <xdr:to>
          <xdr:col>9</xdr:col>
          <xdr:colOff>762000</xdr:colOff>
          <xdr:row>100</xdr:row>
          <xdr:rowOff>38100</xdr:rowOff>
        </xdr:to>
        <xdr:sp macro="" textlink="">
          <xdr:nvSpPr>
            <xdr:cNvPr id="26350" name="Check Box 750" hidden="1">
              <a:extLst>
                <a:ext uri="{63B3BB69-23CF-44E3-9099-C40C66FF867C}">
                  <a14:compatExt spid="_x0000_s26350"/>
                </a:ext>
                <a:ext uri="{FF2B5EF4-FFF2-40B4-BE49-F238E27FC236}">
                  <a16:creationId xmlns:a16="http://schemas.microsoft.com/office/drawing/2014/main" id="{00000000-0008-0000-0B00-0000EE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xdr:twoCellAnchor editAs="oneCell">
    <xdr:from>
      <xdr:col>10</xdr:col>
      <xdr:colOff>657225</xdr:colOff>
      <xdr:row>1</xdr:row>
      <xdr:rowOff>0</xdr:rowOff>
    </xdr:from>
    <xdr:to>
      <xdr:col>11</xdr:col>
      <xdr:colOff>533400</xdr:colOff>
      <xdr:row>5</xdr:row>
      <xdr:rowOff>658</xdr:rowOff>
    </xdr:to>
    <xdr:pic>
      <xdr:nvPicPr>
        <xdr:cNvPr id="26333" name="Picture 1" descr="Logo SKK Migas">
          <a:extLst>
            <a:ext uri="{FF2B5EF4-FFF2-40B4-BE49-F238E27FC236}">
              <a16:creationId xmlns:a16="http://schemas.microsoft.com/office/drawing/2014/main" id="{00000000-0008-0000-0B00-0000DD660000}"/>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8667750" y="142875"/>
          <a:ext cx="981075"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editAs="oneCell">
        <xdr:from>
          <xdr:col>4</xdr:col>
          <xdr:colOff>533400</xdr:colOff>
          <xdr:row>33</xdr:row>
          <xdr:rowOff>190500</xdr:rowOff>
        </xdr:from>
        <xdr:to>
          <xdr:col>4</xdr:col>
          <xdr:colOff>762000</xdr:colOff>
          <xdr:row>35</xdr:row>
          <xdr:rowOff>38100</xdr:rowOff>
        </xdr:to>
        <xdr:sp macro="" textlink="">
          <xdr:nvSpPr>
            <xdr:cNvPr id="25601" name="Check Box 1" hidden="1">
              <a:extLst>
                <a:ext uri="{63B3BB69-23CF-44E3-9099-C40C66FF867C}">
                  <a14:compatExt spid="_x0000_s25601"/>
                </a:ext>
                <a:ext uri="{FF2B5EF4-FFF2-40B4-BE49-F238E27FC236}">
                  <a16:creationId xmlns:a16="http://schemas.microsoft.com/office/drawing/2014/main" id="{00000000-0008-0000-0B00-0000016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533400</xdr:colOff>
          <xdr:row>33</xdr:row>
          <xdr:rowOff>190500</xdr:rowOff>
        </xdr:from>
        <xdr:to>
          <xdr:col>5</xdr:col>
          <xdr:colOff>762000</xdr:colOff>
          <xdr:row>35</xdr:row>
          <xdr:rowOff>38100</xdr:rowOff>
        </xdr:to>
        <xdr:sp macro="" textlink="">
          <xdr:nvSpPr>
            <xdr:cNvPr id="25602" name="Check Box 2" hidden="1">
              <a:extLst>
                <a:ext uri="{63B3BB69-23CF-44E3-9099-C40C66FF867C}">
                  <a14:compatExt spid="_x0000_s25602"/>
                </a:ext>
                <a:ext uri="{FF2B5EF4-FFF2-40B4-BE49-F238E27FC236}">
                  <a16:creationId xmlns:a16="http://schemas.microsoft.com/office/drawing/2014/main" id="{00000000-0008-0000-0B00-0000026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609600</xdr:colOff>
          <xdr:row>33</xdr:row>
          <xdr:rowOff>190500</xdr:rowOff>
        </xdr:from>
        <xdr:to>
          <xdr:col>6</xdr:col>
          <xdr:colOff>838200</xdr:colOff>
          <xdr:row>35</xdr:row>
          <xdr:rowOff>38100</xdr:rowOff>
        </xdr:to>
        <xdr:sp macro="" textlink="">
          <xdr:nvSpPr>
            <xdr:cNvPr id="25603" name="Check Box 3" hidden="1">
              <a:extLst>
                <a:ext uri="{63B3BB69-23CF-44E3-9099-C40C66FF867C}">
                  <a14:compatExt spid="_x0000_s25603"/>
                </a:ext>
                <a:ext uri="{FF2B5EF4-FFF2-40B4-BE49-F238E27FC236}">
                  <a16:creationId xmlns:a16="http://schemas.microsoft.com/office/drawing/2014/main" id="{00000000-0008-0000-0B00-0000036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533400</xdr:colOff>
          <xdr:row>34</xdr:row>
          <xdr:rowOff>152400</xdr:rowOff>
        </xdr:from>
        <xdr:to>
          <xdr:col>4</xdr:col>
          <xdr:colOff>762000</xdr:colOff>
          <xdr:row>36</xdr:row>
          <xdr:rowOff>9525</xdr:rowOff>
        </xdr:to>
        <xdr:sp macro="" textlink="">
          <xdr:nvSpPr>
            <xdr:cNvPr id="25604" name="Check Box 4" hidden="1">
              <a:extLst>
                <a:ext uri="{63B3BB69-23CF-44E3-9099-C40C66FF867C}">
                  <a14:compatExt spid="_x0000_s25604"/>
                </a:ext>
                <a:ext uri="{FF2B5EF4-FFF2-40B4-BE49-F238E27FC236}">
                  <a16:creationId xmlns:a16="http://schemas.microsoft.com/office/drawing/2014/main" id="{00000000-0008-0000-0B00-0000046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533400</xdr:colOff>
          <xdr:row>34</xdr:row>
          <xdr:rowOff>133350</xdr:rowOff>
        </xdr:from>
        <xdr:to>
          <xdr:col>5</xdr:col>
          <xdr:colOff>762000</xdr:colOff>
          <xdr:row>36</xdr:row>
          <xdr:rowOff>9525</xdr:rowOff>
        </xdr:to>
        <xdr:sp macro="" textlink="">
          <xdr:nvSpPr>
            <xdr:cNvPr id="25605" name="Check Box 5" hidden="1">
              <a:extLst>
                <a:ext uri="{63B3BB69-23CF-44E3-9099-C40C66FF867C}">
                  <a14:compatExt spid="_x0000_s25605"/>
                </a:ext>
                <a:ext uri="{FF2B5EF4-FFF2-40B4-BE49-F238E27FC236}">
                  <a16:creationId xmlns:a16="http://schemas.microsoft.com/office/drawing/2014/main" id="{00000000-0008-0000-0B00-0000056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609600</xdr:colOff>
          <xdr:row>34</xdr:row>
          <xdr:rowOff>152400</xdr:rowOff>
        </xdr:from>
        <xdr:to>
          <xdr:col>6</xdr:col>
          <xdr:colOff>838200</xdr:colOff>
          <xdr:row>36</xdr:row>
          <xdr:rowOff>9525</xdr:rowOff>
        </xdr:to>
        <xdr:sp macro="" textlink="">
          <xdr:nvSpPr>
            <xdr:cNvPr id="25606" name="Check Box 6" hidden="1">
              <a:extLst>
                <a:ext uri="{63B3BB69-23CF-44E3-9099-C40C66FF867C}">
                  <a14:compatExt spid="_x0000_s25606"/>
                </a:ext>
                <a:ext uri="{FF2B5EF4-FFF2-40B4-BE49-F238E27FC236}">
                  <a16:creationId xmlns:a16="http://schemas.microsoft.com/office/drawing/2014/main" id="{00000000-0008-0000-0B00-0000066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533400</xdr:colOff>
          <xdr:row>36</xdr:row>
          <xdr:rowOff>161925</xdr:rowOff>
        </xdr:from>
        <xdr:to>
          <xdr:col>4</xdr:col>
          <xdr:colOff>762000</xdr:colOff>
          <xdr:row>38</xdr:row>
          <xdr:rowOff>38100</xdr:rowOff>
        </xdr:to>
        <xdr:sp macro="" textlink="">
          <xdr:nvSpPr>
            <xdr:cNvPr id="25607" name="Check Box 7" hidden="1">
              <a:extLst>
                <a:ext uri="{63B3BB69-23CF-44E3-9099-C40C66FF867C}">
                  <a14:compatExt spid="_x0000_s25607"/>
                </a:ext>
                <a:ext uri="{FF2B5EF4-FFF2-40B4-BE49-F238E27FC236}">
                  <a16:creationId xmlns:a16="http://schemas.microsoft.com/office/drawing/2014/main" id="{00000000-0008-0000-0B00-0000076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533400</xdr:colOff>
          <xdr:row>36</xdr:row>
          <xdr:rowOff>161925</xdr:rowOff>
        </xdr:from>
        <xdr:to>
          <xdr:col>5</xdr:col>
          <xdr:colOff>762000</xdr:colOff>
          <xdr:row>38</xdr:row>
          <xdr:rowOff>38100</xdr:rowOff>
        </xdr:to>
        <xdr:sp macro="" textlink="">
          <xdr:nvSpPr>
            <xdr:cNvPr id="25608" name="Check Box 8" hidden="1">
              <a:extLst>
                <a:ext uri="{63B3BB69-23CF-44E3-9099-C40C66FF867C}">
                  <a14:compatExt spid="_x0000_s25608"/>
                </a:ext>
                <a:ext uri="{FF2B5EF4-FFF2-40B4-BE49-F238E27FC236}">
                  <a16:creationId xmlns:a16="http://schemas.microsoft.com/office/drawing/2014/main" id="{00000000-0008-0000-0B00-0000086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609600</xdr:colOff>
          <xdr:row>36</xdr:row>
          <xdr:rowOff>161925</xdr:rowOff>
        </xdr:from>
        <xdr:to>
          <xdr:col>6</xdr:col>
          <xdr:colOff>838200</xdr:colOff>
          <xdr:row>38</xdr:row>
          <xdr:rowOff>38100</xdr:rowOff>
        </xdr:to>
        <xdr:sp macro="" textlink="">
          <xdr:nvSpPr>
            <xdr:cNvPr id="25609" name="Check Box 9" hidden="1">
              <a:extLst>
                <a:ext uri="{63B3BB69-23CF-44E3-9099-C40C66FF867C}">
                  <a14:compatExt spid="_x0000_s25609"/>
                </a:ext>
                <a:ext uri="{FF2B5EF4-FFF2-40B4-BE49-F238E27FC236}">
                  <a16:creationId xmlns:a16="http://schemas.microsoft.com/office/drawing/2014/main" id="{00000000-0008-0000-0B00-0000096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533400</xdr:colOff>
          <xdr:row>38</xdr:row>
          <xdr:rowOff>161925</xdr:rowOff>
        </xdr:from>
        <xdr:to>
          <xdr:col>4</xdr:col>
          <xdr:colOff>762000</xdr:colOff>
          <xdr:row>40</xdr:row>
          <xdr:rowOff>38100</xdr:rowOff>
        </xdr:to>
        <xdr:sp macro="" textlink="">
          <xdr:nvSpPr>
            <xdr:cNvPr id="25610" name="Check Box 10" hidden="1">
              <a:extLst>
                <a:ext uri="{63B3BB69-23CF-44E3-9099-C40C66FF867C}">
                  <a14:compatExt spid="_x0000_s25610"/>
                </a:ext>
                <a:ext uri="{FF2B5EF4-FFF2-40B4-BE49-F238E27FC236}">
                  <a16:creationId xmlns:a16="http://schemas.microsoft.com/office/drawing/2014/main" id="{00000000-0008-0000-0B00-00000A6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533400</xdr:colOff>
          <xdr:row>38</xdr:row>
          <xdr:rowOff>161925</xdr:rowOff>
        </xdr:from>
        <xdr:to>
          <xdr:col>5</xdr:col>
          <xdr:colOff>762000</xdr:colOff>
          <xdr:row>40</xdr:row>
          <xdr:rowOff>38100</xdr:rowOff>
        </xdr:to>
        <xdr:sp macro="" textlink="">
          <xdr:nvSpPr>
            <xdr:cNvPr id="25611" name="Check Box 11" hidden="1">
              <a:extLst>
                <a:ext uri="{63B3BB69-23CF-44E3-9099-C40C66FF867C}">
                  <a14:compatExt spid="_x0000_s25611"/>
                </a:ext>
                <a:ext uri="{FF2B5EF4-FFF2-40B4-BE49-F238E27FC236}">
                  <a16:creationId xmlns:a16="http://schemas.microsoft.com/office/drawing/2014/main" id="{00000000-0008-0000-0B00-00000B6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609600</xdr:colOff>
          <xdr:row>38</xdr:row>
          <xdr:rowOff>152400</xdr:rowOff>
        </xdr:from>
        <xdr:to>
          <xdr:col>6</xdr:col>
          <xdr:colOff>838200</xdr:colOff>
          <xdr:row>40</xdr:row>
          <xdr:rowOff>38100</xdr:rowOff>
        </xdr:to>
        <xdr:sp macro="" textlink="">
          <xdr:nvSpPr>
            <xdr:cNvPr id="25612" name="Check Box 12" hidden="1">
              <a:extLst>
                <a:ext uri="{63B3BB69-23CF-44E3-9099-C40C66FF867C}">
                  <a14:compatExt spid="_x0000_s25612"/>
                </a:ext>
                <a:ext uri="{FF2B5EF4-FFF2-40B4-BE49-F238E27FC236}">
                  <a16:creationId xmlns:a16="http://schemas.microsoft.com/office/drawing/2014/main" id="{00000000-0008-0000-0B00-00000C6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419100</xdr:colOff>
          <xdr:row>33</xdr:row>
          <xdr:rowOff>190500</xdr:rowOff>
        </xdr:from>
        <xdr:to>
          <xdr:col>9</xdr:col>
          <xdr:colOff>657225</xdr:colOff>
          <xdr:row>35</xdr:row>
          <xdr:rowOff>38100</xdr:rowOff>
        </xdr:to>
        <xdr:sp macro="" textlink="">
          <xdr:nvSpPr>
            <xdr:cNvPr id="26157" name="Check Box 1" hidden="1">
              <a:extLst>
                <a:ext uri="{63B3BB69-23CF-44E3-9099-C40C66FF867C}">
                  <a14:compatExt spid="_x0000_s26157"/>
                </a:ext>
                <a:ext uri="{FF2B5EF4-FFF2-40B4-BE49-F238E27FC236}">
                  <a16:creationId xmlns:a16="http://schemas.microsoft.com/office/drawing/2014/main" id="{00000000-0008-0000-0B00-00002D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457200</xdr:colOff>
          <xdr:row>33</xdr:row>
          <xdr:rowOff>190500</xdr:rowOff>
        </xdr:from>
        <xdr:to>
          <xdr:col>10</xdr:col>
          <xdr:colOff>695325</xdr:colOff>
          <xdr:row>35</xdr:row>
          <xdr:rowOff>38100</xdr:rowOff>
        </xdr:to>
        <xdr:sp macro="" textlink="">
          <xdr:nvSpPr>
            <xdr:cNvPr id="26158" name="Check Box 2" hidden="1">
              <a:extLst>
                <a:ext uri="{63B3BB69-23CF-44E3-9099-C40C66FF867C}">
                  <a14:compatExt spid="_x0000_s26158"/>
                </a:ext>
                <a:ext uri="{FF2B5EF4-FFF2-40B4-BE49-F238E27FC236}">
                  <a16:creationId xmlns:a16="http://schemas.microsoft.com/office/drawing/2014/main" id="{00000000-0008-0000-0B00-00002E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457200</xdr:colOff>
          <xdr:row>33</xdr:row>
          <xdr:rowOff>190500</xdr:rowOff>
        </xdr:from>
        <xdr:to>
          <xdr:col>11</xdr:col>
          <xdr:colOff>685800</xdr:colOff>
          <xdr:row>35</xdr:row>
          <xdr:rowOff>38100</xdr:rowOff>
        </xdr:to>
        <xdr:sp macro="" textlink="">
          <xdr:nvSpPr>
            <xdr:cNvPr id="26159" name="Check Box 3" hidden="1">
              <a:extLst>
                <a:ext uri="{63B3BB69-23CF-44E3-9099-C40C66FF867C}">
                  <a14:compatExt spid="_x0000_s26159"/>
                </a:ext>
                <a:ext uri="{FF2B5EF4-FFF2-40B4-BE49-F238E27FC236}">
                  <a16:creationId xmlns:a16="http://schemas.microsoft.com/office/drawing/2014/main" id="{00000000-0008-0000-0B00-00002F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419100</xdr:colOff>
          <xdr:row>34</xdr:row>
          <xdr:rowOff>152400</xdr:rowOff>
        </xdr:from>
        <xdr:to>
          <xdr:col>9</xdr:col>
          <xdr:colOff>657225</xdr:colOff>
          <xdr:row>36</xdr:row>
          <xdr:rowOff>9525</xdr:rowOff>
        </xdr:to>
        <xdr:sp macro="" textlink="">
          <xdr:nvSpPr>
            <xdr:cNvPr id="26160" name="Check Box 4" hidden="1">
              <a:extLst>
                <a:ext uri="{63B3BB69-23CF-44E3-9099-C40C66FF867C}">
                  <a14:compatExt spid="_x0000_s26160"/>
                </a:ext>
                <a:ext uri="{FF2B5EF4-FFF2-40B4-BE49-F238E27FC236}">
                  <a16:creationId xmlns:a16="http://schemas.microsoft.com/office/drawing/2014/main" id="{00000000-0008-0000-0B00-000030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457200</xdr:colOff>
          <xdr:row>34</xdr:row>
          <xdr:rowOff>133350</xdr:rowOff>
        </xdr:from>
        <xdr:to>
          <xdr:col>10</xdr:col>
          <xdr:colOff>695325</xdr:colOff>
          <xdr:row>36</xdr:row>
          <xdr:rowOff>9525</xdr:rowOff>
        </xdr:to>
        <xdr:sp macro="" textlink="">
          <xdr:nvSpPr>
            <xdr:cNvPr id="26161" name="Check Box 5" hidden="1">
              <a:extLst>
                <a:ext uri="{63B3BB69-23CF-44E3-9099-C40C66FF867C}">
                  <a14:compatExt spid="_x0000_s26161"/>
                </a:ext>
                <a:ext uri="{FF2B5EF4-FFF2-40B4-BE49-F238E27FC236}">
                  <a16:creationId xmlns:a16="http://schemas.microsoft.com/office/drawing/2014/main" id="{00000000-0008-0000-0B00-000031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457200</xdr:colOff>
          <xdr:row>34</xdr:row>
          <xdr:rowOff>152400</xdr:rowOff>
        </xdr:from>
        <xdr:to>
          <xdr:col>11</xdr:col>
          <xdr:colOff>685800</xdr:colOff>
          <xdr:row>36</xdr:row>
          <xdr:rowOff>9525</xdr:rowOff>
        </xdr:to>
        <xdr:sp macro="" textlink="">
          <xdr:nvSpPr>
            <xdr:cNvPr id="26162" name="Check Box 6" hidden="1">
              <a:extLst>
                <a:ext uri="{63B3BB69-23CF-44E3-9099-C40C66FF867C}">
                  <a14:compatExt spid="_x0000_s26162"/>
                </a:ext>
                <a:ext uri="{FF2B5EF4-FFF2-40B4-BE49-F238E27FC236}">
                  <a16:creationId xmlns:a16="http://schemas.microsoft.com/office/drawing/2014/main" id="{00000000-0008-0000-0B00-000032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419100</xdr:colOff>
          <xdr:row>36</xdr:row>
          <xdr:rowOff>161925</xdr:rowOff>
        </xdr:from>
        <xdr:to>
          <xdr:col>9</xdr:col>
          <xdr:colOff>657225</xdr:colOff>
          <xdr:row>38</xdr:row>
          <xdr:rowOff>38100</xdr:rowOff>
        </xdr:to>
        <xdr:sp macro="" textlink="">
          <xdr:nvSpPr>
            <xdr:cNvPr id="26163" name="Check Box 7" hidden="1">
              <a:extLst>
                <a:ext uri="{63B3BB69-23CF-44E3-9099-C40C66FF867C}">
                  <a14:compatExt spid="_x0000_s26163"/>
                </a:ext>
                <a:ext uri="{FF2B5EF4-FFF2-40B4-BE49-F238E27FC236}">
                  <a16:creationId xmlns:a16="http://schemas.microsoft.com/office/drawing/2014/main" id="{00000000-0008-0000-0B00-000033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457200</xdr:colOff>
          <xdr:row>36</xdr:row>
          <xdr:rowOff>161925</xdr:rowOff>
        </xdr:from>
        <xdr:to>
          <xdr:col>10</xdr:col>
          <xdr:colOff>685800</xdr:colOff>
          <xdr:row>38</xdr:row>
          <xdr:rowOff>38100</xdr:rowOff>
        </xdr:to>
        <xdr:sp macro="" textlink="">
          <xdr:nvSpPr>
            <xdr:cNvPr id="26164" name="Check Box 8" hidden="1">
              <a:extLst>
                <a:ext uri="{63B3BB69-23CF-44E3-9099-C40C66FF867C}">
                  <a14:compatExt spid="_x0000_s26164"/>
                </a:ext>
                <a:ext uri="{FF2B5EF4-FFF2-40B4-BE49-F238E27FC236}">
                  <a16:creationId xmlns:a16="http://schemas.microsoft.com/office/drawing/2014/main" id="{00000000-0008-0000-0B00-000034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457200</xdr:colOff>
          <xdr:row>36</xdr:row>
          <xdr:rowOff>161925</xdr:rowOff>
        </xdr:from>
        <xdr:to>
          <xdr:col>11</xdr:col>
          <xdr:colOff>685800</xdr:colOff>
          <xdr:row>38</xdr:row>
          <xdr:rowOff>38100</xdr:rowOff>
        </xdr:to>
        <xdr:sp macro="" textlink="">
          <xdr:nvSpPr>
            <xdr:cNvPr id="26165" name="Check Box 9" hidden="1">
              <a:extLst>
                <a:ext uri="{63B3BB69-23CF-44E3-9099-C40C66FF867C}">
                  <a14:compatExt spid="_x0000_s26165"/>
                </a:ext>
                <a:ext uri="{FF2B5EF4-FFF2-40B4-BE49-F238E27FC236}">
                  <a16:creationId xmlns:a16="http://schemas.microsoft.com/office/drawing/2014/main" id="{00000000-0008-0000-0B00-000035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419100</xdr:colOff>
          <xdr:row>38</xdr:row>
          <xdr:rowOff>161925</xdr:rowOff>
        </xdr:from>
        <xdr:to>
          <xdr:col>9</xdr:col>
          <xdr:colOff>657225</xdr:colOff>
          <xdr:row>40</xdr:row>
          <xdr:rowOff>38100</xdr:rowOff>
        </xdr:to>
        <xdr:sp macro="" textlink="">
          <xdr:nvSpPr>
            <xdr:cNvPr id="26166" name="Check Box 10" hidden="1">
              <a:extLst>
                <a:ext uri="{63B3BB69-23CF-44E3-9099-C40C66FF867C}">
                  <a14:compatExt spid="_x0000_s26166"/>
                </a:ext>
                <a:ext uri="{FF2B5EF4-FFF2-40B4-BE49-F238E27FC236}">
                  <a16:creationId xmlns:a16="http://schemas.microsoft.com/office/drawing/2014/main" id="{00000000-0008-0000-0B00-000036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457200</xdr:colOff>
          <xdr:row>38</xdr:row>
          <xdr:rowOff>161925</xdr:rowOff>
        </xdr:from>
        <xdr:to>
          <xdr:col>10</xdr:col>
          <xdr:colOff>695325</xdr:colOff>
          <xdr:row>40</xdr:row>
          <xdr:rowOff>38100</xdr:rowOff>
        </xdr:to>
        <xdr:sp macro="" textlink="">
          <xdr:nvSpPr>
            <xdr:cNvPr id="26167" name="Check Box 11" hidden="1">
              <a:extLst>
                <a:ext uri="{63B3BB69-23CF-44E3-9099-C40C66FF867C}">
                  <a14:compatExt spid="_x0000_s26167"/>
                </a:ext>
                <a:ext uri="{FF2B5EF4-FFF2-40B4-BE49-F238E27FC236}">
                  <a16:creationId xmlns:a16="http://schemas.microsoft.com/office/drawing/2014/main" id="{00000000-0008-0000-0B00-000037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457200</xdr:colOff>
          <xdr:row>38</xdr:row>
          <xdr:rowOff>152400</xdr:rowOff>
        </xdr:from>
        <xdr:to>
          <xdr:col>11</xdr:col>
          <xdr:colOff>685800</xdr:colOff>
          <xdr:row>40</xdr:row>
          <xdr:rowOff>38100</xdr:rowOff>
        </xdr:to>
        <xdr:sp macro="" textlink="">
          <xdr:nvSpPr>
            <xdr:cNvPr id="26168" name="Check Box 12" hidden="1">
              <a:extLst>
                <a:ext uri="{63B3BB69-23CF-44E3-9099-C40C66FF867C}">
                  <a14:compatExt spid="_x0000_s26168"/>
                </a:ext>
                <a:ext uri="{FF2B5EF4-FFF2-40B4-BE49-F238E27FC236}">
                  <a16:creationId xmlns:a16="http://schemas.microsoft.com/office/drawing/2014/main" id="{00000000-0008-0000-0B00-000038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533400</xdr:colOff>
          <xdr:row>53</xdr:row>
          <xdr:rowOff>190500</xdr:rowOff>
        </xdr:from>
        <xdr:to>
          <xdr:col>4</xdr:col>
          <xdr:colOff>762000</xdr:colOff>
          <xdr:row>55</xdr:row>
          <xdr:rowOff>38100</xdr:rowOff>
        </xdr:to>
        <xdr:sp macro="" textlink="">
          <xdr:nvSpPr>
            <xdr:cNvPr id="26169" name="Check Box 1" hidden="1">
              <a:extLst>
                <a:ext uri="{63B3BB69-23CF-44E3-9099-C40C66FF867C}">
                  <a14:compatExt spid="_x0000_s26169"/>
                </a:ext>
                <a:ext uri="{FF2B5EF4-FFF2-40B4-BE49-F238E27FC236}">
                  <a16:creationId xmlns:a16="http://schemas.microsoft.com/office/drawing/2014/main" id="{00000000-0008-0000-0B00-000039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533400</xdr:colOff>
          <xdr:row>53</xdr:row>
          <xdr:rowOff>190500</xdr:rowOff>
        </xdr:from>
        <xdr:to>
          <xdr:col>5</xdr:col>
          <xdr:colOff>762000</xdr:colOff>
          <xdr:row>55</xdr:row>
          <xdr:rowOff>38100</xdr:rowOff>
        </xdr:to>
        <xdr:sp macro="" textlink="">
          <xdr:nvSpPr>
            <xdr:cNvPr id="26170" name="Check Box 2" hidden="1">
              <a:extLst>
                <a:ext uri="{63B3BB69-23CF-44E3-9099-C40C66FF867C}">
                  <a14:compatExt spid="_x0000_s26170"/>
                </a:ext>
                <a:ext uri="{FF2B5EF4-FFF2-40B4-BE49-F238E27FC236}">
                  <a16:creationId xmlns:a16="http://schemas.microsoft.com/office/drawing/2014/main" id="{00000000-0008-0000-0B00-00003A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609600</xdr:colOff>
          <xdr:row>53</xdr:row>
          <xdr:rowOff>190500</xdr:rowOff>
        </xdr:from>
        <xdr:to>
          <xdr:col>6</xdr:col>
          <xdr:colOff>838200</xdr:colOff>
          <xdr:row>55</xdr:row>
          <xdr:rowOff>38100</xdr:rowOff>
        </xdr:to>
        <xdr:sp macro="" textlink="">
          <xdr:nvSpPr>
            <xdr:cNvPr id="26171" name="Check Box 3" hidden="1">
              <a:extLst>
                <a:ext uri="{63B3BB69-23CF-44E3-9099-C40C66FF867C}">
                  <a14:compatExt spid="_x0000_s26171"/>
                </a:ext>
                <a:ext uri="{FF2B5EF4-FFF2-40B4-BE49-F238E27FC236}">
                  <a16:creationId xmlns:a16="http://schemas.microsoft.com/office/drawing/2014/main" id="{00000000-0008-0000-0B00-00003B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533400</xdr:colOff>
          <xdr:row>54</xdr:row>
          <xdr:rowOff>152400</xdr:rowOff>
        </xdr:from>
        <xdr:to>
          <xdr:col>4</xdr:col>
          <xdr:colOff>762000</xdr:colOff>
          <xdr:row>56</xdr:row>
          <xdr:rowOff>9525</xdr:rowOff>
        </xdr:to>
        <xdr:sp macro="" textlink="">
          <xdr:nvSpPr>
            <xdr:cNvPr id="26172" name="Check Box 4" hidden="1">
              <a:extLst>
                <a:ext uri="{63B3BB69-23CF-44E3-9099-C40C66FF867C}">
                  <a14:compatExt spid="_x0000_s26172"/>
                </a:ext>
                <a:ext uri="{FF2B5EF4-FFF2-40B4-BE49-F238E27FC236}">
                  <a16:creationId xmlns:a16="http://schemas.microsoft.com/office/drawing/2014/main" id="{00000000-0008-0000-0B00-00003C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533400</xdr:colOff>
          <xdr:row>54</xdr:row>
          <xdr:rowOff>133350</xdr:rowOff>
        </xdr:from>
        <xdr:to>
          <xdr:col>5</xdr:col>
          <xdr:colOff>762000</xdr:colOff>
          <xdr:row>56</xdr:row>
          <xdr:rowOff>9525</xdr:rowOff>
        </xdr:to>
        <xdr:sp macro="" textlink="">
          <xdr:nvSpPr>
            <xdr:cNvPr id="26173" name="Check Box 5" hidden="1">
              <a:extLst>
                <a:ext uri="{63B3BB69-23CF-44E3-9099-C40C66FF867C}">
                  <a14:compatExt spid="_x0000_s26173"/>
                </a:ext>
                <a:ext uri="{FF2B5EF4-FFF2-40B4-BE49-F238E27FC236}">
                  <a16:creationId xmlns:a16="http://schemas.microsoft.com/office/drawing/2014/main" id="{00000000-0008-0000-0B00-00003D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609600</xdr:colOff>
          <xdr:row>54</xdr:row>
          <xdr:rowOff>152400</xdr:rowOff>
        </xdr:from>
        <xdr:to>
          <xdr:col>6</xdr:col>
          <xdr:colOff>838200</xdr:colOff>
          <xdr:row>56</xdr:row>
          <xdr:rowOff>9525</xdr:rowOff>
        </xdr:to>
        <xdr:sp macro="" textlink="">
          <xdr:nvSpPr>
            <xdr:cNvPr id="26174" name="Check Box 6" hidden="1">
              <a:extLst>
                <a:ext uri="{63B3BB69-23CF-44E3-9099-C40C66FF867C}">
                  <a14:compatExt spid="_x0000_s26174"/>
                </a:ext>
                <a:ext uri="{FF2B5EF4-FFF2-40B4-BE49-F238E27FC236}">
                  <a16:creationId xmlns:a16="http://schemas.microsoft.com/office/drawing/2014/main" id="{00000000-0008-0000-0B00-00003E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533400</xdr:colOff>
          <xdr:row>56</xdr:row>
          <xdr:rowOff>161925</xdr:rowOff>
        </xdr:from>
        <xdr:to>
          <xdr:col>4</xdr:col>
          <xdr:colOff>762000</xdr:colOff>
          <xdr:row>58</xdr:row>
          <xdr:rowOff>38100</xdr:rowOff>
        </xdr:to>
        <xdr:sp macro="" textlink="">
          <xdr:nvSpPr>
            <xdr:cNvPr id="26175" name="Check Box 7" hidden="1">
              <a:extLst>
                <a:ext uri="{63B3BB69-23CF-44E3-9099-C40C66FF867C}">
                  <a14:compatExt spid="_x0000_s26175"/>
                </a:ext>
                <a:ext uri="{FF2B5EF4-FFF2-40B4-BE49-F238E27FC236}">
                  <a16:creationId xmlns:a16="http://schemas.microsoft.com/office/drawing/2014/main" id="{00000000-0008-0000-0B00-00003F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533400</xdr:colOff>
          <xdr:row>56</xdr:row>
          <xdr:rowOff>161925</xdr:rowOff>
        </xdr:from>
        <xdr:to>
          <xdr:col>5</xdr:col>
          <xdr:colOff>762000</xdr:colOff>
          <xdr:row>58</xdr:row>
          <xdr:rowOff>38100</xdr:rowOff>
        </xdr:to>
        <xdr:sp macro="" textlink="">
          <xdr:nvSpPr>
            <xdr:cNvPr id="26176" name="Check Box 8" hidden="1">
              <a:extLst>
                <a:ext uri="{63B3BB69-23CF-44E3-9099-C40C66FF867C}">
                  <a14:compatExt spid="_x0000_s26176"/>
                </a:ext>
                <a:ext uri="{FF2B5EF4-FFF2-40B4-BE49-F238E27FC236}">
                  <a16:creationId xmlns:a16="http://schemas.microsoft.com/office/drawing/2014/main" id="{00000000-0008-0000-0B00-000040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609600</xdr:colOff>
          <xdr:row>56</xdr:row>
          <xdr:rowOff>161925</xdr:rowOff>
        </xdr:from>
        <xdr:to>
          <xdr:col>6</xdr:col>
          <xdr:colOff>838200</xdr:colOff>
          <xdr:row>58</xdr:row>
          <xdr:rowOff>38100</xdr:rowOff>
        </xdr:to>
        <xdr:sp macro="" textlink="">
          <xdr:nvSpPr>
            <xdr:cNvPr id="26177" name="Check Box 9" hidden="1">
              <a:extLst>
                <a:ext uri="{63B3BB69-23CF-44E3-9099-C40C66FF867C}">
                  <a14:compatExt spid="_x0000_s26177"/>
                </a:ext>
                <a:ext uri="{FF2B5EF4-FFF2-40B4-BE49-F238E27FC236}">
                  <a16:creationId xmlns:a16="http://schemas.microsoft.com/office/drawing/2014/main" id="{00000000-0008-0000-0B00-000041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533400</xdr:colOff>
          <xdr:row>58</xdr:row>
          <xdr:rowOff>161925</xdr:rowOff>
        </xdr:from>
        <xdr:to>
          <xdr:col>4</xdr:col>
          <xdr:colOff>762000</xdr:colOff>
          <xdr:row>60</xdr:row>
          <xdr:rowOff>38100</xdr:rowOff>
        </xdr:to>
        <xdr:sp macro="" textlink="">
          <xdr:nvSpPr>
            <xdr:cNvPr id="26178" name="Check Box 10" hidden="1">
              <a:extLst>
                <a:ext uri="{63B3BB69-23CF-44E3-9099-C40C66FF867C}">
                  <a14:compatExt spid="_x0000_s26178"/>
                </a:ext>
                <a:ext uri="{FF2B5EF4-FFF2-40B4-BE49-F238E27FC236}">
                  <a16:creationId xmlns:a16="http://schemas.microsoft.com/office/drawing/2014/main" id="{00000000-0008-0000-0B00-000042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533400</xdr:colOff>
          <xdr:row>58</xdr:row>
          <xdr:rowOff>161925</xdr:rowOff>
        </xdr:from>
        <xdr:to>
          <xdr:col>5</xdr:col>
          <xdr:colOff>762000</xdr:colOff>
          <xdr:row>60</xdr:row>
          <xdr:rowOff>38100</xdr:rowOff>
        </xdr:to>
        <xdr:sp macro="" textlink="">
          <xdr:nvSpPr>
            <xdr:cNvPr id="26179" name="Check Box 11" hidden="1">
              <a:extLst>
                <a:ext uri="{63B3BB69-23CF-44E3-9099-C40C66FF867C}">
                  <a14:compatExt spid="_x0000_s26179"/>
                </a:ext>
                <a:ext uri="{FF2B5EF4-FFF2-40B4-BE49-F238E27FC236}">
                  <a16:creationId xmlns:a16="http://schemas.microsoft.com/office/drawing/2014/main" id="{00000000-0008-0000-0B00-000043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609600</xdr:colOff>
          <xdr:row>58</xdr:row>
          <xdr:rowOff>152400</xdr:rowOff>
        </xdr:from>
        <xdr:to>
          <xdr:col>6</xdr:col>
          <xdr:colOff>838200</xdr:colOff>
          <xdr:row>60</xdr:row>
          <xdr:rowOff>38100</xdr:rowOff>
        </xdr:to>
        <xdr:sp macro="" textlink="">
          <xdr:nvSpPr>
            <xdr:cNvPr id="26180" name="Check Box 12" hidden="1">
              <a:extLst>
                <a:ext uri="{63B3BB69-23CF-44E3-9099-C40C66FF867C}">
                  <a14:compatExt spid="_x0000_s26180"/>
                </a:ext>
                <a:ext uri="{FF2B5EF4-FFF2-40B4-BE49-F238E27FC236}">
                  <a16:creationId xmlns:a16="http://schemas.microsoft.com/office/drawing/2014/main" id="{00000000-0008-0000-0B00-000044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533400</xdr:colOff>
          <xdr:row>73</xdr:row>
          <xdr:rowOff>190500</xdr:rowOff>
        </xdr:from>
        <xdr:to>
          <xdr:col>4</xdr:col>
          <xdr:colOff>762000</xdr:colOff>
          <xdr:row>75</xdr:row>
          <xdr:rowOff>38100</xdr:rowOff>
        </xdr:to>
        <xdr:sp macro="" textlink="">
          <xdr:nvSpPr>
            <xdr:cNvPr id="26182" name="Check Box 1" hidden="1">
              <a:extLst>
                <a:ext uri="{63B3BB69-23CF-44E3-9099-C40C66FF867C}">
                  <a14:compatExt spid="_x0000_s26182"/>
                </a:ext>
                <a:ext uri="{FF2B5EF4-FFF2-40B4-BE49-F238E27FC236}">
                  <a16:creationId xmlns:a16="http://schemas.microsoft.com/office/drawing/2014/main" id="{00000000-0008-0000-0B00-000046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533400</xdr:colOff>
          <xdr:row>73</xdr:row>
          <xdr:rowOff>190500</xdr:rowOff>
        </xdr:from>
        <xdr:to>
          <xdr:col>5</xdr:col>
          <xdr:colOff>762000</xdr:colOff>
          <xdr:row>75</xdr:row>
          <xdr:rowOff>38100</xdr:rowOff>
        </xdr:to>
        <xdr:sp macro="" textlink="">
          <xdr:nvSpPr>
            <xdr:cNvPr id="26183" name="Check Box 2" hidden="1">
              <a:extLst>
                <a:ext uri="{63B3BB69-23CF-44E3-9099-C40C66FF867C}">
                  <a14:compatExt spid="_x0000_s26183"/>
                </a:ext>
                <a:ext uri="{FF2B5EF4-FFF2-40B4-BE49-F238E27FC236}">
                  <a16:creationId xmlns:a16="http://schemas.microsoft.com/office/drawing/2014/main" id="{00000000-0008-0000-0B00-000047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609600</xdr:colOff>
          <xdr:row>73</xdr:row>
          <xdr:rowOff>190500</xdr:rowOff>
        </xdr:from>
        <xdr:to>
          <xdr:col>6</xdr:col>
          <xdr:colOff>838200</xdr:colOff>
          <xdr:row>75</xdr:row>
          <xdr:rowOff>38100</xdr:rowOff>
        </xdr:to>
        <xdr:sp macro="" textlink="">
          <xdr:nvSpPr>
            <xdr:cNvPr id="26184" name="Check Box 3" hidden="1">
              <a:extLst>
                <a:ext uri="{63B3BB69-23CF-44E3-9099-C40C66FF867C}">
                  <a14:compatExt spid="_x0000_s26184"/>
                </a:ext>
                <a:ext uri="{FF2B5EF4-FFF2-40B4-BE49-F238E27FC236}">
                  <a16:creationId xmlns:a16="http://schemas.microsoft.com/office/drawing/2014/main" id="{00000000-0008-0000-0B00-000048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533400</xdr:colOff>
          <xdr:row>74</xdr:row>
          <xdr:rowOff>152400</xdr:rowOff>
        </xdr:from>
        <xdr:to>
          <xdr:col>4</xdr:col>
          <xdr:colOff>762000</xdr:colOff>
          <xdr:row>76</xdr:row>
          <xdr:rowOff>9525</xdr:rowOff>
        </xdr:to>
        <xdr:sp macro="" textlink="">
          <xdr:nvSpPr>
            <xdr:cNvPr id="26185" name="Check Box 4" hidden="1">
              <a:extLst>
                <a:ext uri="{63B3BB69-23CF-44E3-9099-C40C66FF867C}">
                  <a14:compatExt spid="_x0000_s26185"/>
                </a:ext>
                <a:ext uri="{FF2B5EF4-FFF2-40B4-BE49-F238E27FC236}">
                  <a16:creationId xmlns:a16="http://schemas.microsoft.com/office/drawing/2014/main" id="{00000000-0008-0000-0B00-000049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533400</xdr:colOff>
          <xdr:row>74</xdr:row>
          <xdr:rowOff>133350</xdr:rowOff>
        </xdr:from>
        <xdr:to>
          <xdr:col>5</xdr:col>
          <xdr:colOff>762000</xdr:colOff>
          <xdr:row>76</xdr:row>
          <xdr:rowOff>9525</xdr:rowOff>
        </xdr:to>
        <xdr:sp macro="" textlink="">
          <xdr:nvSpPr>
            <xdr:cNvPr id="26186" name="Check Box 5" hidden="1">
              <a:extLst>
                <a:ext uri="{63B3BB69-23CF-44E3-9099-C40C66FF867C}">
                  <a14:compatExt spid="_x0000_s26186"/>
                </a:ext>
                <a:ext uri="{FF2B5EF4-FFF2-40B4-BE49-F238E27FC236}">
                  <a16:creationId xmlns:a16="http://schemas.microsoft.com/office/drawing/2014/main" id="{00000000-0008-0000-0B00-00004A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609600</xdr:colOff>
          <xdr:row>74</xdr:row>
          <xdr:rowOff>152400</xdr:rowOff>
        </xdr:from>
        <xdr:to>
          <xdr:col>6</xdr:col>
          <xdr:colOff>838200</xdr:colOff>
          <xdr:row>76</xdr:row>
          <xdr:rowOff>9525</xdr:rowOff>
        </xdr:to>
        <xdr:sp macro="" textlink="">
          <xdr:nvSpPr>
            <xdr:cNvPr id="26187" name="Check Box 6" hidden="1">
              <a:extLst>
                <a:ext uri="{63B3BB69-23CF-44E3-9099-C40C66FF867C}">
                  <a14:compatExt spid="_x0000_s26187"/>
                </a:ext>
                <a:ext uri="{FF2B5EF4-FFF2-40B4-BE49-F238E27FC236}">
                  <a16:creationId xmlns:a16="http://schemas.microsoft.com/office/drawing/2014/main" id="{00000000-0008-0000-0B00-00004B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533400</xdr:colOff>
          <xdr:row>76</xdr:row>
          <xdr:rowOff>161925</xdr:rowOff>
        </xdr:from>
        <xdr:to>
          <xdr:col>4</xdr:col>
          <xdr:colOff>762000</xdr:colOff>
          <xdr:row>78</xdr:row>
          <xdr:rowOff>38100</xdr:rowOff>
        </xdr:to>
        <xdr:sp macro="" textlink="">
          <xdr:nvSpPr>
            <xdr:cNvPr id="26188" name="Check Box 7" hidden="1">
              <a:extLst>
                <a:ext uri="{63B3BB69-23CF-44E3-9099-C40C66FF867C}">
                  <a14:compatExt spid="_x0000_s26188"/>
                </a:ext>
                <a:ext uri="{FF2B5EF4-FFF2-40B4-BE49-F238E27FC236}">
                  <a16:creationId xmlns:a16="http://schemas.microsoft.com/office/drawing/2014/main" id="{00000000-0008-0000-0B00-00004C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533400</xdr:colOff>
          <xdr:row>76</xdr:row>
          <xdr:rowOff>161925</xdr:rowOff>
        </xdr:from>
        <xdr:to>
          <xdr:col>5</xdr:col>
          <xdr:colOff>762000</xdr:colOff>
          <xdr:row>78</xdr:row>
          <xdr:rowOff>38100</xdr:rowOff>
        </xdr:to>
        <xdr:sp macro="" textlink="">
          <xdr:nvSpPr>
            <xdr:cNvPr id="26189" name="Check Box 8" hidden="1">
              <a:extLst>
                <a:ext uri="{63B3BB69-23CF-44E3-9099-C40C66FF867C}">
                  <a14:compatExt spid="_x0000_s26189"/>
                </a:ext>
                <a:ext uri="{FF2B5EF4-FFF2-40B4-BE49-F238E27FC236}">
                  <a16:creationId xmlns:a16="http://schemas.microsoft.com/office/drawing/2014/main" id="{00000000-0008-0000-0B00-00004D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609600</xdr:colOff>
          <xdr:row>76</xdr:row>
          <xdr:rowOff>161925</xdr:rowOff>
        </xdr:from>
        <xdr:to>
          <xdr:col>6</xdr:col>
          <xdr:colOff>838200</xdr:colOff>
          <xdr:row>78</xdr:row>
          <xdr:rowOff>38100</xdr:rowOff>
        </xdr:to>
        <xdr:sp macro="" textlink="">
          <xdr:nvSpPr>
            <xdr:cNvPr id="26190" name="Check Box 9" hidden="1">
              <a:extLst>
                <a:ext uri="{63B3BB69-23CF-44E3-9099-C40C66FF867C}">
                  <a14:compatExt spid="_x0000_s26190"/>
                </a:ext>
                <a:ext uri="{FF2B5EF4-FFF2-40B4-BE49-F238E27FC236}">
                  <a16:creationId xmlns:a16="http://schemas.microsoft.com/office/drawing/2014/main" id="{00000000-0008-0000-0B00-00004E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533400</xdr:colOff>
          <xdr:row>78</xdr:row>
          <xdr:rowOff>161925</xdr:rowOff>
        </xdr:from>
        <xdr:to>
          <xdr:col>4</xdr:col>
          <xdr:colOff>762000</xdr:colOff>
          <xdr:row>80</xdr:row>
          <xdr:rowOff>38100</xdr:rowOff>
        </xdr:to>
        <xdr:sp macro="" textlink="">
          <xdr:nvSpPr>
            <xdr:cNvPr id="26191" name="Check Box 10" hidden="1">
              <a:extLst>
                <a:ext uri="{63B3BB69-23CF-44E3-9099-C40C66FF867C}">
                  <a14:compatExt spid="_x0000_s26191"/>
                </a:ext>
                <a:ext uri="{FF2B5EF4-FFF2-40B4-BE49-F238E27FC236}">
                  <a16:creationId xmlns:a16="http://schemas.microsoft.com/office/drawing/2014/main" id="{00000000-0008-0000-0B00-00004F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533400</xdr:colOff>
          <xdr:row>78</xdr:row>
          <xdr:rowOff>161925</xdr:rowOff>
        </xdr:from>
        <xdr:to>
          <xdr:col>5</xdr:col>
          <xdr:colOff>762000</xdr:colOff>
          <xdr:row>80</xdr:row>
          <xdr:rowOff>38100</xdr:rowOff>
        </xdr:to>
        <xdr:sp macro="" textlink="">
          <xdr:nvSpPr>
            <xdr:cNvPr id="26192" name="Check Box 11" hidden="1">
              <a:extLst>
                <a:ext uri="{63B3BB69-23CF-44E3-9099-C40C66FF867C}">
                  <a14:compatExt spid="_x0000_s26192"/>
                </a:ext>
                <a:ext uri="{FF2B5EF4-FFF2-40B4-BE49-F238E27FC236}">
                  <a16:creationId xmlns:a16="http://schemas.microsoft.com/office/drawing/2014/main" id="{00000000-0008-0000-0B00-000050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609600</xdr:colOff>
          <xdr:row>78</xdr:row>
          <xdr:rowOff>152400</xdr:rowOff>
        </xdr:from>
        <xdr:to>
          <xdr:col>6</xdr:col>
          <xdr:colOff>838200</xdr:colOff>
          <xdr:row>80</xdr:row>
          <xdr:rowOff>38100</xdr:rowOff>
        </xdr:to>
        <xdr:sp macro="" textlink="">
          <xdr:nvSpPr>
            <xdr:cNvPr id="26193" name="Check Box 12" hidden="1">
              <a:extLst>
                <a:ext uri="{63B3BB69-23CF-44E3-9099-C40C66FF867C}">
                  <a14:compatExt spid="_x0000_s26193"/>
                </a:ext>
                <a:ext uri="{FF2B5EF4-FFF2-40B4-BE49-F238E27FC236}">
                  <a16:creationId xmlns:a16="http://schemas.microsoft.com/office/drawing/2014/main" id="{00000000-0008-0000-0B00-000051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533400</xdr:colOff>
          <xdr:row>93</xdr:row>
          <xdr:rowOff>190500</xdr:rowOff>
        </xdr:from>
        <xdr:to>
          <xdr:col>4</xdr:col>
          <xdr:colOff>762000</xdr:colOff>
          <xdr:row>95</xdr:row>
          <xdr:rowOff>38100</xdr:rowOff>
        </xdr:to>
        <xdr:sp macro="" textlink="">
          <xdr:nvSpPr>
            <xdr:cNvPr id="26194" name="Check Box 1" hidden="1">
              <a:extLst>
                <a:ext uri="{63B3BB69-23CF-44E3-9099-C40C66FF867C}">
                  <a14:compatExt spid="_x0000_s26194"/>
                </a:ext>
                <a:ext uri="{FF2B5EF4-FFF2-40B4-BE49-F238E27FC236}">
                  <a16:creationId xmlns:a16="http://schemas.microsoft.com/office/drawing/2014/main" id="{00000000-0008-0000-0B00-000052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533400</xdr:colOff>
          <xdr:row>93</xdr:row>
          <xdr:rowOff>190500</xdr:rowOff>
        </xdr:from>
        <xdr:to>
          <xdr:col>5</xdr:col>
          <xdr:colOff>762000</xdr:colOff>
          <xdr:row>95</xdr:row>
          <xdr:rowOff>38100</xdr:rowOff>
        </xdr:to>
        <xdr:sp macro="" textlink="">
          <xdr:nvSpPr>
            <xdr:cNvPr id="26195" name="Check Box 2" hidden="1">
              <a:extLst>
                <a:ext uri="{63B3BB69-23CF-44E3-9099-C40C66FF867C}">
                  <a14:compatExt spid="_x0000_s26195"/>
                </a:ext>
                <a:ext uri="{FF2B5EF4-FFF2-40B4-BE49-F238E27FC236}">
                  <a16:creationId xmlns:a16="http://schemas.microsoft.com/office/drawing/2014/main" id="{00000000-0008-0000-0B00-000053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609600</xdr:colOff>
          <xdr:row>93</xdr:row>
          <xdr:rowOff>190500</xdr:rowOff>
        </xdr:from>
        <xdr:to>
          <xdr:col>6</xdr:col>
          <xdr:colOff>838200</xdr:colOff>
          <xdr:row>95</xdr:row>
          <xdr:rowOff>38100</xdr:rowOff>
        </xdr:to>
        <xdr:sp macro="" textlink="">
          <xdr:nvSpPr>
            <xdr:cNvPr id="26196" name="Check Box 3" hidden="1">
              <a:extLst>
                <a:ext uri="{63B3BB69-23CF-44E3-9099-C40C66FF867C}">
                  <a14:compatExt spid="_x0000_s26196"/>
                </a:ext>
                <a:ext uri="{FF2B5EF4-FFF2-40B4-BE49-F238E27FC236}">
                  <a16:creationId xmlns:a16="http://schemas.microsoft.com/office/drawing/2014/main" id="{00000000-0008-0000-0B00-000054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533400</xdr:colOff>
          <xdr:row>94</xdr:row>
          <xdr:rowOff>152400</xdr:rowOff>
        </xdr:from>
        <xdr:to>
          <xdr:col>4</xdr:col>
          <xdr:colOff>762000</xdr:colOff>
          <xdr:row>96</xdr:row>
          <xdr:rowOff>9525</xdr:rowOff>
        </xdr:to>
        <xdr:sp macro="" textlink="">
          <xdr:nvSpPr>
            <xdr:cNvPr id="26197" name="Check Box 4" hidden="1">
              <a:extLst>
                <a:ext uri="{63B3BB69-23CF-44E3-9099-C40C66FF867C}">
                  <a14:compatExt spid="_x0000_s26197"/>
                </a:ext>
                <a:ext uri="{FF2B5EF4-FFF2-40B4-BE49-F238E27FC236}">
                  <a16:creationId xmlns:a16="http://schemas.microsoft.com/office/drawing/2014/main" id="{00000000-0008-0000-0B00-000055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533400</xdr:colOff>
          <xdr:row>94</xdr:row>
          <xdr:rowOff>133350</xdr:rowOff>
        </xdr:from>
        <xdr:to>
          <xdr:col>5</xdr:col>
          <xdr:colOff>762000</xdr:colOff>
          <xdr:row>96</xdr:row>
          <xdr:rowOff>9525</xdr:rowOff>
        </xdr:to>
        <xdr:sp macro="" textlink="">
          <xdr:nvSpPr>
            <xdr:cNvPr id="26198" name="Check Box 5" hidden="1">
              <a:extLst>
                <a:ext uri="{63B3BB69-23CF-44E3-9099-C40C66FF867C}">
                  <a14:compatExt spid="_x0000_s26198"/>
                </a:ext>
                <a:ext uri="{FF2B5EF4-FFF2-40B4-BE49-F238E27FC236}">
                  <a16:creationId xmlns:a16="http://schemas.microsoft.com/office/drawing/2014/main" id="{00000000-0008-0000-0B00-000056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609600</xdr:colOff>
          <xdr:row>94</xdr:row>
          <xdr:rowOff>152400</xdr:rowOff>
        </xdr:from>
        <xdr:to>
          <xdr:col>6</xdr:col>
          <xdr:colOff>838200</xdr:colOff>
          <xdr:row>96</xdr:row>
          <xdr:rowOff>9525</xdr:rowOff>
        </xdr:to>
        <xdr:sp macro="" textlink="">
          <xdr:nvSpPr>
            <xdr:cNvPr id="26199" name="Check Box 6" hidden="1">
              <a:extLst>
                <a:ext uri="{63B3BB69-23CF-44E3-9099-C40C66FF867C}">
                  <a14:compatExt spid="_x0000_s26199"/>
                </a:ext>
                <a:ext uri="{FF2B5EF4-FFF2-40B4-BE49-F238E27FC236}">
                  <a16:creationId xmlns:a16="http://schemas.microsoft.com/office/drawing/2014/main" id="{00000000-0008-0000-0B00-000057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533400</xdr:colOff>
          <xdr:row>96</xdr:row>
          <xdr:rowOff>161925</xdr:rowOff>
        </xdr:from>
        <xdr:to>
          <xdr:col>4</xdr:col>
          <xdr:colOff>762000</xdr:colOff>
          <xdr:row>98</xdr:row>
          <xdr:rowOff>38100</xdr:rowOff>
        </xdr:to>
        <xdr:sp macro="" textlink="">
          <xdr:nvSpPr>
            <xdr:cNvPr id="26200" name="Check Box 7" hidden="1">
              <a:extLst>
                <a:ext uri="{63B3BB69-23CF-44E3-9099-C40C66FF867C}">
                  <a14:compatExt spid="_x0000_s26200"/>
                </a:ext>
                <a:ext uri="{FF2B5EF4-FFF2-40B4-BE49-F238E27FC236}">
                  <a16:creationId xmlns:a16="http://schemas.microsoft.com/office/drawing/2014/main" id="{00000000-0008-0000-0B00-000058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533400</xdr:colOff>
          <xdr:row>96</xdr:row>
          <xdr:rowOff>161925</xdr:rowOff>
        </xdr:from>
        <xdr:to>
          <xdr:col>5</xdr:col>
          <xdr:colOff>762000</xdr:colOff>
          <xdr:row>98</xdr:row>
          <xdr:rowOff>38100</xdr:rowOff>
        </xdr:to>
        <xdr:sp macro="" textlink="">
          <xdr:nvSpPr>
            <xdr:cNvPr id="26201" name="Check Box 8" hidden="1">
              <a:extLst>
                <a:ext uri="{63B3BB69-23CF-44E3-9099-C40C66FF867C}">
                  <a14:compatExt spid="_x0000_s26201"/>
                </a:ext>
                <a:ext uri="{FF2B5EF4-FFF2-40B4-BE49-F238E27FC236}">
                  <a16:creationId xmlns:a16="http://schemas.microsoft.com/office/drawing/2014/main" id="{00000000-0008-0000-0B00-000059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609600</xdr:colOff>
          <xdr:row>96</xdr:row>
          <xdr:rowOff>161925</xdr:rowOff>
        </xdr:from>
        <xdr:to>
          <xdr:col>6</xdr:col>
          <xdr:colOff>838200</xdr:colOff>
          <xdr:row>98</xdr:row>
          <xdr:rowOff>38100</xdr:rowOff>
        </xdr:to>
        <xdr:sp macro="" textlink="">
          <xdr:nvSpPr>
            <xdr:cNvPr id="26202" name="Check Box 9" hidden="1">
              <a:extLst>
                <a:ext uri="{63B3BB69-23CF-44E3-9099-C40C66FF867C}">
                  <a14:compatExt spid="_x0000_s26202"/>
                </a:ext>
                <a:ext uri="{FF2B5EF4-FFF2-40B4-BE49-F238E27FC236}">
                  <a16:creationId xmlns:a16="http://schemas.microsoft.com/office/drawing/2014/main" id="{00000000-0008-0000-0B00-00005A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533400</xdr:colOff>
          <xdr:row>98</xdr:row>
          <xdr:rowOff>161925</xdr:rowOff>
        </xdr:from>
        <xdr:to>
          <xdr:col>4</xdr:col>
          <xdr:colOff>762000</xdr:colOff>
          <xdr:row>100</xdr:row>
          <xdr:rowOff>38100</xdr:rowOff>
        </xdr:to>
        <xdr:sp macro="" textlink="">
          <xdr:nvSpPr>
            <xdr:cNvPr id="26203" name="Check Box 10" hidden="1">
              <a:extLst>
                <a:ext uri="{63B3BB69-23CF-44E3-9099-C40C66FF867C}">
                  <a14:compatExt spid="_x0000_s26203"/>
                </a:ext>
                <a:ext uri="{FF2B5EF4-FFF2-40B4-BE49-F238E27FC236}">
                  <a16:creationId xmlns:a16="http://schemas.microsoft.com/office/drawing/2014/main" id="{00000000-0008-0000-0B00-00005B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533400</xdr:colOff>
          <xdr:row>98</xdr:row>
          <xdr:rowOff>161925</xdr:rowOff>
        </xdr:from>
        <xdr:to>
          <xdr:col>5</xdr:col>
          <xdr:colOff>762000</xdr:colOff>
          <xdr:row>100</xdr:row>
          <xdr:rowOff>38100</xdr:rowOff>
        </xdr:to>
        <xdr:sp macro="" textlink="">
          <xdr:nvSpPr>
            <xdr:cNvPr id="26204" name="Check Box 11" hidden="1">
              <a:extLst>
                <a:ext uri="{63B3BB69-23CF-44E3-9099-C40C66FF867C}">
                  <a14:compatExt spid="_x0000_s26204"/>
                </a:ext>
                <a:ext uri="{FF2B5EF4-FFF2-40B4-BE49-F238E27FC236}">
                  <a16:creationId xmlns:a16="http://schemas.microsoft.com/office/drawing/2014/main" id="{00000000-0008-0000-0B00-00005C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609600</xdr:colOff>
          <xdr:row>98</xdr:row>
          <xdr:rowOff>152400</xdr:rowOff>
        </xdr:from>
        <xdr:to>
          <xdr:col>6</xdr:col>
          <xdr:colOff>838200</xdr:colOff>
          <xdr:row>100</xdr:row>
          <xdr:rowOff>38100</xdr:rowOff>
        </xdr:to>
        <xdr:sp macro="" textlink="">
          <xdr:nvSpPr>
            <xdr:cNvPr id="26205" name="Check Box 12" hidden="1">
              <a:extLst>
                <a:ext uri="{63B3BB69-23CF-44E3-9099-C40C66FF867C}">
                  <a14:compatExt spid="_x0000_s26205"/>
                </a:ext>
                <a:ext uri="{FF2B5EF4-FFF2-40B4-BE49-F238E27FC236}">
                  <a16:creationId xmlns:a16="http://schemas.microsoft.com/office/drawing/2014/main" id="{00000000-0008-0000-0B00-00005D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533400</xdr:colOff>
          <xdr:row>113</xdr:row>
          <xdr:rowOff>190500</xdr:rowOff>
        </xdr:from>
        <xdr:to>
          <xdr:col>4</xdr:col>
          <xdr:colOff>762000</xdr:colOff>
          <xdr:row>115</xdr:row>
          <xdr:rowOff>38100</xdr:rowOff>
        </xdr:to>
        <xdr:sp macro="" textlink="">
          <xdr:nvSpPr>
            <xdr:cNvPr id="26206" name="Check Box 1" hidden="1">
              <a:extLst>
                <a:ext uri="{63B3BB69-23CF-44E3-9099-C40C66FF867C}">
                  <a14:compatExt spid="_x0000_s26206"/>
                </a:ext>
                <a:ext uri="{FF2B5EF4-FFF2-40B4-BE49-F238E27FC236}">
                  <a16:creationId xmlns:a16="http://schemas.microsoft.com/office/drawing/2014/main" id="{00000000-0008-0000-0B00-00005E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533400</xdr:colOff>
          <xdr:row>113</xdr:row>
          <xdr:rowOff>190500</xdr:rowOff>
        </xdr:from>
        <xdr:to>
          <xdr:col>5</xdr:col>
          <xdr:colOff>762000</xdr:colOff>
          <xdr:row>115</xdr:row>
          <xdr:rowOff>38100</xdr:rowOff>
        </xdr:to>
        <xdr:sp macro="" textlink="">
          <xdr:nvSpPr>
            <xdr:cNvPr id="26207" name="Check Box 2" hidden="1">
              <a:extLst>
                <a:ext uri="{63B3BB69-23CF-44E3-9099-C40C66FF867C}">
                  <a14:compatExt spid="_x0000_s26207"/>
                </a:ext>
                <a:ext uri="{FF2B5EF4-FFF2-40B4-BE49-F238E27FC236}">
                  <a16:creationId xmlns:a16="http://schemas.microsoft.com/office/drawing/2014/main" id="{00000000-0008-0000-0B00-00005F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609600</xdr:colOff>
          <xdr:row>113</xdr:row>
          <xdr:rowOff>190500</xdr:rowOff>
        </xdr:from>
        <xdr:to>
          <xdr:col>6</xdr:col>
          <xdr:colOff>838200</xdr:colOff>
          <xdr:row>115</xdr:row>
          <xdr:rowOff>38100</xdr:rowOff>
        </xdr:to>
        <xdr:sp macro="" textlink="">
          <xdr:nvSpPr>
            <xdr:cNvPr id="26208" name="Check Box 3" hidden="1">
              <a:extLst>
                <a:ext uri="{63B3BB69-23CF-44E3-9099-C40C66FF867C}">
                  <a14:compatExt spid="_x0000_s26208"/>
                </a:ext>
                <a:ext uri="{FF2B5EF4-FFF2-40B4-BE49-F238E27FC236}">
                  <a16:creationId xmlns:a16="http://schemas.microsoft.com/office/drawing/2014/main" id="{00000000-0008-0000-0B00-000060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533400</xdr:colOff>
          <xdr:row>114</xdr:row>
          <xdr:rowOff>152400</xdr:rowOff>
        </xdr:from>
        <xdr:to>
          <xdr:col>4</xdr:col>
          <xdr:colOff>762000</xdr:colOff>
          <xdr:row>116</xdr:row>
          <xdr:rowOff>9525</xdr:rowOff>
        </xdr:to>
        <xdr:sp macro="" textlink="">
          <xdr:nvSpPr>
            <xdr:cNvPr id="26209" name="Check Box 4" hidden="1">
              <a:extLst>
                <a:ext uri="{63B3BB69-23CF-44E3-9099-C40C66FF867C}">
                  <a14:compatExt spid="_x0000_s26209"/>
                </a:ext>
                <a:ext uri="{FF2B5EF4-FFF2-40B4-BE49-F238E27FC236}">
                  <a16:creationId xmlns:a16="http://schemas.microsoft.com/office/drawing/2014/main" id="{00000000-0008-0000-0B00-000061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533400</xdr:colOff>
          <xdr:row>114</xdr:row>
          <xdr:rowOff>133350</xdr:rowOff>
        </xdr:from>
        <xdr:to>
          <xdr:col>5</xdr:col>
          <xdr:colOff>762000</xdr:colOff>
          <xdr:row>116</xdr:row>
          <xdr:rowOff>9525</xdr:rowOff>
        </xdr:to>
        <xdr:sp macro="" textlink="">
          <xdr:nvSpPr>
            <xdr:cNvPr id="26210" name="Check Box 5" hidden="1">
              <a:extLst>
                <a:ext uri="{63B3BB69-23CF-44E3-9099-C40C66FF867C}">
                  <a14:compatExt spid="_x0000_s26210"/>
                </a:ext>
                <a:ext uri="{FF2B5EF4-FFF2-40B4-BE49-F238E27FC236}">
                  <a16:creationId xmlns:a16="http://schemas.microsoft.com/office/drawing/2014/main" id="{00000000-0008-0000-0B00-000062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609600</xdr:colOff>
          <xdr:row>114</xdr:row>
          <xdr:rowOff>152400</xdr:rowOff>
        </xdr:from>
        <xdr:to>
          <xdr:col>6</xdr:col>
          <xdr:colOff>838200</xdr:colOff>
          <xdr:row>116</xdr:row>
          <xdr:rowOff>9525</xdr:rowOff>
        </xdr:to>
        <xdr:sp macro="" textlink="">
          <xdr:nvSpPr>
            <xdr:cNvPr id="26211" name="Check Box 6" hidden="1">
              <a:extLst>
                <a:ext uri="{63B3BB69-23CF-44E3-9099-C40C66FF867C}">
                  <a14:compatExt spid="_x0000_s26211"/>
                </a:ext>
                <a:ext uri="{FF2B5EF4-FFF2-40B4-BE49-F238E27FC236}">
                  <a16:creationId xmlns:a16="http://schemas.microsoft.com/office/drawing/2014/main" id="{00000000-0008-0000-0B00-000063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533400</xdr:colOff>
          <xdr:row>116</xdr:row>
          <xdr:rowOff>161925</xdr:rowOff>
        </xdr:from>
        <xdr:to>
          <xdr:col>4</xdr:col>
          <xdr:colOff>762000</xdr:colOff>
          <xdr:row>118</xdr:row>
          <xdr:rowOff>38100</xdr:rowOff>
        </xdr:to>
        <xdr:sp macro="" textlink="">
          <xdr:nvSpPr>
            <xdr:cNvPr id="26212" name="Check Box 7" hidden="1">
              <a:extLst>
                <a:ext uri="{63B3BB69-23CF-44E3-9099-C40C66FF867C}">
                  <a14:compatExt spid="_x0000_s26212"/>
                </a:ext>
                <a:ext uri="{FF2B5EF4-FFF2-40B4-BE49-F238E27FC236}">
                  <a16:creationId xmlns:a16="http://schemas.microsoft.com/office/drawing/2014/main" id="{00000000-0008-0000-0B00-000064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533400</xdr:colOff>
          <xdr:row>116</xdr:row>
          <xdr:rowOff>161925</xdr:rowOff>
        </xdr:from>
        <xdr:to>
          <xdr:col>5</xdr:col>
          <xdr:colOff>762000</xdr:colOff>
          <xdr:row>118</xdr:row>
          <xdr:rowOff>38100</xdr:rowOff>
        </xdr:to>
        <xdr:sp macro="" textlink="">
          <xdr:nvSpPr>
            <xdr:cNvPr id="26213" name="Check Box 8" hidden="1">
              <a:extLst>
                <a:ext uri="{63B3BB69-23CF-44E3-9099-C40C66FF867C}">
                  <a14:compatExt spid="_x0000_s26213"/>
                </a:ext>
                <a:ext uri="{FF2B5EF4-FFF2-40B4-BE49-F238E27FC236}">
                  <a16:creationId xmlns:a16="http://schemas.microsoft.com/office/drawing/2014/main" id="{00000000-0008-0000-0B00-000065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609600</xdr:colOff>
          <xdr:row>116</xdr:row>
          <xdr:rowOff>161925</xdr:rowOff>
        </xdr:from>
        <xdr:to>
          <xdr:col>6</xdr:col>
          <xdr:colOff>838200</xdr:colOff>
          <xdr:row>118</xdr:row>
          <xdr:rowOff>38100</xdr:rowOff>
        </xdr:to>
        <xdr:sp macro="" textlink="">
          <xdr:nvSpPr>
            <xdr:cNvPr id="26214" name="Check Box 9" hidden="1">
              <a:extLst>
                <a:ext uri="{63B3BB69-23CF-44E3-9099-C40C66FF867C}">
                  <a14:compatExt spid="_x0000_s26214"/>
                </a:ext>
                <a:ext uri="{FF2B5EF4-FFF2-40B4-BE49-F238E27FC236}">
                  <a16:creationId xmlns:a16="http://schemas.microsoft.com/office/drawing/2014/main" id="{00000000-0008-0000-0B00-000066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533400</xdr:colOff>
          <xdr:row>118</xdr:row>
          <xdr:rowOff>161925</xdr:rowOff>
        </xdr:from>
        <xdr:to>
          <xdr:col>4</xdr:col>
          <xdr:colOff>762000</xdr:colOff>
          <xdr:row>120</xdr:row>
          <xdr:rowOff>38100</xdr:rowOff>
        </xdr:to>
        <xdr:sp macro="" textlink="">
          <xdr:nvSpPr>
            <xdr:cNvPr id="26215" name="Check Box 10" hidden="1">
              <a:extLst>
                <a:ext uri="{63B3BB69-23CF-44E3-9099-C40C66FF867C}">
                  <a14:compatExt spid="_x0000_s26215"/>
                </a:ext>
                <a:ext uri="{FF2B5EF4-FFF2-40B4-BE49-F238E27FC236}">
                  <a16:creationId xmlns:a16="http://schemas.microsoft.com/office/drawing/2014/main" id="{00000000-0008-0000-0B00-000067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533400</xdr:colOff>
          <xdr:row>118</xdr:row>
          <xdr:rowOff>161925</xdr:rowOff>
        </xdr:from>
        <xdr:to>
          <xdr:col>5</xdr:col>
          <xdr:colOff>762000</xdr:colOff>
          <xdr:row>120</xdr:row>
          <xdr:rowOff>38100</xdr:rowOff>
        </xdr:to>
        <xdr:sp macro="" textlink="">
          <xdr:nvSpPr>
            <xdr:cNvPr id="26216" name="Check Box 11" hidden="1">
              <a:extLst>
                <a:ext uri="{63B3BB69-23CF-44E3-9099-C40C66FF867C}">
                  <a14:compatExt spid="_x0000_s26216"/>
                </a:ext>
                <a:ext uri="{FF2B5EF4-FFF2-40B4-BE49-F238E27FC236}">
                  <a16:creationId xmlns:a16="http://schemas.microsoft.com/office/drawing/2014/main" id="{00000000-0008-0000-0B00-000068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609600</xdr:colOff>
          <xdr:row>118</xdr:row>
          <xdr:rowOff>152400</xdr:rowOff>
        </xdr:from>
        <xdr:to>
          <xdr:col>6</xdr:col>
          <xdr:colOff>838200</xdr:colOff>
          <xdr:row>120</xdr:row>
          <xdr:rowOff>38100</xdr:rowOff>
        </xdr:to>
        <xdr:sp macro="" textlink="">
          <xdr:nvSpPr>
            <xdr:cNvPr id="26217" name="Check Box 12" hidden="1">
              <a:extLst>
                <a:ext uri="{63B3BB69-23CF-44E3-9099-C40C66FF867C}">
                  <a14:compatExt spid="_x0000_s26217"/>
                </a:ext>
                <a:ext uri="{FF2B5EF4-FFF2-40B4-BE49-F238E27FC236}">
                  <a16:creationId xmlns:a16="http://schemas.microsoft.com/office/drawing/2014/main" id="{00000000-0008-0000-0B00-000069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419100</xdr:colOff>
          <xdr:row>53</xdr:row>
          <xdr:rowOff>190500</xdr:rowOff>
        </xdr:from>
        <xdr:to>
          <xdr:col>9</xdr:col>
          <xdr:colOff>657225</xdr:colOff>
          <xdr:row>55</xdr:row>
          <xdr:rowOff>38100</xdr:rowOff>
        </xdr:to>
        <xdr:sp macro="" textlink="">
          <xdr:nvSpPr>
            <xdr:cNvPr id="26218" name="Check Box 1" hidden="1">
              <a:extLst>
                <a:ext uri="{63B3BB69-23CF-44E3-9099-C40C66FF867C}">
                  <a14:compatExt spid="_x0000_s26218"/>
                </a:ext>
                <a:ext uri="{FF2B5EF4-FFF2-40B4-BE49-F238E27FC236}">
                  <a16:creationId xmlns:a16="http://schemas.microsoft.com/office/drawing/2014/main" id="{00000000-0008-0000-0B00-00006A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457200</xdr:colOff>
          <xdr:row>53</xdr:row>
          <xdr:rowOff>190500</xdr:rowOff>
        </xdr:from>
        <xdr:to>
          <xdr:col>10</xdr:col>
          <xdr:colOff>695325</xdr:colOff>
          <xdr:row>55</xdr:row>
          <xdr:rowOff>38100</xdr:rowOff>
        </xdr:to>
        <xdr:sp macro="" textlink="">
          <xdr:nvSpPr>
            <xdr:cNvPr id="26219" name="Check Box 2" hidden="1">
              <a:extLst>
                <a:ext uri="{63B3BB69-23CF-44E3-9099-C40C66FF867C}">
                  <a14:compatExt spid="_x0000_s26219"/>
                </a:ext>
                <a:ext uri="{FF2B5EF4-FFF2-40B4-BE49-F238E27FC236}">
                  <a16:creationId xmlns:a16="http://schemas.microsoft.com/office/drawing/2014/main" id="{00000000-0008-0000-0B00-00006B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457200</xdr:colOff>
          <xdr:row>53</xdr:row>
          <xdr:rowOff>190500</xdr:rowOff>
        </xdr:from>
        <xdr:to>
          <xdr:col>11</xdr:col>
          <xdr:colOff>685800</xdr:colOff>
          <xdr:row>55</xdr:row>
          <xdr:rowOff>38100</xdr:rowOff>
        </xdr:to>
        <xdr:sp macro="" textlink="">
          <xdr:nvSpPr>
            <xdr:cNvPr id="26220" name="Check Box 3" hidden="1">
              <a:extLst>
                <a:ext uri="{63B3BB69-23CF-44E3-9099-C40C66FF867C}">
                  <a14:compatExt spid="_x0000_s26220"/>
                </a:ext>
                <a:ext uri="{FF2B5EF4-FFF2-40B4-BE49-F238E27FC236}">
                  <a16:creationId xmlns:a16="http://schemas.microsoft.com/office/drawing/2014/main" id="{00000000-0008-0000-0B00-00006C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419100</xdr:colOff>
          <xdr:row>54</xdr:row>
          <xdr:rowOff>152400</xdr:rowOff>
        </xdr:from>
        <xdr:to>
          <xdr:col>9</xdr:col>
          <xdr:colOff>657225</xdr:colOff>
          <xdr:row>56</xdr:row>
          <xdr:rowOff>9525</xdr:rowOff>
        </xdr:to>
        <xdr:sp macro="" textlink="">
          <xdr:nvSpPr>
            <xdr:cNvPr id="26221" name="Check Box 4" hidden="1">
              <a:extLst>
                <a:ext uri="{63B3BB69-23CF-44E3-9099-C40C66FF867C}">
                  <a14:compatExt spid="_x0000_s26221"/>
                </a:ext>
                <a:ext uri="{FF2B5EF4-FFF2-40B4-BE49-F238E27FC236}">
                  <a16:creationId xmlns:a16="http://schemas.microsoft.com/office/drawing/2014/main" id="{00000000-0008-0000-0B00-00006D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457200</xdr:colOff>
          <xdr:row>54</xdr:row>
          <xdr:rowOff>133350</xdr:rowOff>
        </xdr:from>
        <xdr:to>
          <xdr:col>10</xdr:col>
          <xdr:colOff>695325</xdr:colOff>
          <xdr:row>56</xdr:row>
          <xdr:rowOff>9525</xdr:rowOff>
        </xdr:to>
        <xdr:sp macro="" textlink="">
          <xdr:nvSpPr>
            <xdr:cNvPr id="26222" name="Check Box 5" hidden="1">
              <a:extLst>
                <a:ext uri="{63B3BB69-23CF-44E3-9099-C40C66FF867C}">
                  <a14:compatExt spid="_x0000_s26222"/>
                </a:ext>
                <a:ext uri="{FF2B5EF4-FFF2-40B4-BE49-F238E27FC236}">
                  <a16:creationId xmlns:a16="http://schemas.microsoft.com/office/drawing/2014/main" id="{00000000-0008-0000-0B00-00006E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457200</xdr:colOff>
          <xdr:row>54</xdr:row>
          <xdr:rowOff>152400</xdr:rowOff>
        </xdr:from>
        <xdr:to>
          <xdr:col>11</xdr:col>
          <xdr:colOff>685800</xdr:colOff>
          <xdr:row>56</xdr:row>
          <xdr:rowOff>9525</xdr:rowOff>
        </xdr:to>
        <xdr:sp macro="" textlink="">
          <xdr:nvSpPr>
            <xdr:cNvPr id="26223" name="Check Box 6" hidden="1">
              <a:extLst>
                <a:ext uri="{63B3BB69-23CF-44E3-9099-C40C66FF867C}">
                  <a14:compatExt spid="_x0000_s26223"/>
                </a:ext>
                <a:ext uri="{FF2B5EF4-FFF2-40B4-BE49-F238E27FC236}">
                  <a16:creationId xmlns:a16="http://schemas.microsoft.com/office/drawing/2014/main" id="{00000000-0008-0000-0B00-00006F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419100</xdr:colOff>
          <xdr:row>56</xdr:row>
          <xdr:rowOff>161925</xdr:rowOff>
        </xdr:from>
        <xdr:to>
          <xdr:col>9</xdr:col>
          <xdr:colOff>657225</xdr:colOff>
          <xdr:row>58</xdr:row>
          <xdr:rowOff>38100</xdr:rowOff>
        </xdr:to>
        <xdr:sp macro="" textlink="">
          <xdr:nvSpPr>
            <xdr:cNvPr id="26224" name="Check Box 7" hidden="1">
              <a:extLst>
                <a:ext uri="{63B3BB69-23CF-44E3-9099-C40C66FF867C}">
                  <a14:compatExt spid="_x0000_s26224"/>
                </a:ext>
                <a:ext uri="{FF2B5EF4-FFF2-40B4-BE49-F238E27FC236}">
                  <a16:creationId xmlns:a16="http://schemas.microsoft.com/office/drawing/2014/main" id="{00000000-0008-0000-0B00-000070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457200</xdr:colOff>
          <xdr:row>56</xdr:row>
          <xdr:rowOff>161925</xdr:rowOff>
        </xdr:from>
        <xdr:to>
          <xdr:col>10</xdr:col>
          <xdr:colOff>685800</xdr:colOff>
          <xdr:row>58</xdr:row>
          <xdr:rowOff>38100</xdr:rowOff>
        </xdr:to>
        <xdr:sp macro="" textlink="">
          <xdr:nvSpPr>
            <xdr:cNvPr id="26225" name="Check Box 8" hidden="1">
              <a:extLst>
                <a:ext uri="{63B3BB69-23CF-44E3-9099-C40C66FF867C}">
                  <a14:compatExt spid="_x0000_s26225"/>
                </a:ext>
                <a:ext uri="{FF2B5EF4-FFF2-40B4-BE49-F238E27FC236}">
                  <a16:creationId xmlns:a16="http://schemas.microsoft.com/office/drawing/2014/main" id="{00000000-0008-0000-0B00-000071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457200</xdr:colOff>
          <xdr:row>56</xdr:row>
          <xdr:rowOff>161925</xdr:rowOff>
        </xdr:from>
        <xdr:to>
          <xdr:col>11</xdr:col>
          <xdr:colOff>685800</xdr:colOff>
          <xdr:row>58</xdr:row>
          <xdr:rowOff>38100</xdr:rowOff>
        </xdr:to>
        <xdr:sp macro="" textlink="">
          <xdr:nvSpPr>
            <xdr:cNvPr id="26226" name="Check Box 9" hidden="1">
              <a:extLst>
                <a:ext uri="{63B3BB69-23CF-44E3-9099-C40C66FF867C}">
                  <a14:compatExt spid="_x0000_s26226"/>
                </a:ext>
                <a:ext uri="{FF2B5EF4-FFF2-40B4-BE49-F238E27FC236}">
                  <a16:creationId xmlns:a16="http://schemas.microsoft.com/office/drawing/2014/main" id="{00000000-0008-0000-0B00-000072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419100</xdr:colOff>
          <xdr:row>58</xdr:row>
          <xdr:rowOff>161925</xdr:rowOff>
        </xdr:from>
        <xdr:to>
          <xdr:col>9</xdr:col>
          <xdr:colOff>657225</xdr:colOff>
          <xdr:row>60</xdr:row>
          <xdr:rowOff>38100</xdr:rowOff>
        </xdr:to>
        <xdr:sp macro="" textlink="">
          <xdr:nvSpPr>
            <xdr:cNvPr id="26227" name="Check Box 10" hidden="1">
              <a:extLst>
                <a:ext uri="{63B3BB69-23CF-44E3-9099-C40C66FF867C}">
                  <a14:compatExt spid="_x0000_s26227"/>
                </a:ext>
                <a:ext uri="{FF2B5EF4-FFF2-40B4-BE49-F238E27FC236}">
                  <a16:creationId xmlns:a16="http://schemas.microsoft.com/office/drawing/2014/main" id="{00000000-0008-0000-0B00-000073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457200</xdr:colOff>
          <xdr:row>58</xdr:row>
          <xdr:rowOff>161925</xdr:rowOff>
        </xdr:from>
        <xdr:to>
          <xdr:col>10</xdr:col>
          <xdr:colOff>695325</xdr:colOff>
          <xdr:row>60</xdr:row>
          <xdr:rowOff>38100</xdr:rowOff>
        </xdr:to>
        <xdr:sp macro="" textlink="">
          <xdr:nvSpPr>
            <xdr:cNvPr id="26228" name="Check Box 11" hidden="1">
              <a:extLst>
                <a:ext uri="{63B3BB69-23CF-44E3-9099-C40C66FF867C}">
                  <a14:compatExt spid="_x0000_s26228"/>
                </a:ext>
                <a:ext uri="{FF2B5EF4-FFF2-40B4-BE49-F238E27FC236}">
                  <a16:creationId xmlns:a16="http://schemas.microsoft.com/office/drawing/2014/main" id="{00000000-0008-0000-0B00-000074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457200</xdr:colOff>
          <xdr:row>58</xdr:row>
          <xdr:rowOff>152400</xdr:rowOff>
        </xdr:from>
        <xdr:to>
          <xdr:col>11</xdr:col>
          <xdr:colOff>685800</xdr:colOff>
          <xdr:row>60</xdr:row>
          <xdr:rowOff>38100</xdr:rowOff>
        </xdr:to>
        <xdr:sp macro="" textlink="">
          <xdr:nvSpPr>
            <xdr:cNvPr id="26229" name="Check Box 12" hidden="1">
              <a:extLst>
                <a:ext uri="{63B3BB69-23CF-44E3-9099-C40C66FF867C}">
                  <a14:compatExt spid="_x0000_s26229"/>
                </a:ext>
                <a:ext uri="{FF2B5EF4-FFF2-40B4-BE49-F238E27FC236}">
                  <a16:creationId xmlns:a16="http://schemas.microsoft.com/office/drawing/2014/main" id="{00000000-0008-0000-0B00-000075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419100</xdr:colOff>
          <xdr:row>73</xdr:row>
          <xdr:rowOff>190500</xdr:rowOff>
        </xdr:from>
        <xdr:to>
          <xdr:col>9</xdr:col>
          <xdr:colOff>657225</xdr:colOff>
          <xdr:row>75</xdr:row>
          <xdr:rowOff>38100</xdr:rowOff>
        </xdr:to>
        <xdr:sp macro="" textlink="">
          <xdr:nvSpPr>
            <xdr:cNvPr id="26230" name="Check Box 1" hidden="1">
              <a:extLst>
                <a:ext uri="{63B3BB69-23CF-44E3-9099-C40C66FF867C}">
                  <a14:compatExt spid="_x0000_s26230"/>
                </a:ext>
                <a:ext uri="{FF2B5EF4-FFF2-40B4-BE49-F238E27FC236}">
                  <a16:creationId xmlns:a16="http://schemas.microsoft.com/office/drawing/2014/main" id="{00000000-0008-0000-0B00-000076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457200</xdr:colOff>
          <xdr:row>73</xdr:row>
          <xdr:rowOff>190500</xdr:rowOff>
        </xdr:from>
        <xdr:to>
          <xdr:col>10</xdr:col>
          <xdr:colOff>695325</xdr:colOff>
          <xdr:row>75</xdr:row>
          <xdr:rowOff>38100</xdr:rowOff>
        </xdr:to>
        <xdr:sp macro="" textlink="">
          <xdr:nvSpPr>
            <xdr:cNvPr id="26231" name="Check Box 2" hidden="1">
              <a:extLst>
                <a:ext uri="{63B3BB69-23CF-44E3-9099-C40C66FF867C}">
                  <a14:compatExt spid="_x0000_s26231"/>
                </a:ext>
                <a:ext uri="{FF2B5EF4-FFF2-40B4-BE49-F238E27FC236}">
                  <a16:creationId xmlns:a16="http://schemas.microsoft.com/office/drawing/2014/main" id="{00000000-0008-0000-0B00-000077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457200</xdr:colOff>
          <xdr:row>73</xdr:row>
          <xdr:rowOff>190500</xdr:rowOff>
        </xdr:from>
        <xdr:to>
          <xdr:col>11</xdr:col>
          <xdr:colOff>685800</xdr:colOff>
          <xdr:row>75</xdr:row>
          <xdr:rowOff>38100</xdr:rowOff>
        </xdr:to>
        <xdr:sp macro="" textlink="">
          <xdr:nvSpPr>
            <xdr:cNvPr id="26232" name="Check Box 3" hidden="1">
              <a:extLst>
                <a:ext uri="{63B3BB69-23CF-44E3-9099-C40C66FF867C}">
                  <a14:compatExt spid="_x0000_s26232"/>
                </a:ext>
                <a:ext uri="{FF2B5EF4-FFF2-40B4-BE49-F238E27FC236}">
                  <a16:creationId xmlns:a16="http://schemas.microsoft.com/office/drawing/2014/main" id="{00000000-0008-0000-0B00-000078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419100</xdr:colOff>
          <xdr:row>74</xdr:row>
          <xdr:rowOff>152400</xdr:rowOff>
        </xdr:from>
        <xdr:to>
          <xdr:col>9</xdr:col>
          <xdr:colOff>657225</xdr:colOff>
          <xdr:row>76</xdr:row>
          <xdr:rowOff>9525</xdr:rowOff>
        </xdr:to>
        <xdr:sp macro="" textlink="">
          <xdr:nvSpPr>
            <xdr:cNvPr id="26233" name="Check Box 4" hidden="1">
              <a:extLst>
                <a:ext uri="{63B3BB69-23CF-44E3-9099-C40C66FF867C}">
                  <a14:compatExt spid="_x0000_s26233"/>
                </a:ext>
                <a:ext uri="{FF2B5EF4-FFF2-40B4-BE49-F238E27FC236}">
                  <a16:creationId xmlns:a16="http://schemas.microsoft.com/office/drawing/2014/main" id="{00000000-0008-0000-0B00-000079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457200</xdr:colOff>
          <xdr:row>74</xdr:row>
          <xdr:rowOff>133350</xdr:rowOff>
        </xdr:from>
        <xdr:to>
          <xdr:col>10</xdr:col>
          <xdr:colOff>695325</xdr:colOff>
          <xdr:row>76</xdr:row>
          <xdr:rowOff>9525</xdr:rowOff>
        </xdr:to>
        <xdr:sp macro="" textlink="">
          <xdr:nvSpPr>
            <xdr:cNvPr id="26234" name="Check Box 5" hidden="1">
              <a:extLst>
                <a:ext uri="{63B3BB69-23CF-44E3-9099-C40C66FF867C}">
                  <a14:compatExt spid="_x0000_s26234"/>
                </a:ext>
                <a:ext uri="{FF2B5EF4-FFF2-40B4-BE49-F238E27FC236}">
                  <a16:creationId xmlns:a16="http://schemas.microsoft.com/office/drawing/2014/main" id="{00000000-0008-0000-0B00-00007A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457200</xdr:colOff>
          <xdr:row>74</xdr:row>
          <xdr:rowOff>152400</xdr:rowOff>
        </xdr:from>
        <xdr:to>
          <xdr:col>11</xdr:col>
          <xdr:colOff>685800</xdr:colOff>
          <xdr:row>76</xdr:row>
          <xdr:rowOff>9525</xdr:rowOff>
        </xdr:to>
        <xdr:sp macro="" textlink="">
          <xdr:nvSpPr>
            <xdr:cNvPr id="26235" name="Check Box 6" hidden="1">
              <a:extLst>
                <a:ext uri="{63B3BB69-23CF-44E3-9099-C40C66FF867C}">
                  <a14:compatExt spid="_x0000_s26235"/>
                </a:ext>
                <a:ext uri="{FF2B5EF4-FFF2-40B4-BE49-F238E27FC236}">
                  <a16:creationId xmlns:a16="http://schemas.microsoft.com/office/drawing/2014/main" id="{00000000-0008-0000-0B00-00007B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419100</xdr:colOff>
          <xdr:row>76</xdr:row>
          <xdr:rowOff>161925</xdr:rowOff>
        </xdr:from>
        <xdr:to>
          <xdr:col>9</xdr:col>
          <xdr:colOff>657225</xdr:colOff>
          <xdr:row>78</xdr:row>
          <xdr:rowOff>38100</xdr:rowOff>
        </xdr:to>
        <xdr:sp macro="" textlink="">
          <xdr:nvSpPr>
            <xdr:cNvPr id="26236" name="Check Box 7" hidden="1">
              <a:extLst>
                <a:ext uri="{63B3BB69-23CF-44E3-9099-C40C66FF867C}">
                  <a14:compatExt spid="_x0000_s26236"/>
                </a:ext>
                <a:ext uri="{FF2B5EF4-FFF2-40B4-BE49-F238E27FC236}">
                  <a16:creationId xmlns:a16="http://schemas.microsoft.com/office/drawing/2014/main" id="{00000000-0008-0000-0B00-00007C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457200</xdr:colOff>
          <xdr:row>76</xdr:row>
          <xdr:rowOff>161925</xdr:rowOff>
        </xdr:from>
        <xdr:to>
          <xdr:col>10</xdr:col>
          <xdr:colOff>685800</xdr:colOff>
          <xdr:row>78</xdr:row>
          <xdr:rowOff>38100</xdr:rowOff>
        </xdr:to>
        <xdr:sp macro="" textlink="">
          <xdr:nvSpPr>
            <xdr:cNvPr id="26237" name="Check Box 8" hidden="1">
              <a:extLst>
                <a:ext uri="{63B3BB69-23CF-44E3-9099-C40C66FF867C}">
                  <a14:compatExt spid="_x0000_s26237"/>
                </a:ext>
                <a:ext uri="{FF2B5EF4-FFF2-40B4-BE49-F238E27FC236}">
                  <a16:creationId xmlns:a16="http://schemas.microsoft.com/office/drawing/2014/main" id="{00000000-0008-0000-0B00-00007D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457200</xdr:colOff>
          <xdr:row>76</xdr:row>
          <xdr:rowOff>161925</xdr:rowOff>
        </xdr:from>
        <xdr:to>
          <xdr:col>11</xdr:col>
          <xdr:colOff>685800</xdr:colOff>
          <xdr:row>78</xdr:row>
          <xdr:rowOff>38100</xdr:rowOff>
        </xdr:to>
        <xdr:sp macro="" textlink="">
          <xdr:nvSpPr>
            <xdr:cNvPr id="26238" name="Check Box 9" hidden="1">
              <a:extLst>
                <a:ext uri="{63B3BB69-23CF-44E3-9099-C40C66FF867C}">
                  <a14:compatExt spid="_x0000_s26238"/>
                </a:ext>
                <a:ext uri="{FF2B5EF4-FFF2-40B4-BE49-F238E27FC236}">
                  <a16:creationId xmlns:a16="http://schemas.microsoft.com/office/drawing/2014/main" id="{00000000-0008-0000-0B00-00007E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419100</xdr:colOff>
          <xdr:row>78</xdr:row>
          <xdr:rowOff>161925</xdr:rowOff>
        </xdr:from>
        <xdr:to>
          <xdr:col>9</xdr:col>
          <xdr:colOff>657225</xdr:colOff>
          <xdr:row>80</xdr:row>
          <xdr:rowOff>38100</xdr:rowOff>
        </xdr:to>
        <xdr:sp macro="" textlink="">
          <xdr:nvSpPr>
            <xdr:cNvPr id="26239" name="Check Box 10" hidden="1">
              <a:extLst>
                <a:ext uri="{63B3BB69-23CF-44E3-9099-C40C66FF867C}">
                  <a14:compatExt spid="_x0000_s26239"/>
                </a:ext>
                <a:ext uri="{FF2B5EF4-FFF2-40B4-BE49-F238E27FC236}">
                  <a16:creationId xmlns:a16="http://schemas.microsoft.com/office/drawing/2014/main" id="{00000000-0008-0000-0B00-00007F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457200</xdr:colOff>
          <xdr:row>78</xdr:row>
          <xdr:rowOff>161925</xdr:rowOff>
        </xdr:from>
        <xdr:to>
          <xdr:col>10</xdr:col>
          <xdr:colOff>695325</xdr:colOff>
          <xdr:row>80</xdr:row>
          <xdr:rowOff>38100</xdr:rowOff>
        </xdr:to>
        <xdr:sp macro="" textlink="">
          <xdr:nvSpPr>
            <xdr:cNvPr id="26240" name="Check Box 11" hidden="1">
              <a:extLst>
                <a:ext uri="{63B3BB69-23CF-44E3-9099-C40C66FF867C}">
                  <a14:compatExt spid="_x0000_s26240"/>
                </a:ext>
                <a:ext uri="{FF2B5EF4-FFF2-40B4-BE49-F238E27FC236}">
                  <a16:creationId xmlns:a16="http://schemas.microsoft.com/office/drawing/2014/main" id="{00000000-0008-0000-0B00-000080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457200</xdr:colOff>
          <xdr:row>78</xdr:row>
          <xdr:rowOff>152400</xdr:rowOff>
        </xdr:from>
        <xdr:to>
          <xdr:col>11</xdr:col>
          <xdr:colOff>685800</xdr:colOff>
          <xdr:row>80</xdr:row>
          <xdr:rowOff>38100</xdr:rowOff>
        </xdr:to>
        <xdr:sp macro="" textlink="">
          <xdr:nvSpPr>
            <xdr:cNvPr id="26241" name="Check Box 12" hidden="1">
              <a:extLst>
                <a:ext uri="{63B3BB69-23CF-44E3-9099-C40C66FF867C}">
                  <a14:compatExt spid="_x0000_s26241"/>
                </a:ext>
                <a:ext uri="{FF2B5EF4-FFF2-40B4-BE49-F238E27FC236}">
                  <a16:creationId xmlns:a16="http://schemas.microsoft.com/office/drawing/2014/main" id="{00000000-0008-0000-0B00-000081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419100</xdr:colOff>
          <xdr:row>93</xdr:row>
          <xdr:rowOff>190500</xdr:rowOff>
        </xdr:from>
        <xdr:to>
          <xdr:col>9</xdr:col>
          <xdr:colOff>657225</xdr:colOff>
          <xdr:row>95</xdr:row>
          <xdr:rowOff>38100</xdr:rowOff>
        </xdr:to>
        <xdr:sp macro="" textlink="">
          <xdr:nvSpPr>
            <xdr:cNvPr id="26242" name="Check Box 1" hidden="1">
              <a:extLst>
                <a:ext uri="{63B3BB69-23CF-44E3-9099-C40C66FF867C}">
                  <a14:compatExt spid="_x0000_s26242"/>
                </a:ext>
                <a:ext uri="{FF2B5EF4-FFF2-40B4-BE49-F238E27FC236}">
                  <a16:creationId xmlns:a16="http://schemas.microsoft.com/office/drawing/2014/main" id="{00000000-0008-0000-0B00-000082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457200</xdr:colOff>
          <xdr:row>93</xdr:row>
          <xdr:rowOff>190500</xdr:rowOff>
        </xdr:from>
        <xdr:to>
          <xdr:col>10</xdr:col>
          <xdr:colOff>695325</xdr:colOff>
          <xdr:row>95</xdr:row>
          <xdr:rowOff>38100</xdr:rowOff>
        </xdr:to>
        <xdr:sp macro="" textlink="">
          <xdr:nvSpPr>
            <xdr:cNvPr id="26243" name="Check Box 2" hidden="1">
              <a:extLst>
                <a:ext uri="{63B3BB69-23CF-44E3-9099-C40C66FF867C}">
                  <a14:compatExt spid="_x0000_s26243"/>
                </a:ext>
                <a:ext uri="{FF2B5EF4-FFF2-40B4-BE49-F238E27FC236}">
                  <a16:creationId xmlns:a16="http://schemas.microsoft.com/office/drawing/2014/main" id="{00000000-0008-0000-0B00-000083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457200</xdr:colOff>
          <xdr:row>93</xdr:row>
          <xdr:rowOff>190500</xdr:rowOff>
        </xdr:from>
        <xdr:to>
          <xdr:col>11</xdr:col>
          <xdr:colOff>685800</xdr:colOff>
          <xdr:row>95</xdr:row>
          <xdr:rowOff>38100</xdr:rowOff>
        </xdr:to>
        <xdr:sp macro="" textlink="">
          <xdr:nvSpPr>
            <xdr:cNvPr id="26244" name="Check Box 3" hidden="1">
              <a:extLst>
                <a:ext uri="{63B3BB69-23CF-44E3-9099-C40C66FF867C}">
                  <a14:compatExt spid="_x0000_s26244"/>
                </a:ext>
                <a:ext uri="{FF2B5EF4-FFF2-40B4-BE49-F238E27FC236}">
                  <a16:creationId xmlns:a16="http://schemas.microsoft.com/office/drawing/2014/main" id="{00000000-0008-0000-0B00-000084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419100</xdr:colOff>
          <xdr:row>94</xdr:row>
          <xdr:rowOff>152400</xdr:rowOff>
        </xdr:from>
        <xdr:to>
          <xdr:col>9</xdr:col>
          <xdr:colOff>657225</xdr:colOff>
          <xdr:row>96</xdr:row>
          <xdr:rowOff>9525</xdr:rowOff>
        </xdr:to>
        <xdr:sp macro="" textlink="">
          <xdr:nvSpPr>
            <xdr:cNvPr id="26245" name="Check Box 4" hidden="1">
              <a:extLst>
                <a:ext uri="{63B3BB69-23CF-44E3-9099-C40C66FF867C}">
                  <a14:compatExt spid="_x0000_s26245"/>
                </a:ext>
                <a:ext uri="{FF2B5EF4-FFF2-40B4-BE49-F238E27FC236}">
                  <a16:creationId xmlns:a16="http://schemas.microsoft.com/office/drawing/2014/main" id="{00000000-0008-0000-0B00-000085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457200</xdr:colOff>
          <xdr:row>94</xdr:row>
          <xdr:rowOff>133350</xdr:rowOff>
        </xdr:from>
        <xdr:to>
          <xdr:col>10</xdr:col>
          <xdr:colOff>695325</xdr:colOff>
          <xdr:row>96</xdr:row>
          <xdr:rowOff>9525</xdr:rowOff>
        </xdr:to>
        <xdr:sp macro="" textlink="">
          <xdr:nvSpPr>
            <xdr:cNvPr id="26246" name="Check Box 5" hidden="1">
              <a:extLst>
                <a:ext uri="{63B3BB69-23CF-44E3-9099-C40C66FF867C}">
                  <a14:compatExt spid="_x0000_s26246"/>
                </a:ext>
                <a:ext uri="{FF2B5EF4-FFF2-40B4-BE49-F238E27FC236}">
                  <a16:creationId xmlns:a16="http://schemas.microsoft.com/office/drawing/2014/main" id="{00000000-0008-0000-0B00-000086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457200</xdr:colOff>
          <xdr:row>94</xdr:row>
          <xdr:rowOff>152400</xdr:rowOff>
        </xdr:from>
        <xdr:to>
          <xdr:col>11</xdr:col>
          <xdr:colOff>685800</xdr:colOff>
          <xdr:row>96</xdr:row>
          <xdr:rowOff>9525</xdr:rowOff>
        </xdr:to>
        <xdr:sp macro="" textlink="">
          <xdr:nvSpPr>
            <xdr:cNvPr id="26247" name="Check Box 6" hidden="1">
              <a:extLst>
                <a:ext uri="{63B3BB69-23CF-44E3-9099-C40C66FF867C}">
                  <a14:compatExt spid="_x0000_s26247"/>
                </a:ext>
                <a:ext uri="{FF2B5EF4-FFF2-40B4-BE49-F238E27FC236}">
                  <a16:creationId xmlns:a16="http://schemas.microsoft.com/office/drawing/2014/main" id="{00000000-0008-0000-0B00-000087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419100</xdr:colOff>
          <xdr:row>96</xdr:row>
          <xdr:rowOff>161925</xdr:rowOff>
        </xdr:from>
        <xdr:to>
          <xdr:col>9</xdr:col>
          <xdr:colOff>657225</xdr:colOff>
          <xdr:row>98</xdr:row>
          <xdr:rowOff>38100</xdr:rowOff>
        </xdr:to>
        <xdr:sp macro="" textlink="">
          <xdr:nvSpPr>
            <xdr:cNvPr id="26248" name="Check Box 7" hidden="1">
              <a:extLst>
                <a:ext uri="{63B3BB69-23CF-44E3-9099-C40C66FF867C}">
                  <a14:compatExt spid="_x0000_s26248"/>
                </a:ext>
                <a:ext uri="{FF2B5EF4-FFF2-40B4-BE49-F238E27FC236}">
                  <a16:creationId xmlns:a16="http://schemas.microsoft.com/office/drawing/2014/main" id="{00000000-0008-0000-0B00-000088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457200</xdr:colOff>
          <xdr:row>96</xdr:row>
          <xdr:rowOff>161925</xdr:rowOff>
        </xdr:from>
        <xdr:to>
          <xdr:col>10</xdr:col>
          <xdr:colOff>685800</xdr:colOff>
          <xdr:row>98</xdr:row>
          <xdr:rowOff>38100</xdr:rowOff>
        </xdr:to>
        <xdr:sp macro="" textlink="">
          <xdr:nvSpPr>
            <xdr:cNvPr id="26249" name="Check Box 8" hidden="1">
              <a:extLst>
                <a:ext uri="{63B3BB69-23CF-44E3-9099-C40C66FF867C}">
                  <a14:compatExt spid="_x0000_s26249"/>
                </a:ext>
                <a:ext uri="{FF2B5EF4-FFF2-40B4-BE49-F238E27FC236}">
                  <a16:creationId xmlns:a16="http://schemas.microsoft.com/office/drawing/2014/main" id="{00000000-0008-0000-0B00-000089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457200</xdr:colOff>
          <xdr:row>96</xdr:row>
          <xdr:rowOff>161925</xdr:rowOff>
        </xdr:from>
        <xdr:to>
          <xdr:col>11</xdr:col>
          <xdr:colOff>685800</xdr:colOff>
          <xdr:row>98</xdr:row>
          <xdr:rowOff>38100</xdr:rowOff>
        </xdr:to>
        <xdr:sp macro="" textlink="">
          <xdr:nvSpPr>
            <xdr:cNvPr id="26250" name="Check Box 9" hidden="1">
              <a:extLst>
                <a:ext uri="{63B3BB69-23CF-44E3-9099-C40C66FF867C}">
                  <a14:compatExt spid="_x0000_s26250"/>
                </a:ext>
                <a:ext uri="{FF2B5EF4-FFF2-40B4-BE49-F238E27FC236}">
                  <a16:creationId xmlns:a16="http://schemas.microsoft.com/office/drawing/2014/main" id="{00000000-0008-0000-0B00-00008A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419100</xdr:colOff>
          <xdr:row>98</xdr:row>
          <xdr:rowOff>161925</xdr:rowOff>
        </xdr:from>
        <xdr:to>
          <xdr:col>9</xdr:col>
          <xdr:colOff>657225</xdr:colOff>
          <xdr:row>100</xdr:row>
          <xdr:rowOff>38100</xdr:rowOff>
        </xdr:to>
        <xdr:sp macro="" textlink="">
          <xdr:nvSpPr>
            <xdr:cNvPr id="26251" name="Check Box 10" hidden="1">
              <a:extLst>
                <a:ext uri="{63B3BB69-23CF-44E3-9099-C40C66FF867C}">
                  <a14:compatExt spid="_x0000_s26251"/>
                </a:ext>
                <a:ext uri="{FF2B5EF4-FFF2-40B4-BE49-F238E27FC236}">
                  <a16:creationId xmlns:a16="http://schemas.microsoft.com/office/drawing/2014/main" id="{00000000-0008-0000-0B00-00008B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457200</xdr:colOff>
          <xdr:row>98</xdr:row>
          <xdr:rowOff>161925</xdr:rowOff>
        </xdr:from>
        <xdr:to>
          <xdr:col>10</xdr:col>
          <xdr:colOff>695325</xdr:colOff>
          <xdr:row>100</xdr:row>
          <xdr:rowOff>38100</xdr:rowOff>
        </xdr:to>
        <xdr:sp macro="" textlink="">
          <xdr:nvSpPr>
            <xdr:cNvPr id="26252" name="Check Box 11" hidden="1">
              <a:extLst>
                <a:ext uri="{63B3BB69-23CF-44E3-9099-C40C66FF867C}">
                  <a14:compatExt spid="_x0000_s26252"/>
                </a:ext>
                <a:ext uri="{FF2B5EF4-FFF2-40B4-BE49-F238E27FC236}">
                  <a16:creationId xmlns:a16="http://schemas.microsoft.com/office/drawing/2014/main" id="{00000000-0008-0000-0B00-00008C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457200</xdr:colOff>
          <xdr:row>98</xdr:row>
          <xdr:rowOff>152400</xdr:rowOff>
        </xdr:from>
        <xdr:to>
          <xdr:col>11</xdr:col>
          <xdr:colOff>685800</xdr:colOff>
          <xdr:row>100</xdr:row>
          <xdr:rowOff>38100</xdr:rowOff>
        </xdr:to>
        <xdr:sp macro="" textlink="">
          <xdr:nvSpPr>
            <xdr:cNvPr id="26253" name="Check Box 12" hidden="1">
              <a:extLst>
                <a:ext uri="{63B3BB69-23CF-44E3-9099-C40C66FF867C}">
                  <a14:compatExt spid="_x0000_s26253"/>
                </a:ext>
                <a:ext uri="{FF2B5EF4-FFF2-40B4-BE49-F238E27FC236}">
                  <a16:creationId xmlns:a16="http://schemas.microsoft.com/office/drawing/2014/main" id="{00000000-0008-0000-0B00-00008D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419100</xdr:colOff>
          <xdr:row>113</xdr:row>
          <xdr:rowOff>190500</xdr:rowOff>
        </xdr:from>
        <xdr:to>
          <xdr:col>9</xdr:col>
          <xdr:colOff>657225</xdr:colOff>
          <xdr:row>115</xdr:row>
          <xdr:rowOff>38100</xdr:rowOff>
        </xdr:to>
        <xdr:sp macro="" textlink="">
          <xdr:nvSpPr>
            <xdr:cNvPr id="26254" name="Check Box 1" hidden="1">
              <a:extLst>
                <a:ext uri="{63B3BB69-23CF-44E3-9099-C40C66FF867C}">
                  <a14:compatExt spid="_x0000_s26254"/>
                </a:ext>
                <a:ext uri="{FF2B5EF4-FFF2-40B4-BE49-F238E27FC236}">
                  <a16:creationId xmlns:a16="http://schemas.microsoft.com/office/drawing/2014/main" id="{00000000-0008-0000-0B00-00008E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457200</xdr:colOff>
          <xdr:row>113</xdr:row>
          <xdr:rowOff>190500</xdr:rowOff>
        </xdr:from>
        <xdr:to>
          <xdr:col>10</xdr:col>
          <xdr:colOff>695325</xdr:colOff>
          <xdr:row>115</xdr:row>
          <xdr:rowOff>38100</xdr:rowOff>
        </xdr:to>
        <xdr:sp macro="" textlink="">
          <xdr:nvSpPr>
            <xdr:cNvPr id="26255" name="Check Box 2" hidden="1">
              <a:extLst>
                <a:ext uri="{63B3BB69-23CF-44E3-9099-C40C66FF867C}">
                  <a14:compatExt spid="_x0000_s26255"/>
                </a:ext>
                <a:ext uri="{FF2B5EF4-FFF2-40B4-BE49-F238E27FC236}">
                  <a16:creationId xmlns:a16="http://schemas.microsoft.com/office/drawing/2014/main" id="{00000000-0008-0000-0B00-00008F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457200</xdr:colOff>
          <xdr:row>113</xdr:row>
          <xdr:rowOff>190500</xdr:rowOff>
        </xdr:from>
        <xdr:to>
          <xdr:col>11</xdr:col>
          <xdr:colOff>685800</xdr:colOff>
          <xdr:row>115</xdr:row>
          <xdr:rowOff>38100</xdr:rowOff>
        </xdr:to>
        <xdr:sp macro="" textlink="">
          <xdr:nvSpPr>
            <xdr:cNvPr id="26256" name="Check Box 3" hidden="1">
              <a:extLst>
                <a:ext uri="{63B3BB69-23CF-44E3-9099-C40C66FF867C}">
                  <a14:compatExt spid="_x0000_s26256"/>
                </a:ext>
                <a:ext uri="{FF2B5EF4-FFF2-40B4-BE49-F238E27FC236}">
                  <a16:creationId xmlns:a16="http://schemas.microsoft.com/office/drawing/2014/main" id="{00000000-0008-0000-0B00-000090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419100</xdr:colOff>
          <xdr:row>114</xdr:row>
          <xdr:rowOff>152400</xdr:rowOff>
        </xdr:from>
        <xdr:to>
          <xdr:col>9</xdr:col>
          <xdr:colOff>657225</xdr:colOff>
          <xdr:row>116</xdr:row>
          <xdr:rowOff>9525</xdr:rowOff>
        </xdr:to>
        <xdr:sp macro="" textlink="">
          <xdr:nvSpPr>
            <xdr:cNvPr id="26257" name="Check Box 4" hidden="1">
              <a:extLst>
                <a:ext uri="{63B3BB69-23CF-44E3-9099-C40C66FF867C}">
                  <a14:compatExt spid="_x0000_s26257"/>
                </a:ext>
                <a:ext uri="{FF2B5EF4-FFF2-40B4-BE49-F238E27FC236}">
                  <a16:creationId xmlns:a16="http://schemas.microsoft.com/office/drawing/2014/main" id="{00000000-0008-0000-0B00-000091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457200</xdr:colOff>
          <xdr:row>114</xdr:row>
          <xdr:rowOff>133350</xdr:rowOff>
        </xdr:from>
        <xdr:to>
          <xdr:col>10</xdr:col>
          <xdr:colOff>695325</xdr:colOff>
          <xdr:row>116</xdr:row>
          <xdr:rowOff>9525</xdr:rowOff>
        </xdr:to>
        <xdr:sp macro="" textlink="">
          <xdr:nvSpPr>
            <xdr:cNvPr id="26258" name="Check Box 5" hidden="1">
              <a:extLst>
                <a:ext uri="{63B3BB69-23CF-44E3-9099-C40C66FF867C}">
                  <a14:compatExt spid="_x0000_s26258"/>
                </a:ext>
                <a:ext uri="{FF2B5EF4-FFF2-40B4-BE49-F238E27FC236}">
                  <a16:creationId xmlns:a16="http://schemas.microsoft.com/office/drawing/2014/main" id="{00000000-0008-0000-0B00-000092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457200</xdr:colOff>
          <xdr:row>114</xdr:row>
          <xdr:rowOff>152400</xdr:rowOff>
        </xdr:from>
        <xdr:to>
          <xdr:col>11</xdr:col>
          <xdr:colOff>685800</xdr:colOff>
          <xdr:row>116</xdr:row>
          <xdr:rowOff>9525</xdr:rowOff>
        </xdr:to>
        <xdr:sp macro="" textlink="">
          <xdr:nvSpPr>
            <xdr:cNvPr id="26259" name="Check Box 6" hidden="1">
              <a:extLst>
                <a:ext uri="{63B3BB69-23CF-44E3-9099-C40C66FF867C}">
                  <a14:compatExt spid="_x0000_s26259"/>
                </a:ext>
                <a:ext uri="{FF2B5EF4-FFF2-40B4-BE49-F238E27FC236}">
                  <a16:creationId xmlns:a16="http://schemas.microsoft.com/office/drawing/2014/main" id="{00000000-0008-0000-0B00-000093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419100</xdr:colOff>
          <xdr:row>116</xdr:row>
          <xdr:rowOff>161925</xdr:rowOff>
        </xdr:from>
        <xdr:to>
          <xdr:col>9</xdr:col>
          <xdr:colOff>657225</xdr:colOff>
          <xdr:row>118</xdr:row>
          <xdr:rowOff>38100</xdr:rowOff>
        </xdr:to>
        <xdr:sp macro="" textlink="">
          <xdr:nvSpPr>
            <xdr:cNvPr id="26260" name="Check Box 7" hidden="1">
              <a:extLst>
                <a:ext uri="{63B3BB69-23CF-44E3-9099-C40C66FF867C}">
                  <a14:compatExt spid="_x0000_s26260"/>
                </a:ext>
                <a:ext uri="{FF2B5EF4-FFF2-40B4-BE49-F238E27FC236}">
                  <a16:creationId xmlns:a16="http://schemas.microsoft.com/office/drawing/2014/main" id="{00000000-0008-0000-0B00-000094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457200</xdr:colOff>
          <xdr:row>116</xdr:row>
          <xdr:rowOff>161925</xdr:rowOff>
        </xdr:from>
        <xdr:to>
          <xdr:col>10</xdr:col>
          <xdr:colOff>685800</xdr:colOff>
          <xdr:row>118</xdr:row>
          <xdr:rowOff>38100</xdr:rowOff>
        </xdr:to>
        <xdr:sp macro="" textlink="">
          <xdr:nvSpPr>
            <xdr:cNvPr id="26261" name="Check Box 8" hidden="1">
              <a:extLst>
                <a:ext uri="{63B3BB69-23CF-44E3-9099-C40C66FF867C}">
                  <a14:compatExt spid="_x0000_s26261"/>
                </a:ext>
                <a:ext uri="{FF2B5EF4-FFF2-40B4-BE49-F238E27FC236}">
                  <a16:creationId xmlns:a16="http://schemas.microsoft.com/office/drawing/2014/main" id="{00000000-0008-0000-0B00-000095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457200</xdr:colOff>
          <xdr:row>116</xdr:row>
          <xdr:rowOff>161925</xdr:rowOff>
        </xdr:from>
        <xdr:to>
          <xdr:col>11</xdr:col>
          <xdr:colOff>685800</xdr:colOff>
          <xdr:row>118</xdr:row>
          <xdr:rowOff>38100</xdr:rowOff>
        </xdr:to>
        <xdr:sp macro="" textlink="">
          <xdr:nvSpPr>
            <xdr:cNvPr id="26262" name="Check Box 9" hidden="1">
              <a:extLst>
                <a:ext uri="{63B3BB69-23CF-44E3-9099-C40C66FF867C}">
                  <a14:compatExt spid="_x0000_s26262"/>
                </a:ext>
                <a:ext uri="{FF2B5EF4-FFF2-40B4-BE49-F238E27FC236}">
                  <a16:creationId xmlns:a16="http://schemas.microsoft.com/office/drawing/2014/main" id="{00000000-0008-0000-0B00-000096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419100</xdr:colOff>
          <xdr:row>118</xdr:row>
          <xdr:rowOff>161925</xdr:rowOff>
        </xdr:from>
        <xdr:to>
          <xdr:col>9</xdr:col>
          <xdr:colOff>657225</xdr:colOff>
          <xdr:row>120</xdr:row>
          <xdr:rowOff>38100</xdr:rowOff>
        </xdr:to>
        <xdr:sp macro="" textlink="">
          <xdr:nvSpPr>
            <xdr:cNvPr id="26263" name="Check Box 10" hidden="1">
              <a:extLst>
                <a:ext uri="{63B3BB69-23CF-44E3-9099-C40C66FF867C}">
                  <a14:compatExt spid="_x0000_s26263"/>
                </a:ext>
                <a:ext uri="{FF2B5EF4-FFF2-40B4-BE49-F238E27FC236}">
                  <a16:creationId xmlns:a16="http://schemas.microsoft.com/office/drawing/2014/main" id="{00000000-0008-0000-0B00-000097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457200</xdr:colOff>
          <xdr:row>118</xdr:row>
          <xdr:rowOff>161925</xdr:rowOff>
        </xdr:from>
        <xdr:to>
          <xdr:col>10</xdr:col>
          <xdr:colOff>695325</xdr:colOff>
          <xdr:row>120</xdr:row>
          <xdr:rowOff>38100</xdr:rowOff>
        </xdr:to>
        <xdr:sp macro="" textlink="">
          <xdr:nvSpPr>
            <xdr:cNvPr id="26264" name="Check Box 11" hidden="1">
              <a:extLst>
                <a:ext uri="{63B3BB69-23CF-44E3-9099-C40C66FF867C}">
                  <a14:compatExt spid="_x0000_s26264"/>
                </a:ext>
                <a:ext uri="{FF2B5EF4-FFF2-40B4-BE49-F238E27FC236}">
                  <a16:creationId xmlns:a16="http://schemas.microsoft.com/office/drawing/2014/main" id="{00000000-0008-0000-0B00-000098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457200</xdr:colOff>
          <xdr:row>118</xdr:row>
          <xdr:rowOff>152400</xdr:rowOff>
        </xdr:from>
        <xdr:to>
          <xdr:col>11</xdr:col>
          <xdr:colOff>685800</xdr:colOff>
          <xdr:row>120</xdr:row>
          <xdr:rowOff>38100</xdr:rowOff>
        </xdr:to>
        <xdr:sp macro="" textlink="">
          <xdr:nvSpPr>
            <xdr:cNvPr id="26265" name="Check Box 12" hidden="1">
              <a:extLst>
                <a:ext uri="{63B3BB69-23CF-44E3-9099-C40C66FF867C}">
                  <a14:compatExt spid="_x0000_s26265"/>
                </a:ext>
                <a:ext uri="{FF2B5EF4-FFF2-40B4-BE49-F238E27FC236}">
                  <a16:creationId xmlns:a16="http://schemas.microsoft.com/office/drawing/2014/main" id="{00000000-0008-0000-0B00-000099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533400</xdr:colOff>
          <xdr:row>53</xdr:row>
          <xdr:rowOff>190500</xdr:rowOff>
        </xdr:from>
        <xdr:to>
          <xdr:col>4</xdr:col>
          <xdr:colOff>762000</xdr:colOff>
          <xdr:row>55</xdr:row>
          <xdr:rowOff>38100</xdr:rowOff>
        </xdr:to>
        <xdr:sp macro="" textlink="">
          <xdr:nvSpPr>
            <xdr:cNvPr id="26281" name="Check Box 681" hidden="1">
              <a:extLst>
                <a:ext uri="{63B3BB69-23CF-44E3-9099-C40C66FF867C}">
                  <a14:compatExt spid="_x0000_s26281"/>
                </a:ext>
                <a:ext uri="{FF2B5EF4-FFF2-40B4-BE49-F238E27FC236}">
                  <a16:creationId xmlns:a16="http://schemas.microsoft.com/office/drawing/2014/main" id="{00000000-0008-0000-0B00-0000A9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533400</xdr:colOff>
          <xdr:row>53</xdr:row>
          <xdr:rowOff>190500</xdr:rowOff>
        </xdr:from>
        <xdr:to>
          <xdr:col>5</xdr:col>
          <xdr:colOff>762000</xdr:colOff>
          <xdr:row>55</xdr:row>
          <xdr:rowOff>38100</xdr:rowOff>
        </xdr:to>
        <xdr:sp macro="" textlink="">
          <xdr:nvSpPr>
            <xdr:cNvPr id="26282" name="Check Box 682" hidden="1">
              <a:extLst>
                <a:ext uri="{63B3BB69-23CF-44E3-9099-C40C66FF867C}">
                  <a14:compatExt spid="_x0000_s26282"/>
                </a:ext>
                <a:ext uri="{FF2B5EF4-FFF2-40B4-BE49-F238E27FC236}">
                  <a16:creationId xmlns:a16="http://schemas.microsoft.com/office/drawing/2014/main" id="{00000000-0008-0000-0B00-0000AA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609600</xdr:colOff>
          <xdr:row>53</xdr:row>
          <xdr:rowOff>190500</xdr:rowOff>
        </xdr:from>
        <xdr:to>
          <xdr:col>6</xdr:col>
          <xdr:colOff>838200</xdr:colOff>
          <xdr:row>55</xdr:row>
          <xdr:rowOff>38100</xdr:rowOff>
        </xdr:to>
        <xdr:sp macro="" textlink="">
          <xdr:nvSpPr>
            <xdr:cNvPr id="26283" name="Check Box 683" hidden="1">
              <a:extLst>
                <a:ext uri="{63B3BB69-23CF-44E3-9099-C40C66FF867C}">
                  <a14:compatExt spid="_x0000_s26283"/>
                </a:ext>
                <a:ext uri="{FF2B5EF4-FFF2-40B4-BE49-F238E27FC236}">
                  <a16:creationId xmlns:a16="http://schemas.microsoft.com/office/drawing/2014/main" id="{00000000-0008-0000-0B00-0000AB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533400</xdr:colOff>
          <xdr:row>54</xdr:row>
          <xdr:rowOff>152400</xdr:rowOff>
        </xdr:from>
        <xdr:to>
          <xdr:col>4</xdr:col>
          <xdr:colOff>762000</xdr:colOff>
          <xdr:row>56</xdr:row>
          <xdr:rowOff>9525</xdr:rowOff>
        </xdr:to>
        <xdr:sp macro="" textlink="">
          <xdr:nvSpPr>
            <xdr:cNvPr id="26284" name="Check Box 684" hidden="1">
              <a:extLst>
                <a:ext uri="{63B3BB69-23CF-44E3-9099-C40C66FF867C}">
                  <a14:compatExt spid="_x0000_s26284"/>
                </a:ext>
                <a:ext uri="{FF2B5EF4-FFF2-40B4-BE49-F238E27FC236}">
                  <a16:creationId xmlns:a16="http://schemas.microsoft.com/office/drawing/2014/main" id="{00000000-0008-0000-0B00-0000AC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533400</xdr:colOff>
          <xdr:row>54</xdr:row>
          <xdr:rowOff>133350</xdr:rowOff>
        </xdr:from>
        <xdr:to>
          <xdr:col>5</xdr:col>
          <xdr:colOff>762000</xdr:colOff>
          <xdr:row>56</xdr:row>
          <xdr:rowOff>9525</xdr:rowOff>
        </xdr:to>
        <xdr:sp macro="" textlink="">
          <xdr:nvSpPr>
            <xdr:cNvPr id="26285" name="Check Box 685" hidden="1">
              <a:extLst>
                <a:ext uri="{63B3BB69-23CF-44E3-9099-C40C66FF867C}">
                  <a14:compatExt spid="_x0000_s26285"/>
                </a:ext>
                <a:ext uri="{FF2B5EF4-FFF2-40B4-BE49-F238E27FC236}">
                  <a16:creationId xmlns:a16="http://schemas.microsoft.com/office/drawing/2014/main" id="{00000000-0008-0000-0B00-0000AD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609600</xdr:colOff>
          <xdr:row>54</xdr:row>
          <xdr:rowOff>152400</xdr:rowOff>
        </xdr:from>
        <xdr:to>
          <xdr:col>6</xdr:col>
          <xdr:colOff>838200</xdr:colOff>
          <xdr:row>56</xdr:row>
          <xdr:rowOff>9525</xdr:rowOff>
        </xdr:to>
        <xdr:sp macro="" textlink="">
          <xdr:nvSpPr>
            <xdr:cNvPr id="26286" name="Check Box 686" hidden="1">
              <a:extLst>
                <a:ext uri="{63B3BB69-23CF-44E3-9099-C40C66FF867C}">
                  <a14:compatExt spid="_x0000_s26286"/>
                </a:ext>
                <a:ext uri="{FF2B5EF4-FFF2-40B4-BE49-F238E27FC236}">
                  <a16:creationId xmlns:a16="http://schemas.microsoft.com/office/drawing/2014/main" id="{00000000-0008-0000-0B00-0000AE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533400</xdr:colOff>
          <xdr:row>56</xdr:row>
          <xdr:rowOff>161925</xdr:rowOff>
        </xdr:from>
        <xdr:to>
          <xdr:col>4</xdr:col>
          <xdr:colOff>762000</xdr:colOff>
          <xdr:row>58</xdr:row>
          <xdr:rowOff>38100</xdr:rowOff>
        </xdr:to>
        <xdr:sp macro="" textlink="">
          <xdr:nvSpPr>
            <xdr:cNvPr id="26287" name="Check Box 687" hidden="1">
              <a:extLst>
                <a:ext uri="{63B3BB69-23CF-44E3-9099-C40C66FF867C}">
                  <a14:compatExt spid="_x0000_s26287"/>
                </a:ext>
                <a:ext uri="{FF2B5EF4-FFF2-40B4-BE49-F238E27FC236}">
                  <a16:creationId xmlns:a16="http://schemas.microsoft.com/office/drawing/2014/main" id="{00000000-0008-0000-0B00-0000AF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533400</xdr:colOff>
          <xdr:row>56</xdr:row>
          <xdr:rowOff>161925</xdr:rowOff>
        </xdr:from>
        <xdr:to>
          <xdr:col>5</xdr:col>
          <xdr:colOff>762000</xdr:colOff>
          <xdr:row>58</xdr:row>
          <xdr:rowOff>38100</xdr:rowOff>
        </xdr:to>
        <xdr:sp macro="" textlink="">
          <xdr:nvSpPr>
            <xdr:cNvPr id="26288" name="Check Box 688" hidden="1">
              <a:extLst>
                <a:ext uri="{63B3BB69-23CF-44E3-9099-C40C66FF867C}">
                  <a14:compatExt spid="_x0000_s26288"/>
                </a:ext>
                <a:ext uri="{FF2B5EF4-FFF2-40B4-BE49-F238E27FC236}">
                  <a16:creationId xmlns:a16="http://schemas.microsoft.com/office/drawing/2014/main" id="{00000000-0008-0000-0B00-0000B0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609600</xdr:colOff>
          <xdr:row>56</xdr:row>
          <xdr:rowOff>161925</xdr:rowOff>
        </xdr:from>
        <xdr:to>
          <xdr:col>6</xdr:col>
          <xdr:colOff>838200</xdr:colOff>
          <xdr:row>58</xdr:row>
          <xdr:rowOff>38100</xdr:rowOff>
        </xdr:to>
        <xdr:sp macro="" textlink="">
          <xdr:nvSpPr>
            <xdr:cNvPr id="26289" name="Check Box 689" hidden="1">
              <a:extLst>
                <a:ext uri="{63B3BB69-23CF-44E3-9099-C40C66FF867C}">
                  <a14:compatExt spid="_x0000_s26289"/>
                </a:ext>
                <a:ext uri="{FF2B5EF4-FFF2-40B4-BE49-F238E27FC236}">
                  <a16:creationId xmlns:a16="http://schemas.microsoft.com/office/drawing/2014/main" id="{00000000-0008-0000-0B00-0000B1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533400</xdr:colOff>
          <xdr:row>58</xdr:row>
          <xdr:rowOff>161925</xdr:rowOff>
        </xdr:from>
        <xdr:to>
          <xdr:col>4</xdr:col>
          <xdr:colOff>762000</xdr:colOff>
          <xdr:row>60</xdr:row>
          <xdr:rowOff>38100</xdr:rowOff>
        </xdr:to>
        <xdr:sp macro="" textlink="">
          <xdr:nvSpPr>
            <xdr:cNvPr id="26290" name="Check Box 690" hidden="1">
              <a:extLst>
                <a:ext uri="{63B3BB69-23CF-44E3-9099-C40C66FF867C}">
                  <a14:compatExt spid="_x0000_s26290"/>
                </a:ext>
                <a:ext uri="{FF2B5EF4-FFF2-40B4-BE49-F238E27FC236}">
                  <a16:creationId xmlns:a16="http://schemas.microsoft.com/office/drawing/2014/main" id="{00000000-0008-0000-0B00-0000B2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533400</xdr:colOff>
          <xdr:row>58</xdr:row>
          <xdr:rowOff>161925</xdr:rowOff>
        </xdr:from>
        <xdr:to>
          <xdr:col>5</xdr:col>
          <xdr:colOff>762000</xdr:colOff>
          <xdr:row>60</xdr:row>
          <xdr:rowOff>38100</xdr:rowOff>
        </xdr:to>
        <xdr:sp macro="" textlink="">
          <xdr:nvSpPr>
            <xdr:cNvPr id="26291" name="Check Box 691" hidden="1">
              <a:extLst>
                <a:ext uri="{63B3BB69-23CF-44E3-9099-C40C66FF867C}">
                  <a14:compatExt spid="_x0000_s26291"/>
                </a:ext>
                <a:ext uri="{FF2B5EF4-FFF2-40B4-BE49-F238E27FC236}">
                  <a16:creationId xmlns:a16="http://schemas.microsoft.com/office/drawing/2014/main" id="{00000000-0008-0000-0B00-0000B3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609600</xdr:colOff>
          <xdr:row>58</xdr:row>
          <xdr:rowOff>152400</xdr:rowOff>
        </xdr:from>
        <xdr:to>
          <xdr:col>6</xdr:col>
          <xdr:colOff>838200</xdr:colOff>
          <xdr:row>60</xdr:row>
          <xdr:rowOff>38100</xdr:rowOff>
        </xdr:to>
        <xdr:sp macro="" textlink="">
          <xdr:nvSpPr>
            <xdr:cNvPr id="26292" name="Check Box 692" hidden="1">
              <a:extLst>
                <a:ext uri="{63B3BB69-23CF-44E3-9099-C40C66FF867C}">
                  <a14:compatExt spid="_x0000_s26292"/>
                </a:ext>
                <a:ext uri="{FF2B5EF4-FFF2-40B4-BE49-F238E27FC236}">
                  <a16:creationId xmlns:a16="http://schemas.microsoft.com/office/drawing/2014/main" id="{00000000-0008-0000-0B00-0000B4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533400</xdr:colOff>
          <xdr:row>73</xdr:row>
          <xdr:rowOff>190500</xdr:rowOff>
        </xdr:from>
        <xdr:to>
          <xdr:col>4</xdr:col>
          <xdr:colOff>762000</xdr:colOff>
          <xdr:row>75</xdr:row>
          <xdr:rowOff>38100</xdr:rowOff>
        </xdr:to>
        <xdr:sp macro="" textlink="">
          <xdr:nvSpPr>
            <xdr:cNvPr id="26305" name="Check Box 705" hidden="1">
              <a:extLst>
                <a:ext uri="{63B3BB69-23CF-44E3-9099-C40C66FF867C}">
                  <a14:compatExt spid="_x0000_s26305"/>
                </a:ext>
                <a:ext uri="{FF2B5EF4-FFF2-40B4-BE49-F238E27FC236}">
                  <a16:creationId xmlns:a16="http://schemas.microsoft.com/office/drawing/2014/main" id="{00000000-0008-0000-0B00-0000C1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533400</xdr:colOff>
          <xdr:row>73</xdr:row>
          <xdr:rowOff>190500</xdr:rowOff>
        </xdr:from>
        <xdr:to>
          <xdr:col>5</xdr:col>
          <xdr:colOff>762000</xdr:colOff>
          <xdr:row>75</xdr:row>
          <xdr:rowOff>38100</xdr:rowOff>
        </xdr:to>
        <xdr:sp macro="" textlink="">
          <xdr:nvSpPr>
            <xdr:cNvPr id="26306" name="Check Box 706" hidden="1">
              <a:extLst>
                <a:ext uri="{63B3BB69-23CF-44E3-9099-C40C66FF867C}">
                  <a14:compatExt spid="_x0000_s26306"/>
                </a:ext>
                <a:ext uri="{FF2B5EF4-FFF2-40B4-BE49-F238E27FC236}">
                  <a16:creationId xmlns:a16="http://schemas.microsoft.com/office/drawing/2014/main" id="{00000000-0008-0000-0B00-0000C2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609600</xdr:colOff>
          <xdr:row>73</xdr:row>
          <xdr:rowOff>190500</xdr:rowOff>
        </xdr:from>
        <xdr:to>
          <xdr:col>6</xdr:col>
          <xdr:colOff>838200</xdr:colOff>
          <xdr:row>75</xdr:row>
          <xdr:rowOff>38100</xdr:rowOff>
        </xdr:to>
        <xdr:sp macro="" textlink="">
          <xdr:nvSpPr>
            <xdr:cNvPr id="26307" name="Check Box 707" hidden="1">
              <a:extLst>
                <a:ext uri="{63B3BB69-23CF-44E3-9099-C40C66FF867C}">
                  <a14:compatExt spid="_x0000_s26307"/>
                </a:ext>
                <a:ext uri="{FF2B5EF4-FFF2-40B4-BE49-F238E27FC236}">
                  <a16:creationId xmlns:a16="http://schemas.microsoft.com/office/drawing/2014/main" id="{00000000-0008-0000-0B00-0000C3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533400</xdr:colOff>
          <xdr:row>74</xdr:row>
          <xdr:rowOff>152400</xdr:rowOff>
        </xdr:from>
        <xdr:to>
          <xdr:col>4</xdr:col>
          <xdr:colOff>762000</xdr:colOff>
          <xdr:row>76</xdr:row>
          <xdr:rowOff>9525</xdr:rowOff>
        </xdr:to>
        <xdr:sp macro="" textlink="">
          <xdr:nvSpPr>
            <xdr:cNvPr id="26308" name="Check Box 708" hidden="1">
              <a:extLst>
                <a:ext uri="{63B3BB69-23CF-44E3-9099-C40C66FF867C}">
                  <a14:compatExt spid="_x0000_s26308"/>
                </a:ext>
                <a:ext uri="{FF2B5EF4-FFF2-40B4-BE49-F238E27FC236}">
                  <a16:creationId xmlns:a16="http://schemas.microsoft.com/office/drawing/2014/main" id="{00000000-0008-0000-0B00-0000C4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533400</xdr:colOff>
          <xdr:row>74</xdr:row>
          <xdr:rowOff>133350</xdr:rowOff>
        </xdr:from>
        <xdr:to>
          <xdr:col>5</xdr:col>
          <xdr:colOff>762000</xdr:colOff>
          <xdr:row>76</xdr:row>
          <xdr:rowOff>9525</xdr:rowOff>
        </xdr:to>
        <xdr:sp macro="" textlink="">
          <xdr:nvSpPr>
            <xdr:cNvPr id="26309" name="Check Box 709" hidden="1">
              <a:extLst>
                <a:ext uri="{63B3BB69-23CF-44E3-9099-C40C66FF867C}">
                  <a14:compatExt spid="_x0000_s26309"/>
                </a:ext>
                <a:ext uri="{FF2B5EF4-FFF2-40B4-BE49-F238E27FC236}">
                  <a16:creationId xmlns:a16="http://schemas.microsoft.com/office/drawing/2014/main" id="{00000000-0008-0000-0B00-0000C5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609600</xdr:colOff>
          <xdr:row>74</xdr:row>
          <xdr:rowOff>152400</xdr:rowOff>
        </xdr:from>
        <xdr:to>
          <xdr:col>6</xdr:col>
          <xdr:colOff>838200</xdr:colOff>
          <xdr:row>76</xdr:row>
          <xdr:rowOff>9525</xdr:rowOff>
        </xdr:to>
        <xdr:sp macro="" textlink="">
          <xdr:nvSpPr>
            <xdr:cNvPr id="26310" name="Check Box 710" hidden="1">
              <a:extLst>
                <a:ext uri="{63B3BB69-23CF-44E3-9099-C40C66FF867C}">
                  <a14:compatExt spid="_x0000_s26310"/>
                </a:ext>
                <a:ext uri="{FF2B5EF4-FFF2-40B4-BE49-F238E27FC236}">
                  <a16:creationId xmlns:a16="http://schemas.microsoft.com/office/drawing/2014/main" id="{00000000-0008-0000-0B00-0000C6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533400</xdr:colOff>
          <xdr:row>76</xdr:row>
          <xdr:rowOff>161925</xdr:rowOff>
        </xdr:from>
        <xdr:to>
          <xdr:col>4</xdr:col>
          <xdr:colOff>762000</xdr:colOff>
          <xdr:row>78</xdr:row>
          <xdr:rowOff>38100</xdr:rowOff>
        </xdr:to>
        <xdr:sp macro="" textlink="">
          <xdr:nvSpPr>
            <xdr:cNvPr id="26311" name="Check Box 711" hidden="1">
              <a:extLst>
                <a:ext uri="{63B3BB69-23CF-44E3-9099-C40C66FF867C}">
                  <a14:compatExt spid="_x0000_s26311"/>
                </a:ext>
                <a:ext uri="{FF2B5EF4-FFF2-40B4-BE49-F238E27FC236}">
                  <a16:creationId xmlns:a16="http://schemas.microsoft.com/office/drawing/2014/main" id="{00000000-0008-0000-0B00-0000C7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533400</xdr:colOff>
          <xdr:row>76</xdr:row>
          <xdr:rowOff>161925</xdr:rowOff>
        </xdr:from>
        <xdr:to>
          <xdr:col>5</xdr:col>
          <xdr:colOff>762000</xdr:colOff>
          <xdr:row>78</xdr:row>
          <xdr:rowOff>38100</xdr:rowOff>
        </xdr:to>
        <xdr:sp macro="" textlink="">
          <xdr:nvSpPr>
            <xdr:cNvPr id="26312" name="Check Box 712" hidden="1">
              <a:extLst>
                <a:ext uri="{63B3BB69-23CF-44E3-9099-C40C66FF867C}">
                  <a14:compatExt spid="_x0000_s26312"/>
                </a:ext>
                <a:ext uri="{FF2B5EF4-FFF2-40B4-BE49-F238E27FC236}">
                  <a16:creationId xmlns:a16="http://schemas.microsoft.com/office/drawing/2014/main" id="{00000000-0008-0000-0B00-0000C8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609600</xdr:colOff>
          <xdr:row>76</xdr:row>
          <xdr:rowOff>161925</xdr:rowOff>
        </xdr:from>
        <xdr:to>
          <xdr:col>6</xdr:col>
          <xdr:colOff>838200</xdr:colOff>
          <xdr:row>78</xdr:row>
          <xdr:rowOff>38100</xdr:rowOff>
        </xdr:to>
        <xdr:sp macro="" textlink="">
          <xdr:nvSpPr>
            <xdr:cNvPr id="26313" name="Check Box 713" hidden="1">
              <a:extLst>
                <a:ext uri="{63B3BB69-23CF-44E3-9099-C40C66FF867C}">
                  <a14:compatExt spid="_x0000_s26313"/>
                </a:ext>
                <a:ext uri="{FF2B5EF4-FFF2-40B4-BE49-F238E27FC236}">
                  <a16:creationId xmlns:a16="http://schemas.microsoft.com/office/drawing/2014/main" id="{00000000-0008-0000-0B00-0000C9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533400</xdr:colOff>
          <xdr:row>78</xdr:row>
          <xdr:rowOff>161925</xdr:rowOff>
        </xdr:from>
        <xdr:to>
          <xdr:col>4</xdr:col>
          <xdr:colOff>762000</xdr:colOff>
          <xdr:row>80</xdr:row>
          <xdr:rowOff>38100</xdr:rowOff>
        </xdr:to>
        <xdr:sp macro="" textlink="">
          <xdr:nvSpPr>
            <xdr:cNvPr id="26314" name="Check Box 714" hidden="1">
              <a:extLst>
                <a:ext uri="{63B3BB69-23CF-44E3-9099-C40C66FF867C}">
                  <a14:compatExt spid="_x0000_s26314"/>
                </a:ext>
                <a:ext uri="{FF2B5EF4-FFF2-40B4-BE49-F238E27FC236}">
                  <a16:creationId xmlns:a16="http://schemas.microsoft.com/office/drawing/2014/main" id="{00000000-0008-0000-0B00-0000CA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533400</xdr:colOff>
          <xdr:row>78</xdr:row>
          <xdr:rowOff>161925</xdr:rowOff>
        </xdr:from>
        <xdr:to>
          <xdr:col>5</xdr:col>
          <xdr:colOff>762000</xdr:colOff>
          <xdr:row>80</xdr:row>
          <xdr:rowOff>38100</xdr:rowOff>
        </xdr:to>
        <xdr:sp macro="" textlink="">
          <xdr:nvSpPr>
            <xdr:cNvPr id="26315" name="Check Box 715" hidden="1">
              <a:extLst>
                <a:ext uri="{63B3BB69-23CF-44E3-9099-C40C66FF867C}">
                  <a14:compatExt spid="_x0000_s26315"/>
                </a:ext>
                <a:ext uri="{FF2B5EF4-FFF2-40B4-BE49-F238E27FC236}">
                  <a16:creationId xmlns:a16="http://schemas.microsoft.com/office/drawing/2014/main" id="{00000000-0008-0000-0B00-0000CB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609600</xdr:colOff>
          <xdr:row>78</xdr:row>
          <xdr:rowOff>152400</xdr:rowOff>
        </xdr:from>
        <xdr:to>
          <xdr:col>6</xdr:col>
          <xdr:colOff>838200</xdr:colOff>
          <xdr:row>80</xdr:row>
          <xdr:rowOff>38100</xdr:rowOff>
        </xdr:to>
        <xdr:sp macro="" textlink="">
          <xdr:nvSpPr>
            <xdr:cNvPr id="26316" name="Check Box 716" hidden="1">
              <a:extLst>
                <a:ext uri="{63B3BB69-23CF-44E3-9099-C40C66FF867C}">
                  <a14:compatExt spid="_x0000_s26316"/>
                </a:ext>
                <a:ext uri="{FF2B5EF4-FFF2-40B4-BE49-F238E27FC236}">
                  <a16:creationId xmlns:a16="http://schemas.microsoft.com/office/drawing/2014/main" id="{00000000-0008-0000-0B00-0000CC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533400</xdr:colOff>
          <xdr:row>93</xdr:row>
          <xdr:rowOff>190500</xdr:rowOff>
        </xdr:from>
        <xdr:to>
          <xdr:col>4</xdr:col>
          <xdr:colOff>762000</xdr:colOff>
          <xdr:row>95</xdr:row>
          <xdr:rowOff>38100</xdr:rowOff>
        </xdr:to>
        <xdr:sp macro="" textlink="">
          <xdr:nvSpPr>
            <xdr:cNvPr id="26329" name="Check Box 729" hidden="1">
              <a:extLst>
                <a:ext uri="{63B3BB69-23CF-44E3-9099-C40C66FF867C}">
                  <a14:compatExt spid="_x0000_s26329"/>
                </a:ext>
                <a:ext uri="{FF2B5EF4-FFF2-40B4-BE49-F238E27FC236}">
                  <a16:creationId xmlns:a16="http://schemas.microsoft.com/office/drawing/2014/main" id="{00000000-0008-0000-0B00-0000D9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533400</xdr:colOff>
          <xdr:row>93</xdr:row>
          <xdr:rowOff>190500</xdr:rowOff>
        </xdr:from>
        <xdr:to>
          <xdr:col>5</xdr:col>
          <xdr:colOff>762000</xdr:colOff>
          <xdr:row>95</xdr:row>
          <xdr:rowOff>38100</xdr:rowOff>
        </xdr:to>
        <xdr:sp macro="" textlink="">
          <xdr:nvSpPr>
            <xdr:cNvPr id="26330" name="Check Box 730" hidden="1">
              <a:extLst>
                <a:ext uri="{63B3BB69-23CF-44E3-9099-C40C66FF867C}">
                  <a14:compatExt spid="_x0000_s26330"/>
                </a:ext>
                <a:ext uri="{FF2B5EF4-FFF2-40B4-BE49-F238E27FC236}">
                  <a16:creationId xmlns:a16="http://schemas.microsoft.com/office/drawing/2014/main" id="{00000000-0008-0000-0B00-0000DA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609600</xdr:colOff>
          <xdr:row>93</xdr:row>
          <xdr:rowOff>190500</xdr:rowOff>
        </xdr:from>
        <xdr:to>
          <xdr:col>6</xdr:col>
          <xdr:colOff>838200</xdr:colOff>
          <xdr:row>95</xdr:row>
          <xdr:rowOff>38100</xdr:rowOff>
        </xdr:to>
        <xdr:sp macro="" textlink="">
          <xdr:nvSpPr>
            <xdr:cNvPr id="26331" name="Check Box 731" hidden="1">
              <a:extLst>
                <a:ext uri="{63B3BB69-23CF-44E3-9099-C40C66FF867C}">
                  <a14:compatExt spid="_x0000_s26331"/>
                </a:ext>
                <a:ext uri="{FF2B5EF4-FFF2-40B4-BE49-F238E27FC236}">
                  <a16:creationId xmlns:a16="http://schemas.microsoft.com/office/drawing/2014/main" id="{00000000-0008-0000-0B00-0000DB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533400</xdr:colOff>
          <xdr:row>94</xdr:row>
          <xdr:rowOff>152400</xdr:rowOff>
        </xdr:from>
        <xdr:to>
          <xdr:col>4</xdr:col>
          <xdr:colOff>762000</xdr:colOff>
          <xdr:row>96</xdr:row>
          <xdr:rowOff>9525</xdr:rowOff>
        </xdr:to>
        <xdr:sp macro="" textlink="">
          <xdr:nvSpPr>
            <xdr:cNvPr id="26332" name="Check Box 732" hidden="1">
              <a:extLst>
                <a:ext uri="{63B3BB69-23CF-44E3-9099-C40C66FF867C}">
                  <a14:compatExt spid="_x0000_s26332"/>
                </a:ext>
                <a:ext uri="{FF2B5EF4-FFF2-40B4-BE49-F238E27FC236}">
                  <a16:creationId xmlns:a16="http://schemas.microsoft.com/office/drawing/2014/main" id="{00000000-0008-0000-0B00-0000DC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533400</xdr:colOff>
          <xdr:row>94</xdr:row>
          <xdr:rowOff>133350</xdr:rowOff>
        </xdr:from>
        <xdr:to>
          <xdr:col>5</xdr:col>
          <xdr:colOff>762000</xdr:colOff>
          <xdr:row>96</xdr:row>
          <xdr:rowOff>9525</xdr:rowOff>
        </xdr:to>
        <xdr:sp macro="" textlink="">
          <xdr:nvSpPr>
            <xdr:cNvPr id="2" name="Check Box 733" hidden="1">
              <a:extLst>
                <a:ext uri="{63B3BB69-23CF-44E3-9099-C40C66FF867C}">
                  <a14:compatExt spid="_x0000_s26333"/>
                </a:ext>
                <a:ext uri="{FF2B5EF4-FFF2-40B4-BE49-F238E27FC236}">
                  <a16:creationId xmlns:a16="http://schemas.microsoft.com/office/drawing/2014/main" id="{00000000-0008-0000-0B00-0000020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609600</xdr:colOff>
          <xdr:row>94</xdr:row>
          <xdr:rowOff>152400</xdr:rowOff>
        </xdr:from>
        <xdr:to>
          <xdr:col>6</xdr:col>
          <xdr:colOff>838200</xdr:colOff>
          <xdr:row>96</xdr:row>
          <xdr:rowOff>9525</xdr:rowOff>
        </xdr:to>
        <xdr:sp macro="" textlink="">
          <xdr:nvSpPr>
            <xdr:cNvPr id="26334" name="Check Box 734" hidden="1">
              <a:extLst>
                <a:ext uri="{63B3BB69-23CF-44E3-9099-C40C66FF867C}">
                  <a14:compatExt spid="_x0000_s26334"/>
                </a:ext>
                <a:ext uri="{FF2B5EF4-FFF2-40B4-BE49-F238E27FC236}">
                  <a16:creationId xmlns:a16="http://schemas.microsoft.com/office/drawing/2014/main" id="{00000000-0008-0000-0B00-0000DE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533400</xdr:colOff>
          <xdr:row>96</xdr:row>
          <xdr:rowOff>161925</xdr:rowOff>
        </xdr:from>
        <xdr:to>
          <xdr:col>4</xdr:col>
          <xdr:colOff>762000</xdr:colOff>
          <xdr:row>98</xdr:row>
          <xdr:rowOff>38100</xdr:rowOff>
        </xdr:to>
        <xdr:sp macro="" textlink="">
          <xdr:nvSpPr>
            <xdr:cNvPr id="26335" name="Check Box 735" hidden="1">
              <a:extLst>
                <a:ext uri="{63B3BB69-23CF-44E3-9099-C40C66FF867C}">
                  <a14:compatExt spid="_x0000_s26335"/>
                </a:ext>
                <a:ext uri="{FF2B5EF4-FFF2-40B4-BE49-F238E27FC236}">
                  <a16:creationId xmlns:a16="http://schemas.microsoft.com/office/drawing/2014/main" id="{00000000-0008-0000-0B00-0000DF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533400</xdr:colOff>
          <xdr:row>96</xdr:row>
          <xdr:rowOff>161925</xdr:rowOff>
        </xdr:from>
        <xdr:to>
          <xdr:col>5</xdr:col>
          <xdr:colOff>762000</xdr:colOff>
          <xdr:row>98</xdr:row>
          <xdr:rowOff>38100</xdr:rowOff>
        </xdr:to>
        <xdr:sp macro="" textlink="">
          <xdr:nvSpPr>
            <xdr:cNvPr id="26336" name="Check Box 736" hidden="1">
              <a:extLst>
                <a:ext uri="{63B3BB69-23CF-44E3-9099-C40C66FF867C}">
                  <a14:compatExt spid="_x0000_s26336"/>
                </a:ext>
                <a:ext uri="{FF2B5EF4-FFF2-40B4-BE49-F238E27FC236}">
                  <a16:creationId xmlns:a16="http://schemas.microsoft.com/office/drawing/2014/main" id="{00000000-0008-0000-0B00-0000E0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609600</xdr:colOff>
          <xdr:row>96</xdr:row>
          <xdr:rowOff>161925</xdr:rowOff>
        </xdr:from>
        <xdr:to>
          <xdr:col>6</xdr:col>
          <xdr:colOff>838200</xdr:colOff>
          <xdr:row>98</xdr:row>
          <xdr:rowOff>38100</xdr:rowOff>
        </xdr:to>
        <xdr:sp macro="" textlink="">
          <xdr:nvSpPr>
            <xdr:cNvPr id="26337" name="Check Box 737" hidden="1">
              <a:extLst>
                <a:ext uri="{63B3BB69-23CF-44E3-9099-C40C66FF867C}">
                  <a14:compatExt spid="_x0000_s26337"/>
                </a:ext>
                <a:ext uri="{FF2B5EF4-FFF2-40B4-BE49-F238E27FC236}">
                  <a16:creationId xmlns:a16="http://schemas.microsoft.com/office/drawing/2014/main" id="{00000000-0008-0000-0B00-0000E1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533400</xdr:colOff>
          <xdr:row>98</xdr:row>
          <xdr:rowOff>161925</xdr:rowOff>
        </xdr:from>
        <xdr:to>
          <xdr:col>4</xdr:col>
          <xdr:colOff>762000</xdr:colOff>
          <xdr:row>100</xdr:row>
          <xdr:rowOff>38100</xdr:rowOff>
        </xdr:to>
        <xdr:sp macro="" textlink="">
          <xdr:nvSpPr>
            <xdr:cNvPr id="26338" name="Check Box 738" hidden="1">
              <a:extLst>
                <a:ext uri="{63B3BB69-23CF-44E3-9099-C40C66FF867C}">
                  <a14:compatExt spid="_x0000_s26338"/>
                </a:ext>
                <a:ext uri="{FF2B5EF4-FFF2-40B4-BE49-F238E27FC236}">
                  <a16:creationId xmlns:a16="http://schemas.microsoft.com/office/drawing/2014/main" id="{00000000-0008-0000-0B00-0000E2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533400</xdr:colOff>
          <xdr:row>98</xdr:row>
          <xdr:rowOff>161925</xdr:rowOff>
        </xdr:from>
        <xdr:to>
          <xdr:col>5</xdr:col>
          <xdr:colOff>762000</xdr:colOff>
          <xdr:row>100</xdr:row>
          <xdr:rowOff>38100</xdr:rowOff>
        </xdr:to>
        <xdr:sp macro="" textlink="">
          <xdr:nvSpPr>
            <xdr:cNvPr id="26339" name="Check Box 739" hidden="1">
              <a:extLst>
                <a:ext uri="{63B3BB69-23CF-44E3-9099-C40C66FF867C}">
                  <a14:compatExt spid="_x0000_s26339"/>
                </a:ext>
                <a:ext uri="{FF2B5EF4-FFF2-40B4-BE49-F238E27FC236}">
                  <a16:creationId xmlns:a16="http://schemas.microsoft.com/office/drawing/2014/main" id="{00000000-0008-0000-0B00-0000E3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609600</xdr:colOff>
          <xdr:row>98</xdr:row>
          <xdr:rowOff>152400</xdr:rowOff>
        </xdr:from>
        <xdr:to>
          <xdr:col>6</xdr:col>
          <xdr:colOff>838200</xdr:colOff>
          <xdr:row>100</xdr:row>
          <xdr:rowOff>38100</xdr:rowOff>
        </xdr:to>
        <xdr:sp macro="" textlink="">
          <xdr:nvSpPr>
            <xdr:cNvPr id="26340" name="Check Box 740" hidden="1">
              <a:extLst>
                <a:ext uri="{63B3BB69-23CF-44E3-9099-C40C66FF867C}">
                  <a14:compatExt spid="_x0000_s26340"/>
                </a:ext>
                <a:ext uri="{FF2B5EF4-FFF2-40B4-BE49-F238E27FC236}">
                  <a16:creationId xmlns:a16="http://schemas.microsoft.com/office/drawing/2014/main" id="{00000000-0008-0000-0B00-0000E4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533400</xdr:colOff>
          <xdr:row>93</xdr:row>
          <xdr:rowOff>190500</xdr:rowOff>
        </xdr:from>
        <xdr:to>
          <xdr:col>9</xdr:col>
          <xdr:colOff>762000</xdr:colOff>
          <xdr:row>95</xdr:row>
          <xdr:rowOff>38100</xdr:rowOff>
        </xdr:to>
        <xdr:sp macro="" textlink="">
          <xdr:nvSpPr>
            <xdr:cNvPr id="26341" name="Check Box 741" hidden="1">
              <a:extLst>
                <a:ext uri="{63B3BB69-23CF-44E3-9099-C40C66FF867C}">
                  <a14:compatExt spid="_x0000_s26341"/>
                </a:ext>
                <a:ext uri="{FF2B5EF4-FFF2-40B4-BE49-F238E27FC236}">
                  <a16:creationId xmlns:a16="http://schemas.microsoft.com/office/drawing/2014/main" id="{00000000-0008-0000-0B00-0000E5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93</xdr:row>
          <xdr:rowOff>190500</xdr:rowOff>
        </xdr:from>
        <xdr:to>
          <xdr:col>10</xdr:col>
          <xdr:colOff>762000</xdr:colOff>
          <xdr:row>95</xdr:row>
          <xdr:rowOff>38100</xdr:rowOff>
        </xdr:to>
        <xdr:sp macro="" textlink="">
          <xdr:nvSpPr>
            <xdr:cNvPr id="26342" name="Check Box 742" hidden="1">
              <a:extLst>
                <a:ext uri="{63B3BB69-23CF-44E3-9099-C40C66FF867C}">
                  <a14:compatExt spid="_x0000_s26342"/>
                </a:ext>
                <a:ext uri="{FF2B5EF4-FFF2-40B4-BE49-F238E27FC236}">
                  <a16:creationId xmlns:a16="http://schemas.microsoft.com/office/drawing/2014/main" id="{00000000-0008-0000-0B00-0000E6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609600</xdr:colOff>
          <xdr:row>93</xdr:row>
          <xdr:rowOff>190500</xdr:rowOff>
        </xdr:from>
        <xdr:to>
          <xdr:col>11</xdr:col>
          <xdr:colOff>838200</xdr:colOff>
          <xdr:row>95</xdr:row>
          <xdr:rowOff>38100</xdr:rowOff>
        </xdr:to>
        <xdr:sp macro="" textlink="">
          <xdr:nvSpPr>
            <xdr:cNvPr id="26343" name="Check Box 743" hidden="1">
              <a:extLst>
                <a:ext uri="{63B3BB69-23CF-44E3-9099-C40C66FF867C}">
                  <a14:compatExt spid="_x0000_s26343"/>
                </a:ext>
                <a:ext uri="{FF2B5EF4-FFF2-40B4-BE49-F238E27FC236}">
                  <a16:creationId xmlns:a16="http://schemas.microsoft.com/office/drawing/2014/main" id="{00000000-0008-0000-0B00-0000E7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533400</xdr:colOff>
          <xdr:row>94</xdr:row>
          <xdr:rowOff>152400</xdr:rowOff>
        </xdr:from>
        <xdr:to>
          <xdr:col>9</xdr:col>
          <xdr:colOff>762000</xdr:colOff>
          <xdr:row>96</xdr:row>
          <xdr:rowOff>9525</xdr:rowOff>
        </xdr:to>
        <xdr:sp macro="" textlink="">
          <xdr:nvSpPr>
            <xdr:cNvPr id="26344" name="Check Box 744" hidden="1">
              <a:extLst>
                <a:ext uri="{63B3BB69-23CF-44E3-9099-C40C66FF867C}">
                  <a14:compatExt spid="_x0000_s26344"/>
                </a:ext>
                <a:ext uri="{FF2B5EF4-FFF2-40B4-BE49-F238E27FC236}">
                  <a16:creationId xmlns:a16="http://schemas.microsoft.com/office/drawing/2014/main" id="{00000000-0008-0000-0B00-0000E8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94</xdr:row>
          <xdr:rowOff>133350</xdr:rowOff>
        </xdr:from>
        <xdr:to>
          <xdr:col>10</xdr:col>
          <xdr:colOff>762000</xdr:colOff>
          <xdr:row>96</xdr:row>
          <xdr:rowOff>9525</xdr:rowOff>
        </xdr:to>
        <xdr:sp macro="" textlink="">
          <xdr:nvSpPr>
            <xdr:cNvPr id="26345" name="Check Box 745" hidden="1">
              <a:extLst>
                <a:ext uri="{63B3BB69-23CF-44E3-9099-C40C66FF867C}">
                  <a14:compatExt spid="_x0000_s26345"/>
                </a:ext>
                <a:ext uri="{FF2B5EF4-FFF2-40B4-BE49-F238E27FC236}">
                  <a16:creationId xmlns:a16="http://schemas.microsoft.com/office/drawing/2014/main" id="{00000000-0008-0000-0B00-0000E9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609600</xdr:colOff>
          <xdr:row>94</xdr:row>
          <xdr:rowOff>152400</xdr:rowOff>
        </xdr:from>
        <xdr:to>
          <xdr:col>11</xdr:col>
          <xdr:colOff>838200</xdr:colOff>
          <xdr:row>96</xdr:row>
          <xdr:rowOff>9525</xdr:rowOff>
        </xdr:to>
        <xdr:sp macro="" textlink="">
          <xdr:nvSpPr>
            <xdr:cNvPr id="26346" name="Check Box 746" hidden="1">
              <a:extLst>
                <a:ext uri="{63B3BB69-23CF-44E3-9099-C40C66FF867C}">
                  <a14:compatExt spid="_x0000_s26346"/>
                </a:ext>
                <a:ext uri="{FF2B5EF4-FFF2-40B4-BE49-F238E27FC236}">
                  <a16:creationId xmlns:a16="http://schemas.microsoft.com/office/drawing/2014/main" id="{00000000-0008-0000-0B00-0000EA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96</xdr:row>
          <xdr:rowOff>161925</xdr:rowOff>
        </xdr:from>
        <xdr:to>
          <xdr:col>10</xdr:col>
          <xdr:colOff>762000</xdr:colOff>
          <xdr:row>98</xdr:row>
          <xdr:rowOff>38100</xdr:rowOff>
        </xdr:to>
        <xdr:sp macro="" textlink="">
          <xdr:nvSpPr>
            <xdr:cNvPr id="26348" name="Check Box 748" hidden="1">
              <a:extLst>
                <a:ext uri="{63B3BB69-23CF-44E3-9099-C40C66FF867C}">
                  <a14:compatExt spid="_x0000_s26348"/>
                </a:ext>
                <a:ext uri="{FF2B5EF4-FFF2-40B4-BE49-F238E27FC236}">
                  <a16:creationId xmlns:a16="http://schemas.microsoft.com/office/drawing/2014/main" id="{00000000-0008-0000-0B00-0000EC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609600</xdr:colOff>
          <xdr:row>96</xdr:row>
          <xdr:rowOff>161925</xdr:rowOff>
        </xdr:from>
        <xdr:to>
          <xdr:col>11</xdr:col>
          <xdr:colOff>838200</xdr:colOff>
          <xdr:row>98</xdr:row>
          <xdr:rowOff>38100</xdr:rowOff>
        </xdr:to>
        <xdr:sp macro="" textlink="">
          <xdr:nvSpPr>
            <xdr:cNvPr id="26349" name="Check Box 749" hidden="1">
              <a:extLst>
                <a:ext uri="{63B3BB69-23CF-44E3-9099-C40C66FF867C}">
                  <a14:compatExt spid="_x0000_s26349"/>
                </a:ext>
                <a:ext uri="{FF2B5EF4-FFF2-40B4-BE49-F238E27FC236}">
                  <a16:creationId xmlns:a16="http://schemas.microsoft.com/office/drawing/2014/main" id="{00000000-0008-0000-0B00-0000ED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609600</xdr:colOff>
          <xdr:row>98</xdr:row>
          <xdr:rowOff>152400</xdr:rowOff>
        </xdr:from>
        <xdr:to>
          <xdr:col>11</xdr:col>
          <xdr:colOff>838200</xdr:colOff>
          <xdr:row>100</xdr:row>
          <xdr:rowOff>38100</xdr:rowOff>
        </xdr:to>
        <xdr:sp macro="" textlink="">
          <xdr:nvSpPr>
            <xdr:cNvPr id="26352" name="Check Box 752" hidden="1">
              <a:extLst>
                <a:ext uri="{63B3BB69-23CF-44E3-9099-C40C66FF867C}">
                  <a14:compatExt spid="_x0000_s26352"/>
                </a:ext>
                <a:ext uri="{FF2B5EF4-FFF2-40B4-BE49-F238E27FC236}">
                  <a16:creationId xmlns:a16="http://schemas.microsoft.com/office/drawing/2014/main" id="{00000000-0008-0000-0B00-0000F0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533400</xdr:colOff>
          <xdr:row>113</xdr:row>
          <xdr:rowOff>190500</xdr:rowOff>
        </xdr:from>
        <xdr:to>
          <xdr:col>4</xdr:col>
          <xdr:colOff>762000</xdr:colOff>
          <xdr:row>115</xdr:row>
          <xdr:rowOff>38100</xdr:rowOff>
        </xdr:to>
        <xdr:sp macro="" textlink="">
          <xdr:nvSpPr>
            <xdr:cNvPr id="26353" name="Check Box 753" hidden="1">
              <a:extLst>
                <a:ext uri="{63B3BB69-23CF-44E3-9099-C40C66FF867C}">
                  <a14:compatExt spid="_x0000_s26353"/>
                </a:ext>
                <a:ext uri="{FF2B5EF4-FFF2-40B4-BE49-F238E27FC236}">
                  <a16:creationId xmlns:a16="http://schemas.microsoft.com/office/drawing/2014/main" id="{00000000-0008-0000-0B00-0000F1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533400</xdr:colOff>
          <xdr:row>113</xdr:row>
          <xdr:rowOff>190500</xdr:rowOff>
        </xdr:from>
        <xdr:to>
          <xdr:col>5</xdr:col>
          <xdr:colOff>762000</xdr:colOff>
          <xdr:row>115</xdr:row>
          <xdr:rowOff>38100</xdr:rowOff>
        </xdr:to>
        <xdr:sp macro="" textlink="">
          <xdr:nvSpPr>
            <xdr:cNvPr id="26354" name="Check Box 754" hidden="1">
              <a:extLst>
                <a:ext uri="{63B3BB69-23CF-44E3-9099-C40C66FF867C}">
                  <a14:compatExt spid="_x0000_s26354"/>
                </a:ext>
                <a:ext uri="{FF2B5EF4-FFF2-40B4-BE49-F238E27FC236}">
                  <a16:creationId xmlns:a16="http://schemas.microsoft.com/office/drawing/2014/main" id="{00000000-0008-0000-0B00-0000F2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609600</xdr:colOff>
          <xdr:row>113</xdr:row>
          <xdr:rowOff>190500</xdr:rowOff>
        </xdr:from>
        <xdr:to>
          <xdr:col>6</xdr:col>
          <xdr:colOff>838200</xdr:colOff>
          <xdr:row>115</xdr:row>
          <xdr:rowOff>38100</xdr:rowOff>
        </xdr:to>
        <xdr:sp macro="" textlink="">
          <xdr:nvSpPr>
            <xdr:cNvPr id="26355" name="Check Box 755" hidden="1">
              <a:extLst>
                <a:ext uri="{63B3BB69-23CF-44E3-9099-C40C66FF867C}">
                  <a14:compatExt spid="_x0000_s26355"/>
                </a:ext>
                <a:ext uri="{FF2B5EF4-FFF2-40B4-BE49-F238E27FC236}">
                  <a16:creationId xmlns:a16="http://schemas.microsoft.com/office/drawing/2014/main" id="{00000000-0008-0000-0B00-0000F3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533400</xdr:colOff>
          <xdr:row>114</xdr:row>
          <xdr:rowOff>152400</xdr:rowOff>
        </xdr:from>
        <xdr:to>
          <xdr:col>4</xdr:col>
          <xdr:colOff>762000</xdr:colOff>
          <xdr:row>116</xdr:row>
          <xdr:rowOff>9525</xdr:rowOff>
        </xdr:to>
        <xdr:sp macro="" textlink="">
          <xdr:nvSpPr>
            <xdr:cNvPr id="26356" name="Check Box 756" hidden="1">
              <a:extLst>
                <a:ext uri="{63B3BB69-23CF-44E3-9099-C40C66FF867C}">
                  <a14:compatExt spid="_x0000_s26356"/>
                </a:ext>
                <a:ext uri="{FF2B5EF4-FFF2-40B4-BE49-F238E27FC236}">
                  <a16:creationId xmlns:a16="http://schemas.microsoft.com/office/drawing/2014/main" id="{00000000-0008-0000-0B00-0000F4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533400</xdr:colOff>
          <xdr:row>114</xdr:row>
          <xdr:rowOff>133350</xdr:rowOff>
        </xdr:from>
        <xdr:to>
          <xdr:col>5</xdr:col>
          <xdr:colOff>762000</xdr:colOff>
          <xdr:row>116</xdr:row>
          <xdr:rowOff>9525</xdr:rowOff>
        </xdr:to>
        <xdr:sp macro="" textlink="">
          <xdr:nvSpPr>
            <xdr:cNvPr id="26357" name="Check Box 757" hidden="1">
              <a:extLst>
                <a:ext uri="{63B3BB69-23CF-44E3-9099-C40C66FF867C}">
                  <a14:compatExt spid="_x0000_s26357"/>
                </a:ext>
                <a:ext uri="{FF2B5EF4-FFF2-40B4-BE49-F238E27FC236}">
                  <a16:creationId xmlns:a16="http://schemas.microsoft.com/office/drawing/2014/main" id="{00000000-0008-0000-0B00-0000F5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609600</xdr:colOff>
          <xdr:row>114</xdr:row>
          <xdr:rowOff>152400</xdr:rowOff>
        </xdr:from>
        <xdr:to>
          <xdr:col>6</xdr:col>
          <xdr:colOff>838200</xdr:colOff>
          <xdr:row>116</xdr:row>
          <xdr:rowOff>9525</xdr:rowOff>
        </xdr:to>
        <xdr:sp macro="" textlink="">
          <xdr:nvSpPr>
            <xdr:cNvPr id="26358" name="Check Box 758" hidden="1">
              <a:extLst>
                <a:ext uri="{63B3BB69-23CF-44E3-9099-C40C66FF867C}">
                  <a14:compatExt spid="_x0000_s26358"/>
                </a:ext>
                <a:ext uri="{FF2B5EF4-FFF2-40B4-BE49-F238E27FC236}">
                  <a16:creationId xmlns:a16="http://schemas.microsoft.com/office/drawing/2014/main" id="{00000000-0008-0000-0B00-0000F6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533400</xdr:colOff>
          <xdr:row>116</xdr:row>
          <xdr:rowOff>161925</xdr:rowOff>
        </xdr:from>
        <xdr:to>
          <xdr:col>4</xdr:col>
          <xdr:colOff>762000</xdr:colOff>
          <xdr:row>118</xdr:row>
          <xdr:rowOff>38100</xdr:rowOff>
        </xdr:to>
        <xdr:sp macro="" textlink="">
          <xdr:nvSpPr>
            <xdr:cNvPr id="26359" name="Check Box 759" hidden="1">
              <a:extLst>
                <a:ext uri="{63B3BB69-23CF-44E3-9099-C40C66FF867C}">
                  <a14:compatExt spid="_x0000_s26359"/>
                </a:ext>
                <a:ext uri="{FF2B5EF4-FFF2-40B4-BE49-F238E27FC236}">
                  <a16:creationId xmlns:a16="http://schemas.microsoft.com/office/drawing/2014/main" id="{00000000-0008-0000-0B00-0000F7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533400</xdr:colOff>
          <xdr:row>116</xdr:row>
          <xdr:rowOff>161925</xdr:rowOff>
        </xdr:from>
        <xdr:to>
          <xdr:col>5</xdr:col>
          <xdr:colOff>762000</xdr:colOff>
          <xdr:row>118</xdr:row>
          <xdr:rowOff>38100</xdr:rowOff>
        </xdr:to>
        <xdr:sp macro="" textlink="">
          <xdr:nvSpPr>
            <xdr:cNvPr id="26360" name="Check Box 760" hidden="1">
              <a:extLst>
                <a:ext uri="{63B3BB69-23CF-44E3-9099-C40C66FF867C}">
                  <a14:compatExt spid="_x0000_s26360"/>
                </a:ext>
                <a:ext uri="{FF2B5EF4-FFF2-40B4-BE49-F238E27FC236}">
                  <a16:creationId xmlns:a16="http://schemas.microsoft.com/office/drawing/2014/main" id="{00000000-0008-0000-0B00-0000F8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609600</xdr:colOff>
          <xdr:row>116</xdr:row>
          <xdr:rowOff>161925</xdr:rowOff>
        </xdr:from>
        <xdr:to>
          <xdr:col>6</xdr:col>
          <xdr:colOff>838200</xdr:colOff>
          <xdr:row>118</xdr:row>
          <xdr:rowOff>38100</xdr:rowOff>
        </xdr:to>
        <xdr:sp macro="" textlink="">
          <xdr:nvSpPr>
            <xdr:cNvPr id="26361" name="Check Box 761" hidden="1">
              <a:extLst>
                <a:ext uri="{63B3BB69-23CF-44E3-9099-C40C66FF867C}">
                  <a14:compatExt spid="_x0000_s26361"/>
                </a:ext>
                <a:ext uri="{FF2B5EF4-FFF2-40B4-BE49-F238E27FC236}">
                  <a16:creationId xmlns:a16="http://schemas.microsoft.com/office/drawing/2014/main" id="{00000000-0008-0000-0B00-0000F9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533400</xdr:colOff>
          <xdr:row>118</xdr:row>
          <xdr:rowOff>161925</xdr:rowOff>
        </xdr:from>
        <xdr:to>
          <xdr:col>4</xdr:col>
          <xdr:colOff>762000</xdr:colOff>
          <xdr:row>120</xdr:row>
          <xdr:rowOff>38100</xdr:rowOff>
        </xdr:to>
        <xdr:sp macro="" textlink="">
          <xdr:nvSpPr>
            <xdr:cNvPr id="26362" name="Check Box 762" hidden="1">
              <a:extLst>
                <a:ext uri="{63B3BB69-23CF-44E3-9099-C40C66FF867C}">
                  <a14:compatExt spid="_x0000_s26362"/>
                </a:ext>
                <a:ext uri="{FF2B5EF4-FFF2-40B4-BE49-F238E27FC236}">
                  <a16:creationId xmlns:a16="http://schemas.microsoft.com/office/drawing/2014/main" id="{00000000-0008-0000-0B00-0000FA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533400</xdr:colOff>
          <xdr:row>118</xdr:row>
          <xdr:rowOff>161925</xdr:rowOff>
        </xdr:from>
        <xdr:to>
          <xdr:col>5</xdr:col>
          <xdr:colOff>762000</xdr:colOff>
          <xdr:row>120</xdr:row>
          <xdr:rowOff>38100</xdr:rowOff>
        </xdr:to>
        <xdr:sp macro="" textlink="">
          <xdr:nvSpPr>
            <xdr:cNvPr id="26363" name="Check Box 763" hidden="1">
              <a:extLst>
                <a:ext uri="{63B3BB69-23CF-44E3-9099-C40C66FF867C}">
                  <a14:compatExt spid="_x0000_s26363"/>
                </a:ext>
                <a:ext uri="{FF2B5EF4-FFF2-40B4-BE49-F238E27FC236}">
                  <a16:creationId xmlns:a16="http://schemas.microsoft.com/office/drawing/2014/main" id="{00000000-0008-0000-0B00-0000FB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609600</xdr:colOff>
          <xdr:row>118</xdr:row>
          <xdr:rowOff>152400</xdr:rowOff>
        </xdr:from>
        <xdr:to>
          <xdr:col>6</xdr:col>
          <xdr:colOff>838200</xdr:colOff>
          <xdr:row>120</xdr:row>
          <xdr:rowOff>38100</xdr:rowOff>
        </xdr:to>
        <xdr:sp macro="" textlink="">
          <xdr:nvSpPr>
            <xdr:cNvPr id="26364" name="Check Box 764" hidden="1">
              <a:extLst>
                <a:ext uri="{63B3BB69-23CF-44E3-9099-C40C66FF867C}">
                  <a14:compatExt spid="_x0000_s26364"/>
                </a:ext>
                <a:ext uri="{FF2B5EF4-FFF2-40B4-BE49-F238E27FC236}">
                  <a16:creationId xmlns:a16="http://schemas.microsoft.com/office/drawing/2014/main" id="{00000000-0008-0000-0B00-0000FC66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0" rIns="0" bIns="0" anchor="t" upright="1"/>
            <a:lstStyle/>
            <a:p>
              <a:pPr algn="l" rtl="0">
                <a:defRPr sz="1000"/>
              </a:pPr>
              <a:endParaRPr lang="en-ID"/>
            </a:p>
          </xdr:txBody>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oneCell">
    <xdr:from>
      <xdr:col>22</xdr:col>
      <xdr:colOff>19050</xdr:colOff>
      <xdr:row>30</xdr:row>
      <xdr:rowOff>9525</xdr:rowOff>
    </xdr:from>
    <xdr:to>
      <xdr:col>38</xdr:col>
      <xdr:colOff>9525</xdr:colOff>
      <xdr:row>112</xdr:row>
      <xdr:rowOff>50800</xdr:rowOff>
    </xdr:to>
    <xdr:graphicFrame macro="">
      <xdr:nvGraphicFramePr>
        <xdr:cNvPr id="26801" name="Chart 1">
          <a:extLst>
            <a:ext uri="{FF2B5EF4-FFF2-40B4-BE49-F238E27FC236}">
              <a16:creationId xmlns:a16="http://schemas.microsoft.com/office/drawing/2014/main" id="{00000000-0008-0000-0C00-0000B168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oneCell">
    <xdr:from>
      <xdr:col>19</xdr:col>
      <xdr:colOff>247650</xdr:colOff>
      <xdr:row>1</xdr:row>
      <xdr:rowOff>66675</xdr:rowOff>
    </xdr:from>
    <xdr:to>
      <xdr:col>21</xdr:col>
      <xdr:colOff>9525</xdr:colOff>
      <xdr:row>4</xdr:row>
      <xdr:rowOff>104775</xdr:rowOff>
    </xdr:to>
    <xdr:pic>
      <xdr:nvPicPr>
        <xdr:cNvPr id="26802" name="image1.jpg" descr="Logo SKK Migas">
          <a:extLst>
            <a:ext uri="{FF2B5EF4-FFF2-40B4-BE49-F238E27FC236}">
              <a16:creationId xmlns:a16="http://schemas.microsoft.com/office/drawing/2014/main" id="{00000000-0008-0000-0C00-0000B2680000}"/>
            </a:ext>
          </a:extLst>
        </xdr:cNvPr>
        <xdr:cNvPicPr preferRelativeResize="0">
          <a:picLocks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14297025" y="209550"/>
          <a:ext cx="1028700"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wsDr>
</file>

<file path=xl/drawings/drawing9.xml><?xml version="1.0" encoding="utf-8"?>
<xdr:wsDr xmlns:xdr="http://schemas.openxmlformats.org/drawingml/2006/spreadsheetDrawing" xmlns:a="http://schemas.openxmlformats.org/drawingml/2006/main">
  <xdr:twoCellAnchor editAs="oneCell">
    <xdr:from>
      <xdr:col>0</xdr:col>
      <xdr:colOff>69780</xdr:colOff>
      <xdr:row>54</xdr:row>
      <xdr:rowOff>17058</xdr:rowOff>
    </xdr:from>
    <xdr:to>
      <xdr:col>20</xdr:col>
      <xdr:colOff>342698</xdr:colOff>
      <xdr:row>103</xdr:row>
      <xdr:rowOff>168201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69780" y="9814201"/>
          <a:ext cx="13577680" cy="9041143"/>
        </a:xfrm>
        <a:prstGeom prst="rect">
          <a:avLst/>
        </a:prstGeom>
      </xdr:spPr>
    </xdr:pic>
    <xdr:clientData/>
  </xdr:twoCellAnchor>
  <xdr:twoCellAnchor editAs="oneCell">
    <xdr:from>
      <xdr:col>0</xdr:col>
      <xdr:colOff>80635</xdr:colOff>
      <xdr:row>0</xdr:row>
      <xdr:rowOff>0</xdr:rowOff>
    </xdr:from>
    <xdr:to>
      <xdr:col>20</xdr:col>
      <xdr:colOff>364873</xdr:colOff>
      <xdr:row>52</xdr:row>
      <xdr:rowOff>65314</xdr:rowOff>
    </xdr:to>
    <xdr:pic>
      <xdr:nvPicPr>
        <xdr:cNvPr id="5" name="Picture 4">
          <a:extLst>
            <a:ext uri="{FF2B5EF4-FFF2-40B4-BE49-F238E27FC236}">
              <a16:creationId xmlns:a16="http://schemas.microsoft.com/office/drawing/2014/main" id="{00000000-0008-0000-0D00-000005000000}"/>
            </a:ext>
          </a:extLst>
        </xdr:cNvPr>
        <xdr:cNvPicPr>
          <a:picLocks noChangeAspect="1"/>
        </xdr:cNvPicPr>
      </xdr:nvPicPr>
      <xdr:blipFill>
        <a:blip xmlns:r="http://schemas.openxmlformats.org/officeDocument/2006/relationships" r:embed="rId2"/>
        <a:stretch>
          <a:fillRect/>
        </a:stretch>
      </xdr:blipFill>
      <xdr:spPr>
        <a:xfrm>
          <a:off x="80635" y="0"/>
          <a:ext cx="13589000" cy="94996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0</xdr:colOff>
      <xdr:row>5</xdr:row>
      <xdr:rowOff>-28575</xdr:rowOff>
    </xdr:from>
    <xdr:to>
      <xdr:col>8</xdr:col>
      <xdr:colOff>390525</xdr:colOff>
      <xdr:row>5</xdr:row>
      <xdr:rowOff>38100</xdr:rowOff>
    </xdr:to>
    <xdr:grpSp>
      <xdr:nvGrpSpPr>
        <xdr:cNvPr id="213111" name="Shape 2">
          <a:extLst>
            <a:ext uri="{FF2B5EF4-FFF2-40B4-BE49-F238E27FC236}">
              <a16:creationId xmlns:a16="http://schemas.microsoft.com/office/drawing/2014/main" id="{00000000-0008-0000-0E00-000077400300}"/>
            </a:ext>
          </a:extLst>
        </xdr:cNvPr>
        <xdr:cNvGrpSpPr/>
      </xdr:nvGrpSpPr>
      <xdr:grpSpPr>
        <a:xfrm>
          <a:off x="1869057" y="959868"/>
          <a:ext cx="3355855" cy="66675"/>
          <a:chOff x="3693413" y="3780000"/>
          <a:chExt cx="3305175" cy="0"/>
        </a:xfrm>
      </xdr:grpSpPr>
      <xdr:cxnSp macro="">
        <xdr:nvCxnSpPr>
          <xdr:cNvPr id="213112" name="Shape 23">
            <a:extLst>
              <a:ext uri="{FF2B5EF4-FFF2-40B4-BE49-F238E27FC236}">
                <a16:creationId xmlns:a16="http://schemas.microsoft.com/office/drawing/2014/main" id="{00000000-0008-0000-0E00-000078400300}"/>
              </a:ext>
            </a:extLst>
          </xdr:cNvPr>
          <xdr:cNvCxnSpPr>
            <a:cxnSpLocks noChangeShapeType="1"/>
          </xdr:cNvCxnSpPr>
        </xdr:nvCxnSpPr>
        <xdr:spPr>
          <a:xfrm>
            <a:off x="3693413" y="3780000"/>
            <a:ext cx="3305175" cy="0"/>
          </a:xfrm>
          <a:prstGeom prst="straightConnector1">
            <a:avLst/>
          </a:prstGeom>
          <a:noFill/>
          <a:ln w="69850">
            <a:solidFill>
              <a:srgbClr val="E36C09">
                <a:alpha val="98822"/>
              </a:srgbClr>
            </a:solidFill>
            <a:round/>
            <a:headEnd type="none" w="sm" len="sm"/>
            <a:tailEnd type="none" w="sm" len="sm"/>
          </a:ln>
          <a:extLst>
            <a:ext uri="{909E8E84-426E-40DD-AFC4-6F175D3DCCD1}">
              <a14:hiddenFill xmlns:a14="http://schemas.microsoft.com/office/drawing/2010/main">
                <a:noFill/>
              </a14:hiddenFill>
            </a:ext>
          </a:extLst>
        </xdr:spPr>
      </xdr:cxnSp>
    </xdr:grpSp>
    <xdr:clientData fLocksWithSheet="0"/>
  </xdr:twoCellAnchor>
  <xdr:twoCellAnchor>
    <xdr:from>
      <xdr:col>4</xdr:col>
      <xdr:colOff>594286</xdr:colOff>
      <xdr:row>4</xdr:row>
      <xdr:rowOff>171449</xdr:rowOff>
    </xdr:from>
    <xdr:to>
      <xdr:col>5</xdr:col>
      <xdr:colOff>16986</xdr:colOff>
      <xdr:row>20</xdr:row>
      <xdr:rowOff>15974</xdr:rowOff>
    </xdr:to>
    <xdr:grpSp>
      <xdr:nvGrpSpPr>
        <xdr:cNvPr id="213094" name="Shape 2">
          <a:extLst>
            <a:ext uri="{FF2B5EF4-FFF2-40B4-BE49-F238E27FC236}">
              <a16:creationId xmlns:a16="http://schemas.microsoft.com/office/drawing/2014/main" id="{00000000-0008-0000-0E00-000066400300}"/>
            </a:ext>
          </a:extLst>
        </xdr:cNvPr>
        <xdr:cNvGrpSpPr/>
      </xdr:nvGrpSpPr>
      <xdr:grpSpPr>
        <a:xfrm>
          <a:off x="3056409" y="962204"/>
          <a:ext cx="15766" cy="3097402"/>
          <a:chOff x="5346000" y="751050"/>
          <a:chExt cx="0" cy="6057900"/>
        </a:xfrm>
      </xdr:grpSpPr>
      <xdr:cxnSp macro="">
        <xdr:nvCxnSpPr>
          <xdr:cNvPr id="213120" name="Shape 8">
            <a:extLst>
              <a:ext uri="{FF2B5EF4-FFF2-40B4-BE49-F238E27FC236}">
                <a16:creationId xmlns:a16="http://schemas.microsoft.com/office/drawing/2014/main" id="{00000000-0008-0000-0E00-000080400300}"/>
              </a:ext>
            </a:extLst>
          </xdr:cNvPr>
          <xdr:cNvCxnSpPr>
            <a:cxnSpLocks noChangeShapeType="1"/>
          </xdr:cNvCxnSpPr>
        </xdr:nvCxnSpPr>
        <xdr:spPr>
          <a:xfrm>
            <a:off x="5346000" y="751050"/>
            <a:ext cx="0" cy="6057900"/>
          </a:xfrm>
          <a:prstGeom prst="straightConnector1">
            <a:avLst/>
          </a:prstGeom>
          <a:noFill/>
          <a:ln w="63500">
            <a:solidFill>
              <a:srgbClr val="000000"/>
            </a:solidFill>
            <a:round/>
            <a:headEnd type="none" w="sm" len="sm"/>
            <a:tailEnd type="none" w="sm" len="sm"/>
          </a:ln>
          <a:extLst>
            <a:ext uri="{909E8E84-426E-40DD-AFC4-6F175D3DCCD1}">
              <a14:hiddenFill xmlns:a14="http://schemas.microsoft.com/office/drawing/2010/main">
                <a:noFill/>
              </a14:hiddenFill>
            </a:ext>
          </a:extLst>
        </xdr:spPr>
      </xdr:cxnSp>
    </xdr:grpSp>
    <xdr:clientData/>
  </xdr:twoCellAnchor>
  <xdr:twoCellAnchor>
    <xdr:from>
      <xdr:col>4</xdr:col>
      <xdr:colOff>239481</xdr:colOff>
      <xdr:row>17</xdr:row>
      <xdr:rowOff>181913</xdr:rowOff>
    </xdr:from>
    <xdr:to>
      <xdr:col>4</xdr:col>
      <xdr:colOff>531730</xdr:colOff>
      <xdr:row>19</xdr:row>
      <xdr:rowOff>182418</xdr:rowOff>
    </xdr:to>
    <xdr:sp macro="" textlink="">
      <xdr:nvSpPr>
        <xdr:cNvPr id="213100" name="Shape 13">
          <a:extLst>
            <a:ext uri="{FF2B5EF4-FFF2-40B4-BE49-F238E27FC236}">
              <a16:creationId xmlns:a16="http://schemas.microsoft.com/office/drawing/2014/main" id="{00000000-0008-0000-0E00-00006C400300}"/>
            </a:ext>
          </a:extLst>
        </xdr:cNvPr>
        <xdr:cNvSpPr>
          <a:spLocks noChangeArrowheads="1"/>
        </xdr:cNvSpPr>
      </xdr:nvSpPr>
      <xdr:spPr>
        <a:xfrm flipH="1">
          <a:off x="2851368" y="3488705"/>
          <a:ext cx="292249" cy="367926"/>
        </a:xfrm>
        <a:prstGeom prst="rtTriangle">
          <a:avLst/>
        </a:prstGeom>
        <a:solidFill>
          <a:srgbClr val="5B9BD5"/>
        </a:solidFill>
        <a:ln w="25400">
          <a:solidFill>
            <a:srgbClr val="000000"/>
          </a:solidFill>
          <a:round/>
          <a:headEnd type="none" w="sm" len="sm"/>
          <a:tailEnd type="none" w="sm" len="sm"/>
        </a:ln>
      </xdr:spPr>
    </xdr:sp>
    <xdr:clientData/>
  </xdr:twoCellAnchor>
  <xdr:twoCellAnchor>
    <xdr:from>
      <xdr:col>4</xdr:col>
      <xdr:colOff>553976</xdr:colOff>
      <xdr:row>38</xdr:row>
      <xdr:rowOff>23741</xdr:rowOff>
    </xdr:from>
    <xdr:to>
      <xdr:col>5</xdr:col>
      <xdr:colOff>223206</xdr:colOff>
      <xdr:row>39</xdr:row>
      <xdr:rowOff>163680</xdr:rowOff>
    </xdr:to>
    <xdr:sp macro="" textlink="">
      <xdr:nvSpPr>
        <xdr:cNvPr id="213107" name="Shape 11">
          <a:extLst>
            <a:ext uri="{FF2B5EF4-FFF2-40B4-BE49-F238E27FC236}">
              <a16:creationId xmlns:a16="http://schemas.microsoft.com/office/drawing/2014/main" id="{00000000-0008-0000-0E00-000073400300}"/>
            </a:ext>
          </a:extLst>
        </xdr:cNvPr>
        <xdr:cNvSpPr>
          <a:spLocks noChangeArrowheads="1"/>
        </xdr:cNvSpPr>
      </xdr:nvSpPr>
      <xdr:spPr>
        <a:xfrm flipH="1">
          <a:off x="3165863" y="7476005"/>
          <a:ext cx="292249" cy="339624"/>
        </a:xfrm>
        <a:prstGeom prst="rtTriangle">
          <a:avLst/>
        </a:prstGeom>
        <a:solidFill>
          <a:srgbClr val="5B9BD5"/>
        </a:solidFill>
        <a:ln w="25400">
          <a:solidFill>
            <a:srgbClr val="000000"/>
          </a:solidFill>
          <a:round/>
          <a:headEnd type="none" w="sm" len="sm"/>
          <a:tailEnd type="none" w="sm" len="sm"/>
        </a:ln>
      </xdr:spPr>
    </xdr:sp>
    <xdr:clientData/>
  </xdr:twoCellAnchor>
  <xdr:twoCellAnchor>
    <xdr:from>
      <xdr:col>5</xdr:col>
      <xdr:colOff>434835</xdr:colOff>
      <xdr:row>5</xdr:row>
      <xdr:rowOff>8054</xdr:rowOff>
    </xdr:from>
    <xdr:to>
      <xdr:col>5</xdr:col>
      <xdr:colOff>480554</xdr:colOff>
      <xdr:row>35</xdr:row>
      <xdr:rowOff>191699</xdr:rowOff>
    </xdr:to>
    <xdr:grpSp>
      <xdr:nvGrpSpPr>
        <xdr:cNvPr id="213110" name="Shape 2">
          <a:extLst>
            <a:ext uri="{FF2B5EF4-FFF2-40B4-BE49-F238E27FC236}">
              <a16:creationId xmlns:a16="http://schemas.microsoft.com/office/drawing/2014/main" id="{00000000-0008-0000-0E00-000076400300}"/>
            </a:ext>
          </a:extLst>
        </xdr:cNvPr>
        <xdr:cNvGrpSpPr/>
      </xdr:nvGrpSpPr>
      <xdr:grpSpPr>
        <a:xfrm>
          <a:off x="3490024" y="996497"/>
          <a:ext cx="45719" cy="6204164"/>
          <a:chOff x="5346000" y="0"/>
          <a:chExt cx="0" cy="7560000"/>
        </a:xfrm>
      </xdr:grpSpPr>
      <xdr:cxnSp macro="">
        <xdr:nvCxnSpPr>
          <xdr:cNvPr id="213113" name="Shape 22">
            <a:extLst>
              <a:ext uri="{FF2B5EF4-FFF2-40B4-BE49-F238E27FC236}">
                <a16:creationId xmlns:a16="http://schemas.microsoft.com/office/drawing/2014/main" id="{00000000-0008-0000-0E00-000079400300}"/>
              </a:ext>
            </a:extLst>
          </xdr:cNvPr>
          <xdr:cNvCxnSpPr>
            <a:cxnSpLocks noChangeShapeType="1"/>
          </xdr:cNvCxnSpPr>
        </xdr:nvCxnSpPr>
        <xdr:spPr>
          <a:xfrm>
            <a:off x="5346000" y="0"/>
            <a:ext cx="0" cy="7560000"/>
          </a:xfrm>
          <a:prstGeom prst="straightConnector1">
            <a:avLst/>
          </a:prstGeom>
          <a:noFill/>
          <a:ln w="38100">
            <a:solidFill>
              <a:srgbClr val="000000"/>
            </a:solidFill>
            <a:round/>
            <a:headEnd type="none" w="sm" len="sm"/>
            <a:tailEnd type="none" w="sm" len="sm"/>
          </a:ln>
          <a:extLst>
            <a:ext uri="{909E8E84-426E-40DD-AFC4-6F175D3DCCD1}">
              <a14:hiddenFill xmlns:a14="http://schemas.microsoft.com/office/drawing/2010/main">
                <a:noFill/>
              </a14:hiddenFill>
            </a:ext>
          </a:extLst>
        </xdr:spPr>
      </xdr:cxnSp>
    </xdr:grpSp>
    <xdr:clientData/>
  </xdr:twoCellAnchor>
  <xdr:twoCellAnchor>
    <xdr:from>
      <xdr:col>5</xdr:col>
      <xdr:colOff>293749</xdr:colOff>
      <xdr:row>4</xdr:row>
      <xdr:rowOff>171449</xdr:rowOff>
    </xdr:from>
    <xdr:to>
      <xdr:col>5</xdr:col>
      <xdr:colOff>344137</xdr:colOff>
      <xdr:row>39</xdr:row>
      <xdr:rowOff>163680</xdr:rowOff>
    </xdr:to>
    <xdr:grpSp>
      <xdr:nvGrpSpPr>
        <xdr:cNvPr id="40" name="Shape 2">
          <a:extLst>
            <a:ext uri="{FF2B5EF4-FFF2-40B4-BE49-F238E27FC236}">
              <a16:creationId xmlns:a16="http://schemas.microsoft.com/office/drawing/2014/main" id="{00000000-0008-0000-0E00-000028000000}"/>
            </a:ext>
          </a:extLst>
        </xdr:cNvPr>
        <xdr:cNvGrpSpPr/>
      </xdr:nvGrpSpPr>
      <xdr:grpSpPr>
        <a:xfrm>
          <a:off x="3348938" y="962204"/>
          <a:ext cx="50388" cy="7001193"/>
          <a:chOff x="5346000" y="751050"/>
          <a:chExt cx="0" cy="6057900"/>
        </a:xfrm>
      </xdr:grpSpPr>
      <xdr:cxnSp macro="">
        <xdr:nvCxnSpPr>
          <xdr:cNvPr id="41" name="Shape 8">
            <a:extLst>
              <a:ext uri="{FF2B5EF4-FFF2-40B4-BE49-F238E27FC236}">
                <a16:creationId xmlns:a16="http://schemas.microsoft.com/office/drawing/2014/main" id="{00000000-0008-0000-0E00-000029000000}"/>
              </a:ext>
            </a:extLst>
          </xdr:cNvPr>
          <xdr:cNvCxnSpPr>
            <a:cxnSpLocks noChangeShapeType="1"/>
          </xdr:cNvCxnSpPr>
        </xdr:nvCxnSpPr>
        <xdr:spPr>
          <a:xfrm>
            <a:off x="5346000" y="751050"/>
            <a:ext cx="0" cy="6057900"/>
          </a:xfrm>
          <a:prstGeom prst="straightConnector1">
            <a:avLst/>
          </a:prstGeom>
          <a:noFill/>
          <a:ln w="63500">
            <a:solidFill>
              <a:srgbClr val="000000"/>
            </a:solidFill>
            <a:round/>
            <a:headEnd type="none" w="sm" len="sm"/>
            <a:tailEnd type="none" w="sm" len="sm"/>
          </a:ln>
          <a:extLst>
            <a:ext uri="{909E8E84-426E-40DD-AFC4-6F175D3DCCD1}">
              <a14:hiddenFill xmlns:a14="http://schemas.microsoft.com/office/drawing/2010/main">
                <a:noFill/>
              </a14:hiddenFill>
            </a:ext>
          </a:extLst>
        </xdr:spPr>
      </xdr:cxnSp>
    </xdr:grpSp>
    <xdr:clientData/>
  </xdr:twoCellAnchor>
  <xdr:twoCellAnchor>
    <xdr:from>
      <xdr:col>6</xdr:col>
      <xdr:colOff>334273</xdr:colOff>
      <xdr:row>4</xdr:row>
      <xdr:rowOff>171449</xdr:rowOff>
    </xdr:from>
    <xdr:to>
      <xdr:col>6</xdr:col>
      <xdr:colOff>399370</xdr:colOff>
      <xdr:row>20</xdr:row>
      <xdr:rowOff>31949</xdr:rowOff>
    </xdr:to>
    <xdr:grpSp>
      <xdr:nvGrpSpPr>
        <xdr:cNvPr id="42" name="Shape 2">
          <a:extLst>
            <a:ext uri="{FF2B5EF4-FFF2-40B4-BE49-F238E27FC236}">
              <a16:creationId xmlns:a16="http://schemas.microsoft.com/office/drawing/2014/main" id="{00000000-0008-0000-0E00-00002A000000}"/>
            </a:ext>
          </a:extLst>
        </xdr:cNvPr>
        <xdr:cNvGrpSpPr/>
      </xdr:nvGrpSpPr>
      <xdr:grpSpPr>
        <a:xfrm flipH="1">
          <a:off x="3982528" y="962204"/>
          <a:ext cx="65097" cy="3113377"/>
          <a:chOff x="5346000" y="751050"/>
          <a:chExt cx="0" cy="6057900"/>
        </a:xfrm>
      </xdr:grpSpPr>
      <xdr:cxnSp macro="">
        <xdr:nvCxnSpPr>
          <xdr:cNvPr id="43" name="Shape 8">
            <a:extLst>
              <a:ext uri="{FF2B5EF4-FFF2-40B4-BE49-F238E27FC236}">
                <a16:creationId xmlns:a16="http://schemas.microsoft.com/office/drawing/2014/main" id="{00000000-0008-0000-0E00-00002B000000}"/>
              </a:ext>
            </a:extLst>
          </xdr:cNvPr>
          <xdr:cNvCxnSpPr>
            <a:cxnSpLocks noChangeShapeType="1"/>
          </xdr:cNvCxnSpPr>
        </xdr:nvCxnSpPr>
        <xdr:spPr>
          <a:xfrm>
            <a:off x="5346000" y="751050"/>
            <a:ext cx="0" cy="6057900"/>
          </a:xfrm>
          <a:prstGeom prst="straightConnector1">
            <a:avLst/>
          </a:prstGeom>
          <a:noFill/>
          <a:ln w="63500">
            <a:solidFill>
              <a:srgbClr val="000000"/>
            </a:solidFill>
            <a:round/>
            <a:headEnd type="none" w="sm" len="sm"/>
            <a:tailEnd type="none" w="sm" len="sm"/>
          </a:ln>
          <a:extLst>
            <a:ext uri="{909E8E84-426E-40DD-AFC4-6F175D3DCCD1}">
              <a14:hiddenFill xmlns:a14="http://schemas.microsoft.com/office/drawing/2010/main">
                <a:noFill/>
              </a14:hiddenFill>
            </a:ext>
          </a:extLst>
        </xdr:spPr>
      </xdr:cxnSp>
    </xdr:grpSp>
    <xdr:clientData/>
  </xdr:twoCellAnchor>
  <xdr:twoCellAnchor>
    <xdr:from>
      <xdr:col>6</xdr:col>
      <xdr:colOff>446545</xdr:colOff>
      <xdr:row>17</xdr:row>
      <xdr:rowOff>181913</xdr:rowOff>
    </xdr:from>
    <xdr:to>
      <xdr:col>7</xdr:col>
      <xdr:colOff>119082</xdr:colOff>
      <xdr:row>19</xdr:row>
      <xdr:rowOff>182418</xdr:rowOff>
    </xdr:to>
    <xdr:sp macro="" textlink="">
      <xdr:nvSpPr>
        <xdr:cNvPr id="48" name="Shape 13">
          <a:extLst>
            <a:ext uri="{FF2B5EF4-FFF2-40B4-BE49-F238E27FC236}">
              <a16:creationId xmlns:a16="http://schemas.microsoft.com/office/drawing/2014/main" id="{00000000-0008-0000-0E00-000030000000}"/>
            </a:ext>
          </a:extLst>
        </xdr:cNvPr>
        <xdr:cNvSpPr>
          <a:spLocks noChangeArrowheads="1"/>
        </xdr:cNvSpPr>
      </xdr:nvSpPr>
      <xdr:spPr>
        <a:xfrm>
          <a:off x="4304470" y="3488705"/>
          <a:ext cx="295555" cy="367926"/>
        </a:xfrm>
        <a:prstGeom prst="rtTriangle">
          <a:avLst/>
        </a:prstGeom>
        <a:solidFill>
          <a:srgbClr val="5B9BD5"/>
        </a:solidFill>
        <a:ln w="25400">
          <a:solidFill>
            <a:srgbClr val="000000"/>
          </a:solidFill>
          <a:round/>
          <a:headEnd type="none" w="sm" len="sm"/>
          <a:tailEnd type="none" w="sm" len="sm"/>
        </a:ln>
      </xdr:spPr>
    </xdr:sp>
    <xdr:clientData/>
  </xdr:twoCellAnchor>
  <xdr:twoCellAnchor>
    <xdr:from>
      <xdr:col>6</xdr:col>
      <xdr:colOff>104440</xdr:colOff>
      <xdr:row>38</xdr:row>
      <xdr:rowOff>23741</xdr:rowOff>
    </xdr:from>
    <xdr:to>
      <xdr:col>6</xdr:col>
      <xdr:colOff>399995</xdr:colOff>
      <xdr:row>39</xdr:row>
      <xdr:rowOff>163680</xdr:rowOff>
    </xdr:to>
    <xdr:sp macro="" textlink="">
      <xdr:nvSpPr>
        <xdr:cNvPr id="52" name="Shape 11">
          <a:extLst>
            <a:ext uri="{FF2B5EF4-FFF2-40B4-BE49-F238E27FC236}">
              <a16:creationId xmlns:a16="http://schemas.microsoft.com/office/drawing/2014/main" id="{00000000-0008-0000-0E00-000034000000}"/>
            </a:ext>
          </a:extLst>
        </xdr:cNvPr>
        <xdr:cNvSpPr>
          <a:spLocks noChangeArrowheads="1"/>
        </xdr:cNvSpPr>
      </xdr:nvSpPr>
      <xdr:spPr>
        <a:xfrm>
          <a:off x="3962365" y="7476005"/>
          <a:ext cx="295555" cy="339624"/>
        </a:xfrm>
        <a:prstGeom prst="rtTriangle">
          <a:avLst/>
        </a:prstGeom>
        <a:solidFill>
          <a:srgbClr val="5B9BD5"/>
        </a:solidFill>
        <a:ln w="25400">
          <a:solidFill>
            <a:srgbClr val="000000"/>
          </a:solidFill>
          <a:round/>
          <a:headEnd type="none" w="sm" len="sm"/>
          <a:tailEnd type="none" w="sm" len="sm"/>
        </a:ln>
      </xdr:spPr>
    </xdr:sp>
    <xdr:clientData/>
  </xdr:twoCellAnchor>
  <xdr:twoCellAnchor>
    <xdr:from>
      <xdr:col>5</xdr:col>
      <xdr:colOff>476249</xdr:colOff>
      <xdr:row>5</xdr:row>
      <xdr:rowOff>8054</xdr:rowOff>
    </xdr:from>
    <xdr:to>
      <xdr:col>5</xdr:col>
      <xdr:colOff>567106</xdr:colOff>
      <xdr:row>36</xdr:row>
      <xdr:rowOff>15977</xdr:rowOff>
    </xdr:to>
    <xdr:grpSp>
      <xdr:nvGrpSpPr>
        <xdr:cNvPr id="53" name="Shape 2">
          <a:extLst>
            <a:ext uri="{FF2B5EF4-FFF2-40B4-BE49-F238E27FC236}">
              <a16:creationId xmlns:a16="http://schemas.microsoft.com/office/drawing/2014/main" id="{00000000-0008-0000-0E00-000035000000}"/>
            </a:ext>
          </a:extLst>
        </xdr:cNvPr>
        <xdr:cNvGrpSpPr/>
      </xdr:nvGrpSpPr>
      <xdr:grpSpPr>
        <a:xfrm flipH="1">
          <a:off x="3531438" y="996497"/>
          <a:ext cx="90857" cy="6226131"/>
          <a:chOff x="5346000" y="0"/>
          <a:chExt cx="0" cy="7560000"/>
        </a:xfrm>
      </xdr:grpSpPr>
      <xdr:cxnSp macro="">
        <xdr:nvCxnSpPr>
          <xdr:cNvPr id="54" name="Shape 22">
            <a:extLst>
              <a:ext uri="{FF2B5EF4-FFF2-40B4-BE49-F238E27FC236}">
                <a16:creationId xmlns:a16="http://schemas.microsoft.com/office/drawing/2014/main" id="{00000000-0008-0000-0E00-000036000000}"/>
              </a:ext>
            </a:extLst>
          </xdr:cNvPr>
          <xdr:cNvCxnSpPr>
            <a:cxnSpLocks noChangeShapeType="1"/>
          </xdr:cNvCxnSpPr>
        </xdr:nvCxnSpPr>
        <xdr:spPr>
          <a:xfrm>
            <a:off x="5346000" y="0"/>
            <a:ext cx="0" cy="7560000"/>
          </a:xfrm>
          <a:prstGeom prst="straightConnector1">
            <a:avLst/>
          </a:prstGeom>
          <a:noFill/>
          <a:ln w="38100">
            <a:solidFill>
              <a:srgbClr val="000000"/>
            </a:solidFill>
            <a:round/>
            <a:headEnd type="none" w="sm" len="sm"/>
            <a:tailEnd type="none" w="sm" len="sm"/>
          </a:ln>
          <a:extLst>
            <a:ext uri="{909E8E84-426E-40DD-AFC4-6F175D3DCCD1}">
              <a14:hiddenFill xmlns:a14="http://schemas.microsoft.com/office/drawing/2010/main">
                <a:noFill/>
              </a14:hiddenFill>
            </a:ext>
          </a:extLst>
        </xdr:spPr>
      </xdr:cxnSp>
    </xdr:grpSp>
    <xdr:clientData/>
  </xdr:twoCellAnchor>
  <xdr:twoCellAnchor>
    <xdr:from>
      <xdr:col>6</xdr:col>
      <xdr:colOff>6104</xdr:colOff>
      <xdr:row>4</xdr:row>
      <xdr:rowOff>171449</xdr:rowOff>
    </xdr:from>
    <xdr:to>
      <xdr:col>6</xdr:col>
      <xdr:colOff>57062</xdr:colOff>
      <xdr:row>39</xdr:row>
      <xdr:rowOff>163680</xdr:rowOff>
    </xdr:to>
    <xdr:grpSp>
      <xdr:nvGrpSpPr>
        <xdr:cNvPr id="57" name="Shape 2">
          <a:extLst>
            <a:ext uri="{FF2B5EF4-FFF2-40B4-BE49-F238E27FC236}">
              <a16:creationId xmlns:a16="http://schemas.microsoft.com/office/drawing/2014/main" id="{00000000-0008-0000-0E00-000039000000}"/>
            </a:ext>
          </a:extLst>
        </xdr:cNvPr>
        <xdr:cNvGrpSpPr/>
      </xdr:nvGrpSpPr>
      <xdr:grpSpPr>
        <a:xfrm flipH="1">
          <a:off x="3654359" y="962204"/>
          <a:ext cx="50958" cy="7001193"/>
          <a:chOff x="5346000" y="751050"/>
          <a:chExt cx="0" cy="6057900"/>
        </a:xfrm>
      </xdr:grpSpPr>
      <xdr:cxnSp macro="">
        <xdr:nvCxnSpPr>
          <xdr:cNvPr id="58" name="Shape 8">
            <a:extLst>
              <a:ext uri="{FF2B5EF4-FFF2-40B4-BE49-F238E27FC236}">
                <a16:creationId xmlns:a16="http://schemas.microsoft.com/office/drawing/2014/main" id="{00000000-0008-0000-0E00-00003A000000}"/>
              </a:ext>
            </a:extLst>
          </xdr:cNvPr>
          <xdr:cNvCxnSpPr>
            <a:cxnSpLocks noChangeShapeType="1"/>
          </xdr:cNvCxnSpPr>
        </xdr:nvCxnSpPr>
        <xdr:spPr>
          <a:xfrm>
            <a:off x="5346000" y="751050"/>
            <a:ext cx="0" cy="6057900"/>
          </a:xfrm>
          <a:prstGeom prst="straightConnector1">
            <a:avLst/>
          </a:prstGeom>
          <a:noFill/>
          <a:ln w="63500">
            <a:solidFill>
              <a:srgbClr val="000000"/>
            </a:solidFill>
            <a:round/>
            <a:headEnd type="none" w="sm" len="sm"/>
            <a:tailEnd type="none" w="sm" len="sm"/>
          </a:ln>
          <a:extLst>
            <a:ext uri="{909E8E84-426E-40DD-AFC4-6F175D3DCCD1}">
              <a14:hiddenFill xmlns:a14="http://schemas.microsoft.com/office/drawing/2010/main">
                <a:noFill/>
              </a14:hiddenFill>
            </a:ext>
          </a:extLst>
        </xdr:spPr>
      </xdr:cxnSp>
    </xdr:grp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53880</xdr:colOff>
      <xdr:row>2</xdr:row>
      <xdr:rowOff>107758</xdr:rowOff>
    </xdr:from>
    <xdr:to>
      <xdr:col>12</xdr:col>
      <xdr:colOff>498766</xdr:colOff>
      <xdr:row>14</xdr:row>
      <xdr:rowOff>130849</xdr:rowOff>
    </xdr:to>
    <xdr:pic>
      <xdr:nvPicPr>
        <xdr:cNvPr id="2" name="Picture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stretch>
          <a:fillRect/>
        </a:stretch>
      </xdr:blipFill>
      <xdr:spPr>
        <a:xfrm>
          <a:off x="53880" y="492606"/>
          <a:ext cx="7687734" cy="2332182"/>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9525</xdr:colOff>
      <xdr:row>3</xdr:row>
      <xdr:rowOff>152400</xdr:rowOff>
    </xdr:from>
    <xdr:to>
      <xdr:col>12</xdr:col>
      <xdr:colOff>190500</xdr:colOff>
      <xdr:row>24</xdr:row>
      <xdr:rowOff>95250</xdr:rowOff>
    </xdr:to>
    <xdr:graphicFrame macro="">
      <xdr:nvGraphicFramePr>
        <xdr:cNvPr id="33881" name="Chart 3">
          <a:extLst>
            <a:ext uri="{FF2B5EF4-FFF2-40B4-BE49-F238E27FC236}">
              <a16:creationId xmlns:a16="http://schemas.microsoft.com/office/drawing/2014/main" id="{00000000-0008-0000-1000-00005984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Labjkt\lab%20data\LABORATORY\CEMENTING\CDS-CEMENT\PERTAMINA\JAMBI\STT-15%20cd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Q:\MyDoc\DCexponent%20form.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3.%20Pertamina%20EP\2.%20EPT%20Asset%205\3.%20Plan%20&amp;%20Eval\21.%20Pre%20Revisi%20WP&amp;B%202018\RK%202018\01%20Final\Rekab%20Pekerjaan%20&amp;%20Perbandingan%20Biaya%204-10-17.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Z:\Documents%20and%20Settings\All%20Users\Documents\FILES\PROPOSAL\JAMBI\PNP\FRAC\SAND\KTT0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9E04C13C\Cost%20Estimate%2014XP%20Cost%20Estimate%20(with%20comparison).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L:\Users\User\Downloads\DD-1%20Cost\00.%20Kumang%20Projects\03.%20Kumang%20Appraisal\02.%20WELL%20NAME\02.%20A3-2%20Well\A3-2%20drilling\AFE\Documents%20and%20Settings\HERRYST\Local%20Settings\Temporary%20Internet%20Files\OLKD\Berantai-4%20time%20break"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L:\Users\User\Downloads\DD-1%20Cost\Documents%20and%20Settings\HERRYST\Local%20Settings\Temporary%20Internet%20Files\OLKD\Berantai-4%20time%20breakdown(performance).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Q:\Documents%20and%20Settings\HERRYST\Local%20Settings\Temporary%20Internet%20Files\OLKD\Berantai-4%20time%20breakdown(performance).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Z:\PC%20Ketapang\08.%20Bukit%20Tua%20Phase%20II\06.%20Well%20Cost\Cost%20Rev07%20-%20EPT%20Discussion\Documents%20and%20Settings\HERRYST\Local%20Settings\Temporary%20Internet%20Files\OLKD\Berantai-4%20time%20breakdown(performance).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PC%20Ketapang/08.%20Bukit%20Tua%20Phase%20II/06.%20Well%20Cost/Cost%20Rev07%20-%20EPT%20Discussion/Documents%20and%20Settings/HERRYST/Local%20Settings/Temporary%20Internet%20Files/OLKD/Berantai-4%20time%20breakdown(performan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J:\D-A-T-A\Abk-2005\BOD-25\TLJ-INF.12.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D-A-T-A\Abk-2005\BOD-25\TLJ-INF.12.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C:\pepbpnfs001\ASSET_5\Applications\Microsoft%20Excel.app\C:\Documents%20and%20Settings\edy\Local%20Settings\Temp\Stat%20D%20CEU-0402.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Z:\THN2006\LAPORAN\ABI\12%20DESEMBER%202006\2%20AFTER%20CLOSE\12%20REAL%20ABI%2031DES06%20-%20AFTER%20CLOSE%20FINAL-REV%202.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C:\Users\asundja\Desktop\EKS%202013\Template%20AFE\PERTAMINA\2008_2009_2010\DATA%20KONTRAK\ANALISA%20HARGA%20TEMPLATE\AHS%20SPEC%20DES%202006.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Z:\DD-Menu\DHMrunsheet\BHA"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C:\WORK%20SHOP%20PATRA%20JASA\Analisa%20Mekanik\STD%20ANALISA\Analisa%20biaya%20Indramy%202006R1.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C:\pepbpnfs001\ASSET_5\WORK%20SHOP%20PATRA%20JASA\Analisa%20Mekanik\STD%20ANALISA\Analisa%20biaya%20Indramy%202006R1.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G:\SPRM%20Asset%205\2019\Per%20Bulan\Juni\Bahas%20Biaya%20&amp;%20PLK\Dari%20Mas%20haryo\AFE%20Sangasanga_SBK-PSD%20ST.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E:\POD,%20POFD%20&amp;%20POP\NPDM\BOR\3.%20Bor%20PDL-B\AFE_PDL-B.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F:\Flashdisk%20BU\DRILLING%20EKSPLORASI%202014\PPS-1\AFE_PPS-1_Pre%20WPB%202014_(rev%20Desember%202014).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C:\asset3\Flashdisk%20BU\DRILLING%20EKSPLORASI%202014\PPS-1\AFE_PPS-1_Pre%20WPB%202014_(rev%20Desember%202014).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C:\pepbpnfs001\ASSET_5\Applications\Microsoft%20Excel.app\C:\Quotation\Quotation\Medco%20E&amp;%20P\JQ-8080-13x9x7xdual%20(SEMBAKUNG)\JQ8080R2-BOM.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A:\DATA%20SUMUR\UMUM\Prp-05.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K:\Rep%20BAYU\PTT\blok%20timur%20(atas)\Sugri\EP%20Jambi\Data%20Reservoir\SEJ-PROD\jambi\STT-11.WK4"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Z:\09%20REP-REOP\2011%20REP%20REOP\REP%20REO%20FRNT\REP%20P-106\Sej%20Prod%20Sumur%20Jambi%20perbulan%20(2007-2008)\KTT-27.WK4"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Z:\09%20REP-REOP\2011%20REP%20REOP\REP%20REO%20FRNT\REP%20P-106\Sej%20Prod%20Sumur%20Jambi%20perbulan%20(2007-2008)\KTT-31.WK4"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Z:\09%20REP-REOP\2011%20REP%20REOP\REP%20REO%20FRNT\REP%20P-106\Sej%20Prod%20Sumur%20Jambi%20perbulan%20(2007-2008)\KTT-30.WK4"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F:\A_%20boghdady\Drlg%20Programs\SB-421\WINDOWS\TEMP\Bu-523-%20Drilling%20-%20Programe.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C:\asset3\A_%20boghdady\Drlg%20Programs\SB-421\WINDOWS\TEMP\Bu-523-%20Drilling%20-%20Programe.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A:\iprkw06.WK4"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Z:\09%20REP-REOP\2011%20REP%20REOP\REP%20REO%20FRNT\REP%20P-106\Sej%20Prod%20Sumur%20Jambi%20perbulan%20(2007-2008)\KTT-32.WK4"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Z:\09%20REP-REOP\2011%20REP%20REOP\REP%20REO%20FRNT\REP%20P-106\Aplikasi%20Teknologi\Greenzyme\Greenzyme\Ekonomi\Ekon_GRZM_BKT-53(27.06.2005)-COST.Var.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C:\My%20Documents\Malaysia\17.5%20DS40H%20sn%2020942.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http://vhmmapp003/Documents%20and%20Settings/h031601/My%20Documents/Data/_JJT%20-%20Project/Time/Breakdown%20Time%20Jujo%20Teco%20Parker%20v3%20%20Howco.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Sr.%20Engineer%20Well%20Intervention/9.%20RK%202022/2.%20Bundling%202022/AFE/Draft%20AFE_Tipe%201_Rev01_Edit%20BS20.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Z:\INSALES\QUOTES\WINDOWS\TEMP\programs\cappin-b.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Z:\09%20REP-REOP\2011%20REP%20REOP\REP%20REO%20FRNT\REP%20P-106\Rasanuddin\proposal\KAG-19\Prop-KAG-19_STIM.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Z:\INSALES\QUOTES\WINDOWS\TEMP\IPAA-REVAmodified.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Z:\INSALES\QUOTES\WINDOWS\TEMP\Schlumberger%20Rosharon%20workbook.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C:\PREM_GARY\DATA_RIG\Premier%20Oil\AFE%20Ver7%20cost%20est%20(Partners).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C:\pepbpnfs001\ASSET_5\Applications\Microsoft%20Excel.app\C:\Tutung%20Alpha-2\Drilling\AFE\Submitted\General%20Project%20-%20Campaign\2005%20West%20Lobe\AFEs%20and%20Cost%20Estimating%20-\West%20Lobe%20Planning%20AFE%20rev%200.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C:\pepbpnfs001\ASSET_5\Applications\Microsoft%20Excel.app\C:\Tutung%20Alpha-2\Drilling\AFE\Submitted\Well%20Files\Anoa\A%20-%2004%20ST%20to%20'H'%20(2004)\AFE%20Process\AFE's\2004%20Jan%2028%20-%20A4%20Sidetrack%20BP-Migas%20AFE.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C:\pepbpnfs001\ASSET_5\Applications\Microsoft%20Excel.app\Server\FILE%20CARANA\OIL%20COMPANY\EMP%20MALACCA%20STRAIT-%20KONDUR\TUBING%20HEAD%20ASSY\DELIVER%20TICKET%20REV%201.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Z:\09%20REP-REOP\2011%20REP%20REOP\REP%20REO%20FRNT\REP%20P-106\Rasanuddin\proposal\Business%20plan%202004%20-%202008\RJPP-BOGOR%2026%20MEI%202004\P%20R%20O%20D\Sas%20Master-Rev6_2005.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C:\Users\asundja\Desktop\EKS%202013\Template%20AFE\CLOSE%20OUT\Close%20Out_II\Documents%20and%20Settings\infokom\My%20Documents\0_WP&amp;B%20JKT\Bhn%20Presentasi%20WP&amp;B%20JAWA%20Juni06\kirim%20dwi\Drilling%20Time%20CMS-28.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C:\Users\asundja\Desktop\EKS%202013\Template%20AFE\DrillingDept\EKS%202006\KBB-A\CloseoutAFE\LaporanAkhir\Final%20Report%20KBB-01%2022042007.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F:\Project%20Cost%20Surveilance\Ga-B6P%20Progress%20Chart_FINAL.xlsx"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C:\asset3\Project%20Cost%20Surveilance\Ga-B6P%20Progress%20Chart_FINAL.xlsx"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C:\pertamina-ep\files\CLOSE%20OUT\Close%20Out_II\Documents%20and%20Settings\infokom\My%20Documents\0_WP&amp;B%20JKT\Bhn%20Presentasi%20WP&amp;B%20JAWA%20Juni06\kirim%20dwi\Drilling%20Time%20CMS-28.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C:\pepbpnfs001\ASSET_5\Applications\Microsoft%20Excel.app\C:\EEPKI\DRILLING\THAILAND\NP_7\SURV\NP7SURV.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C:\Users\sitiaisyah.abmalik\Documents\My%20Received%20Files\Sepat_Deep_2_DMS%20(USE%20THIS).xlsx"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C:\Cement\Exspan\Banteng\BANTENG1_Gas.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C:\pepbpnfs001\ASSET_5\Cement\Exspan\Banteng\BANTENG1_Gas.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C:\Cement\Exspan\Banteng\20inProposal_gasmig.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C:\pepbpnfs001\ASSET_5\Cement\Exspan\Banteng\20inProposal_gasmig.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C:\~~~Elipse\ElipseEnergy.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C:\pepbpnfs001\ASSET_5\~~~Elipse\ElipseEnergy.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C:\~~~~Expan\Banteng\20inch\20inProposal_R2_8-4.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C:\pepbpnfs001\ASSET_5\~~~~Expan\Banteng\20inch\20inProposal_R2_8-4.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Z:\PC%20Ketapang\08.%20Bukit%20Tua%20Phase%20II\06.%20Well%20Cost\Cost%20Rev07%20-%20EPT%20Discussion\Documents%20and%20Settings\SYAZWAS\My%20Documents\work\Small%20Field\J4\J4%20-%20NOOP\J4A-6\well%20activities\DaysvsDepth.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PC%20Ketapang/08.%20Bukit%20Tua%20Phase%20II/06.%20Well%20Cost/Cost%20Rev07%20-%20EPT%20Discussion/Documents%20and%20Settings/SYAZWAS/My%20Documents/work/Small%20Field/J4/J4%20-%20NOOP/J4A-6/well%20activities/DaysvsDepth.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Z:\KERJAAN\2.%20Project%202010\RDL-A4_new%20cellar\AFE\AFE_RDL-A4_Des02-10_prepare%20to%20ST.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Sr.%20Engineer%20Well%20Intervention/9.%20RK%202022/2.%20Bundling%202022/AFE/FEB%20AFE%2022-190-311-OO%20WO%20Bundling%20LIMAU.xlsx"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Z:\AFE%20(Update%20&amp;%20Useful)\602)%20%7btb%7d%20AFE%2020-190-625-OO%20dan%2020-190-626%20sumur%20STE%2003%20dan%2004\%7bDrilling%20Input%7d%20AFE%2020-190-625-OO%20FEB%20Sumur%20Pemboran%20STE-03.xlsx"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C:\BTJT-A%20WPnB%202014\ESB_Drilling_Input_2013_BTJT%20A5_Final.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Z:\Bahan%20Konsinering%20Bandung\DrillingDept\EKS%202006\KBB-A\Operasional%20KBB-A\Laporan%20Akhir\WOR-CMS_28,%20tajak-release%209%20Agst%202006npt,ca.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C:\pertamina-ep\files\ECON2002\LAIN2\REALDOHKTWI.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C:\pepbpnfs001\ASSET_5\Applications\Microsoft%20Excel.app\srv002bpn\Finance_Folder\Documents_tyas2005\Documents\management\BSN\D&amp;M%20BSN%20Feb%202006%20test%20.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F:\A_%20boghdady\Drlg%20Programs\SY-46%20for%20SIMSIMA\SY-46%20(P-6)%20Drilling%20Program%20for%20Simsima.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C:\asset3\A_%20boghdady\Drlg%20Programs\SY-46%20for%20SIMSIMA\SY-46%20(P-6)%20Drilling%20Program%20for%20Simsima.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C:\pertamina-ep\files\DOCUME~1\balla\LOCALS~1\Temp\AlexDoc1\ZamrudData\Calculation\SuckerRopPumpDesign.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Z:\Data%20PC%20Lama\My%20Documents\Ek\RKAP%202007\ABI\Data%20PC%20Lama\My%20Documents\EmP\RKAP%202006\ABI\Revisi\Kurs%209900\DOH%20SBS\Master%20ABI\ABI%202006-2007%20(29%20DES)%209.900%20R.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C:\pepbpnfs001\ASSET_5\SPRM\2.WP&amp;B\WP&amp;B%202019\Unbundling\Bor\15.%20SBK-PSD%2019-190-731-R1%20Revisi%20Pemboran\2.%20BS%20revisi%20SBK-PSD.19-190-731-R1.xlsx"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Z:\AFE%20(Update%20&amp;%20Useful)\607)%20%7btb%7d%20AFE%2020-190-791-OO%20Pemboran%20CJT-A2\%7bDrilling%20Input%7d%2020-190-791-OO%20Pemboran%20CJT-A2.xlsx"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C:\pertamina-ep\files\All_WO_program\JLIN\ZRD-115%20S-D%2011%20Sept%20'01.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C:\REN%20&amp;%20EKS\REGION%20SUMATERA\MALAPARI\MLP-B%20Analisa%20Harga%20satuan%202c.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C:\pertamina-ep\files\Documents%20and%20Settings\compaq\My%20Documents\beLLa's\cPP\20%20082002\zamrud\ZRD-047_%20Recond160802.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C:\pepbpnfs001\ASSET_5\Applications\Microsoft%20Excel.app\C:\Quotation\Quotation\Misc.%20A%20-%20I\File%20I\JQ-8102-IMG\JQ2006-8102.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C:\pepbpnfs001\ASSET_5\Applications\Microsoft%20Excel.app\Server\file%20carana\OIL%20COMPANY\EMP%20KALILA\BENTU\WELHEAD%20ASEMBLY\PRICEC~1.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Z:\DOCUME~1\ADESOL~1\LOCALS~1\Temp\notesE1EF34\AFE%20Blank%20Sheet%20Version%2000.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C:\Vena\prod-kinerja\PROD-MIGAS\MINYAK\2001\Sas2001\Sas2001most.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Z:\Data\Customers\CNOOC\Cinta\Cinta%20H-4\Cinta%20H-4%20Prepack,%2011-Jun-02,%20Rev1.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A:\0%20Entry%20ABO%202004%20SAP\Entry%20ABO%202004\ABI%202004.SBY.ALL.NET.cad.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C:\pertamina-ep\files\Documents%20and%20Settings\compaq\My%20Documents\beLLa's\cPP\Ipr%20&amp;%20design\BTN#12_120402.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C:\pepbpnfs001\ASSET_5\Applications\Microsoft%20Excel.app\U:\EEPKI\DRILLING\THAILAND\NP_7\SURV\NP7SURV.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C:\Vena\prod-kinerja\PROD-MIGAS\MINYAK\2000\TF0001Rev.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C:\pepbpnfs001\ASSET_5\Applications\Microsoft%20Excel.app\Srvjaksns01\finance\2002\90%20-%20PTOSI\BS%20Notes\090-%20FD%20Account%20-%20May%202002.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C:\Users\asundja\Desktop\EKS%202013\Template%20AFE\DOCUME~1\infokom\LOCALS~1\Temp\Documents%20and%20Settings\infokom\My%20Documents\0_WP&amp;B%20JKT\Bhn%20Presentasi%20WP&amp;B%20JAWA%20Juni06\kirim%20dwi\Drilling%20Time%20CMS-28.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C:\~~~February\Cementing%20Job%20Request%20-%20New.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C:\pepbpnfs001\ASSET_5\~~~February\Cementing%20Job%20Request%20-%20New.xls" TargetMode="External"/></Relationships>
</file>

<file path=xl/externalLinks/_rels/externalLink92.xml.rels><?xml version="1.0" encoding="UTF-8" standalone="yes"?>
<Relationships xmlns="http://schemas.openxmlformats.org/package/2006/relationships"><Relationship Id="rId1" Type="http://schemas.microsoft.com/office/2006/relationships/xlExternalLinkPath/xlStartup" Target="ABS/TR16.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Z:\Rapat_RK-2006_21-03-05(JKT)\Material\Sas%20Master_2005%20(8%20Mar%2005_versi%20MAOB)-Rev7_dipakai_sharing.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C:\pepbpnfs001\ASSET_5\Applications\Microsoft%20Excel.app\C:\SUBADAR\DB-Packing%20List\BD_PLform-NEW.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C:\pepbpnfs001\ASSET_5\Applications\Microsoft%20Excel.app\C:\Documents%20and%20Settings\iskandisg\Desktop\FMC%20BOM%20Format.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C:\Users\asundja\Desktop\EKS%202013\Template%20AFE\REN%20&amp;%20EKS\REGION%20SUMATERA\R%20P%20S%20-%20A\RPS-A%20Analisa%20Harga%20satuan%202.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C:\pepbpnfs001\ASSET_5\Applications\Microsoft%20Excel.app\C:\EEPKI\DRILLING\THAILAND\NP_8\FWR\NP_8FWR.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C:\Meaedubgdpfs\Proyectos\USA\GSL%20Energy%20Corporation\Montana\2.%20Promise%20Land\PL_Drilling%20Evaluation_Draft.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C:\B048CE5F\Marlin%20Pre-CER%20estimete_Base%20Case_Surveillance%20Tool%20(V1.57).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C:\4C91FD84\Marlin%20Pre-CER%20estimete_Base%20Case_Surveillance%20Tool%20(V1.57).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L:\Users\User\Downloads\DD-1%20Cost\Documents%20and%20Settings\syamma\My%20Documents\Malong\Trajectory\DD\A11\Malong%20A11_Pilot%20Plan%202.3_Horizontal_Plan%203.3_130308_AI.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U:\Maxwell\Eldfisk\A\22a(06pa)\job04@2000\17eq&amp;ser\A_casing\csgtallyA16.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C:\alg-ids-data\IDS\Documents%20and%20Settings\abdelshm\Desktop\drilling\199\MDZ%20608\Daily\MDZ608%20Days%20vs%20Depth%20Curve%20SACC.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Z:\TECHNICAL%20FILE\TANJUNG\ACIDIZING\T-136%20AB\REPORT\Document-Nus\Services\Job%20Proposal\Acid\acid_cnooc.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Z:\Engineering\Section%20C%20-%20Well%20Design%20Information\AC%20903%20Trident%20kt%209x7%20Actual%20Rev1.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C:\pepbpnfs001\ASSET_5\Applications\Microsoft%20Excel.app\U:\DOCUME~1\anekylli\LOCALS~1\Temp\notes348BCB\Regneark%20Shlumberger.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C:\pepbpnfs001\ASSET_5\Applications\Microsoft%20Excel.app\C:\Users\atandiarak\AppData\Local\Microsoft\Windows\Temporary%20Internet%20Files\Content.Outlook\T5F396OV\PNL%20Calculation%20FORM%20WMO%20-%20AT-FM.xlsx"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Z:\PC%20Ketapang\08.%20Bukit%20Tua%20Phase%20II\06.%20Well%20Cost\Cost%20Rev07%20-%20EPT%20Discussion\Documents%20and%20Settings\syamma\My%20Documents\Malong\Trajectory\DD\A11\Malong%20A11_Pilot%20Plan%202.3_Horizontal_Plan%203.3_130308_AI.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PC%20Ketapang/08.%20Bukit%20Tua%20Phase%20II/06.%20Well%20Cost/Cost%20Rev07%20-%20EPT%20Discussion/Documents%20and%20Settings/syamma/My%20Documents/Malong/Trajectory/DD/A11/Malong%20A11_Pilot%20Plan%202.3_Horizontal_Plan%203.3_130308_AI.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Y:\APG\Pricelists\Tendering%202006\APG-REW-06.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C:\ppgjsvr\public\Data\Abk-2005\Usl-Mnyk\Apt\Bor-Ept8\tps-17u.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C:\pepbpnfs001\ASSET_5\Applications\Microsoft%20Excel.app\Bp1tfbis001\teams\Wells\2_WELLS\Kb%20C10\KB%20503\26_TTL,%20Timings%20and%20POB\Kb-503%20Time%20Tracker.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C:\home\martin\Shared\AFE%20Review\00%20AFE%20Form\V1\10.30.35.41\home\martin\Shared\AFE%20Review\AFE%20Form\V1\Fordrmd\ingenierie\Documents%20and%20Settings\arahil\Bureau\Bonus%20Explo\Bonus\Bonus%20Calculator%20V1.0.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Z:\KERJAAN\2.%20Project%202010\RDL-A4_new%20cellar\3.Drilling%20Program\Drilling%20Program_2010.07.12\DT_RDL-A4_AFE%202010_2010.11.08_GVR.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C:\pertamina-ep\files\Documents%20and%20Settings\Bella\My%20Documents\Data%20Bella\Program%20WO%20&amp;%20WS%20BOB\Zamrud\program%20work%20over%20zrd\Oct%202003\program%20work%20over%20zrd\Oct%202003\Brk%20036,%208%20Oct%202003,%20wo.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C:\KEMAMAN-SLB1\CompServ\MSOFFICE\EXCEL\DATA\COMMAND\FORMS\MREP1295.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Z:\09%20REP-REOP\2011%20REP%20REOP\REP%20REO%20FRNT\REP%20P-106\Rasanuddin\proposal\AZ\UPSTREAM\NGL-Itochu\ECONOMIC\Keith\DOCUME~1\PRESAR~1\LOCALS~1\Temp\May4.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C:\documents\mail\attach\Completion%20Report%20A-4.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C:\pepbpnfs001\ASSET_5\documents\mail\attach\Completion%20Report%20A-4.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Z:\A-Vendro\ETCETERA\CTU%20FILES\PetroChina%20Jabung\Gemah%20%235\DOCUME~1\ADMINI~1\LOCALS~1\Temp\notesE1EF34\PC%20AC-10%20diverter%20stage%20design.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C:\pepbpnfs001\ASSET_5\Applications\Microsoft%20Excel.app\C:\My%20Documents\Idham\BS1WIRELINE%20KAL%20FEB.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Z:\My%20Documents\MAXUS%20BID\GFE%20Project\QUANTUM%20DRAWING.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L:\Users\User\Downloads\DD-1%20Cost\AFE\Rabat-Sale%20C1%20AFE%20dry.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C:\pepbpnfs001\ASSET_5\Applications\Microsoft%20Excel.app\C:\Tutung%20Alpha-2\Drilling\AFE\Submitted\Well%20Files\Anoa\SA-21%20(2000)\AFE%20Process\Time%20and%20Cost%20Data%20&amp;%20Estimates\No%20horwell%20case\SA-21%20SS-NOHOR%20AFE%20Rev0.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C:\Users\asundja\Desktop\EKS%202013\Template%20AFE\PAHS2006\Copy%20of%20PAHS2006%20R2%20draft(MIS)new.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Z:\A-Vendro\ETCETERA\CTU%20FILES\PetroChina%20Jabung\Gemah%20%235\Client\Santa%20Fe\Mudi_b16wo.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C:\pepbpnfs001\ASSET_5\Applications\Microsoft%20Excel.app\C:\Tutung%20Alpha-2\Drilling\AFE\Submitted\Well%20Files\Ujung%20Pangkah\Sidayu-1\AFE%20Process\Sidayu%20Test%20AFE.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C:\pepbpnfs001\ASSET_5\Applications\Microsoft%20Excel.app\C:\Documents%20and%20Settings\Carana_03\Local%20Settings\Temporary%20Internet%20Files\Content.IE5\GZKRIZOB\PRICECALCULATION_REV1%20(2).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C:\275FD88E\SUM&amp;BOM%20-%20JQ06-7987.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Z:\09%20REP-REOP\2011%20REP%20REOP\REP%20REO%20FRNT\REP%20P-106\Rasanuddin\proposal\AZ\UPSTREAM\NGL-Itochu\ECONOMIC\EconomicsVer2.1.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Z:\09%20REP-REOP\2011%20REP%20REOP\REP%20REO%20FRNT\REP%20P-106\Rasanuddin\proposal\My%20Documents\AZ\Downstream\BottomUpgrading\ECONOMIC\Economic-Balikpapan6.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C:\Users\asundja\Desktop\EKS%202013\Template%20AFE\Drilling%20Department\PROGRAM%20&amp;%20PROYEK\KARANG%20MAKMUR\FAI%20-%20AGW%20%20A%202005%206.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C:\Users\asundja\Desktop\EKS%202013\Template%20AFE\Drilling%20Department\PROGRAM%20&amp;%20PROYEK\KARANG%20MAKMUR\FAI%20-SBS%20%20A%2020sep05.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C:\KEMAMAN-SLB1\CompServ\MSOFFICE\EXCEL\DATA\COMMAND\FORMS\MREP0396.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Z:\ANALISA%20PEK%20SIPIL\ANALISA%20JALAN\simpang%20raja%202006%20untuk%20lelang%20OK%20v2yg%20ke%20kp%20lelang%20.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C:\DOCUMENTS\COMPLETION%20PROJECT%20FILE\CLIENT\APD%20PROJECT%202007\COMPLETION%20Installation%20K%233\Job%20Ticket%20&amp;%20Report\JOB%20TICKET%20K-3%20r1.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C:\pepbpnfs001\ASSET_5\DOCUMENTS\COMPLETION%20PROJECT%20FILE\CLIENT\APD%20PROJECT%202007\COMPLETION%20Installation%20K#3/Job Ticket &amp; Report/JOB TICKET K-3 r1.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C:\Users\asundja\Desktop\EKS%202013\Template%20AFE\Divisi%202.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C:\Users\asundja\Desktop\EKS%202013\Template%20AFE\Divisi%203.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C:\Users\asundja\Desktop\EKS%202013\Template%20AFE\Divisi%204.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C:\Users\asundja\Desktop\EKS%202013\Template%20AFE\Divisi%205.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Z:\Anggaran%20Rep-Oil%20BRG-23.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C:\pertamina-ep\files\Documents%20and%20Settings\compaq\My%20Documents\beLLa's\cPP\Ipr%20&amp;%20design\work%20over%20cpp\ZRD-05%20Swab%20Test%20&amp;%20Zone%20Isolation%2001%20Feb%20'02%20.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C:\pepbpnfs001\ASSET_5\Applications\Microsoft%20Excel.app\bp1tfbis001\Teams\Wells\2_WELLS\Teg%20New\Teg%20W04%20(Teg%2016)\26_TTL,%20Timings%20and%20POB\Teg%2016%20Time%20Tracker.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C:\pepbpnfs001\ASSET_5\Applications\Microsoft%20Excel.app\V:\Quotation\Quotation\Vico\JQ-8000%20to%20JQ-8999\JQ-8304-draft%20contract\costing%20vico.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C:\pepbpnfs001\ASSET_5\Applications\Microsoft%20Excel.app\C:\emec\nsa-nam\Gen\Usaoff\pbowen1\Wells\well_pressure_prediction%20THerret03.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C:\Users\asundja\Desktop\EKS%202013\Template%20AFE\RK_2009_040208\2.Drilling_Program\1.RK_JBB_2009\2.TBN_D6i_20in_KOP_at_1750_bit\A.TECHNICAL%20PLANNING%20AND%20BUDGET\6.Well%20Budget%20and%20AFE\AFE%20Drilling%20B-903_26Juni08.xls" TargetMode="External"/></Relationships>
</file>

<file path=xl/externalLinks/_rels/externalLink148.xml.rels><?xml version="1.0" encoding="UTF-8" standalone="yes"?>
<Relationships xmlns="http://schemas.openxmlformats.org/package/2006/relationships"><Relationship Id="rId1" Type="http://schemas.microsoft.com/office/2006/relationships/xlExternalLinkPath/xlPathMissing" Target="Proposal%20Template1"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C:\EC97509F\BU%20A3%20Surveillance%20Tool%20(v2.43)%206%20inch.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C:\Users\asundja\Desktop\EKS%202013\Template%20AFE\DrillingDept\EKS%202006\KBB-A\Operasional%20KBB-A\Laporan%20Akhir\WOR-CMS_28,%20tajak-release%209%20Agst%202006npt,ca.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C:\DURI-06\AMT-PTN\Petroleum%20Engineering\Well%20Work\WO%20&amp;%20IC%20Programs\Petani\ICPETANI55.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C:\pepbpnfs001\ASSET_5\Applications\Microsoft%20Excel.app\srv002bpn\finance_folder\Documents\Schlumberger\Balikpapan\Clients\TFE\DEC%20Archives\TN-X05\EOWR\6\Common%20Data.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Z:\09%20REP-REOP\2011%20REP%20REOP\REP%20REO%20FRNT\REP%20P-106\Rasanuddin\proposal\AZ\UPSTREAM\NGL-Itochu\ECONOMIC\Keith\DOCUME~1\PRESAR~1\LOCALS~1\Temp\Keith\Jambi%20Merang%20Linked-partners.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C:\Sand%20Control\Hughes%20Mathonnet\Drop%20Box\BLANK%20SIR.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C:\pepbpnfs001\ASSET_5\Sand%20Control\Hughes%20Mathonnet\Drop%20Box\BLANK%20SIR.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C:\KEMAMAN-SLB1\CompServ\MSOFFICE\EXCEL\DATA\COMMAND\FORMS\MREP0196.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F:\A_%20boghdady\Drlg%20Programs\SB-421\My%20Documents\ZAH\Programes\Bb502-%20Drilling%20-%20Programe.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C:\asset3\A_%20boghdady\Drlg%20Programs\SB-421\My%20Documents\ZAH\Programes\Bb502-%20Drilling%20-%20Programe.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Z:\PC%20Ketapang\08.%20Bukit%20Tua%20Phase%20II\06.%20Well%20Cost\Cost%20Rev07%20-%20EPT%20Discussion\Documents%20and%20Settings\azlan\Desktop\K\Cost\Kenyalang-A%20Cost%20EstimatedRev2.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PC%20Ketapang/08.%20Bukit%20Tua%20Phase%20II/06.%20Well%20Cost/Cost%20Rev07%20-%20EPT%20Discussion/Documents%20and%20Settings/azlan/Desktop/K/Cost/Kenyalang-A%20Cost%20EstimatedRev2.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A:\Kra_Brt.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C:\pertamina-ep\files\Documents%20and%20Settings\Bella\My%20Documents\Data%20Bella\Program%20WO%20&amp;%20WS%20BOB\Zamrud\program%20work%20over%20zrd\Dec%202003\ZRD-12,Add%20perforation,1Dec03.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C:\pertamina-ep\files\Documents%20and%20Settings\Bella\My%20Documents\Data%20Bella\Program%20WO%20&amp;%20WS%20BOB\Zamrud\program%20work%20over%20zrd\2004\May%202004\ZRD-143,WO,zone%20isolation,27%20may%202004.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C:\pepbpnfs001\ASSET_5\Applications\Microsoft%20Excel.app\Eutegs01\Teams\Wells\2_WELLS\Kb%20C10\KB%20501\26_TTL,%20Timings%20and%20POB\KB-501%20Time%20Tracker.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C:\39F217A0\BU%20A3%20DIMC%20Surveillance%20Tool%20(v2.44)%2011%20Jan.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C:\ABAE95A1\BU%20A3%20DIMC%20Surveillance%20Tool%20(v2.44)%2011%20Jan.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C:\pepbpnfs001\ASSET_5\Applications\Microsoft%20Excel.app\Server\file%20carana\CARANA%20ADM\2007\DELIVERY%20TICKET\Deliveri%20Ticket_Bentu_Wellhead.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C:\pertamina-ep\files\All_WO_program\ARD1\Presentation\MasterList_ARD.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C:\Users\asundja\Desktop\EKS%202013\Template%20AFE\DATA%20IRWAN\Sumur%20Region%20KTI\RKAP%202008%20REGION%20KTI\5.Master%20AFE%20KTI\A-P-DYUK\BHI\Well%20%20AAB-7%20%20(2%20PMP)-ud-try.xls" TargetMode="External"/></Relationships>
</file>

<file path=xl/externalLinks/_rels/externalLink170.xml.rels><?xml version="1.0" encoding="UTF-8" standalone="yes"?>
<Relationships xmlns="http://schemas.openxmlformats.org/package/2006/relationships"><Relationship Id="rId1" Type="http://schemas.microsoft.com/office/2006/relationships/xlExternalLinkPath/xlPathMissing" Target="Total%20-%20Multi%20Analysis%20Pivot1"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C:\pepbpnfs001\ASSET_5\Applications\Microsoft%20Excel.app\server-apg\finance$\GP\GPPAYE95.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C:\pepbpnfs001\ASSET_5\Applications\Microsoft%20Excel.app\A:\AST\DSS_1994\510.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C:\KEMAMAN-SLB1\CompServ\MSOFFICE\EXCEL\DATA\COMMAND\FORMS\MREP0395.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L:\DDRShare\DRX\NPT%20Tracking\DRX%20NPT%20Tracking%20Sheet%202014%20Rev%204.xlsx"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file:///C:\Documents%20and%20Settings\saqqamx\Local%20Settings\Temporary%20Internet%20Files\Content.Outlook\PZJH3ZYX\WELL%20RU-343\FORECAST\Weatherford%205%20day%20forecast_RU-343_070410.xls"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C:\MAIL-SERVER\Dewis\WRKGRPS\IBD\Jerome\Anfeng\MIDWEST98_ps2.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C:\pepbpnfs001\ASSET_5\Applications\Microsoft%20Excel.app\U:\Documents\My%20Documents\A%20R%20B%20E%20I%20D\J%20A%20K%20A%20R%20T%20A\Planning%20Tools\7%20-%20New%20Seadril%20Contract%20SAP%20Spreadsheet%20Rev%2000%20reviewed%20by%20SLB.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C:\Meaedubgdpfs\Proyectos\USA\GSL%20Energy%20Corporation\Colorado\1.%20Piceance\Furr%20F1-7-22D\Proposed%20WS.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A:\6%20Day%20Forecast.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A:\zjwm9\Nansen%20-%20EB%20602\Zsws3\SteveS\user\XL\GB668.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A:\Zsws3\SteveS\user\XL\GB668.xls"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C:\Users\asundja\Desktop\EKS%202013\Template%20AFE\Documents%20and%20Settings\user\My%20Documents\LAP%20HARGA%20SAT\ANL%20HARGA%20SATUAN\EXCEL-PAHS\PANDUAN%20BQ\EE%20FO%20Pamanukan\3-DIV3.xls"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L:\Users\User\Downloads\DD-1%20Cost\DPG\Sepat-4\Sample\Kenyalang-1\NOOP\Kenyalang%20-1%20NOOP%20latest%20rev.xls"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Z:\Data%20Inameta%20Cepu\OFFIZ\DATA\NGLOBO\PATRA%20NUSA%20DATA\INAMETA\PROD%20PER%20STRUKTUR%20PER%20HARI\2009\Desember_report\pengamatan%20sumur%20ngl-P04.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F:\Files%20for%20PMU\Days%20&amp;%20Cost%20Estimate%20after%2020121122%20review\Object"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C:\asset3\Files%20for%20PMU\Days%20&amp;%20Cost%20Estimate%20after%2020121122%20review\Object"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file:///C:\Users\wanhelmi\Documents\DRX\KPI%20Benchmarking\New%20Well%20KPI%20for%202013\KPI%20Calculation%20Template.xlsx"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file:///Z:\14%20BHP\Prabumulih\Sungai%20Taham.xls"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file:///C:\pepbpnfs001\ASSET_5\Applications\Microsoft%20Excel.app\C:\Quotation\Quotation\EMP%20GROUP\KALILA\JQ-8500R1-WH&amp;XT%20(9.58SOW)\JQ2007-8500R1.xls"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file:///Z:\01%20PROJECT\Upaya%20Peningkatan%20Produksi%20TAP\Row%20Data%20TAP%20&amp;%20PDP\Ulah%20Prod%201950%20an\TAP\TAP_101_sd_200_BLOK_A.xls"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file:///C:\pepbpnfs001\ASSET_5\Applications\Microsoft%20Excel.app\U:\UTCS\Region\Indonesia\Assets\MCL\Banyu_Urip\SubSrfc\Studies\FE_2008\BU%20FE%20Program\Cost%20Estimates%20Wireline%20contract%20-%20BU%20Full%20Field%20Development%20-%20YX_24Oct08.xls"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file:///P:\kitty\Final%20Well%20Report\Bunga%20Kamelia-1\BKML-1%20%20Daily%20Cost.XLS"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file:///A:\KUAN\Book1.xls" TargetMode="External"/></Relationships>
</file>

<file path=xl/externalLinks/_rels/externalLink194.xml.rels><?xml version="1.0" encoding="UTF-8" standalone="yes"?>
<Relationships xmlns="http://schemas.openxmlformats.org/package/2006/relationships"><Relationship Id="rId1" Type="http://schemas.openxmlformats.org/officeDocument/2006/relationships/externalLinkPath" Target="file:///C:\pepbpnfs001\ASSET_5\Applications\Microsoft%20Excel.app\E:\Irene%20Iskandar\FMC%20Sing\quotes%20example\Q2005-0842-.xls" TargetMode="External"/></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file:///Z:\New%20Folder\Bahan%20RKPL%202006%20%20(16mei)%20(version%201).xls" TargetMode="External"/></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file:///C:\pepbpnfs001\ASSET_5\Applications\Microsoft%20Excel.app\E:\SINQUOTE\JOEY\PAKISTAN\Pakistan%20Petroleum%20LTD\2005\0275\0275.xls" TargetMode="External"/></Relationships>
</file>

<file path=xl/externalLinks/_rels/externalLink197.xml.rels><?xml version="1.0" encoding="UTF-8" standalone="yes"?>
<Relationships xmlns="http://schemas.openxmlformats.org/package/2006/relationships"><Relationship Id="rId1" Type="http://schemas.openxmlformats.org/officeDocument/2006/relationships/externalLinkPath" Target="file:///C:\pertamina-ep\files\DOCUME~1\balla\LOCALS~1\Temp\TEMP\Temporary%20Internet%20Files\OLK6\Program%20Zamrud\Zrd#19/Zrd#19.xls"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file:///C:\pepbpnfs001\ASSET_5\Applications\Microsoft%20Excel.app\C:\Tutung%20Alpha-2\Drilling\AFE\Submitted\General%20Project%20-%20Campaign\2006%20West%20Lobe\AFEs%20and%20Cost%20Estimating%20-\W-1\W-1\WL1%20Pre%20AFE.xls" TargetMode="External"/></Relationships>
</file>

<file path=xl/externalLinks/_rels/externalLink199.xml.rels><?xml version="1.0" encoding="UTF-8" standalone="yes"?>
<Relationships xmlns="http://schemas.openxmlformats.org/package/2006/relationships"><Relationship Id="rId1" Type="http://schemas.openxmlformats.org/officeDocument/2006/relationships/externalLinkPath" Target="file:///U:\A\MLM-12%20Planner.xls" TargetMode="External"/></Relationships>
</file>

<file path=xl/externalLinks/_rels/externalLink200.xml.rels><?xml version="1.0" encoding="UTF-8" standalone="yes"?>
<Relationships xmlns="http://schemas.openxmlformats.org/package/2006/relationships"><Relationship Id="rId1" Type="http://schemas.openxmlformats.org/officeDocument/2006/relationships/externalLinkPath" Target="file:///C:\pepbpnfs001\ASSET_5\Applications\Microsoft%20Excel.app\PREMIERFSERVER\DRILLING\General%20Project%20-%20Campaign\2000%20CAMPAIGN%20(Parameswara)\AFE%20and%20Cost\AFEs%20-%20new%20version%20(9.8.99)\Generic%20Workover%20AFE%20East%20Lobe%203.xls" TargetMode="External"/></Relationships>
</file>

<file path=xl/externalLinks/_rels/externalLink201.xml.rels><?xml version="1.0" encoding="UTF-8" standalone="yes"?>
<Relationships xmlns="http://schemas.openxmlformats.org/package/2006/relationships"><Relationship Id="rId1" Type="http://schemas.openxmlformats.org/officeDocument/2006/relationships/externalLinkPath" Target="file:///A:\JULOCUT\JULOAPR.XLS" TargetMode="External"/></Relationships>
</file>

<file path=xl/externalLinks/_rels/externalLink202.xml.rels><?xml version="1.0" encoding="UTF-8" standalone="yes"?>
<Relationships xmlns="http://schemas.openxmlformats.org/package/2006/relationships"><Relationship Id="rId1" Type="http://schemas.openxmlformats.org/officeDocument/2006/relationships/externalLinkPath" Target="file:///C:\PETRONAS\VIETNAM\BEKOK%20A-5%20ST2%20SURVEILLANCE.xlsx" TargetMode="External"/></Relationships>
</file>

<file path=xl/externalLinks/_rels/externalLink203.xml.rels><?xml version="1.0" encoding="UTF-8" standalone="yes"?>
<Relationships xmlns="http://schemas.openxmlformats.org/package/2006/relationships"><Relationship Id="rId1" Type="http://schemas.openxmlformats.org/officeDocument/2006/relationships/externalLinkPath" Target="file:///C:\Meaedubgdpfs\Proyectos\USA\GSL%20Energy%20Corporation\Montana\2.%20Promise%20Land\NWNW_7_23N_5E\Drilling%20Curve.xls" TargetMode="External"/></Relationships>
</file>

<file path=xl/externalLinks/_rels/externalLink204.xml.rels><?xml version="1.0" encoding="UTF-8" standalone="yes"?>
<Relationships xmlns="http://schemas.openxmlformats.org/package/2006/relationships"><Relationship Id="rId1" Type="http://schemas.openxmlformats.org/officeDocument/2006/relationships/externalLinkPath" Target="file:///A:\ABKJKT9900\ABI%2099-00%20JKT%20180898.xls" TargetMode="External"/></Relationships>
</file>

<file path=xl/externalLinks/_rels/externalLink205.xml.rels><?xml version="1.0" encoding="UTF-8" standalone="yes"?>
<Relationships xmlns="http://schemas.openxmlformats.org/package/2006/relationships"><Relationship Id="rId2" Type="http://schemas.microsoft.com/office/2019/04/relationships/externalLinkLongPath" Target="/Users/arizona/Library/Containers/com.microsoft.Excel/Data/Documents/C:/Users/dwiyananta/Desktop/7%20Pemboran%20JAS/20-190-794-OO%20Pemboran%20Sumur%20JAS-16ST/Drilling%20Input%2020-190-794-OO%20Pemboran%20JAS-16ST%20KKKS%20PT.%20Pertamina%20EP.xlsx?23B39357" TargetMode="External"/><Relationship Id="rId1" Type="http://schemas.openxmlformats.org/officeDocument/2006/relationships/externalLinkPath" Target="file:///\\23B39357\Drilling%20Input%2020-190-794-OO%20Pemboran%20JAS-16ST%20KKKS%20PT.%20Pertamina%20E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qz 539.5 -543"/>
      <sheetName val="BHCT"/>
      <sheetName val="Chemreq"/>
      <sheetName val="Work Notes"/>
    </sheetNames>
    <sheetDataSet>
      <sheetData sheetId="0"/>
      <sheetData sheetId="1">
        <row r="11">
          <cell r="B11">
            <v>-1404.4</v>
          </cell>
        </row>
        <row r="13">
          <cell r="C13">
            <v>80</v>
          </cell>
        </row>
        <row r="14">
          <cell r="C14">
            <v>80</v>
          </cell>
        </row>
        <row r="15">
          <cell r="C15">
            <v>80</v>
          </cell>
        </row>
      </sheetData>
      <sheetData sheetId="2" refreshError="1"/>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2POR"/>
      <sheetName val="85POR"/>
      <sheetName val="Chart-overlay"/>
      <sheetName val="Sheet1"/>
      <sheetName val="Formation top"/>
      <sheetName val="Source"/>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b Pekerjaan"/>
      <sheetName val="Rekab Biaya"/>
      <sheetName val="Keekonomian"/>
      <sheetName val="Sheet1"/>
      <sheetName val="Rekab Pekerjaan &amp; Perbandingan "/>
    </sheetNames>
    <definedNames>
      <definedName name="_int1" refersTo="#REF!"/>
      <definedName name="_pt1" refersTo="#REF!"/>
      <definedName name="_pt2" refersTo="#REF!"/>
      <definedName name="\JNLKSJDFKSD" refersTo="#REF!"/>
      <definedName name="ABABABBA" refersTo="#REF!"/>
      <definedName name="back" refersTo="#REF!"/>
      <definedName name="bib" refersTo="#REF!"/>
      <definedName name="block10" refersTo="#REF!"/>
      <definedName name="block11" refersTo="#REF!"/>
      <definedName name="block12" refersTo="#REF!"/>
      <definedName name="block13" refersTo="#REF!"/>
      <definedName name="block14" refersTo="#REF!"/>
      <definedName name="block15" refersTo="#REF!"/>
      <definedName name="block16" refersTo="#REF!"/>
      <definedName name="block17" refersTo="#REF!"/>
      <definedName name="block18" refersTo="#REF!"/>
      <definedName name="block19" refersTo="#REF!"/>
      <definedName name="block2" refersTo="#REF!"/>
      <definedName name="block20" refersTo="#REF!"/>
      <definedName name="block21" refersTo="#REF!"/>
      <definedName name="block22" refersTo="#REF!"/>
      <definedName name="block23" refersTo="#REF!"/>
      <definedName name="block24" refersTo="#REF!"/>
      <definedName name="block25" refersTo="#REF!"/>
      <definedName name="block26" refersTo="#REF!"/>
      <definedName name="block27" refersTo="#REF!"/>
      <definedName name="block28" refersTo="#REF!"/>
      <definedName name="block29" refersTo="#REF!"/>
      <definedName name="block3" refersTo="#REF!"/>
      <definedName name="block30" refersTo="#REF!"/>
      <definedName name="block31" refersTo="#REF!"/>
      <definedName name="block4" refersTo="#REF!"/>
      <definedName name="block5" refersTo="#REF!"/>
      <definedName name="block6" refersTo="#REF!"/>
      <definedName name="block7" refersTo="#REF!"/>
      <definedName name="block8" refersTo="#REF!"/>
      <definedName name="block9" refersTo="#REF!"/>
      <definedName name="blockout" refersTo="#REF!"/>
      <definedName name="CB" refersTo="#REF!"/>
      <definedName name="draw_blanks" refersTo="#REF!"/>
      <definedName name="draw_linerfirst" refersTo="#REF!"/>
      <definedName name="draw_linersecond" refersTo="#REF!"/>
      <definedName name="draw_miscellaneous" refersTo="#REF!"/>
      <definedName name="draw_productionfirst" refersTo="#REF!"/>
      <definedName name="draw_productionsecond" refersTo="#REF!"/>
      <definedName name="draw_quantum" refersTo="#REF!"/>
      <definedName name="draw_screens" refersTo="#REF!"/>
      <definedName name="draw_shearsubs" refersTo="#REF!"/>
      <definedName name="draw_sump" refersTo="#REF!"/>
      <definedName name="drawblanks" refersTo="#REF!"/>
      <definedName name="drawlinerfirst" refersTo="#REF!"/>
      <definedName name="drawlinersecond" refersTo="#REF!"/>
      <definedName name="drawmiscellaneous" refersTo="#REF!"/>
      <definedName name="drawproductionfirst" refersTo="#REF!"/>
      <definedName name="drawproductionsecond" refersTo="#REF!"/>
      <definedName name="drawquantum" refersTo="#REF!"/>
      <definedName name="drawscreens" refersTo="#REF!"/>
      <definedName name="drawshearsubs" refersTo="#REF!"/>
      <definedName name="drawsump" refersTo="#REF!"/>
      <definedName name="expense2" refersTo="#REF!"/>
      <definedName name="EXPLAIN" refersTo="#REF!"/>
      <definedName name="explain2" refersTo="#REF!"/>
      <definedName name="FGH" refersTo="#REF!"/>
      <definedName name="HJHSD" refersTo="#REF!"/>
      <definedName name="HOUSTON" refersTo="#REF!"/>
      <definedName name="intermediate" refersTo="#REF!"/>
      <definedName name="JJK" refersTo="#REF!"/>
      <definedName name="jkl" refersTo="#REF!"/>
      <definedName name="JLSKDJFKLSD" refersTo="#REF!"/>
      <definedName name="Macro4" refersTo="#REF!"/>
      <definedName name="MAIN" refersTo="#REF!"/>
      <definedName name="main1" refersTo="#REF!"/>
      <definedName name="mainm" refersTo="#REF!"/>
      <definedName name="MENU" refersTo="#REF!"/>
      <definedName name="menu1" refersTo="#REF!"/>
      <definedName name="Module1.draw_productionfirst" refersTo="#REF!"/>
      <definedName name="Module1.draw_productionsecond" refersTo="#REF!"/>
      <definedName name="Module4.drawblanks" refersTo="#REF!"/>
      <definedName name="Module4.drawlinerfirst" refersTo="#REF!"/>
      <definedName name="Module4.drawlinersecond" refersTo="#REF!"/>
      <definedName name="Module4.drawmiscellaneous" refersTo="#REF!"/>
      <definedName name="Module4.drawproductionfirst" refersTo="#REF!"/>
      <definedName name="Module4.drawproductionsecond" refersTo="#REF!"/>
      <definedName name="Module4.drawquantum" refersTo="#REF!"/>
      <definedName name="Module4.drawscreens" refersTo="#REF!"/>
      <definedName name="Module4.drawshearsubs" refersTo="#REF!"/>
      <definedName name="Module4.drawsump" refersTo="#REF!"/>
      <definedName name="Module4.textfive" refersTo="#REF!"/>
      <definedName name="Module4.textfivehalf" refersTo="#REF!"/>
      <definedName name="Module4.textninefiveeightfourfirst" refersTo="#REF!"/>
      <definedName name="Module4.textninefiveeightfoursecond" refersTo="#REF!"/>
      <definedName name="Module4.textninefiveeightsixfirst" refersTo="#REF!"/>
      <definedName name="Module4.textninefiveeightsixsecond" refersTo="#REF!"/>
      <definedName name="Module4.textsevenfiveeightfour" refersTo="#REF!"/>
      <definedName name="Module4.textsevenfiveeightthree" refersTo="#REF!"/>
      <definedName name="Module4.textsevenfour" refersTo="#REF!"/>
      <definedName name="Module4.textseventhree" refersTo="#REF!"/>
      <definedName name="NMSNDFMNSD" refersTo="#REF!"/>
      <definedName name="pick_5_system" refersTo="#REF!"/>
      <definedName name="pick_512_system" refersTo="#REF!"/>
      <definedName name="pick_758x314_system" refersTo="#REF!"/>
      <definedName name="pick_758x4_system" refersTo="#REF!"/>
      <definedName name="pick_7x314_system" refersTo="#REF!"/>
      <definedName name="pick_7x4_system" refersTo="#REF!"/>
      <definedName name="pick_blanks" refersTo="#REF!"/>
      <definedName name="pick_liner" refersTo="#REF!"/>
      <definedName name="pick_liner2" refersTo="#REF!"/>
      <definedName name="pick_miscellaneous" refersTo="#REF!"/>
      <definedName name="pick_quantum" refersTo="#REF!"/>
      <definedName name="pick_screens" refersTo="#REF!"/>
      <definedName name="pick_shearsubs" refersTo="#REF!"/>
      <definedName name="pick_sump" refersTo="#REF!"/>
      <definedName name="pick1_958x475_system" refersTo="#REF!"/>
      <definedName name="pick1_958x6_system" refersTo="#REF!"/>
      <definedName name="pick1_production" refersTo="#REF!"/>
      <definedName name="pick2_958x475_system" refersTo="#REF!"/>
      <definedName name="pick2_958x6_system" refersTo="#REF!"/>
      <definedName name="pick2_production" refersTo="#REF!"/>
      <definedName name="pintcmt" refersTo="#REF!"/>
      <definedName name="plug1" refersTo="#REF!"/>
      <definedName name="print1" refersTo="#REF!"/>
      <definedName name="print3" refersTo="#REF!"/>
      <definedName name="prnint" refersTo="#REF!"/>
      <definedName name="prnplug" refersTo="#REF!"/>
      <definedName name="prnprodtally" refersTo="#REF!"/>
      <definedName name="prnschematic" refersTo="#REF!"/>
      <definedName name="prnsurf" refersTo="#REF!"/>
      <definedName name="production" refersTo="#REF!"/>
      <definedName name="pweek1" refersTo="#REF!"/>
      <definedName name="pweek2" refersTo="#REF!"/>
      <definedName name="RE_TG" refersTo="#REF!"/>
      <definedName name="sc" refersTo="#REF!"/>
      <definedName name="SPG" refersTo="#REF!"/>
      <definedName name="surface" refersTo="#REF!"/>
      <definedName name="tally1" refersTo="#REF!"/>
      <definedName name="tally2" refersTo="#REF!"/>
      <definedName name="text_five" refersTo="#REF!"/>
      <definedName name="text_fivehalf" refersTo="#REF!"/>
      <definedName name="text_ninefiveeightfourfirst" refersTo="#REF!"/>
      <definedName name="text_ninefiveeightfoursecond" refersTo="#REF!"/>
      <definedName name="text_ninefiveeightsixfirst" refersTo="#REF!"/>
      <definedName name="text_ninefiveeightsixsecond" refersTo="#REF!"/>
      <definedName name="text_sevenfiveeightfour" refersTo="#REF!"/>
      <definedName name="text_sevenfiveeightthree" refersTo="#REF!"/>
      <definedName name="text_sevenfour" refersTo="#REF!"/>
      <definedName name="text_seventhree" refersTo="#REF!"/>
      <definedName name="textfive" refersTo="#REF!"/>
      <definedName name="textfivehalf" refersTo="#REF!"/>
      <definedName name="textninefiveeightfourfirst" refersTo="#REF!"/>
      <definedName name="textninefiveeightfoursecond" refersTo="#REF!"/>
      <definedName name="textninefiveeightsixfirst" refersTo="#REF!"/>
      <definedName name="textninefiveeightsixsecond" refersTo="#REF!"/>
      <definedName name="textsevenfiveeightfour" refersTo="#REF!"/>
      <definedName name="textsevenfiveeightthree" refersTo="#REF!"/>
      <definedName name="textsevenfour" refersTo="#REF!"/>
      <definedName name="textseventhree" refersTo="#REF!"/>
      <definedName name="TIME1" refersTo="#REF!"/>
      <definedName name="TRG_YH" refersTo="#REF!"/>
      <definedName name="unblock" refersTo="#REF!"/>
      <definedName name="upper" refersTo="#REF!"/>
      <definedName name="vbcode.draw_blanks" refersTo="#REF!"/>
      <definedName name="vbcode.draw_linerfirst" refersTo="#REF!"/>
      <definedName name="vbcode.draw_linersecond" refersTo="#REF!"/>
      <definedName name="vbcode.draw_miscellaneous" refersTo="#REF!"/>
      <definedName name="vbcode.draw_productionfirst" refersTo="#REF!"/>
      <definedName name="vbcode.draw_productionsecond" refersTo="#REF!"/>
      <definedName name="vbcode.draw_quantum" refersTo="#REF!"/>
      <definedName name="vbcode.draw_screens" refersTo="#REF!"/>
      <definedName name="vbcode.draw_shearsubs" refersTo="#REF!"/>
      <definedName name="vbcode.draw_sump" refersTo="#REF!"/>
      <definedName name="vbcode.text_five" refersTo="#REF!"/>
      <definedName name="vbcode.text_fivehalf" refersTo="#REF!"/>
      <definedName name="vbcode.text_ninefiveeightfourfirst" refersTo="#REF!"/>
      <definedName name="vbcode.text_ninefiveeightfoursecond" refersTo="#REF!"/>
      <definedName name="vbcode.text_ninefiveeightsixfirst" refersTo="#REF!"/>
      <definedName name="vbcode.text_ninefiveeightsixsecond" refersTo="#REF!"/>
      <definedName name="vbcode.text_sevenfiveeightfour" refersTo="#REF!"/>
      <definedName name="vbcode.text_sevenfiveeightthree" refersTo="#REF!"/>
      <definedName name="vbcode.text_sevenfour" refersTo="#REF!"/>
      <definedName name="vbcode.text_seventhree" refersTo="#REF!"/>
      <definedName name="week2" refersTo="#REF!"/>
      <definedName name="week3" refersTo="#REF!"/>
      <definedName name="week4" refersTo="#REF!"/>
      <definedName name="XFGH" refersTo="#REF!"/>
      <definedName name="xxx" refersTo="#REF!"/>
    </definedNames>
    <sheetDataSet>
      <sheetData sheetId="0" refreshError="1"/>
      <sheetData sheetId="1" refreshError="1"/>
      <sheetData sheetId="2" refreshError="1"/>
      <sheetData sheetId="3" refreshError="1"/>
      <sheetData sheetId="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 frac"/>
      <sheetName val="HAL1"/>
      <sheetName val="DATA"/>
      <sheetName val="Schedule"/>
      <sheetName val="Cost"/>
      <sheetName val="Chemreq"/>
      <sheetName val="PROPOSAL"/>
      <sheetName val="PAY OUT"/>
      <sheetName val="CACO3+HCL"/>
      <sheetName val="nitrogen"/>
      <sheetName val="KTT02"/>
    </sheetNames>
    <sheetDataSet>
      <sheetData sheetId="0" refreshError="1"/>
      <sheetData sheetId="1" refreshError="1"/>
      <sheetData sheetId="2" refreshError="1"/>
      <sheetData sheetId="3" refreshError="1"/>
      <sheetData sheetId="4" refreshError="1"/>
      <sheetData sheetId="5"/>
      <sheetData sheetId="6"/>
      <sheetData sheetId="7"/>
      <sheetData sheetId="8"/>
      <sheetData sheetId="9"/>
      <sheetData sheetId="1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sheetName val="SUMMARY"/>
      <sheetName val="RBA-14XP"/>
      <sheetName val="Comparison with Offset Wells"/>
    </sheetNames>
    <sheetDataSet>
      <sheetData sheetId="0"/>
      <sheetData sheetId="1" refreshError="1"/>
      <sheetData sheetId="2" refreshError="1"/>
      <sheetData sheetId="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DSI"/>
      <sheetName val="LTDT"/>
      <sheetName val="Kenari-1"/>
    </sheetNames>
    <sheetDataSet>
      <sheetData sheetId="0" refreshError="1">
        <row r="1">
          <cell r="C1" t="str">
            <v>KN-101A</v>
          </cell>
        </row>
        <row r="27">
          <cell r="G27">
            <v>7.4687499999902993</v>
          </cell>
        </row>
        <row r="35">
          <cell r="G35" t="e">
            <v>#REF!</v>
          </cell>
        </row>
        <row r="42">
          <cell r="G42">
            <v>-0.41666666666424113</v>
          </cell>
        </row>
        <row r="49">
          <cell r="G49">
            <v>0</v>
          </cell>
          <cell r="L49">
            <v>0</v>
          </cell>
        </row>
        <row r="58">
          <cell r="G58" t="e">
            <v>#REF!</v>
          </cell>
        </row>
      </sheetData>
      <sheetData sheetId="1" refreshError="1"/>
      <sheetData sheetId="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DSI"/>
      <sheetName val="LTDT"/>
      <sheetName val="Kenari-1"/>
      <sheetName val="Proposal"/>
    </sheetNames>
    <sheetDataSet>
      <sheetData sheetId="0" refreshError="1">
        <row r="1">
          <cell r="C1" t="str">
            <v>KN-101A</v>
          </cell>
        </row>
        <row r="27">
          <cell r="G27">
            <v>7.4687499999902993</v>
          </cell>
        </row>
        <row r="35">
          <cell r="G35" t="e">
            <v>#REF!</v>
          </cell>
        </row>
        <row r="42">
          <cell r="G42">
            <v>-0.41666666666424113</v>
          </cell>
        </row>
        <row r="49">
          <cell r="G49">
            <v>0</v>
          </cell>
          <cell r="L49">
            <v>0</v>
          </cell>
        </row>
        <row r="58">
          <cell r="G58" t="e">
            <v>#REF!</v>
          </cell>
        </row>
      </sheetData>
      <sheetData sheetId="1" refreshError="1"/>
      <sheetData sheetId="2" refreshError="1"/>
      <sheetData sheetId="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DSI"/>
      <sheetName val="LTDT"/>
      <sheetName val="Kenari-1"/>
      <sheetName val="Proposal"/>
      <sheetName val="Time Summary"/>
    </sheetNames>
    <sheetDataSet>
      <sheetData sheetId="0" refreshError="1">
        <row r="1">
          <cell r="C1" t="str">
            <v>KN-101A</v>
          </cell>
        </row>
        <row r="27">
          <cell r="G27">
            <v>7.4687499999902993</v>
          </cell>
        </row>
        <row r="35">
          <cell r="G35" t="e">
            <v>#REF!</v>
          </cell>
        </row>
        <row r="42">
          <cell r="G42">
            <v>-0.41666666666424113</v>
          </cell>
        </row>
        <row r="49">
          <cell r="G49">
            <v>0</v>
          </cell>
          <cell r="L49">
            <v>0</v>
          </cell>
        </row>
        <row r="58">
          <cell r="G58" t="e">
            <v>#REF!</v>
          </cell>
        </row>
      </sheetData>
      <sheetData sheetId="1" refreshError="1"/>
      <sheetData sheetId="2" refreshError="1"/>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DSI"/>
      <sheetName val="LTDT"/>
      <sheetName val="Kenari-1"/>
      <sheetName val="Proposal"/>
      <sheetName val="LOT offset"/>
      <sheetName val="03. Set Casing Seat"/>
      <sheetName val="04. Make MW lines"/>
      <sheetName val="03. Pore-Frac Press Raw Data"/>
      <sheetName val="07. Plot Gas Gradient"/>
      <sheetName val="Time Summary"/>
      <sheetName val="Days Tracking"/>
    </sheetNames>
    <sheetDataSet>
      <sheetData sheetId="0">
        <row r="1">
          <cell r="C1" t="str">
            <v>KN-101A</v>
          </cell>
        </row>
        <row r="2">
          <cell r="C2" t="str">
            <v>Key Gibraltar</v>
          </cell>
        </row>
        <row r="3">
          <cell r="C3" t="str">
            <v>30/01/1998 0800hrs</v>
          </cell>
          <cell r="K3">
            <v>15538</v>
          </cell>
          <cell r="P3" t="e">
            <v>#REF!</v>
          </cell>
        </row>
        <row r="4">
          <cell r="C4" t="str">
            <v>14/08/1998 1145hrs</v>
          </cell>
          <cell r="H4">
            <v>2</v>
          </cell>
          <cell r="K4">
            <v>3709</v>
          </cell>
          <cell r="P4" t="e">
            <v>#REF!</v>
          </cell>
        </row>
        <row r="5">
          <cell r="C5" t="e">
            <v>#REF!</v>
          </cell>
          <cell r="K5">
            <v>1576</v>
          </cell>
          <cell r="O5" t="str">
            <v>Well Cost/ft :</v>
          </cell>
          <cell r="P5">
            <v>1147.9867011451793</v>
          </cell>
        </row>
        <row r="6">
          <cell r="C6">
            <v>6.2083333333333339</v>
          </cell>
          <cell r="K6">
            <v>1354</v>
          </cell>
          <cell r="O6" t="str">
            <v>Drilling Cost/ft :</v>
          </cell>
          <cell r="P6">
            <v>274.03029183598079</v>
          </cell>
        </row>
        <row r="7">
          <cell r="H7">
            <v>13535</v>
          </cell>
          <cell r="P7" t="e">
            <v>#DIV/0!</v>
          </cell>
        </row>
        <row r="8">
          <cell r="C8" t="str">
            <v>8346'/8689'</v>
          </cell>
          <cell r="H8">
            <v>0</v>
          </cell>
          <cell r="P8">
            <v>788000</v>
          </cell>
        </row>
        <row r="9">
          <cell r="C9">
            <v>90.77</v>
          </cell>
          <cell r="H9" t="str">
            <v>3 1/2" ICM E-15M Dual  Xmas Tree with LS</v>
          </cell>
          <cell r="P9" t="e">
            <v>#REF!</v>
          </cell>
        </row>
        <row r="10">
          <cell r="C10" t="str">
            <v>Horizontal</v>
          </cell>
        </row>
        <row r="16">
          <cell r="J16">
            <v>0</v>
          </cell>
          <cell r="K16">
            <v>6.2083333333333339</v>
          </cell>
        </row>
        <row r="27">
          <cell r="G27">
            <v>7.4687499999902993</v>
          </cell>
          <cell r="H27">
            <v>0.85416666667636787</v>
          </cell>
          <cell r="J27">
            <v>0.85416666667636787</v>
          </cell>
          <cell r="K27">
            <v>8.3229166666666679</v>
          </cell>
          <cell r="L27">
            <v>13535</v>
          </cell>
        </row>
        <row r="35">
          <cell r="G35" t="e">
            <v>#REF!</v>
          </cell>
          <cell r="H35">
            <v>7.5729166666642413</v>
          </cell>
          <cell r="J35">
            <v>7.5729166666642413</v>
          </cell>
          <cell r="K35" t="e">
            <v>#REF!</v>
          </cell>
        </row>
        <row r="42">
          <cell r="G42">
            <v>-0.41666666666424113</v>
          </cell>
          <cell r="H42">
            <v>4.7291666666642413</v>
          </cell>
          <cell r="J42">
            <v>4.7291666666642413</v>
          </cell>
          <cell r="K42">
            <v>4.3125</v>
          </cell>
        </row>
        <row r="49">
          <cell r="G49">
            <v>0</v>
          </cell>
          <cell r="J49">
            <v>0</v>
          </cell>
          <cell r="K49">
            <v>0</v>
          </cell>
          <cell r="L49">
            <v>0</v>
          </cell>
        </row>
        <row r="52">
          <cell r="M52" t="str">
            <v>3 1/2"</v>
          </cell>
        </row>
        <row r="53">
          <cell r="M53" t="str">
            <v>L80</v>
          </cell>
        </row>
        <row r="54">
          <cell r="M54" t="str">
            <v>9.2#</v>
          </cell>
        </row>
        <row r="55">
          <cell r="M55" t="str">
            <v>NSCT</v>
          </cell>
        </row>
        <row r="56">
          <cell r="M56" t="str">
            <v>9949'</v>
          </cell>
        </row>
        <row r="58">
          <cell r="G58" t="e">
            <v>#REF!</v>
          </cell>
          <cell r="H58">
            <v>0</v>
          </cell>
          <cell r="J58">
            <v>0</v>
          </cell>
          <cell r="K58" t="e">
            <v>#REF!</v>
          </cell>
        </row>
        <row r="59">
          <cell r="J59">
            <v>0</v>
          </cell>
          <cell r="K59">
            <v>0</v>
          </cell>
        </row>
      </sheetData>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DSI"/>
      <sheetName val="LTDT"/>
      <sheetName val="Kenari-1"/>
      <sheetName val="Proposal"/>
      <sheetName val="LOT offset"/>
      <sheetName val="03. Set Casing Seat"/>
      <sheetName val="04. Make MW lines"/>
      <sheetName val="03. Pore-Frac Press Raw Data"/>
      <sheetName val="07. Plot Gas Gradient"/>
      <sheetName val="Time Summary"/>
      <sheetName val="Days Tracking"/>
    </sheetNames>
    <sheetDataSet>
      <sheetData sheetId="0">
        <row r="1">
          <cell r="C1" t="str">
            <v>KN-101A</v>
          </cell>
        </row>
        <row r="2">
          <cell r="C2" t="str">
            <v>Key Gibraltar</v>
          </cell>
        </row>
        <row r="3">
          <cell r="C3" t="str">
            <v>30/01/1998 0800hrs</v>
          </cell>
          <cell r="K3">
            <v>15538</v>
          </cell>
          <cell r="P3" t="e">
            <v>#REF!</v>
          </cell>
        </row>
        <row r="4">
          <cell r="C4" t="str">
            <v>14/08/1998 1145hrs</v>
          </cell>
          <cell r="H4">
            <v>2</v>
          </cell>
          <cell r="K4">
            <v>3709</v>
          </cell>
          <cell r="P4" t="e">
            <v>#REF!</v>
          </cell>
        </row>
        <row r="5">
          <cell r="C5" t="e">
            <v>#REF!</v>
          </cell>
          <cell r="K5">
            <v>1576</v>
          </cell>
          <cell r="O5" t="str">
            <v>Well Cost/ft :</v>
          </cell>
          <cell r="P5">
            <v>1147.9867011451793</v>
          </cell>
        </row>
        <row r="6">
          <cell r="C6">
            <v>6.2083333333333339</v>
          </cell>
          <cell r="K6">
            <v>1354</v>
          </cell>
          <cell r="O6" t="str">
            <v>Drilling Cost/ft :</v>
          </cell>
          <cell r="P6">
            <v>274.03029183598079</v>
          </cell>
        </row>
        <row r="7">
          <cell r="H7">
            <v>13535</v>
          </cell>
          <cell r="P7" t="e">
            <v>#DIV/0!</v>
          </cell>
        </row>
        <row r="8">
          <cell r="C8" t="str">
            <v>8346'/8689'</v>
          </cell>
          <cell r="H8">
            <v>0</v>
          </cell>
          <cell r="P8">
            <v>788000</v>
          </cell>
        </row>
        <row r="9">
          <cell r="C9">
            <v>90.77</v>
          </cell>
          <cell r="H9" t="str">
            <v>3 1/2" ICM E-15M Dual  Xmas Tree with LS</v>
          </cell>
          <cell r="P9" t="e">
            <v>#REF!</v>
          </cell>
        </row>
        <row r="10">
          <cell r="C10" t="str">
            <v>Horizontal</v>
          </cell>
        </row>
        <row r="16">
          <cell r="J16">
            <v>0</v>
          </cell>
          <cell r="K16">
            <v>6.2083333333333339</v>
          </cell>
        </row>
        <row r="27">
          <cell r="G27">
            <v>7.4687499999902993</v>
          </cell>
          <cell r="H27">
            <v>0.85416666667636787</v>
          </cell>
          <cell r="J27">
            <v>0.85416666667636787</v>
          </cell>
          <cell r="K27">
            <v>8.3229166666666679</v>
          </cell>
          <cell r="L27">
            <v>13535</v>
          </cell>
        </row>
        <row r="35">
          <cell r="G35" t="e">
            <v>#REF!</v>
          </cell>
          <cell r="H35">
            <v>7.5729166666642413</v>
          </cell>
          <cell r="J35">
            <v>7.5729166666642413</v>
          </cell>
          <cell r="K35" t="e">
            <v>#REF!</v>
          </cell>
        </row>
        <row r="42">
          <cell r="G42">
            <v>-0.41666666666424113</v>
          </cell>
          <cell r="H42">
            <v>4.7291666666642413</v>
          </cell>
          <cell r="J42">
            <v>4.7291666666642413</v>
          </cell>
          <cell r="K42">
            <v>4.3125</v>
          </cell>
        </row>
        <row r="49">
          <cell r="G49">
            <v>0</v>
          </cell>
          <cell r="J49">
            <v>0</v>
          </cell>
          <cell r="K49">
            <v>0</v>
          </cell>
          <cell r="L49">
            <v>0</v>
          </cell>
        </row>
        <row r="52">
          <cell r="M52" t="str">
            <v>3 1/2"</v>
          </cell>
        </row>
        <row r="53">
          <cell r="M53" t="str">
            <v>L80</v>
          </cell>
        </row>
        <row r="54">
          <cell r="M54" t="str">
            <v>9.2#</v>
          </cell>
        </row>
        <row r="55">
          <cell r="M55" t="str">
            <v>NSCT</v>
          </cell>
        </row>
        <row r="56">
          <cell r="M56" t="str">
            <v>9949'</v>
          </cell>
        </row>
        <row r="58">
          <cell r="G58" t="e">
            <v>#REF!</v>
          </cell>
          <cell r="H58">
            <v>0</v>
          </cell>
          <cell r="J58">
            <v>0</v>
          </cell>
          <cell r="K58" t="e">
            <v>#REF!</v>
          </cell>
        </row>
        <row r="59">
          <cell r="J59">
            <v>0</v>
          </cell>
          <cell r="K59">
            <v>0</v>
          </cell>
        </row>
      </sheetData>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7"/>
      <sheetName val="Sheet6"/>
      <sheetName val="Sheet5"/>
      <sheetName val="Sheet4"/>
      <sheetName val="Sheet3"/>
      <sheetName val="Sheet2"/>
      <sheetName val="PERHITUNGAN  KEEKONOMIAN"/>
      <sheetName val="SENSITIVITAS"/>
      <sheetName val="Sheet1"/>
      <sheetName val="R-1"/>
      <sheetName val="R-14.OIL"/>
      <sheetName val="ABK.04.AWALR+CO+TAB.RUPS"/>
      <sheetName val="data"/>
      <sheetName val="AKTIVA"/>
      <sheetName val="Chemreq"/>
      <sheetName val="BOPD"/>
      <sheetName val="TLJ-INF.12"/>
      <sheetName val="WP&amp;B_Revisi"/>
      <sheetName val="cms-28"/>
      <sheetName val="BC RK 2011"/>
      <sheetName val="BC RK 2012"/>
      <sheetName val="BC RK 2013"/>
      <sheetName val="BC RK 2014 "/>
      <sheetName val="BC RK 2014  REV"/>
      <sheetName val="Estimasi Smt-II Tahun 2013"/>
      <sheetName val="REKAP"/>
      <sheetName val="Rekapitulasi"/>
      <sheetName val="Lamp-A5. Daftar Perangkat "/>
      <sheetName val="1. Moving Darat"/>
      <sheetName val="1_INPUT"/>
      <sheetName val="CF 2011 - 2016"/>
      <sheetName val="LOKASI"/>
      <sheetName val="CONTROL (2)"/>
      <sheetName val="Well Plan 1"/>
      <sheetName val="A"/>
      <sheetName val="Database"/>
      <sheetName val="Master"/>
      <sheetName val="lk"/>
      <sheetName val="B-1001_19 "/>
      <sheetName val="B-1001_20G"/>
      <sheetName val="MATFWD"/>
      <sheetName val="LIST"/>
      <sheetName val="TABULASI"/>
      <sheetName val="2004"/>
      <sheetName val="Defined Name"/>
      <sheetName val="KONS BID P&amp;N"/>
      <sheetName val="UP II DUMAI"/>
      <sheetName val="KP.DIT.HULU"/>
      <sheetName val="UP VI BALONGAN"/>
      <sheetName val="KPC"/>
      <sheetName val="PRABUMULIH"/>
      <sheetName val="UP 1 BRANDAN"/>
      <sheetName val="UP V BALIKPAPAN"/>
      <sheetName val="OPSEN"/>
      <sheetName val="SIBAYAK"/>
      <sheetName val="DIT HILIR"/>
      <sheetName val="KAMOJANG"/>
      <sheetName val="UP IV CILACAP"/>
      <sheetName val="UP III PLAJU"/>
      <sheetName val="SORONG"/>
      <sheetName val="KONS DIT HULU"/>
      <sheetName val="RANTAU"/>
      <sheetName val="JAMBI"/>
      <sheetName val="KR.AMPEL"/>
      <sheetName val="CEPU"/>
      <sheetName val="SANGATA-BUNYU"/>
      <sheetName val="UP VII KASIM"/>
      <sheetName val="KONS BID P"/>
      <sheetName val="Detail Breakdown"/>
      <sheetName val="UPAH"/>
      <sheetName val="ALAT"/>
      <sheetName val="LOCAL -  S702"/>
      <sheetName val="RINCIAN"/>
      <sheetName val="Source"/>
      <sheetName val="Sheet1 (2)"/>
      <sheetName val="SENS"/>
      <sheetName val="19. drill CD6"/>
      <sheetName val="DIV.1"/>
      <sheetName val="rms mek"/>
      <sheetName val="V-1-1002bid"/>
      <sheetName val="Well-20"/>
      <sheetName val="Well-7"/>
      <sheetName val="ChemCost-Lab"/>
      <sheetName val="Well-13"/>
      <sheetName val="Well-9"/>
      <sheetName val="Rekap per-JB"/>
      <sheetName val="Analisa"/>
      <sheetName val="Daf-Harga"/>
      <sheetName val="Vol."/>
      <sheetName val="AFE"/>
      <sheetName val="Reff Haraga"/>
      <sheetName val="Harga Pasar"/>
      <sheetName val="Rinc Sewa A2B"/>
      <sheetName val="9 58&quot;_single"/>
      <sheetName val="PT"/>
      <sheetName val="EXIST"/>
      <sheetName val="Struktur Gas"/>
      <sheetName val="Rekap Gaji"/>
      <sheetName val="Drop Down List"/>
      <sheetName val="CAP"/>
      <sheetName val="LAPORAN"/>
      <sheetName val="Std Upah"/>
      <sheetName val="Pg2"/>
      <sheetName val="TBLSKILL"/>
      <sheetName val="rekap1"/>
      <sheetName val="Peralatan"/>
      <sheetName val="MATERIAL"/>
      <sheetName val="rekap abi"/>
      <sheetName val="Database.2"/>
    </sheetNames>
    <sheetDataSet>
      <sheetData sheetId="0">
        <row r="7">
          <cell r="C7" t="str">
            <v>(MBBL)</v>
          </cell>
        </row>
      </sheetData>
      <sheetData sheetId="1">
        <row r="7">
          <cell r="C7" t="str">
            <v>(MBBL)</v>
          </cell>
        </row>
      </sheetData>
      <sheetData sheetId="2">
        <row r="7">
          <cell r="C7" t="str">
            <v>(MBBL)</v>
          </cell>
        </row>
      </sheetData>
      <sheetData sheetId="3">
        <row r="7">
          <cell r="C7" t="str">
            <v>(MBBL)</v>
          </cell>
        </row>
      </sheetData>
      <sheetData sheetId="4">
        <row r="7">
          <cell r="C7" t="str">
            <v>(MBBL)</v>
          </cell>
        </row>
      </sheetData>
      <sheetData sheetId="5">
        <row r="7">
          <cell r="C7" t="str">
            <v>(MBBL)</v>
          </cell>
        </row>
      </sheetData>
      <sheetData sheetId="6">
        <row r="7">
          <cell r="C7" t="str">
            <v>(MBBL)</v>
          </cell>
          <cell r="D7" t="str">
            <v>(MMSCF)</v>
          </cell>
          <cell r="E7" t="str">
            <v>( MUS$ )</v>
          </cell>
          <cell r="H7" t="str">
            <v>( MUS$ )</v>
          </cell>
        </row>
        <row r="8">
          <cell r="C8">
            <v>2</v>
          </cell>
          <cell r="D8" t="str">
            <v>3</v>
          </cell>
          <cell r="E8">
            <v>3</v>
          </cell>
          <cell r="H8">
            <v>6</v>
          </cell>
        </row>
        <row r="11">
          <cell r="C11">
            <v>54.75</v>
          </cell>
          <cell r="D11">
            <v>0</v>
          </cell>
          <cell r="E11">
            <v>1204.5</v>
          </cell>
          <cell r="H11">
            <v>315.36</v>
          </cell>
        </row>
        <row r="12">
          <cell r="C12">
            <v>48.326369723988435</v>
          </cell>
          <cell r="D12">
            <v>0</v>
          </cell>
          <cell r="E12">
            <v>1063.1801339277456</v>
          </cell>
          <cell r="H12">
            <v>278.35988961017335</v>
          </cell>
        </row>
        <row r="13">
          <cell r="C13">
            <v>42.656402021910978</v>
          </cell>
          <cell r="D13">
            <v>0</v>
          </cell>
          <cell r="E13">
            <v>938.44084448204148</v>
          </cell>
          <cell r="H13">
            <v>245.70087564620724</v>
          </cell>
        </row>
        <row r="14">
          <cell r="C14">
            <v>37.651672241204707</v>
          </cell>
          <cell r="D14">
            <v>0</v>
          </cell>
          <cell r="E14">
            <v>828.33678930650353</v>
          </cell>
          <cell r="H14">
            <v>216.8736321093391</v>
          </cell>
        </row>
        <row r="15">
          <cell r="C15">
            <v>33.234130291413528</v>
          </cell>
          <cell r="D15">
            <v>0</v>
          </cell>
          <cell r="E15">
            <v>731.15086641109758</v>
          </cell>
          <cell r="H15">
            <v>191.42859047854191</v>
          </cell>
        </row>
        <row r="16">
          <cell r="C16">
            <v>29.334883432293218</v>
          </cell>
          <cell r="D16">
            <v>0</v>
          </cell>
          <cell r="E16">
            <v>645.36743551045083</v>
          </cell>
          <cell r="H16">
            <v>168.96892857000893</v>
          </cell>
        </row>
      </sheetData>
      <sheetData sheetId="7" refreshError="1"/>
      <sheetData sheetId="8">
        <row r="7">
          <cell r="C7" t="str">
            <v>(MBBL)</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C RK 2011"/>
      <sheetName val="BC RK 2012"/>
      <sheetName val="BC RK 2013"/>
      <sheetName val="BC RK 2014 "/>
      <sheetName val="BC RK 2014  REV"/>
      <sheetName val="Estimasi Smt-II Tahun 2013"/>
      <sheetName val="REKAP"/>
      <sheetName val="Rekapitulasi"/>
      <sheetName val="Lamp-A5. Daftar Perangkat "/>
      <sheetName val="1. Moving Darat"/>
      <sheetName val="Sheet2"/>
      <sheetName val="Sheet7"/>
      <sheetName val="Sheet6"/>
      <sheetName val="Sheet5"/>
      <sheetName val="Sheet4"/>
      <sheetName val="Sheet3"/>
      <sheetName val="PERHITUNGAN  KEEKONOMIAN"/>
      <sheetName val="SENSITIVITAS"/>
      <sheetName val="Sheet1"/>
      <sheetName val="R-1"/>
      <sheetName val="R-14.OIL"/>
      <sheetName val="ABK.04.AWALR+CO+TAB.RUPS"/>
      <sheetName val="data"/>
      <sheetName val="AKTIVA"/>
      <sheetName val="TLJ-INF.12"/>
      <sheetName val="Chemreq"/>
      <sheetName val="BOPD"/>
      <sheetName val="CF 2011 - 2016"/>
      <sheetName val="WP&amp;B_Revisi"/>
      <sheetName val="cms-28"/>
      <sheetName val="LOKASI"/>
      <sheetName val="1_INPUT"/>
      <sheetName val="CONTROL (2)"/>
      <sheetName val="Well Plan 1"/>
      <sheetName val="A"/>
      <sheetName val="Database"/>
      <sheetName val="Master"/>
      <sheetName val="lk"/>
      <sheetName val="B-1001_19 "/>
      <sheetName val="B-1001_20G"/>
      <sheetName val="MATFWD"/>
      <sheetName val="LIST"/>
      <sheetName val="TABULASI"/>
      <sheetName val="2004"/>
      <sheetName val="Source"/>
      <sheetName val="Detail Breakdown"/>
      <sheetName val="KONS BID P&amp;N"/>
      <sheetName val="UP II DUMAI"/>
      <sheetName val="KP.DIT.HULU"/>
      <sheetName val="UP VI BALONGAN"/>
      <sheetName val="KPC"/>
      <sheetName val="PRABUMULIH"/>
      <sheetName val="UP 1 BRANDAN"/>
      <sheetName val="UP V BALIKPAPAN"/>
      <sheetName val="OPSEN"/>
      <sheetName val="SIBAYAK"/>
      <sheetName val="DIT HILIR"/>
      <sheetName val="KAMOJANG"/>
      <sheetName val="UP IV CILACAP"/>
      <sheetName val="UP III PLAJU"/>
      <sheetName val="SORONG"/>
      <sheetName val="KONS DIT HULU"/>
      <sheetName val="RANTAU"/>
      <sheetName val="JAMBI"/>
      <sheetName val="KR.AMPEL"/>
      <sheetName val="CEPU"/>
      <sheetName val="SANGATA-BUNYU"/>
      <sheetName val="UP VII KASIM"/>
      <sheetName val="KONS BID P"/>
      <sheetName val="UPAH"/>
      <sheetName val="ALAT"/>
      <sheetName val="LOCAL -  S702"/>
      <sheetName val="RINCIAN"/>
      <sheetName val="Sheet1 (2)"/>
      <sheetName val="SENS"/>
      <sheetName val="19. drill CD6"/>
      <sheetName val="DIV.1"/>
      <sheetName val="rms mek"/>
      <sheetName val="V-1-1002bid"/>
      <sheetName val="Well-20"/>
      <sheetName val="Well-7"/>
      <sheetName val="ChemCost-Lab"/>
      <sheetName val="Well-13"/>
      <sheetName val="Well-9"/>
      <sheetName val="Rekap per-JB"/>
      <sheetName val="Analisa"/>
      <sheetName val="Daf-Harga"/>
      <sheetName val="Vol."/>
      <sheetName val="AFE"/>
      <sheetName val="Reff Haraga"/>
      <sheetName val="Harga Pasar"/>
      <sheetName val="Rinc Sewa A2B"/>
      <sheetName val="9 58&quot;_single"/>
      <sheetName val="PT"/>
      <sheetName val="EXIST"/>
      <sheetName val="Struktur Gas"/>
      <sheetName val="Rekap Gaji"/>
      <sheetName val="Defined Name"/>
      <sheetName val="Database.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7">
          <cell r="C7" t="str">
            <v>(MBBL)</v>
          </cell>
        </row>
      </sheetData>
      <sheetData sheetId="11">
        <row r="7">
          <cell r="C7" t="str">
            <v>(MBBL)</v>
          </cell>
        </row>
      </sheetData>
      <sheetData sheetId="12">
        <row r="7">
          <cell r="C7" t="str">
            <v>(MBBL)</v>
          </cell>
        </row>
      </sheetData>
      <sheetData sheetId="13">
        <row r="7">
          <cell r="C7" t="str">
            <v>(MBBL)</v>
          </cell>
        </row>
      </sheetData>
      <sheetData sheetId="14">
        <row r="7">
          <cell r="C7" t="str">
            <v>(MBBL)</v>
          </cell>
        </row>
      </sheetData>
      <sheetData sheetId="15">
        <row r="7">
          <cell r="C7" t="str">
            <v>(MBBL)</v>
          </cell>
        </row>
      </sheetData>
      <sheetData sheetId="16">
        <row r="7">
          <cell r="C7" t="str">
            <v>(MBBL)</v>
          </cell>
          <cell r="D7" t="str">
            <v>(MMSCF)</v>
          </cell>
          <cell r="E7" t="str">
            <v>( MUS$ )</v>
          </cell>
          <cell r="H7" t="str">
            <v>( MUS$ )</v>
          </cell>
        </row>
        <row r="8">
          <cell r="C8">
            <v>2</v>
          </cell>
          <cell r="D8" t="str">
            <v>3</v>
          </cell>
          <cell r="E8">
            <v>3</v>
          </cell>
          <cell r="H8">
            <v>6</v>
          </cell>
        </row>
        <row r="11">
          <cell r="C11">
            <v>54.75</v>
          </cell>
          <cell r="D11">
            <v>0</v>
          </cell>
          <cell r="E11">
            <v>1204.5</v>
          </cell>
          <cell r="H11">
            <v>315.36</v>
          </cell>
        </row>
        <row r="12">
          <cell r="C12">
            <v>48.326369723988435</v>
          </cell>
          <cell r="D12">
            <v>0</v>
          </cell>
          <cell r="E12">
            <v>1063.1801339277456</v>
          </cell>
          <cell r="H12">
            <v>278.35988961017335</v>
          </cell>
        </row>
        <row r="13">
          <cell r="C13">
            <v>42.656402021910978</v>
          </cell>
          <cell r="D13">
            <v>0</v>
          </cell>
          <cell r="E13">
            <v>938.44084448204148</v>
          </cell>
          <cell r="H13">
            <v>245.70087564620724</v>
          </cell>
        </row>
        <row r="14">
          <cell r="C14">
            <v>37.651672241204707</v>
          </cell>
          <cell r="D14">
            <v>0</v>
          </cell>
          <cell r="E14">
            <v>828.33678930650353</v>
          </cell>
          <cell r="H14">
            <v>216.8736321093391</v>
          </cell>
        </row>
        <row r="15">
          <cell r="C15">
            <v>33.234130291413528</v>
          </cell>
          <cell r="D15">
            <v>0</v>
          </cell>
          <cell r="E15">
            <v>731.15086641109758</v>
          </cell>
          <cell r="H15">
            <v>191.42859047854191</v>
          </cell>
        </row>
        <row r="16">
          <cell r="C16">
            <v>29.334883432293218</v>
          </cell>
          <cell r="D16">
            <v>0</v>
          </cell>
          <cell r="E16">
            <v>645.36743551045083</v>
          </cell>
          <cell r="H16">
            <v>168.96892857000893</v>
          </cell>
        </row>
      </sheetData>
      <sheetData sheetId="17" refreshError="1">
        <row r="7">
          <cell r="C7" t="str">
            <v>(MBBL)</v>
          </cell>
        </row>
        <row r="9">
          <cell r="C9">
            <v>29.489900228558092</v>
          </cell>
          <cell r="D9">
            <v>12.675011393659222</v>
          </cell>
          <cell r="E9" t="e">
            <v>#DIV/0!</v>
          </cell>
          <cell r="F9">
            <v>-6.7631981288091296</v>
          </cell>
        </row>
        <row r="10">
          <cell r="C10">
            <v>17.293098718316433</v>
          </cell>
          <cell r="D10">
            <v>10.908351795349601</v>
          </cell>
          <cell r="E10">
            <v>-14.370424029052417</v>
          </cell>
          <cell r="F10">
            <v>-0.63827521423159772</v>
          </cell>
        </row>
        <row r="11">
          <cell r="C11">
            <v>11.125109210440698</v>
          </cell>
          <cell r="D11">
            <v>9.0831844926240599</v>
          </cell>
          <cell r="E11">
            <v>-4.4321364690692713E-2</v>
          </cell>
          <cell r="F11">
            <v>3.6572390906291554</v>
          </cell>
        </row>
        <row r="12">
          <cell r="C12">
            <v>21.456293016253657</v>
          </cell>
          <cell r="D12">
            <v>21.456293016253657</v>
          </cell>
          <cell r="E12">
            <v>21.456293016253657</v>
          </cell>
          <cell r="F12">
            <v>21.456293016253657</v>
          </cell>
        </row>
        <row r="13">
          <cell r="C13">
            <v>4.2803313900045676</v>
          </cell>
          <cell r="D13">
            <v>5.1765594461141244</v>
          </cell>
          <cell r="E13">
            <v>13.004361190735578</v>
          </cell>
          <cell r="F13">
            <v>10.355252317296802</v>
          </cell>
        </row>
        <row r="14">
          <cell r="C14">
            <v>1.9497443733510817</v>
          </cell>
          <cell r="D14">
            <v>2.9764688246413362</v>
          </cell>
          <cell r="E14">
            <v>18.549334607585859</v>
          </cell>
          <cell r="F14">
            <v>13.35879276476996</v>
          </cell>
        </row>
        <row r="15">
          <cell r="C15">
            <v>-1.8076604939023515E-2</v>
          </cell>
          <cell r="D15">
            <v>0.47434683688013779</v>
          </cell>
          <cell r="E15">
            <v>24.058971159388847</v>
          </cell>
          <cell r="F15">
            <v>16.311813025390652</v>
          </cell>
        </row>
      </sheetData>
      <sheetData sheetId="18">
        <row r="7">
          <cell r="C7" t="str">
            <v>(MBBL)</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T&quot;D&quot;"/>
      <sheetName val="CAPEX BREAKDOWN"/>
      <sheetName val="Wireline"/>
      <sheetName val="INM"/>
      <sheetName val="Score Card"/>
      <sheetName val="BHCT"/>
      <sheetName val="Area_Geomkt"/>
      <sheetName val="DATABASE"/>
      <sheetName val="Stat D CEU-0402"/>
      <sheetName val="rms mek"/>
      <sheetName val="Tool Recommendation"/>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PS VS KEU"/>
      <sheetName val="LAP.COABI"/>
      <sheetName val="REKAP 1 (2)"/>
      <sheetName val="REKAP AFE"/>
      <sheetName val="LAP.AFE"/>
      <sheetName val="REKAP"/>
      <sheetName val="REKAP 1"/>
      <sheetName val="LAP.TOT"/>
      <sheetName val="PV-802"/>
      <sheetName val="ZK802"/>
      <sheetName val="PVEq"/>
      <sheetName val="PVTC"/>
      <sheetName val="CJI3"/>
      <sheetName val="TTB20"/>
      <sheetName val="E"/>
      <sheetName val="Master"/>
    </sheetNames>
    <sheetDataSet>
      <sheetData sheetId="0" refreshError="1"/>
      <sheetData sheetId="1" refreshError="1"/>
      <sheetData sheetId="2" refreshError="1"/>
      <sheetData sheetId="3" refreshError="1"/>
      <sheetData sheetId="4" refreshError="1"/>
      <sheetData sheetId="5"/>
      <sheetData sheetId="6" refreshError="1"/>
      <sheetData sheetId="7"/>
      <sheetData sheetId="8" refreshError="1"/>
      <sheetData sheetId="9" refreshError="1"/>
      <sheetData sheetId="10" refreshError="1"/>
      <sheetData sheetId="11" refreshError="1"/>
      <sheetData sheetId="12"/>
      <sheetData sheetId="13" refreshError="1"/>
      <sheetData sheetId="14" refreshError="1"/>
      <sheetData sheetId="15"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LAIMER"/>
      <sheetName val="MAJOR"/>
      <sheetName val="%"/>
      <sheetName val="Rekap"/>
      <sheetName val="Informasi"/>
      <sheetName val="Peta Quarry"/>
      <sheetName val="Mobilisasi"/>
      <sheetName val="Perhitungan Mobilisasi Alat"/>
      <sheetName val="Lalu Lintas"/>
      <sheetName val="Jembatan Sementara"/>
      <sheetName val="BOQ"/>
      <sheetName val="D2"/>
      <sheetName val="D3"/>
      <sheetName val="D4"/>
      <sheetName val="D5"/>
      <sheetName val="D6"/>
      <sheetName val="D6 ASBT"/>
      <sheetName val="D7(1)"/>
      <sheetName val="D7(2)"/>
      <sheetName val="D7(3)"/>
      <sheetName val="D8(1)"/>
      <sheetName val="D8(2)"/>
      <sheetName val="D9"/>
      <sheetName val="D10 LS-Rutin"/>
      <sheetName val="D10 Kuantitas"/>
      <sheetName val="D10 Analisa HSP"/>
      <sheetName val="4-Basic Price"/>
      <sheetName val="4-Analisa Quarry"/>
      <sheetName val="4-formulir harga bahan"/>
      <sheetName val="5-ALAT(1)"/>
      <sheetName val="5-ALAT (2)"/>
      <sheetName val="Agg Halus &amp; Kasar"/>
      <sheetName val="Agg A"/>
      <sheetName val="Agg B"/>
      <sheetName val="Agg C"/>
      <sheetName val="INP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71">
          <cell r="F71">
            <v>1250000</v>
          </cell>
        </row>
      </sheetData>
      <sheetData sheetId="27"/>
      <sheetData sheetId="28"/>
      <sheetData sheetId="29">
        <row r="17">
          <cell r="AW17">
            <v>383252.00767399999</v>
          </cell>
        </row>
        <row r="22">
          <cell r="AW22">
            <v>266795.622072</v>
          </cell>
        </row>
      </sheetData>
      <sheetData sheetId="30"/>
      <sheetData sheetId="31"/>
      <sheetData sheetId="32"/>
      <sheetData sheetId="33"/>
      <sheetData sheetId="34"/>
      <sheetData sheetId="35"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viders"/>
      <sheetName val="DD-CS"/>
      <sheetName val="BHA Cal"/>
      <sheetName val="BHA"/>
      <sheetName val="Template"/>
      <sheetName val="Slide 1"/>
      <sheetName val="Slide 2"/>
      <sheetName val="Slide 3"/>
      <sheetName val="Slide 4"/>
      <sheetName val="Blank"/>
      <sheetName val="Worksheet 1"/>
      <sheetName val="Worksheet 2"/>
      <sheetName val="Worksheet 3"/>
      <sheetName val="Worksheet 4"/>
      <sheetName val="BHA Report"/>
      <sheetName val="Bit Summary"/>
      <sheetName val="Final"/>
      <sheetName val="Time vs Depth"/>
      <sheetName val="Module1"/>
      <sheetName val="bha#2,17½HS"/>
      <sheetName val="bha#3,12¼HS"/>
      <sheetName val="bha#5,8½HS"/>
      <sheetName val="Sheet1"/>
      <sheetName val="PRP-05"/>
      <sheetName val="Input data"/>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ndar-Upah"/>
      <sheetName val="daftar isi list"/>
      <sheetName val="Daftar isi "/>
      <sheetName val="biaya sipil"/>
      <sheetName val="biaya listrik"/>
      <sheetName val="biaya mekanik"/>
      <sheetName val="rms mek"/>
      <sheetName val="rms sipil"/>
      <sheetName val="rms listr."/>
      <sheetName val="INV. OH"/>
      <sheetName val="ASP"/>
      <sheetName val="Vendor"/>
      <sheetName val="BAEV_Nego"/>
      <sheetName val="Daf-Harga"/>
      <sheetName val="table"/>
      <sheetName val="Well-20"/>
      <sheetName val="Well-7"/>
      <sheetName val="ChemCost-Lab"/>
      <sheetName val="Well-13"/>
      <sheetName val="Well-9"/>
      <sheetName val="2004"/>
      <sheetName val="FORMISI"/>
      <sheetName val="EP 21-0"/>
      <sheetName val="9 58&quot;_single"/>
      <sheetName val="PRP-05"/>
      <sheetName val="A"/>
      <sheetName val="B-1001_19 "/>
      <sheetName val="daftar_isi_list"/>
      <sheetName val="Daftar_isi_"/>
      <sheetName val="biaya_sipil"/>
      <sheetName val="biaya_listrik"/>
      <sheetName val="biaya_mekanik"/>
      <sheetName val="rms_mek"/>
      <sheetName val="rms_sipil"/>
      <sheetName val="rms_listr_"/>
      <sheetName val="Reff Haraga"/>
      <sheetName val="Harga Pasar"/>
      <sheetName val="Rinc Sewa A2B"/>
      <sheetName val="PP-8000AB"/>
      <sheetName val="MING"/>
      <sheetName val="MATERIAL"/>
      <sheetName val="Pg2"/>
      <sheetName val="BAG_2"/>
      <sheetName val="PERHITUNGAN  KEEKONOMIAN"/>
      <sheetName val="SENSITIVITAS"/>
      <sheetName val="TENAGA"/>
      <sheetName val="Well Plan 1"/>
      <sheetName val="LOKASI"/>
      <sheetName val="UPAH"/>
      <sheetName val="ALAT"/>
      <sheetName val="BAG-2"/>
      <sheetName val="BQ-E20-02(Rp)"/>
    </sheetNames>
    <sheetDataSet>
      <sheetData sheetId="0" refreshError="1"/>
      <sheetData sheetId="1" refreshError="1"/>
      <sheetData sheetId="2" refreshError="1"/>
      <sheetData sheetId="3" refreshError="1"/>
      <sheetData sheetId="4" refreshError="1"/>
      <sheetData sheetId="5" refreshError="1"/>
      <sheetData sheetId="6">
        <row r="1">
          <cell r="D1">
            <v>41057</v>
          </cell>
        </row>
        <row r="11">
          <cell r="D11">
            <v>10000</v>
          </cell>
        </row>
        <row r="14">
          <cell r="D14">
            <v>11000</v>
          </cell>
        </row>
        <row r="16">
          <cell r="D16">
            <v>220000</v>
          </cell>
        </row>
        <row r="17">
          <cell r="D17">
            <v>53311</v>
          </cell>
        </row>
        <row r="18">
          <cell r="D18">
            <v>56510</v>
          </cell>
        </row>
        <row r="20">
          <cell r="D20">
            <v>200000</v>
          </cell>
        </row>
        <row r="21">
          <cell r="D21">
            <v>35000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ndar-Upah"/>
      <sheetName val="daftar isi list"/>
      <sheetName val="Daftar isi "/>
      <sheetName val="biaya sipil"/>
      <sheetName val="biaya listrik"/>
      <sheetName val="biaya mekanik"/>
      <sheetName val="rms mek"/>
      <sheetName val="rms sipil"/>
      <sheetName val="rms listr."/>
      <sheetName val="INV. OH"/>
      <sheetName val="ASP"/>
      <sheetName val="Vendor"/>
      <sheetName val="BAEV_Nego"/>
      <sheetName val="Daf-Harga"/>
      <sheetName val="table"/>
      <sheetName val="Well-20"/>
      <sheetName val="Well-7"/>
      <sheetName val="ChemCost-Lab"/>
      <sheetName val="Well-13"/>
      <sheetName val="Well-9"/>
      <sheetName val="2004"/>
    </sheetNames>
    <sheetDataSet>
      <sheetData sheetId="0" refreshError="1"/>
      <sheetData sheetId="1" refreshError="1"/>
      <sheetData sheetId="2" refreshError="1"/>
      <sheetData sheetId="3" refreshError="1"/>
      <sheetData sheetId="4" refreshError="1"/>
      <sheetData sheetId="5" refreshError="1"/>
      <sheetData sheetId="6">
        <row r="1">
          <cell r="D1">
            <v>41057</v>
          </cell>
        </row>
        <row r="11">
          <cell r="D11">
            <v>10000</v>
          </cell>
        </row>
        <row r="14">
          <cell r="D14">
            <v>11000</v>
          </cell>
        </row>
        <row r="16">
          <cell r="D16">
            <v>220000</v>
          </cell>
        </row>
        <row r="17">
          <cell r="D17">
            <v>53311</v>
          </cell>
        </row>
        <row r="18">
          <cell r="D18">
            <v>56510</v>
          </cell>
        </row>
        <row r="20">
          <cell r="D20">
            <v>200000</v>
          </cell>
        </row>
        <row r="21">
          <cell r="D21">
            <v>35000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Data"/>
      <sheetName val="HISTORICAL"/>
      <sheetName val="Drilling_Program"/>
      <sheetName val="Source"/>
      <sheetName val="Drilling_Schedule"/>
      <sheetName val="BS19."/>
      <sheetName val="Supporting Document"/>
      <sheetName val="KRE-A3 BS20 G (Material)"/>
      <sheetName val="BS19_New"/>
      <sheetName val="BS20 Material"/>
      <sheetName val="BS20_New"/>
      <sheetName val="BS19_Old"/>
      <sheetName val="BS20 G_Old"/>
      <sheetName val="CLU-B1 BS20 G (print)"/>
      <sheetName val="CLU-B1 BS20 (Material)"/>
      <sheetName val="CLU-D2 (RKM)"/>
      <sheetName val="BS20_Material"/>
      <sheetName val="(RKM)"/>
      <sheetName val="RKM"/>
      <sheetName val="Drilling Cost"/>
      <sheetName val="Drill Cost Per Ft"/>
      <sheetName val="1.Proposal"/>
      <sheetName val="Link"/>
      <sheetName val="Sheet1"/>
      <sheetName val="MATERIAL_SCM"/>
      <sheetName val="SCM Material Price"/>
      <sheetName val="26_EQ Rental"/>
      <sheetName val="29_CRT"/>
      <sheetName val="15_Telekomunikasi"/>
      <sheetName val="21_RIG"/>
      <sheetName val="23_Mud&amp;CF"/>
      <sheetName val="26_Equip Rental"/>
      <sheetName val="26_CDS &amp; Csg Drill"/>
      <sheetName val="Running Tubing"/>
      <sheetName val="27_Directional"/>
      <sheetName val="30_42_Cementing"/>
      <sheetName val="Cmtng COSL"/>
      <sheetName val="34_Coring"/>
      <sheetName val="35_MLU"/>
      <sheetName val="36_46_DST"/>
      <sheetName val="37_43_44_Logging"/>
      <sheetName val="45_Stimulation"/>
    </sheetNames>
    <sheetDataSet>
      <sheetData sheetId="0"/>
      <sheetData sheetId="1"/>
      <sheetData sheetId="2"/>
      <sheetData sheetId="3"/>
      <sheetData sheetId="4"/>
      <sheetData sheetId="5"/>
      <sheetData sheetId="6"/>
      <sheetData sheetId="7"/>
      <sheetData sheetId="8">
        <row r="6">
          <cell r="J6" t="str">
            <v>:          SBK-PSD</v>
          </cell>
        </row>
      </sheetData>
      <sheetData sheetId="9"/>
      <sheetData sheetId="10"/>
      <sheetData sheetId="11"/>
      <sheetData sheetId="12">
        <row r="184">
          <cell r="G184">
            <v>8.0694765376738324</v>
          </cell>
        </row>
      </sheetData>
      <sheetData sheetId="13"/>
      <sheetData sheetId="14"/>
      <sheetData sheetId="15"/>
      <sheetData sheetId="16"/>
      <sheetData sheetId="17"/>
      <sheetData sheetId="18"/>
      <sheetData sheetId="19"/>
      <sheetData sheetId="20"/>
      <sheetData sheetId="21"/>
      <sheetData sheetId="22">
        <row r="7">
          <cell r="D7" t="str">
            <v xml:space="preserve">20" CSG, K-55, 94.00 PPF, BTC, R-2 </v>
          </cell>
        </row>
        <row r="176">
          <cell r="D176" t="str">
            <v>CORE JOB (6-3/4" x 4" x 30') AREA KTI</v>
          </cell>
        </row>
      </sheetData>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
      <sheetName val="Drilling_Program"/>
      <sheetName val="Drilling_Schedule"/>
      <sheetName val="Drilling_Input_Summary OK"/>
      <sheetName val="BS19"/>
      <sheetName val="BS19."/>
      <sheetName val="BS19_Detail"/>
      <sheetName val="Supporting Document"/>
      <sheetName val="input sederhana"/>
      <sheetName val="worksheet"/>
      <sheetName val="BS 19"/>
      <sheetName val="BS19_N"/>
      <sheetName val="BS20 G"/>
      <sheetName val="BS20_N"/>
      <sheetName val="MATERIAL_SCM"/>
      <sheetName val="(RKM)"/>
      <sheetName val="1.Proposal"/>
      <sheetName val="Link"/>
      <sheetName val="Sheet1"/>
      <sheetName val="15_Telekomunikasi"/>
      <sheetName val="RTO"/>
      <sheetName val="21_RIG"/>
      <sheetName val="23_Mud&amp;CF"/>
      <sheetName val="26_EQ Rental_H2S Services"/>
      <sheetName val="27_Directional Cost_OK"/>
      <sheetName val="12 ¼&quot; RSS+LWD"/>
      <sheetName val="Sheet5"/>
      <sheetName val="29_CRT"/>
      <sheetName val="30_Cementing"/>
      <sheetName val="34_Coring"/>
      <sheetName val="35_MLU"/>
      <sheetName val="36_46_DST"/>
      <sheetName val="37_43_44_Logging"/>
      <sheetName val="45_Stimulation"/>
      <sheetName val="57_Fuel"/>
      <sheetName val="58_Catering"/>
      <sheetName val="Running Charge CDS"/>
      <sheetName val="CDS CSG 13-375 WO SWIVEL"/>
      <sheetName val="CDS CSG 9-625 WO SWIVEL"/>
      <sheetName val="Centrifuge"/>
      <sheetName val="Dogleg Reamer"/>
      <sheetName val="GC Tracer"/>
    </sheetNames>
    <sheetDataSet>
      <sheetData sheetId="0"/>
      <sheetData sheetId="1"/>
      <sheetData sheetId="2"/>
      <sheetData sheetId="3"/>
      <sheetData sheetId="4"/>
      <sheetData sheetId="5"/>
      <sheetData sheetId="6"/>
      <sheetData sheetId="7"/>
      <sheetData sheetId="8"/>
      <sheetData sheetId="9"/>
      <sheetData sheetId="10">
        <row r="9">
          <cell r="Q9">
            <v>0</v>
          </cell>
        </row>
      </sheetData>
      <sheetData sheetId="11"/>
      <sheetData sheetId="12"/>
      <sheetData sheetId="13"/>
      <sheetData sheetId="14"/>
      <sheetData sheetId="15"/>
      <sheetData sheetId="16">
        <row r="12">
          <cell r="E12" t="str">
            <v>PDL-B</v>
          </cell>
        </row>
      </sheetData>
      <sheetData sheetId="17">
        <row r="28">
          <cell r="J28">
            <v>0</v>
          </cell>
        </row>
        <row r="89">
          <cell r="D89" t="e">
            <v>#REF!</v>
          </cell>
        </row>
        <row r="90">
          <cell r="D90" t="e">
            <v>#REF!</v>
          </cell>
        </row>
        <row r="91">
          <cell r="D91" t="e">
            <v>#REF!</v>
          </cell>
        </row>
        <row r="92">
          <cell r="D92" t="e">
            <v>#REF!</v>
          </cell>
        </row>
        <row r="93">
          <cell r="D93" t="e">
            <v>#REF!</v>
          </cell>
        </row>
        <row r="94">
          <cell r="D94" t="e">
            <v>#REF!</v>
          </cell>
        </row>
        <row r="95">
          <cell r="D95" t="e">
            <v>#REF!</v>
          </cell>
        </row>
        <row r="96">
          <cell r="D96" t="e">
            <v>#REF!</v>
          </cell>
        </row>
        <row r="97">
          <cell r="D97" t="e">
            <v>#REF!</v>
          </cell>
        </row>
        <row r="98">
          <cell r="D98" t="e">
            <v>#REF!</v>
          </cell>
        </row>
        <row r="99">
          <cell r="D99" t="e">
            <v>#REF!</v>
          </cell>
        </row>
        <row r="100">
          <cell r="D100" t="e">
            <v>#REF!</v>
          </cell>
        </row>
        <row r="101">
          <cell r="D101" t="e">
            <v>#REF!</v>
          </cell>
        </row>
        <row r="102">
          <cell r="D102" t="e">
            <v>#REF!</v>
          </cell>
        </row>
        <row r="103">
          <cell r="D103" t="e">
            <v>#REF!</v>
          </cell>
        </row>
        <row r="104">
          <cell r="D104" t="e">
            <v>#REF!</v>
          </cell>
        </row>
        <row r="105">
          <cell r="D105" t="e">
            <v>#REF!</v>
          </cell>
        </row>
        <row r="106">
          <cell r="D106" t="e">
            <v>#REF!</v>
          </cell>
        </row>
        <row r="107">
          <cell r="D107" t="e">
            <v>#REF!</v>
          </cell>
        </row>
        <row r="108">
          <cell r="D108" t="e">
            <v>#REF!</v>
          </cell>
        </row>
        <row r="109">
          <cell r="D109" t="e">
            <v>#REF!</v>
          </cell>
        </row>
        <row r="110">
          <cell r="D110" t="e">
            <v>#REF!</v>
          </cell>
        </row>
        <row r="111">
          <cell r="D111" t="e">
            <v>#REF!</v>
          </cell>
        </row>
        <row r="112">
          <cell r="D112" t="e">
            <v>#REF!</v>
          </cell>
        </row>
        <row r="113">
          <cell r="D113" t="e">
            <v>#REF!</v>
          </cell>
        </row>
        <row r="114">
          <cell r="D114" t="e">
            <v>#REF!</v>
          </cell>
        </row>
        <row r="115">
          <cell r="D115">
            <v>0</v>
          </cell>
        </row>
        <row r="116">
          <cell r="D116">
            <v>0</v>
          </cell>
        </row>
        <row r="118">
          <cell r="D118" t="e">
            <v>#REF!</v>
          </cell>
        </row>
        <row r="119">
          <cell r="D119" t="e">
            <v>#REF!</v>
          </cell>
        </row>
        <row r="120">
          <cell r="D120" t="e">
            <v>#REF!</v>
          </cell>
        </row>
        <row r="121">
          <cell r="D121" t="e">
            <v>#REF!</v>
          </cell>
        </row>
        <row r="122">
          <cell r="D122" t="e">
            <v>#REF!</v>
          </cell>
        </row>
        <row r="123">
          <cell r="D123" t="e">
            <v>#REF!</v>
          </cell>
        </row>
        <row r="124">
          <cell r="D124" t="e">
            <v>#REF!</v>
          </cell>
        </row>
        <row r="125">
          <cell r="D125" t="e">
            <v>#REF!</v>
          </cell>
        </row>
        <row r="126">
          <cell r="D126" t="e">
            <v>#REF!</v>
          </cell>
        </row>
        <row r="127">
          <cell r="D127" t="e">
            <v>#REF!</v>
          </cell>
        </row>
        <row r="128">
          <cell r="D128" t="e">
            <v>#REF!</v>
          </cell>
        </row>
        <row r="129">
          <cell r="D129" t="e">
            <v>#REF!</v>
          </cell>
        </row>
        <row r="130">
          <cell r="D130" t="e">
            <v>#REF!</v>
          </cell>
        </row>
        <row r="131">
          <cell r="D131" t="e">
            <v>#REF!</v>
          </cell>
        </row>
        <row r="132">
          <cell r="D132" t="e">
            <v>#REF!</v>
          </cell>
        </row>
        <row r="133">
          <cell r="D133" t="e">
            <v>#REF!</v>
          </cell>
        </row>
        <row r="134">
          <cell r="D134" t="e">
            <v>#REF!</v>
          </cell>
        </row>
        <row r="135">
          <cell r="D135" t="e">
            <v>#REF!</v>
          </cell>
        </row>
        <row r="136">
          <cell r="D136" t="e">
            <v>#REF!</v>
          </cell>
        </row>
        <row r="137">
          <cell r="D137" t="e">
            <v>#REF!</v>
          </cell>
        </row>
        <row r="138">
          <cell r="D138" t="e">
            <v>#REF!</v>
          </cell>
        </row>
        <row r="139">
          <cell r="D139" t="e">
            <v>#REF!</v>
          </cell>
        </row>
        <row r="140">
          <cell r="D140" t="e">
            <v>#REF!</v>
          </cell>
        </row>
        <row r="141">
          <cell r="D141" t="e">
            <v>#REF!</v>
          </cell>
        </row>
        <row r="142">
          <cell r="D142" t="e">
            <v>#REF!</v>
          </cell>
        </row>
        <row r="143">
          <cell r="D143" t="e">
            <v>#REF!</v>
          </cell>
        </row>
        <row r="144">
          <cell r="D144">
            <v>0</v>
          </cell>
        </row>
        <row r="146">
          <cell r="D146" t="e">
            <v>#REF!</v>
          </cell>
        </row>
        <row r="147">
          <cell r="D147" t="e">
            <v>#REF!</v>
          </cell>
        </row>
        <row r="148">
          <cell r="D148" t="e">
            <v>#REF!</v>
          </cell>
        </row>
        <row r="149">
          <cell r="D149" t="e">
            <v>#REF!</v>
          </cell>
        </row>
        <row r="150">
          <cell r="D150" t="e">
            <v>#REF!</v>
          </cell>
        </row>
        <row r="151">
          <cell r="D151" t="e">
            <v>#REF!</v>
          </cell>
        </row>
        <row r="152">
          <cell r="D152">
            <v>0</v>
          </cell>
        </row>
        <row r="153">
          <cell r="D153">
            <v>0</v>
          </cell>
        </row>
        <row r="155">
          <cell r="D155" t="e">
            <v>#REF!</v>
          </cell>
        </row>
        <row r="156">
          <cell r="D156" t="e">
            <v>#REF!</v>
          </cell>
        </row>
        <row r="157">
          <cell r="D157" t="e">
            <v>#REF!</v>
          </cell>
        </row>
        <row r="158">
          <cell r="D158" t="e">
            <v>#REF!</v>
          </cell>
        </row>
        <row r="159">
          <cell r="D159" t="e">
            <v>#REF!</v>
          </cell>
        </row>
        <row r="160">
          <cell r="D160" t="e">
            <v>#REF!</v>
          </cell>
        </row>
        <row r="161">
          <cell r="D161" t="e">
            <v>#REF!</v>
          </cell>
        </row>
        <row r="162">
          <cell r="D162" t="e">
            <v>#REF!</v>
          </cell>
        </row>
        <row r="163">
          <cell r="D163" t="e">
            <v>#REF!</v>
          </cell>
        </row>
        <row r="164">
          <cell r="D164" t="e">
            <v>#REF!</v>
          </cell>
        </row>
        <row r="165">
          <cell r="D165" t="e">
            <v>#REF!</v>
          </cell>
        </row>
        <row r="166">
          <cell r="D166">
            <v>0</v>
          </cell>
        </row>
        <row r="168">
          <cell r="D168" t="e">
            <v>#REF!</v>
          </cell>
        </row>
        <row r="169">
          <cell r="D169" t="e">
            <v>#REF!</v>
          </cell>
        </row>
        <row r="170">
          <cell r="D170" t="e">
            <v>#REF!</v>
          </cell>
        </row>
        <row r="171">
          <cell r="D171" t="e">
            <v>#REF!</v>
          </cell>
        </row>
        <row r="172">
          <cell r="D172" t="e">
            <v>#REF!</v>
          </cell>
        </row>
        <row r="173">
          <cell r="D173" t="e">
            <v>#REF!</v>
          </cell>
        </row>
        <row r="174">
          <cell r="D174" t="e">
            <v>#REF!</v>
          </cell>
        </row>
        <row r="175">
          <cell r="D175" t="e">
            <v>#REF!</v>
          </cell>
        </row>
        <row r="176">
          <cell r="D176" t="e">
            <v>#REF!</v>
          </cell>
        </row>
        <row r="177">
          <cell r="D177" t="e">
            <v>#REF!</v>
          </cell>
        </row>
        <row r="178">
          <cell r="D178" t="e">
            <v>#REF!</v>
          </cell>
        </row>
        <row r="179">
          <cell r="D179" t="e">
            <v>#REF!</v>
          </cell>
        </row>
        <row r="180">
          <cell r="D180" t="e">
            <v>#REF!</v>
          </cell>
        </row>
        <row r="181">
          <cell r="D181">
            <v>0</v>
          </cell>
        </row>
        <row r="268">
          <cell r="D268" t="e">
            <v>#REF!</v>
          </cell>
        </row>
        <row r="269">
          <cell r="D269" t="e">
            <v>#REF!</v>
          </cell>
        </row>
        <row r="270">
          <cell r="D270" t="e">
            <v>#REF!</v>
          </cell>
        </row>
        <row r="271">
          <cell r="D271" t="e">
            <v>#REF!</v>
          </cell>
        </row>
        <row r="272">
          <cell r="D272" t="e">
            <v>#REF!</v>
          </cell>
        </row>
        <row r="273">
          <cell r="D273" t="e">
            <v>#REF!</v>
          </cell>
        </row>
        <row r="274">
          <cell r="D274" t="e">
            <v>#REF!</v>
          </cell>
        </row>
        <row r="275">
          <cell r="D275" t="e">
            <v>#REF!</v>
          </cell>
        </row>
        <row r="276">
          <cell r="D276" t="e">
            <v>#REF!</v>
          </cell>
        </row>
        <row r="277">
          <cell r="D277" t="e">
            <v>#REF!</v>
          </cell>
        </row>
        <row r="278">
          <cell r="D278" t="e">
            <v>#REF!</v>
          </cell>
        </row>
        <row r="279">
          <cell r="D279" t="e">
            <v>#REF!</v>
          </cell>
        </row>
        <row r="280">
          <cell r="D280" t="e">
            <v>#REF!</v>
          </cell>
        </row>
        <row r="281">
          <cell r="D281" t="e">
            <v>#REF!</v>
          </cell>
        </row>
        <row r="282">
          <cell r="D282" t="e">
            <v>#REF!</v>
          </cell>
        </row>
        <row r="283">
          <cell r="D283" t="e">
            <v>#REF!</v>
          </cell>
        </row>
        <row r="284">
          <cell r="D284">
            <v>0</v>
          </cell>
        </row>
        <row r="310">
          <cell r="D310" t="str">
            <v>30" CEMENTING ADDITIVE</v>
          </cell>
        </row>
        <row r="311">
          <cell r="D311" t="str">
            <v>20" CEMENTING ADDITIVE (ONE SYSTEM)</v>
          </cell>
        </row>
        <row r="312">
          <cell r="D312" t="str">
            <v>20" CEMENTING ADDITIVE (TWO SYSTEM)</v>
          </cell>
        </row>
        <row r="313">
          <cell r="D313" t="str">
            <v>13 3/8" CEMENTING ADDITIVE</v>
          </cell>
        </row>
        <row r="314">
          <cell r="D314" t="str">
            <v>9 5/8" CEMENTING ADDITIVE</v>
          </cell>
        </row>
        <row r="315">
          <cell r="D315" t="str">
            <v>7" CEMENTING ADDITIVE (TWO SYSTEM)</v>
          </cell>
        </row>
        <row r="316">
          <cell r="D316" t="str">
            <v>7" CEMENTING ADDITIVE (ONE SYSTEM)</v>
          </cell>
        </row>
        <row r="317">
          <cell r="D317" t="str">
            <v>4.1/2" CEMENTING ADDITIVE</v>
          </cell>
        </row>
        <row r="318">
          <cell r="D318" t="str">
            <v>CEMENT CLASS  G</v>
          </cell>
        </row>
        <row r="319">
          <cell r="D319" t="str">
            <v>BARITE</v>
          </cell>
        </row>
        <row r="320">
          <cell r="D320" t="str">
            <v>BENTONITE</v>
          </cell>
        </row>
        <row r="321">
          <cell r="D321" t="str">
            <v>CALSIUM CHLORIDE ( CaCl2 ) (STD)</v>
          </cell>
        </row>
        <row r="322">
          <cell r="D322">
            <v>0</v>
          </cell>
        </row>
        <row r="323">
          <cell r="D323" t="str">
            <v>ACCESSORIES</v>
          </cell>
        </row>
        <row r="324">
          <cell r="D324" t="str">
            <v>13.3/8" TOP PLUG</v>
          </cell>
        </row>
        <row r="325">
          <cell r="D325" t="str">
            <v>9.5/8" TOP PLUG</v>
          </cell>
        </row>
        <row r="326">
          <cell r="D326" t="str">
            <v>13.3/8" BOTTOM PLUG</v>
          </cell>
        </row>
        <row r="327">
          <cell r="D327" t="str">
            <v>9.5/8" BOTTOM PLUG</v>
          </cell>
        </row>
        <row r="328">
          <cell r="D328" t="str">
            <v>20" CENTRALIZER</v>
          </cell>
        </row>
        <row r="329">
          <cell r="D329" t="str">
            <v>13.3/8" CENTRALIZER</v>
          </cell>
        </row>
        <row r="330">
          <cell r="D330" t="str">
            <v>9.5/8" CENTRALIZER</v>
          </cell>
        </row>
        <row r="331">
          <cell r="D331" t="str">
            <v>7" CENTRALIZER</v>
          </cell>
        </row>
        <row r="332">
          <cell r="D332" t="str">
            <v>4 1/2" CENTRALIZER</v>
          </cell>
        </row>
        <row r="333">
          <cell r="D333" t="str">
            <v>20" STOP RING</v>
          </cell>
        </row>
        <row r="334">
          <cell r="D334" t="str">
            <v xml:space="preserve">13.3/8" STOP  RING  </v>
          </cell>
        </row>
        <row r="335">
          <cell r="D335" t="str">
            <v>9 5/8" STOP  RING</v>
          </cell>
        </row>
        <row r="336">
          <cell r="D336" t="str">
            <v>7" STOP  RING</v>
          </cell>
        </row>
        <row r="337">
          <cell r="D337" t="str">
            <v>4 1/2" STOP  RING</v>
          </cell>
        </row>
        <row r="338">
          <cell r="D338" t="str">
            <v>13 3/8" DSCC, K-55, 61 #</v>
          </cell>
        </row>
        <row r="339">
          <cell r="D339" t="str">
            <v>13 3/8" ECP, K-55, 61 #</v>
          </cell>
        </row>
        <row r="340">
          <cell r="D340" t="str">
            <v xml:space="preserve"> 9 5/8" DSCC, N-80, 43,5 #</v>
          </cell>
        </row>
        <row r="341">
          <cell r="D341" t="str">
            <v>9 5/8" ECP, N-80, 43,5 #</v>
          </cell>
        </row>
        <row r="342">
          <cell r="D342">
            <v>0</v>
          </cell>
        </row>
        <row r="343">
          <cell r="D343" t="str">
            <v>CEMENTING JOB CHARGES</v>
          </cell>
        </row>
        <row r="344">
          <cell r="D344" t="str">
            <v>30" CASING CEMENTING JOB</v>
          </cell>
        </row>
        <row r="345">
          <cell r="D345" t="str">
            <v>20" CASING CEMENTING JOB</v>
          </cell>
        </row>
        <row r="346">
          <cell r="D346" t="str">
            <v>13 3/8" CASING CEMENTING JOB</v>
          </cell>
        </row>
        <row r="347">
          <cell r="D347" t="str">
            <v>9 5/8" CASING CEMENTING JOB</v>
          </cell>
        </row>
        <row r="348">
          <cell r="D348" t="str">
            <v>7" CASING CEMENTING JOB</v>
          </cell>
        </row>
        <row r="349">
          <cell r="D349" t="str">
            <v>4.1/2" CASING CEMENTING JOB</v>
          </cell>
        </row>
        <row r="350">
          <cell r="D350" t="str">
            <v>BDOC</v>
          </cell>
        </row>
        <row r="351">
          <cell r="D351" t="str">
            <v>CARBONATE CEMENTING</v>
          </cell>
        </row>
        <row r="352">
          <cell r="D352" t="str">
            <v>PLUG BACK CEMENTING</v>
          </cell>
        </row>
        <row r="353">
          <cell r="D353" t="str">
            <v>SQUEEZE CEMENTING</v>
          </cell>
        </row>
        <row r="354">
          <cell r="D354" t="str">
            <v>LEAK OFF TEST</v>
          </cell>
        </row>
        <row r="355">
          <cell r="D355" t="str">
            <v>SET PACKER</v>
          </cell>
        </row>
        <row r="356">
          <cell r="D356" t="str">
            <v>MOBILISASI DEMOBILISASI</v>
          </cell>
        </row>
        <row r="357">
          <cell r="D357">
            <v>0</v>
          </cell>
        </row>
        <row r="358">
          <cell r="D358">
            <v>0</v>
          </cell>
        </row>
      </sheetData>
      <sheetData sheetId="18"/>
      <sheetData sheetId="19"/>
      <sheetData sheetId="20"/>
      <sheetData sheetId="21">
        <row r="39">
          <cell r="P39" t="str">
            <v>KM 200 A</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ustifikasi Teknis"/>
      <sheetName val="PPS-1 BS19"/>
      <sheetName val="PPS-1 BS19 DHB"/>
      <sheetName val="PPS-1 BS19 CB"/>
      <sheetName val="PPS-1_BS20"/>
      <sheetName val="CLU-B1 BS20 G (print)"/>
      <sheetName val="CLU-B1 BS20 (Material)"/>
      <sheetName val="CLU-D2 (RKM)"/>
      <sheetName val="PPS-1_BS20 (PRINT)"/>
      <sheetName val="PPS-1_BS20 (MATERIAL)"/>
      <sheetName val="PPS-1_RKM"/>
      <sheetName val="1.Proposal"/>
      <sheetName val="Link Word"/>
      <sheetName val="SCM Material Price"/>
      <sheetName val="14,16,24,26,52,55,58_GS"/>
      <sheetName val="15_Telekomunikasi"/>
      <sheetName val="21 Contract Rig_OK"/>
      <sheetName val="23_Mud&amp;CF"/>
      <sheetName val="26_EQ Rental"/>
      <sheetName val="27_Directional Cost_OK"/>
      <sheetName val="29_CRT"/>
      <sheetName val="30_Cementing"/>
      <sheetName val="34_Coring"/>
      <sheetName val="35_MLU &amp; H2S"/>
      <sheetName val="36_46_DST"/>
      <sheetName val="37_43_44_Logging"/>
      <sheetName val="45_Stimulation"/>
      <sheetName val="57_Fuel"/>
      <sheetName val="58_Cater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7">
          <cell r="D7" t="str">
            <v>30 " STOVE PIPE</v>
          </cell>
        </row>
        <row r="8">
          <cell r="D8" t="str">
            <v>20" CSG, K-55, 106.5.00 PPF, BTC, R-3</v>
          </cell>
        </row>
        <row r="9">
          <cell r="D9" t="str">
            <v>20" CSG, K-55, 94.00 PPF, BTC, R-3</v>
          </cell>
        </row>
        <row r="10">
          <cell r="D10">
            <v>0</v>
          </cell>
        </row>
        <row r="11">
          <cell r="D11" t="str">
            <v>13.3/8" CSG, K-55, 68,00 PPF, BTC, R-3</v>
          </cell>
        </row>
        <row r="12">
          <cell r="D12" t="str">
            <v>13.3/8" CSG, K-55, 61,00 PPF, BTC, R-3</v>
          </cell>
        </row>
        <row r="13">
          <cell r="D13" t="str">
            <v>13.3/8" CSG, K-55, 61,00 PPF, BTC, R-2</v>
          </cell>
        </row>
        <row r="14">
          <cell r="D14" t="str">
            <v>13.3/8" CSG, K-55, 54,50 PPF, BTC, R-2</v>
          </cell>
        </row>
        <row r="15">
          <cell r="D15" t="str">
            <v>13.3/8" CSG, K-55, 54.50 PPF, BTC, R-3</v>
          </cell>
        </row>
        <row r="16">
          <cell r="D16">
            <v>0</v>
          </cell>
        </row>
        <row r="17">
          <cell r="D17" t="str">
            <v>9.5/8" CSG, N-80, 47.00 PPF, BTC, R-3</v>
          </cell>
        </row>
        <row r="18">
          <cell r="D18" t="str">
            <v>9.5/8" CSG, N-80, 43.50 PPF, BTC, R-3</v>
          </cell>
        </row>
        <row r="19">
          <cell r="D19" t="str">
            <v xml:space="preserve">9.5/8" CSG, N-80, 40.00 PPF, BTC, R-3 </v>
          </cell>
        </row>
        <row r="20">
          <cell r="D20" t="str">
            <v>9.5/8" CSG, L-80, 47 PPF, BTC, R3</v>
          </cell>
        </row>
        <row r="21">
          <cell r="D21" t="str">
            <v>9.5/8" CSG, L-80, 47 PPF, PREMIUM CONN, R3</v>
          </cell>
        </row>
        <row r="22">
          <cell r="D22" t="str">
            <v>9.5/8" CSG, L-80, 43.50 PPF, BTC, R-3</v>
          </cell>
        </row>
        <row r="23">
          <cell r="D23" t="str">
            <v>9.5/8" CSG, K-55, 43,50 PPF, BTC, R-3</v>
          </cell>
        </row>
        <row r="24">
          <cell r="D24" t="str">
            <v>9.5/8" CSG, K-55, 40.00 PPF, BTC, R-3</v>
          </cell>
        </row>
        <row r="25">
          <cell r="D25" t="str">
            <v>9.5/8" CSG, K-55, 36.00 PPF, BTC, R-3</v>
          </cell>
        </row>
        <row r="26">
          <cell r="D26">
            <v>0</v>
          </cell>
        </row>
        <row r="27">
          <cell r="D27" t="str">
            <v>7" CSG, N-80, 29.00 PPF, BTC, R-3</v>
          </cell>
        </row>
        <row r="28">
          <cell r="D28" t="str">
            <v>7" CSG, N-80, 29.00 PPF, BTC, R-2</v>
          </cell>
        </row>
        <row r="29">
          <cell r="D29" t="str">
            <v>7" CSG, N-80, 26.00 PPF, BTC, R-3</v>
          </cell>
        </row>
        <row r="30">
          <cell r="D30" t="str">
            <v>7" CSG, N-80, 26.00 PPF, BTC, R-2</v>
          </cell>
        </row>
        <row r="31">
          <cell r="D31" t="str">
            <v>7" CSG, N-80, 23.00 PPF, BTC, R-2</v>
          </cell>
        </row>
        <row r="32">
          <cell r="D32" t="str">
            <v>7" CSG, L-80, 29.00 PPF, BTC, R-3</v>
          </cell>
        </row>
        <row r="33">
          <cell r="D33" t="str">
            <v>7" CSG, L-80, 29.00 PPF, BTC, R-2</v>
          </cell>
        </row>
        <row r="34">
          <cell r="D34" t="str">
            <v>7" CSG, L-80, 26.00 PPF, BTC, R-3</v>
          </cell>
        </row>
        <row r="35">
          <cell r="D35" t="str">
            <v>7" CSG, L-80, 26.00 PPF, BTC, R-2</v>
          </cell>
        </row>
        <row r="36">
          <cell r="D36" t="str">
            <v>7" CSG, L-80, 29.00 PPF,PREMIUM CONN, R-3</v>
          </cell>
        </row>
        <row r="37">
          <cell r="D37" t="str">
            <v>7" CSG, L-80, 29.00 PPF, PREMIUM CONN, R-3</v>
          </cell>
        </row>
        <row r="38">
          <cell r="D38" t="str">
            <v>7" CSG, K-55, 26.00 PPF, BTC, R-3</v>
          </cell>
        </row>
        <row r="39">
          <cell r="D39" t="str">
            <v>7" CSG, K-55, 26.00 PPF, BTC, R-2</v>
          </cell>
        </row>
        <row r="40">
          <cell r="D40">
            <v>0</v>
          </cell>
        </row>
        <row r="41">
          <cell r="D41" t="str">
            <v>4.1/2" CSG, N-80, 13.50 PPF, BTC, R-3</v>
          </cell>
        </row>
        <row r="42">
          <cell r="D42" t="str">
            <v>4.1/2" CSG, N-80, 11.60 PPF, BTC, R-3</v>
          </cell>
        </row>
        <row r="43">
          <cell r="D43" t="str">
            <v>4.1/2" CSG, L-80, 12.6 PPF, PREMIUM CONN, R-3</v>
          </cell>
        </row>
        <row r="44">
          <cell r="D44">
            <v>0</v>
          </cell>
        </row>
        <row r="45">
          <cell r="D45">
            <v>0</v>
          </cell>
        </row>
        <row r="47">
          <cell r="D47" t="str">
            <v>20" DUPLEX SHOE, 94 PPF, BTC</v>
          </cell>
        </row>
        <row r="48">
          <cell r="D48" t="str">
            <v>13.3/8" FLOAT SHOE, 54,5-68 PPF, BTC</v>
          </cell>
        </row>
        <row r="49">
          <cell r="D49" t="str">
            <v>9.5/8" FLOAT SHOE, 40-47 PPF, BTC</v>
          </cell>
        </row>
        <row r="50">
          <cell r="D50" t="str">
            <v>9.5/8" FLOAT SHOE, 40-47 PPF, PREMIUM CONN</v>
          </cell>
        </row>
        <row r="51">
          <cell r="D51" t="str">
            <v>7" FLOAT SHOE, 40-47 PPF, BTC</v>
          </cell>
        </row>
        <row r="52">
          <cell r="D52" t="str">
            <v>13.3/8" FLOAT COLLAR, 54,5-68 PPF, BTC</v>
          </cell>
        </row>
        <row r="53">
          <cell r="D53" t="str">
            <v>9.5/8" FLOAT COLLAR, 40-47 PPF, BTC</v>
          </cell>
        </row>
        <row r="54">
          <cell r="D54" t="str">
            <v>9.5/8" FLOAT COLLAR, 40-47 PPF, PREMIUM CONN</v>
          </cell>
        </row>
        <row r="55">
          <cell r="D55" t="str">
            <v>7" FLOAT COLLAR, 40-47 PPF, BTC</v>
          </cell>
        </row>
        <row r="56">
          <cell r="D56" t="str">
            <v>DSCC 13.3/8", K-55, 48-61 PPF, BTC</v>
          </cell>
        </row>
        <row r="57">
          <cell r="D57" t="str">
            <v>ECP 13.3/8", K-55, 50-54 PPF, BTC</v>
          </cell>
        </row>
        <row r="58">
          <cell r="D58" t="str">
            <v>DSCC 9.5/8", N-80, 43.5-53.5 PPF, BTC</v>
          </cell>
        </row>
        <row r="59">
          <cell r="D59" t="str">
            <v>DSCC 9.5/8", L-80, 43.5-53.5 PPF, PREMIUM CONN</v>
          </cell>
        </row>
        <row r="60">
          <cell r="D60" t="str">
            <v>ECP 9.5/8", N-80, 40-47 PPF, BTC</v>
          </cell>
        </row>
        <row r="61">
          <cell r="D61" t="str">
            <v>ECP 9.5/8", L-80, 40-47 PPF, PREMIUM CONN</v>
          </cell>
        </row>
        <row r="62">
          <cell r="D62" t="str">
            <v>DSCC 7", N80, 20-26 PPF</v>
          </cell>
        </row>
        <row r="63">
          <cell r="D63" t="str">
            <v>ECP 7", N-80, 20-26 PPF</v>
          </cell>
        </row>
        <row r="64">
          <cell r="D64" t="str">
            <v>9.5/8 x 7" HYDR. LINER HANGER, 26-47 PPF, BTC</v>
          </cell>
        </row>
        <row r="65">
          <cell r="D65" t="str">
            <v>9.5/8 x 7" HYDR. LINER HANGER, 26-47 PPF, PREMIUM CONN</v>
          </cell>
        </row>
        <row r="66">
          <cell r="D66" t="str">
            <v>7" x 4.1/2" HYDR. LINER HANGER, 11.5-13.5 PPF, BTC</v>
          </cell>
        </row>
        <row r="67">
          <cell r="D67" t="str">
            <v>7" x 4.1/2" HYDR. LINER HANGER, 11.5-13.5 PPF, PREMIUM CONN</v>
          </cell>
        </row>
        <row r="68">
          <cell r="D68" t="str">
            <v>9.5/8 x 7" HYDR. ROTATING LINER HANGER, 26-47 PPF, BTC</v>
          </cell>
        </row>
        <row r="69">
          <cell r="D69">
            <v>0</v>
          </cell>
        </row>
        <row r="70">
          <cell r="D70">
            <v>0</v>
          </cell>
        </row>
        <row r="72">
          <cell r="D72" t="str">
            <v>3.1/2" TBG, N-80, 9.30 PPF, EUE, R-2</v>
          </cell>
        </row>
        <row r="73">
          <cell r="D73" t="str">
            <v>3.1/2" TBG, L-80, 9.30 PPF, EUE, R-2</v>
          </cell>
        </row>
        <row r="74">
          <cell r="D74" t="str">
            <v>3.1/2" TBG, L-80, 9.30 PPF, PREMIUM CONN, R-2</v>
          </cell>
        </row>
        <row r="75">
          <cell r="D75" t="str">
            <v>2-7/8" TBG, N-80, 6.50 PPF, EUE, R-2</v>
          </cell>
        </row>
        <row r="76">
          <cell r="D76" t="str">
            <v>2-7/8" TBG, L-80, 6.50 PPF, EUE, R-2</v>
          </cell>
        </row>
        <row r="77">
          <cell r="D77" t="str">
            <v>2-7/8" TBG, J-55, 6.50 PPF, EUE, R-2 FOR POOR BOY CMTG</v>
          </cell>
        </row>
        <row r="78">
          <cell r="D78" t="str">
            <v>2-7/8" TBG, J-55, 6.50 PPF, EUE, R-2 FOR SURFACE LINE CMTG</v>
          </cell>
        </row>
        <row r="79">
          <cell r="D79" t="str">
            <v>2-3/8" TBG, J-55, 4.70 PPF, EUE, R-2 FOR STOVE PIPE CMTG</v>
          </cell>
        </row>
        <row r="80">
          <cell r="D80">
            <v>0</v>
          </cell>
        </row>
        <row r="81">
          <cell r="D81">
            <v>0</v>
          </cell>
        </row>
        <row r="83">
          <cell r="D83" t="str">
            <v>WH-MIGAS : 13 5/8" - 5000 psi x 11" - 10000 psi x 3 1/2" EUE, SLIP-LOCK, BB CLASS</v>
          </cell>
        </row>
        <row r="84">
          <cell r="D84" t="str">
            <v>RUNNING &amp; RETRIEVING TOOLS FOR BPV C/W LUBRICATOR &amp; PUMP ASSY - 10K</v>
          </cell>
        </row>
        <row r="85">
          <cell r="D85" t="str">
            <v>TESTER PLUG COMBINATION TOOLS - 10K</v>
          </cell>
        </row>
        <row r="86">
          <cell r="D86" t="str">
            <v>WEAR BUSHING 13 5/8" AND 11" FLANGE - 10K</v>
          </cell>
        </row>
        <row r="87">
          <cell r="D87" t="str">
            <v>TEMPORARY ABANDONMENT CAP ASSY - 10K</v>
          </cell>
        </row>
        <row r="88">
          <cell r="D88">
            <v>0</v>
          </cell>
        </row>
        <row r="89">
          <cell r="D89" t="str">
            <v>WH-MIGAS : 13 5/8" - 3000 psi x 11" - 5000 psi x 3 1/2" EUE, SLIP-LOCK, BB CLASS</v>
          </cell>
        </row>
        <row r="90">
          <cell r="D90" t="str">
            <v>RUNNING &amp; RETRIEVING TOOLS FOR BPV C/W LUBRICATOR &amp; PUMP ASSY - 5K</v>
          </cell>
        </row>
        <row r="91">
          <cell r="D91" t="str">
            <v>TESTER PLUG COMBINATION TOOLS - 5K</v>
          </cell>
        </row>
        <row r="92">
          <cell r="D92" t="str">
            <v>WEAR BUSHING 13 5/8" AND 11" FLANGE - 5K</v>
          </cell>
        </row>
        <row r="93">
          <cell r="D93" t="str">
            <v>TEMPORARY ABANDONMENT CAP ASSY - 5K</v>
          </cell>
        </row>
        <row r="94">
          <cell r="D94">
            <v>0</v>
          </cell>
        </row>
        <row r="95">
          <cell r="D95" t="str">
            <v>WH-MIGAS : 13 5/8" - 5000 psi x 11" - 10000 psi x 3 1/2" PREMIUM, HH CLASS</v>
          </cell>
        </row>
        <row r="96">
          <cell r="D96" t="str">
            <v>WH-MIGAS : 13 3/8" - 3000 psi x 9 5/8" - 5000 psi x 7" - 5000 psi x 3 1/2" PREMIUM CONN , CLASS HH</v>
          </cell>
        </row>
        <row r="97">
          <cell r="D97" t="str">
            <v>WH-MIGAS : 20" - 2000 psi x 13 3/8" - 5000 psi x 9 5/8" - 10000 psi x 7" - 10000 psi x 3 1/2" PREMIUM, CLASS HH</v>
          </cell>
        </row>
        <row r="98">
          <cell r="D98">
            <v>0</v>
          </cell>
        </row>
        <row r="99">
          <cell r="D99" t="str">
            <v>X-MASS TREE : 3 1/8" X 2 1/16" - 10000 psi, BB CLASS</v>
          </cell>
        </row>
        <row r="100">
          <cell r="D100" t="str">
            <v>X-MASS TREE : 3 1/8" X 2 1/16" - 10000 psi, HH CLASS</v>
          </cell>
        </row>
        <row r="101">
          <cell r="D101" t="str">
            <v>X-MASS TREE : 3 1/8" X 2 1/16" - 5000 psi, BB CLASS</v>
          </cell>
        </row>
        <row r="102">
          <cell r="D102" t="str">
            <v>X-MASS TREE : 3 1/8" X 2 1/16" - 5000 psi, HH CLASS</v>
          </cell>
        </row>
        <row r="103">
          <cell r="D103">
            <v>0</v>
          </cell>
        </row>
        <row r="104">
          <cell r="D104">
            <v>0</v>
          </cell>
        </row>
        <row r="106">
          <cell r="D106" t="str">
            <v>7" PACKER SINGLE GRIP MECHANICAL, 22-26 PPF, 2 7/8" EU</v>
          </cell>
        </row>
        <row r="107">
          <cell r="D107" t="str">
            <v>REDRESS KIT FOR 7" PACKER SINGLE GRIP</v>
          </cell>
        </row>
        <row r="108">
          <cell r="D108" t="str">
            <v>7" PACKER DOUBLE GRIP MECHANICAL, 26-32 PPF, 3 1/2" EU</v>
          </cell>
        </row>
        <row r="109">
          <cell r="D109" t="str">
            <v>REDRESS KIT FOR 7" PACKER DOUBLE GRIP</v>
          </cell>
        </row>
        <row r="110">
          <cell r="D110" t="str">
            <v>9.5/8" PACKER SINGLE GRIP MECHANICAL, 40-47 PPF, 2 7/8" EU</v>
          </cell>
        </row>
        <row r="111">
          <cell r="D111" t="str">
            <v>9.5/8" PACKER DOUBLE GRIP MECHANICAL, 40-47 PPF, 2 7/8" EU</v>
          </cell>
        </row>
        <row r="112">
          <cell r="D112">
            <v>0</v>
          </cell>
        </row>
        <row r="113">
          <cell r="D113" t="str">
            <v>SWAB RUBBER 3.1/2"</v>
          </cell>
        </row>
        <row r="114">
          <cell r="D114" t="str">
            <v>SWAB RUBBER 2/78"</v>
          </cell>
        </row>
        <row r="115">
          <cell r="D115">
            <v>0</v>
          </cell>
        </row>
        <row r="116">
          <cell r="D116" t="str">
            <v>9-5/8" DDV VALVE C/W SERVICES &amp; PERSONIL</v>
          </cell>
        </row>
        <row r="117">
          <cell r="D117">
            <v>0</v>
          </cell>
        </row>
        <row r="118">
          <cell r="D118" t="str">
            <v>9.5/8" WHIPSTOCK</v>
          </cell>
        </row>
        <row r="119">
          <cell r="D119" t="str">
            <v>7" WHIPSTOCK</v>
          </cell>
        </row>
        <row r="120">
          <cell r="D120">
            <v>0</v>
          </cell>
        </row>
        <row r="121">
          <cell r="D121">
            <v>0</v>
          </cell>
        </row>
        <row r="123">
          <cell r="D123" t="str">
            <v>2-7/8" TBG, J-55, 6.50 PPF, EUE, R-2 FOR POOR BOY CMTG</v>
          </cell>
        </row>
        <row r="124">
          <cell r="D124" t="str">
            <v>2-7/8" TBG, J-55, 6.50 PPF, EUE, R-2 FOR SURFACE LINE CMTG</v>
          </cell>
        </row>
        <row r="125">
          <cell r="D125" t="str">
            <v>2-3/8" TBG, J-55, 4.70 PPF, EUE, R-2 FOR STOVE PIPE CMTG</v>
          </cell>
        </row>
        <row r="126">
          <cell r="D126" t="str">
            <v>PUP JOINT 3.1/2" N-80, 9.2 PPF, EUE CONN  - 2 FT</v>
          </cell>
        </row>
        <row r="127">
          <cell r="D127" t="str">
            <v>PUP JOINT 3.1/2" N-80, 9.2 PPF, EUE CONN  - 4 FT</v>
          </cell>
        </row>
        <row r="128">
          <cell r="D128" t="str">
            <v>PUP JOINT 3.1/2" N-80, 9.2 PPF, EUE CONN  - 6 FT</v>
          </cell>
        </row>
        <row r="129">
          <cell r="D129" t="str">
            <v>PUP JOINT 3.1/2" N-80, 9.2 PPF, EUE CONN  - 8 FT</v>
          </cell>
        </row>
        <row r="130">
          <cell r="D130" t="str">
            <v>PUP JOINT 3.1/2" N-80, 9.2 PPF, EUE CONN  - 10 FT</v>
          </cell>
        </row>
        <row r="131">
          <cell r="D131" t="str">
            <v>PUP JOINT 3.1/2" N-80, 9.2 PPF, EUE CONN  - 12 FT</v>
          </cell>
        </row>
        <row r="132">
          <cell r="D132" t="str">
            <v>X-OVER 3-1/2" PREM CON PIN X EUE BOX</v>
          </cell>
        </row>
        <row r="133">
          <cell r="D133" t="str">
            <v>X-OVER 3-1/2" PREM CON BOX X EUE PIN</v>
          </cell>
        </row>
        <row r="134">
          <cell r="D134" t="str">
            <v>PUP JOINT 3.1/2" L-80, 9.2 PPF, PREMIUM CONN  - 2 FT</v>
          </cell>
        </row>
        <row r="135">
          <cell r="D135" t="str">
            <v>PUP JOINT 3.1/2" L-80, 9.2 PPF, PREMIUM CONN  - 4 FT</v>
          </cell>
        </row>
        <row r="136">
          <cell r="D136" t="str">
            <v>PUP JOINT 3.1/2" L-80, 9.2 PPF, PREMIUM CONN  - 6 FT</v>
          </cell>
        </row>
        <row r="137">
          <cell r="D137" t="str">
            <v>PUP JOINT 3.1/2" L-80, 9.2 PPF, PREMIUM CONN  - 8 FT</v>
          </cell>
        </row>
        <row r="138">
          <cell r="D138" t="str">
            <v>PUP JOINT 3.1/2" L-80, 9.2 PPF, PREMIUM CONN  - 10 FT</v>
          </cell>
        </row>
        <row r="139">
          <cell r="D139" t="str">
            <v>PUP JOINT 3.1/2" L-80, 9.2 PPF, PREMIUM CONN  - 12 FT</v>
          </cell>
        </row>
        <row r="140">
          <cell r="D140" t="str">
            <v>PUP JOINT 2.7/8" N-80, 6.5 PPF, EUE CONN  - 2 FT</v>
          </cell>
        </row>
        <row r="141">
          <cell r="D141" t="str">
            <v>PUP JOINT 2.7/8" N-80, 6.5 PPF, EUE CONN  - 4 FT</v>
          </cell>
        </row>
        <row r="142">
          <cell r="D142" t="str">
            <v>PUP JOINT 2.7/8" N-80, 6.5 PPF, EUE CONN  - 6 FT</v>
          </cell>
        </row>
        <row r="143">
          <cell r="D143" t="str">
            <v>PUP JOINT 2.7/8" N-80, 6.5 PPF, EUE CONN  - 8 FT</v>
          </cell>
        </row>
        <row r="144">
          <cell r="D144" t="str">
            <v>PUP JOINT 2.7/8" N-80, 6.5 PPF, EUE CONN  - 10 FT</v>
          </cell>
        </row>
        <row r="145">
          <cell r="D145" t="str">
            <v>PUP JOINT 2.7/8" N-80, 6.5 PPF, EUE CONN  - 12 FT</v>
          </cell>
        </row>
        <row r="146">
          <cell r="D146">
            <v>0</v>
          </cell>
        </row>
        <row r="148">
          <cell r="D148" t="str">
            <v>RENTAL LINK KOMUNIKASI (128 KBPS) AREA SUMBAGUT</v>
          </cell>
        </row>
        <row r="149">
          <cell r="D149" t="str">
            <v>RENTAL LINK KOMUNIKASI (128 KBPS) SUMBAGTENG</v>
          </cell>
        </row>
        <row r="150">
          <cell r="D150" t="str">
            <v>RENTAL LINK KOMUNIKASI (128 KBPS) AREA SUMBAGSEL</v>
          </cell>
        </row>
        <row r="151">
          <cell r="D151" t="str">
            <v>RENTAL LINK KOMUNIKASI (128 KBPS) AREA JBB</v>
          </cell>
        </row>
        <row r="152">
          <cell r="D152" t="str">
            <v>RENTAL LINK KOMUNIKASI (128 KBPS) AREA JBT</v>
          </cell>
        </row>
        <row r="153">
          <cell r="D153" t="str">
            <v>RENTAL LINK KOMUNIKASI (128 KBPS) AREA BUNYU</v>
          </cell>
        </row>
        <row r="154">
          <cell r="D154" t="str">
            <v>RENTAL LINK KOMUNIKASI (128 KBPS) AREA SANGATTA</v>
          </cell>
        </row>
        <row r="155">
          <cell r="D155" t="str">
            <v>RENTAL LINK KOMUNIKASI (128 KBPS) AREA PAPUA</v>
          </cell>
        </row>
        <row r="156">
          <cell r="D156" t="str">
            <v>RENTAL LINK KOMUNIKASI (128 KBPS) AREA MATINDOK</v>
          </cell>
        </row>
        <row r="157">
          <cell r="D157" t="str">
            <v>PENAMBAHAN BANDWITH 512 KBPS</v>
          </cell>
        </row>
        <row r="158">
          <cell r="D158" t="str">
            <v>BACKUP SERVICE LINE (TELEPON SATELITE)</v>
          </cell>
        </row>
        <row r="159">
          <cell r="D159">
            <v>0</v>
          </cell>
        </row>
        <row r="160">
          <cell r="D160" t="str">
            <v>REAL TIME OPERATION SERVICES</v>
          </cell>
        </row>
        <row r="161">
          <cell r="D161">
            <v>0</v>
          </cell>
        </row>
        <row r="162">
          <cell r="D162" t="str">
            <v>------------------------------ 21.CONTRACT RIG</v>
          </cell>
        </row>
        <row r="163">
          <cell r="D163" t="str">
            <v>RIG 1600 HP</v>
          </cell>
        </row>
        <row r="164">
          <cell r="D164" t="str">
            <v>RIG 1500 HP</v>
          </cell>
        </row>
        <row r="165">
          <cell r="D165" t="str">
            <v>RIG 1000 HP</v>
          </cell>
        </row>
        <row r="166">
          <cell r="D166" t="str">
            <v>RIG 750 HP</v>
          </cell>
        </row>
        <row r="167">
          <cell r="D167" t="str">
            <v>RIG 650 HP</v>
          </cell>
        </row>
        <row r="168">
          <cell r="D168" t="str">
            <v>RIG 550 HP</v>
          </cell>
        </row>
        <row r="169">
          <cell r="D169" t="str">
            <v xml:space="preserve">RIG 450 HP </v>
          </cell>
        </row>
        <row r="170">
          <cell r="D170">
            <v>0</v>
          </cell>
        </row>
        <row r="183">
          <cell r="D183">
            <v>0</v>
          </cell>
        </row>
        <row r="184">
          <cell r="D184" t="str">
            <v>----------- COMPLETION FLUID CHEMICALS</v>
          </cell>
        </row>
        <row r="185">
          <cell r="D185" t="str">
            <v>CF. POTTASIUM CHLORIDE (KCl)</v>
          </cell>
        </row>
        <row r="186">
          <cell r="D186" t="str">
            <v>CF. CALSIUM CHLORIDE (CaCl2)</v>
          </cell>
        </row>
        <row r="187">
          <cell r="D187" t="str">
            <v>CF. POLYPHOSPHATE (HI-DENSITY)</v>
          </cell>
        </row>
        <row r="188">
          <cell r="D188">
            <v>0</v>
          </cell>
        </row>
        <row r="190">
          <cell r="D190" t="str">
            <v>ROCK BIT 26" - IADC 111</v>
          </cell>
        </row>
        <row r="191">
          <cell r="D191" t="str">
            <v>ROCK BIT 17.1/2" - IADC 137</v>
          </cell>
        </row>
        <row r="192">
          <cell r="D192" t="str">
            <v>ROCK BIT 17.1/2" - IADC 135</v>
          </cell>
        </row>
        <row r="193">
          <cell r="D193" t="str">
            <v>ROCK BIT 12.1/4" - IADC 137M</v>
          </cell>
        </row>
        <row r="194">
          <cell r="D194" t="str">
            <v>ROCK BIT 8.1/2" - IADC 216</v>
          </cell>
        </row>
        <row r="195">
          <cell r="D195" t="str">
            <v>ROCK BIT 8.1/2" - IADC 537</v>
          </cell>
        </row>
        <row r="196">
          <cell r="D196" t="str">
            <v>ROCK BIT 8.1/2" - IADC 637</v>
          </cell>
        </row>
        <row r="197">
          <cell r="D197" t="str">
            <v>ROCK BIT 6" - 216</v>
          </cell>
        </row>
        <row r="198">
          <cell r="D198" t="str">
            <v>ROCK BIT 6" - 537</v>
          </cell>
        </row>
        <row r="199">
          <cell r="D199" t="str">
            <v>ROCK BIT 6" - 637</v>
          </cell>
        </row>
        <row r="200">
          <cell r="D200" t="str">
            <v>ROCK BIT 3.3/4" - 217</v>
          </cell>
        </row>
        <row r="201">
          <cell r="D201">
            <v>0</v>
          </cell>
        </row>
        <row r="202">
          <cell r="D202" t="str">
            <v>PDC BIT 17.1/2"</v>
          </cell>
        </row>
        <row r="203">
          <cell r="D203" t="str">
            <v>PDC BIT 12.1/4"</v>
          </cell>
        </row>
        <row r="204">
          <cell r="D204" t="str">
            <v>PDC BIT 8.1/2"</v>
          </cell>
        </row>
        <row r="205">
          <cell r="D205" t="str">
            <v>PDC BIT 6"</v>
          </cell>
        </row>
        <row r="206">
          <cell r="D206">
            <v>0</v>
          </cell>
        </row>
        <row r="208">
          <cell r="D208" t="str">
            <v>SEWA PERALATAN TOP DRIVE 250 TON</v>
          </cell>
        </row>
        <row r="209">
          <cell r="D209" t="str">
            <v>SEWA PERALATAN TOP DRIVE 350 TON</v>
          </cell>
        </row>
        <row r="210">
          <cell r="D210" t="str">
            <v>SEWA PERALATAN TOP DRIVE 500 TON</v>
          </cell>
        </row>
        <row r="211">
          <cell r="D211">
            <v>0</v>
          </cell>
        </row>
        <row r="212">
          <cell r="D212" t="str">
            <v>ROTATING BOP</v>
          </cell>
        </row>
        <row r="213">
          <cell r="D213" t="str">
            <v>CUTTING DRYER</v>
          </cell>
        </row>
        <row r="214">
          <cell r="D214" t="str">
            <v>CENTRIFUGE</v>
          </cell>
        </row>
        <row r="215">
          <cell r="D215" t="str">
            <v>DIVERTER 29-1/2" x 500 PSI C/W ACCESSORIES</v>
          </cell>
        </row>
        <row r="216">
          <cell r="D216" t="str">
            <v>FISHING TOOLS</v>
          </cell>
        </row>
        <row r="217">
          <cell r="D217" t="str">
            <v>FILTRATION UNIT</v>
          </cell>
        </row>
        <row r="218">
          <cell r="D218">
            <v>0</v>
          </cell>
        </row>
        <row r="220">
          <cell r="D220" t="str">
            <v>DD &amp; MWD TRAYEK 26" OH</v>
          </cell>
        </row>
        <row r="221">
          <cell r="D221" t="str">
            <v>DD &amp; MWD TRAYEK 17½" OH</v>
          </cell>
        </row>
        <row r="222">
          <cell r="D222" t="str">
            <v>DD &amp; MWD TRAYEK 12¼" OH</v>
          </cell>
        </row>
        <row r="223">
          <cell r="D223" t="str">
            <v>DD &amp; MWD TRAYEK 8½" OH</v>
          </cell>
        </row>
        <row r="224">
          <cell r="D224" t="str">
            <v>DD &amp; MWD TRAYEK 6" OH</v>
          </cell>
        </row>
        <row r="225">
          <cell r="D225" t="str">
            <v>LWD TRAYEK 8½" OH</v>
          </cell>
        </row>
        <row r="226">
          <cell r="D226" t="str">
            <v>LWD TRAYEK 6" OH</v>
          </cell>
        </row>
        <row r="227">
          <cell r="D227" t="str">
            <v>GYRO SURVEYS</v>
          </cell>
        </row>
        <row r="228">
          <cell r="D228" t="str">
            <v>GVR/GEOSTREERING SERV</v>
          </cell>
        </row>
        <row r="229">
          <cell r="D229">
            <v>0</v>
          </cell>
        </row>
        <row r="230">
          <cell r="D230" t="str">
            <v>----------------------- 29.CASING INSTALATION</v>
          </cell>
        </row>
        <row r="231">
          <cell r="D231" t="str">
            <v>CASING RUNNING TOOL 17½" OH</v>
          </cell>
        </row>
        <row r="232">
          <cell r="D232" t="str">
            <v>CASING RUNNING TOOL 12¼" OH</v>
          </cell>
        </row>
        <row r="233">
          <cell r="D233" t="str">
            <v>CASING RUNNING TOOL 8½" OH</v>
          </cell>
        </row>
        <row r="234">
          <cell r="D234">
            <v>0</v>
          </cell>
        </row>
        <row r="235">
          <cell r="D235">
            <v>0</v>
          </cell>
        </row>
        <row r="236">
          <cell r="D236">
            <v>0</v>
          </cell>
        </row>
        <row r="238">
          <cell r="D238" t="str">
            <v>30" CEMENTING ADDITIVE</v>
          </cell>
        </row>
        <row r="239">
          <cell r="D239" t="str">
            <v>20" CEMENTING ADDITIVE (ONE SYSTEM)</v>
          </cell>
        </row>
        <row r="240">
          <cell r="D240" t="str">
            <v>20" CEMENTING ADDITIVE (TWO SYSTEM)</v>
          </cell>
        </row>
        <row r="241">
          <cell r="D241" t="str">
            <v>13 3/8" CEMENTING ADDITIVE</v>
          </cell>
        </row>
        <row r="242">
          <cell r="D242" t="str">
            <v>9 5/8" CEMENTING ADDITIVE</v>
          </cell>
        </row>
        <row r="243">
          <cell r="D243" t="str">
            <v>7" CEMENTING ADDITIVE (TWO SYSTEM)</v>
          </cell>
        </row>
        <row r="244">
          <cell r="D244" t="str">
            <v>7" CEMENTING ADDITIVE (ONE SYSTEM)</v>
          </cell>
        </row>
        <row r="245">
          <cell r="D245" t="str">
            <v>4.1/2" CEMENTING ADDITIVE</v>
          </cell>
        </row>
        <row r="246">
          <cell r="D246" t="str">
            <v>CEMENT CLASS  G</v>
          </cell>
        </row>
        <row r="247">
          <cell r="D247">
            <v>0</v>
          </cell>
        </row>
        <row r="248">
          <cell r="D248" t="str">
            <v>ACCESSORIES</v>
          </cell>
        </row>
        <row r="249">
          <cell r="D249" t="str">
            <v>13.3/8" TOP PLUG</v>
          </cell>
        </row>
        <row r="250">
          <cell r="D250" t="str">
            <v>9.5/8" TOP PLUG</v>
          </cell>
        </row>
        <row r="251">
          <cell r="D251" t="str">
            <v>7" TOP PLUG</v>
          </cell>
        </row>
        <row r="252">
          <cell r="D252" t="str">
            <v>13.3/8" BOTTOM PLUG</v>
          </cell>
        </row>
        <row r="253">
          <cell r="D253" t="str">
            <v>9.5/8" BOTTOM PLUG</v>
          </cell>
        </row>
        <row r="254">
          <cell r="D254" t="str">
            <v>7" BOTTOM PLUG</v>
          </cell>
        </row>
        <row r="255">
          <cell r="D255" t="str">
            <v>20" CENTRALIZER</v>
          </cell>
        </row>
        <row r="256">
          <cell r="D256" t="str">
            <v>13.3/8" CENTRALIZER</v>
          </cell>
        </row>
        <row r="257">
          <cell r="D257" t="str">
            <v>9.5/8" CENTRALIZER</v>
          </cell>
        </row>
        <row r="258">
          <cell r="D258" t="str">
            <v>7" CENTRALIZER</v>
          </cell>
        </row>
        <row r="259">
          <cell r="D259" t="str">
            <v>4.1/2" CENTRALIZER</v>
          </cell>
        </row>
        <row r="260">
          <cell r="D260" t="str">
            <v>20" STOP RING</v>
          </cell>
        </row>
        <row r="261">
          <cell r="D261" t="str">
            <v>13.3/8" STOP RING</v>
          </cell>
        </row>
        <row r="262">
          <cell r="D262" t="str">
            <v>9.5/8" STOP RING</v>
          </cell>
        </row>
        <row r="263">
          <cell r="D263" t="str">
            <v>7" STOP RING</v>
          </cell>
        </row>
        <row r="264">
          <cell r="D264" t="str">
            <v>4.1/2" STOP RING</v>
          </cell>
        </row>
        <row r="265">
          <cell r="D265">
            <v>0</v>
          </cell>
        </row>
        <row r="266">
          <cell r="D266" t="str">
            <v>CEMENTING JOB CHARGES</v>
          </cell>
        </row>
        <row r="267">
          <cell r="D267" t="str">
            <v>30" CASING CEMENTING JOB</v>
          </cell>
        </row>
        <row r="268">
          <cell r="D268" t="str">
            <v>20" CASING CEMENTING JOB</v>
          </cell>
        </row>
        <row r="269">
          <cell r="D269" t="str">
            <v>13 3/8" CASING CEMENTING JOB</v>
          </cell>
        </row>
        <row r="270">
          <cell r="D270" t="str">
            <v>9 5/8" CASING CEMENTING JOB</v>
          </cell>
        </row>
        <row r="271">
          <cell r="D271" t="str">
            <v>7" CASING CEMENTING JOB</v>
          </cell>
        </row>
        <row r="272">
          <cell r="D272" t="str">
            <v>4.1/2" CASING CEMENTING JOB</v>
          </cell>
        </row>
        <row r="273">
          <cell r="D273" t="str">
            <v>BDOC</v>
          </cell>
        </row>
        <row r="274">
          <cell r="D274" t="str">
            <v>CARBONATE CEMENTING</v>
          </cell>
        </row>
        <row r="275">
          <cell r="D275" t="str">
            <v>PLUG BACK CEMENTING</v>
          </cell>
        </row>
        <row r="276">
          <cell r="D276" t="str">
            <v>SQUEEZE CEMENTING</v>
          </cell>
        </row>
        <row r="277">
          <cell r="D277" t="str">
            <v>LOT / BOP TEST</v>
          </cell>
        </row>
        <row r="278">
          <cell r="D278" t="str">
            <v>PUMPING / KILLING</v>
          </cell>
        </row>
        <row r="279">
          <cell r="D279" t="str">
            <v>MOBILISASI DEMOBILISASI</v>
          </cell>
        </row>
        <row r="280">
          <cell r="D280">
            <v>0</v>
          </cell>
        </row>
        <row r="281">
          <cell r="D281">
            <v>0</v>
          </cell>
        </row>
        <row r="283">
          <cell r="D283" t="str">
            <v>RENTAL UNIT MLU (JAWA &amp; SUMATERA AREA)</v>
          </cell>
        </row>
        <row r="284">
          <cell r="D284" t="str">
            <v>RENTAL UNIT MLU (KTI AREA)</v>
          </cell>
        </row>
        <row r="285">
          <cell r="D285" t="str">
            <v>RENTAL UNIT H2S DHB (JAWA &amp; SUMATERA AREA)</v>
          </cell>
        </row>
        <row r="286">
          <cell r="D286" t="str">
            <v>RENTAL UNIT H2S CB (JAWA &amp; SUMATERA AREA)</v>
          </cell>
        </row>
        <row r="287">
          <cell r="D287" t="str">
            <v>RENTAL UNIT H2S DHB (KTI AREA)</v>
          </cell>
        </row>
        <row r="288">
          <cell r="D288" t="str">
            <v>RENTAL UNIT H2S CB (KTI AREA)</v>
          </cell>
        </row>
        <row r="289">
          <cell r="D289">
            <v>0</v>
          </cell>
        </row>
        <row r="290">
          <cell r="D290">
            <v>0</v>
          </cell>
        </row>
        <row r="291">
          <cell r="D291" t="str">
            <v>----------------------- 36. DRILLSTEM TEST</v>
          </cell>
        </row>
        <row r="292">
          <cell r="D292" t="str">
            <v>DST SERVICES (DOWNHOLE EQUIPMENT) SUMATERA &amp; JAWA AREA</v>
          </cell>
        </row>
        <row r="293">
          <cell r="D293" t="str">
            <v>PRODUCTION TEST (TEST UNIT) SUMATERA &amp; JAWA AREA</v>
          </cell>
        </row>
        <row r="294">
          <cell r="D294" t="str">
            <v>SLICK LINE UNIT SUMATERA &amp; JAWA AREA</v>
          </cell>
        </row>
        <row r="295">
          <cell r="D295" t="str">
            <v>DST SERVICES (DOWNHOLE EQUIPMENT) KTI AREA</v>
          </cell>
        </row>
        <row r="296">
          <cell r="D296" t="str">
            <v>PRODUCTION TEST (TEST UNIT) KTI AREA</v>
          </cell>
        </row>
        <row r="297">
          <cell r="D297" t="str">
            <v>SLICK LINE UNIT KTI AREA</v>
          </cell>
        </row>
        <row r="298">
          <cell r="D298">
            <v>0</v>
          </cell>
        </row>
        <row r="299">
          <cell r="D299">
            <v>0</v>
          </cell>
        </row>
        <row r="301">
          <cell r="D301" t="str">
            <v>------------------------ OH LOGGING-----------------------------</v>
          </cell>
        </row>
        <row r="302">
          <cell r="D302" t="str">
            <v>OH LOGGING 17.1/2"</v>
          </cell>
        </row>
        <row r="303">
          <cell r="D303" t="str">
            <v>OH LOGGING 12.1/4"</v>
          </cell>
        </row>
        <row r="304">
          <cell r="D304" t="str">
            <v>OH LOGGING 8.1/2"</v>
          </cell>
        </row>
        <row r="305">
          <cell r="D305" t="str">
            <v>OH LOGGING 6"</v>
          </cell>
        </row>
        <row r="306">
          <cell r="D306" t="str">
            <v>DATA PROCESSING</v>
          </cell>
        </row>
        <row r="307">
          <cell r="D307">
            <v>0</v>
          </cell>
        </row>
        <row r="308">
          <cell r="D308" t="str">
            <v>------------- CASED HOLE LOGGING ---------------</v>
          </cell>
        </row>
        <row r="309">
          <cell r="D309" t="str">
            <v>CASED HOLE LOG 9.5/8" : CBL-CCL-VDL</v>
          </cell>
        </row>
        <row r="310">
          <cell r="D310" t="str">
            <v>CASED HOLE LOG 7" : CBL-CCL-VDL</v>
          </cell>
        </row>
        <row r="311">
          <cell r="D311">
            <v>0</v>
          </cell>
        </row>
        <row r="312">
          <cell r="D312" t="str">
            <v>------------- PERFORATION ---------------</v>
          </cell>
        </row>
        <row r="313">
          <cell r="D313" t="str">
            <v>SETTING BRIDGE PLUG</v>
          </cell>
        </row>
        <row r="314">
          <cell r="D314" t="str">
            <v>TCP PERFORATION</v>
          </cell>
        </row>
        <row r="315">
          <cell r="D315" t="str">
            <v>7" BRIDGE PLUG, WIRELINE SET, 350 DEG F, 26-32 PPF</v>
          </cell>
        </row>
        <row r="316">
          <cell r="D316" t="str">
            <v>9.5/8" BRIDGE PLUG, WIRELINE SET, 40-47 PPF</v>
          </cell>
        </row>
        <row r="317">
          <cell r="D317" t="str">
            <v>7" CEMENT RETAINER</v>
          </cell>
        </row>
        <row r="318">
          <cell r="D318" t="str">
            <v>9.5/8" CEMENT RETAINER</v>
          </cell>
        </row>
        <row r="319">
          <cell r="D319" t="str">
            <v>7" BRIDGE PLUG, MECHANICAL SET, 350 DEG F, 26-32 PPF</v>
          </cell>
        </row>
        <row r="320">
          <cell r="D320" t="str">
            <v>9.5/8" BRIDGE PLUG, MECHANICAL SET</v>
          </cell>
        </row>
        <row r="321">
          <cell r="D321">
            <v>0</v>
          </cell>
        </row>
        <row r="323">
          <cell r="D323" t="str">
            <v xml:space="preserve">NITRIFIED ACIDIZING </v>
          </cell>
        </row>
        <row r="324">
          <cell r="D324" t="str">
            <v>MATRIX ACIDIZING</v>
          </cell>
        </row>
        <row r="325">
          <cell r="D325" t="str">
            <v>UNLOADING NITROGEN</v>
          </cell>
        </row>
        <row r="326">
          <cell r="D326" t="str">
            <v>PUMPING CHEMICAL</v>
          </cell>
        </row>
        <row r="327">
          <cell r="D327" t="str">
            <v>GAS WELL ACIDIZING</v>
          </cell>
        </row>
        <row r="328">
          <cell r="D328" t="str">
            <v xml:space="preserve">HYDRAULIC SAND FRACTURING </v>
          </cell>
        </row>
        <row r="329">
          <cell r="D329" t="str">
            <v>SPECIAL JOB ( W / CTU )</v>
          </cell>
        </row>
        <row r="330">
          <cell r="D330">
            <v>0</v>
          </cell>
        </row>
        <row r="332">
          <cell r="D332" t="str">
            <v>DRY HOLE BASIS</v>
          </cell>
        </row>
        <row r="333">
          <cell r="D333" t="str">
            <v>DIESEL FOR RIG 1600 HP (DHB)</v>
          </cell>
        </row>
        <row r="334">
          <cell r="D334" t="str">
            <v>DIESEL FOR RIG 1500 HP (DHB)</v>
          </cell>
        </row>
        <row r="335">
          <cell r="D335" t="str">
            <v>DIESEL FOR RIG 1000 HP (DHB)</v>
          </cell>
        </row>
        <row r="336">
          <cell r="D336" t="str">
            <v>DIESEL FOR RIG 750 HP (DHB)</v>
          </cell>
        </row>
        <row r="337">
          <cell r="D337" t="str">
            <v>DIESEL FOR RIG 650 HP (DHB)</v>
          </cell>
        </row>
        <row r="338">
          <cell r="D338" t="str">
            <v>DIESEL FOR RIG 550 HP (DHB)</v>
          </cell>
        </row>
        <row r="339">
          <cell r="D339" t="str">
            <v>DIESEL FOR RIG 450 HP (DHB)</v>
          </cell>
        </row>
        <row r="340">
          <cell r="D340" t="str">
            <v xml:space="preserve">DIESEL OIL FOR WATER PUMP OPERATION (300 LTR @ DAYS FOR DHB) </v>
          </cell>
        </row>
        <row r="341">
          <cell r="D341" t="str">
            <v>GASOLINE OIL FOR HSE PUMP OPERATION (20 LTR @ DAYS FOR DHB)</v>
          </cell>
        </row>
        <row r="342">
          <cell r="D342">
            <v>0</v>
          </cell>
        </row>
        <row r="343">
          <cell r="D343" t="str">
            <v>COMPLETION BASIS</v>
          </cell>
        </row>
        <row r="344">
          <cell r="D344" t="str">
            <v>DIESEL FOR RIG 1600 HP (CB)</v>
          </cell>
        </row>
        <row r="345">
          <cell r="D345" t="str">
            <v>DIESEL FOR RIG 1500 HP (CB)</v>
          </cell>
        </row>
        <row r="346">
          <cell r="D346" t="str">
            <v>DIESEL FOR RIG 1000 HP (CB)</v>
          </cell>
        </row>
        <row r="347">
          <cell r="D347" t="str">
            <v>DIESEL FOR RIG 700 HP (CB)</v>
          </cell>
        </row>
        <row r="348">
          <cell r="D348" t="str">
            <v>DIESEL FOR RIG 650 HP (CB)</v>
          </cell>
        </row>
        <row r="349">
          <cell r="D349" t="str">
            <v>DIESEL FOR RIG 550 HP (CB)</v>
          </cell>
        </row>
        <row r="350">
          <cell r="D350" t="str">
            <v>DIESEL FOR RIG 450 HP (CB)</v>
          </cell>
        </row>
        <row r="351">
          <cell r="D351" t="str">
            <v xml:space="preserve">DIESEL OIL FOR WATER PUMP OPERATION (300 LTR @ DAYS FOR CB) </v>
          </cell>
        </row>
        <row r="352">
          <cell r="D352" t="str">
            <v>GASOLINE OIL FOR HSE PUMP OPERATION (20 LTR @ DAYS FOR CB)</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ustifikasi Teknis"/>
      <sheetName val="PPS-1 BS19"/>
      <sheetName val="PPS-1 BS19 DHB"/>
      <sheetName val="PPS-1 BS19 CB"/>
      <sheetName val="PPS-1_BS20"/>
      <sheetName val="CLU-B1 BS20 G (print)"/>
      <sheetName val="CLU-B1 BS20 (Material)"/>
      <sheetName val="CLU-D2 (RKM)"/>
      <sheetName val="PPS-1_BS20 (PRINT)"/>
      <sheetName val="PPS-1_BS20 (MATERIAL)"/>
      <sheetName val="PPS-1_RKM"/>
      <sheetName val="1.Proposal"/>
      <sheetName val="Link Word"/>
      <sheetName val="SCM Material Price"/>
      <sheetName val="14,16,24,26,52,55,58_GS"/>
      <sheetName val="15_Telekomunikasi"/>
      <sheetName val="21 Contract Rig_OK"/>
      <sheetName val="23_Mud&amp;CF"/>
      <sheetName val="26_EQ Rental"/>
      <sheetName val="27_Directional Cost_OK"/>
      <sheetName val="29_CRT"/>
      <sheetName val="30_Cementing"/>
      <sheetName val="34_Coring"/>
      <sheetName val="35_MLU &amp; H2S"/>
      <sheetName val="36_46_DST"/>
      <sheetName val="37_43_44_Logging"/>
      <sheetName val="45_Stimulation"/>
      <sheetName val="57_Fuel"/>
      <sheetName val="58_Catering"/>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7">
          <cell r="D7" t="str">
            <v>30 " STOVE PIPE</v>
          </cell>
        </row>
        <row r="8">
          <cell r="D8" t="str">
            <v>20" CSG, K-55, 106.5.00 PPF, BTC, R-3</v>
          </cell>
        </row>
        <row r="9">
          <cell r="D9" t="str">
            <v>20" CSG, K-55, 94.00 PPF, BTC, R-3</v>
          </cell>
        </row>
        <row r="10">
          <cell r="D10">
            <v>0</v>
          </cell>
        </row>
        <row r="11">
          <cell r="D11" t="str">
            <v>13.3/8" CSG, K-55, 68,00 PPF, BTC, R-3</v>
          </cell>
        </row>
        <row r="12">
          <cell r="D12" t="str">
            <v>13.3/8" CSG, K-55, 61,00 PPF, BTC, R-3</v>
          </cell>
        </row>
        <row r="13">
          <cell r="D13" t="str">
            <v>13.3/8" CSG, K-55, 61,00 PPF, BTC, R-2</v>
          </cell>
        </row>
        <row r="14">
          <cell r="D14" t="str">
            <v>13.3/8" CSG, K-55, 54,50 PPF, BTC, R-2</v>
          </cell>
        </row>
        <row r="15">
          <cell r="D15" t="str">
            <v>13.3/8" CSG, K-55, 54.50 PPF, BTC, R-3</v>
          </cell>
        </row>
        <row r="16">
          <cell r="D16">
            <v>0</v>
          </cell>
        </row>
        <row r="17">
          <cell r="D17" t="str">
            <v>9.5/8" CSG, N-80, 47.00 PPF, BTC, R-3</v>
          </cell>
        </row>
        <row r="18">
          <cell r="D18" t="str">
            <v>9.5/8" CSG, N-80, 43.50 PPF, BTC, R-3</v>
          </cell>
        </row>
        <row r="19">
          <cell r="D19" t="str">
            <v xml:space="preserve">9.5/8" CSG, N-80, 40.00 PPF, BTC, R-3 </v>
          </cell>
        </row>
        <row r="20">
          <cell r="D20" t="str">
            <v>9.5/8" CSG, L-80, 47 PPF, BTC, R3</v>
          </cell>
        </row>
        <row r="21">
          <cell r="D21" t="str">
            <v>9.5/8" CSG, L-80, 47 PPF, PREMIUM CONN, R3</v>
          </cell>
        </row>
        <row r="22">
          <cell r="D22" t="str">
            <v>9.5/8" CSG, L-80, 43.50 PPF, BTC, R-3</v>
          </cell>
        </row>
        <row r="23">
          <cell r="D23" t="str">
            <v>9.5/8" CSG, K-55, 43,50 PPF, BTC, R-3</v>
          </cell>
        </row>
        <row r="24">
          <cell r="D24" t="str">
            <v>9.5/8" CSG, K-55, 40.00 PPF, BTC, R-3</v>
          </cell>
        </row>
        <row r="25">
          <cell r="D25" t="str">
            <v>9.5/8" CSG, K-55, 36.00 PPF, BTC, R-3</v>
          </cell>
        </row>
        <row r="26">
          <cell r="D26">
            <v>0</v>
          </cell>
        </row>
        <row r="27">
          <cell r="D27" t="str">
            <v>7" CSG, N-80, 29.00 PPF, BTC, R-3</v>
          </cell>
        </row>
        <row r="28">
          <cell r="D28" t="str">
            <v>7" CSG, N-80, 29.00 PPF, BTC, R-2</v>
          </cell>
        </row>
        <row r="29">
          <cell r="D29" t="str">
            <v>7" CSG, N-80, 26.00 PPF, BTC, R-3</v>
          </cell>
        </row>
        <row r="30">
          <cell r="D30" t="str">
            <v>7" CSG, N-80, 26.00 PPF, BTC, R-2</v>
          </cell>
        </row>
        <row r="31">
          <cell r="D31" t="str">
            <v>7" CSG, N-80, 23.00 PPF, BTC, R-2</v>
          </cell>
        </row>
        <row r="32">
          <cell r="D32" t="str">
            <v>7" CSG, L-80, 29.00 PPF, BTC, R-3</v>
          </cell>
        </row>
        <row r="33">
          <cell r="D33" t="str">
            <v>7" CSG, L-80, 29.00 PPF, BTC, R-2</v>
          </cell>
        </row>
        <row r="34">
          <cell r="D34" t="str">
            <v>7" CSG, L-80, 26.00 PPF, BTC, R-3</v>
          </cell>
        </row>
        <row r="35">
          <cell r="D35" t="str">
            <v>7" CSG, L-80, 26.00 PPF, BTC, R-2</v>
          </cell>
        </row>
        <row r="36">
          <cell r="D36" t="str">
            <v>7" CSG, L-80, 29.00 PPF,PREMIUM CONN, R-3</v>
          </cell>
        </row>
        <row r="37">
          <cell r="D37" t="str">
            <v>7" CSG, L-80, 29.00 PPF, PREMIUM CONN, R-3</v>
          </cell>
        </row>
        <row r="38">
          <cell r="D38" t="str">
            <v>7" CSG, K-55, 26.00 PPF, BTC, R-3</v>
          </cell>
        </row>
        <row r="39">
          <cell r="D39" t="str">
            <v>7" CSG, K-55, 26.00 PPF, BTC, R-2</v>
          </cell>
        </row>
        <row r="40">
          <cell r="D40">
            <v>0</v>
          </cell>
        </row>
        <row r="41">
          <cell r="D41" t="str">
            <v>4.1/2" CSG, N-80, 13.50 PPF, BTC, R-3</v>
          </cell>
        </row>
        <row r="42">
          <cell r="D42" t="str">
            <v>4.1/2" CSG, N-80, 11.60 PPF, BTC, R-3</v>
          </cell>
        </row>
        <row r="43">
          <cell r="D43" t="str">
            <v>4.1/2" CSG, L-80, 12.6 PPF, PREMIUM CONN, R-3</v>
          </cell>
        </row>
        <row r="44">
          <cell r="D44">
            <v>0</v>
          </cell>
        </row>
        <row r="45">
          <cell r="D45">
            <v>0</v>
          </cell>
        </row>
        <row r="47">
          <cell r="D47" t="str">
            <v>20" DUPLEX SHOE, 94 PPF, BTC</v>
          </cell>
        </row>
        <row r="48">
          <cell r="D48" t="str">
            <v>13.3/8" FLOAT SHOE, 54,5-68 PPF, BTC</v>
          </cell>
        </row>
        <row r="49">
          <cell r="D49" t="str">
            <v>9.5/8" FLOAT SHOE, 40-47 PPF, BTC</v>
          </cell>
        </row>
        <row r="50">
          <cell r="D50" t="str">
            <v>9.5/8" FLOAT SHOE, 40-47 PPF, PREMIUM CONN</v>
          </cell>
        </row>
        <row r="51">
          <cell r="D51" t="str">
            <v>7" FLOAT SHOE, 40-47 PPF, BTC</v>
          </cell>
        </row>
        <row r="52">
          <cell r="D52" t="str">
            <v>13.3/8" FLOAT COLLAR, 54,5-68 PPF, BTC</v>
          </cell>
        </row>
        <row r="53">
          <cell r="D53" t="str">
            <v>9.5/8" FLOAT COLLAR, 40-47 PPF, BTC</v>
          </cell>
        </row>
        <row r="54">
          <cell r="D54" t="str">
            <v>9.5/8" FLOAT COLLAR, 40-47 PPF, PREMIUM CONN</v>
          </cell>
        </row>
        <row r="55">
          <cell r="D55" t="str">
            <v>7" FLOAT COLLAR, 40-47 PPF, BTC</v>
          </cell>
        </row>
        <row r="56">
          <cell r="D56" t="str">
            <v>DSCC 13.3/8", K-55, 48-61 PPF, BTC</v>
          </cell>
        </row>
        <row r="57">
          <cell r="D57" t="str">
            <v>ECP 13.3/8", K-55, 50-54 PPF, BTC</v>
          </cell>
        </row>
        <row r="58">
          <cell r="D58" t="str">
            <v>DSCC 9.5/8", N-80, 43.5-53.5 PPF, BTC</v>
          </cell>
        </row>
        <row r="59">
          <cell r="D59" t="str">
            <v>DSCC 9.5/8", L-80, 43.5-53.5 PPF, PREMIUM CONN</v>
          </cell>
        </row>
        <row r="60">
          <cell r="D60" t="str">
            <v>ECP 9.5/8", N-80, 40-47 PPF, BTC</v>
          </cell>
        </row>
        <row r="61">
          <cell r="D61" t="str">
            <v>ECP 9.5/8", L-80, 40-47 PPF, PREMIUM CONN</v>
          </cell>
        </row>
        <row r="62">
          <cell r="D62" t="str">
            <v>DSCC 7", N80, 20-26 PPF</v>
          </cell>
        </row>
        <row r="63">
          <cell r="D63" t="str">
            <v>ECP 7", N-80, 20-26 PPF</v>
          </cell>
        </row>
        <row r="64">
          <cell r="D64" t="str">
            <v>9.5/8 x 7" HYDR. LINER HANGER, 26-47 PPF, BTC</v>
          </cell>
        </row>
        <row r="65">
          <cell r="D65" t="str">
            <v>9.5/8 x 7" HYDR. LINER HANGER, 26-47 PPF, PREMIUM CONN</v>
          </cell>
        </row>
        <row r="66">
          <cell r="D66" t="str">
            <v>7" x 4.1/2" HYDR. LINER HANGER, 11.5-13.5 PPF, BTC</v>
          </cell>
        </row>
        <row r="67">
          <cell r="D67" t="str">
            <v>7" x 4.1/2" HYDR. LINER HANGER, 11.5-13.5 PPF, PREMIUM CONN</v>
          </cell>
        </row>
        <row r="68">
          <cell r="D68" t="str">
            <v>9.5/8 x 7" HYDR. ROTATING LINER HANGER, 26-47 PPF, BTC</v>
          </cell>
        </row>
        <row r="69">
          <cell r="D69">
            <v>0</v>
          </cell>
        </row>
        <row r="70">
          <cell r="D70">
            <v>0</v>
          </cell>
        </row>
        <row r="72">
          <cell r="D72" t="str">
            <v>3.1/2" TBG, N-80, 9.30 PPF, EUE, R-2</v>
          </cell>
        </row>
        <row r="73">
          <cell r="D73" t="str">
            <v>3.1/2" TBG, L-80, 9.30 PPF, EUE, R-2</v>
          </cell>
        </row>
        <row r="74">
          <cell r="D74" t="str">
            <v>3.1/2" TBG, L-80, 9.30 PPF, PREMIUM CONN, R-2</v>
          </cell>
        </row>
        <row r="75">
          <cell r="D75" t="str">
            <v>2-7/8" TBG, N-80, 6.50 PPF, EUE, R-2</v>
          </cell>
        </row>
        <row r="76">
          <cell r="D76" t="str">
            <v>2-7/8" TBG, L-80, 6.50 PPF, EUE, R-2</v>
          </cell>
        </row>
        <row r="77">
          <cell r="D77" t="str">
            <v>2-7/8" TBG, J-55, 6.50 PPF, EUE, R-2 FOR POOR BOY CMTG</v>
          </cell>
        </row>
        <row r="78">
          <cell r="D78" t="str">
            <v>2-7/8" TBG, J-55, 6.50 PPF, EUE, R-2 FOR SURFACE LINE CMTG</v>
          </cell>
        </row>
        <row r="79">
          <cell r="D79" t="str">
            <v>2-3/8" TBG, J-55, 4.70 PPF, EUE, R-2 FOR STOVE PIPE CMTG</v>
          </cell>
        </row>
        <row r="80">
          <cell r="D80">
            <v>0</v>
          </cell>
        </row>
        <row r="81">
          <cell r="D81">
            <v>0</v>
          </cell>
        </row>
        <row r="83">
          <cell r="D83" t="str">
            <v>WH-MIGAS : 13 5/8" - 5000 psi x 11" - 10000 psi x 3 1/2" EUE, SLIP-LOCK, BB CLASS</v>
          </cell>
        </row>
        <row r="84">
          <cell r="D84" t="str">
            <v>RUNNING &amp; RETRIEVING TOOLS FOR BPV C/W LUBRICATOR &amp; PUMP ASSY - 10K</v>
          </cell>
        </row>
        <row r="85">
          <cell r="D85" t="str">
            <v>TESTER PLUG COMBINATION TOOLS - 10K</v>
          </cell>
        </row>
        <row r="86">
          <cell r="D86" t="str">
            <v>WEAR BUSHING 13 5/8" AND 11" FLANGE - 10K</v>
          </cell>
        </row>
        <row r="87">
          <cell r="D87" t="str">
            <v>TEMPORARY ABANDONMENT CAP ASSY - 10K</v>
          </cell>
        </row>
        <row r="88">
          <cell r="D88">
            <v>0</v>
          </cell>
        </row>
        <row r="89">
          <cell r="D89" t="str">
            <v>WH-MIGAS : 13 5/8" - 3000 psi x 11" - 5000 psi x 3 1/2" EUE, SLIP-LOCK, BB CLASS</v>
          </cell>
        </row>
        <row r="90">
          <cell r="D90" t="str">
            <v>RUNNING &amp; RETRIEVING TOOLS FOR BPV C/W LUBRICATOR &amp; PUMP ASSY - 5K</v>
          </cell>
        </row>
        <row r="91">
          <cell r="D91" t="str">
            <v>TESTER PLUG COMBINATION TOOLS - 5K</v>
          </cell>
        </row>
        <row r="92">
          <cell r="D92" t="str">
            <v>WEAR BUSHING 13 5/8" AND 11" FLANGE - 5K</v>
          </cell>
        </row>
        <row r="93">
          <cell r="D93" t="str">
            <v>TEMPORARY ABANDONMENT CAP ASSY - 5K</v>
          </cell>
        </row>
        <row r="94">
          <cell r="D94">
            <v>0</v>
          </cell>
        </row>
        <row r="95">
          <cell r="D95" t="str">
            <v>WH-MIGAS : 13 5/8" - 5000 psi x 11" - 10000 psi x 3 1/2" PREMIUM, HH CLASS</v>
          </cell>
        </row>
        <row r="96">
          <cell r="D96" t="str">
            <v>WH-MIGAS : 13 3/8" - 3000 psi x 9 5/8" - 5000 psi x 7" - 5000 psi x 3 1/2" PREMIUM CONN , CLASS HH</v>
          </cell>
        </row>
        <row r="97">
          <cell r="D97" t="str">
            <v>WH-MIGAS : 20" - 2000 psi x 13 3/8" - 5000 psi x 9 5/8" - 10000 psi x 7" - 10000 psi x 3 1/2" PREMIUM, CLASS HH</v>
          </cell>
        </row>
        <row r="98">
          <cell r="D98">
            <v>0</v>
          </cell>
        </row>
        <row r="99">
          <cell r="D99" t="str">
            <v>X-MASS TREE : 3 1/8" X 2 1/16" - 10000 psi, BB CLASS</v>
          </cell>
        </row>
        <row r="100">
          <cell r="D100" t="str">
            <v>X-MASS TREE : 3 1/8" X 2 1/16" - 10000 psi, HH CLASS</v>
          </cell>
        </row>
        <row r="101">
          <cell r="D101" t="str">
            <v>X-MASS TREE : 3 1/8" X 2 1/16" - 5000 psi, BB CLASS</v>
          </cell>
        </row>
        <row r="102">
          <cell r="D102" t="str">
            <v>X-MASS TREE : 3 1/8" X 2 1/16" - 5000 psi, HH CLASS</v>
          </cell>
        </row>
        <row r="103">
          <cell r="D103">
            <v>0</v>
          </cell>
        </row>
        <row r="104">
          <cell r="D104">
            <v>0</v>
          </cell>
        </row>
        <row r="106">
          <cell r="D106" t="str">
            <v>7" PACKER SINGLE GRIP MECHANICAL, 22-26 PPF, 2 7/8" EU</v>
          </cell>
        </row>
        <row r="107">
          <cell r="D107" t="str">
            <v>REDRESS KIT FOR 7" PACKER SINGLE GRIP</v>
          </cell>
        </row>
        <row r="108">
          <cell r="D108" t="str">
            <v>7" PACKER DOUBLE GRIP MECHANICAL, 26-32 PPF, 3 1/2" EU</v>
          </cell>
        </row>
        <row r="109">
          <cell r="D109" t="str">
            <v>REDRESS KIT FOR 7" PACKER DOUBLE GRIP</v>
          </cell>
        </row>
        <row r="110">
          <cell r="D110" t="str">
            <v>9.5/8" PACKER SINGLE GRIP MECHANICAL, 40-47 PPF, 2 7/8" EU</v>
          </cell>
        </row>
        <row r="111">
          <cell r="D111" t="str">
            <v>9.5/8" PACKER DOUBLE GRIP MECHANICAL, 40-47 PPF, 2 7/8" EU</v>
          </cell>
        </row>
        <row r="112">
          <cell r="D112">
            <v>0</v>
          </cell>
        </row>
        <row r="113">
          <cell r="D113" t="str">
            <v>SWAB RUBBER 3.1/2"</v>
          </cell>
        </row>
        <row r="114">
          <cell r="D114" t="str">
            <v>SWAB RUBBER 2/78"</v>
          </cell>
        </row>
        <row r="115">
          <cell r="D115">
            <v>0</v>
          </cell>
        </row>
        <row r="116">
          <cell r="D116" t="str">
            <v>9-5/8" DDV VALVE C/W SERVICES &amp; PERSONIL</v>
          </cell>
        </row>
        <row r="117">
          <cell r="D117">
            <v>0</v>
          </cell>
        </row>
        <row r="118">
          <cell r="D118" t="str">
            <v>9.5/8" WHIPSTOCK</v>
          </cell>
        </row>
        <row r="119">
          <cell r="D119" t="str">
            <v>7" WHIPSTOCK</v>
          </cell>
        </row>
        <row r="120">
          <cell r="D120">
            <v>0</v>
          </cell>
        </row>
        <row r="121">
          <cell r="D121">
            <v>0</v>
          </cell>
        </row>
        <row r="123">
          <cell r="D123" t="str">
            <v>2-7/8" TBG, J-55, 6.50 PPF, EUE, R-2 FOR POOR BOY CMTG</v>
          </cell>
        </row>
        <row r="124">
          <cell r="D124" t="str">
            <v>2-7/8" TBG, J-55, 6.50 PPF, EUE, R-2 FOR SURFACE LINE CMTG</v>
          </cell>
        </row>
        <row r="125">
          <cell r="D125" t="str">
            <v>2-3/8" TBG, J-55, 4.70 PPF, EUE, R-2 FOR STOVE PIPE CMTG</v>
          </cell>
        </row>
        <row r="126">
          <cell r="D126" t="str">
            <v>PUP JOINT 3.1/2" N-80, 9.2 PPF, EUE CONN  - 2 FT</v>
          </cell>
        </row>
        <row r="127">
          <cell r="D127" t="str">
            <v>PUP JOINT 3.1/2" N-80, 9.2 PPF, EUE CONN  - 4 FT</v>
          </cell>
        </row>
        <row r="128">
          <cell r="D128" t="str">
            <v>PUP JOINT 3.1/2" N-80, 9.2 PPF, EUE CONN  - 6 FT</v>
          </cell>
        </row>
        <row r="129">
          <cell r="D129" t="str">
            <v>PUP JOINT 3.1/2" N-80, 9.2 PPF, EUE CONN  - 8 FT</v>
          </cell>
        </row>
        <row r="130">
          <cell r="D130" t="str">
            <v>PUP JOINT 3.1/2" N-80, 9.2 PPF, EUE CONN  - 10 FT</v>
          </cell>
        </row>
        <row r="131">
          <cell r="D131" t="str">
            <v>PUP JOINT 3.1/2" N-80, 9.2 PPF, EUE CONN  - 12 FT</v>
          </cell>
        </row>
        <row r="132">
          <cell r="D132" t="str">
            <v>X-OVER 3-1/2" PREM CON PIN X EUE BOX</v>
          </cell>
        </row>
        <row r="133">
          <cell r="D133" t="str">
            <v>X-OVER 3-1/2" PREM CON BOX X EUE PIN</v>
          </cell>
        </row>
        <row r="134">
          <cell r="D134" t="str">
            <v>PUP JOINT 3.1/2" L-80, 9.2 PPF, PREMIUM CONN  - 2 FT</v>
          </cell>
        </row>
        <row r="135">
          <cell r="D135" t="str">
            <v>PUP JOINT 3.1/2" L-80, 9.2 PPF, PREMIUM CONN  - 4 FT</v>
          </cell>
        </row>
        <row r="136">
          <cell r="D136" t="str">
            <v>PUP JOINT 3.1/2" L-80, 9.2 PPF, PREMIUM CONN  - 6 FT</v>
          </cell>
        </row>
        <row r="137">
          <cell r="D137" t="str">
            <v>PUP JOINT 3.1/2" L-80, 9.2 PPF, PREMIUM CONN  - 8 FT</v>
          </cell>
        </row>
        <row r="138">
          <cell r="D138" t="str">
            <v>PUP JOINT 3.1/2" L-80, 9.2 PPF, PREMIUM CONN  - 10 FT</v>
          </cell>
        </row>
        <row r="139">
          <cell r="D139" t="str">
            <v>PUP JOINT 3.1/2" L-80, 9.2 PPF, PREMIUM CONN  - 12 FT</v>
          </cell>
        </row>
        <row r="140">
          <cell r="D140" t="str">
            <v>PUP JOINT 2.7/8" N-80, 6.5 PPF, EUE CONN  - 2 FT</v>
          </cell>
        </row>
        <row r="141">
          <cell r="D141" t="str">
            <v>PUP JOINT 2.7/8" N-80, 6.5 PPF, EUE CONN  - 4 FT</v>
          </cell>
        </row>
        <row r="142">
          <cell r="D142" t="str">
            <v>PUP JOINT 2.7/8" N-80, 6.5 PPF, EUE CONN  - 6 FT</v>
          </cell>
        </row>
        <row r="143">
          <cell r="D143" t="str">
            <v>PUP JOINT 2.7/8" N-80, 6.5 PPF, EUE CONN  - 8 FT</v>
          </cell>
        </row>
        <row r="144">
          <cell r="D144" t="str">
            <v>PUP JOINT 2.7/8" N-80, 6.5 PPF, EUE CONN  - 10 FT</v>
          </cell>
        </row>
        <row r="145">
          <cell r="D145" t="str">
            <v>PUP JOINT 2.7/8" N-80, 6.5 PPF, EUE CONN  - 12 FT</v>
          </cell>
        </row>
        <row r="146">
          <cell r="D146">
            <v>0</v>
          </cell>
        </row>
        <row r="148">
          <cell r="D148" t="str">
            <v>RENTAL LINK KOMUNIKASI (128 KBPS) AREA SUMBAGUT</v>
          </cell>
        </row>
        <row r="149">
          <cell r="D149" t="str">
            <v>RENTAL LINK KOMUNIKASI (128 KBPS) SUMBAGTENG</v>
          </cell>
        </row>
        <row r="150">
          <cell r="D150" t="str">
            <v>RENTAL LINK KOMUNIKASI (128 KBPS) AREA SUMBAGSEL</v>
          </cell>
        </row>
        <row r="151">
          <cell r="D151" t="str">
            <v>RENTAL LINK KOMUNIKASI (128 KBPS) AREA JBB</v>
          </cell>
        </row>
        <row r="152">
          <cell r="D152" t="str">
            <v>RENTAL LINK KOMUNIKASI (128 KBPS) AREA JBT</v>
          </cell>
        </row>
        <row r="153">
          <cell r="D153" t="str">
            <v>RENTAL LINK KOMUNIKASI (128 KBPS) AREA BUNYU</v>
          </cell>
        </row>
        <row r="154">
          <cell r="D154" t="str">
            <v>RENTAL LINK KOMUNIKASI (128 KBPS) AREA SANGATTA</v>
          </cell>
        </row>
        <row r="155">
          <cell r="D155" t="str">
            <v>RENTAL LINK KOMUNIKASI (128 KBPS) AREA PAPUA</v>
          </cell>
        </row>
        <row r="156">
          <cell r="D156" t="str">
            <v>RENTAL LINK KOMUNIKASI (128 KBPS) AREA MATINDOK</v>
          </cell>
        </row>
        <row r="157">
          <cell r="D157" t="str">
            <v>PENAMBAHAN BANDWITH 512 KBPS</v>
          </cell>
        </row>
        <row r="158">
          <cell r="D158" t="str">
            <v>BACKUP SERVICE LINE (TELEPON SATELITE)</v>
          </cell>
        </row>
        <row r="159">
          <cell r="D159">
            <v>0</v>
          </cell>
        </row>
        <row r="160">
          <cell r="D160" t="str">
            <v>REAL TIME OPERATION SERVICES</v>
          </cell>
        </row>
        <row r="161">
          <cell r="D161">
            <v>0</v>
          </cell>
        </row>
        <row r="162">
          <cell r="D162" t="str">
            <v>------------------------------ 21.CONTRACT RIG</v>
          </cell>
        </row>
        <row r="163">
          <cell r="D163" t="str">
            <v>RIG 1600 HP</v>
          </cell>
        </row>
        <row r="164">
          <cell r="D164" t="str">
            <v>RIG 1500 HP</v>
          </cell>
        </row>
        <row r="165">
          <cell r="D165" t="str">
            <v>RIG 1000 HP</v>
          </cell>
        </row>
        <row r="166">
          <cell r="D166" t="str">
            <v>RIG 750 HP</v>
          </cell>
        </row>
        <row r="167">
          <cell r="D167" t="str">
            <v>RIG 650 HP</v>
          </cell>
        </row>
        <row r="168">
          <cell r="D168" t="str">
            <v>RIG 550 HP</v>
          </cell>
        </row>
        <row r="169">
          <cell r="D169" t="str">
            <v xml:space="preserve">RIG 450 HP </v>
          </cell>
        </row>
        <row r="170">
          <cell r="D170">
            <v>0</v>
          </cell>
        </row>
        <row r="183">
          <cell r="D183">
            <v>0</v>
          </cell>
        </row>
        <row r="184">
          <cell r="D184" t="str">
            <v>----------- COMPLETION FLUID CHEMICALS</v>
          </cell>
        </row>
        <row r="185">
          <cell r="D185" t="str">
            <v>CF. POTTASIUM CHLORIDE (KCl)</v>
          </cell>
        </row>
        <row r="186">
          <cell r="D186" t="str">
            <v>CF. CALSIUM CHLORIDE (CaCl2)</v>
          </cell>
        </row>
        <row r="187">
          <cell r="D187" t="str">
            <v>CF. POLYPHOSPHATE (HI-DENSITY)</v>
          </cell>
        </row>
        <row r="188">
          <cell r="D188">
            <v>0</v>
          </cell>
        </row>
        <row r="190">
          <cell r="D190" t="str">
            <v>ROCK BIT 26" - IADC 111</v>
          </cell>
        </row>
        <row r="191">
          <cell r="D191" t="str">
            <v>ROCK BIT 17.1/2" - IADC 137</v>
          </cell>
        </row>
        <row r="192">
          <cell r="D192" t="str">
            <v>ROCK BIT 17.1/2" - IADC 135</v>
          </cell>
        </row>
        <row r="193">
          <cell r="D193" t="str">
            <v>ROCK BIT 12.1/4" - IADC 137M</v>
          </cell>
        </row>
        <row r="194">
          <cell r="D194" t="str">
            <v>ROCK BIT 8.1/2" - IADC 216</v>
          </cell>
        </row>
        <row r="195">
          <cell r="D195" t="str">
            <v>ROCK BIT 8.1/2" - IADC 537</v>
          </cell>
        </row>
        <row r="196">
          <cell r="D196" t="str">
            <v>ROCK BIT 8.1/2" - IADC 637</v>
          </cell>
        </row>
        <row r="197">
          <cell r="D197" t="str">
            <v>ROCK BIT 6" - 216</v>
          </cell>
        </row>
        <row r="198">
          <cell r="D198" t="str">
            <v>ROCK BIT 6" - 537</v>
          </cell>
        </row>
        <row r="199">
          <cell r="D199" t="str">
            <v>ROCK BIT 6" - 637</v>
          </cell>
        </row>
        <row r="200">
          <cell r="D200" t="str">
            <v>ROCK BIT 3.3/4" - 217</v>
          </cell>
        </row>
        <row r="201">
          <cell r="D201">
            <v>0</v>
          </cell>
        </row>
        <row r="202">
          <cell r="D202" t="str">
            <v>PDC BIT 17.1/2"</v>
          </cell>
        </row>
        <row r="203">
          <cell r="D203" t="str">
            <v>PDC BIT 12.1/4"</v>
          </cell>
        </row>
        <row r="204">
          <cell r="D204" t="str">
            <v>PDC BIT 8.1/2"</v>
          </cell>
        </row>
        <row r="205">
          <cell r="D205" t="str">
            <v>PDC BIT 6"</v>
          </cell>
        </row>
        <row r="206">
          <cell r="D206">
            <v>0</v>
          </cell>
        </row>
        <row r="208">
          <cell r="D208" t="str">
            <v>SEWA PERALATAN TOP DRIVE 250 TON</v>
          </cell>
        </row>
        <row r="209">
          <cell r="D209" t="str">
            <v>SEWA PERALATAN TOP DRIVE 350 TON</v>
          </cell>
        </row>
        <row r="210">
          <cell r="D210" t="str">
            <v>SEWA PERALATAN TOP DRIVE 500 TON</v>
          </cell>
        </row>
        <row r="211">
          <cell r="D211">
            <v>0</v>
          </cell>
        </row>
        <row r="212">
          <cell r="D212" t="str">
            <v>ROTATING BOP</v>
          </cell>
        </row>
        <row r="213">
          <cell r="D213" t="str">
            <v>CUTTING DRYER</v>
          </cell>
        </row>
        <row r="214">
          <cell r="D214" t="str">
            <v>CENTRIFUGE</v>
          </cell>
        </row>
        <row r="215">
          <cell r="D215" t="str">
            <v>DIVERTER 29-1/2" x 500 PSI C/W ACCESSORIES</v>
          </cell>
        </row>
        <row r="216">
          <cell r="D216" t="str">
            <v>FISHING TOOLS</v>
          </cell>
        </row>
        <row r="217">
          <cell r="D217" t="str">
            <v>FILTRATION UNIT</v>
          </cell>
        </row>
        <row r="218">
          <cell r="D218">
            <v>0</v>
          </cell>
        </row>
        <row r="220">
          <cell r="D220" t="str">
            <v>DD &amp; MWD TRAYEK 26" OH</v>
          </cell>
        </row>
        <row r="221">
          <cell r="D221" t="str">
            <v>DD &amp; MWD TRAYEK 17½" OH</v>
          </cell>
        </row>
        <row r="222">
          <cell r="D222" t="str">
            <v>DD &amp; MWD TRAYEK 12¼" OH</v>
          </cell>
        </row>
        <row r="223">
          <cell r="D223" t="str">
            <v>DD &amp; MWD TRAYEK 8½" OH</v>
          </cell>
        </row>
        <row r="224">
          <cell r="D224" t="str">
            <v>DD &amp; MWD TRAYEK 6" OH</v>
          </cell>
        </row>
        <row r="225">
          <cell r="D225" t="str">
            <v>LWD TRAYEK 8½" OH</v>
          </cell>
        </row>
        <row r="226">
          <cell r="D226" t="str">
            <v>LWD TRAYEK 6" OH</v>
          </cell>
        </row>
        <row r="227">
          <cell r="D227" t="str">
            <v>GYRO SURVEYS</v>
          </cell>
        </row>
        <row r="228">
          <cell r="D228" t="str">
            <v>GVR/GEOSTREERING SERV</v>
          </cell>
        </row>
        <row r="229">
          <cell r="D229">
            <v>0</v>
          </cell>
        </row>
        <row r="230">
          <cell r="D230" t="str">
            <v>----------------------- 29.CASING INSTALATION</v>
          </cell>
        </row>
        <row r="231">
          <cell r="D231" t="str">
            <v>CASING RUNNING TOOL 17½" OH</v>
          </cell>
        </row>
        <row r="232">
          <cell r="D232" t="str">
            <v>CASING RUNNING TOOL 12¼" OH</v>
          </cell>
        </row>
        <row r="233">
          <cell r="D233" t="str">
            <v>CASING RUNNING TOOL 8½" OH</v>
          </cell>
        </row>
        <row r="234">
          <cell r="D234">
            <v>0</v>
          </cell>
        </row>
        <row r="235">
          <cell r="D235">
            <v>0</v>
          </cell>
        </row>
        <row r="236">
          <cell r="D236">
            <v>0</v>
          </cell>
        </row>
        <row r="238">
          <cell r="D238" t="str">
            <v>30" CEMENTING ADDITIVE</v>
          </cell>
        </row>
        <row r="239">
          <cell r="D239" t="str">
            <v>20" CEMENTING ADDITIVE (ONE SYSTEM)</v>
          </cell>
        </row>
        <row r="240">
          <cell r="D240" t="str">
            <v>20" CEMENTING ADDITIVE (TWO SYSTEM)</v>
          </cell>
        </row>
        <row r="241">
          <cell r="D241" t="str">
            <v>13 3/8" CEMENTING ADDITIVE</v>
          </cell>
        </row>
        <row r="242">
          <cell r="D242" t="str">
            <v>9 5/8" CEMENTING ADDITIVE</v>
          </cell>
        </row>
        <row r="243">
          <cell r="D243" t="str">
            <v>7" CEMENTING ADDITIVE (TWO SYSTEM)</v>
          </cell>
        </row>
        <row r="244">
          <cell r="D244" t="str">
            <v>7" CEMENTING ADDITIVE (ONE SYSTEM)</v>
          </cell>
        </row>
        <row r="245">
          <cell r="D245" t="str">
            <v>4.1/2" CEMENTING ADDITIVE</v>
          </cell>
        </row>
        <row r="246">
          <cell r="D246" t="str">
            <v>CEMENT CLASS  G</v>
          </cell>
        </row>
        <row r="247">
          <cell r="D247">
            <v>0</v>
          </cell>
        </row>
        <row r="248">
          <cell r="D248" t="str">
            <v>ACCESSORIES</v>
          </cell>
        </row>
        <row r="249">
          <cell r="D249" t="str">
            <v>13.3/8" TOP PLUG</v>
          </cell>
        </row>
        <row r="250">
          <cell r="D250" t="str">
            <v>9.5/8" TOP PLUG</v>
          </cell>
        </row>
        <row r="251">
          <cell r="D251" t="str">
            <v>7" TOP PLUG</v>
          </cell>
        </row>
        <row r="252">
          <cell r="D252" t="str">
            <v>13.3/8" BOTTOM PLUG</v>
          </cell>
        </row>
        <row r="253">
          <cell r="D253" t="str">
            <v>9.5/8" BOTTOM PLUG</v>
          </cell>
        </row>
        <row r="254">
          <cell r="D254" t="str">
            <v>7" BOTTOM PLUG</v>
          </cell>
        </row>
        <row r="255">
          <cell r="D255" t="str">
            <v>20" CENTRALIZER</v>
          </cell>
        </row>
        <row r="256">
          <cell r="D256" t="str">
            <v>13.3/8" CENTRALIZER</v>
          </cell>
        </row>
        <row r="257">
          <cell r="D257" t="str">
            <v>9.5/8" CENTRALIZER</v>
          </cell>
        </row>
        <row r="258">
          <cell r="D258" t="str">
            <v>7" CENTRALIZER</v>
          </cell>
        </row>
        <row r="259">
          <cell r="D259" t="str">
            <v>4.1/2" CENTRALIZER</v>
          </cell>
        </row>
        <row r="260">
          <cell r="D260" t="str">
            <v>20" STOP RING</v>
          </cell>
        </row>
        <row r="261">
          <cell r="D261" t="str">
            <v>13.3/8" STOP RING</v>
          </cell>
        </row>
        <row r="262">
          <cell r="D262" t="str">
            <v>9.5/8" STOP RING</v>
          </cell>
        </row>
        <row r="263">
          <cell r="D263" t="str">
            <v>7" STOP RING</v>
          </cell>
        </row>
        <row r="264">
          <cell r="D264" t="str">
            <v>4.1/2" STOP RING</v>
          </cell>
        </row>
        <row r="265">
          <cell r="D265">
            <v>0</v>
          </cell>
        </row>
        <row r="266">
          <cell r="D266" t="str">
            <v>CEMENTING JOB CHARGES</v>
          </cell>
        </row>
        <row r="267">
          <cell r="D267" t="str">
            <v>30" CASING CEMENTING JOB</v>
          </cell>
        </row>
        <row r="268">
          <cell r="D268" t="str">
            <v>20" CASING CEMENTING JOB</v>
          </cell>
        </row>
        <row r="269">
          <cell r="D269" t="str">
            <v>13 3/8" CASING CEMENTING JOB</v>
          </cell>
        </row>
        <row r="270">
          <cell r="D270" t="str">
            <v>9 5/8" CASING CEMENTING JOB</v>
          </cell>
        </row>
        <row r="271">
          <cell r="D271" t="str">
            <v>7" CASING CEMENTING JOB</v>
          </cell>
        </row>
        <row r="272">
          <cell r="D272" t="str">
            <v>4.1/2" CASING CEMENTING JOB</v>
          </cell>
        </row>
        <row r="273">
          <cell r="D273" t="str">
            <v>BDOC</v>
          </cell>
        </row>
        <row r="274">
          <cell r="D274" t="str">
            <v>CARBONATE CEMENTING</v>
          </cell>
        </row>
        <row r="275">
          <cell r="D275" t="str">
            <v>PLUG BACK CEMENTING</v>
          </cell>
        </row>
        <row r="276">
          <cell r="D276" t="str">
            <v>SQUEEZE CEMENTING</v>
          </cell>
        </row>
        <row r="277">
          <cell r="D277" t="str">
            <v>LOT / BOP TEST</v>
          </cell>
        </row>
        <row r="278">
          <cell r="D278" t="str">
            <v>PUMPING / KILLING</v>
          </cell>
        </row>
        <row r="279">
          <cell r="D279" t="str">
            <v>MOBILISASI DEMOBILISASI</v>
          </cell>
        </row>
        <row r="280">
          <cell r="D280">
            <v>0</v>
          </cell>
        </row>
        <row r="281">
          <cell r="D281">
            <v>0</v>
          </cell>
        </row>
        <row r="283">
          <cell r="D283" t="str">
            <v>RENTAL UNIT MLU (JAWA &amp; SUMATERA AREA)</v>
          </cell>
        </row>
        <row r="284">
          <cell r="D284" t="str">
            <v>RENTAL UNIT MLU (KTI AREA)</v>
          </cell>
        </row>
        <row r="285">
          <cell r="D285" t="str">
            <v>RENTAL UNIT H2S DHB (JAWA &amp; SUMATERA AREA)</v>
          </cell>
        </row>
        <row r="286">
          <cell r="D286" t="str">
            <v>RENTAL UNIT H2S CB (JAWA &amp; SUMATERA AREA)</v>
          </cell>
        </row>
        <row r="287">
          <cell r="D287" t="str">
            <v>RENTAL UNIT H2S DHB (KTI AREA)</v>
          </cell>
        </row>
        <row r="288">
          <cell r="D288" t="str">
            <v>RENTAL UNIT H2S CB (KTI AREA)</v>
          </cell>
        </row>
        <row r="289">
          <cell r="D289">
            <v>0</v>
          </cell>
        </row>
        <row r="290">
          <cell r="D290">
            <v>0</v>
          </cell>
        </row>
        <row r="291">
          <cell r="D291" t="str">
            <v>----------------------- 36. DRILLSTEM TEST</v>
          </cell>
        </row>
        <row r="292">
          <cell r="D292" t="str">
            <v>DST SERVICES (DOWNHOLE EQUIPMENT) SUMATERA &amp; JAWA AREA</v>
          </cell>
        </row>
        <row r="293">
          <cell r="D293" t="str">
            <v>PRODUCTION TEST (TEST UNIT) SUMATERA &amp; JAWA AREA</v>
          </cell>
        </row>
        <row r="294">
          <cell r="D294" t="str">
            <v>SLICK LINE UNIT SUMATERA &amp; JAWA AREA</v>
          </cell>
        </row>
        <row r="295">
          <cell r="D295" t="str">
            <v>DST SERVICES (DOWNHOLE EQUIPMENT) KTI AREA</v>
          </cell>
        </row>
        <row r="296">
          <cell r="D296" t="str">
            <v>PRODUCTION TEST (TEST UNIT) KTI AREA</v>
          </cell>
        </row>
        <row r="297">
          <cell r="D297" t="str">
            <v>SLICK LINE UNIT KTI AREA</v>
          </cell>
        </row>
        <row r="298">
          <cell r="D298">
            <v>0</v>
          </cell>
        </row>
        <row r="299">
          <cell r="D299">
            <v>0</v>
          </cell>
        </row>
        <row r="301">
          <cell r="D301" t="str">
            <v>------------------------ OH LOGGING-----------------------------</v>
          </cell>
        </row>
        <row r="302">
          <cell r="D302" t="str">
            <v>OH LOGGING 17.1/2"</v>
          </cell>
        </row>
        <row r="303">
          <cell r="D303" t="str">
            <v>OH LOGGING 12.1/4"</v>
          </cell>
        </row>
        <row r="304">
          <cell r="D304" t="str">
            <v>OH LOGGING 8.1/2"</v>
          </cell>
        </row>
        <row r="305">
          <cell r="D305" t="str">
            <v>OH LOGGING 6"</v>
          </cell>
        </row>
        <row r="306">
          <cell r="D306" t="str">
            <v>DATA PROCESSING</v>
          </cell>
        </row>
        <row r="307">
          <cell r="D307">
            <v>0</v>
          </cell>
        </row>
        <row r="308">
          <cell r="D308" t="str">
            <v>------------- CASED HOLE LOGGING ---------------</v>
          </cell>
        </row>
        <row r="309">
          <cell r="D309" t="str">
            <v>CASED HOLE LOG 9.5/8" : CBL-CCL-VDL</v>
          </cell>
        </row>
        <row r="310">
          <cell r="D310" t="str">
            <v>CASED HOLE LOG 7" : CBL-CCL-VDL</v>
          </cell>
        </row>
        <row r="311">
          <cell r="D311">
            <v>0</v>
          </cell>
        </row>
        <row r="312">
          <cell r="D312" t="str">
            <v>------------- PERFORATION ---------------</v>
          </cell>
        </row>
        <row r="313">
          <cell r="D313" t="str">
            <v>SETTING BRIDGE PLUG</v>
          </cell>
        </row>
        <row r="314">
          <cell r="D314" t="str">
            <v>TCP PERFORATION</v>
          </cell>
        </row>
        <row r="315">
          <cell r="D315" t="str">
            <v>7" BRIDGE PLUG, WIRELINE SET, 350 DEG F, 26-32 PPF</v>
          </cell>
        </row>
        <row r="316">
          <cell r="D316" t="str">
            <v>9.5/8" BRIDGE PLUG, WIRELINE SET, 40-47 PPF</v>
          </cell>
        </row>
        <row r="317">
          <cell r="D317" t="str">
            <v>7" CEMENT RETAINER</v>
          </cell>
        </row>
        <row r="318">
          <cell r="D318" t="str">
            <v>9.5/8" CEMENT RETAINER</v>
          </cell>
        </row>
        <row r="319">
          <cell r="D319" t="str">
            <v>7" BRIDGE PLUG, MECHANICAL SET, 350 DEG F, 26-32 PPF</v>
          </cell>
        </row>
        <row r="320">
          <cell r="D320" t="str">
            <v>9.5/8" BRIDGE PLUG, MECHANICAL SET</v>
          </cell>
        </row>
        <row r="321">
          <cell r="D321">
            <v>0</v>
          </cell>
        </row>
        <row r="323">
          <cell r="D323" t="str">
            <v xml:space="preserve">NITRIFIED ACIDIZING </v>
          </cell>
        </row>
        <row r="324">
          <cell r="D324" t="str">
            <v>MATRIX ACIDIZING</v>
          </cell>
        </row>
        <row r="325">
          <cell r="D325" t="str">
            <v>UNLOADING NITROGEN</v>
          </cell>
        </row>
        <row r="326">
          <cell r="D326" t="str">
            <v>PUMPING CHEMICAL</v>
          </cell>
        </row>
        <row r="327">
          <cell r="D327" t="str">
            <v>GAS WELL ACIDIZING</v>
          </cell>
        </row>
        <row r="328">
          <cell r="D328" t="str">
            <v xml:space="preserve">HYDRAULIC SAND FRACTURING </v>
          </cell>
        </row>
        <row r="329">
          <cell r="D329" t="str">
            <v>SPECIAL JOB ( W / CTU )</v>
          </cell>
        </row>
        <row r="330">
          <cell r="D330">
            <v>0</v>
          </cell>
        </row>
        <row r="332">
          <cell r="D332" t="str">
            <v>DRY HOLE BASIS</v>
          </cell>
        </row>
        <row r="333">
          <cell r="D333" t="str">
            <v>DIESEL FOR RIG 1600 HP (DHB)</v>
          </cell>
        </row>
        <row r="334">
          <cell r="D334" t="str">
            <v>DIESEL FOR RIG 1500 HP (DHB)</v>
          </cell>
        </row>
        <row r="335">
          <cell r="D335" t="str">
            <v>DIESEL FOR RIG 1000 HP (DHB)</v>
          </cell>
        </row>
        <row r="336">
          <cell r="D336" t="str">
            <v>DIESEL FOR RIG 750 HP (DHB)</v>
          </cell>
        </row>
        <row r="337">
          <cell r="D337" t="str">
            <v>DIESEL FOR RIG 650 HP (DHB)</v>
          </cell>
        </row>
        <row r="338">
          <cell r="D338" t="str">
            <v>DIESEL FOR RIG 550 HP (DHB)</v>
          </cell>
        </row>
        <row r="339">
          <cell r="D339" t="str">
            <v>DIESEL FOR RIG 450 HP (DHB)</v>
          </cell>
        </row>
        <row r="340">
          <cell r="D340" t="str">
            <v xml:space="preserve">DIESEL OIL FOR WATER PUMP OPERATION (300 LTR @ DAYS FOR DHB) </v>
          </cell>
        </row>
        <row r="341">
          <cell r="D341" t="str">
            <v>GASOLINE OIL FOR HSE PUMP OPERATION (20 LTR @ DAYS FOR DHB)</v>
          </cell>
        </row>
        <row r="342">
          <cell r="D342">
            <v>0</v>
          </cell>
        </row>
        <row r="343">
          <cell r="D343" t="str">
            <v>COMPLETION BASIS</v>
          </cell>
        </row>
        <row r="344">
          <cell r="D344" t="str">
            <v>DIESEL FOR RIG 1600 HP (CB)</v>
          </cell>
        </row>
        <row r="345">
          <cell r="D345" t="str">
            <v>DIESEL FOR RIG 1500 HP (CB)</v>
          </cell>
        </row>
        <row r="346">
          <cell r="D346" t="str">
            <v>DIESEL FOR RIG 1000 HP (CB)</v>
          </cell>
        </row>
        <row r="347">
          <cell r="D347" t="str">
            <v>DIESEL FOR RIG 700 HP (CB)</v>
          </cell>
        </row>
        <row r="348">
          <cell r="D348" t="str">
            <v>DIESEL FOR RIG 650 HP (CB)</v>
          </cell>
        </row>
        <row r="349">
          <cell r="D349" t="str">
            <v>DIESEL FOR RIG 550 HP (CB)</v>
          </cell>
        </row>
        <row r="350">
          <cell r="D350" t="str">
            <v>DIESEL FOR RIG 450 HP (CB)</v>
          </cell>
        </row>
        <row r="351">
          <cell r="D351" t="str">
            <v xml:space="preserve">DIESEL OIL FOR WATER PUMP OPERATION (300 LTR @ DAYS FOR CB) </v>
          </cell>
        </row>
        <row r="352">
          <cell r="D352" t="str">
            <v>GASOLINE OIL FOR HSE PUMP OPERATION (20 LTR @ DAYS FOR CB)</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
      <sheetName val="BOM"/>
    </sheetNames>
    <sheetDataSet>
      <sheetData sheetId="0" refreshError="1"/>
      <sheetData sheetId="1"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P-05"/>
      <sheetName val="Chemreq"/>
      <sheetName val="S.R TO PTM."/>
      <sheetName val="SENS"/>
      <sheetName val="5-ALAT(1)"/>
      <sheetName val="4-Basic Price"/>
      <sheetName val="D7(1)"/>
      <sheetName val="A"/>
      <sheetName val="PERHITUNGAN  KEEKONOMIAN"/>
      <sheetName val="SENSITIVITAS"/>
      <sheetName val="MATFWD"/>
      <sheetName val="INV. OH"/>
      <sheetName val="BHA Cal"/>
      <sheetName val="Cost"/>
      <sheetName val="BOM"/>
      <sheetName val="Volumes"/>
      <sheetName val="Geodetic report"/>
      <sheetName val="98-02E&amp;PSUM"/>
    </sheetNames>
    <sheetDataSet>
      <sheetData sheetId="0">
        <row r="3">
          <cell r="C3" t="str">
            <v>ANALISA TEKANAN DASAR "STATIK"</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PISAN a7"/>
      <sheetName val="LAPISAN a8"/>
      <sheetName val="LAPISAN b3"/>
      <sheetName val="INV. OH"/>
    </sheetNames>
    <sheetDataSet>
      <sheetData sheetId="0">
        <row r="229">
          <cell r="W229" t="str">
            <v>JAN</v>
          </cell>
          <cell r="X229">
            <v>44</v>
          </cell>
          <cell r="Y229">
            <v>5.2570093457943923</v>
          </cell>
          <cell r="Z229">
            <v>3.8214285714285716</v>
          </cell>
        </row>
        <row r="230">
          <cell r="W230" t="str">
            <v>FEB</v>
          </cell>
          <cell r="X230">
            <v>41.142857142857146</v>
          </cell>
          <cell r="Y230">
            <v>4.6891891891891895</v>
          </cell>
          <cell r="Z230">
            <v>3.9642857142857144</v>
          </cell>
        </row>
        <row r="231">
          <cell r="W231" t="str">
            <v>MAR</v>
          </cell>
          <cell r="X231">
            <v>39.677419354838712</v>
          </cell>
          <cell r="Y231">
            <v>4.6680672268907566</v>
          </cell>
          <cell r="Z231">
            <v>3.838709677419355</v>
          </cell>
        </row>
        <row r="232">
          <cell r="W232" t="str">
            <v>APR</v>
          </cell>
          <cell r="X232">
            <v>37.310344827586206</v>
          </cell>
          <cell r="Y232">
            <v>5.1947368421052627</v>
          </cell>
          <cell r="Z232">
            <v>3.2758620689655178</v>
          </cell>
        </row>
        <row r="233">
          <cell r="W233" t="str">
            <v>MEI</v>
          </cell>
          <cell r="X233">
            <v>33.12903225806452</v>
          </cell>
          <cell r="Y233">
            <v>4.905263157894737</v>
          </cell>
          <cell r="Z233">
            <v>3.064516129032258</v>
          </cell>
        </row>
        <row r="234">
          <cell r="W234" t="str">
            <v>JUN</v>
          </cell>
          <cell r="X234">
            <v>43.392857142857139</v>
          </cell>
          <cell r="Y234">
            <v>5.2311320754716979</v>
          </cell>
          <cell r="Z234">
            <v>3.7857142857142856</v>
          </cell>
        </row>
        <row r="235">
          <cell r="W235" t="str">
            <v>JUL</v>
          </cell>
          <cell r="X235">
            <v>47.38095238095238</v>
          </cell>
          <cell r="Y235">
            <v>6.8161764705882346</v>
          </cell>
          <cell r="Z235">
            <v>3.2380952380952381</v>
          </cell>
        </row>
        <row r="236">
          <cell r="W236" t="str">
            <v>AGT</v>
          </cell>
          <cell r="X236">
            <v>46.677419354838712</v>
          </cell>
          <cell r="Y236">
            <v>9.6901408450704221</v>
          </cell>
          <cell r="Z236">
            <v>2.2903225806451615</v>
          </cell>
        </row>
        <row r="237">
          <cell r="W237" t="str">
            <v>SEP</v>
          </cell>
          <cell r="X237">
            <v>36.275862068965523</v>
          </cell>
          <cell r="Y237">
            <v>6.8055555555555562</v>
          </cell>
          <cell r="Z237">
            <v>2.4827586206896552</v>
          </cell>
        </row>
        <row r="238">
          <cell r="W238" t="str">
            <v>OKT</v>
          </cell>
          <cell r="X238">
            <v>37.129032258064512</v>
          </cell>
          <cell r="Y238">
            <v>6.7848101265822773</v>
          </cell>
          <cell r="Z238">
            <v>2.5483870967741939</v>
          </cell>
        </row>
        <row r="239">
          <cell r="W239" t="str">
            <v>NOP</v>
          </cell>
          <cell r="X239">
            <v>35.03448275862069</v>
          </cell>
          <cell r="Y239">
            <v>6.9705882352941169</v>
          </cell>
          <cell r="Z239">
            <v>2.3448275862068968</v>
          </cell>
        </row>
        <row r="240">
          <cell r="W240" t="str">
            <v>DES</v>
          </cell>
          <cell r="X240">
            <v>27.172645161290323</v>
          </cell>
          <cell r="Y240">
            <v>4.7405063291139236</v>
          </cell>
          <cell r="Z240">
            <v>2.5925591397849463</v>
          </cell>
        </row>
        <row r="241">
          <cell r="W241" t="str">
            <v>JAN</v>
          </cell>
          <cell r="X241">
            <v>44.741935483870968</v>
          </cell>
          <cell r="Y241">
            <v>6.956989247311828</v>
          </cell>
          <cell r="Z241">
            <v>3</v>
          </cell>
        </row>
      </sheetData>
      <sheetData sheetId="1"/>
      <sheetData sheetId="2"/>
      <sheetData sheetId="3"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LAPISAN a7"/>
    </sheetNames>
    <sheetDataSet>
      <sheetData sheetId="0">
        <row r="4">
          <cell r="A4" t="str">
            <v>SUMUR : KTT-27</v>
          </cell>
        </row>
        <row r="10">
          <cell r="C10">
            <v>34424</v>
          </cell>
          <cell r="E10">
            <v>5.8928571428571397</v>
          </cell>
          <cell r="G10">
            <v>0</v>
          </cell>
          <cell r="H10">
            <v>5.8928571428571397</v>
          </cell>
          <cell r="W10" t="str">
            <v>Mar'94</v>
          </cell>
          <cell r="X10">
            <v>5.8928571428571397</v>
          </cell>
          <cell r="Y10">
            <v>0</v>
          </cell>
          <cell r="Z10">
            <v>5.8928571428571397</v>
          </cell>
        </row>
        <row r="11">
          <cell r="C11">
            <v>34454</v>
          </cell>
          <cell r="E11">
            <v>10.1</v>
          </cell>
          <cell r="G11">
            <v>0</v>
          </cell>
          <cell r="H11">
            <v>10.1</v>
          </cell>
          <cell r="W11" t="str">
            <v>A</v>
          </cell>
          <cell r="X11">
            <v>10.1</v>
          </cell>
          <cell r="Y11">
            <v>0</v>
          </cell>
          <cell r="Z11">
            <v>10.1</v>
          </cell>
        </row>
        <row r="12">
          <cell r="C12">
            <v>34482</v>
          </cell>
          <cell r="E12">
            <v>9.5</v>
          </cell>
          <cell r="G12">
            <v>0</v>
          </cell>
          <cell r="H12">
            <v>9.5</v>
          </cell>
          <cell r="W12" t="str">
            <v>M</v>
          </cell>
          <cell r="X12">
            <v>9.5</v>
          </cell>
          <cell r="Y12">
            <v>0</v>
          </cell>
          <cell r="Z12">
            <v>9.5</v>
          </cell>
        </row>
        <row r="13">
          <cell r="C13">
            <v>34512</v>
          </cell>
          <cell r="E13">
            <v>12.3</v>
          </cell>
          <cell r="G13">
            <v>0</v>
          </cell>
          <cell r="H13">
            <v>12.3</v>
          </cell>
          <cell r="W13" t="str">
            <v>J</v>
          </cell>
          <cell r="X13">
            <v>12.3</v>
          </cell>
          <cell r="Y13">
            <v>0</v>
          </cell>
          <cell r="Z13">
            <v>12.3</v>
          </cell>
        </row>
        <row r="14">
          <cell r="C14">
            <v>34543</v>
          </cell>
          <cell r="E14">
            <v>13.6129032258065</v>
          </cell>
          <cell r="G14">
            <v>0</v>
          </cell>
          <cell r="H14">
            <v>13.6129032258065</v>
          </cell>
          <cell r="W14" t="str">
            <v>J</v>
          </cell>
          <cell r="X14">
            <v>13.6129032258065</v>
          </cell>
          <cell r="Y14">
            <v>0</v>
          </cell>
          <cell r="Z14">
            <v>13.6129032258065</v>
          </cell>
        </row>
        <row r="15">
          <cell r="C15">
            <v>34573</v>
          </cell>
          <cell r="E15">
            <v>11.1290322580645</v>
          </cell>
          <cell r="G15">
            <v>0</v>
          </cell>
          <cell r="H15">
            <v>11.1290322580645</v>
          </cell>
          <cell r="W15" t="str">
            <v>A</v>
          </cell>
          <cell r="X15">
            <v>11.1290322580645</v>
          </cell>
          <cell r="Y15">
            <v>0</v>
          </cell>
          <cell r="Z15">
            <v>11.1290322580645</v>
          </cell>
        </row>
        <row r="16">
          <cell r="C16">
            <v>34604</v>
          </cell>
          <cell r="E16">
            <v>10.3</v>
          </cell>
          <cell r="G16">
            <v>0</v>
          </cell>
          <cell r="H16">
            <v>10.3</v>
          </cell>
          <cell r="W16" t="str">
            <v>S</v>
          </cell>
          <cell r="X16">
            <v>10.3</v>
          </cell>
          <cell r="Y16">
            <v>0</v>
          </cell>
          <cell r="Z16">
            <v>10.3</v>
          </cell>
        </row>
        <row r="17">
          <cell r="C17">
            <v>34635</v>
          </cell>
          <cell r="E17">
            <v>10.193548387096801</v>
          </cell>
          <cell r="G17">
            <v>0</v>
          </cell>
          <cell r="H17">
            <v>10.193548387096801</v>
          </cell>
          <cell r="W17" t="str">
            <v>O</v>
          </cell>
          <cell r="X17">
            <v>10.193548387096801</v>
          </cell>
          <cell r="Y17">
            <v>0</v>
          </cell>
          <cell r="Z17">
            <v>10.193548387096801</v>
          </cell>
        </row>
        <row r="18">
          <cell r="C18">
            <v>34665</v>
          </cell>
          <cell r="E18">
            <v>10.5</v>
          </cell>
          <cell r="G18">
            <v>0</v>
          </cell>
          <cell r="H18">
            <v>10.5</v>
          </cell>
          <cell r="W18" t="str">
            <v>N</v>
          </cell>
          <cell r="X18">
            <v>10.5</v>
          </cell>
          <cell r="Y18">
            <v>0</v>
          </cell>
          <cell r="Z18">
            <v>10.5</v>
          </cell>
        </row>
        <row r="19">
          <cell r="C19">
            <v>34696</v>
          </cell>
          <cell r="E19">
            <v>9.9677419354838701</v>
          </cell>
          <cell r="G19">
            <v>0</v>
          </cell>
          <cell r="H19">
            <v>9.9677419354838701</v>
          </cell>
          <cell r="W19" t="str">
            <v>D</v>
          </cell>
          <cell r="X19">
            <v>9.9677419354838701</v>
          </cell>
          <cell r="Y19">
            <v>0</v>
          </cell>
          <cell r="Z19">
            <v>9.9677419354838701</v>
          </cell>
        </row>
        <row r="20">
          <cell r="C20">
            <v>34726</v>
          </cell>
          <cell r="E20">
            <v>9</v>
          </cell>
          <cell r="G20">
            <v>0</v>
          </cell>
          <cell r="H20">
            <v>9</v>
          </cell>
          <cell r="W20" t="str">
            <v>Jan'95</v>
          </cell>
          <cell r="X20">
            <v>9</v>
          </cell>
          <cell r="Y20">
            <v>0</v>
          </cell>
          <cell r="Z20">
            <v>9</v>
          </cell>
        </row>
        <row r="21">
          <cell r="C21">
            <v>34757</v>
          </cell>
          <cell r="E21">
            <v>9.3214285714285694</v>
          </cell>
          <cell r="G21">
            <v>0</v>
          </cell>
          <cell r="H21">
            <v>9.3214285714285694</v>
          </cell>
          <cell r="W21" t="str">
            <v>F</v>
          </cell>
          <cell r="X21">
            <v>9.3214285714285694</v>
          </cell>
          <cell r="Y21">
            <v>0</v>
          </cell>
          <cell r="Z21">
            <v>9.3214285714285694</v>
          </cell>
        </row>
        <row r="22">
          <cell r="C22">
            <v>34787</v>
          </cell>
          <cell r="E22">
            <v>9.4838709677419395</v>
          </cell>
          <cell r="G22">
            <v>0</v>
          </cell>
          <cell r="H22">
            <v>9.4838709677419395</v>
          </cell>
          <cell r="W22" t="str">
            <v>M</v>
          </cell>
          <cell r="X22">
            <v>9.4838709677419395</v>
          </cell>
          <cell r="Y22">
            <v>0</v>
          </cell>
          <cell r="Z22">
            <v>9.4838709677419395</v>
          </cell>
        </row>
        <row r="23">
          <cell r="C23">
            <v>34818</v>
          </cell>
          <cell r="E23">
            <v>9.7666666666666693</v>
          </cell>
          <cell r="G23">
            <v>0</v>
          </cell>
          <cell r="H23">
            <v>9.7666666666666693</v>
          </cell>
          <cell r="W23" t="str">
            <v>A</v>
          </cell>
          <cell r="X23">
            <v>9.7666666666666693</v>
          </cell>
          <cell r="Y23">
            <v>0</v>
          </cell>
          <cell r="Z23">
            <v>9.7666666666666693</v>
          </cell>
        </row>
        <row r="24">
          <cell r="C24">
            <v>34848</v>
          </cell>
          <cell r="E24">
            <v>9.6451612903225801</v>
          </cell>
          <cell r="G24">
            <v>0</v>
          </cell>
          <cell r="H24">
            <v>9.6451612903225801</v>
          </cell>
          <cell r="W24" t="str">
            <v>M</v>
          </cell>
          <cell r="X24">
            <v>9.6451612903225801</v>
          </cell>
          <cell r="Y24">
            <v>0</v>
          </cell>
          <cell r="Z24">
            <v>9.6451612903225801</v>
          </cell>
        </row>
        <row r="25">
          <cell r="C25">
            <v>34879</v>
          </cell>
          <cell r="E25">
            <v>9.3000000000000007</v>
          </cell>
          <cell r="G25">
            <v>0</v>
          </cell>
          <cell r="H25">
            <v>9.3000000000000007</v>
          </cell>
          <cell r="W25" t="str">
            <v>J</v>
          </cell>
          <cell r="X25">
            <v>9.3000000000000007</v>
          </cell>
          <cell r="Y25">
            <v>0</v>
          </cell>
          <cell r="Z25">
            <v>9.3000000000000007</v>
          </cell>
        </row>
        <row r="26">
          <cell r="C26">
            <v>34909</v>
          </cell>
          <cell r="E26">
            <v>8.5806451612903203</v>
          </cell>
          <cell r="G26">
            <v>0</v>
          </cell>
          <cell r="H26">
            <v>8.5806451612903203</v>
          </cell>
          <cell r="W26" t="str">
            <v>J</v>
          </cell>
          <cell r="X26">
            <v>8.5806451612903203</v>
          </cell>
          <cell r="Y26">
            <v>0</v>
          </cell>
          <cell r="Z26">
            <v>8.5806451612903203</v>
          </cell>
        </row>
        <row r="27">
          <cell r="C27">
            <v>34939</v>
          </cell>
          <cell r="E27">
            <v>8.1290322580645196</v>
          </cell>
          <cell r="G27">
            <v>13.9931740614334</v>
          </cell>
          <cell r="H27">
            <v>9.4516129032258096</v>
          </cell>
          <cell r="W27" t="str">
            <v>A</v>
          </cell>
          <cell r="X27">
            <v>9.4516129032258096</v>
          </cell>
          <cell r="Y27">
            <v>13.9931740614334</v>
          </cell>
          <cell r="Z27">
            <v>8.1290322580645196</v>
          </cell>
        </row>
        <row r="28">
          <cell r="C28">
            <v>34969</v>
          </cell>
          <cell r="E28">
            <v>9.2333333333333307</v>
          </cell>
          <cell r="G28">
            <v>3.1468531468531502</v>
          </cell>
          <cell r="H28">
            <v>9.5333333333333297</v>
          </cell>
          <cell r="W28" t="str">
            <v>S</v>
          </cell>
          <cell r="X28">
            <v>9.5333333333333297</v>
          </cell>
          <cell r="Y28">
            <v>3.1468531468531502</v>
          </cell>
          <cell r="Z28">
            <v>9.2333333333333307</v>
          </cell>
        </row>
        <row r="29">
          <cell r="C29">
            <v>34999</v>
          </cell>
          <cell r="E29">
            <v>8.2258064516129004</v>
          </cell>
          <cell r="G29">
            <v>9.8939929328621901</v>
          </cell>
          <cell r="H29">
            <v>9.1290322580645196</v>
          </cell>
          <cell r="W29" t="str">
            <v>O</v>
          </cell>
          <cell r="X29">
            <v>9.1290322580645196</v>
          </cell>
          <cell r="Y29">
            <v>9.8939929328621901</v>
          </cell>
          <cell r="Z29">
            <v>8.2258064516129004</v>
          </cell>
        </row>
        <row r="30">
          <cell r="C30">
            <v>35029</v>
          </cell>
          <cell r="E30">
            <v>8.3000000000000007</v>
          </cell>
          <cell r="G30">
            <v>10.752688172042999</v>
          </cell>
          <cell r="H30">
            <v>9.3000000000000007</v>
          </cell>
          <cell r="W30" t="str">
            <v>N</v>
          </cell>
          <cell r="X30">
            <v>9.3000000000000007</v>
          </cell>
          <cell r="Y30">
            <v>10.752688172042999</v>
          </cell>
          <cell r="Z30">
            <v>8.3000000000000007</v>
          </cell>
        </row>
        <row r="31">
          <cell r="C31">
            <v>35059</v>
          </cell>
          <cell r="E31">
            <v>8.6451612903225801</v>
          </cell>
          <cell r="G31">
            <v>11.5511551155116</v>
          </cell>
          <cell r="H31">
            <v>9.7741935483870996</v>
          </cell>
          <cell r="W31" t="str">
            <v>D</v>
          </cell>
          <cell r="X31">
            <v>9.7741935483870996</v>
          </cell>
          <cell r="Y31">
            <v>11.5511551155116</v>
          </cell>
          <cell r="Z31">
            <v>8.6451612903225801</v>
          </cell>
        </row>
        <row r="32">
          <cell r="C32">
            <v>35089</v>
          </cell>
          <cell r="E32">
            <v>8.7419354838709697</v>
          </cell>
          <cell r="G32">
            <v>8.4459459459459492</v>
          </cell>
          <cell r="H32">
            <v>9.5483870967741904</v>
          </cell>
          <cell r="W32" t="str">
            <v>Jan'96</v>
          </cell>
          <cell r="X32">
            <v>9.5483870967741904</v>
          </cell>
          <cell r="Y32">
            <v>8.4459459459459492</v>
          </cell>
          <cell r="Z32">
            <v>8.7419354838709697</v>
          </cell>
        </row>
        <row r="33">
          <cell r="C33">
            <v>35119</v>
          </cell>
          <cell r="E33">
            <v>8.4827586206896495</v>
          </cell>
          <cell r="G33">
            <v>6.4638783269962001</v>
          </cell>
          <cell r="H33">
            <v>9.0689655172413808</v>
          </cell>
          <cell r="W33" t="str">
            <v>F</v>
          </cell>
          <cell r="X33">
            <v>9.0689655172413808</v>
          </cell>
          <cell r="Y33">
            <v>6.4638783269962001</v>
          </cell>
          <cell r="Z33">
            <v>8.4827586206896495</v>
          </cell>
        </row>
        <row r="34">
          <cell r="C34">
            <v>35149</v>
          </cell>
          <cell r="E34">
            <v>8.0967741935483897</v>
          </cell>
          <cell r="G34">
            <v>6.3432835820895503</v>
          </cell>
          <cell r="H34">
            <v>8.6451612903225801</v>
          </cell>
          <cell r="W34" t="str">
            <v>M</v>
          </cell>
          <cell r="X34">
            <v>8.6451612903225801</v>
          </cell>
          <cell r="Y34">
            <v>6.3432835820895503</v>
          </cell>
          <cell r="Z34">
            <v>8.0967741935483897</v>
          </cell>
        </row>
        <row r="35">
          <cell r="C35">
            <v>35179</v>
          </cell>
          <cell r="E35">
            <v>8.1666666666666696</v>
          </cell>
          <cell r="G35">
            <v>9.5940959409594093</v>
          </cell>
          <cell r="H35">
            <v>9.0333333333333297</v>
          </cell>
          <cell r="W35" t="str">
            <v>A</v>
          </cell>
          <cell r="X35">
            <v>9.0333333333333297</v>
          </cell>
          <cell r="Y35">
            <v>9.5940959409594093</v>
          </cell>
          <cell r="Z35">
            <v>8.1666666666666696</v>
          </cell>
        </row>
        <row r="36">
          <cell r="C36">
            <v>35209</v>
          </cell>
          <cell r="E36">
            <v>6.9354838709677402</v>
          </cell>
          <cell r="G36">
            <v>10.0418410041841</v>
          </cell>
          <cell r="H36">
            <v>7.7096774193548399</v>
          </cell>
          <cell r="W36" t="str">
            <v>M</v>
          </cell>
          <cell r="X36">
            <v>7.7096774193548399</v>
          </cell>
          <cell r="Y36">
            <v>10.0418410041841</v>
          </cell>
          <cell r="Z36">
            <v>6.9354838709677402</v>
          </cell>
        </row>
        <row r="37">
          <cell r="C37">
            <v>35239</v>
          </cell>
          <cell r="E37">
            <v>6.2333333333333298</v>
          </cell>
          <cell r="G37">
            <v>9.6618357487922708</v>
          </cell>
          <cell r="H37">
            <v>6.9</v>
          </cell>
          <cell r="W37" t="str">
            <v>J</v>
          </cell>
          <cell r="X37">
            <v>6.9</v>
          </cell>
          <cell r="Y37">
            <v>9.6618357487922708</v>
          </cell>
          <cell r="Z37">
            <v>6.2333333333333298</v>
          </cell>
        </row>
        <row r="38">
          <cell r="C38">
            <v>35269</v>
          </cell>
          <cell r="E38">
            <v>6.5806451612903203</v>
          </cell>
          <cell r="G38">
            <v>8.52017937219731</v>
          </cell>
          <cell r="H38">
            <v>7.1935483870967696</v>
          </cell>
          <cell r="W38" t="str">
            <v>J</v>
          </cell>
          <cell r="X38">
            <v>7.1935483870967696</v>
          </cell>
          <cell r="Y38">
            <v>8.52017937219731</v>
          </cell>
          <cell r="Z38">
            <v>6.5806451612903203</v>
          </cell>
        </row>
        <row r="39">
          <cell r="C39">
            <v>35299</v>
          </cell>
          <cell r="E39">
            <v>6.7419354838709697</v>
          </cell>
          <cell r="G39">
            <v>0</v>
          </cell>
          <cell r="H39">
            <v>6.7419354838709697</v>
          </cell>
          <cell r="W39" t="str">
            <v>A</v>
          </cell>
          <cell r="X39">
            <v>6.7419354838709697</v>
          </cell>
          <cell r="Y39">
            <v>0</v>
          </cell>
          <cell r="Z39">
            <v>6.7419354838709697</v>
          </cell>
        </row>
        <row r="40">
          <cell r="C40">
            <v>35329</v>
          </cell>
          <cell r="E40">
            <v>6</v>
          </cell>
          <cell r="G40">
            <v>0</v>
          </cell>
          <cell r="H40">
            <v>6</v>
          </cell>
          <cell r="W40" t="str">
            <v>S</v>
          </cell>
          <cell r="X40">
            <v>6</v>
          </cell>
          <cell r="Y40">
            <v>0</v>
          </cell>
          <cell r="Z40">
            <v>6</v>
          </cell>
        </row>
        <row r="41">
          <cell r="C41">
            <v>35359</v>
          </cell>
          <cell r="E41">
            <v>6.2903225806451601</v>
          </cell>
          <cell r="G41">
            <v>0</v>
          </cell>
          <cell r="H41">
            <v>6.2903225806451601</v>
          </cell>
          <cell r="W41" t="str">
            <v>O</v>
          </cell>
          <cell r="X41">
            <v>6.2903225806451601</v>
          </cell>
          <cell r="Y41">
            <v>0</v>
          </cell>
          <cell r="Z41">
            <v>6.2903225806451601</v>
          </cell>
        </row>
        <row r="42">
          <cell r="C42">
            <v>35389</v>
          </cell>
          <cell r="E42">
            <v>6.4666666666666703</v>
          </cell>
          <cell r="G42">
            <v>0</v>
          </cell>
          <cell r="H42">
            <v>6.4666666666666703</v>
          </cell>
          <cell r="W42" t="str">
            <v>N</v>
          </cell>
          <cell r="X42">
            <v>6.4666666666666703</v>
          </cell>
          <cell r="Y42">
            <v>0</v>
          </cell>
          <cell r="Z42">
            <v>6.4666666666666703</v>
          </cell>
        </row>
        <row r="43">
          <cell r="C43">
            <v>35419</v>
          </cell>
          <cell r="E43">
            <v>6.67741935483871</v>
          </cell>
          <cell r="G43">
            <v>0</v>
          </cell>
          <cell r="H43">
            <v>6.67741935483871</v>
          </cell>
          <cell r="W43" t="str">
            <v>D</v>
          </cell>
          <cell r="X43">
            <v>6.67741935483871</v>
          </cell>
          <cell r="Y43">
            <v>0</v>
          </cell>
          <cell r="Z43">
            <v>6.67741935483871</v>
          </cell>
        </row>
        <row r="44">
          <cell r="C44">
            <v>35449</v>
          </cell>
          <cell r="E44">
            <v>7.6451612903225801</v>
          </cell>
          <cell r="G44">
            <v>0</v>
          </cell>
          <cell r="H44">
            <v>7.6451612903225801</v>
          </cell>
          <cell r="W44" t="str">
            <v>Jan'97</v>
          </cell>
          <cell r="X44">
            <v>7.6451612903225801</v>
          </cell>
          <cell r="Y44">
            <v>0</v>
          </cell>
          <cell r="Z44">
            <v>7.6451612903225801</v>
          </cell>
        </row>
        <row r="45">
          <cell r="C45">
            <v>35479</v>
          </cell>
          <cell r="E45">
            <v>7.96428571428571</v>
          </cell>
          <cell r="G45">
            <v>0</v>
          </cell>
          <cell r="H45">
            <v>7.96428571428571</v>
          </cell>
          <cell r="W45" t="str">
            <v>F</v>
          </cell>
          <cell r="X45">
            <v>7.96428571428571</v>
          </cell>
          <cell r="Y45">
            <v>0</v>
          </cell>
          <cell r="Z45">
            <v>7.96428571428571</v>
          </cell>
        </row>
        <row r="46">
          <cell r="C46">
            <v>35509</v>
          </cell>
          <cell r="E46">
            <v>7.4838709677419404</v>
          </cell>
          <cell r="G46">
            <v>0</v>
          </cell>
          <cell r="H46">
            <v>7.4838709677419404</v>
          </cell>
          <cell r="W46" t="str">
            <v>M</v>
          </cell>
          <cell r="X46">
            <v>7.4838709677419404</v>
          </cell>
          <cell r="Y46">
            <v>0</v>
          </cell>
          <cell r="Z46">
            <v>7.4838709677419404</v>
          </cell>
        </row>
        <row r="47">
          <cell r="C47">
            <v>35539</v>
          </cell>
          <cell r="E47">
            <v>6.6333333333333302</v>
          </cell>
          <cell r="G47">
            <v>0</v>
          </cell>
          <cell r="H47">
            <v>6.6333333333333302</v>
          </cell>
          <cell r="W47" t="str">
            <v>A</v>
          </cell>
          <cell r="X47">
            <v>6.6333333333333302</v>
          </cell>
          <cell r="Y47">
            <v>0</v>
          </cell>
          <cell r="Z47">
            <v>6.6333333333333302</v>
          </cell>
        </row>
        <row r="48">
          <cell r="C48">
            <v>35569</v>
          </cell>
          <cell r="E48">
            <v>6.1290322580645196</v>
          </cell>
          <cell r="G48">
            <v>0</v>
          </cell>
          <cell r="H48">
            <v>6.1290322580645196</v>
          </cell>
          <cell r="W48" t="str">
            <v>M</v>
          </cell>
          <cell r="X48">
            <v>6.1290322580645196</v>
          </cell>
          <cell r="Y48">
            <v>0</v>
          </cell>
          <cell r="Z48">
            <v>6.1290322580645196</v>
          </cell>
        </row>
        <row r="49">
          <cell r="C49">
            <v>35599</v>
          </cell>
          <cell r="E49">
            <v>5.93333333333333</v>
          </cell>
          <cell r="G49">
            <v>0</v>
          </cell>
          <cell r="H49">
            <v>5.93333333333333</v>
          </cell>
          <cell r="W49" t="str">
            <v>J</v>
          </cell>
          <cell r="X49">
            <v>5.93333333333333</v>
          </cell>
          <cell r="Y49">
            <v>0</v>
          </cell>
          <cell r="Z49">
            <v>5.93333333333333</v>
          </cell>
        </row>
        <row r="50">
          <cell r="C50">
            <v>35629</v>
          </cell>
          <cell r="E50">
            <v>5.8709677419354804</v>
          </cell>
          <cell r="G50">
            <v>0</v>
          </cell>
          <cell r="H50">
            <v>5.8709677419354804</v>
          </cell>
          <cell r="W50" t="str">
            <v>J</v>
          </cell>
          <cell r="X50">
            <v>5.8709677419354804</v>
          </cell>
          <cell r="Y50">
            <v>0</v>
          </cell>
          <cell r="Z50">
            <v>5.8709677419354804</v>
          </cell>
        </row>
        <row r="51">
          <cell r="C51">
            <v>35659</v>
          </cell>
          <cell r="E51">
            <v>15.8709677419355</v>
          </cell>
          <cell r="G51">
            <v>0</v>
          </cell>
          <cell r="H51">
            <v>15.8709677419355</v>
          </cell>
          <cell r="W51" t="str">
            <v>A</v>
          </cell>
          <cell r="X51">
            <v>15.8709677419355</v>
          </cell>
          <cell r="Y51">
            <v>0</v>
          </cell>
          <cell r="Z51">
            <v>15.8709677419355</v>
          </cell>
        </row>
        <row r="52">
          <cell r="C52">
            <v>35689</v>
          </cell>
          <cell r="E52">
            <v>28</v>
          </cell>
          <cell r="G52">
            <v>0</v>
          </cell>
          <cell r="H52">
            <v>28</v>
          </cell>
          <cell r="W52" t="str">
            <v>S</v>
          </cell>
          <cell r="X52">
            <v>28</v>
          </cell>
          <cell r="Y52">
            <v>0</v>
          </cell>
          <cell r="Z52">
            <v>28</v>
          </cell>
        </row>
        <row r="53">
          <cell r="C53">
            <v>35719</v>
          </cell>
          <cell r="E53">
            <v>24.129032258064498</v>
          </cell>
          <cell r="G53">
            <v>0</v>
          </cell>
          <cell r="H53">
            <v>24.129032258064498</v>
          </cell>
          <cell r="W53" t="str">
            <v>O</v>
          </cell>
          <cell r="X53">
            <v>24.129032258064498</v>
          </cell>
          <cell r="Y53">
            <v>0</v>
          </cell>
          <cell r="Z53">
            <v>24.129032258064498</v>
          </cell>
        </row>
        <row r="54">
          <cell r="C54">
            <v>35749</v>
          </cell>
          <cell r="E54">
            <v>20.8333333333333</v>
          </cell>
          <cell r="G54">
            <v>0</v>
          </cell>
          <cell r="H54">
            <v>20.8333333333333</v>
          </cell>
          <cell r="W54" t="str">
            <v>N</v>
          </cell>
          <cell r="X54">
            <v>20.8333333333333</v>
          </cell>
          <cell r="Y54">
            <v>0</v>
          </cell>
          <cell r="Z54">
            <v>20.8333333333333</v>
          </cell>
        </row>
        <row r="55">
          <cell r="C55">
            <v>35779</v>
          </cell>
          <cell r="E55">
            <v>18.806451612903199</v>
          </cell>
          <cell r="G55">
            <v>0</v>
          </cell>
          <cell r="H55">
            <v>18.806451612903199</v>
          </cell>
          <cell r="W55" t="str">
            <v>D</v>
          </cell>
          <cell r="X55">
            <v>18.806451612903199</v>
          </cell>
          <cell r="Y55">
            <v>0</v>
          </cell>
          <cell r="Z55">
            <v>18.806451612903199</v>
          </cell>
        </row>
        <row r="56">
          <cell r="C56">
            <v>35809</v>
          </cell>
          <cell r="E56">
            <v>16.322580645161299</v>
          </cell>
          <cell r="G56">
            <v>0</v>
          </cell>
          <cell r="H56">
            <v>16.322580645161299</v>
          </cell>
          <cell r="W56" t="str">
            <v>Jan'98</v>
          </cell>
          <cell r="X56">
            <v>16.322580645161299</v>
          </cell>
          <cell r="Y56">
            <v>0</v>
          </cell>
          <cell r="Z56">
            <v>16.322580645161299</v>
          </cell>
        </row>
        <row r="57">
          <cell r="C57">
            <v>35839</v>
          </cell>
          <cell r="E57">
            <v>14.285714285714301</v>
          </cell>
          <cell r="G57">
            <v>0</v>
          </cell>
          <cell r="H57">
            <v>14.285714285714301</v>
          </cell>
          <cell r="W57" t="str">
            <v>F</v>
          </cell>
          <cell r="X57">
            <v>14.285714285714301</v>
          </cell>
          <cell r="Y57">
            <v>0</v>
          </cell>
          <cell r="Z57">
            <v>14.285714285714301</v>
          </cell>
        </row>
        <row r="58">
          <cell r="C58">
            <v>35869</v>
          </cell>
          <cell r="E58">
            <v>13.2258064516129</v>
          </cell>
          <cell r="G58">
            <v>0</v>
          </cell>
          <cell r="H58">
            <v>13.2258064516129</v>
          </cell>
          <cell r="W58" t="str">
            <v>M</v>
          </cell>
          <cell r="X58">
            <v>13.2258064516129</v>
          </cell>
          <cell r="Y58">
            <v>0</v>
          </cell>
          <cell r="Z58">
            <v>13.2258064516129</v>
          </cell>
        </row>
        <row r="59">
          <cell r="C59">
            <v>35899</v>
          </cell>
          <cell r="E59">
            <v>7.1</v>
          </cell>
          <cell r="G59">
            <v>0</v>
          </cell>
          <cell r="H59">
            <v>7.1</v>
          </cell>
          <cell r="W59" t="str">
            <v>A</v>
          </cell>
          <cell r="X59">
            <v>7.1</v>
          </cell>
          <cell r="Y59">
            <v>0</v>
          </cell>
          <cell r="Z59">
            <v>7.1</v>
          </cell>
        </row>
        <row r="60">
          <cell r="C60">
            <v>35929</v>
          </cell>
          <cell r="E60">
            <v>5.6129032258064502</v>
          </cell>
          <cell r="G60">
            <v>0</v>
          </cell>
          <cell r="H60">
            <v>5.6129032258064502</v>
          </cell>
          <cell r="W60" t="str">
            <v>M</v>
          </cell>
          <cell r="X60">
            <v>5.6129032258064502</v>
          </cell>
          <cell r="Y60">
            <v>0</v>
          </cell>
          <cell r="Z60">
            <v>5.6129032258064502</v>
          </cell>
        </row>
        <row r="61">
          <cell r="C61">
            <v>35959</v>
          </cell>
          <cell r="E61">
            <v>6.0333333333333297</v>
          </cell>
          <cell r="G61">
            <v>0</v>
          </cell>
          <cell r="H61">
            <v>6.0333333333333297</v>
          </cell>
          <cell r="W61" t="str">
            <v>J</v>
          </cell>
          <cell r="X61">
            <v>6.0333333333333297</v>
          </cell>
          <cell r="Y61">
            <v>0</v>
          </cell>
          <cell r="Z61">
            <v>6.0333333333333297</v>
          </cell>
        </row>
        <row r="62">
          <cell r="C62">
            <v>35989</v>
          </cell>
          <cell r="E62">
            <v>8.03571428571429</v>
          </cell>
          <cell r="G62">
            <v>0</v>
          </cell>
          <cell r="H62">
            <v>8.03571428571429</v>
          </cell>
          <cell r="W62" t="str">
            <v>J</v>
          </cell>
          <cell r="X62">
            <v>8.03571428571429</v>
          </cell>
          <cell r="Y62">
            <v>0</v>
          </cell>
          <cell r="Z62">
            <v>8.03571428571429</v>
          </cell>
        </row>
        <row r="63">
          <cell r="C63">
            <v>36019</v>
          </cell>
          <cell r="E63">
            <v>14.2258064516129</v>
          </cell>
          <cell r="G63">
            <v>0</v>
          </cell>
          <cell r="H63">
            <v>14.2258064516129</v>
          </cell>
          <cell r="W63" t="str">
            <v>A</v>
          </cell>
          <cell r="X63">
            <v>14.2258064516129</v>
          </cell>
          <cell r="Y63">
            <v>0</v>
          </cell>
          <cell r="Z63">
            <v>14.2258064516129</v>
          </cell>
        </row>
        <row r="64">
          <cell r="C64">
            <v>36049</v>
          </cell>
          <cell r="E64">
            <v>17</v>
          </cell>
          <cell r="G64">
            <v>0</v>
          </cell>
          <cell r="H64">
            <v>17</v>
          </cell>
          <cell r="W64" t="str">
            <v>S</v>
          </cell>
          <cell r="X64">
            <v>17</v>
          </cell>
          <cell r="Y64">
            <v>0</v>
          </cell>
          <cell r="Z64">
            <v>17</v>
          </cell>
        </row>
        <row r="65">
          <cell r="C65">
            <v>36079</v>
          </cell>
          <cell r="E65">
            <v>16.258064516129</v>
          </cell>
          <cell r="G65">
            <v>0</v>
          </cell>
          <cell r="H65">
            <v>16.258064516129</v>
          </cell>
          <cell r="W65" t="str">
            <v>O</v>
          </cell>
          <cell r="X65">
            <v>16.258064516129</v>
          </cell>
          <cell r="Y65">
            <v>0</v>
          </cell>
          <cell r="Z65">
            <v>16.258064516129</v>
          </cell>
        </row>
        <row r="66">
          <cell r="C66">
            <v>36109</v>
          </cell>
          <cell r="E66">
            <v>10.862068965517199</v>
          </cell>
          <cell r="G66">
            <v>16</v>
          </cell>
          <cell r="H66">
            <v>12.9310344827586</v>
          </cell>
          <cell r="W66" t="str">
            <v>N</v>
          </cell>
          <cell r="X66">
            <v>12.9310344827586</v>
          </cell>
          <cell r="Y66">
            <v>16</v>
          </cell>
          <cell r="Z66">
            <v>10.862068965517199</v>
          </cell>
        </row>
        <row r="67">
          <cell r="C67">
            <v>36139</v>
          </cell>
          <cell r="E67">
            <v>11.4838709677419</v>
          </cell>
          <cell r="G67">
            <v>4.8128342245989302</v>
          </cell>
          <cell r="H67">
            <v>12.064516129032301</v>
          </cell>
          <cell r="W67" t="str">
            <v>D</v>
          </cell>
          <cell r="X67">
            <v>12.064516129032301</v>
          </cell>
          <cell r="Y67">
            <v>4.8128342245989302</v>
          </cell>
          <cell r="Z67">
            <v>11.4838709677419</v>
          </cell>
        </row>
        <row r="68">
          <cell r="C68">
            <v>36169</v>
          </cell>
          <cell r="E68">
            <v>11.7741935483871</v>
          </cell>
          <cell r="G68">
            <v>4.1994750656167996</v>
          </cell>
          <cell r="H68">
            <v>12.290322580645199</v>
          </cell>
          <cell r="W68" t="str">
            <v>Jan'99</v>
          </cell>
          <cell r="X68">
            <v>12.290322580645199</v>
          </cell>
          <cell r="Y68">
            <v>4.1994750656167996</v>
          </cell>
          <cell r="Z68">
            <v>11.7741935483871</v>
          </cell>
        </row>
        <row r="69">
          <cell r="C69">
            <v>36199</v>
          </cell>
          <cell r="E69">
            <v>11.3214285714286</v>
          </cell>
          <cell r="G69">
            <v>4.22960725075529</v>
          </cell>
          <cell r="H69">
            <v>11.8214285714286</v>
          </cell>
          <cell r="W69" t="str">
            <v>F</v>
          </cell>
          <cell r="X69">
            <v>11.8214285714286</v>
          </cell>
          <cell r="Y69">
            <v>4.22960725075529</v>
          </cell>
          <cell r="Z69">
            <v>11.3214285714286</v>
          </cell>
        </row>
        <row r="70">
          <cell r="C70">
            <v>36229</v>
          </cell>
          <cell r="E70">
            <v>10.5161290322581</v>
          </cell>
          <cell r="G70">
            <v>5.2325581395348797</v>
          </cell>
          <cell r="H70">
            <v>11.0967741935484</v>
          </cell>
          <cell r="W70" t="str">
            <v>M</v>
          </cell>
          <cell r="X70">
            <v>11.0967741935484</v>
          </cell>
          <cell r="Y70">
            <v>5.2325581395348797</v>
          </cell>
          <cell r="Z70">
            <v>10.5161290322581</v>
          </cell>
        </row>
        <row r="71">
          <cell r="C71">
            <v>36259</v>
          </cell>
          <cell r="E71">
            <v>10.266666666666699</v>
          </cell>
          <cell r="G71">
            <v>5.5214723926380396</v>
          </cell>
          <cell r="H71">
            <v>10.866666666666699</v>
          </cell>
          <cell r="W71" t="str">
            <v>A</v>
          </cell>
          <cell r="X71">
            <v>10.866666666666699</v>
          </cell>
          <cell r="Y71">
            <v>5.5214723926380396</v>
          </cell>
          <cell r="Z71">
            <v>10.266666666666699</v>
          </cell>
        </row>
        <row r="72">
          <cell r="C72">
            <v>36289</v>
          </cell>
          <cell r="E72">
            <v>12</v>
          </cell>
          <cell r="G72">
            <v>4.1237113402061896</v>
          </cell>
          <cell r="H72">
            <v>12.5161290322581</v>
          </cell>
          <cell r="W72" t="str">
            <v>M</v>
          </cell>
          <cell r="X72">
            <v>12.5161290322581</v>
          </cell>
          <cell r="Y72">
            <v>4.1237113402061896</v>
          </cell>
          <cell r="Z72">
            <v>12</v>
          </cell>
        </row>
        <row r="73">
          <cell r="C73">
            <v>36319</v>
          </cell>
          <cell r="E73">
            <v>11.1034482758621</v>
          </cell>
          <cell r="G73">
            <v>4.1666666666666696</v>
          </cell>
          <cell r="H73">
            <v>11.586206896551699</v>
          </cell>
          <cell r="W73" t="str">
            <v>J</v>
          </cell>
          <cell r="X73">
            <v>11.586206896551699</v>
          </cell>
          <cell r="Y73">
            <v>4.1666666666666696</v>
          </cell>
          <cell r="Z73">
            <v>11.1034482758621</v>
          </cell>
        </row>
        <row r="74">
          <cell r="C74">
            <v>36349</v>
          </cell>
          <cell r="E74">
            <v>14.6428571428571</v>
          </cell>
          <cell r="G74">
            <v>3.9812646370023401</v>
          </cell>
          <cell r="H74">
            <v>15.25</v>
          </cell>
          <cell r="W74" t="str">
            <v>J</v>
          </cell>
          <cell r="X74">
            <v>15.25</v>
          </cell>
          <cell r="Y74">
            <v>3.9812646370023401</v>
          </cell>
          <cell r="Z74">
            <v>14.6428571428571</v>
          </cell>
        </row>
        <row r="75">
          <cell r="C75">
            <v>36379</v>
          </cell>
          <cell r="E75">
            <v>19.75</v>
          </cell>
          <cell r="G75">
            <v>3.2653061224489801</v>
          </cell>
          <cell r="H75">
            <v>20.4166666666667</v>
          </cell>
          <cell r="W75" t="str">
            <v>A</v>
          </cell>
          <cell r="X75">
            <v>20.4166666666667</v>
          </cell>
          <cell r="Y75">
            <v>3.2653061224489801</v>
          </cell>
          <cell r="Z75">
            <v>19.75</v>
          </cell>
        </row>
        <row r="76">
          <cell r="C76">
            <v>36409</v>
          </cell>
          <cell r="E76">
            <v>15.733333333333301</v>
          </cell>
          <cell r="G76">
            <v>3.0800821355236101</v>
          </cell>
          <cell r="H76">
            <v>16.233333333333299</v>
          </cell>
          <cell r="W76" t="str">
            <v>S</v>
          </cell>
          <cell r="X76">
            <v>16.233333333333299</v>
          </cell>
          <cell r="Y76">
            <v>3.0800821355236101</v>
          </cell>
          <cell r="Z76">
            <v>15.733333333333301</v>
          </cell>
        </row>
        <row r="77">
          <cell r="C77">
            <v>36439</v>
          </cell>
          <cell r="E77">
            <v>19.399999999999999</v>
          </cell>
          <cell r="G77">
            <v>6.2801932367149798</v>
          </cell>
          <cell r="H77">
            <v>20.7</v>
          </cell>
          <cell r="W77" t="str">
            <v>O</v>
          </cell>
          <cell r="X77">
            <v>20.7</v>
          </cell>
          <cell r="Y77">
            <v>6.2801932367149798</v>
          </cell>
          <cell r="Z77">
            <v>19.399999999999999</v>
          </cell>
        </row>
        <row r="78">
          <cell r="C78">
            <v>36469</v>
          </cell>
          <cell r="E78">
            <v>20.9</v>
          </cell>
          <cell r="G78">
            <v>5.2870090634441098</v>
          </cell>
          <cell r="H78">
            <v>22.066666666666698</v>
          </cell>
          <cell r="W78" t="str">
            <v>N</v>
          </cell>
          <cell r="X78">
            <v>22.066666666666698</v>
          </cell>
          <cell r="Y78">
            <v>5.2870090634441098</v>
          </cell>
          <cell r="Z78">
            <v>20.9</v>
          </cell>
        </row>
        <row r="79">
          <cell r="C79">
            <v>36499</v>
          </cell>
          <cell r="E79">
            <v>24.25</v>
          </cell>
          <cell r="G79">
            <v>12.273901808785499</v>
          </cell>
          <cell r="H79">
            <v>27.6428571428571</v>
          </cell>
        </row>
        <row r="80">
          <cell r="C80">
            <v>36529</v>
          </cell>
          <cell r="E80">
            <v>19.6666666666667</v>
          </cell>
          <cell r="G80">
            <v>16.246056782334399</v>
          </cell>
          <cell r="H80">
            <v>23.481481481481499</v>
          </cell>
        </row>
        <row r="81">
          <cell r="C81">
            <v>36559</v>
          </cell>
          <cell r="E81">
            <v>22.068965517241399</v>
          </cell>
          <cell r="G81">
            <v>8.1779053084648492</v>
          </cell>
          <cell r="H81">
            <v>24.034482758620701</v>
          </cell>
        </row>
        <row r="82">
          <cell r="C82">
            <v>36589</v>
          </cell>
          <cell r="E82">
            <v>16.322580645161299</v>
          </cell>
          <cell r="G82">
            <v>10.915492957746499</v>
          </cell>
          <cell r="H82">
            <v>18.322580645161299</v>
          </cell>
        </row>
        <row r="83">
          <cell r="C83">
            <v>36620</v>
          </cell>
          <cell r="E83">
            <v>15.862068965517199</v>
          </cell>
          <cell r="G83">
            <v>13.207547169811299</v>
          </cell>
          <cell r="H83">
            <v>18.275862068965498</v>
          </cell>
        </row>
        <row r="84">
          <cell r="C84">
            <v>36651</v>
          </cell>
          <cell r="E84">
            <v>17.8</v>
          </cell>
          <cell r="G84">
            <v>11.589403973509899</v>
          </cell>
          <cell r="H84">
            <v>20.133333333333301</v>
          </cell>
        </row>
        <row r="85">
          <cell r="C85">
            <v>36682</v>
          </cell>
          <cell r="E85">
            <v>14.1666666666667</v>
          </cell>
          <cell r="G85">
            <v>9.5744680851063801</v>
          </cell>
          <cell r="H85">
            <v>15.6666666666667</v>
          </cell>
        </row>
        <row r="86">
          <cell r="C86">
            <v>36713</v>
          </cell>
          <cell r="E86">
            <v>12.533333333333299</v>
          </cell>
          <cell r="G86">
            <v>11.943793911007001</v>
          </cell>
          <cell r="H86">
            <v>14.233333333333301</v>
          </cell>
        </row>
        <row r="87">
          <cell r="C87">
            <v>36744</v>
          </cell>
          <cell r="E87">
            <v>20.129032258064498</v>
          </cell>
          <cell r="G87">
            <v>11.7397454031117</v>
          </cell>
          <cell r="H87">
            <v>22.806451612903199</v>
          </cell>
        </row>
        <row r="88">
          <cell r="C88">
            <v>36775</v>
          </cell>
          <cell r="E88">
            <v>15.633333333333301</v>
          </cell>
          <cell r="G88">
            <v>10.1532567049808</v>
          </cell>
          <cell r="H88">
            <v>17.399999999999999</v>
          </cell>
        </row>
      </sheetData>
      <sheetData sheetId="1"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s>
    <sheetDataSet>
      <sheetData sheetId="0">
        <row r="6">
          <cell r="E6" t="str">
            <v>MINYAK</v>
          </cell>
        </row>
        <row r="195">
          <cell r="V195" t="str">
            <v>J-98</v>
          </cell>
          <cell r="W195">
            <v>2.8666666666666698</v>
          </cell>
          <cell r="X195">
            <v>73.023255813953497</v>
          </cell>
          <cell r="Y195">
            <v>0.77333333333333298</v>
          </cell>
        </row>
        <row r="196">
          <cell r="V196" t="str">
            <v>A</v>
          </cell>
          <cell r="W196">
            <v>6.4</v>
          </cell>
          <cell r="X196">
            <v>77.096774193548399</v>
          </cell>
          <cell r="Y196">
            <v>1.4658064516128999</v>
          </cell>
        </row>
        <row r="197">
          <cell r="V197" t="str">
            <v>S</v>
          </cell>
          <cell r="W197">
            <v>7.5614814814814801</v>
          </cell>
          <cell r="X197">
            <v>79.153605015674003</v>
          </cell>
          <cell r="Y197">
            <v>1.5762962962963001</v>
          </cell>
        </row>
        <row r="198">
          <cell r="V198" t="str">
            <v>O</v>
          </cell>
          <cell r="W198">
            <v>7.8348387096774204</v>
          </cell>
          <cell r="X198">
            <v>78.524374176548093</v>
          </cell>
          <cell r="Y198">
            <v>1.6825806451612899</v>
          </cell>
        </row>
        <row r="199">
          <cell r="V199" t="str">
            <v>N</v>
          </cell>
          <cell r="W199">
            <v>7.9359999999999999</v>
          </cell>
          <cell r="X199">
            <v>80.241935483871003</v>
          </cell>
          <cell r="Y199">
            <v>1.5680000000000001</v>
          </cell>
        </row>
      </sheetData>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s>
    <sheetDataSet>
      <sheetData sheetId="0">
        <row r="37">
          <cell r="AL37" t="str">
            <v>Jan '98</v>
          </cell>
          <cell r="AM37">
            <v>50.741935483871003</v>
          </cell>
          <cell r="AN37">
            <v>19.389701207883</v>
          </cell>
          <cell r="AO37">
            <v>40.903225806451601</v>
          </cell>
        </row>
        <row r="38">
          <cell r="AL38" t="str">
            <v>F</v>
          </cell>
          <cell r="AM38">
            <v>40.678571428571402</v>
          </cell>
          <cell r="AN38">
            <v>9.39420544337138</v>
          </cell>
          <cell r="AO38">
            <v>36.857142857142897</v>
          </cell>
        </row>
        <row r="39">
          <cell r="AL39" t="str">
            <v>M</v>
          </cell>
          <cell r="AM39">
            <v>34.290322580645203</v>
          </cell>
          <cell r="AN39">
            <v>8.3725305738475999</v>
          </cell>
          <cell r="AO39">
            <v>31.419354838709701</v>
          </cell>
        </row>
        <row r="40">
          <cell r="AL40" t="str">
            <v>A</v>
          </cell>
          <cell r="AM40">
            <v>29.966666666666701</v>
          </cell>
          <cell r="AN40">
            <v>11.1234705228031</v>
          </cell>
          <cell r="AO40">
            <v>26.633333333333301</v>
          </cell>
        </row>
        <row r="41">
          <cell r="AL41" t="str">
            <v>M</v>
          </cell>
          <cell r="AM41">
            <v>26.548387096774199</v>
          </cell>
          <cell r="AN41">
            <v>13.2442284325638</v>
          </cell>
          <cell r="AO41">
            <v>23.0322580645161</v>
          </cell>
        </row>
        <row r="42">
          <cell r="AL42" t="str">
            <v>J</v>
          </cell>
          <cell r="AM42">
            <v>23.233333333333299</v>
          </cell>
          <cell r="AN42">
            <v>10.473457675753201</v>
          </cell>
          <cell r="AO42">
            <v>20.8</v>
          </cell>
        </row>
        <row r="43">
          <cell r="AL43" t="str">
            <v>J</v>
          </cell>
          <cell r="AM43">
            <v>20.806451612903199</v>
          </cell>
          <cell r="AN43">
            <v>9.4573643410852704</v>
          </cell>
          <cell r="AO43">
            <v>18.838709677419399</v>
          </cell>
        </row>
        <row r="44">
          <cell r="AL44" t="str">
            <v>A</v>
          </cell>
          <cell r="AM44">
            <v>20.7741935483871</v>
          </cell>
          <cell r="AN44">
            <v>11.180124223602499</v>
          </cell>
          <cell r="AO44">
            <v>18.451612903225801</v>
          </cell>
        </row>
        <row r="45">
          <cell r="AL45" t="str">
            <v>S</v>
          </cell>
          <cell r="AM45">
            <v>19.466666666666701</v>
          </cell>
          <cell r="AN45">
            <v>11.6438356164384</v>
          </cell>
          <cell r="AO45">
            <v>17.2</v>
          </cell>
        </row>
        <row r="46">
          <cell r="AL46" t="str">
            <v>O</v>
          </cell>
          <cell r="AM46">
            <v>18.354838709677399</v>
          </cell>
          <cell r="AN46">
            <v>10.1933216168717</v>
          </cell>
          <cell r="AO46">
            <v>16.4838709677419</v>
          </cell>
        </row>
        <row r="47">
          <cell r="AL47" t="str">
            <v>N</v>
          </cell>
          <cell r="AM47">
            <v>17.433333333333302</v>
          </cell>
          <cell r="AN47">
            <v>9.7514340344168193</v>
          </cell>
          <cell r="AO47">
            <v>15.733333333333301</v>
          </cell>
        </row>
        <row r="48">
          <cell r="AL48" t="str">
            <v>D</v>
          </cell>
          <cell r="AM48">
            <v>15.580645161290301</v>
          </cell>
          <cell r="AN48">
            <v>4.9689440993788798</v>
          </cell>
          <cell r="AO48">
            <v>14.806451612903199</v>
          </cell>
        </row>
        <row r="49">
          <cell r="AL49" t="str">
            <v>Jan '99</v>
          </cell>
          <cell r="AM49">
            <v>15.1612903225806</v>
          </cell>
          <cell r="AN49">
            <v>5.31914893617021</v>
          </cell>
          <cell r="AO49">
            <v>14.3548387096774</v>
          </cell>
        </row>
        <row r="50">
          <cell r="AL50" t="str">
            <v>F</v>
          </cell>
          <cell r="AM50">
            <v>14.6785714285714</v>
          </cell>
          <cell r="AN50">
            <v>5.3527980535279802</v>
          </cell>
          <cell r="AO50">
            <v>13.8928571428571</v>
          </cell>
        </row>
        <row r="51">
          <cell r="AL51" t="str">
            <v>M</v>
          </cell>
          <cell r="AM51">
            <v>14.322580645161301</v>
          </cell>
          <cell r="AN51">
            <v>5.4054054054054097</v>
          </cell>
          <cell r="AO51">
            <v>13.548387096774199</v>
          </cell>
        </row>
        <row r="52">
          <cell r="AL52" t="str">
            <v>A</v>
          </cell>
          <cell r="AM52">
            <v>10.1724137931034</v>
          </cell>
          <cell r="AN52">
            <v>6.4406779661016902</v>
          </cell>
          <cell r="AO52">
            <v>9.5172413793103505</v>
          </cell>
        </row>
        <row r="53">
          <cell r="AL53" t="str">
            <v>M</v>
          </cell>
          <cell r="AM53">
            <v>12.935483870967699</v>
          </cell>
          <cell r="AN53">
            <v>12.2194513715711</v>
          </cell>
          <cell r="AO53">
            <v>11.3548387096774</v>
          </cell>
        </row>
        <row r="54">
          <cell r="AL54" t="str">
            <v>J</v>
          </cell>
          <cell r="AM54">
            <v>10.966666666666701</v>
          </cell>
          <cell r="AN54">
            <v>23.708206686930101</v>
          </cell>
          <cell r="AO54">
            <v>8.3666666666666707</v>
          </cell>
        </row>
        <row r="55">
          <cell r="AL55" t="str">
            <v>J</v>
          </cell>
          <cell r="AM55">
            <v>12.548387096774199</v>
          </cell>
          <cell r="AN55">
            <v>49.614395886889497</v>
          </cell>
          <cell r="AO55">
            <v>6.32258064516129</v>
          </cell>
        </row>
        <row r="56">
          <cell r="AL56" t="str">
            <v>A</v>
          </cell>
          <cell r="AM56">
            <v>10.935483870967699</v>
          </cell>
          <cell r="AN56">
            <v>58.407079646017699</v>
          </cell>
          <cell r="AO56">
            <v>4.5483870967741904</v>
          </cell>
        </row>
        <row r="57">
          <cell r="AL57" t="str">
            <v>S</v>
          </cell>
          <cell r="AM57">
            <v>9.8666666666666707</v>
          </cell>
          <cell r="AN57">
            <v>56.418918918918898</v>
          </cell>
          <cell r="AO57">
            <v>4.3</v>
          </cell>
        </row>
        <row r="58">
          <cell r="AL58" t="str">
            <v>O</v>
          </cell>
          <cell r="AM58">
            <v>19.730769230769202</v>
          </cell>
          <cell r="AN58">
            <v>57.699805068226098</v>
          </cell>
          <cell r="AO58">
            <v>8.3461538461538503</v>
          </cell>
        </row>
        <row r="59">
          <cell r="AL59" t="str">
            <v>N</v>
          </cell>
          <cell r="AM59">
            <v>24.1</v>
          </cell>
          <cell r="AN59">
            <v>47.164591977870003</v>
          </cell>
          <cell r="AO59">
            <v>12.733333333333301</v>
          </cell>
        </row>
      </sheetData>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rt"/>
      <sheetName val="MAIN"/>
      <sheetName val="Edit Ent Menu"/>
      <sheetName val="Edit Ent Menu 2"/>
      <sheetName val="Print Preview"/>
      <sheetName val="Print Preview 2"/>
      <sheetName val="Print"/>
      <sheetName val="Print Selection"/>
      <sheetName val="Printing Menu 1"/>
      <sheetName val="Printing Menu 2"/>
      <sheetName val="Cover"/>
      <sheetName val="Distribution List"/>
      <sheetName val="Bu-523- Drilling - Programe"/>
    </sheetNames>
    <definedNames>
      <definedName name="[Module4 Formula].Macro1"/>
      <definedName name="Macro46"/>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rt"/>
      <sheetName val="MAIN"/>
      <sheetName val="Edit Ent Menu"/>
      <sheetName val="Edit Ent Menu 2"/>
      <sheetName val="Print Preview"/>
      <sheetName val="Print Preview 2"/>
      <sheetName val="Print"/>
      <sheetName val="Print Selection"/>
      <sheetName val="Printing Menu 1"/>
      <sheetName val="Printing Menu 2"/>
      <sheetName val="Cover"/>
      <sheetName val="Distribution List"/>
      <sheetName val="Bu-523- Drilling - Programe"/>
    </sheetNames>
    <definedNames>
      <definedName name="[Module4 Formula].Macro1"/>
      <definedName name="Macro46"/>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OP.2"/>
      <sheetName val="Tally"/>
      <sheetName val="lk"/>
      <sheetName val="HARGA SATUAN"/>
      <sheetName val="PRP-05"/>
      <sheetName val="SENSITIVITAS"/>
      <sheetName val="ABK.04.AWALR+CO+TAB.RUPS"/>
      <sheetName val="7Liner"/>
      <sheetName val="MATFWD"/>
      <sheetName val="BHA Cal"/>
      <sheetName val="Link Word"/>
    </sheetNames>
    <sheetDataSet>
      <sheetData sheetId="0">
        <row r="31">
          <cell r="M31">
            <v>112.56986650100001</v>
          </cell>
          <cell r="P31">
            <v>0</v>
          </cell>
        </row>
        <row r="32">
          <cell r="P32">
            <v>25.4222427801901</v>
          </cell>
        </row>
        <row r="33">
          <cell r="P33">
            <v>119.38688139416466</v>
          </cell>
        </row>
        <row r="34">
          <cell r="P34">
            <v>205.46005571405013</v>
          </cell>
        </row>
        <row r="35">
          <cell r="P35">
            <v>283.64176573984605</v>
          </cell>
        </row>
        <row r="36">
          <cell r="P36">
            <v>353.93201147155304</v>
          </cell>
        </row>
        <row r="37">
          <cell r="P37">
            <v>416.33079290917084</v>
          </cell>
        </row>
        <row r="38">
          <cell r="P38">
            <v>470.83811005269939</v>
          </cell>
        </row>
        <row r="39">
          <cell r="P39">
            <v>517.45396290213864</v>
          </cell>
        </row>
        <row r="40">
          <cell r="P40">
            <v>556.1783514574887</v>
          </cell>
        </row>
        <row r="41">
          <cell r="P41">
            <v>587.01127571874974</v>
          </cell>
        </row>
        <row r="42">
          <cell r="P42">
            <v>609.95273568592143</v>
          </cell>
        </row>
        <row r="43">
          <cell r="P43">
            <v>625.00273135900386</v>
          </cell>
        </row>
        <row r="44">
          <cell r="P44" t="str">
            <v xml:space="preserve"> </v>
          </cell>
        </row>
        <row r="45">
          <cell r="P45" t="str">
            <v xml:space="preserve"> </v>
          </cell>
        </row>
        <row r="46">
          <cell r="P46" t="str">
            <v xml:space="preserve"> </v>
          </cell>
        </row>
        <row r="47">
          <cell r="P47" t="str">
            <v xml:space="preserve"> </v>
          </cell>
        </row>
        <row r="48">
          <cell r="P48" t="str">
            <v xml:space="preserve"> </v>
          </cell>
        </row>
        <row r="49">
          <cell r="P49" t="str">
            <v xml:space="preserve"> </v>
          </cell>
        </row>
        <row r="50">
          <cell r="P50" t="str">
            <v xml:space="preserve"> </v>
          </cell>
        </row>
        <row r="51">
          <cell r="P51" t="str">
            <v xml:space="preserve"> </v>
          </cell>
        </row>
        <row r="52">
          <cell r="P52" t="str">
            <v xml:space="preserve"> </v>
          </cell>
        </row>
        <row r="53">
          <cell r="P53" t="str">
            <v xml:space="preserve"> </v>
          </cell>
        </row>
        <row r="54">
          <cell r="P54" t="str">
            <v xml:space="preserve"> </v>
          </cell>
        </row>
        <row r="55">
          <cell r="P55" t="str">
            <v xml:space="preserve"> </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SENSITIVITAS"/>
    </sheetNames>
    <sheetDataSet>
      <sheetData sheetId="0">
        <row r="10">
          <cell r="M10">
            <v>469</v>
          </cell>
        </row>
        <row r="11">
          <cell r="M11">
            <v>1434</v>
          </cell>
        </row>
        <row r="12">
          <cell r="M12">
            <v>2059</v>
          </cell>
        </row>
        <row r="13">
          <cell r="M13">
            <v>2635</v>
          </cell>
        </row>
        <row r="14">
          <cell r="M14">
            <v>2798</v>
          </cell>
        </row>
        <row r="15">
          <cell r="M15">
            <v>3049</v>
          </cell>
        </row>
        <row r="16">
          <cell r="M16">
            <v>3303</v>
          </cell>
        </row>
        <row r="17">
          <cell r="M17">
            <v>3588</v>
          </cell>
        </row>
        <row r="18">
          <cell r="M18">
            <v>3890</v>
          </cell>
        </row>
        <row r="19">
          <cell r="M19">
            <v>4188</v>
          </cell>
        </row>
        <row r="20">
          <cell r="M20">
            <v>4486</v>
          </cell>
        </row>
        <row r="21">
          <cell r="M21">
            <v>4794</v>
          </cell>
        </row>
        <row r="22">
          <cell r="M22">
            <v>5066</v>
          </cell>
        </row>
        <row r="23">
          <cell r="M23">
            <v>5356</v>
          </cell>
        </row>
        <row r="24">
          <cell r="M24">
            <v>5649</v>
          </cell>
        </row>
        <row r="25">
          <cell r="M25">
            <v>5935</v>
          </cell>
        </row>
        <row r="26">
          <cell r="M26">
            <v>6241</v>
          </cell>
        </row>
        <row r="27">
          <cell r="M27">
            <v>6503</v>
          </cell>
        </row>
        <row r="28">
          <cell r="M28">
            <v>6741</v>
          </cell>
        </row>
        <row r="29">
          <cell r="M29">
            <v>6903</v>
          </cell>
        </row>
      </sheetData>
      <sheetData sheetId="1"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60M"/>
      <sheetName val="$ 50M"/>
      <sheetName val="$ 40M"/>
      <sheetName val="$ 30M"/>
      <sheetName val="$ 20M"/>
      <sheetName val="$ 10M"/>
      <sheetName val="Grafik"/>
      <sheetName val="PERHITUNGAN  KEEKONOMIAN (2)"/>
      <sheetName val="SENSITIVITAS"/>
      <sheetName val="REKAP"/>
      <sheetName val="Sheet1"/>
      <sheetName val="PRP-05"/>
    </sheetNames>
    <sheetDataSet>
      <sheetData sheetId="0"/>
      <sheetData sheetId="1"/>
      <sheetData sheetId="2"/>
      <sheetData sheetId="3"/>
      <sheetData sheetId="4"/>
      <sheetData sheetId="5"/>
      <sheetData sheetId="6"/>
      <sheetData sheetId="7"/>
      <sheetData sheetId="8">
        <row r="9">
          <cell r="F9">
            <v>44.064920585395754</v>
          </cell>
        </row>
        <row r="10">
          <cell r="F10">
            <v>48.171901558635504</v>
          </cell>
        </row>
        <row r="11">
          <cell r="F11">
            <v>52.690361818826695</v>
          </cell>
        </row>
        <row r="12">
          <cell r="F12">
            <v>3.6861591563059481</v>
          </cell>
        </row>
        <row r="13">
          <cell r="F13">
            <v>63.073097738230778</v>
          </cell>
        </row>
        <row r="14">
          <cell r="F14">
            <v>68.977722449747347</v>
          </cell>
        </row>
        <row r="15">
          <cell r="F15">
            <v>75.371089939634317</v>
          </cell>
        </row>
      </sheetData>
      <sheetData sheetId="9"/>
      <sheetData sheetId="10"/>
      <sheetData sheetId="1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Entry"/>
      <sheetName val="D_Bit"/>
      <sheetName val="Complaint"/>
      <sheetName val="EHP"/>
      <sheetName val="L Pad"/>
      <sheetName val="Module1"/>
      <sheetName val="Module2"/>
    </sheetNames>
    <sheetDataSet>
      <sheetData sheetId="0">
        <row r="10">
          <cell r="L10" t="str">
            <v>ppg</v>
          </cell>
        </row>
        <row r="15">
          <cell r="L15" t="str">
            <v>gpm</v>
          </cell>
        </row>
        <row r="21">
          <cell r="L21" t="str">
            <v>psi</v>
          </cell>
        </row>
      </sheetData>
      <sheetData sheetId="1"/>
      <sheetData sheetId="2"/>
      <sheetData sheetId="3"/>
      <sheetData sheetId="4"/>
      <sheetData sheetId="5" refreshError="1"/>
      <sheetData sheetId="6"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1  perfect well"/>
      <sheetName val="T2 average  normal"/>
      <sheetName val="T3 problem well  slow"/>
      <sheetName val="Aux"/>
      <sheetName val="Jujo Teco Breakdown Parker v2"/>
      <sheetName val="Graph"/>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roposal"/>
      <sheetName val="Auto Profile"/>
      <sheetName val="E.COMP"/>
      <sheetName val="BS19 (Tipe 1)"/>
      <sheetName val="BS20 (Tipe 1)"/>
      <sheetName val="WO Time"/>
      <sheetName val="Tab 1.0"/>
      <sheetName val="Tab 2.0"/>
      <sheetName val="Tab 3.0"/>
      <sheetName val="Chart"/>
      <sheetName val="Name MGR"/>
      <sheetName val="D.MATE"/>
      <sheetName val="D-A_MEP"/>
      <sheetName val="D-B_MOT"/>
      <sheetName val="C.NONM"/>
      <sheetName val="C2-14_TEL"/>
      <sheetName val="C2-16_RUP"/>
      <sheetName val="C2-19_RIG"/>
      <sheetName val="C2-21_MUD"/>
      <sheetName val="C2-34_OHL"/>
      <sheetName val="C2-38_CEM"/>
      <sheetName val="C2-39_CHL"/>
      <sheetName val="C2-40_PER"/>
      <sheetName val="C2-52_FUE"/>
      <sheetName val="RKM"/>
      <sheetName val="Defined Name"/>
    </sheetNames>
    <sheetDataSet>
      <sheetData sheetId="0">
        <row r="143">
          <cell r="AM143" t="str">
            <v>Nomer</v>
          </cell>
        </row>
        <row r="144">
          <cell r="AM144" t="str">
            <v>ADDITIONAL INFORMATION</v>
          </cell>
        </row>
        <row r="145">
          <cell r="AM145" t="str">
            <v>CLOSED OUT DATE</v>
          </cell>
        </row>
        <row r="146">
          <cell r="AM146" t="str">
            <v>COMPLETION BASED (DAYS)</v>
          </cell>
        </row>
        <row r="147">
          <cell r="AM147" t="str">
            <v>COMPLETION DATE</v>
          </cell>
        </row>
        <row r="148">
          <cell r="AM148" t="str">
            <v>COMPLETION SPEC</v>
          </cell>
        </row>
        <row r="149">
          <cell r="AM149" t="str">
            <v>HORSE POWER</v>
          </cell>
        </row>
        <row r="150">
          <cell r="AM150" t="str">
            <v>INTERVAL TOTAL PERFO</v>
          </cell>
        </row>
        <row r="151">
          <cell r="AM151" t="str">
            <v>JARAK MOVING</v>
          </cell>
        </row>
        <row r="152">
          <cell r="AM152" t="str">
            <v>KURS DOLLAR</v>
          </cell>
        </row>
        <row r="153">
          <cell r="AM153" t="str">
            <v>OVERLAP LINER 4.1/2"</v>
          </cell>
        </row>
        <row r="154">
          <cell r="AM154" t="str">
            <v>OVERLAP LINER 7"</v>
          </cell>
        </row>
        <row r="155">
          <cell r="AM155" t="str">
            <v>PLACED INTO SERVICE</v>
          </cell>
        </row>
        <row r="156">
          <cell r="AM156" t="str">
            <v>PLATFORM</v>
          </cell>
        </row>
        <row r="157">
          <cell r="AM157" t="str">
            <v>RIG DAYS</v>
          </cell>
        </row>
        <row r="158">
          <cell r="AM158" t="str">
            <v>SPUD DATE</v>
          </cell>
        </row>
        <row r="159">
          <cell r="AM159" t="str">
            <v>STATUS RIG</v>
          </cell>
        </row>
        <row r="160">
          <cell r="AM160" t="str">
            <v>TINGGI RIG FLOOR</v>
          </cell>
        </row>
        <row r="161">
          <cell r="AM161" t="str">
            <v>WELL STATUS</v>
          </cell>
        </row>
        <row r="162">
          <cell r="AM162" t="str">
            <v/>
          </cell>
        </row>
        <row r="163">
          <cell r="AM163" t="str">
            <v/>
          </cell>
        </row>
        <row r="164">
          <cell r="AM164" t="str">
            <v/>
          </cell>
        </row>
        <row r="165">
          <cell r="AM165" t="str">
            <v/>
          </cell>
        </row>
        <row r="166">
          <cell r="AM166" t="str">
            <v/>
          </cell>
        </row>
        <row r="167">
          <cell r="AM167" t="str">
            <v/>
          </cell>
        </row>
        <row r="168">
          <cell r="AM168" t="str">
            <v/>
          </cell>
        </row>
        <row r="169">
          <cell r="AM169" t="str">
            <v/>
          </cell>
        </row>
        <row r="170">
          <cell r="AM170" t="str">
            <v/>
          </cell>
        </row>
        <row r="171">
          <cell r="AM171" t="str">
            <v/>
          </cell>
        </row>
        <row r="172">
          <cell r="AM172" t="str">
            <v/>
          </cell>
        </row>
        <row r="173">
          <cell r="AM173" t="str">
            <v/>
          </cell>
        </row>
        <row r="174">
          <cell r="AM174" t="str">
            <v/>
          </cell>
        </row>
        <row r="175">
          <cell r="AM175" t="str">
            <v/>
          </cell>
        </row>
        <row r="176">
          <cell r="AM176" t="str">
            <v/>
          </cell>
        </row>
        <row r="177">
          <cell r="AM177" t="str">
            <v/>
          </cell>
        </row>
        <row r="178">
          <cell r="AM178" t="str">
            <v/>
          </cell>
        </row>
        <row r="179">
          <cell r="AM179" t="str">
            <v/>
          </cell>
        </row>
        <row r="180">
          <cell r="AM180" t="str">
            <v/>
          </cell>
        </row>
        <row r="181">
          <cell r="AM181" t="str">
            <v/>
          </cell>
        </row>
        <row r="182">
          <cell r="AM182" t="str">
            <v/>
          </cell>
        </row>
        <row r="183">
          <cell r="AM183" t="str">
            <v/>
          </cell>
        </row>
        <row r="184">
          <cell r="AM184" t="str">
            <v/>
          </cell>
        </row>
        <row r="185">
          <cell r="AM185" t="str">
            <v/>
          </cell>
        </row>
        <row r="186">
          <cell r="AM186" t="str">
            <v/>
          </cell>
        </row>
        <row r="187">
          <cell r="AM187" t="str">
            <v/>
          </cell>
        </row>
        <row r="188">
          <cell r="AM188" t="str">
            <v/>
          </cell>
        </row>
        <row r="189">
          <cell r="AM189" t="str">
            <v/>
          </cell>
        </row>
        <row r="190">
          <cell r="AM190" t="str">
            <v/>
          </cell>
        </row>
        <row r="191">
          <cell r="AM191" t="str">
            <v/>
          </cell>
        </row>
        <row r="192">
          <cell r="AM192" t="str">
            <v/>
          </cell>
        </row>
        <row r="193">
          <cell r="AM193" t="str">
            <v/>
          </cell>
        </row>
        <row r="194">
          <cell r="AM194" t="str">
            <v/>
          </cell>
        </row>
        <row r="195">
          <cell r="AM195" t="str">
            <v/>
          </cell>
        </row>
        <row r="196">
          <cell r="AM196" t="str">
            <v/>
          </cell>
        </row>
        <row r="197">
          <cell r="AM197" t="str">
            <v/>
          </cell>
        </row>
        <row r="198">
          <cell r="AM198" t="str">
            <v/>
          </cell>
        </row>
        <row r="199">
          <cell r="AM199" t="str">
            <v/>
          </cell>
        </row>
        <row r="200">
          <cell r="AM200" t="str">
            <v/>
          </cell>
        </row>
        <row r="201">
          <cell r="AM201" t="str">
            <v/>
          </cell>
        </row>
        <row r="202">
          <cell r="AM202" t="str">
            <v/>
          </cell>
        </row>
        <row r="203">
          <cell r="AM203" t="str">
            <v/>
          </cell>
        </row>
        <row r="204">
          <cell r="AM204" t="str">
            <v/>
          </cell>
        </row>
        <row r="205">
          <cell r="AM205" t="str">
            <v/>
          </cell>
        </row>
        <row r="206">
          <cell r="AM206" t="str">
            <v/>
          </cell>
        </row>
        <row r="207">
          <cell r="AM207" t="str">
            <v/>
          </cell>
        </row>
        <row r="208">
          <cell r="AM208" t="str">
            <v/>
          </cell>
        </row>
        <row r="209">
          <cell r="AM209" t="str">
            <v/>
          </cell>
        </row>
        <row r="210">
          <cell r="AM210" t="str">
            <v/>
          </cell>
        </row>
        <row r="211">
          <cell r="AM211" t="str">
            <v/>
          </cell>
        </row>
        <row r="212">
          <cell r="AM212" t="str">
            <v/>
          </cell>
        </row>
        <row r="213">
          <cell r="AM213" t="str">
            <v/>
          </cell>
        </row>
        <row r="214">
          <cell r="AM214" t="str">
            <v/>
          </cell>
        </row>
        <row r="215">
          <cell r="AM215" t="str">
            <v/>
          </cell>
        </row>
        <row r="216">
          <cell r="AM216" t="str">
            <v/>
          </cell>
        </row>
        <row r="217">
          <cell r="AM217" t="str">
            <v/>
          </cell>
        </row>
        <row r="218">
          <cell r="AM218" t="str">
            <v/>
          </cell>
        </row>
        <row r="219">
          <cell r="AM219" t="str">
            <v/>
          </cell>
        </row>
        <row r="220">
          <cell r="AM220" t="str">
            <v/>
          </cell>
        </row>
        <row r="221">
          <cell r="AM221" t="str">
            <v/>
          </cell>
        </row>
        <row r="222">
          <cell r="AM222" t="str">
            <v/>
          </cell>
        </row>
        <row r="223">
          <cell r="AM223" t="str">
            <v/>
          </cell>
        </row>
        <row r="224">
          <cell r="AM224" t="str">
            <v/>
          </cell>
        </row>
        <row r="225">
          <cell r="AM225" t="str">
            <v/>
          </cell>
        </row>
        <row r="226">
          <cell r="AM226" t="str">
            <v/>
          </cell>
        </row>
        <row r="227">
          <cell r="AM227" t="str">
            <v/>
          </cell>
        </row>
        <row r="228">
          <cell r="AM228" t="str">
            <v/>
          </cell>
        </row>
        <row r="229">
          <cell r="AM229" t="str">
            <v/>
          </cell>
        </row>
        <row r="230">
          <cell r="AM230" t="str">
            <v/>
          </cell>
        </row>
        <row r="231">
          <cell r="AM231" t="str">
            <v/>
          </cell>
        </row>
        <row r="232">
          <cell r="AM232" t="str">
            <v/>
          </cell>
        </row>
        <row r="233">
          <cell r="AM233" t="str">
            <v/>
          </cell>
        </row>
        <row r="234">
          <cell r="AM234" t="str">
            <v/>
          </cell>
        </row>
        <row r="235">
          <cell r="AM235" t="str">
            <v/>
          </cell>
        </row>
        <row r="236">
          <cell r="AM236" t="str">
            <v/>
          </cell>
        </row>
        <row r="237">
          <cell r="AM237" t="str">
            <v/>
          </cell>
        </row>
        <row r="238">
          <cell r="AM238" t="str">
            <v/>
          </cell>
        </row>
        <row r="239">
          <cell r="AM239" t="str">
            <v/>
          </cell>
        </row>
        <row r="240">
          <cell r="AM240" t="str">
            <v/>
          </cell>
        </row>
        <row r="241">
          <cell r="AM241" t="str">
            <v/>
          </cell>
        </row>
        <row r="242">
          <cell r="AM242" t="str">
            <v/>
          </cell>
        </row>
        <row r="243">
          <cell r="AM243" t="str">
            <v/>
          </cell>
        </row>
        <row r="244">
          <cell r="AM244" t="str">
            <v/>
          </cell>
        </row>
        <row r="245">
          <cell r="AM245" t="str">
            <v/>
          </cell>
        </row>
        <row r="246">
          <cell r="AM246" t="str">
            <v/>
          </cell>
        </row>
        <row r="247">
          <cell r="AM247" t="str">
            <v/>
          </cell>
        </row>
      </sheetData>
      <sheetData sheetId="1"/>
      <sheetData sheetId="2"/>
      <sheetData sheetId="3"/>
      <sheetData sheetId="4"/>
      <sheetData sheetId="5"/>
      <sheetData sheetId="6"/>
      <sheetData sheetId="7"/>
      <sheetData sheetId="8">
        <row r="6">
          <cell r="AR6">
            <v>0</v>
          </cell>
        </row>
        <row r="7">
          <cell r="AM7" t="str">
            <v>-------------------------------------------------------------------------------------------------------------------------------------------------------</v>
          </cell>
          <cell r="CK7">
            <v>0</v>
          </cell>
          <cell r="CL7">
            <v>0</v>
          </cell>
        </row>
        <row r="8">
          <cell r="AM8" t="str">
            <v>Rig Move &amp; Rig up</v>
          </cell>
          <cell r="CM8">
            <v>2</v>
          </cell>
        </row>
        <row r="9">
          <cell r="AM9" t="str">
            <v>Pre Spud SECTION</v>
          </cell>
          <cell r="CM9">
            <v>54</v>
          </cell>
        </row>
        <row r="10">
          <cell r="AM10" t="str">
            <v>Preparation and Killing well</v>
          </cell>
        </row>
        <row r="11">
          <cell r="AM11" t="str">
            <v>Observasi Well</v>
          </cell>
        </row>
        <row r="12">
          <cell r="AM12" t="str">
            <v>N/D Xmass Tree</v>
          </cell>
        </row>
        <row r="13">
          <cell r="AM13" t="str">
            <v>N/D Wellhead &amp; Production Line</v>
          </cell>
        </row>
        <row r="14">
          <cell r="AM14" t="str">
            <v>N/U BOP 7-1/16" x 3K &amp; BOP test</v>
          </cell>
        </row>
        <row r="15">
          <cell r="AM15" t="str">
            <v xml:space="preserve">Unset Packer </v>
          </cell>
        </row>
        <row r="16">
          <cell r="AM16" t="str">
            <v>Circulation Condition Mud</v>
          </cell>
        </row>
        <row r="17">
          <cell r="AM17" t="str">
            <v>POOH Production String + Packer 7" to Surface</v>
          </cell>
        </row>
        <row r="18">
          <cell r="AM18" t="str">
            <v xml:space="preserve">RIH OE Tbg 2-7/8" for Squeeze lapisan Eksisting </v>
          </cell>
        </row>
        <row r="19">
          <cell r="AM19" t="str">
            <v xml:space="preserve">Semen Squeeze lapisan Eksisting </v>
          </cell>
        </row>
        <row r="20">
          <cell r="AM20" t="str">
            <v>WOC</v>
          </cell>
        </row>
        <row r="21">
          <cell r="AM21" t="str">
            <v>POOH OE Tbg cementing  to surface</v>
          </cell>
        </row>
        <row r="22">
          <cell r="AM22" t="str">
            <v>RIH Scraper 7" to 1700 m</v>
          </cell>
        </row>
        <row r="23">
          <cell r="AM23" t="str">
            <v>Sirkulasi</v>
          </cell>
        </row>
        <row r="24">
          <cell r="AM24" t="str">
            <v>POOH Scraper 7" to surface</v>
          </cell>
        </row>
        <row r="25">
          <cell r="AM25" t="str">
            <v xml:space="preserve">Rig Up Wireline </v>
          </cell>
        </row>
        <row r="26">
          <cell r="AM26" t="str">
            <v>Run GR-CBL-CNL</v>
          </cell>
        </row>
        <row r="27">
          <cell r="AM27" t="str">
            <v>Perforasi zona remedial #1</v>
          </cell>
        </row>
        <row r="28">
          <cell r="AM28" t="str">
            <v xml:space="preserve">RIH OE Tbg 2-7/8" for remedial Cementing </v>
          </cell>
        </row>
        <row r="29">
          <cell r="AM29" t="str">
            <v>Cementing Perbaikan Bonding</v>
          </cell>
        </row>
        <row r="30">
          <cell r="AM30" t="str">
            <v>WOC</v>
          </cell>
        </row>
        <row r="31">
          <cell r="AM31" t="str">
            <v>POOH OE Tbg cementing  to surface</v>
          </cell>
        </row>
        <row r="32">
          <cell r="AM32" t="str">
            <v xml:space="preserve">Rig Up Wireline </v>
          </cell>
        </row>
        <row r="33">
          <cell r="AM33" t="str">
            <v>Perforasi zona remedial #2</v>
          </cell>
        </row>
        <row r="34">
          <cell r="AM34" t="str">
            <v xml:space="preserve">RIH OE Tbg 2-7/8" for remedial Cementing </v>
          </cell>
        </row>
        <row r="35">
          <cell r="AM35" t="str">
            <v>Cementing Perbaikan Bonding</v>
          </cell>
        </row>
        <row r="36">
          <cell r="AM36" t="str">
            <v>WOC</v>
          </cell>
        </row>
        <row r="37">
          <cell r="AM37" t="str">
            <v>POOH OE Tbg cementing  to surface</v>
          </cell>
        </row>
        <row r="38">
          <cell r="AM38" t="str">
            <v>M/U &amp; RIH DP + TCB 6'' to tag TOC at 1600 m</v>
          </cell>
        </row>
        <row r="39">
          <cell r="AM39" t="str">
            <v>Drill cement from 2100 to 2131 m (blong) Rate 250 m/day</v>
          </cell>
        </row>
        <row r="40">
          <cell r="AM40" t="str">
            <v>Circulate Hole Clean</v>
          </cell>
        </row>
        <row r="41">
          <cell r="AM41" t="str">
            <v xml:space="preserve">Pressure Test </v>
          </cell>
        </row>
        <row r="42">
          <cell r="AM42" t="str">
            <v>POOH TCB 6" to surface</v>
          </cell>
        </row>
        <row r="43">
          <cell r="AM43" t="str">
            <v>RIH Scraper 7" to 1700 m</v>
          </cell>
        </row>
        <row r="44">
          <cell r="AM44" t="str">
            <v>Sirkulasi</v>
          </cell>
        </row>
        <row r="45">
          <cell r="AM45" t="str">
            <v>POOH Scraper 7" to surface</v>
          </cell>
        </row>
        <row r="46">
          <cell r="AM46" t="str">
            <v xml:space="preserve">Rig Up Wireline </v>
          </cell>
        </row>
        <row r="47">
          <cell r="AM47" t="str">
            <v>Re run GR-CBL-VDL</v>
          </cell>
        </row>
        <row r="48">
          <cell r="AM48" t="str">
            <v>Perforasi Lapisan produksi</v>
          </cell>
        </row>
        <row r="49">
          <cell r="AM49" t="str">
            <v xml:space="preserve">RIH RPP Tbg 2-7/8" + Packer 7 to 2119 m. </v>
          </cell>
        </row>
        <row r="50">
          <cell r="AM50" t="str">
            <v>N/D BOP 7-1/16" x 3.000 psi</v>
          </cell>
        </row>
        <row r="51">
          <cell r="AM51" t="str">
            <v>N/U X-Mass Tree &amp; Pressure Test</v>
          </cell>
        </row>
        <row r="52">
          <cell r="AM52" t="str">
            <v>Swab dan Test Produksi Lapisan Target</v>
          </cell>
        </row>
        <row r="53">
          <cell r="AM53" t="str">
            <v>N/D X-Mastree</v>
          </cell>
        </row>
        <row r="54">
          <cell r="AM54" t="str">
            <v>N/U BOP 7-1/16" x 3K &amp; BOP test</v>
          </cell>
        </row>
        <row r="55">
          <cell r="AM55" t="str">
            <v>Release Packer 7''</v>
          </cell>
        </row>
        <row r="56">
          <cell r="AM56" t="str">
            <v>Circulation condition CF</v>
          </cell>
        </row>
        <row r="57">
          <cell r="AM57" t="str">
            <v>POOH RPP tbg 2-7/8'' Packer 7'' fr 1700 m to surface</v>
          </cell>
        </row>
        <row r="58">
          <cell r="AM58" t="str">
            <v>RIH RPP Tbg 2-7/8 + packer 7" to 1700 m</v>
          </cell>
        </row>
        <row r="59">
          <cell r="AM59" t="str">
            <v>N/D BOP 7-1/16" x 3.000 psi</v>
          </cell>
        </row>
        <row r="60">
          <cell r="AM60" t="str">
            <v>Masuk RBI</v>
          </cell>
        </row>
        <row r="61">
          <cell r="AM61" t="str">
            <v>N/U SRP Wellhead &amp; Production Line</v>
          </cell>
        </row>
        <row r="62">
          <cell r="AM62" t="str">
            <v>Production test and put well on production.</v>
          </cell>
        </row>
        <row r="63">
          <cell r="AM63" t="str">
            <v>Workover SECTION</v>
          </cell>
        </row>
        <row r="64">
          <cell r="AM64" t="str">
            <v>Rig Release</v>
          </cell>
        </row>
        <row r="65">
          <cell r="AM65" t="str">
            <v>Rig Release SECTION</v>
          </cell>
        </row>
        <row r="66">
          <cell r="AM66" t="str">
            <v/>
          </cell>
        </row>
        <row r="67">
          <cell r="AM67" t="str">
            <v/>
          </cell>
        </row>
        <row r="68">
          <cell r="AM68" t="str">
            <v/>
          </cell>
        </row>
        <row r="69">
          <cell r="AM69" t="str">
            <v/>
          </cell>
        </row>
        <row r="70">
          <cell r="AM70" t="str">
            <v/>
          </cell>
        </row>
        <row r="71">
          <cell r="AM71" t="str">
            <v/>
          </cell>
        </row>
        <row r="72">
          <cell r="AM72" t="str">
            <v/>
          </cell>
        </row>
        <row r="73">
          <cell r="AM73" t="str">
            <v/>
          </cell>
        </row>
        <row r="74">
          <cell r="AM74" t="str">
            <v/>
          </cell>
        </row>
        <row r="75">
          <cell r="AM75" t="str">
            <v/>
          </cell>
        </row>
        <row r="76">
          <cell r="AM76" t="str">
            <v/>
          </cell>
        </row>
        <row r="77">
          <cell r="AM77" t="str">
            <v/>
          </cell>
        </row>
        <row r="78">
          <cell r="AM78" t="str">
            <v/>
          </cell>
        </row>
        <row r="79">
          <cell r="AM79" t="str">
            <v/>
          </cell>
        </row>
        <row r="80">
          <cell r="AM80" t="str">
            <v/>
          </cell>
        </row>
        <row r="81">
          <cell r="AM81" t="str">
            <v/>
          </cell>
        </row>
        <row r="82">
          <cell r="AM82" t="str">
            <v/>
          </cell>
        </row>
        <row r="83">
          <cell r="AM83" t="str">
            <v/>
          </cell>
        </row>
        <row r="84">
          <cell r="AM84" t="str">
            <v/>
          </cell>
        </row>
        <row r="85">
          <cell r="AM85" t="str">
            <v/>
          </cell>
        </row>
        <row r="86">
          <cell r="AM86" t="str">
            <v/>
          </cell>
        </row>
        <row r="87">
          <cell r="AM87" t="str">
            <v/>
          </cell>
        </row>
        <row r="88">
          <cell r="AM88" t="str">
            <v/>
          </cell>
        </row>
        <row r="89">
          <cell r="AM89" t="str">
            <v/>
          </cell>
        </row>
        <row r="90">
          <cell r="AM90" t="str">
            <v/>
          </cell>
        </row>
        <row r="91">
          <cell r="AM91" t="str">
            <v/>
          </cell>
        </row>
        <row r="92">
          <cell r="AM92" t="str">
            <v/>
          </cell>
        </row>
        <row r="93">
          <cell r="AM93" t="str">
            <v/>
          </cell>
        </row>
        <row r="94">
          <cell r="AM94" t="str">
            <v/>
          </cell>
        </row>
        <row r="95">
          <cell r="AM95" t="str">
            <v/>
          </cell>
        </row>
        <row r="96">
          <cell r="AM96" t="str">
            <v/>
          </cell>
        </row>
        <row r="97">
          <cell r="AM97" t="str">
            <v/>
          </cell>
        </row>
        <row r="98">
          <cell r="AM98" t="str">
            <v/>
          </cell>
        </row>
        <row r="99">
          <cell r="AM99" t="str">
            <v/>
          </cell>
        </row>
        <row r="100">
          <cell r="AM100" t="str">
            <v/>
          </cell>
        </row>
        <row r="101">
          <cell r="AM101" t="str">
            <v/>
          </cell>
        </row>
        <row r="102">
          <cell r="AM102" t="str">
            <v/>
          </cell>
        </row>
        <row r="103">
          <cell r="AM103" t="str">
            <v/>
          </cell>
        </row>
        <row r="104">
          <cell r="AM104" t="str">
            <v/>
          </cell>
        </row>
        <row r="105">
          <cell r="AM105" t="str">
            <v/>
          </cell>
        </row>
        <row r="106">
          <cell r="AM106" t="str">
            <v/>
          </cell>
        </row>
        <row r="107">
          <cell r="AM107" t="str">
            <v/>
          </cell>
        </row>
        <row r="108">
          <cell r="AM108" t="str">
            <v/>
          </cell>
        </row>
        <row r="109">
          <cell r="AM109" t="str">
            <v/>
          </cell>
        </row>
        <row r="110">
          <cell r="AM110" t="str">
            <v/>
          </cell>
        </row>
        <row r="111">
          <cell r="AM111" t="str">
            <v/>
          </cell>
        </row>
        <row r="112">
          <cell r="AM112" t="str">
            <v/>
          </cell>
        </row>
        <row r="113">
          <cell r="AM113" t="str">
            <v/>
          </cell>
        </row>
        <row r="114">
          <cell r="AM114" t="str">
            <v/>
          </cell>
        </row>
        <row r="115">
          <cell r="AM115" t="str">
            <v/>
          </cell>
        </row>
        <row r="116">
          <cell r="AM116" t="str">
            <v/>
          </cell>
        </row>
        <row r="117">
          <cell r="AM117" t="str">
            <v/>
          </cell>
        </row>
        <row r="118">
          <cell r="AM118" t="str">
            <v/>
          </cell>
        </row>
        <row r="119">
          <cell r="AM119" t="str">
            <v/>
          </cell>
        </row>
        <row r="120">
          <cell r="AM120" t="str">
            <v/>
          </cell>
        </row>
        <row r="121">
          <cell r="AM121" t="str">
            <v/>
          </cell>
        </row>
        <row r="122">
          <cell r="AM122" t="str">
            <v/>
          </cell>
        </row>
        <row r="123">
          <cell r="AM123" t="str">
            <v/>
          </cell>
        </row>
        <row r="124">
          <cell r="AM124" t="str">
            <v/>
          </cell>
        </row>
        <row r="125">
          <cell r="AM125" t="str">
            <v/>
          </cell>
        </row>
        <row r="126">
          <cell r="AM126" t="str">
            <v/>
          </cell>
        </row>
        <row r="127">
          <cell r="AM127" t="str">
            <v/>
          </cell>
        </row>
        <row r="128">
          <cell r="AM128" t="str">
            <v/>
          </cell>
        </row>
        <row r="129">
          <cell r="AM129" t="str">
            <v/>
          </cell>
        </row>
        <row r="130">
          <cell r="AM130" t="str">
            <v/>
          </cell>
        </row>
        <row r="131">
          <cell r="AM131" t="str">
            <v/>
          </cell>
        </row>
        <row r="132">
          <cell r="AM132" t="str">
            <v/>
          </cell>
        </row>
        <row r="133">
          <cell r="AM133" t="str">
            <v/>
          </cell>
        </row>
        <row r="134">
          <cell r="AM134" t="str">
            <v/>
          </cell>
        </row>
        <row r="135">
          <cell r="AM135" t="str">
            <v/>
          </cell>
        </row>
        <row r="136">
          <cell r="AM136" t="str">
            <v/>
          </cell>
        </row>
        <row r="137">
          <cell r="AM137" t="str">
            <v/>
          </cell>
        </row>
        <row r="138">
          <cell r="AM138" t="str">
            <v/>
          </cell>
        </row>
        <row r="139">
          <cell r="AM139" t="str">
            <v/>
          </cell>
        </row>
        <row r="140">
          <cell r="AM140" t="str">
            <v/>
          </cell>
        </row>
        <row r="141">
          <cell r="AM141" t="str">
            <v/>
          </cell>
        </row>
        <row r="142">
          <cell r="AM142" t="str">
            <v/>
          </cell>
        </row>
        <row r="143">
          <cell r="AM143" t="str">
            <v/>
          </cell>
        </row>
        <row r="144">
          <cell r="AM144" t="str">
            <v/>
          </cell>
        </row>
        <row r="145">
          <cell r="AM145" t="str">
            <v/>
          </cell>
        </row>
        <row r="146">
          <cell r="AM146" t="str">
            <v/>
          </cell>
        </row>
        <row r="147">
          <cell r="AM147" t="str">
            <v/>
          </cell>
        </row>
        <row r="148">
          <cell r="AM148" t="str">
            <v/>
          </cell>
        </row>
        <row r="149">
          <cell r="AM149" t="str">
            <v/>
          </cell>
        </row>
        <row r="150">
          <cell r="AM150" t="str">
            <v/>
          </cell>
        </row>
        <row r="151">
          <cell r="AM151" t="str">
            <v/>
          </cell>
        </row>
        <row r="152">
          <cell r="AM152" t="str">
            <v/>
          </cell>
        </row>
        <row r="153">
          <cell r="AM153" t="str">
            <v/>
          </cell>
        </row>
        <row r="154">
          <cell r="AM154" t="str">
            <v/>
          </cell>
        </row>
        <row r="155">
          <cell r="AM155" t="str">
            <v/>
          </cell>
        </row>
        <row r="156">
          <cell r="AM156" t="str">
            <v/>
          </cell>
        </row>
        <row r="157">
          <cell r="AM157" t="str">
            <v/>
          </cell>
        </row>
        <row r="158">
          <cell r="AM158" t="str">
            <v/>
          </cell>
        </row>
        <row r="159">
          <cell r="AM159" t="str">
            <v/>
          </cell>
        </row>
        <row r="160">
          <cell r="AM160" t="str">
            <v/>
          </cell>
        </row>
        <row r="161">
          <cell r="AM161" t="str">
            <v/>
          </cell>
        </row>
        <row r="162">
          <cell r="AM162" t="str">
            <v/>
          </cell>
        </row>
        <row r="163">
          <cell r="AM163" t="str">
            <v/>
          </cell>
        </row>
        <row r="164">
          <cell r="AM164" t="str">
            <v/>
          </cell>
        </row>
        <row r="165">
          <cell r="AM165" t="str">
            <v/>
          </cell>
        </row>
        <row r="166">
          <cell r="AM166" t="str">
            <v/>
          </cell>
        </row>
        <row r="167">
          <cell r="AM167" t="str">
            <v/>
          </cell>
        </row>
        <row r="168">
          <cell r="AM168" t="str">
            <v/>
          </cell>
        </row>
        <row r="169">
          <cell r="AM169" t="str">
            <v/>
          </cell>
        </row>
        <row r="170">
          <cell r="AM170" t="str">
            <v/>
          </cell>
        </row>
        <row r="171">
          <cell r="AM171" t="str">
            <v/>
          </cell>
        </row>
        <row r="172">
          <cell r="AM172" t="str">
            <v/>
          </cell>
        </row>
        <row r="173">
          <cell r="AM173" t="str">
            <v/>
          </cell>
        </row>
        <row r="174">
          <cell r="AM174" t="str">
            <v/>
          </cell>
        </row>
        <row r="175">
          <cell r="AM175" t="str">
            <v/>
          </cell>
        </row>
        <row r="176">
          <cell r="AM176" t="str">
            <v/>
          </cell>
        </row>
        <row r="177">
          <cell r="AM177" t="str">
            <v/>
          </cell>
        </row>
        <row r="178">
          <cell r="AM178" t="str">
            <v/>
          </cell>
        </row>
        <row r="179">
          <cell r="AM179" t="str">
            <v/>
          </cell>
        </row>
        <row r="180">
          <cell r="AM180" t="str">
            <v/>
          </cell>
        </row>
        <row r="181">
          <cell r="AM181" t="str">
            <v/>
          </cell>
        </row>
        <row r="182">
          <cell r="AM182" t="str">
            <v/>
          </cell>
        </row>
        <row r="183">
          <cell r="AM183" t="str">
            <v/>
          </cell>
        </row>
        <row r="184">
          <cell r="AM184" t="str">
            <v/>
          </cell>
        </row>
        <row r="185">
          <cell r="AM185" t="str">
            <v/>
          </cell>
        </row>
        <row r="186">
          <cell r="AM186" t="str">
            <v/>
          </cell>
        </row>
        <row r="187">
          <cell r="AM187" t="str">
            <v/>
          </cell>
        </row>
        <row r="188">
          <cell r="AM188" t="str">
            <v/>
          </cell>
        </row>
        <row r="189">
          <cell r="AM189" t="str">
            <v/>
          </cell>
        </row>
        <row r="190">
          <cell r="AM190" t="str">
            <v/>
          </cell>
        </row>
        <row r="191">
          <cell r="AM191" t="str">
            <v/>
          </cell>
        </row>
        <row r="192">
          <cell r="AM192" t="str">
            <v/>
          </cell>
        </row>
        <row r="193">
          <cell r="AM193" t="str">
            <v/>
          </cell>
        </row>
        <row r="194">
          <cell r="AM194" t="str">
            <v/>
          </cell>
        </row>
        <row r="195">
          <cell r="AM195" t="str">
            <v/>
          </cell>
        </row>
        <row r="196">
          <cell r="AM196" t="str">
            <v/>
          </cell>
        </row>
        <row r="197">
          <cell r="AM197" t="str">
            <v/>
          </cell>
        </row>
        <row r="198">
          <cell r="AM198" t="str">
            <v/>
          </cell>
        </row>
        <row r="199">
          <cell r="AM199" t="str">
            <v/>
          </cell>
        </row>
        <row r="200">
          <cell r="AM200" t="str">
            <v/>
          </cell>
        </row>
        <row r="201">
          <cell r="AM201" t="str">
            <v/>
          </cell>
        </row>
        <row r="202">
          <cell r="AM202" t="str">
            <v/>
          </cell>
        </row>
        <row r="203">
          <cell r="AM203" t="str">
            <v/>
          </cell>
        </row>
        <row r="204">
          <cell r="AM204" t="str">
            <v/>
          </cell>
        </row>
        <row r="205">
          <cell r="AM205" t="str">
            <v/>
          </cell>
        </row>
        <row r="206">
          <cell r="AM206" t="str">
            <v/>
          </cell>
        </row>
        <row r="207">
          <cell r="AM207" t="str">
            <v/>
          </cell>
        </row>
        <row r="208">
          <cell r="AM208" t="str">
            <v/>
          </cell>
        </row>
        <row r="209">
          <cell r="AM209" t="str">
            <v/>
          </cell>
        </row>
        <row r="210">
          <cell r="AM210" t="str">
            <v/>
          </cell>
        </row>
        <row r="211">
          <cell r="AM211" t="str">
            <v/>
          </cell>
        </row>
        <row r="212">
          <cell r="AM212" t="str">
            <v/>
          </cell>
        </row>
        <row r="213">
          <cell r="AM213" t="str">
            <v/>
          </cell>
        </row>
        <row r="214">
          <cell r="AM214" t="str">
            <v/>
          </cell>
        </row>
        <row r="215">
          <cell r="AM215" t="str">
            <v/>
          </cell>
        </row>
        <row r="216">
          <cell r="AM216" t="str">
            <v/>
          </cell>
        </row>
        <row r="217">
          <cell r="AM217" t="str">
            <v/>
          </cell>
        </row>
        <row r="218">
          <cell r="AM218" t="str">
            <v/>
          </cell>
        </row>
        <row r="219">
          <cell r="AM219" t="str">
            <v/>
          </cell>
        </row>
        <row r="220">
          <cell r="AM220" t="str">
            <v/>
          </cell>
        </row>
        <row r="221">
          <cell r="AM221" t="str">
            <v/>
          </cell>
        </row>
        <row r="222">
          <cell r="AM222" t="str">
            <v/>
          </cell>
        </row>
        <row r="223">
          <cell r="AM223" t="str">
            <v/>
          </cell>
        </row>
        <row r="224">
          <cell r="AM224" t="str">
            <v/>
          </cell>
        </row>
        <row r="225">
          <cell r="AM225" t="str">
            <v/>
          </cell>
        </row>
        <row r="226">
          <cell r="AM226" t="str">
            <v/>
          </cell>
        </row>
        <row r="227">
          <cell r="AM227" t="str">
            <v/>
          </cell>
        </row>
        <row r="228">
          <cell r="AM228" t="str">
            <v/>
          </cell>
        </row>
        <row r="229">
          <cell r="AM229" t="str">
            <v/>
          </cell>
        </row>
        <row r="230">
          <cell r="AM230" t="str">
            <v/>
          </cell>
        </row>
        <row r="231">
          <cell r="AM231" t="str">
            <v/>
          </cell>
        </row>
        <row r="232">
          <cell r="AM232" t="str">
            <v/>
          </cell>
        </row>
        <row r="233">
          <cell r="AM233" t="str">
            <v/>
          </cell>
        </row>
        <row r="234">
          <cell r="AM234" t="str">
            <v/>
          </cell>
        </row>
        <row r="235">
          <cell r="AM235" t="str">
            <v/>
          </cell>
        </row>
        <row r="236">
          <cell r="AM236" t="str">
            <v/>
          </cell>
        </row>
        <row r="237">
          <cell r="AM237" t="str">
            <v/>
          </cell>
        </row>
        <row r="238">
          <cell r="AM238" t="str">
            <v/>
          </cell>
        </row>
        <row r="239">
          <cell r="AM239" t="str">
            <v/>
          </cell>
        </row>
        <row r="240">
          <cell r="AM240" t="str">
            <v/>
          </cell>
        </row>
        <row r="241">
          <cell r="AM241" t="str">
            <v/>
          </cell>
        </row>
        <row r="242">
          <cell r="AM242" t="str">
            <v/>
          </cell>
        </row>
        <row r="243">
          <cell r="AM243" t="str">
            <v/>
          </cell>
        </row>
        <row r="244">
          <cell r="AM244" t="str">
            <v/>
          </cell>
        </row>
        <row r="245">
          <cell r="AM245" t="str">
            <v/>
          </cell>
        </row>
        <row r="246">
          <cell r="AM246" t="str">
            <v/>
          </cell>
        </row>
        <row r="247">
          <cell r="AM247" t="str">
            <v/>
          </cell>
        </row>
        <row r="248">
          <cell r="AM248" t="str">
            <v/>
          </cell>
        </row>
        <row r="249">
          <cell r="AM249" t="str">
            <v/>
          </cell>
        </row>
        <row r="250">
          <cell r="AM250" t="str">
            <v/>
          </cell>
        </row>
        <row r="251">
          <cell r="AM251" t="str">
            <v/>
          </cell>
        </row>
        <row r="252">
          <cell r="AM252" t="str">
            <v/>
          </cell>
        </row>
        <row r="253">
          <cell r="AM253" t="str">
            <v/>
          </cell>
        </row>
        <row r="254">
          <cell r="AM254" t="str">
            <v/>
          </cell>
        </row>
        <row r="255">
          <cell r="AM255" t="str">
            <v/>
          </cell>
        </row>
        <row r="256">
          <cell r="AM256" t="str">
            <v/>
          </cell>
        </row>
        <row r="257">
          <cell r="AM257" t="str">
            <v/>
          </cell>
        </row>
        <row r="258">
          <cell r="AM258" t="str">
            <v/>
          </cell>
        </row>
        <row r="259">
          <cell r="AM259" t="str">
            <v/>
          </cell>
        </row>
        <row r="260">
          <cell r="AM260" t="str">
            <v/>
          </cell>
        </row>
        <row r="261">
          <cell r="AM261" t="str">
            <v/>
          </cell>
        </row>
        <row r="262">
          <cell r="AM262" t="str">
            <v/>
          </cell>
        </row>
        <row r="263">
          <cell r="AM263" t="str">
            <v/>
          </cell>
        </row>
        <row r="264">
          <cell r="AM264" t="str">
            <v/>
          </cell>
        </row>
        <row r="265">
          <cell r="AM265" t="str">
            <v/>
          </cell>
        </row>
        <row r="266">
          <cell r="AM266" t="str">
            <v/>
          </cell>
        </row>
        <row r="267">
          <cell r="AM267" t="str">
            <v/>
          </cell>
        </row>
        <row r="268">
          <cell r="AM268" t="str">
            <v/>
          </cell>
        </row>
        <row r="269">
          <cell r="AM269" t="str">
            <v/>
          </cell>
        </row>
        <row r="270">
          <cell r="AM270" t="str">
            <v/>
          </cell>
        </row>
        <row r="271">
          <cell r="AM271" t="str">
            <v/>
          </cell>
        </row>
        <row r="272">
          <cell r="AM272" t="str">
            <v/>
          </cell>
        </row>
        <row r="273">
          <cell r="AM273" t="str">
            <v/>
          </cell>
        </row>
        <row r="274">
          <cell r="AM274" t="str">
            <v/>
          </cell>
        </row>
        <row r="275">
          <cell r="AM275" t="str">
            <v/>
          </cell>
        </row>
        <row r="276">
          <cell r="AM276" t="str">
            <v/>
          </cell>
        </row>
        <row r="277">
          <cell r="AM277" t="str">
            <v/>
          </cell>
        </row>
        <row r="278">
          <cell r="AM278" t="str">
            <v/>
          </cell>
        </row>
        <row r="279">
          <cell r="AM279" t="str">
            <v/>
          </cell>
        </row>
        <row r="280">
          <cell r="AM280" t="str">
            <v/>
          </cell>
        </row>
        <row r="281">
          <cell r="AM281" t="str">
            <v/>
          </cell>
        </row>
        <row r="282">
          <cell r="AM282" t="str">
            <v/>
          </cell>
        </row>
        <row r="283">
          <cell r="AM283" t="str">
            <v/>
          </cell>
        </row>
        <row r="284">
          <cell r="AM284" t="str">
            <v/>
          </cell>
        </row>
        <row r="285">
          <cell r="AM285" t="str">
            <v/>
          </cell>
        </row>
        <row r="286">
          <cell r="AM286" t="str">
            <v/>
          </cell>
        </row>
        <row r="287">
          <cell r="AM287" t="str">
            <v/>
          </cell>
        </row>
        <row r="288">
          <cell r="AM288" t="str">
            <v/>
          </cell>
        </row>
        <row r="289">
          <cell r="AM289" t="str">
            <v/>
          </cell>
        </row>
        <row r="290">
          <cell r="AM290" t="str">
            <v/>
          </cell>
        </row>
        <row r="291">
          <cell r="AM291" t="str">
            <v/>
          </cell>
        </row>
        <row r="292">
          <cell r="AM292" t="str">
            <v/>
          </cell>
        </row>
        <row r="293">
          <cell r="AM293" t="str">
            <v/>
          </cell>
        </row>
        <row r="294">
          <cell r="AM294" t="str">
            <v/>
          </cell>
        </row>
        <row r="295">
          <cell r="AM295" t="str">
            <v/>
          </cell>
        </row>
        <row r="296">
          <cell r="AM296" t="str">
            <v/>
          </cell>
        </row>
        <row r="297">
          <cell r="AM297" t="str">
            <v/>
          </cell>
        </row>
        <row r="298">
          <cell r="AM298" t="str">
            <v/>
          </cell>
        </row>
        <row r="299">
          <cell r="AM299" t="str">
            <v/>
          </cell>
        </row>
        <row r="300">
          <cell r="AM300" t="str">
            <v/>
          </cell>
        </row>
        <row r="301">
          <cell r="AM301" t="str">
            <v/>
          </cell>
        </row>
        <row r="302">
          <cell r="AM302" t="str">
            <v/>
          </cell>
        </row>
        <row r="303">
          <cell r="AM303" t="str">
            <v/>
          </cell>
        </row>
        <row r="304">
          <cell r="AM304" t="str">
            <v/>
          </cell>
        </row>
        <row r="305">
          <cell r="AM305" t="str">
            <v/>
          </cell>
        </row>
        <row r="306">
          <cell r="AM306" t="str">
            <v/>
          </cell>
        </row>
        <row r="307">
          <cell r="AM307" t="str">
            <v/>
          </cell>
        </row>
        <row r="308">
          <cell r="AM308" t="str">
            <v/>
          </cell>
        </row>
        <row r="309">
          <cell r="AM309" t="str">
            <v/>
          </cell>
        </row>
        <row r="310">
          <cell r="AM310" t="str">
            <v/>
          </cell>
        </row>
        <row r="311">
          <cell r="AM311" t="str">
            <v/>
          </cell>
        </row>
        <row r="312">
          <cell r="AM312" t="str">
            <v/>
          </cell>
        </row>
        <row r="313">
          <cell r="AM313" t="str">
            <v/>
          </cell>
        </row>
        <row r="314">
          <cell r="AM314" t="str">
            <v/>
          </cell>
        </row>
        <row r="315">
          <cell r="AM315" t="str">
            <v/>
          </cell>
        </row>
        <row r="316">
          <cell r="AM316" t="str">
            <v/>
          </cell>
        </row>
        <row r="317">
          <cell r="AM317" t="str">
            <v/>
          </cell>
        </row>
        <row r="318">
          <cell r="AM318" t="str">
            <v/>
          </cell>
        </row>
        <row r="319">
          <cell r="AM319" t="str">
            <v/>
          </cell>
        </row>
        <row r="320">
          <cell r="AM320" t="str">
            <v/>
          </cell>
        </row>
        <row r="321">
          <cell r="AM321" t="str">
            <v/>
          </cell>
        </row>
        <row r="322">
          <cell r="AM322" t="str">
            <v/>
          </cell>
        </row>
        <row r="323">
          <cell r="AM323" t="str">
            <v/>
          </cell>
        </row>
        <row r="324">
          <cell r="AM324" t="str">
            <v/>
          </cell>
        </row>
        <row r="325">
          <cell r="AM325" t="str">
            <v/>
          </cell>
        </row>
        <row r="326">
          <cell r="AM326" t="str">
            <v/>
          </cell>
        </row>
        <row r="327">
          <cell r="AM327" t="str">
            <v/>
          </cell>
        </row>
        <row r="328">
          <cell r="AM328" t="str">
            <v/>
          </cell>
        </row>
        <row r="329">
          <cell r="AM329" t="str">
            <v/>
          </cell>
        </row>
        <row r="330">
          <cell r="AM330" t="str">
            <v/>
          </cell>
        </row>
        <row r="331">
          <cell r="AM331" t="str">
            <v/>
          </cell>
        </row>
        <row r="332">
          <cell r="AM332" t="str">
            <v/>
          </cell>
        </row>
        <row r="333">
          <cell r="AM333" t="str">
            <v/>
          </cell>
        </row>
        <row r="334">
          <cell r="AM334" t="str">
            <v/>
          </cell>
        </row>
        <row r="335">
          <cell r="AM335" t="str">
            <v/>
          </cell>
        </row>
        <row r="336">
          <cell r="AM336" t="str">
            <v/>
          </cell>
        </row>
        <row r="337">
          <cell r="AM337" t="str">
            <v/>
          </cell>
        </row>
        <row r="338">
          <cell r="AM338" t="str">
            <v/>
          </cell>
        </row>
        <row r="339">
          <cell r="AM339" t="str">
            <v/>
          </cell>
        </row>
        <row r="340">
          <cell r="AM340" t="str">
            <v/>
          </cell>
        </row>
        <row r="341">
          <cell r="AM341" t="str">
            <v/>
          </cell>
        </row>
        <row r="342">
          <cell r="AM342" t="str">
            <v/>
          </cell>
        </row>
        <row r="343">
          <cell r="AM343" t="str">
            <v/>
          </cell>
        </row>
        <row r="344">
          <cell r="AM344" t="str">
            <v/>
          </cell>
        </row>
        <row r="345">
          <cell r="AM345" t="str">
            <v/>
          </cell>
        </row>
        <row r="346">
          <cell r="AM346" t="str">
            <v/>
          </cell>
        </row>
        <row r="347">
          <cell r="AM347" t="str">
            <v/>
          </cell>
        </row>
        <row r="348">
          <cell r="AM348" t="str">
            <v/>
          </cell>
        </row>
        <row r="349">
          <cell r="AM349" t="str">
            <v/>
          </cell>
        </row>
        <row r="350">
          <cell r="AM350" t="str">
            <v/>
          </cell>
        </row>
        <row r="351">
          <cell r="AM351" t="str">
            <v/>
          </cell>
        </row>
        <row r="352">
          <cell r="AM352" t="str">
            <v/>
          </cell>
        </row>
        <row r="353">
          <cell r="AM353" t="str">
            <v/>
          </cell>
        </row>
        <row r="354">
          <cell r="AM354" t="str">
            <v/>
          </cell>
        </row>
        <row r="355">
          <cell r="AM355" t="str">
            <v/>
          </cell>
        </row>
        <row r="356">
          <cell r="AM356" t="str">
            <v/>
          </cell>
        </row>
        <row r="357">
          <cell r="AM357" t="str">
            <v/>
          </cell>
        </row>
        <row r="358">
          <cell r="AM358" t="str">
            <v/>
          </cell>
        </row>
        <row r="359">
          <cell r="AM359" t="str">
            <v/>
          </cell>
        </row>
        <row r="360">
          <cell r="AM360" t="str">
            <v/>
          </cell>
        </row>
        <row r="361">
          <cell r="AM361" t="str">
            <v/>
          </cell>
        </row>
        <row r="362">
          <cell r="AM362" t="str">
            <v/>
          </cell>
        </row>
        <row r="363">
          <cell r="AM363" t="str">
            <v/>
          </cell>
        </row>
        <row r="364">
          <cell r="AM364" t="str">
            <v/>
          </cell>
        </row>
        <row r="365">
          <cell r="AM365" t="str">
            <v/>
          </cell>
        </row>
        <row r="366">
          <cell r="AM366" t="str">
            <v/>
          </cell>
        </row>
        <row r="367">
          <cell r="AM367" t="str">
            <v/>
          </cell>
        </row>
        <row r="368">
          <cell r="AM368" t="str">
            <v/>
          </cell>
        </row>
        <row r="369">
          <cell r="AM369" t="str">
            <v/>
          </cell>
        </row>
        <row r="370">
          <cell r="AM370" t="str">
            <v/>
          </cell>
        </row>
        <row r="371">
          <cell r="AM371" t="str">
            <v/>
          </cell>
        </row>
        <row r="372">
          <cell r="AM372" t="str">
            <v/>
          </cell>
        </row>
        <row r="373">
          <cell r="AM373" t="str">
            <v/>
          </cell>
        </row>
        <row r="374">
          <cell r="AM374" t="str">
            <v/>
          </cell>
        </row>
        <row r="375">
          <cell r="AM375" t="str">
            <v/>
          </cell>
        </row>
        <row r="376">
          <cell r="AM376" t="str">
            <v/>
          </cell>
        </row>
        <row r="377">
          <cell r="AM377" t="str">
            <v/>
          </cell>
        </row>
        <row r="378">
          <cell r="AM378" t="str">
            <v/>
          </cell>
        </row>
        <row r="379">
          <cell r="AM379" t="str">
            <v/>
          </cell>
        </row>
        <row r="380">
          <cell r="AM380" t="str">
            <v/>
          </cell>
        </row>
        <row r="381">
          <cell r="AM381" t="str">
            <v/>
          </cell>
        </row>
        <row r="382">
          <cell r="AM382" t="str">
            <v/>
          </cell>
        </row>
        <row r="383">
          <cell r="AM383" t="str">
            <v/>
          </cell>
        </row>
        <row r="384">
          <cell r="AM384" t="str">
            <v/>
          </cell>
        </row>
        <row r="385">
          <cell r="AM385" t="str">
            <v/>
          </cell>
        </row>
        <row r="386">
          <cell r="AM386" t="str">
            <v/>
          </cell>
        </row>
        <row r="387">
          <cell r="AM387" t="str">
            <v/>
          </cell>
        </row>
        <row r="388">
          <cell r="AM388" t="str">
            <v/>
          </cell>
        </row>
        <row r="389">
          <cell r="AM389" t="str">
            <v/>
          </cell>
        </row>
        <row r="390">
          <cell r="AM390" t="str">
            <v/>
          </cell>
        </row>
        <row r="391">
          <cell r="AM391" t="str">
            <v/>
          </cell>
        </row>
        <row r="392">
          <cell r="AM392" t="str">
            <v/>
          </cell>
        </row>
        <row r="393">
          <cell r="AM393" t="str">
            <v/>
          </cell>
        </row>
        <row r="394">
          <cell r="AM394" t="str">
            <v/>
          </cell>
        </row>
        <row r="395">
          <cell r="AM395" t="str">
            <v/>
          </cell>
        </row>
        <row r="396">
          <cell r="AM396" t="str">
            <v/>
          </cell>
        </row>
        <row r="397">
          <cell r="AM397" t="str">
            <v/>
          </cell>
        </row>
        <row r="398">
          <cell r="AM398" t="str">
            <v/>
          </cell>
        </row>
        <row r="399">
          <cell r="AM399" t="str">
            <v/>
          </cell>
        </row>
        <row r="400">
          <cell r="AM400" t="str">
            <v/>
          </cell>
        </row>
        <row r="401">
          <cell r="AM401" t="str">
            <v/>
          </cell>
        </row>
        <row r="402">
          <cell r="AM402" t="str">
            <v/>
          </cell>
        </row>
        <row r="403">
          <cell r="AM403" t="str">
            <v/>
          </cell>
        </row>
        <row r="404">
          <cell r="AM404" t="str">
            <v/>
          </cell>
        </row>
        <row r="405">
          <cell r="AM405" t="str">
            <v/>
          </cell>
        </row>
        <row r="406">
          <cell r="AM406" t="str">
            <v/>
          </cell>
        </row>
        <row r="407">
          <cell r="AM407" t="str">
            <v/>
          </cell>
        </row>
        <row r="408">
          <cell r="AM408" t="str">
            <v/>
          </cell>
        </row>
        <row r="409">
          <cell r="AM409" t="str">
            <v/>
          </cell>
        </row>
        <row r="410">
          <cell r="AM410" t="str">
            <v/>
          </cell>
        </row>
        <row r="411">
          <cell r="AM411" t="str">
            <v/>
          </cell>
        </row>
        <row r="412">
          <cell r="AM412" t="str">
            <v/>
          </cell>
        </row>
        <row r="413">
          <cell r="AM413" t="str">
            <v/>
          </cell>
        </row>
        <row r="414">
          <cell r="AM414" t="str">
            <v/>
          </cell>
        </row>
        <row r="415">
          <cell r="AM415" t="str">
            <v/>
          </cell>
        </row>
        <row r="416">
          <cell r="AM416" t="str">
            <v/>
          </cell>
        </row>
        <row r="417">
          <cell r="AM417" t="str">
            <v/>
          </cell>
        </row>
        <row r="418">
          <cell r="AM418" t="str">
            <v/>
          </cell>
        </row>
        <row r="419">
          <cell r="AM419" t="str">
            <v/>
          </cell>
        </row>
        <row r="420">
          <cell r="AM420" t="str">
            <v/>
          </cell>
        </row>
        <row r="421">
          <cell r="AM421" t="str">
            <v/>
          </cell>
        </row>
        <row r="422">
          <cell r="AM422" t="str">
            <v/>
          </cell>
        </row>
        <row r="423">
          <cell r="AM423" t="str">
            <v/>
          </cell>
        </row>
        <row r="424">
          <cell r="AM424" t="str">
            <v/>
          </cell>
        </row>
        <row r="425">
          <cell r="AM425" t="str">
            <v/>
          </cell>
        </row>
        <row r="426">
          <cell r="AM426" t="str">
            <v/>
          </cell>
        </row>
        <row r="427">
          <cell r="AM427" t="str">
            <v/>
          </cell>
        </row>
        <row r="428">
          <cell r="AM428" t="str">
            <v/>
          </cell>
        </row>
        <row r="429">
          <cell r="AM429" t="str">
            <v/>
          </cell>
        </row>
        <row r="430">
          <cell r="AM430" t="str">
            <v/>
          </cell>
        </row>
        <row r="431">
          <cell r="AM431" t="str">
            <v/>
          </cell>
        </row>
        <row r="432">
          <cell r="AM432" t="str">
            <v/>
          </cell>
        </row>
        <row r="433">
          <cell r="AM433" t="str">
            <v/>
          </cell>
        </row>
        <row r="434">
          <cell r="AM434" t="str">
            <v/>
          </cell>
        </row>
        <row r="435">
          <cell r="AM435" t="str">
            <v/>
          </cell>
        </row>
        <row r="436">
          <cell r="AM436" t="str">
            <v/>
          </cell>
        </row>
        <row r="437">
          <cell r="AM437" t="str">
            <v/>
          </cell>
        </row>
        <row r="438">
          <cell r="AM438" t="str">
            <v/>
          </cell>
        </row>
        <row r="439">
          <cell r="AM439" t="str">
            <v/>
          </cell>
        </row>
        <row r="440">
          <cell r="AM440" t="str">
            <v/>
          </cell>
        </row>
        <row r="441">
          <cell r="AM441" t="str">
            <v/>
          </cell>
        </row>
        <row r="442">
          <cell r="AM442" t="str">
            <v/>
          </cell>
        </row>
        <row r="443">
          <cell r="AM443" t="str">
            <v/>
          </cell>
        </row>
        <row r="444">
          <cell r="AM444" t="str">
            <v/>
          </cell>
        </row>
        <row r="445">
          <cell r="AM445" t="str">
            <v/>
          </cell>
        </row>
        <row r="446">
          <cell r="AM446" t="str">
            <v/>
          </cell>
        </row>
        <row r="447">
          <cell r="AM447" t="str">
            <v/>
          </cell>
        </row>
        <row r="448">
          <cell r="AM448" t="str">
            <v/>
          </cell>
        </row>
        <row r="449">
          <cell r="AM449" t="str">
            <v/>
          </cell>
        </row>
        <row r="450">
          <cell r="AM450" t="str">
            <v/>
          </cell>
        </row>
        <row r="451">
          <cell r="AM451" t="str">
            <v/>
          </cell>
        </row>
        <row r="452">
          <cell r="AM452" t="str">
            <v/>
          </cell>
        </row>
        <row r="453">
          <cell r="AM453" t="str">
            <v/>
          </cell>
        </row>
        <row r="454">
          <cell r="AM454" t="str">
            <v/>
          </cell>
        </row>
        <row r="455">
          <cell r="AM455" t="str">
            <v/>
          </cell>
        </row>
        <row r="456">
          <cell r="AM456" t="str">
            <v/>
          </cell>
        </row>
        <row r="457">
          <cell r="AM457" t="str">
            <v/>
          </cell>
        </row>
        <row r="458">
          <cell r="AM458" t="str">
            <v/>
          </cell>
        </row>
        <row r="459">
          <cell r="AM459" t="str">
            <v/>
          </cell>
        </row>
        <row r="460">
          <cell r="AM460" t="str">
            <v/>
          </cell>
        </row>
        <row r="461">
          <cell r="AM461" t="str">
            <v/>
          </cell>
        </row>
        <row r="462">
          <cell r="AM462" t="str">
            <v/>
          </cell>
        </row>
        <row r="463">
          <cell r="AM463" t="str">
            <v/>
          </cell>
        </row>
        <row r="464">
          <cell r="AM464" t="str">
            <v/>
          </cell>
        </row>
        <row r="465">
          <cell r="AM465" t="str">
            <v/>
          </cell>
        </row>
        <row r="466">
          <cell r="AM466" t="str">
            <v/>
          </cell>
        </row>
        <row r="467">
          <cell r="AM467" t="str">
            <v/>
          </cell>
        </row>
        <row r="468">
          <cell r="AM468" t="str">
            <v/>
          </cell>
        </row>
        <row r="469">
          <cell r="AM469" t="str">
            <v/>
          </cell>
        </row>
        <row r="470">
          <cell r="AM470" t="str">
            <v/>
          </cell>
        </row>
        <row r="471">
          <cell r="AM471" t="str">
            <v/>
          </cell>
        </row>
        <row r="472">
          <cell r="AM472" t="str">
            <v/>
          </cell>
        </row>
        <row r="473">
          <cell r="AM473" t="str">
            <v/>
          </cell>
        </row>
        <row r="474">
          <cell r="AM474" t="str">
            <v/>
          </cell>
        </row>
        <row r="475">
          <cell r="AM475" t="str">
            <v/>
          </cell>
        </row>
        <row r="476">
          <cell r="AM476" t="str">
            <v/>
          </cell>
        </row>
        <row r="477">
          <cell r="AM477" t="str">
            <v/>
          </cell>
        </row>
        <row r="478">
          <cell r="AM478" t="str">
            <v/>
          </cell>
        </row>
        <row r="479">
          <cell r="AM479" t="str">
            <v/>
          </cell>
        </row>
        <row r="480">
          <cell r="AM480" t="str">
            <v/>
          </cell>
        </row>
        <row r="481">
          <cell r="AM481" t="str">
            <v/>
          </cell>
        </row>
        <row r="482">
          <cell r="AM482" t="str">
            <v/>
          </cell>
        </row>
        <row r="483">
          <cell r="AM483" t="str">
            <v/>
          </cell>
        </row>
        <row r="484">
          <cell r="AM484" t="str">
            <v/>
          </cell>
        </row>
        <row r="485">
          <cell r="AM485" t="str">
            <v/>
          </cell>
        </row>
        <row r="486">
          <cell r="AM486" t="str">
            <v/>
          </cell>
        </row>
        <row r="487">
          <cell r="AM487" t="str">
            <v/>
          </cell>
        </row>
        <row r="488">
          <cell r="AM488" t="str">
            <v/>
          </cell>
        </row>
        <row r="489">
          <cell r="AM489" t="str">
            <v/>
          </cell>
        </row>
        <row r="490">
          <cell r="AM490" t="str">
            <v/>
          </cell>
        </row>
        <row r="491">
          <cell r="AM491" t="str">
            <v/>
          </cell>
        </row>
        <row r="492">
          <cell r="AM492" t="str">
            <v/>
          </cell>
        </row>
        <row r="493">
          <cell r="AM493" t="str">
            <v/>
          </cell>
        </row>
        <row r="494">
          <cell r="AM494" t="str">
            <v/>
          </cell>
        </row>
        <row r="495">
          <cell r="AM495" t="str">
            <v/>
          </cell>
        </row>
        <row r="496">
          <cell r="AM496" t="str">
            <v/>
          </cell>
        </row>
        <row r="497">
          <cell r="AM497" t="str">
            <v/>
          </cell>
        </row>
        <row r="498">
          <cell r="AM498" t="str">
            <v/>
          </cell>
        </row>
        <row r="499">
          <cell r="AM499" t="str">
            <v/>
          </cell>
        </row>
        <row r="500">
          <cell r="AM500" t="str">
            <v/>
          </cell>
        </row>
        <row r="501">
          <cell r="AM501" t="str">
            <v/>
          </cell>
        </row>
        <row r="502">
          <cell r="AM502" t="str">
            <v/>
          </cell>
        </row>
        <row r="503">
          <cell r="AM503" t="str">
            <v/>
          </cell>
        </row>
        <row r="504">
          <cell r="AM504" t="str">
            <v/>
          </cell>
        </row>
        <row r="505">
          <cell r="AM505" t="str">
            <v/>
          </cell>
        </row>
        <row r="506">
          <cell r="AM506" t="str">
            <v/>
          </cell>
        </row>
        <row r="507">
          <cell r="AM507" t="str">
            <v/>
          </cell>
        </row>
        <row r="508">
          <cell r="AM508" t="str">
            <v/>
          </cell>
        </row>
        <row r="509">
          <cell r="AM509" t="str">
            <v/>
          </cell>
        </row>
        <row r="510">
          <cell r="AM510" t="str">
            <v/>
          </cell>
        </row>
        <row r="511">
          <cell r="AM511" t="str">
            <v/>
          </cell>
        </row>
        <row r="512">
          <cell r="AM512" t="str">
            <v/>
          </cell>
        </row>
        <row r="513">
          <cell r="AM513" t="str">
            <v/>
          </cell>
        </row>
        <row r="514">
          <cell r="AM514" t="str">
            <v/>
          </cell>
        </row>
        <row r="515">
          <cell r="AM515" t="str">
            <v/>
          </cell>
        </row>
        <row r="516">
          <cell r="AM516" t="str">
            <v/>
          </cell>
        </row>
        <row r="517">
          <cell r="AM517" t="str">
            <v/>
          </cell>
        </row>
        <row r="518">
          <cell r="AM518" t="str">
            <v/>
          </cell>
        </row>
        <row r="519">
          <cell r="AM519" t="str">
            <v/>
          </cell>
        </row>
        <row r="520">
          <cell r="AM520" t="str">
            <v/>
          </cell>
        </row>
        <row r="521">
          <cell r="AM521" t="str">
            <v/>
          </cell>
        </row>
        <row r="522">
          <cell r="AM522" t="str">
            <v/>
          </cell>
        </row>
        <row r="523">
          <cell r="AM523" t="str">
            <v/>
          </cell>
        </row>
        <row r="524">
          <cell r="AM524" t="str">
            <v/>
          </cell>
        </row>
        <row r="525">
          <cell r="AM525" t="str">
            <v/>
          </cell>
        </row>
        <row r="526">
          <cell r="AM526" t="str">
            <v/>
          </cell>
        </row>
        <row r="527">
          <cell r="AM527" t="str">
            <v/>
          </cell>
        </row>
        <row r="528">
          <cell r="AM528" t="str">
            <v/>
          </cell>
        </row>
        <row r="529">
          <cell r="AM529" t="str">
            <v/>
          </cell>
        </row>
        <row r="530">
          <cell r="AM530" t="str">
            <v/>
          </cell>
        </row>
        <row r="531">
          <cell r="AM531" t="str">
            <v/>
          </cell>
        </row>
        <row r="532">
          <cell r="AM532" t="str">
            <v/>
          </cell>
        </row>
        <row r="533">
          <cell r="AM533" t="str">
            <v/>
          </cell>
        </row>
        <row r="534">
          <cell r="AM534" t="str">
            <v/>
          </cell>
        </row>
        <row r="535">
          <cell r="AM535" t="str">
            <v/>
          </cell>
        </row>
        <row r="536">
          <cell r="AM536" t="str">
            <v/>
          </cell>
        </row>
        <row r="537">
          <cell r="AM537" t="str">
            <v/>
          </cell>
        </row>
        <row r="538">
          <cell r="AM538" t="str">
            <v/>
          </cell>
        </row>
        <row r="539">
          <cell r="AM539" t="str">
            <v/>
          </cell>
        </row>
        <row r="540">
          <cell r="AM540" t="str">
            <v/>
          </cell>
        </row>
        <row r="541">
          <cell r="AM541" t="str">
            <v/>
          </cell>
        </row>
        <row r="542">
          <cell r="AM542" t="str">
            <v/>
          </cell>
        </row>
        <row r="543">
          <cell r="AM543" t="str">
            <v/>
          </cell>
        </row>
        <row r="544">
          <cell r="AM544" t="str">
            <v/>
          </cell>
        </row>
        <row r="545">
          <cell r="AM545" t="str">
            <v/>
          </cell>
        </row>
        <row r="546">
          <cell r="AM546" t="str">
            <v/>
          </cell>
        </row>
        <row r="547">
          <cell r="AM547" t="str">
            <v/>
          </cell>
        </row>
        <row r="548">
          <cell r="AM548" t="str">
            <v/>
          </cell>
        </row>
        <row r="549">
          <cell r="AM549" t="str">
            <v/>
          </cell>
        </row>
        <row r="550">
          <cell r="AM550" t="str">
            <v/>
          </cell>
        </row>
        <row r="551">
          <cell r="AM551" t="str">
            <v/>
          </cell>
        </row>
        <row r="552">
          <cell r="AM552" t="str">
            <v/>
          </cell>
        </row>
        <row r="553">
          <cell r="AM553" t="str">
            <v/>
          </cell>
        </row>
        <row r="554">
          <cell r="AM554" t="str">
            <v/>
          </cell>
        </row>
        <row r="555">
          <cell r="AM555" t="str">
            <v/>
          </cell>
        </row>
        <row r="556">
          <cell r="AM556" t="str">
            <v/>
          </cell>
        </row>
        <row r="557">
          <cell r="AM557" t="str">
            <v/>
          </cell>
        </row>
        <row r="558">
          <cell r="AM558" t="str">
            <v/>
          </cell>
        </row>
        <row r="559">
          <cell r="AM559" t="str">
            <v/>
          </cell>
        </row>
        <row r="560">
          <cell r="AM560" t="str">
            <v/>
          </cell>
        </row>
        <row r="561">
          <cell r="AM561" t="str">
            <v/>
          </cell>
        </row>
        <row r="562">
          <cell r="AM562" t="str">
            <v/>
          </cell>
        </row>
        <row r="563">
          <cell r="AM563" t="str">
            <v/>
          </cell>
        </row>
        <row r="564">
          <cell r="AM564" t="str">
            <v/>
          </cell>
        </row>
        <row r="565">
          <cell r="AM565" t="str">
            <v/>
          </cell>
        </row>
        <row r="566">
          <cell r="AM566" t="str">
            <v/>
          </cell>
        </row>
        <row r="567">
          <cell r="AM567" t="str">
            <v/>
          </cell>
        </row>
        <row r="568">
          <cell r="AM568" t="str">
            <v/>
          </cell>
        </row>
        <row r="569">
          <cell r="AM569" t="str">
            <v/>
          </cell>
        </row>
        <row r="570">
          <cell r="AM570" t="str">
            <v/>
          </cell>
        </row>
        <row r="571">
          <cell r="AM571" t="str">
            <v/>
          </cell>
        </row>
        <row r="572">
          <cell r="AM572" t="str">
            <v/>
          </cell>
        </row>
        <row r="573">
          <cell r="AM573" t="str">
            <v/>
          </cell>
        </row>
        <row r="574">
          <cell r="AM574" t="str">
            <v/>
          </cell>
        </row>
        <row r="575">
          <cell r="AM575" t="str">
            <v/>
          </cell>
        </row>
        <row r="576">
          <cell r="AM576" t="str">
            <v/>
          </cell>
        </row>
        <row r="577">
          <cell r="AM577" t="str">
            <v/>
          </cell>
        </row>
        <row r="578">
          <cell r="AM578" t="str">
            <v/>
          </cell>
        </row>
        <row r="579">
          <cell r="AM579" t="str">
            <v/>
          </cell>
        </row>
        <row r="580">
          <cell r="AM580" t="str">
            <v/>
          </cell>
        </row>
        <row r="581">
          <cell r="AM581" t="str">
            <v/>
          </cell>
        </row>
        <row r="582">
          <cell r="AM582" t="str">
            <v/>
          </cell>
        </row>
        <row r="583">
          <cell r="AM583" t="str">
            <v/>
          </cell>
        </row>
        <row r="584">
          <cell r="AM584" t="str">
            <v/>
          </cell>
        </row>
        <row r="585">
          <cell r="AM585" t="str">
            <v/>
          </cell>
        </row>
        <row r="586">
          <cell r="AM586" t="str">
            <v/>
          </cell>
        </row>
        <row r="587">
          <cell r="AM587" t="str">
            <v/>
          </cell>
        </row>
        <row r="588">
          <cell r="AM588" t="str">
            <v/>
          </cell>
        </row>
        <row r="589">
          <cell r="AM589" t="str">
            <v/>
          </cell>
        </row>
        <row r="590">
          <cell r="AM590" t="str">
            <v/>
          </cell>
        </row>
        <row r="591">
          <cell r="AM591" t="str">
            <v/>
          </cell>
        </row>
        <row r="592">
          <cell r="AM592" t="str">
            <v/>
          </cell>
        </row>
        <row r="593">
          <cell r="AM593" t="str">
            <v/>
          </cell>
        </row>
        <row r="594">
          <cell r="AM594" t="str">
            <v/>
          </cell>
        </row>
        <row r="595">
          <cell r="AM595" t="str">
            <v/>
          </cell>
        </row>
        <row r="596">
          <cell r="AM596" t="str">
            <v/>
          </cell>
        </row>
        <row r="597">
          <cell r="AM597" t="str">
            <v/>
          </cell>
        </row>
        <row r="598">
          <cell r="AM598" t="str">
            <v/>
          </cell>
        </row>
        <row r="599">
          <cell r="AM599" t="str">
            <v/>
          </cell>
        </row>
        <row r="600">
          <cell r="AM600" t="str">
            <v/>
          </cell>
        </row>
        <row r="601">
          <cell r="AM601" t="str">
            <v/>
          </cell>
        </row>
        <row r="602">
          <cell r="AM602" t="str">
            <v/>
          </cell>
        </row>
        <row r="603">
          <cell r="AM603" t="str">
            <v/>
          </cell>
        </row>
        <row r="604">
          <cell r="AM604" t="str">
            <v/>
          </cell>
        </row>
        <row r="605">
          <cell r="AM605" t="str">
            <v/>
          </cell>
        </row>
        <row r="606">
          <cell r="AM606" t="str">
            <v/>
          </cell>
        </row>
        <row r="607">
          <cell r="AM607" t="str">
            <v/>
          </cell>
        </row>
        <row r="608">
          <cell r="AM608" t="str">
            <v/>
          </cell>
        </row>
        <row r="609">
          <cell r="AM609" t="str">
            <v/>
          </cell>
        </row>
        <row r="610">
          <cell r="AM610" t="str">
            <v/>
          </cell>
        </row>
        <row r="611">
          <cell r="AM611" t="str">
            <v/>
          </cell>
        </row>
        <row r="612">
          <cell r="AM612" t="str">
            <v/>
          </cell>
        </row>
        <row r="613">
          <cell r="AM613" t="str">
            <v/>
          </cell>
        </row>
        <row r="614">
          <cell r="AM614" t="str">
            <v/>
          </cell>
        </row>
        <row r="615">
          <cell r="AM615" t="str">
            <v/>
          </cell>
        </row>
        <row r="616">
          <cell r="AM616" t="str">
            <v/>
          </cell>
        </row>
        <row r="617">
          <cell r="AM617" t="str">
            <v/>
          </cell>
        </row>
        <row r="618">
          <cell r="AM618" t="str">
            <v/>
          </cell>
        </row>
        <row r="619">
          <cell r="AM619" t="str">
            <v/>
          </cell>
        </row>
        <row r="620">
          <cell r="AM620" t="str">
            <v/>
          </cell>
        </row>
        <row r="621">
          <cell r="AM621" t="str">
            <v/>
          </cell>
        </row>
        <row r="622">
          <cell r="AM622" t="str">
            <v/>
          </cell>
        </row>
        <row r="623">
          <cell r="AM623" t="str">
            <v/>
          </cell>
        </row>
        <row r="624">
          <cell r="AM624" t="str">
            <v/>
          </cell>
        </row>
        <row r="625">
          <cell r="AM625" t="str">
            <v/>
          </cell>
        </row>
        <row r="626">
          <cell r="AM626" t="str">
            <v/>
          </cell>
        </row>
        <row r="627">
          <cell r="AM627" t="str">
            <v/>
          </cell>
        </row>
        <row r="628">
          <cell r="AM628" t="str">
            <v/>
          </cell>
        </row>
        <row r="629">
          <cell r="AM629" t="str">
            <v/>
          </cell>
        </row>
        <row r="630">
          <cell r="AM630" t="str">
            <v/>
          </cell>
        </row>
        <row r="631">
          <cell r="AM631" t="str">
            <v/>
          </cell>
        </row>
        <row r="632">
          <cell r="AM632" t="str">
            <v/>
          </cell>
        </row>
        <row r="633">
          <cell r="AM633" t="str">
            <v/>
          </cell>
        </row>
        <row r="634">
          <cell r="AM634" t="str">
            <v/>
          </cell>
        </row>
        <row r="635">
          <cell r="AM635" t="str">
            <v/>
          </cell>
        </row>
        <row r="636">
          <cell r="AM636" t="str">
            <v/>
          </cell>
        </row>
        <row r="637">
          <cell r="AM637" t="str">
            <v/>
          </cell>
        </row>
        <row r="638">
          <cell r="AM638" t="str">
            <v/>
          </cell>
        </row>
      </sheetData>
      <sheetData sheetId="9"/>
      <sheetData sheetId="10">
        <row r="16">
          <cell r="J16">
            <v>19</v>
          </cell>
        </row>
        <row r="17">
          <cell r="J17">
            <v>5</v>
          </cell>
        </row>
        <row r="19">
          <cell r="J19">
            <v>7</v>
          </cell>
        </row>
        <row r="26">
          <cell r="G26" t="str">
            <v>-----------------</v>
          </cell>
        </row>
        <row r="27">
          <cell r="G27">
            <v>36</v>
          </cell>
        </row>
        <row r="28">
          <cell r="G28">
            <v>26</v>
          </cell>
        </row>
        <row r="29">
          <cell r="G29">
            <v>20</v>
          </cell>
        </row>
        <row r="30">
          <cell r="G30">
            <v>17.5</v>
          </cell>
        </row>
        <row r="31">
          <cell r="G31">
            <v>12.25</v>
          </cell>
        </row>
        <row r="32">
          <cell r="G32">
            <v>8.5</v>
          </cell>
        </row>
        <row r="33">
          <cell r="G33">
            <v>6</v>
          </cell>
        </row>
        <row r="34">
          <cell r="G34" t="str">
            <v>Pre Spud</v>
          </cell>
        </row>
        <row r="35">
          <cell r="G35" t="str">
            <v>Side Track</v>
          </cell>
        </row>
        <row r="36">
          <cell r="G36" t="str">
            <v>Drilling</v>
          </cell>
        </row>
        <row r="37">
          <cell r="G37" t="str">
            <v>Workover</v>
          </cell>
        </row>
        <row r="38">
          <cell r="G38" t="str">
            <v>Completion</v>
          </cell>
        </row>
        <row r="39">
          <cell r="G39" t="str">
            <v>Rig Release</v>
          </cell>
        </row>
        <row r="40">
          <cell r="G40" t="str">
            <v/>
          </cell>
        </row>
        <row r="41">
          <cell r="G41">
            <v>0</v>
          </cell>
        </row>
        <row r="45">
          <cell r="G45" t="str">
            <v>-----------------</v>
          </cell>
        </row>
        <row r="46">
          <cell r="G46" t="str">
            <v>BOP EQUIPMENT</v>
          </cell>
        </row>
        <row r="47">
          <cell r="G47" t="str">
            <v>CEMENTING JOB</v>
          </cell>
        </row>
        <row r="48">
          <cell r="G48" t="str">
            <v>CIRCULATING</v>
          </cell>
        </row>
        <row r="49">
          <cell r="G49" t="str">
            <v>DRILLING FORMATION &amp; CEMENT</v>
          </cell>
        </row>
        <row r="50">
          <cell r="G50" t="str">
            <v>OTHERS</v>
          </cell>
        </row>
        <row r="51">
          <cell r="G51" t="str">
            <v>POOH</v>
          </cell>
        </row>
        <row r="52">
          <cell r="G52" t="str">
            <v>PREPARATION</v>
          </cell>
        </row>
        <row r="53">
          <cell r="G53" t="str">
            <v>RIG RELEASE</v>
          </cell>
        </row>
        <row r="54">
          <cell r="G54" t="str">
            <v>RIG UP / RIG DOWN</v>
          </cell>
        </row>
        <row r="55">
          <cell r="G55" t="str">
            <v>RIH BIT &amp; SCRAPPER</v>
          </cell>
        </row>
        <row r="56">
          <cell r="G56" t="str">
            <v>RIH CASING</v>
          </cell>
        </row>
        <row r="57">
          <cell r="G57" t="str">
            <v>RUN LOGGING &amp; SURVEY</v>
          </cell>
        </row>
        <row r="58">
          <cell r="G58" t="str">
            <v>SIDE TRACK</v>
          </cell>
        </row>
        <row r="59">
          <cell r="G59" t="str">
            <v>STAND UP</v>
          </cell>
        </row>
        <row r="60">
          <cell r="G60" t="str">
            <v>TRIP</v>
          </cell>
        </row>
        <row r="61">
          <cell r="G61" t="str">
            <v>WELLHEAD &amp; X-MASSTREE</v>
          </cell>
        </row>
        <row r="62">
          <cell r="G62" t="str">
            <v>WORKOVER ONLY</v>
          </cell>
        </row>
        <row r="63">
          <cell r="G63" t="str">
            <v/>
          </cell>
        </row>
        <row r="64">
          <cell r="G64" t="str">
            <v/>
          </cell>
        </row>
        <row r="65">
          <cell r="G65" t="str">
            <v/>
          </cell>
        </row>
        <row r="66">
          <cell r="G66" t="str">
            <v/>
          </cell>
        </row>
        <row r="67">
          <cell r="G67" t="str">
            <v/>
          </cell>
        </row>
        <row r="68">
          <cell r="G68" t="str">
            <v/>
          </cell>
        </row>
        <row r="69">
          <cell r="G69" t="str">
            <v/>
          </cell>
        </row>
        <row r="70">
          <cell r="G70" t="str">
            <v>-----------------</v>
          </cell>
        </row>
        <row r="74">
          <cell r="G74" t="str">
            <v>-----------------</v>
          </cell>
        </row>
        <row r="75">
          <cell r="G75" t="str">
            <v>PreSPUD</v>
          </cell>
        </row>
        <row r="76">
          <cell r="G76" t="str">
            <v>RIG RELEASE</v>
          </cell>
        </row>
        <row r="77">
          <cell r="G77" t="str">
            <v>WORKOVER #1</v>
          </cell>
        </row>
        <row r="78">
          <cell r="G78" t="str">
            <v>WORKOVER #2</v>
          </cell>
        </row>
        <row r="79">
          <cell r="G79" t="str">
            <v>WORKOVER #3</v>
          </cell>
        </row>
        <row r="80">
          <cell r="G80" t="str">
            <v>WORKOVER #4</v>
          </cell>
        </row>
        <row r="81">
          <cell r="G81" t="str">
            <v>WORKOVER #5</v>
          </cell>
        </row>
        <row r="82">
          <cell r="G82" t="str">
            <v/>
          </cell>
        </row>
        <row r="83">
          <cell r="G83" t="str">
            <v/>
          </cell>
        </row>
        <row r="84">
          <cell r="G84" t="str">
            <v/>
          </cell>
        </row>
        <row r="85">
          <cell r="G85" t="str">
            <v/>
          </cell>
        </row>
        <row r="86">
          <cell r="G86" t="str">
            <v/>
          </cell>
        </row>
        <row r="87">
          <cell r="G87" t="str">
            <v/>
          </cell>
        </row>
        <row r="88">
          <cell r="G88" t="str">
            <v/>
          </cell>
        </row>
        <row r="89">
          <cell r="G89" t="str">
            <v/>
          </cell>
        </row>
        <row r="90">
          <cell r="G90" t="str">
            <v/>
          </cell>
        </row>
        <row r="91">
          <cell r="G91" t="str">
            <v/>
          </cell>
        </row>
        <row r="92">
          <cell r="G92" t="str">
            <v/>
          </cell>
        </row>
        <row r="93">
          <cell r="G93" t="str">
            <v/>
          </cell>
        </row>
        <row r="94">
          <cell r="G94" t="str">
            <v/>
          </cell>
        </row>
        <row r="95">
          <cell r="G95" t="str">
            <v/>
          </cell>
        </row>
        <row r="96">
          <cell r="G96" t="str">
            <v/>
          </cell>
        </row>
        <row r="97">
          <cell r="G97" t="str">
            <v/>
          </cell>
        </row>
        <row r="98">
          <cell r="G98" t="str">
            <v/>
          </cell>
        </row>
        <row r="99">
          <cell r="G99" t="str">
            <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105">
          <cell r="BB105">
            <v>0</v>
          </cell>
          <cell r="BG105">
            <v>0</v>
          </cell>
        </row>
        <row r="106">
          <cell r="BB106" t="str">
            <v>TANGIBLE COST</v>
          </cell>
          <cell r="BG106" t="str">
            <v>ALLOCATED OVERHEAD - FIELD OFFICE</v>
          </cell>
          <cell r="BH106">
            <v>0</v>
          </cell>
        </row>
        <row r="107">
          <cell r="BB107" t="str">
            <v>--02. CASING</v>
          </cell>
          <cell r="BG107" t="str">
            <v>ALLOCATED OVERHEAD - JAKARTA OFFICE</v>
          </cell>
          <cell r="BH107">
            <v>0</v>
          </cell>
        </row>
        <row r="108">
          <cell r="BB108" t="str">
            <v>--03. CASING ACCESSORIES</v>
          </cell>
          <cell r="BG108" t="str">
            <v>BITS, REAMER AND CORE HEADS</v>
          </cell>
          <cell r="BH108">
            <v>0</v>
          </cell>
        </row>
        <row r="109">
          <cell r="BB109" t="str">
            <v>--04. TUBING</v>
          </cell>
          <cell r="BG109" t="str">
            <v>CAMP FACILITIES</v>
          </cell>
          <cell r="BH109">
            <v>0</v>
          </cell>
        </row>
        <row r="110">
          <cell r="BB110" t="str">
            <v>--05. WELL EQUIPMENT - SURFACE</v>
          </cell>
          <cell r="BG110" t="str">
            <v>CASED HOLE ELECTRICAL LOGGING SERVICES</v>
          </cell>
          <cell r="BH110">
            <v>0</v>
          </cell>
        </row>
        <row r="111">
          <cell r="BB111" t="str">
            <v>--06. WELL EQUIPMENT - SUBSURFACE</v>
          </cell>
          <cell r="BG111" t="str">
            <v>CASING</v>
          </cell>
          <cell r="BH111">
            <v>0</v>
          </cell>
        </row>
        <row r="112">
          <cell r="BB112" t="str">
            <v>--07. OTHER TANGIBLE COST</v>
          </cell>
          <cell r="BG112" t="str">
            <v>CASING ACCESSORIES</v>
          </cell>
          <cell r="BH112">
            <v>0</v>
          </cell>
        </row>
        <row r="113">
          <cell r="BB113" t="str">
            <v xml:space="preserve">               TOTAL TANGIBLE COST</v>
          </cell>
          <cell r="BG113" t="str">
            <v>CASING INSTALLATION</v>
          </cell>
          <cell r="BH113">
            <v>0</v>
          </cell>
        </row>
        <row r="114">
          <cell r="BB114" t="str">
            <v>INTANGIBLE COST</v>
          </cell>
          <cell r="BG114" t="str">
            <v>CASING LINER AND TUBING INSTALLATION</v>
          </cell>
          <cell r="BH114">
            <v>0</v>
          </cell>
        </row>
        <row r="115">
          <cell r="BB115" t="str">
            <v>PREPARATION AND TERMINATION</v>
          </cell>
          <cell r="BG115" t="str">
            <v>CEMENT, CEMENTING AND PUMP FEES</v>
          </cell>
          <cell r="BH115">
            <v>0</v>
          </cell>
        </row>
        <row r="116">
          <cell r="BB116" t="str">
            <v>--11. SURVEYS</v>
          </cell>
          <cell r="BG116" t="str">
            <v>CEMENT, CEMENTING AND PUMP FEES COMPLETION</v>
          </cell>
          <cell r="BH116">
            <v>0</v>
          </cell>
        </row>
        <row r="117">
          <cell r="BB117" t="str">
            <v>--12. LOCATION STAKING AND POSITIONING</v>
          </cell>
          <cell r="BG117" t="str">
            <v>CONTRACT RIG</v>
          </cell>
          <cell r="BH117">
            <v>0</v>
          </cell>
        </row>
        <row r="118">
          <cell r="BB118" t="str">
            <v>--13. WELLSITE AND ACCESS ROAD PREPARATION</v>
          </cell>
          <cell r="BG118" t="str">
            <v>CORING</v>
          </cell>
          <cell r="BH118">
            <v>0</v>
          </cell>
        </row>
        <row r="119">
          <cell r="BB119" t="str">
            <v>--14. SERVICE LINES &amp; COMMUNICATIONS</v>
          </cell>
          <cell r="BG119" t="str">
            <v>DIRECTIONAL DRILLING AND SURVEYS</v>
          </cell>
          <cell r="BH119">
            <v>0</v>
          </cell>
        </row>
        <row r="120">
          <cell r="BB120" t="str">
            <v>--15. WATER SYSTEMS</v>
          </cell>
          <cell r="BG120" t="str">
            <v>DIVING SERVICES</v>
          </cell>
          <cell r="BH120">
            <v>0</v>
          </cell>
        </row>
        <row r="121">
          <cell r="BB121" t="str">
            <v>--16. RIGGING UP / RIGGING DOWN</v>
          </cell>
          <cell r="BG121" t="str">
            <v>DRILL STEM TEST</v>
          </cell>
          <cell r="BH121">
            <v>0</v>
          </cell>
        </row>
        <row r="122">
          <cell r="BB122" t="str">
            <v>-</v>
          </cell>
          <cell r="BG122" t="str">
            <v>DRILLING RIG CREW / CONTRACT RIG CREW</v>
          </cell>
          <cell r="BH122">
            <v>0</v>
          </cell>
        </row>
        <row r="123">
          <cell r="BB123" t="str">
            <v>DRILLING / WORKOVER /WELL SERVICE OPERATIONS</v>
          </cell>
          <cell r="BG123" t="str">
            <v>EQUIPMENT RENT</v>
          </cell>
          <cell r="BH123">
            <v>0</v>
          </cell>
        </row>
        <row r="124">
          <cell r="BB124" t="str">
            <v>--19. CONTRACT RIG</v>
          </cell>
          <cell r="BG124" t="str">
            <v>FUEL AND LUBRICANTS</v>
          </cell>
          <cell r="BH124">
            <v>0</v>
          </cell>
        </row>
        <row r="125">
          <cell r="BB125" t="str">
            <v>--20. DRILLING RIG CREW / CONTRACT RIG CREW</v>
          </cell>
          <cell r="BG125" t="str">
            <v>HELICOPTER AVIATION AND CHARGES</v>
          </cell>
          <cell r="BH125">
            <v>0</v>
          </cell>
        </row>
        <row r="126">
          <cell r="BB126" t="str">
            <v>--21. MUD, CHEMICAL &amp; ENGINEERING SERVICES</v>
          </cell>
          <cell r="BG126" t="str">
            <v>INSURANCE</v>
          </cell>
          <cell r="BH126">
            <v>0</v>
          </cell>
        </row>
        <row r="127">
          <cell r="BB127" t="str">
            <v>--22. WATER</v>
          </cell>
          <cell r="BG127" t="str">
            <v>LAND TRANSPORTATION</v>
          </cell>
          <cell r="BH127">
            <v>0</v>
          </cell>
        </row>
        <row r="128">
          <cell r="BB128" t="str">
            <v>--23. BITS, REAMER AND CORE HEADS</v>
          </cell>
          <cell r="BG128" t="str">
            <v>LOCATION STAKING AND POSITIONING</v>
          </cell>
          <cell r="BH128">
            <v>0</v>
          </cell>
        </row>
        <row r="129">
          <cell r="BB129" t="str">
            <v>--24. EQUIPMENT RENT</v>
          </cell>
          <cell r="BG129" t="str">
            <v>MARINE RENTAL AND CHARTERS</v>
          </cell>
          <cell r="BH129">
            <v>0</v>
          </cell>
        </row>
        <row r="130">
          <cell r="BB130" t="str">
            <v>--25. DIRECTIONAL DRILLING AND SURVEYS</v>
          </cell>
          <cell r="BG130" t="str">
            <v>MUD LOGGING SERVICES</v>
          </cell>
          <cell r="BH130">
            <v>0</v>
          </cell>
        </row>
        <row r="131">
          <cell r="BB131" t="str">
            <v>--26. DIVING SERVICES</v>
          </cell>
          <cell r="BG131" t="str">
            <v>MUD, CHEMICAL &amp; ENGINEERING SERVICES</v>
          </cell>
          <cell r="BH131">
            <v>0</v>
          </cell>
        </row>
        <row r="132">
          <cell r="BB132" t="str">
            <v>--27. CASING INSTALLATION</v>
          </cell>
          <cell r="BG132" t="str">
            <v>OPEN HOLE ELECTRICAL LOGGING SERVICES</v>
          </cell>
          <cell r="BH132">
            <v>0</v>
          </cell>
        </row>
        <row r="133">
          <cell r="BB133" t="str">
            <v>--28. CEMENT, CEMENTING AND PUMP FEES</v>
          </cell>
          <cell r="BG133" t="str">
            <v>OTHER TANGIBLE COST</v>
          </cell>
          <cell r="BH133">
            <v>0</v>
          </cell>
        </row>
        <row r="134">
          <cell r="BB134" t="str">
            <v>-</v>
          </cell>
          <cell r="BG134" t="str">
            <v>OTHER TRANSPORTATION</v>
          </cell>
          <cell r="BH134">
            <v>0</v>
          </cell>
        </row>
        <row r="135">
          <cell r="BB135" t="str">
            <v>FORMATION EVALUATION</v>
          </cell>
          <cell r="BG135" t="str">
            <v>PERFORATING AND WIRELINE SERVICES</v>
          </cell>
          <cell r="BH135">
            <v>0</v>
          </cell>
        </row>
        <row r="136">
          <cell r="BB136" t="str">
            <v>--31. CORING</v>
          </cell>
          <cell r="BG136" t="str">
            <v>PERMITS AND FEES</v>
          </cell>
          <cell r="BH136">
            <v>0</v>
          </cell>
        </row>
        <row r="137">
          <cell r="BB137" t="str">
            <v>--32. MUD LOGGING SERVICES</v>
          </cell>
          <cell r="BG137" t="str">
            <v>PRODUCTION TEST</v>
          </cell>
          <cell r="BH137">
            <v>0</v>
          </cell>
        </row>
        <row r="138">
          <cell r="BB138" t="str">
            <v>--33. DRILL STEM TEST</v>
          </cell>
          <cell r="BG138" t="str">
            <v>PROJECT MANAGEMENT TEAM</v>
          </cell>
          <cell r="BH138">
            <v>0</v>
          </cell>
        </row>
        <row r="139">
          <cell r="BB139" t="str">
            <v>--34. OPEN HOLE ELECTRICAL LOGGING SERVICES</v>
          </cell>
          <cell r="BG139" t="str">
            <v>RIGGING UP / RIGGING DOWN</v>
          </cell>
          <cell r="BH139">
            <v>0</v>
          </cell>
        </row>
        <row r="140">
          <cell r="BB140" t="str">
            <v>-</v>
          </cell>
          <cell r="BG140" t="str">
            <v>SERVICE LINES &amp; COMMUNICATIONS</v>
          </cell>
          <cell r="BH140">
            <v>0</v>
          </cell>
        </row>
        <row r="141">
          <cell r="BB141" t="str">
            <v>COMPLETION</v>
          </cell>
          <cell r="BG141" t="str">
            <v>STIMULATION TREATMENT</v>
          </cell>
          <cell r="BH141">
            <v>0</v>
          </cell>
        </row>
        <row r="142">
          <cell r="BB142" t="str">
            <v>--37. CASING LINER AND TUBING INSTALLATION</v>
          </cell>
          <cell r="BG142" t="str">
            <v>SURVEYS</v>
          </cell>
          <cell r="BH142">
            <v>0</v>
          </cell>
        </row>
        <row r="143">
          <cell r="BB143" t="str">
            <v>--38. CEMENT, CEMENTING AND PUMP FEES COMPLETION</v>
          </cell>
          <cell r="BG143" t="str">
            <v>TUBING</v>
          </cell>
          <cell r="BH143">
            <v>0</v>
          </cell>
        </row>
        <row r="144">
          <cell r="BB144" t="str">
            <v>--39. CASED HOLE ELECTRICAL LOGGING SERVICES</v>
          </cell>
          <cell r="BG144" t="str">
            <v>WATER</v>
          </cell>
          <cell r="BH144">
            <v>0</v>
          </cell>
        </row>
        <row r="145">
          <cell r="BB145" t="str">
            <v>--40. PERFORATING AND WIRELINE SERVICES</v>
          </cell>
          <cell r="BG145" t="str">
            <v>WATER SYSTEMS</v>
          </cell>
          <cell r="BH145">
            <v>0</v>
          </cell>
        </row>
        <row r="146">
          <cell r="BB146" t="str">
            <v>--41. STIMULATION TREATMENT</v>
          </cell>
          <cell r="BG146" t="str">
            <v>WELL EQUIPMENT - SUBSURFACE</v>
          </cell>
          <cell r="BH146">
            <v>0</v>
          </cell>
        </row>
        <row r="147">
          <cell r="BB147" t="str">
            <v>--42. PRODUCTION TEST</v>
          </cell>
          <cell r="BG147" t="str">
            <v>WELL EQUIPMENT - SURFACE</v>
          </cell>
          <cell r="BH147">
            <v>0</v>
          </cell>
        </row>
        <row r="148">
          <cell r="BB148" t="str">
            <v>-</v>
          </cell>
          <cell r="BG148" t="str">
            <v>WELLSITE AND ACCESS ROAD PREPARATION</v>
          </cell>
          <cell r="BH148">
            <v>0</v>
          </cell>
        </row>
        <row r="149">
          <cell r="BB149" t="str">
            <v>GENERAL</v>
          </cell>
          <cell r="BG149" t="str">
            <v>WELLSITE AND ACCESS ROAD PREPARATION</v>
          </cell>
          <cell r="BH149">
            <v>0</v>
          </cell>
        </row>
        <row r="150">
          <cell r="BB150" t="str">
            <v>--45. PROJECT MANAGEMENT TEAM</v>
          </cell>
          <cell r="BG150" t="str">
            <v/>
          </cell>
          <cell r="BH150">
            <v>0</v>
          </cell>
        </row>
        <row r="151">
          <cell r="BB151" t="str">
            <v>--46. INSURANCE</v>
          </cell>
          <cell r="BG151" t="str">
            <v/>
          </cell>
          <cell r="BH151">
            <v>0</v>
          </cell>
        </row>
        <row r="152">
          <cell r="BB152" t="str">
            <v>--47. PERMITS AND FEES</v>
          </cell>
          <cell r="BG152" t="str">
            <v/>
          </cell>
          <cell r="BH152">
            <v>0</v>
          </cell>
        </row>
        <row r="153">
          <cell r="BB153" t="str">
            <v>--48. MARINE RENTAL AND CHARTERS</v>
          </cell>
          <cell r="BG153" t="str">
            <v/>
          </cell>
          <cell r="BH153">
            <v>0</v>
          </cell>
        </row>
        <row r="154">
          <cell r="BB154" t="str">
            <v>--49. HELICOPTER AVIATION AND CHARGES</v>
          </cell>
          <cell r="BG154" t="str">
            <v/>
          </cell>
          <cell r="BH154">
            <v>0</v>
          </cell>
        </row>
        <row r="155">
          <cell r="BB155" t="str">
            <v>--50. LAND TRANSPORTATION</v>
          </cell>
          <cell r="BG155" t="str">
            <v/>
          </cell>
          <cell r="BH155">
            <v>0</v>
          </cell>
        </row>
        <row r="156">
          <cell r="BB156" t="str">
            <v>--51. OTHER TRANSPORTATION</v>
          </cell>
          <cell r="BG156" t="str">
            <v/>
          </cell>
          <cell r="BH156">
            <v>0</v>
          </cell>
        </row>
        <row r="157">
          <cell r="BB157" t="str">
            <v>--52. FUEL AND LUBRICANTS</v>
          </cell>
          <cell r="BG157" t="str">
            <v/>
          </cell>
          <cell r="BH157">
            <v>0</v>
          </cell>
        </row>
        <row r="158">
          <cell r="BB158" t="str">
            <v>--53. CAMP FACILITIES</v>
          </cell>
          <cell r="BG158" t="str">
            <v/>
          </cell>
          <cell r="BH158">
            <v>0</v>
          </cell>
        </row>
        <row r="159">
          <cell r="BB159" t="str">
            <v>--54. ALLOCATED OVERHEAD - FIELD OFFICE</v>
          </cell>
          <cell r="BG159" t="str">
            <v/>
          </cell>
          <cell r="BH159">
            <v>0</v>
          </cell>
        </row>
        <row r="160">
          <cell r="BB160" t="str">
            <v>--55. ALLOCATED OVERHEAD - JAKARTA OFFICE</v>
          </cell>
          <cell r="BG160" t="str">
            <v/>
          </cell>
          <cell r="BH160">
            <v>0</v>
          </cell>
        </row>
        <row r="161">
          <cell r="BB161">
            <v>0</v>
          </cell>
          <cell r="BG161" t="str">
            <v/>
          </cell>
          <cell r="BH161">
            <v>0</v>
          </cell>
        </row>
        <row r="162">
          <cell r="BB162">
            <v>0</v>
          </cell>
          <cell r="BG162" t="str">
            <v/>
          </cell>
          <cell r="BH162">
            <v>0</v>
          </cell>
        </row>
        <row r="163">
          <cell r="BB163">
            <v>0</v>
          </cell>
          <cell r="BG163" t="str">
            <v/>
          </cell>
          <cell r="BH163">
            <v>0</v>
          </cell>
        </row>
        <row r="164">
          <cell r="BB164">
            <v>0</v>
          </cell>
          <cell r="BG164" t="str">
            <v/>
          </cell>
          <cell r="BH164">
            <v>0</v>
          </cell>
        </row>
        <row r="165">
          <cell r="BB165">
            <v>0</v>
          </cell>
          <cell r="BG165" t="str">
            <v/>
          </cell>
          <cell r="BH165">
            <v>0</v>
          </cell>
        </row>
        <row r="166">
          <cell r="BB166">
            <v>0</v>
          </cell>
          <cell r="BG166" t="str">
            <v/>
          </cell>
          <cell r="BH166">
            <v>0</v>
          </cell>
        </row>
        <row r="167">
          <cell r="BB167">
            <v>0</v>
          </cell>
          <cell r="BG167" t="str">
            <v/>
          </cell>
          <cell r="BH167">
            <v>0</v>
          </cell>
        </row>
        <row r="168">
          <cell r="BB168">
            <v>0</v>
          </cell>
          <cell r="BG168" t="str">
            <v/>
          </cell>
          <cell r="BH168">
            <v>0</v>
          </cell>
        </row>
        <row r="178">
          <cell r="AT178">
            <v>0</v>
          </cell>
          <cell r="BF178">
            <v>0</v>
          </cell>
          <cell r="BV178">
            <v>0</v>
          </cell>
        </row>
        <row r="179">
          <cell r="AT179" t="str">
            <v>Mud Logging Unit</v>
          </cell>
          <cell r="BF179">
            <v>0</v>
          </cell>
          <cell r="BV179">
            <v>0</v>
          </cell>
        </row>
        <row r="180">
          <cell r="AT180" t="str">
            <v>Rig &amp; Equipment</v>
          </cell>
          <cell r="BF180">
            <v>0</v>
          </cell>
          <cell r="BV180">
            <v>0</v>
          </cell>
        </row>
        <row r="181">
          <cell r="AT181" t="str">
            <v>Mud &amp; Engineering</v>
          </cell>
          <cell r="BF181">
            <v>0</v>
          </cell>
          <cell r="BV181">
            <v>0</v>
          </cell>
        </row>
        <row r="182">
          <cell r="AT182">
            <v>0</v>
          </cell>
          <cell r="BF182">
            <v>0</v>
          </cell>
          <cell r="BV182">
            <v>0</v>
          </cell>
        </row>
        <row r="183">
          <cell r="AT183">
            <v>0</v>
          </cell>
          <cell r="BF183">
            <v>0</v>
          </cell>
          <cell r="BV183">
            <v>0</v>
          </cell>
        </row>
        <row r="184">
          <cell r="AT184">
            <v>0</v>
          </cell>
          <cell r="BF184">
            <v>0</v>
          </cell>
          <cell r="BV184">
            <v>0</v>
          </cell>
        </row>
        <row r="185">
          <cell r="AT185">
            <v>0</v>
          </cell>
          <cell r="BF185">
            <v>0</v>
          </cell>
          <cell r="BV185">
            <v>0</v>
          </cell>
        </row>
        <row r="186">
          <cell r="AT186">
            <v>0</v>
          </cell>
          <cell r="BF186">
            <v>0</v>
          </cell>
          <cell r="BV186">
            <v>0</v>
          </cell>
        </row>
        <row r="187">
          <cell r="AT187">
            <v>0</v>
          </cell>
          <cell r="BF187">
            <v>0</v>
          </cell>
          <cell r="BV187">
            <v>0</v>
          </cell>
        </row>
        <row r="188">
          <cell r="AT188">
            <v>0</v>
          </cell>
          <cell r="BF188">
            <v>0</v>
          </cell>
          <cell r="BV188">
            <v>0</v>
          </cell>
        </row>
        <row r="189">
          <cell r="AT189">
            <v>0</v>
          </cell>
          <cell r="BF189">
            <v>0</v>
          </cell>
          <cell r="BV189">
            <v>0</v>
          </cell>
        </row>
        <row r="190">
          <cell r="AT190">
            <v>0</v>
          </cell>
          <cell r="BF190">
            <v>0</v>
          </cell>
          <cell r="BV190">
            <v>0</v>
          </cell>
        </row>
        <row r="191">
          <cell r="AT191">
            <v>0</v>
          </cell>
          <cell r="BF191">
            <v>0</v>
          </cell>
          <cell r="BV191">
            <v>0</v>
          </cell>
        </row>
        <row r="192">
          <cell r="AT192">
            <v>0</v>
          </cell>
          <cell r="BF192">
            <v>0</v>
          </cell>
          <cell r="BV192">
            <v>0</v>
          </cell>
        </row>
        <row r="193">
          <cell r="AT193">
            <v>0</v>
          </cell>
          <cell r="BF193">
            <v>0</v>
          </cell>
          <cell r="BV193">
            <v>0</v>
          </cell>
        </row>
        <row r="194">
          <cell r="AT194">
            <v>0</v>
          </cell>
          <cell r="BF194">
            <v>0</v>
          </cell>
          <cell r="BV194">
            <v>0</v>
          </cell>
        </row>
        <row r="195">
          <cell r="AT195">
            <v>0</v>
          </cell>
          <cell r="BF195">
            <v>0</v>
          </cell>
          <cell r="BV195">
            <v>0</v>
          </cell>
        </row>
        <row r="196">
          <cell r="AT196">
            <v>0</v>
          </cell>
          <cell r="BF196">
            <v>0</v>
          </cell>
          <cell r="BV196">
            <v>0</v>
          </cell>
        </row>
        <row r="197">
          <cell r="AT197">
            <v>0</v>
          </cell>
          <cell r="BF197">
            <v>0</v>
          </cell>
          <cell r="BV197">
            <v>0</v>
          </cell>
        </row>
        <row r="198">
          <cell r="AT198">
            <v>0</v>
          </cell>
          <cell r="BF198">
            <v>0</v>
          </cell>
          <cell r="BV198">
            <v>0</v>
          </cell>
        </row>
        <row r="199">
          <cell r="AT199">
            <v>0</v>
          </cell>
          <cell r="BF199">
            <v>0</v>
          </cell>
          <cell r="BV199">
            <v>0</v>
          </cell>
        </row>
        <row r="200">
          <cell r="AT200">
            <v>0</v>
          </cell>
          <cell r="BF200">
            <v>0</v>
          </cell>
          <cell r="BV200">
            <v>0</v>
          </cell>
        </row>
        <row r="201">
          <cell r="AT201">
            <v>0</v>
          </cell>
          <cell r="BF201">
            <v>0</v>
          </cell>
          <cell r="BV201">
            <v>0</v>
          </cell>
        </row>
        <row r="202">
          <cell r="AT202">
            <v>0</v>
          </cell>
          <cell r="BF202">
            <v>0</v>
          </cell>
          <cell r="BV202">
            <v>0</v>
          </cell>
        </row>
        <row r="203">
          <cell r="AT203">
            <v>0</v>
          </cell>
          <cell r="BF203">
            <v>0</v>
          </cell>
          <cell r="BV203">
            <v>0</v>
          </cell>
        </row>
        <row r="204">
          <cell r="AT204">
            <v>0</v>
          </cell>
          <cell r="BF204">
            <v>0</v>
          </cell>
          <cell r="BV204">
            <v>0</v>
          </cell>
        </row>
        <row r="205">
          <cell r="AT205">
            <v>0</v>
          </cell>
          <cell r="BF205">
            <v>0</v>
          </cell>
          <cell r="BV205">
            <v>0</v>
          </cell>
        </row>
        <row r="206">
          <cell r="AT206">
            <v>0</v>
          </cell>
          <cell r="BF206">
            <v>0</v>
          </cell>
          <cell r="BV206">
            <v>0</v>
          </cell>
        </row>
        <row r="207">
          <cell r="AT207">
            <v>0</v>
          </cell>
          <cell r="BF207">
            <v>0</v>
          </cell>
          <cell r="BV207">
            <v>0</v>
          </cell>
        </row>
        <row r="208">
          <cell r="AT208">
            <v>0</v>
          </cell>
          <cell r="BF208">
            <v>0</v>
          </cell>
          <cell r="BV208">
            <v>0</v>
          </cell>
        </row>
        <row r="209">
          <cell r="AT209">
            <v>0</v>
          </cell>
          <cell r="BF209">
            <v>0</v>
          </cell>
          <cell r="BV209">
            <v>0</v>
          </cell>
        </row>
        <row r="210">
          <cell r="AT210">
            <v>0</v>
          </cell>
          <cell r="BF210">
            <v>0</v>
          </cell>
          <cell r="BV210">
            <v>0</v>
          </cell>
        </row>
        <row r="211">
          <cell r="AT211">
            <v>0</v>
          </cell>
          <cell r="BF211">
            <v>0</v>
          </cell>
          <cell r="BV211">
            <v>0</v>
          </cell>
        </row>
        <row r="212">
          <cell r="AT212">
            <v>0</v>
          </cell>
          <cell r="BF212">
            <v>0</v>
          </cell>
          <cell r="BV212">
            <v>0</v>
          </cell>
        </row>
        <row r="213">
          <cell r="AT213">
            <v>0</v>
          </cell>
          <cell r="BF213">
            <v>0</v>
          </cell>
          <cell r="BV213">
            <v>0</v>
          </cell>
        </row>
        <row r="214">
          <cell r="AT214">
            <v>0</v>
          </cell>
          <cell r="BF214">
            <v>0</v>
          </cell>
          <cell r="BV214">
            <v>0</v>
          </cell>
        </row>
        <row r="215">
          <cell r="AT215">
            <v>0</v>
          </cell>
          <cell r="BF215">
            <v>0</v>
          </cell>
          <cell r="BV215">
            <v>0</v>
          </cell>
        </row>
        <row r="216">
          <cell r="AT216">
            <v>0</v>
          </cell>
          <cell r="BF216">
            <v>0</v>
          </cell>
          <cell r="BV216">
            <v>0</v>
          </cell>
        </row>
        <row r="217">
          <cell r="AT217">
            <v>0</v>
          </cell>
          <cell r="BF217">
            <v>0</v>
          </cell>
          <cell r="BV217">
            <v>0</v>
          </cell>
        </row>
        <row r="218">
          <cell r="AT218">
            <v>0</v>
          </cell>
          <cell r="BF218">
            <v>0</v>
          </cell>
          <cell r="BV218">
            <v>0</v>
          </cell>
        </row>
        <row r="219">
          <cell r="AT219">
            <v>0</v>
          </cell>
          <cell r="BF219">
            <v>0</v>
          </cell>
          <cell r="BV219">
            <v>0</v>
          </cell>
        </row>
        <row r="220">
          <cell r="AT220">
            <v>0</v>
          </cell>
          <cell r="BF220">
            <v>0</v>
          </cell>
          <cell r="BV220">
            <v>0</v>
          </cell>
        </row>
        <row r="221">
          <cell r="AT221">
            <v>0</v>
          </cell>
          <cell r="BF221">
            <v>0</v>
          </cell>
          <cell r="BV221">
            <v>0</v>
          </cell>
        </row>
        <row r="222">
          <cell r="AT222">
            <v>0</v>
          </cell>
          <cell r="BF222">
            <v>0</v>
          </cell>
          <cell r="BV222">
            <v>0</v>
          </cell>
        </row>
        <row r="223">
          <cell r="AT223">
            <v>0</v>
          </cell>
          <cell r="BF223">
            <v>0</v>
          </cell>
          <cell r="BV223">
            <v>0</v>
          </cell>
        </row>
        <row r="224">
          <cell r="AT224">
            <v>0</v>
          </cell>
          <cell r="BF224">
            <v>0</v>
          </cell>
          <cell r="BV224">
            <v>0</v>
          </cell>
        </row>
        <row r="225">
          <cell r="AT225">
            <v>0</v>
          </cell>
          <cell r="BF225">
            <v>0</v>
          </cell>
          <cell r="BV225">
            <v>0</v>
          </cell>
        </row>
        <row r="226">
          <cell r="AT226">
            <v>0</v>
          </cell>
          <cell r="BF226">
            <v>0</v>
          </cell>
          <cell r="BV226">
            <v>0</v>
          </cell>
        </row>
        <row r="227">
          <cell r="AT227">
            <v>0</v>
          </cell>
          <cell r="BF227">
            <v>0</v>
          </cell>
          <cell r="BV227">
            <v>0</v>
          </cell>
        </row>
        <row r="228">
          <cell r="AT228">
            <v>0</v>
          </cell>
          <cell r="BF228">
            <v>0</v>
          </cell>
          <cell r="BV228">
            <v>0</v>
          </cell>
        </row>
        <row r="229">
          <cell r="AT229">
            <v>0</v>
          </cell>
          <cell r="BF229">
            <v>0</v>
          </cell>
          <cell r="BV229">
            <v>0</v>
          </cell>
        </row>
        <row r="230">
          <cell r="AT230">
            <v>0</v>
          </cell>
          <cell r="BF230">
            <v>0</v>
          </cell>
          <cell r="BV230">
            <v>0</v>
          </cell>
        </row>
        <row r="231">
          <cell r="AT231">
            <v>0</v>
          </cell>
          <cell r="BF231">
            <v>0</v>
          </cell>
          <cell r="BV231">
            <v>0</v>
          </cell>
        </row>
        <row r="232">
          <cell r="AT232">
            <v>0</v>
          </cell>
          <cell r="BF232">
            <v>0</v>
          </cell>
          <cell r="BV232">
            <v>0</v>
          </cell>
        </row>
        <row r="233">
          <cell r="AT233">
            <v>0</v>
          </cell>
          <cell r="BF233">
            <v>0</v>
          </cell>
          <cell r="BV233">
            <v>0</v>
          </cell>
        </row>
        <row r="234">
          <cell r="AT234">
            <v>0</v>
          </cell>
          <cell r="BF234">
            <v>0</v>
          </cell>
          <cell r="BV234">
            <v>0</v>
          </cell>
        </row>
        <row r="235">
          <cell r="AT235">
            <v>0</v>
          </cell>
          <cell r="BF235">
            <v>0</v>
          </cell>
          <cell r="BV235">
            <v>0</v>
          </cell>
        </row>
        <row r="236">
          <cell r="AT236">
            <v>0</v>
          </cell>
          <cell r="BF236">
            <v>0</v>
          </cell>
          <cell r="BV236">
            <v>0</v>
          </cell>
        </row>
        <row r="237">
          <cell r="AT237">
            <v>0</v>
          </cell>
          <cell r="BF237">
            <v>0</v>
          </cell>
          <cell r="BV237">
            <v>0</v>
          </cell>
        </row>
        <row r="238">
          <cell r="AT238">
            <v>0</v>
          </cell>
          <cell r="BF238">
            <v>0</v>
          </cell>
          <cell r="BV238">
            <v>0</v>
          </cell>
        </row>
        <row r="239">
          <cell r="AT239">
            <v>0</v>
          </cell>
          <cell r="BF239">
            <v>0</v>
          </cell>
          <cell r="BV239">
            <v>0</v>
          </cell>
        </row>
        <row r="240">
          <cell r="AT240">
            <v>0</v>
          </cell>
          <cell r="BF240">
            <v>0</v>
          </cell>
          <cell r="BV240">
            <v>0</v>
          </cell>
        </row>
      </sheetData>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Name val="Calculations"/>
      <sheetName val="Shear Wire"/>
      <sheetName val="LAPISAN a7"/>
    </sheetNames>
    <sheetDataSet>
      <sheetData sheetId="0">
        <row r="11">
          <cell r="C11">
            <v>8.5</v>
          </cell>
        </row>
        <row r="17">
          <cell r="C17">
            <v>12000</v>
          </cell>
        </row>
        <row r="18">
          <cell r="C18">
            <v>12000</v>
          </cell>
        </row>
        <row r="22">
          <cell r="C22">
            <v>6500</v>
          </cell>
        </row>
        <row r="23">
          <cell r="C23">
            <v>10</v>
          </cell>
        </row>
        <row r="25">
          <cell r="C25">
            <v>6450</v>
          </cell>
        </row>
        <row r="32">
          <cell r="B32">
            <v>8000</v>
          </cell>
          <cell r="D32">
            <v>10</v>
          </cell>
          <cell r="E32">
            <v>3950</v>
          </cell>
          <cell r="G32">
            <v>10</v>
          </cell>
        </row>
        <row r="33">
          <cell r="B33">
            <v>3000</v>
          </cell>
          <cell r="C33">
            <v>8000</v>
          </cell>
          <cell r="D33">
            <v>13.2</v>
          </cell>
          <cell r="E33">
            <v>2000</v>
          </cell>
          <cell r="F33">
            <v>3950</v>
          </cell>
          <cell r="G33">
            <v>13.2</v>
          </cell>
        </row>
        <row r="34">
          <cell r="B34">
            <v>1000</v>
          </cell>
          <cell r="C34">
            <v>11000</v>
          </cell>
          <cell r="D34">
            <v>16</v>
          </cell>
          <cell r="E34">
            <v>500</v>
          </cell>
          <cell r="F34">
            <v>5950</v>
          </cell>
          <cell r="G34">
            <v>15.8</v>
          </cell>
        </row>
        <row r="35">
          <cell r="D35">
            <v>10</v>
          </cell>
          <cell r="G35">
            <v>10</v>
          </cell>
        </row>
      </sheetData>
      <sheetData sheetId="1"/>
      <sheetData sheetId="2"/>
      <sheetData sheetId="3"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omendasi"/>
      <sheetName val="Rekap Tekanan"/>
      <sheetName val="Analisa Air"/>
      <sheetName val="Analisa Minyak"/>
      <sheetName val="Proposal"/>
      <sheetName val="Econ"/>
      <sheetName val="Grafik Produksi (2)"/>
      <sheetName val="INPUT"/>
    </sheetNames>
    <sheetDataSet>
      <sheetData sheetId="0"/>
      <sheetData sheetId="1"/>
      <sheetData sheetId="2"/>
      <sheetData sheetId="3"/>
      <sheetData sheetId="4"/>
      <sheetData sheetId="5"/>
      <sheetData sheetId="6" refreshError="1"/>
      <sheetData sheetId="7"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Input"/>
      <sheetName val="Common Well Data"/>
      <sheetName val="CT-WS-WL Data"/>
      <sheetName val="Cap Job Data"/>
      <sheetName val="WP&amp;RP Worksheet"/>
      <sheetName val="Element Select"/>
      <sheetName val="element data"/>
      <sheetName val="elastomer data"/>
      <sheetName val="Cap Select"/>
      <sheetName val="cap element data"/>
      <sheetName val="Cap Pins"/>
      <sheetName val="Horcomp"/>
      <sheetName val="horcomp calc"/>
      <sheetName val="Tool Recommendation"/>
      <sheetName val="Quote"/>
      <sheetName val="FOE"/>
      <sheetName val="NIS_In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4">
          <cell r="A14" t="str">
            <v>10</v>
          </cell>
        </row>
      </sheetData>
      <sheetData sheetId="14"/>
      <sheetData sheetId="15"/>
      <sheetData sheetId="16"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Input"/>
      <sheetName val="Common Well Data"/>
      <sheetName val="CT-WS-WL Data"/>
      <sheetName val="Cap Job Data"/>
      <sheetName val="Element Select"/>
      <sheetName val="element data"/>
      <sheetName val="elastomer data"/>
      <sheetName val="Cap Select"/>
      <sheetName val="cap element data"/>
      <sheetName val="Cap Pins"/>
      <sheetName val="Horcomp"/>
      <sheetName val="horcomp calc"/>
      <sheetName val="Tool Recommendation"/>
      <sheetName val="Quote"/>
      <sheetName val="FOE"/>
    </sheetNames>
    <sheetDataSet>
      <sheetData sheetId="0"/>
      <sheetData sheetId="1"/>
      <sheetData sheetId="2"/>
      <sheetData sheetId="3"/>
      <sheetData sheetId="4"/>
      <sheetData sheetId="5"/>
      <sheetData sheetId="6"/>
      <sheetData sheetId="7" refreshError="1"/>
      <sheetData sheetId="8"/>
      <sheetData sheetId="9"/>
      <sheetData sheetId="10"/>
      <sheetData sheetId="11"/>
      <sheetData sheetId="12"/>
      <sheetData sheetId="13" refreshError="1"/>
      <sheetData sheetId="14"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ail"/>
      <sheetName val="logging"/>
      <sheetName val="PremierCover"/>
      <sheetName val="PertaminaCover"/>
      <sheetName val="Schedule 20"/>
      <sheetName val="Assumptions - 98"/>
      <sheetName val="Source"/>
      <sheetName val="TB 06"/>
      <sheetName val="C1 NOV"/>
      <sheetName val="DLDB10"/>
      <sheetName val="Cementing"/>
      <sheetName val=""/>
    </sheetNames>
    <sheetDataSet>
      <sheetData sheetId="0" refreshError="1">
        <row r="5">
          <cell r="E5">
            <v>0</v>
          </cell>
        </row>
        <row r="6">
          <cell r="E6">
            <v>35</v>
          </cell>
        </row>
        <row r="16">
          <cell r="H16">
            <v>0</v>
          </cell>
        </row>
        <row r="21">
          <cell r="F21">
            <v>0</v>
          </cell>
        </row>
        <row r="81">
          <cell r="G81">
            <v>51416</v>
          </cell>
          <cell r="I81">
            <v>0</v>
          </cell>
        </row>
        <row r="84">
          <cell r="E84">
            <v>2892630</v>
          </cell>
          <cell r="G84">
            <v>0</v>
          </cell>
        </row>
        <row r="91">
          <cell r="G91">
            <v>1856250</v>
          </cell>
          <cell r="I91">
            <v>0</v>
          </cell>
        </row>
        <row r="102">
          <cell r="G102">
            <v>28500</v>
          </cell>
          <cell r="I102">
            <v>0</v>
          </cell>
        </row>
        <row r="124">
          <cell r="G124">
            <v>10080</v>
          </cell>
          <cell r="I124">
            <v>0</v>
          </cell>
        </row>
        <row r="138">
          <cell r="G138">
            <v>983800</v>
          </cell>
          <cell r="I138">
            <v>0</v>
          </cell>
        </row>
        <row r="146">
          <cell r="G146">
            <v>14000</v>
          </cell>
          <cell r="I146">
            <v>0</v>
          </cell>
        </row>
        <row r="163">
          <cell r="G163">
            <v>100237.5</v>
          </cell>
          <cell r="I163">
            <v>0</v>
          </cell>
        </row>
        <row r="172">
          <cell r="G172">
            <v>8225</v>
          </cell>
          <cell r="I172">
            <v>0</v>
          </cell>
        </row>
        <row r="182">
          <cell r="G182">
            <v>0</v>
          </cell>
          <cell r="I182">
            <v>0</v>
          </cell>
        </row>
        <row r="226">
          <cell r="G226">
            <v>260328.11524999997</v>
          </cell>
          <cell r="I226">
            <v>0</v>
          </cell>
        </row>
        <row r="240">
          <cell r="G240">
            <v>45687.5</v>
          </cell>
          <cell r="I240">
            <v>0</v>
          </cell>
        </row>
        <row r="263">
          <cell r="G263">
            <v>146570</v>
          </cell>
          <cell r="I263">
            <v>0</v>
          </cell>
        </row>
        <row r="286">
          <cell r="G286">
            <v>412608</v>
          </cell>
          <cell r="I286">
            <v>102200</v>
          </cell>
        </row>
        <row r="312">
          <cell r="G312">
            <v>61077</v>
          </cell>
        </row>
        <row r="366">
          <cell r="G366">
            <v>105797</v>
          </cell>
          <cell r="I366">
            <v>0</v>
          </cell>
        </row>
        <row r="407">
          <cell r="G407">
            <v>11650</v>
          </cell>
          <cell r="I407">
            <v>0</v>
          </cell>
        </row>
        <row r="441">
          <cell r="G441">
            <v>93580</v>
          </cell>
          <cell r="I441">
            <v>0</v>
          </cell>
        </row>
        <row r="505">
          <cell r="G505">
            <v>53408.860220211274</v>
          </cell>
          <cell r="I505">
            <v>0</v>
          </cell>
        </row>
        <row r="516">
          <cell r="G516">
            <v>0</v>
          </cell>
        </row>
        <row r="528">
          <cell r="G528">
            <v>134800</v>
          </cell>
          <cell r="I528">
            <v>0</v>
          </cell>
        </row>
        <row r="569">
          <cell r="G569">
            <v>448000</v>
          </cell>
          <cell r="I569">
            <v>0</v>
          </cell>
        </row>
        <row r="580">
          <cell r="G580">
            <v>11990</v>
          </cell>
          <cell r="I580">
            <v>0</v>
          </cell>
        </row>
        <row r="597">
          <cell r="G597">
            <v>191925</v>
          </cell>
          <cell r="I597">
            <v>0</v>
          </cell>
        </row>
        <row r="615">
          <cell r="G615">
            <v>84921</v>
          </cell>
          <cell r="I615">
            <v>0</v>
          </cell>
        </row>
        <row r="624">
          <cell r="G624">
            <v>2207.6999999999998</v>
          </cell>
          <cell r="I624">
            <v>0</v>
          </cell>
        </row>
        <row r="654">
          <cell r="G654">
            <v>16170</v>
          </cell>
          <cell r="I654">
            <v>0</v>
          </cell>
        </row>
        <row r="667">
          <cell r="G667">
            <v>35130</v>
          </cell>
          <cell r="I667">
            <v>0</v>
          </cell>
        </row>
        <row r="676">
          <cell r="G676">
            <v>14025</v>
          </cell>
          <cell r="I676">
            <v>0</v>
          </cell>
        </row>
        <row r="687">
          <cell r="G687">
            <v>34010</v>
          </cell>
          <cell r="I687">
            <v>0</v>
          </cell>
        </row>
        <row r="703">
          <cell r="G703">
            <v>141500</v>
          </cell>
          <cell r="I703">
            <v>0</v>
          </cell>
        </row>
        <row r="811">
          <cell r="G811">
            <v>104600</v>
          </cell>
        </row>
        <row r="824">
          <cell r="G824">
            <v>32690</v>
          </cell>
          <cell r="I824">
            <v>0</v>
          </cell>
        </row>
        <row r="827">
          <cell r="E827">
            <v>754325</v>
          </cell>
        </row>
        <row r="837">
          <cell r="G837">
            <v>69580</v>
          </cell>
          <cell r="I837">
            <v>0</v>
          </cell>
        </row>
        <row r="863">
          <cell r="G863">
            <v>347000</v>
          </cell>
          <cell r="I863">
            <v>0</v>
          </cell>
        </row>
        <row r="873">
          <cell r="G873">
            <v>35250</v>
          </cell>
        </row>
        <row r="882">
          <cell r="G882">
            <v>50000</v>
          </cell>
        </row>
        <row r="891">
          <cell r="G891">
            <v>35000</v>
          </cell>
        </row>
        <row r="899">
          <cell r="G899">
            <v>69600</v>
          </cell>
        </row>
        <row r="907">
          <cell r="G907">
            <v>35000</v>
          </cell>
        </row>
        <row r="915">
          <cell r="G915">
            <v>0</v>
          </cell>
        </row>
        <row r="924">
          <cell r="G924">
            <v>0</v>
          </cell>
        </row>
        <row r="933">
          <cell r="G933">
            <v>31630</v>
          </cell>
        </row>
        <row r="940">
          <cell r="G940">
            <v>19500</v>
          </cell>
          <cell r="I940">
            <v>0</v>
          </cell>
        </row>
        <row r="945">
          <cell r="G945">
            <v>0</v>
          </cell>
          <cell r="I945">
            <v>0</v>
          </cell>
        </row>
        <row r="950">
          <cell r="G950">
            <v>12250</v>
          </cell>
          <cell r="I950">
            <v>0</v>
          </cell>
        </row>
        <row r="955">
          <cell r="G955">
            <v>32160</v>
          </cell>
          <cell r="I955">
            <v>0</v>
          </cell>
        </row>
        <row r="960">
          <cell r="G960">
            <v>17355</v>
          </cell>
          <cell r="I960">
            <v>0</v>
          </cell>
        </row>
        <row r="964">
          <cell r="G964">
            <v>0</v>
          </cell>
          <cell r="I964">
            <v>0</v>
          </cell>
        </row>
        <row r="966">
          <cell r="E966">
            <v>621970</v>
          </cell>
          <cell r="G966">
            <v>0</v>
          </cell>
        </row>
        <row r="974">
          <cell r="G974">
            <v>347420</v>
          </cell>
          <cell r="I974">
            <v>0</v>
          </cell>
        </row>
        <row r="981">
          <cell r="G981">
            <v>70950</v>
          </cell>
          <cell r="I981">
            <v>0</v>
          </cell>
        </row>
        <row r="1019">
          <cell r="G1019">
            <v>18000</v>
          </cell>
          <cell r="I1019">
            <v>0</v>
          </cell>
        </row>
        <row r="1026">
          <cell r="G1026">
            <v>120000</v>
          </cell>
          <cell r="I1026">
            <v>0</v>
          </cell>
        </row>
        <row r="1032">
          <cell r="G1032">
            <v>54600</v>
          </cell>
          <cell r="I1032">
            <v>0</v>
          </cell>
        </row>
        <row r="1040">
          <cell r="G1040">
            <v>11000</v>
          </cell>
          <cell r="I1040">
            <v>0</v>
          </cell>
        </row>
        <row r="1080">
          <cell r="G1080">
            <v>434547</v>
          </cell>
        </row>
        <row r="1099">
          <cell r="G1099">
            <v>9550</v>
          </cell>
        </row>
        <row r="1111">
          <cell r="G1111">
            <v>25810</v>
          </cell>
          <cell r="I1111">
            <v>0</v>
          </cell>
        </row>
        <row r="1118">
          <cell r="G1118">
            <v>0</v>
          </cell>
          <cell r="I1118">
            <v>0</v>
          </cell>
        </row>
        <row r="1125">
          <cell r="G1125">
            <v>0</v>
          </cell>
          <cell r="I1125">
            <v>0</v>
          </cell>
        </row>
        <row r="1132">
          <cell r="G1132">
            <v>55000</v>
          </cell>
          <cell r="I1132">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ail Breakdown"/>
    </sheetNames>
    <sheetDataSet>
      <sheetData sheetId="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ail Breakdown"/>
    </sheetNames>
    <sheetDataSet>
      <sheetData sheetId="0"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M"/>
      <sheetName val="SUM"/>
    </sheetNames>
    <sheetDataSet>
      <sheetData sheetId="0" refreshError="1"/>
      <sheetData sheetId="1"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AAAA"/>
      <sheetName val="EXIST"/>
      <sheetName val="REP"/>
      <sheetName val="REOP"/>
      <sheetName val="STIM"/>
      <sheetName val="KUPL"/>
      <sheetName val="BOR"/>
      <sheetName val="REKAP"/>
      <sheetName val="AOB"/>
      <sheetName val="AOT"/>
      <sheetName val="Chart-1"/>
      <sheetName val="Chart-2"/>
      <sheetName val="dATA"/>
      <sheetName val="Input data"/>
    </sheetNames>
    <sheetDataSet>
      <sheetData sheetId="0" refreshError="1"/>
      <sheetData sheetId="1">
        <row r="3">
          <cell r="C3" t="str">
            <v>PERKIRAAN PRODUKSI MINYAK  EXISTING</v>
          </cell>
        </row>
        <row r="4">
          <cell r="C4" t="str">
            <v>PT. PERTAMINA (PERSERO)  DAERAH  OPERASI  HULU   SUMBAGSEL</v>
          </cell>
        </row>
        <row r="5">
          <cell r="C5" t="str">
            <v>TAHUN  2005</v>
          </cell>
        </row>
        <row r="6">
          <cell r="D6" t="str">
            <v>Rev. 05 April 2004</v>
          </cell>
        </row>
        <row r="7">
          <cell r="G7" t="str">
            <v>PERKIRAAN PRODUKSI</v>
          </cell>
          <cell r="S7" t="str">
            <v>SASARAN</v>
          </cell>
        </row>
        <row r="8">
          <cell r="D8" t="str">
            <v>STRUKTUR</v>
          </cell>
          <cell r="E8" t="str">
            <v>Qoi</v>
          </cell>
          <cell r="F8" t="str">
            <v>Decl.</v>
          </cell>
          <cell r="G8" t="str">
            <v>JAN</v>
          </cell>
          <cell r="H8" t="str">
            <v>PEB</v>
          </cell>
          <cell r="I8" t="str">
            <v>MAR</v>
          </cell>
          <cell r="J8" t="str">
            <v>APR</v>
          </cell>
          <cell r="K8" t="str">
            <v>MEI</v>
          </cell>
          <cell r="L8" t="str">
            <v>JUN</v>
          </cell>
          <cell r="M8" t="str">
            <v>JUL</v>
          </cell>
          <cell r="N8" t="str">
            <v>AGT</v>
          </cell>
          <cell r="O8" t="str">
            <v>SEP</v>
          </cell>
          <cell r="P8" t="str">
            <v>OKT</v>
          </cell>
          <cell r="Q8" t="str">
            <v>NOP</v>
          </cell>
          <cell r="R8" t="str">
            <v>DES</v>
          </cell>
          <cell r="S8" t="str">
            <v>TAHUN 2005</v>
          </cell>
        </row>
        <row r="9">
          <cell r="M9">
            <v>0</v>
          </cell>
          <cell r="S9" t="str">
            <v>(BBLS)</v>
          </cell>
          <cell r="T9" t="str">
            <v>(BOPD)</v>
          </cell>
        </row>
        <row r="10">
          <cell r="D10" t="str">
            <v>AOT</v>
          </cell>
        </row>
        <row r="11">
          <cell r="D11" t="str">
            <v>OGN</v>
          </cell>
          <cell r="E11">
            <v>635.47919846155776</v>
          </cell>
          <cell r="F11">
            <v>0.99248670034507847</v>
          </cell>
          <cell r="G11">
            <v>630.70465281904671</v>
          </cell>
          <cell r="H11">
            <v>625.96597976866394</v>
          </cell>
          <cell r="I11">
            <v>621.26290978887539</v>
          </cell>
          <cell r="J11">
            <v>616.5951753831431</v>
          </cell>
          <cell r="K11">
            <v>611.96251106471061</v>
          </cell>
          <cell r="L11">
            <v>607.36465334150319</v>
          </cell>
          <cell r="M11">
            <v>602.80134070114093</v>
          </cell>
          <cell r="N11">
            <v>598.27231359606481</v>
          </cell>
          <cell r="O11">
            <v>593.77731442877439</v>
          </cell>
          <cell r="P11">
            <v>589.31608753717649</v>
          </cell>
          <cell r="Q11">
            <v>584.88837918004367</v>
          </cell>
          <cell r="R11">
            <v>580.49393752258266</v>
          </cell>
          <cell r="S11">
            <v>220885.03944744403</v>
          </cell>
          <cell r="T11">
            <v>605.16449163683296</v>
          </cell>
        </row>
        <row r="12">
          <cell r="D12" t="str">
            <v>TTB</v>
          </cell>
          <cell r="E12">
            <v>330.75114306571885</v>
          </cell>
          <cell r="F12">
            <v>0.99399311391546197</v>
          </cell>
          <cell r="G12">
            <v>328.76435862699236</v>
          </cell>
          <cell r="H12">
            <v>326.78950857606384</v>
          </cell>
          <cell r="I12">
            <v>324.82652122442528</v>
          </cell>
          <cell r="J12">
            <v>322.87532531419339</v>
          </cell>
          <cell r="K12">
            <v>320.93585001552287</v>
          </cell>
          <cell r="L12">
            <v>319.00802492403523</v>
          </cell>
          <cell r="M12">
            <v>317.09178005826305</v>
          </cell>
          <cell r="N12">
            <v>315.18704585710969</v>
          </cell>
          <cell r="O12">
            <v>313.29375317732399</v>
          </cell>
          <cell r="P12">
            <v>311.41183329099044</v>
          </cell>
          <cell r="Q12">
            <v>309.54121788303434</v>
          </cell>
          <cell r="R12">
            <v>307.68183904874178</v>
          </cell>
          <cell r="S12">
            <v>116094.53195087081</v>
          </cell>
          <cell r="T12">
            <v>318.06721082430357</v>
          </cell>
        </row>
        <row r="13">
          <cell r="D13" t="str">
            <v>TTT</v>
          </cell>
          <cell r="E13">
            <v>0</v>
          </cell>
          <cell r="F13">
            <v>0.98516940614229731</v>
          </cell>
          <cell r="G13">
            <v>0</v>
          </cell>
          <cell r="H13">
            <v>0</v>
          </cell>
          <cell r="I13">
            <v>0</v>
          </cell>
          <cell r="J13">
            <v>0</v>
          </cell>
          <cell r="K13">
            <v>0</v>
          </cell>
          <cell r="L13">
            <v>0</v>
          </cell>
          <cell r="M13">
            <v>0</v>
          </cell>
          <cell r="N13">
            <v>0</v>
          </cell>
          <cell r="O13">
            <v>0</v>
          </cell>
          <cell r="P13">
            <v>0</v>
          </cell>
          <cell r="Q13">
            <v>0</v>
          </cell>
          <cell r="R13">
            <v>0</v>
          </cell>
          <cell r="S13">
            <v>0</v>
          </cell>
          <cell r="T13">
            <v>0</v>
          </cell>
        </row>
        <row r="14">
          <cell r="D14" t="str">
            <v>TLJ</v>
          </cell>
          <cell r="E14">
            <v>2764.2601974033923</v>
          </cell>
          <cell r="F14">
            <v>0.98246391203482841</v>
          </cell>
          <cell r="G14">
            <v>2715.7858874231038</v>
          </cell>
          <cell r="H14">
            <v>2668.1616272066808</v>
          </cell>
          <cell r="I14">
            <v>2621.3725102066892</v>
          </cell>
          <cell r="J14">
            <v>2575.4038912782221</v>
          </cell>
          <cell r="K14">
            <v>2530.2413820949218</v>
          </cell>
          <cell r="L14">
            <v>2485.8708466453882</v>
          </cell>
          <cell r="M14">
            <v>2442.2783968085591</v>
          </cell>
          <cell r="N14">
            <v>2399.4503880066859</v>
          </cell>
          <cell r="O14">
            <v>2357.3734149345355</v>
          </cell>
          <cell r="P14">
            <v>2316.0343073634867</v>
          </cell>
          <cell r="Q14">
            <v>2275.4201260192053</v>
          </cell>
          <cell r="R14">
            <v>2235.5181585316109</v>
          </cell>
          <cell r="S14">
            <v>900611.68587159435</v>
          </cell>
          <cell r="T14">
            <v>2467.4292763605326</v>
          </cell>
        </row>
        <row r="15">
          <cell r="D15" t="str">
            <v>PMB</v>
          </cell>
          <cell r="E15">
            <v>26.999642514602574</v>
          </cell>
          <cell r="F15">
            <v>0.98176006513979952</v>
          </cell>
          <cell r="G15">
            <v>26.507170793887521</v>
          </cell>
          <cell r="H15">
            <v>26.023681725278806</v>
          </cell>
          <cell r="I15">
            <v>25.549011465787132</v>
          </cell>
          <cell r="J15">
            <v>25.08299916090866</v>
          </cell>
          <cell r="K15">
            <v>24.625486890115223</v>
          </cell>
          <cell r="L15">
            <v>24.176319613338801</v>
          </cell>
          <cell r="M15">
            <v>23.735345118432114</v>
          </cell>
          <cell r="N15">
            <v>23.302413969587537</v>
          </cell>
          <cell r="O15">
            <v>22.877379456696836</v>
          </cell>
          <cell r="P15">
            <v>22.460097545634596</v>
          </cell>
          <cell r="Q15">
            <v>22.050426829448472</v>
          </cell>
          <cell r="R15">
            <v>21.648228480439716</v>
          </cell>
          <cell r="S15">
            <v>8756.9372222999882</v>
          </cell>
          <cell r="T15">
            <v>23.991608828219146</v>
          </cell>
        </row>
        <row r="16">
          <cell r="D16" t="str">
            <v>TMB</v>
          </cell>
          <cell r="E16">
            <v>22.501265183819473</v>
          </cell>
          <cell r="F16">
            <v>0.98406991430263258</v>
          </cell>
          <cell r="G16">
            <v>22.142818101142041</v>
          </cell>
          <cell r="H16">
            <v>21.790081111209631</v>
          </cell>
          <cell r="I16">
            <v>21.442963251755476</v>
          </cell>
          <cell r="J16">
            <v>21.101375009549511</v>
          </cell>
          <cell r="K16">
            <v>20.765228297315101</v>
          </cell>
          <cell r="L16">
            <v>20.434436431013474</v>
          </cell>
          <cell r="M16">
            <v>20.108914107490023</v>
          </cell>
          <cell r="N16">
            <v>19.788577382476706</v>
          </cell>
          <cell r="O16">
            <v>19.473343648944866</v>
          </cell>
          <cell r="P16">
            <v>19.163131615802889</v>
          </cell>
          <cell r="Q16">
            <v>18.857861286933218</v>
          </cell>
          <cell r="R16">
            <v>18.557453940563306</v>
          </cell>
          <cell r="S16">
            <v>7407.1744500000132</v>
          </cell>
          <cell r="T16">
            <v>20.293628630137022</v>
          </cell>
        </row>
        <row r="17">
          <cell r="D17" t="str">
            <v>KAG</v>
          </cell>
          <cell r="E17">
            <v>355.29461952787062</v>
          </cell>
          <cell r="F17">
            <v>0.99154428569758568</v>
          </cell>
          <cell r="G17">
            <v>352.29034973195797</v>
          </cell>
          <cell r="H17">
            <v>349.31148318312694</v>
          </cell>
          <cell r="I17">
            <v>346.3578050787778</v>
          </cell>
          <cell r="J17">
            <v>343.42910243262037</v>
          </cell>
          <cell r="K17">
            <v>340.52516405931556</v>
          </cell>
          <cell r="L17">
            <v>337.64578055924721</v>
          </cell>
          <cell r="M17">
            <v>334.79074430342251</v>
          </cell>
          <cell r="N17">
            <v>331.95984941850014</v>
          </cell>
          <cell r="O17">
            <v>329.15289177194484</v>
          </cell>
          <cell r="P17">
            <v>326.36966895730779</v>
          </cell>
          <cell r="Q17">
            <v>323.60998027963126</v>
          </cell>
          <cell r="R17">
            <v>320.87362674097676</v>
          </cell>
          <cell r="S17">
            <v>122744.03763742888</v>
          </cell>
          <cell r="T17">
            <v>336.28503462309283</v>
          </cell>
        </row>
        <row r="18">
          <cell r="D18" t="str">
            <v>BRG-D/F</v>
          </cell>
          <cell r="E18">
            <v>1555.0381226144</v>
          </cell>
          <cell r="F18">
            <v>0.94409828763419812</v>
          </cell>
          <cell r="G18">
            <v>1468.1088287661532</v>
          </cell>
          <cell r="H18">
            <v>1386.0390312987734</v>
          </cell>
          <cell r="I18">
            <v>1308.5570760433347</v>
          </cell>
          <cell r="J18">
            <v>1235.4064947641255</v>
          </cell>
          <cell r="K18">
            <v>1166.3451562389778</v>
          </cell>
          <cell r="L18">
            <v>1101.1444647956603</v>
          </cell>
          <cell r="M18">
            <v>1039.5886036514585</v>
          </cell>
          <cell r="N18">
            <v>981.47382055136904</v>
          </cell>
          <cell r="O18">
            <v>926.60775334034179</v>
          </cell>
          <cell r="P18">
            <v>874.80879323718807</v>
          </cell>
          <cell r="Q18">
            <v>825.90548370256852</v>
          </cell>
          <cell r="R18">
            <v>779.73595291128902</v>
          </cell>
          <cell r="S18">
            <v>397658.18394783942</v>
          </cell>
          <cell r="T18">
            <v>1089.4744765694231</v>
          </cell>
        </row>
        <row r="19">
          <cell r="D19" t="str">
            <v>GNK</v>
          </cell>
          <cell r="E19">
            <v>1794.4805228046</v>
          </cell>
          <cell r="F19">
            <v>0.98572782701008088</v>
          </cell>
          <cell r="G19">
            <v>1768.8693863560923</v>
          </cell>
          <cell r="H19">
            <v>1743.623776477446</v>
          </cell>
          <cell r="I19">
            <v>1718.7384763102239</v>
          </cell>
          <cell r="J19">
            <v>1694.2083434518943</v>
          </cell>
          <cell r="K19">
            <v>1670.0283088931844</v>
          </cell>
          <cell r="L19">
            <v>1646.1933759705987</v>
          </cell>
          <cell r="M19">
            <v>1622.6986193338873</v>
          </cell>
          <cell r="N19">
            <v>1599.5391839282511</v>
          </cell>
          <cell r="O19">
            <v>1576.7102839910731</v>
          </cell>
          <cell r="P19">
            <v>1554.207202062968</v>
          </cell>
          <cell r="Q19">
            <v>1532.0252880129472</v>
          </cell>
          <cell r="R19">
            <v>1510.1599580774957</v>
          </cell>
          <cell r="S19">
            <v>597067.05966798915</v>
          </cell>
          <cell r="T19">
            <v>1635.8001634739428</v>
          </cell>
        </row>
        <row r="20">
          <cell r="D20" t="str">
            <v>KOND P.L.</v>
          </cell>
          <cell r="E20">
            <v>0</v>
          </cell>
          <cell r="F20">
            <v>0.99916701379245831</v>
          </cell>
          <cell r="G20">
            <v>0</v>
          </cell>
          <cell r="H20">
            <v>0</v>
          </cell>
          <cell r="I20">
            <v>0</v>
          </cell>
          <cell r="J20">
            <v>0</v>
          </cell>
          <cell r="K20">
            <v>0</v>
          </cell>
          <cell r="L20">
            <v>0</v>
          </cell>
          <cell r="M20">
            <v>0</v>
          </cell>
          <cell r="N20">
            <v>0</v>
          </cell>
          <cell r="O20">
            <v>0</v>
          </cell>
          <cell r="P20">
            <v>0</v>
          </cell>
          <cell r="Q20">
            <v>0</v>
          </cell>
          <cell r="R20">
            <v>0</v>
          </cell>
          <cell r="S20">
            <v>0</v>
          </cell>
          <cell r="T20">
            <v>0</v>
          </cell>
        </row>
        <row r="21">
          <cell r="D21" t="str">
            <v>BNN</v>
          </cell>
          <cell r="E21">
            <v>167.01866790115486</v>
          </cell>
          <cell r="F21">
            <v>0.95569479722477846</v>
          </cell>
          <cell r="G21">
            <v>159.61887195254681</v>
          </cell>
          <cell r="H21">
            <v>152.5469254639371</v>
          </cell>
          <cell r="I21">
            <v>145.78830299852075</v>
          </cell>
          <cell r="J21">
            <v>139.32912267191585</v>
          </cell>
          <cell r="K21">
            <v>133.1561176394429</v>
          </cell>
          <cell r="L21">
            <v>127.25660884666613</v>
          </cell>
          <cell r="M21">
            <v>121.61847898722753</v>
          </cell>
          <cell r="N21">
            <v>116.23014761448439</v>
          </cell>
          <cell r="O21">
            <v>111.08054735583073</v>
          </cell>
          <cell r="P21">
            <v>106.15910118084805</v>
          </cell>
          <cell r="Q21">
            <v>101.45570067659533</v>
          </cell>
          <cell r="R21">
            <v>96.960685285416588</v>
          </cell>
          <cell r="S21">
            <v>45910.45617493357</v>
          </cell>
          <cell r="T21">
            <v>125.78207171214677</v>
          </cell>
        </row>
        <row r="22">
          <cell r="D22" t="str">
            <v>TPS</v>
          </cell>
          <cell r="E22">
            <v>729.16195033977169</v>
          </cell>
          <cell r="F22">
            <v>0.87871763552224458</v>
          </cell>
          <cell r="G22">
            <v>640.72746491535247</v>
          </cell>
          <cell r="H22">
            <v>563.01852298458039</v>
          </cell>
          <cell r="I22">
            <v>494.73430527223701</v>
          </cell>
          <cell r="J22">
            <v>434.73175894056044</v>
          </cell>
          <cell r="K22">
            <v>382.00646330267568</v>
          </cell>
          <cell r="L22">
            <v>335.6758161875423</v>
          </cell>
          <cell r="M22">
            <v>294.96425950231674</v>
          </cell>
          <cell r="N22">
            <v>259.19029667344552</v>
          </cell>
          <cell r="O22">
            <v>227.75508464319913</v>
          </cell>
          <cell r="P22">
            <v>200.13240945584062</v>
          </cell>
          <cell r="Q22">
            <v>175.85987762840597</v>
          </cell>
          <cell r="R22">
            <v>154.53117585286418</v>
          </cell>
          <cell r="S22">
            <v>126200.07238977618</v>
          </cell>
          <cell r="T22">
            <v>345.75362298568814</v>
          </cell>
        </row>
        <row r="23">
          <cell r="D23" t="str">
            <v>LBK</v>
          </cell>
          <cell r="E23">
            <v>477.7444311895278</v>
          </cell>
          <cell r="F23">
            <v>0.99468915268034885</v>
          </cell>
          <cell r="G23">
            <v>475.20720345766665</v>
          </cell>
          <cell r="H23">
            <v>472.6834505549046</v>
          </cell>
          <cell r="I23">
            <v>470.17310091848162</v>
          </cell>
          <cell r="J23">
            <v>467.67608336569663</v>
          </cell>
          <cell r="K23">
            <v>465.19232709188896</v>
          </cell>
          <cell r="L23">
            <v>462.7217616684307</v>
          </cell>
          <cell r="M23">
            <v>460.26431704072968</v>
          </cell>
          <cell r="N23">
            <v>457.81992352624286</v>
          </cell>
          <cell r="O23">
            <v>455.38851181250061</v>
          </cell>
          <cell r="P23">
            <v>452.97001295514127</v>
          </cell>
          <cell r="Q23">
            <v>450.56435837595609</v>
          </cell>
          <cell r="R23">
            <v>448.17147986094483</v>
          </cell>
          <cell r="S23">
            <v>168449.40738259882</v>
          </cell>
          <cell r="T23">
            <v>461.50522570575021</v>
          </cell>
        </row>
        <row r="24">
          <cell r="D24" t="str">
            <v>KPM</v>
          </cell>
          <cell r="E24">
            <v>220.04212479510227</v>
          </cell>
          <cell r="F24">
            <v>0.98329116724852439</v>
          </cell>
          <cell r="G24">
            <v>216.36547773362159</v>
          </cell>
          <cell r="H24">
            <v>212.7502631529774</v>
          </cell>
          <cell r="I24">
            <v>209.19545458812186</v>
          </cell>
          <cell r="J24">
            <v>205.70004272504002</v>
          </cell>
          <cell r="K24">
            <v>202.26303511417595</v>
          </cell>
          <cell r="L24">
            <v>198.88345588864735</v>
          </cell>
          <cell r="M24">
            <v>195.56034548716846</v>
          </cell>
          <cell r="N24">
            <v>192.29276038160256</v>
          </cell>
          <cell r="O24">
            <v>189.07977280906678</v>
          </cell>
          <cell r="P24">
            <v>185.92047050851309</v>
          </cell>
          <cell r="Q24">
            <v>182.81395646171069</v>
          </cell>
          <cell r="R24">
            <v>179.75934863855642</v>
          </cell>
          <cell r="S24">
            <v>72073.387870821869</v>
          </cell>
          <cell r="T24">
            <v>197.46133663238868</v>
          </cell>
        </row>
        <row r="25">
          <cell r="D25" t="str">
            <v>SBJ</v>
          </cell>
          <cell r="E25">
            <v>52.012498556924385</v>
          </cell>
          <cell r="F25">
            <v>0.98056631673808037</v>
          </cell>
          <cell r="G25">
            <v>51.001704134308063</v>
          </cell>
          <cell r="H25">
            <v>50.010553170343783</v>
          </cell>
          <cell r="I25">
            <v>49.038663920277934</v>
          </cell>
          <cell r="J25">
            <v>48.085662058063527</v>
          </cell>
          <cell r="K25">
            <v>47.151180532187411</v>
          </cell>
          <cell r="L25">
            <v>46.234859424299287</v>
          </cell>
          <cell r="M25">
            <v>45.336345810588078</v>
          </cell>
          <cell r="N25">
            <v>44.455293625852249</v>
          </cell>
          <cell r="O25">
            <v>43.591363530211801</v>
          </cell>
          <cell r="P25">
            <v>42.744222778410467</v>
          </cell>
          <cell r="Q25">
            <v>41.913545091657909</v>
          </cell>
          <cell r="R25">
            <v>41.099010531962442</v>
          </cell>
          <cell r="S25">
            <v>16740.677453237789</v>
          </cell>
          <cell r="T25">
            <v>45.864869734898051</v>
          </cell>
        </row>
        <row r="26">
          <cell r="D26" t="str">
            <v>SIT</v>
          </cell>
          <cell r="E26">
            <v>31.275907148798055</v>
          </cell>
          <cell r="F26">
            <v>0.98757780049388144</v>
          </cell>
          <cell r="G26">
            <v>30.887391590460847</v>
          </cell>
          <cell r="H26">
            <v>30.503702249900535</v>
          </cell>
          <cell r="I26">
            <v>30.124779174877034</v>
          </cell>
          <cell r="J26">
            <v>29.750563157888944</v>
          </cell>
          <cell r="K26">
            <v>29.380995726922269</v>
          </cell>
          <cell r="L26">
            <v>29.016019136314025</v>
          </cell>
          <cell r="M26">
            <v>28.655576357729377</v>
          </cell>
          <cell r="N26">
            <v>28.299611071250848</v>
          </cell>
          <cell r="O26">
            <v>27.948067656578207</v>
          </cell>
          <cell r="P26">
            <v>27.600891184337694</v>
          </cell>
          <cell r="Q26">
            <v>27.258027407499181</v>
          </cell>
          <cell r="R26">
            <v>26.91942275289998</v>
          </cell>
          <cell r="S26">
            <v>10531.212687358446</v>
          </cell>
          <cell r="T26">
            <v>28.852637499612179</v>
          </cell>
        </row>
        <row r="27">
          <cell r="D27" t="str">
            <v>BTK</v>
          </cell>
          <cell r="E27">
            <v>95.557579091840964</v>
          </cell>
          <cell r="F27">
            <v>0.98709236075568663</v>
          </cell>
          <cell r="G27">
            <v>94.324156333863542</v>
          </cell>
          <cell r="H27">
            <v>93.106654151881813</v>
          </cell>
          <cell r="I27">
            <v>91.904867048844267</v>
          </cell>
          <cell r="J27">
            <v>90.718592180181204</v>
          </cell>
          <cell r="K27">
            <v>89.547629319567434</v>
          </cell>
          <cell r="L27">
            <v>88.391780825126958</v>
          </cell>
          <cell r="M27">
            <v>87.250851606073809</v>
          </cell>
          <cell r="N27">
            <v>86.124649089783489</v>
          </cell>
          <cell r="O27">
            <v>85.012983189289486</v>
          </cell>
          <cell r="P27">
            <v>83.915666271199257</v>
          </cell>
          <cell r="Q27">
            <v>82.832513124024416</v>
          </cell>
          <cell r="R27">
            <v>81.763340926919653</v>
          </cell>
          <cell r="S27">
            <v>32075.428374295145</v>
          </cell>
          <cell r="T27">
            <v>87.877885956973003</v>
          </cell>
        </row>
        <row r="28">
          <cell r="D28" t="str">
            <v>KMG</v>
          </cell>
          <cell r="E28">
            <v>203.58841905809092</v>
          </cell>
          <cell r="F28">
            <v>0.97925976620967825</v>
          </cell>
          <cell r="G28">
            <v>199.36594764982411</v>
          </cell>
          <cell r="H28">
            <v>195.23105128573772</v>
          </cell>
          <cell r="I28">
            <v>191.18191363894121</v>
          </cell>
          <cell r="J28">
            <v>187.21675605358845</v>
          </cell>
          <cell r="K28">
            <v>183.33383676357138</v>
          </cell>
          <cell r="L28">
            <v>179.53145012741822</v>
          </cell>
          <cell r="M28">
            <v>175.80792587906009</v>
          </cell>
          <cell r="N28">
            <v>172.16162839413684</v>
          </cell>
          <cell r="O28">
            <v>168.59095597151995</v>
          </cell>
          <cell r="P28">
            <v>165.09434012973679</v>
          </cell>
          <cell r="Q28">
            <v>161.67024491798716</v>
          </cell>
          <cell r="R28">
            <v>158.31716624144954</v>
          </cell>
          <cell r="S28">
            <v>64979.897167714385</v>
          </cell>
          <cell r="T28">
            <v>178.02711552798462</v>
          </cell>
        </row>
        <row r="29">
          <cell r="D29" t="str">
            <v>PDC (EKS)</v>
          </cell>
          <cell r="E29">
            <v>0</v>
          </cell>
          <cell r="F29">
            <v>1</v>
          </cell>
          <cell r="G29">
            <v>0</v>
          </cell>
          <cell r="H29">
            <v>0</v>
          </cell>
          <cell r="I29">
            <v>0</v>
          </cell>
          <cell r="J29">
            <v>0</v>
          </cell>
          <cell r="K29">
            <v>0</v>
          </cell>
          <cell r="L29">
            <v>0</v>
          </cell>
          <cell r="M29">
            <v>0</v>
          </cell>
          <cell r="N29">
            <v>0</v>
          </cell>
          <cell r="O29">
            <v>0</v>
          </cell>
          <cell r="P29">
            <v>0</v>
          </cell>
          <cell r="Q29">
            <v>0</v>
          </cell>
          <cell r="R29">
            <v>0</v>
          </cell>
          <cell r="S29">
            <v>0</v>
          </cell>
          <cell r="T29">
            <v>0</v>
          </cell>
        </row>
        <row r="30">
          <cell r="D30" t="str">
            <v>PMT (EKS)</v>
          </cell>
          <cell r="E30">
            <v>0</v>
          </cell>
          <cell r="F30">
            <v>1</v>
          </cell>
          <cell r="G30">
            <v>0</v>
          </cell>
          <cell r="H30">
            <v>0</v>
          </cell>
          <cell r="I30">
            <v>0</v>
          </cell>
          <cell r="J30">
            <v>0</v>
          </cell>
          <cell r="K30">
            <v>0</v>
          </cell>
          <cell r="L30">
            <v>0</v>
          </cell>
          <cell r="M30">
            <v>0</v>
          </cell>
          <cell r="N30">
            <v>0</v>
          </cell>
          <cell r="O30">
            <v>0</v>
          </cell>
          <cell r="P30">
            <v>0</v>
          </cell>
          <cell r="Q30">
            <v>0</v>
          </cell>
          <cell r="R30">
            <v>0</v>
          </cell>
          <cell r="S30">
            <v>0</v>
          </cell>
          <cell r="T30">
            <v>0</v>
          </cell>
        </row>
        <row r="31">
          <cell r="D31" t="str">
            <v>TIKA</v>
          </cell>
          <cell r="E31">
            <v>81.576465228951207</v>
          </cell>
          <cell r="F31">
            <v>0.97938218133124011</v>
          </cell>
          <cell r="G31">
            <v>79.894536461222302</v>
          </cell>
          <cell r="H31">
            <v>78.247285395840194</v>
          </cell>
          <cell r="I31">
            <v>76.633997054226057</v>
          </cell>
          <cell r="J31">
            <v>75.053971199099749</v>
          </cell>
          <cell r="K31">
            <v>73.506522030546378</v>
          </cell>
          <cell r="L31">
            <v>71.990977888349363</v>
          </cell>
          <cell r="M31">
            <v>70.50668096046067</v>
          </cell>
          <cell r="N31">
            <v>69.052986997481781</v>
          </cell>
          <cell r="O31">
            <v>67.629265033031473</v>
          </cell>
          <cell r="P31">
            <v>66.234897109878929</v>
          </cell>
          <cell r="Q31">
            <v>64.86927801172348</v>
          </cell>
          <cell r="R31">
            <v>63.531815000504395</v>
          </cell>
          <cell r="S31">
            <v>26057.433259093581</v>
          </cell>
          <cell r="T31">
            <v>71.390228107105699</v>
          </cell>
        </row>
        <row r="33">
          <cell r="D33" t="str">
            <v>AREA OPERASI TIMUR</v>
          </cell>
          <cell r="G33">
            <v>9260.5662068472411</v>
          </cell>
          <cell r="H33">
            <v>8995.8035777573459</v>
          </cell>
          <cell r="I33">
            <v>8746.8826579843972</v>
          </cell>
          <cell r="J33">
            <v>8512.3652591466926</v>
          </cell>
          <cell r="K33">
            <v>8290.9671950750399</v>
          </cell>
          <cell r="L33">
            <v>8081.5406322735807</v>
          </cell>
          <cell r="M33">
            <v>7883.0585257140074</v>
          </cell>
          <cell r="N33">
            <v>7694.6008900843244</v>
          </cell>
          <cell r="O33">
            <v>7515.3426867508642</v>
          </cell>
          <cell r="P33">
            <v>7344.5431331844602</v>
          </cell>
          <cell r="Q33">
            <v>7181.5362648893733</v>
          </cell>
          <cell r="R33">
            <v>7025.722600345217</v>
          </cell>
          <cell r="S33">
            <v>2934242.6229552957</v>
          </cell>
          <cell r="T33">
            <v>8039.0208848090306</v>
          </cell>
        </row>
        <row r="34">
          <cell r="F34" t="str">
            <v>Sas 2005</v>
          </cell>
          <cell r="G34">
            <v>9260.5662068472411</v>
          </cell>
          <cell r="H34">
            <v>8995.8035777573459</v>
          </cell>
          <cell r="I34">
            <v>8746.8826579843972</v>
          </cell>
          <cell r="J34">
            <v>8512.3652591466926</v>
          </cell>
          <cell r="K34">
            <v>8290.9671950750399</v>
          </cell>
          <cell r="L34">
            <v>8081.5406322735807</v>
          </cell>
          <cell r="M34">
            <v>7883.0585257140074</v>
          </cell>
          <cell r="N34">
            <v>7694.6008900843244</v>
          </cell>
          <cell r="O34">
            <v>7515.3426867508642</v>
          </cell>
          <cell r="P34">
            <v>7344.5431331844602</v>
          </cell>
          <cell r="Q34">
            <v>7181.5362648893733</v>
          </cell>
          <cell r="R34">
            <v>7025.722600345217</v>
          </cell>
          <cell r="S34">
            <v>2934242.6229552957</v>
          </cell>
          <cell r="T34">
            <v>8039.0208848090306</v>
          </cell>
        </row>
        <row r="35">
          <cell r="F35" t="str">
            <v>Pencapaian thd Sas. (%)</v>
          </cell>
          <cell r="G35">
            <v>100</v>
          </cell>
          <cell r="H35">
            <v>100</v>
          </cell>
          <cell r="I35">
            <v>100</v>
          </cell>
          <cell r="J35">
            <v>100</v>
          </cell>
          <cell r="K35">
            <v>100</v>
          </cell>
          <cell r="L35">
            <v>100</v>
          </cell>
          <cell r="M35">
            <v>100</v>
          </cell>
          <cell r="N35">
            <v>100</v>
          </cell>
          <cell r="O35">
            <v>100</v>
          </cell>
          <cell r="P35">
            <v>100</v>
          </cell>
          <cell r="Q35">
            <v>100</v>
          </cell>
          <cell r="R35">
            <v>100</v>
          </cell>
        </row>
        <row r="37">
          <cell r="C37" t="str">
            <v>PERKIRAAN PRODUKSI MINYAK   EXISTING</v>
          </cell>
        </row>
        <row r="38">
          <cell r="C38" t="str">
            <v>PERTAMINA  DAERAH  OPERASI  HULU   SUMBAGSEL</v>
          </cell>
        </row>
        <row r="39">
          <cell r="C39" t="str">
            <v>TAHUN  2005</v>
          </cell>
        </row>
        <row r="40">
          <cell r="D40" t="str">
            <v>Rev. 05 April 2004</v>
          </cell>
        </row>
        <row r="41">
          <cell r="G41" t="str">
            <v>PERKIRAAN PRODUKSI</v>
          </cell>
          <cell r="S41" t="str">
            <v>SASARAN</v>
          </cell>
        </row>
        <row r="42">
          <cell r="D42" t="str">
            <v>STRUKTUR</v>
          </cell>
          <cell r="E42" t="str">
            <v>Qoi</v>
          </cell>
          <cell r="F42" t="str">
            <v>Decl.</v>
          </cell>
          <cell r="G42" t="str">
            <v>JAN</v>
          </cell>
          <cell r="H42" t="str">
            <v>PEB</v>
          </cell>
          <cell r="I42" t="str">
            <v>MAR</v>
          </cell>
          <cell r="J42" t="str">
            <v>APR</v>
          </cell>
          <cell r="K42" t="str">
            <v>MEI</v>
          </cell>
          <cell r="L42" t="str">
            <v>JUN</v>
          </cell>
          <cell r="M42" t="str">
            <v>JUL</v>
          </cell>
          <cell r="N42" t="str">
            <v>AGT</v>
          </cell>
          <cell r="O42" t="str">
            <v>SEP</v>
          </cell>
          <cell r="P42" t="str">
            <v>OKT</v>
          </cell>
          <cell r="Q42" t="str">
            <v>NOP</v>
          </cell>
          <cell r="R42" t="str">
            <v>DES</v>
          </cell>
          <cell r="S42" t="str">
            <v>TAHUN 2005</v>
          </cell>
        </row>
        <row r="43">
          <cell r="M43">
            <v>0</v>
          </cell>
          <cell r="S43" t="str">
            <v>(BBLS)</v>
          </cell>
          <cell r="T43" t="str">
            <v>(BOPD)</v>
          </cell>
        </row>
        <row r="44">
          <cell r="D44" t="str">
            <v>AOB</v>
          </cell>
        </row>
        <row r="45">
          <cell r="D45" t="str">
            <v>BKT</v>
          </cell>
          <cell r="E45">
            <v>368.7794673178114</v>
          </cell>
          <cell r="F45">
            <v>0.99004983374916811</v>
          </cell>
          <cell r="G45">
            <v>368.7794673178114</v>
          </cell>
          <cell r="H45">
            <v>365.11005030810594</v>
          </cell>
          <cell r="I45">
            <v>361.47714460769066</v>
          </cell>
          <cell r="J45">
            <v>357.88038692296811</v>
          </cell>
          <cell r="K45">
            <v>354.31941757517257</v>
          </cell>
          <cell r="L45">
            <v>350.7938804644017</v>
          </cell>
          <cell r="M45">
            <v>347.30342303400647</v>
          </cell>
          <cell r="N45">
            <v>343.84769623533509</v>
          </cell>
          <cell r="O45">
            <v>340.42635449282795</v>
          </cell>
          <cell r="P45">
            <v>337.03905566945969</v>
          </cell>
          <cell r="Q45">
            <v>333.68546103252515</v>
          </cell>
          <cell r="R45">
            <v>330.36523521976602</v>
          </cell>
          <cell r="S45">
            <v>127443.73852544514</v>
          </cell>
          <cell r="T45">
            <v>349.16092746697296</v>
          </cell>
        </row>
        <row r="46">
          <cell r="D46" t="str">
            <v>BNG</v>
          </cell>
          <cell r="E46">
            <v>45.241870901797981</v>
          </cell>
          <cell r="F46">
            <v>0.97229923528621365</v>
          </cell>
          <cell r="G46">
            <v>45.241870901797981</v>
          </cell>
          <cell r="H46">
            <v>43.988636480735778</v>
          </cell>
          <cell r="I46">
            <v>42.770117611502634</v>
          </cell>
          <cell r="J46">
            <v>41.585352646765429</v>
          </cell>
          <cell r="K46">
            <v>40.433406577557548</v>
          </cell>
          <cell r="L46">
            <v>39.313370295375762</v>
          </cell>
          <cell r="M46">
            <v>38.224359874717599</v>
          </cell>
          <cell r="N46">
            <v>37.16551587549295</v>
          </cell>
          <cell r="O46">
            <v>36.136002664759431</v>
          </cell>
          <cell r="P46">
            <v>35.135007757246171</v>
          </cell>
          <cell r="Q46">
            <v>34.161741174145639</v>
          </cell>
          <cell r="R46">
            <v>33.215434819667365</v>
          </cell>
          <cell r="S46">
            <v>14205.332940849439</v>
          </cell>
          <cell r="T46">
            <v>38.918720385888875</v>
          </cell>
        </row>
        <row r="47">
          <cell r="D47" t="str">
            <v>TAP</v>
          </cell>
          <cell r="E47">
            <v>671.64596669488697</v>
          </cell>
          <cell r="F47">
            <v>0.98429135494448872</v>
          </cell>
          <cell r="G47">
            <v>671.64596669488697</v>
          </cell>
          <cell r="H47">
            <v>661.09531860111122</v>
          </cell>
          <cell r="I47">
            <v>650.7104068933462</v>
          </cell>
          <cell r="J47">
            <v>640.4886280775313</v>
          </cell>
          <cell r="K47">
            <v>630.42741955696999</v>
          </cell>
          <cell r="L47">
            <v>620.5242589898877</v>
          </cell>
          <cell r="M47">
            <v>610.77666365708137</v>
          </cell>
          <cell r="N47">
            <v>601.18218983950283</v>
          </cell>
          <cell r="O47">
            <v>591.73843220561912</v>
          </cell>
          <cell r="P47">
            <v>582.44302320839631</v>
          </cell>
          <cell r="Q47">
            <v>573.29363249175674</v>
          </cell>
          <cell r="R47">
            <v>564.28796630635895</v>
          </cell>
          <cell r="S47">
            <v>224947.70019462775</v>
          </cell>
          <cell r="T47">
            <v>616.2950690263774</v>
          </cell>
        </row>
        <row r="48">
          <cell r="D48" t="str">
            <v>JRK</v>
          </cell>
          <cell r="E48">
            <v>501.38493134929649</v>
          </cell>
          <cell r="F48">
            <v>0.99017359771347335</v>
          </cell>
          <cell r="G48">
            <v>496.45812131345576</v>
          </cell>
          <cell r="H48">
            <v>491.5797240950165</v>
          </cell>
          <cell r="I48">
            <v>486.74926397015912</v>
          </cell>
          <cell r="J48">
            <v>481.96626988971758</v>
          </cell>
          <cell r="K48">
            <v>477.23027543324451</v>
          </cell>
          <cell r="L48">
            <v>472.54081876352751</v>
          </cell>
          <cell r="M48">
            <v>467.89744258155241</v>
          </cell>
          <cell r="N48">
            <v>463.29969408190908</v>
          </cell>
          <cell r="O48">
            <v>458.7471249086355</v>
          </cell>
          <cell r="P48">
            <v>454.23929111149573</v>
          </cell>
          <cell r="Q48">
            <v>449.77575310268747</v>
          </cell>
          <cell r="R48">
            <v>445.35607561397501</v>
          </cell>
          <cell r="S48">
            <v>171683.26636187706</v>
          </cell>
          <cell r="T48">
            <v>470.36511332021115</v>
          </cell>
        </row>
        <row r="49">
          <cell r="D49" t="str">
            <v>BERNAI</v>
          </cell>
          <cell r="E49">
            <v>0</v>
          </cell>
          <cell r="F49">
            <v>0.97938218133124011</v>
          </cell>
          <cell r="G49">
            <v>0</v>
          </cell>
          <cell r="H49">
            <v>0</v>
          </cell>
          <cell r="I49">
            <v>0</v>
          </cell>
          <cell r="J49">
            <v>0</v>
          </cell>
          <cell r="K49">
            <v>0</v>
          </cell>
          <cell r="L49">
            <v>0</v>
          </cell>
          <cell r="M49">
            <v>0</v>
          </cell>
          <cell r="N49">
            <v>0</v>
          </cell>
          <cell r="O49">
            <v>0</v>
          </cell>
          <cell r="P49">
            <v>0</v>
          </cell>
          <cell r="Q49">
            <v>0</v>
          </cell>
          <cell r="R49">
            <v>0</v>
          </cell>
          <cell r="S49">
            <v>0</v>
          </cell>
          <cell r="T49">
            <v>0</v>
          </cell>
        </row>
        <row r="50">
          <cell r="D50" t="str">
            <v>BTN</v>
          </cell>
          <cell r="E50">
            <v>32.901256518183665</v>
          </cell>
          <cell r="F50">
            <v>0.97938218133124011</v>
          </cell>
          <cell r="G50">
            <v>32.222904377317398</v>
          </cell>
          <cell r="H50">
            <v>31.558538377885078</v>
          </cell>
          <cell r="I50">
            <v>30.907870156158744</v>
          </cell>
          <cell r="J50">
            <v>30.270617293841486</v>
          </cell>
          <cell r="K50">
            <v>29.646503195485636</v>
          </cell>
          <cell r="L50">
            <v>29.035256968438301</v>
          </cell>
          <cell r="M50">
            <v>28.436613305262192</v>
          </cell>
          <cell r="N50">
            <v>27.850312368580653</v>
          </cell>
          <cell r="O50">
            <v>27.276099678296937</v>
          </cell>
          <cell r="P50">
            <v>26.713726001138792</v>
          </cell>
          <cell r="Q50">
            <v>26.162947242480374</v>
          </cell>
          <cell r="R50">
            <v>25.623524340394582</v>
          </cell>
          <cell r="S50">
            <v>10509.431776146974</v>
          </cell>
          <cell r="T50">
            <v>28.792963770265683</v>
          </cell>
        </row>
        <row r="51">
          <cell r="D51" t="str">
            <v>KOND SIM. Y</v>
          </cell>
          <cell r="E51">
            <v>0</v>
          </cell>
          <cell r="F51">
            <v>0.98757780049388144</v>
          </cell>
          <cell r="G51">
            <v>0</v>
          </cell>
          <cell r="H51">
            <v>0</v>
          </cell>
          <cell r="I51">
            <v>0</v>
          </cell>
          <cell r="J51">
            <v>0</v>
          </cell>
          <cell r="K51">
            <v>0</v>
          </cell>
          <cell r="L51">
            <v>0</v>
          </cell>
          <cell r="M51">
            <v>0</v>
          </cell>
          <cell r="N51">
            <v>0</v>
          </cell>
          <cell r="O51">
            <v>0</v>
          </cell>
          <cell r="P51">
            <v>0</v>
          </cell>
          <cell r="Q51">
            <v>0</v>
          </cell>
          <cell r="R51">
            <v>0</v>
          </cell>
          <cell r="S51">
            <v>0</v>
          </cell>
          <cell r="T51">
            <v>0</v>
          </cell>
        </row>
        <row r="52">
          <cell r="D52" t="str">
            <v>BTG</v>
          </cell>
          <cell r="E52">
            <v>35</v>
          </cell>
          <cell r="F52">
            <v>0.99062753129759185</v>
          </cell>
          <cell r="G52">
            <v>34.671963595415711</v>
          </cell>
          <cell r="H52">
            <v>34.347001701766644</v>
          </cell>
          <cell r="I52">
            <v>34.025085503295273</v>
          </cell>
          <cell r="J52">
            <v>33.706186454318875</v>
          </cell>
          <cell r="K52">
            <v>33.390276276698238</v>
          </cell>
          <cell r="L52">
            <v>33.077326957330122</v>
          </cell>
          <cell r="M52">
            <v>32.767310745663224</v>
          </cell>
          <cell r="N52">
            <v>32.460200151237416</v>
          </cell>
          <cell r="O52">
            <v>32.15596794124604</v>
          </cell>
          <cell r="P52">
            <v>31.854587138121072</v>
          </cell>
          <cell r="Q52">
            <v>31.556031017140899</v>
          </cell>
          <cell r="R52">
            <v>31.260273104060524</v>
          </cell>
          <cell r="S52">
            <v>12019.902010699778</v>
          </cell>
          <cell r="T52">
            <v>32.931238385478842</v>
          </cell>
        </row>
        <row r="53">
          <cell r="D53" t="str">
            <v>MSI</v>
          </cell>
          <cell r="E53">
            <v>1086.6433720039845</v>
          </cell>
          <cell r="F53">
            <v>0.99257768246256017</v>
          </cell>
          <cell r="G53">
            <v>1086.6433720039845</v>
          </cell>
          <cell r="H53">
            <v>1078.5779598470165</v>
          </cell>
          <cell r="I53">
            <v>1070.5724117401478</v>
          </cell>
          <cell r="J53">
            <v>1062.6262833533897</v>
          </cell>
          <cell r="K53">
            <v>1054.7391336547114</v>
          </cell>
          <cell r="L53">
            <v>1046.9105248855619</v>
          </cell>
          <cell r="M53">
            <v>1039.1400225365735</v>
          </cell>
          <cell r="N53">
            <v>1031.4271953234447</v>
          </cell>
          <cell r="O53">
            <v>1023.7716151630032</v>
          </cell>
          <cell r="P53">
            <v>1016.1728571494457</v>
          </cell>
          <cell r="Q53">
            <v>1008.6304995307551</v>
          </cell>
          <cell r="R53">
            <v>1001.1441236852912</v>
          </cell>
          <cell r="S53">
            <v>380753.36316259927</v>
          </cell>
          <cell r="T53">
            <v>1043.1598990756145</v>
          </cell>
        </row>
        <row r="54">
          <cell r="D54" t="str">
            <v>SELO</v>
          </cell>
          <cell r="E54">
            <v>0</v>
          </cell>
          <cell r="F54">
            <v>0.98757780049388144</v>
          </cell>
          <cell r="G54">
            <v>0</v>
          </cell>
          <cell r="H54">
            <v>0</v>
          </cell>
          <cell r="I54">
            <v>0</v>
          </cell>
          <cell r="J54">
            <v>0</v>
          </cell>
          <cell r="K54">
            <v>0</v>
          </cell>
          <cell r="L54">
            <v>0</v>
          </cell>
          <cell r="M54">
            <v>0</v>
          </cell>
          <cell r="N54">
            <v>0</v>
          </cell>
          <cell r="O54">
            <v>0</v>
          </cell>
          <cell r="P54">
            <v>0</v>
          </cell>
          <cell r="Q54">
            <v>0</v>
          </cell>
          <cell r="R54">
            <v>0</v>
          </cell>
          <cell r="S54">
            <v>0</v>
          </cell>
          <cell r="T54">
            <v>0</v>
          </cell>
        </row>
        <row r="55">
          <cell r="D55" t="str">
            <v>DRS</v>
          </cell>
          <cell r="E55">
            <v>0</v>
          </cell>
          <cell r="F55">
            <v>0.98757780049388144</v>
          </cell>
          <cell r="G55">
            <v>0</v>
          </cell>
          <cell r="H55">
            <v>0</v>
          </cell>
          <cell r="I55">
            <v>0</v>
          </cell>
          <cell r="J55">
            <v>0</v>
          </cell>
          <cell r="K55">
            <v>0</v>
          </cell>
          <cell r="L55">
            <v>0</v>
          </cell>
          <cell r="M55">
            <v>0</v>
          </cell>
          <cell r="N55">
            <v>0</v>
          </cell>
          <cell r="O55">
            <v>0</v>
          </cell>
          <cell r="P55">
            <v>0</v>
          </cell>
          <cell r="Q55">
            <v>0</v>
          </cell>
          <cell r="R55">
            <v>0</v>
          </cell>
          <cell r="S55">
            <v>0</v>
          </cell>
          <cell r="T55">
            <v>0</v>
          </cell>
        </row>
        <row r="56">
          <cell r="D56" t="str">
            <v>SPA</v>
          </cell>
          <cell r="E56">
            <v>1322.6836028868577</v>
          </cell>
          <cell r="F56">
            <v>0.99170129263887596</v>
          </cell>
          <cell r="G56">
            <v>1322.6836028868577</v>
          </cell>
          <cell r="H56">
            <v>1311.7070387351425</v>
          </cell>
          <cell r="I56">
            <v>1300.821565877153</v>
          </cell>
          <cell r="J56">
            <v>1290.0264283728993</v>
          </cell>
          <cell r="K56">
            <v>1279.3208765557165</v>
          </cell>
          <cell r="L56">
            <v>1268.7041669802038</v>
          </cell>
          <cell r="M56">
            <v>1258.1755623705965</v>
          </cell>
          <cell r="N56">
            <v>1247.7343315695653</v>
          </cell>
          <cell r="O56">
            <v>1237.3797494874418</v>
          </cell>
          <cell r="P56">
            <v>1227.1110970518646</v>
          </cell>
          <cell r="Q56">
            <v>1216.9276611578432</v>
          </cell>
          <cell r="R56">
            <v>1206.8287346182371</v>
          </cell>
          <cell r="S56">
            <v>461241.88616336533</v>
          </cell>
          <cell r="T56">
            <v>1263.6764004475763</v>
          </cell>
        </row>
        <row r="58">
          <cell r="D58" t="str">
            <v>AREA OPERASI BARAT</v>
          </cell>
          <cell r="G58">
            <v>4058.3472690915278</v>
          </cell>
          <cell r="H58">
            <v>4017.9642681467803</v>
          </cell>
          <cell r="I58">
            <v>3978.033866359453</v>
          </cell>
          <cell r="J58">
            <v>3938.5501530114316</v>
          </cell>
          <cell r="K58">
            <v>3899.5073088255563</v>
          </cell>
          <cell r="L58">
            <v>3860.8996043047268</v>
          </cell>
          <cell r="M58">
            <v>3822.7213981054538</v>
          </cell>
          <cell r="N58">
            <v>3784.9671354450679</v>
          </cell>
          <cell r="O58">
            <v>3747.6313465418298</v>
          </cell>
          <cell r="P58">
            <v>3710.7086450871684</v>
          </cell>
          <cell r="Q58">
            <v>3674.1937267493349</v>
          </cell>
          <cell r="R58">
            <v>3638.0813677077513</v>
          </cell>
          <cell r="S58">
            <v>1402804.6211356106</v>
          </cell>
          <cell r="T58">
            <v>3843.3003318783858</v>
          </cell>
        </row>
        <row r="59">
          <cell r="F59" t="str">
            <v>Sas 2005</v>
          </cell>
          <cell r="G59">
            <v>4058.3472690915278</v>
          </cell>
          <cell r="H59">
            <v>4017.9642681467803</v>
          </cell>
          <cell r="I59">
            <v>3978.033866359453</v>
          </cell>
          <cell r="J59">
            <v>3938.5501530114316</v>
          </cell>
          <cell r="K59">
            <v>3899.5073088255563</v>
          </cell>
          <cell r="L59">
            <v>3860.8996043047268</v>
          </cell>
          <cell r="M59">
            <v>3822.7213981054538</v>
          </cell>
          <cell r="N59">
            <v>3784.9671354450679</v>
          </cell>
          <cell r="O59">
            <v>3747.6313465418298</v>
          </cell>
          <cell r="P59">
            <v>3710.7086450871684</v>
          </cell>
          <cell r="Q59">
            <v>3674.1937267493349</v>
          </cell>
          <cell r="R59">
            <v>3638.0813677077513</v>
          </cell>
          <cell r="S59">
            <v>1402804.6211356106</v>
          </cell>
          <cell r="T59">
            <v>3843.3003318783858</v>
          </cell>
        </row>
        <row r="60">
          <cell r="F60" t="str">
            <v>Pencapaian thd Sas. (%)</v>
          </cell>
          <cell r="G60">
            <v>100</v>
          </cell>
          <cell r="H60">
            <v>100</v>
          </cell>
          <cell r="I60">
            <v>100</v>
          </cell>
          <cell r="J60">
            <v>100</v>
          </cell>
          <cell r="K60">
            <v>100</v>
          </cell>
          <cell r="L60">
            <v>100</v>
          </cell>
          <cell r="M60">
            <v>100</v>
          </cell>
          <cell r="N60">
            <v>100</v>
          </cell>
          <cell r="O60">
            <v>100</v>
          </cell>
          <cell r="P60">
            <v>100</v>
          </cell>
          <cell r="Q60">
            <v>100</v>
          </cell>
          <cell r="R60">
            <v>100</v>
          </cell>
        </row>
        <row r="62">
          <cell r="D62" t="str">
            <v>DOH SUMBAGSEL</v>
          </cell>
          <cell r="G62">
            <v>13318.913475938769</v>
          </cell>
          <cell r="H62">
            <v>13013.767845904127</v>
          </cell>
          <cell r="I62">
            <v>12724.916524343851</v>
          </cell>
          <cell r="J62">
            <v>12450.915412158123</v>
          </cell>
          <cell r="K62">
            <v>12190.474503900596</v>
          </cell>
          <cell r="L62">
            <v>11942.440236578308</v>
          </cell>
          <cell r="M62">
            <v>11705.77992381946</v>
          </cell>
          <cell r="N62">
            <v>11479.568025529392</v>
          </cell>
          <cell r="O62">
            <v>11262.974033292694</v>
          </cell>
          <cell r="P62">
            <v>11055.251778271628</v>
          </cell>
          <cell r="Q62">
            <v>10855.729991638709</v>
          </cell>
          <cell r="R62">
            <v>10663.803968052969</v>
          </cell>
          <cell r="S62">
            <v>4337047.2440909063</v>
          </cell>
          <cell r="T62">
            <v>11849.855858171875</v>
          </cell>
        </row>
        <row r="63">
          <cell r="F63" t="str">
            <v>Sas 2005</v>
          </cell>
          <cell r="G63">
            <v>13318.913475938769</v>
          </cell>
          <cell r="H63">
            <v>13013.767845904127</v>
          </cell>
          <cell r="I63">
            <v>12724.916524343851</v>
          </cell>
          <cell r="J63">
            <v>12450.915412158123</v>
          </cell>
          <cell r="K63">
            <v>12190.474503900596</v>
          </cell>
          <cell r="L63">
            <v>11942.440236578308</v>
          </cell>
          <cell r="M63">
            <v>11705.77992381946</v>
          </cell>
          <cell r="N63">
            <v>11479.568025529392</v>
          </cell>
          <cell r="O63">
            <v>11262.974033292694</v>
          </cell>
          <cell r="P63">
            <v>11055.251778271628</v>
          </cell>
          <cell r="Q63">
            <v>10855.729991638709</v>
          </cell>
          <cell r="R63">
            <v>10663.803968052969</v>
          </cell>
          <cell r="S63">
            <v>4337047.2440909063</v>
          </cell>
          <cell r="T63">
            <v>11849.855858171875</v>
          </cell>
        </row>
        <row r="64">
          <cell r="F64" t="str">
            <v>Pencapaian thd Sas. (%)</v>
          </cell>
          <cell r="G64">
            <v>100</v>
          </cell>
          <cell r="H64">
            <v>100</v>
          </cell>
          <cell r="I64">
            <v>100</v>
          </cell>
          <cell r="J64">
            <v>100</v>
          </cell>
          <cell r="K64">
            <v>100</v>
          </cell>
          <cell r="L64">
            <v>100</v>
          </cell>
          <cell r="M64">
            <v>100</v>
          </cell>
          <cell r="N64">
            <v>100</v>
          </cell>
          <cell r="O64">
            <v>100</v>
          </cell>
          <cell r="P64">
            <v>100</v>
          </cell>
          <cell r="Q64">
            <v>100</v>
          </cell>
          <cell r="R64">
            <v>100</v>
          </cell>
        </row>
        <row r="65">
          <cell r="D65" t="str">
            <v>ASD</v>
          </cell>
          <cell r="E65">
            <v>1115.7278318810866</v>
          </cell>
          <cell r="F65">
            <v>0.98963739891499658</v>
          </cell>
          <cell r="G65">
            <v>1104.1659894398672</v>
          </cell>
          <cell r="H65">
            <v>1092.7239577596738</v>
          </cell>
          <cell r="I65">
            <v>1081.4004952893843</v>
          </cell>
          <cell r="J65">
            <v>1070.1943733435753</v>
          </cell>
          <cell r="K65">
            <v>1059.1043759692006</v>
          </cell>
          <cell r="L65">
            <v>1048.1292998136503</v>
          </cell>
          <cell r="M65">
            <v>1037.2679539941776</v>
          </cell>
          <cell r="N65">
            <v>1026.5191599686782</v>
          </cell>
          <cell r="O65">
            <v>1015.8817514078099</v>
          </cell>
          <cell r="P65">
            <v>1005.3545740684361</v>
          </cell>
          <cell r="Q65">
            <v>994.93648566838147</v>
          </cell>
          <cell r="R65">
            <v>984.62635576248476</v>
          </cell>
          <cell r="S65">
            <v>380722.13416353252</v>
          </cell>
          <cell r="T65">
            <v>1043.0743401740617</v>
          </cell>
        </row>
        <row r="66">
          <cell r="F66" t="str">
            <v>Sas 2005</v>
          </cell>
          <cell r="G66">
            <v>1104.1659894398672</v>
          </cell>
          <cell r="H66">
            <v>1092.7239577596738</v>
          </cell>
          <cell r="I66">
            <v>1081.4004952893843</v>
          </cell>
          <cell r="J66">
            <v>1070.1943733435753</v>
          </cell>
          <cell r="K66">
            <v>1059.1043759692006</v>
          </cell>
          <cell r="L66">
            <v>1048.1292998136503</v>
          </cell>
          <cell r="M66">
            <v>1037.2679539941776</v>
          </cell>
          <cell r="N66">
            <v>1026.5191599686782</v>
          </cell>
          <cell r="O66">
            <v>1015.8817514078099</v>
          </cell>
          <cell r="P66">
            <v>1005.3545740684361</v>
          </cell>
          <cell r="Q66">
            <v>994.93648566838147</v>
          </cell>
          <cell r="R66">
            <v>984.62635576248476</v>
          </cell>
          <cell r="S66">
            <v>380722.13416353252</v>
          </cell>
          <cell r="T66">
            <v>1043.0743401740617</v>
          </cell>
        </row>
        <row r="67">
          <cell r="F67" t="str">
            <v>Pencapaian thd Sas. (%)</v>
          </cell>
          <cell r="G67">
            <v>100</v>
          </cell>
          <cell r="H67">
            <v>100</v>
          </cell>
          <cell r="I67">
            <v>100</v>
          </cell>
          <cell r="J67">
            <v>100</v>
          </cell>
          <cell r="K67">
            <v>100</v>
          </cell>
          <cell r="L67">
            <v>100</v>
          </cell>
          <cell r="M67">
            <v>100</v>
          </cell>
          <cell r="N67">
            <v>100</v>
          </cell>
          <cell r="O67">
            <v>100</v>
          </cell>
          <cell r="P67">
            <v>100</v>
          </cell>
          <cell r="Q67">
            <v>100</v>
          </cell>
          <cell r="R67">
            <v>100</v>
          </cell>
        </row>
        <row r="68">
          <cell r="D68" t="str">
            <v xml:space="preserve">TOTAL </v>
          </cell>
          <cell r="G68">
            <v>14423.079465378636</v>
          </cell>
          <cell r="H68">
            <v>14106.491803663801</v>
          </cell>
          <cell r="I68">
            <v>13806.317019633236</v>
          </cell>
          <cell r="J68">
            <v>13521.109785501698</v>
          </cell>
          <cell r="K68">
            <v>13249.578879869796</v>
          </cell>
          <cell r="L68">
            <v>12990.569536391959</v>
          </cell>
          <cell r="M68">
            <v>12743.047877813638</v>
          </cell>
          <cell r="N68">
            <v>12506.087185498071</v>
          </cell>
          <cell r="O68">
            <v>12278.855784700503</v>
          </cell>
          <cell r="P68">
            <v>12060.606352340064</v>
          </cell>
          <cell r="Q68">
            <v>11850.666477307092</v>
          </cell>
          <cell r="R68">
            <v>11648.430323815453</v>
          </cell>
          <cell r="S68">
            <v>4717769.3782544388</v>
          </cell>
          <cell r="T68">
            <v>12892.930198345937</v>
          </cell>
        </row>
        <row r="69">
          <cell r="F69" t="str">
            <v>Sas 2005</v>
          </cell>
          <cell r="G69">
            <v>14488.264970591224</v>
          </cell>
          <cell r="H69">
            <v>14157.864980332954</v>
          </cell>
          <cell r="I69">
            <v>13844.266307125468</v>
          </cell>
          <cell r="J69">
            <v>13546.014857482847</v>
          </cell>
          <cell r="K69">
            <v>13261.810828679527</v>
          </cell>
          <cell r="L69">
            <v>12990.491053637625</v>
          </cell>
          <cell r="M69">
            <v>12731.013431260382</v>
          </cell>
          <cell r="N69">
            <v>12482.443192330506</v>
          </cell>
          <cell r="O69">
            <v>12243.940781229785</v>
          </cell>
          <cell r="P69">
            <v>12014.75116022866</v>
          </cell>
          <cell r="Q69">
            <v>11794.194366382075</v>
          </cell>
          <cell r="R69">
            <v>11581.657171539755</v>
          </cell>
          <cell r="S69">
            <v>4716189.8701257128</v>
          </cell>
          <cell r="T69">
            <v>12888.614602365811</v>
          </cell>
        </row>
        <row r="70">
          <cell r="F70" t="str">
            <v>Pencapaian thd Sas. (%)</v>
          </cell>
          <cell r="G70">
            <v>99.55008066635375</v>
          </cell>
          <cell r="H70">
            <v>99.637140368688947</v>
          </cell>
          <cell r="I70">
            <v>99.725884444503208</v>
          </cell>
          <cell r="J70">
            <v>99.816144657722774</v>
          </cell>
          <cell r="K70">
            <v>99.907765621394034</v>
          </cell>
          <cell r="L70">
            <v>100.00060415540884</v>
          </cell>
          <cell r="M70">
            <v>100.09452858264768</v>
          </cell>
          <cell r="N70">
            <v>100.18941799135999</v>
          </cell>
          <cell r="O70">
            <v>100.28516148595101</v>
          </cell>
          <cell r="P70">
            <v>100.38165744342</v>
          </cell>
          <cell r="Q70">
            <v>100.478812788485</v>
          </cell>
          <cell r="R70">
            <v>100.57654229689845</v>
          </cell>
        </row>
      </sheetData>
      <sheetData sheetId="2">
        <row r="3">
          <cell r="C3" t="str">
            <v xml:space="preserve">PERKIRAAN PRODUKSI MINYAK HASIL   REPARASI </v>
          </cell>
        </row>
        <row r="4">
          <cell r="C4" t="str">
            <v>PT. PERTAMINA (PERSERO)  DAERAH  OPERASI  HULU   SUMBAGSEL</v>
          </cell>
        </row>
        <row r="5">
          <cell r="C5" t="str">
            <v>TAHUN  2005</v>
          </cell>
        </row>
        <row r="6">
          <cell r="D6" t="str">
            <v>Rev. 05 April 2004</v>
          </cell>
        </row>
        <row r="7">
          <cell r="G7" t="str">
            <v>PERKIRAAN PRODUKSI</v>
          </cell>
          <cell r="S7" t="str">
            <v>SASARAN</v>
          </cell>
        </row>
        <row r="8">
          <cell r="D8" t="str">
            <v>SUMUR</v>
          </cell>
          <cell r="E8" t="str">
            <v>Qoi</v>
          </cell>
          <cell r="F8" t="str">
            <v>Decl.</v>
          </cell>
          <cell r="G8" t="str">
            <v>JAN</v>
          </cell>
          <cell r="H8" t="str">
            <v>PEB</v>
          </cell>
          <cell r="I8" t="str">
            <v>MAR</v>
          </cell>
          <cell r="J8" t="str">
            <v>APR</v>
          </cell>
          <cell r="K8" t="str">
            <v>MEI</v>
          </cell>
          <cell r="L8" t="str">
            <v>JUN</v>
          </cell>
          <cell r="M8" t="str">
            <v>JUL</v>
          </cell>
          <cell r="N8" t="str">
            <v>AGT</v>
          </cell>
          <cell r="O8" t="str">
            <v>SEP</v>
          </cell>
          <cell r="P8" t="str">
            <v>OKT</v>
          </cell>
          <cell r="Q8" t="str">
            <v>NOP</v>
          </cell>
          <cell r="R8" t="str">
            <v>DES</v>
          </cell>
          <cell r="S8" t="str">
            <v>TAHUN 2005</v>
          </cell>
        </row>
        <row r="9">
          <cell r="M9">
            <v>0</v>
          </cell>
          <cell r="S9" t="str">
            <v>(BBLS)</v>
          </cell>
          <cell r="T9" t="str">
            <v>(BOPD)</v>
          </cell>
        </row>
        <row r="11">
          <cell r="D11" t="str">
            <v>TTB-X1</v>
          </cell>
          <cell r="E11">
            <v>0</v>
          </cell>
          <cell r="F11">
            <v>0.99399311391546197</v>
          </cell>
          <cell r="N11">
            <v>0</v>
          </cell>
          <cell r="O11">
            <v>0</v>
          </cell>
          <cell r="P11">
            <v>0</v>
          </cell>
          <cell r="Q11">
            <v>0</v>
          </cell>
          <cell r="R11">
            <v>0</v>
          </cell>
          <cell r="S11">
            <v>0</v>
          </cell>
          <cell r="T11">
            <v>0</v>
          </cell>
        </row>
        <row r="13">
          <cell r="N13">
            <v>0</v>
          </cell>
          <cell r="O13">
            <v>0</v>
          </cell>
          <cell r="P13">
            <v>0</v>
          </cell>
          <cell r="Q13">
            <v>0</v>
          </cell>
          <cell r="R13">
            <v>0</v>
          </cell>
          <cell r="S13">
            <v>0</v>
          </cell>
          <cell r="T13">
            <v>0</v>
          </cell>
        </row>
        <row r="15">
          <cell r="D15" t="str">
            <v>TLJ-16</v>
          </cell>
          <cell r="E15">
            <v>25</v>
          </cell>
          <cell r="F15">
            <v>0.98246391203482841</v>
          </cell>
          <cell r="M15">
            <v>12.5</v>
          </cell>
          <cell r="N15">
            <v>24.561597800870711</v>
          </cell>
          <cell r="O15">
            <v>24.130883461269477</v>
          </cell>
          <cell r="P15">
            <v>23.707722166215351</v>
          </cell>
          <cell r="Q15">
            <v>23.29198146485475</v>
          </cell>
          <cell r="R15">
            <v>22.883531229003911</v>
          </cell>
          <cell r="S15">
            <v>4015.9243348625155</v>
          </cell>
          <cell r="T15">
            <v>11.002532424280865</v>
          </cell>
        </row>
        <row r="16">
          <cell r="D16" t="str">
            <v>TLJ-97</v>
          </cell>
          <cell r="E16">
            <v>25</v>
          </cell>
          <cell r="F16">
            <v>0.98246391203482841</v>
          </cell>
          <cell r="N16">
            <v>25</v>
          </cell>
          <cell r="O16">
            <v>24.561597800870711</v>
          </cell>
          <cell r="P16">
            <v>24.130883461269477</v>
          </cell>
          <cell r="Q16">
            <v>23.707722166215351</v>
          </cell>
          <cell r="R16">
            <v>23.29198146485475</v>
          </cell>
          <cell r="S16">
            <v>3693.1884117224331</v>
          </cell>
          <cell r="T16">
            <v>10.118324415677899</v>
          </cell>
        </row>
        <row r="17">
          <cell r="D17" t="str">
            <v>TLJ-96</v>
          </cell>
          <cell r="E17">
            <v>25</v>
          </cell>
          <cell r="F17">
            <v>0.98246391203482841</v>
          </cell>
          <cell r="N17">
            <v>12.5</v>
          </cell>
          <cell r="O17">
            <v>24.561597800870711</v>
          </cell>
          <cell r="P17">
            <v>24.130883461269477</v>
          </cell>
          <cell r="Q17">
            <v>23.707722166215351</v>
          </cell>
          <cell r="R17">
            <v>23.29198146485475</v>
          </cell>
          <cell r="S17">
            <v>3305.6884117224331</v>
          </cell>
          <cell r="T17">
            <v>9.0566805800614603</v>
          </cell>
        </row>
        <row r="19">
          <cell r="M19">
            <v>12.5</v>
          </cell>
          <cell r="N19">
            <v>62.061597800870715</v>
          </cell>
          <cell r="O19">
            <v>73.254079063010906</v>
          </cell>
          <cell r="P19">
            <v>71.969489088754301</v>
          </cell>
          <cell r="Q19">
            <v>70.707425797285453</v>
          </cell>
          <cell r="R19">
            <v>69.467494158713407</v>
          </cell>
          <cell r="S19">
            <v>11014.801158307382</v>
          </cell>
          <cell r="T19">
            <v>30.177537420020222</v>
          </cell>
        </row>
        <row r="21">
          <cell r="D21" t="str">
            <v>OGN-X1</v>
          </cell>
          <cell r="E21">
            <v>0</v>
          </cell>
          <cell r="F21">
            <v>0.99248670034507847</v>
          </cell>
          <cell r="M21">
            <v>0</v>
          </cell>
          <cell r="N21">
            <v>0</v>
          </cell>
          <cell r="O21">
            <v>0</v>
          </cell>
          <cell r="P21">
            <v>0</v>
          </cell>
          <cell r="Q21">
            <v>0</v>
          </cell>
          <cell r="R21">
            <v>0</v>
          </cell>
          <cell r="S21">
            <v>0</v>
          </cell>
          <cell r="T21">
            <v>0</v>
          </cell>
        </row>
        <row r="22">
          <cell r="D22" t="str">
            <v>OGN-X2</v>
          </cell>
          <cell r="E22">
            <v>0</v>
          </cell>
          <cell r="F22">
            <v>0.99248670034507847</v>
          </cell>
          <cell r="M22">
            <v>0</v>
          </cell>
          <cell r="N22">
            <v>0</v>
          </cell>
          <cell r="O22">
            <v>0</v>
          </cell>
          <cell r="P22">
            <v>0</v>
          </cell>
          <cell r="Q22">
            <v>0</v>
          </cell>
          <cell r="R22">
            <v>0</v>
          </cell>
          <cell r="S22">
            <v>0</v>
          </cell>
          <cell r="T22">
            <v>0</v>
          </cell>
        </row>
        <row r="24">
          <cell r="M24">
            <v>0</v>
          </cell>
          <cell r="N24">
            <v>0</v>
          </cell>
          <cell r="O24">
            <v>0</v>
          </cell>
          <cell r="P24">
            <v>0</v>
          </cell>
          <cell r="Q24">
            <v>0</v>
          </cell>
          <cell r="R24">
            <v>0</v>
          </cell>
          <cell r="S24">
            <v>0</v>
          </cell>
          <cell r="T24">
            <v>0</v>
          </cell>
        </row>
        <row r="26">
          <cell r="D26" t="str">
            <v>GNK-10</v>
          </cell>
          <cell r="E26">
            <v>20</v>
          </cell>
          <cell r="F26">
            <v>0.98572782701008088</v>
          </cell>
          <cell r="N26">
            <v>20</v>
          </cell>
          <cell r="O26">
            <v>19.714556540201617</v>
          </cell>
          <cell r="P26">
            <v>19.433186978840318</v>
          </cell>
          <cell r="Q26">
            <v>19.155833172532866</v>
          </cell>
          <cell r="R26">
            <v>18.882437807728447</v>
          </cell>
          <cell r="S26">
            <v>2973.896059765666</v>
          </cell>
          <cell r="T26">
            <v>8.147660437714153</v>
          </cell>
        </row>
        <row r="27">
          <cell r="D27" t="str">
            <v>GNK-59</v>
          </cell>
          <cell r="E27">
            <v>20</v>
          </cell>
          <cell r="F27">
            <v>0.98572782701008088</v>
          </cell>
          <cell r="N27">
            <v>13.333333333333334</v>
          </cell>
          <cell r="O27">
            <v>19.714556540201617</v>
          </cell>
          <cell r="P27">
            <v>19.433186978840318</v>
          </cell>
          <cell r="Q27">
            <v>19.155833172532866</v>
          </cell>
          <cell r="R27">
            <v>18.882437807728447</v>
          </cell>
          <cell r="S27">
            <v>2767.229393098999</v>
          </cell>
          <cell r="T27">
            <v>7.5814503920520524</v>
          </cell>
        </row>
        <row r="28">
          <cell r="D28" t="str">
            <v>GNK-61</v>
          </cell>
          <cell r="E28">
            <v>20</v>
          </cell>
          <cell r="F28">
            <v>0.98572782701008088</v>
          </cell>
          <cell r="N28">
            <v>6.666666666666667</v>
          </cell>
          <cell r="O28">
            <v>19.714556540201617</v>
          </cell>
          <cell r="P28">
            <v>19.433186978840318</v>
          </cell>
          <cell r="Q28">
            <v>19.155833172532866</v>
          </cell>
          <cell r="R28">
            <v>18.882437807728447</v>
          </cell>
          <cell r="S28">
            <v>2560.562726432333</v>
          </cell>
          <cell r="T28">
            <v>7.0152403463899535</v>
          </cell>
        </row>
        <row r="29">
          <cell r="D29" t="str">
            <v>GNK-64</v>
          </cell>
          <cell r="E29">
            <v>20</v>
          </cell>
          <cell r="F29">
            <v>0.98572782701008088</v>
          </cell>
          <cell r="O29">
            <v>10</v>
          </cell>
          <cell r="P29">
            <v>19.714556540201617</v>
          </cell>
          <cell r="Q29">
            <v>19.433186978840318</v>
          </cell>
          <cell r="R29">
            <v>19.155833172532866</v>
          </cell>
          <cell r="S29">
            <v>2087.9776904599785</v>
          </cell>
          <cell r="T29">
            <v>5.7204868231780228</v>
          </cell>
        </row>
        <row r="30">
          <cell r="D30" t="str">
            <v>GNK-65</v>
          </cell>
          <cell r="E30">
            <v>20</v>
          </cell>
          <cell r="F30">
            <v>0.98572782701008088</v>
          </cell>
          <cell r="O30">
            <v>6.666666666666667</v>
          </cell>
          <cell r="P30">
            <v>19.714556540201617</v>
          </cell>
          <cell r="Q30">
            <v>19.433186978840318</v>
          </cell>
          <cell r="R30">
            <v>19.155833172532866</v>
          </cell>
          <cell r="S30">
            <v>1987.9776904599785</v>
          </cell>
          <cell r="T30">
            <v>5.4465142204382975</v>
          </cell>
        </row>
        <row r="31">
          <cell r="D31" t="str">
            <v>GNK-68</v>
          </cell>
          <cell r="E31">
            <v>20</v>
          </cell>
          <cell r="F31">
            <v>0.98572782701008088</v>
          </cell>
          <cell r="P31">
            <v>10</v>
          </cell>
          <cell r="Q31">
            <v>19.714556540201617</v>
          </cell>
          <cell r="R31">
            <v>19.433186978840318</v>
          </cell>
          <cell r="S31">
            <v>1503.8654925500982</v>
          </cell>
          <cell r="T31">
            <v>4.1201794316441047</v>
          </cell>
        </row>
        <row r="32">
          <cell r="D32" t="str">
            <v>GNK-69</v>
          </cell>
          <cell r="E32">
            <v>20</v>
          </cell>
          <cell r="F32">
            <v>0.98572782701008088</v>
          </cell>
          <cell r="P32">
            <v>6.666666666666667</v>
          </cell>
          <cell r="Q32">
            <v>19.714556540201617</v>
          </cell>
          <cell r="R32">
            <v>19.433186978840318</v>
          </cell>
          <cell r="S32">
            <v>1400.5321592167652</v>
          </cell>
          <cell r="T32">
            <v>3.8370744088130553</v>
          </cell>
        </row>
        <row r="33">
          <cell r="D33" t="str">
            <v>GNK-76</v>
          </cell>
          <cell r="E33">
            <v>20</v>
          </cell>
          <cell r="F33">
            <v>0.98572782701008088</v>
          </cell>
          <cell r="Q33">
            <v>10</v>
          </cell>
          <cell r="R33">
            <v>19.714556540201617</v>
          </cell>
          <cell r="S33">
            <v>911.15125274625007</v>
          </cell>
          <cell r="T33">
            <v>2.4963048020445209</v>
          </cell>
        </row>
        <row r="35">
          <cell r="N35">
            <v>40</v>
          </cell>
          <cell r="O35">
            <v>75.810336287271525</v>
          </cell>
          <cell r="P35">
            <v>114.39534068359086</v>
          </cell>
          <cell r="Q35">
            <v>145.76298655568246</v>
          </cell>
          <cell r="R35">
            <v>153.53991026613332</v>
          </cell>
          <cell r="S35">
            <v>16193.192464730069</v>
          </cell>
          <cell r="T35">
            <v>44.364910862274151</v>
          </cell>
        </row>
        <row r="37">
          <cell r="D37" t="str">
            <v>BRG-X1</v>
          </cell>
          <cell r="E37">
            <v>0</v>
          </cell>
          <cell r="F37">
            <v>0.94409828763419812</v>
          </cell>
          <cell r="O37">
            <v>0</v>
          </cell>
          <cell r="P37">
            <v>0</v>
          </cell>
          <cell r="Q37">
            <v>0</v>
          </cell>
          <cell r="R37">
            <v>0</v>
          </cell>
          <cell r="S37">
            <v>0</v>
          </cell>
          <cell r="T37">
            <v>0</v>
          </cell>
        </row>
        <row r="38">
          <cell r="D38" t="str">
            <v>BRG-X2</v>
          </cell>
          <cell r="E38">
            <v>0</v>
          </cell>
          <cell r="F38">
            <v>0.94409828763419812</v>
          </cell>
          <cell r="O38">
            <v>0</v>
          </cell>
          <cell r="P38">
            <v>0</v>
          </cell>
          <cell r="Q38">
            <v>0</v>
          </cell>
          <cell r="R38">
            <v>0</v>
          </cell>
          <cell r="S38">
            <v>0</v>
          </cell>
          <cell r="T38">
            <v>0</v>
          </cell>
        </row>
        <row r="40">
          <cell r="O40">
            <v>0</v>
          </cell>
          <cell r="P40">
            <v>0</v>
          </cell>
          <cell r="Q40">
            <v>0</v>
          </cell>
          <cell r="R40">
            <v>0</v>
          </cell>
          <cell r="S40">
            <v>0</v>
          </cell>
          <cell r="T40">
            <v>0</v>
          </cell>
        </row>
        <row r="42">
          <cell r="D42" t="str">
            <v>TPS-02</v>
          </cell>
          <cell r="E42">
            <v>30</v>
          </cell>
          <cell r="F42">
            <v>0.87871763552224458</v>
          </cell>
          <cell r="N42">
            <v>10</v>
          </cell>
          <cell r="O42">
            <v>26.361529065667337</v>
          </cell>
          <cell r="P42">
            <v>23.164340489334126</v>
          </cell>
          <cell r="Q42">
            <v>20.354914503219877</v>
          </cell>
          <cell r="R42">
            <v>17.886222343526814</v>
          </cell>
          <cell r="S42">
            <v>2984.0607548853059</v>
          </cell>
          <cell r="T42">
            <v>8.175508917493989</v>
          </cell>
        </row>
        <row r="43">
          <cell r="D43" t="str">
            <v>TPS-06</v>
          </cell>
          <cell r="E43">
            <v>30</v>
          </cell>
          <cell r="F43">
            <v>0.87871763552224458</v>
          </cell>
          <cell r="O43">
            <v>15</v>
          </cell>
          <cell r="P43">
            <v>26.361529065667337</v>
          </cell>
          <cell r="Q43">
            <v>23.164340489334126</v>
          </cell>
          <cell r="R43">
            <v>20.354914503219877</v>
          </cell>
          <cell r="S43">
            <v>2593.1399653155272</v>
          </cell>
          <cell r="T43">
            <v>7.1044930556589785</v>
          </cell>
        </row>
        <row r="45">
          <cell r="N45">
            <v>10</v>
          </cell>
          <cell r="O45">
            <v>41.361529065667341</v>
          </cell>
          <cell r="P45">
            <v>49.525869555001464</v>
          </cell>
          <cell r="Q45">
            <v>43.519254992554004</v>
          </cell>
          <cell r="R45">
            <v>38.241136846746691</v>
          </cell>
          <cell r="S45">
            <v>5577.2007202008335</v>
          </cell>
          <cell r="T45">
            <v>15.280001973152967</v>
          </cell>
        </row>
        <row r="47">
          <cell r="D47" t="str">
            <v>KPM-X1</v>
          </cell>
          <cell r="E47">
            <v>0</v>
          </cell>
          <cell r="F47">
            <v>0.98329116724852439</v>
          </cell>
          <cell r="Q47">
            <v>0</v>
          </cell>
          <cell r="R47">
            <v>0</v>
          </cell>
          <cell r="S47">
            <v>0</v>
          </cell>
          <cell r="T47">
            <v>0</v>
          </cell>
        </row>
        <row r="48">
          <cell r="D48" t="str">
            <v>KPM-X2</v>
          </cell>
          <cell r="E48">
            <v>0</v>
          </cell>
          <cell r="F48">
            <v>0.98329116724852439</v>
          </cell>
          <cell r="R48">
            <v>0</v>
          </cell>
          <cell r="S48">
            <v>0</v>
          </cell>
          <cell r="T48">
            <v>0</v>
          </cell>
        </row>
        <row r="50">
          <cell r="Q50">
            <v>0</v>
          </cell>
          <cell r="R50">
            <v>0</v>
          </cell>
          <cell r="S50">
            <v>0</v>
          </cell>
          <cell r="T50">
            <v>0</v>
          </cell>
        </row>
        <row r="52">
          <cell r="D52" t="str">
            <v>KAG-05</v>
          </cell>
          <cell r="E52">
            <v>10</v>
          </cell>
          <cell r="F52">
            <v>0.99154428569758568</v>
          </cell>
          <cell r="G52">
            <v>3.3333333333333335</v>
          </cell>
          <cell r="H52">
            <v>9.9154428569758561</v>
          </cell>
          <cell r="I52">
            <v>9.8316007049953527</v>
          </cell>
          <cell r="J52">
            <v>9.7484674982984973</v>
          </cell>
          <cell r="K52">
            <v>9.6660372422465137</v>
          </cell>
          <cell r="L52">
            <v>9.5843039928895806</v>
          </cell>
          <cell r="M52">
            <v>9.5032618565382183</v>
          </cell>
          <cell r="N52">
            <v>9.4229049893382992</v>
          </cell>
          <cell r="O52">
            <v>9.3432275968496601</v>
          </cell>
          <cell r="P52">
            <v>9.2642239336282657</v>
          </cell>
          <cell r="Q52">
            <v>9.1858883028119163</v>
          </cell>
          <cell r="R52">
            <v>9.108215055709449</v>
          </cell>
          <cell r="S52">
            <v>3277.505912310286</v>
          </cell>
          <cell r="T52">
            <v>8.9794682529048924</v>
          </cell>
        </row>
        <row r="53">
          <cell r="D53" t="str">
            <v>KAG-19</v>
          </cell>
          <cell r="E53">
            <v>10</v>
          </cell>
          <cell r="F53">
            <v>0.99154428569758568</v>
          </cell>
          <cell r="H53">
            <v>10</v>
          </cell>
          <cell r="I53">
            <v>9.9154428569758561</v>
          </cell>
          <cell r="J53">
            <v>9.8316007049953527</v>
          </cell>
          <cell r="K53">
            <v>9.7484674982984973</v>
          </cell>
          <cell r="L53">
            <v>9.6660372422465137</v>
          </cell>
          <cell r="M53">
            <v>9.5843039928895806</v>
          </cell>
          <cell r="N53">
            <v>9.5032618565382183</v>
          </cell>
          <cell r="O53">
            <v>9.4229049893382992</v>
          </cell>
          <cell r="P53">
            <v>9.3432275968496601</v>
          </cell>
          <cell r="Q53">
            <v>9.2642239336282657</v>
          </cell>
          <cell r="R53">
            <v>9.1858883028119163</v>
          </cell>
          <cell r="S53">
            <v>3201.2413613415288</v>
          </cell>
          <cell r="T53">
            <v>8.7705242776480237</v>
          </cell>
        </row>
        <row r="55">
          <cell r="G55">
            <v>3.3333333333333335</v>
          </cell>
          <cell r="H55">
            <v>19.915442856975858</v>
          </cell>
          <cell r="I55">
            <v>19.747043561971211</v>
          </cell>
          <cell r="J55">
            <v>19.580068203293848</v>
          </cell>
          <cell r="K55">
            <v>19.414504740545013</v>
          </cell>
          <cell r="L55">
            <v>19.250341235136094</v>
          </cell>
          <cell r="M55">
            <v>19.087565849427797</v>
          </cell>
          <cell r="N55">
            <v>18.926166845876516</v>
          </cell>
          <cell r="O55">
            <v>18.766132586187958</v>
          </cell>
          <cell r="P55">
            <v>18.607451530477924</v>
          </cell>
          <cell r="Q55">
            <v>18.450112236440184</v>
          </cell>
          <cell r="R55">
            <v>18.294103358521365</v>
          </cell>
          <cell r="S55">
            <v>6478.7472736518148</v>
          </cell>
          <cell r="T55">
            <v>17.749992530552916</v>
          </cell>
        </row>
        <row r="57">
          <cell r="D57" t="str">
            <v>PMB-X1</v>
          </cell>
          <cell r="E57">
            <v>0</v>
          </cell>
          <cell r="F57">
            <v>0.95569479722477846</v>
          </cell>
          <cell r="N57">
            <v>0</v>
          </cell>
          <cell r="O57">
            <v>0</v>
          </cell>
          <cell r="P57">
            <v>0</v>
          </cell>
          <cell r="Q57">
            <v>0</v>
          </cell>
          <cell r="R57">
            <v>0</v>
          </cell>
          <cell r="S57">
            <v>0</v>
          </cell>
          <cell r="T57">
            <v>0</v>
          </cell>
        </row>
        <row r="59">
          <cell r="N59">
            <v>0</v>
          </cell>
          <cell r="O59">
            <v>0</v>
          </cell>
          <cell r="P59">
            <v>0</v>
          </cell>
          <cell r="Q59">
            <v>0</v>
          </cell>
          <cell r="R59">
            <v>0</v>
          </cell>
          <cell r="S59">
            <v>0</v>
          </cell>
          <cell r="T59">
            <v>0</v>
          </cell>
        </row>
        <row r="61">
          <cell r="D61" t="str">
            <v>LBK-05</v>
          </cell>
          <cell r="E61">
            <v>10</v>
          </cell>
          <cell r="F61">
            <v>0.99468915268034885</v>
          </cell>
          <cell r="J61">
            <v>10</v>
          </cell>
          <cell r="K61">
            <v>9.9468915268034888</v>
          </cell>
          <cell r="L61">
            <v>9.8940651045995036</v>
          </cell>
          <cell r="M61">
            <v>9.8415192354582874</v>
          </cell>
          <cell r="N61">
            <v>9.7892524294053587</v>
          </cell>
          <cell r="O61">
            <v>9.7372632043792624</v>
          </cell>
          <cell r="P61">
            <v>9.6855500861895472</v>
          </cell>
          <cell r="Q61">
            <v>9.6341116084749601</v>
          </cell>
          <cell r="R61">
            <v>9.5829463126618712</v>
          </cell>
          <cell r="S61">
            <v>2692.194144829687</v>
          </cell>
          <cell r="T61">
            <v>7.3758743693964028</v>
          </cell>
        </row>
        <row r="63">
          <cell r="J63">
            <v>10</v>
          </cell>
          <cell r="K63">
            <v>9.9468915268034888</v>
          </cell>
          <cell r="L63">
            <v>9.8940651045995036</v>
          </cell>
          <cell r="M63">
            <v>9.8415192354582874</v>
          </cell>
          <cell r="N63">
            <v>9.7892524294053587</v>
          </cell>
          <cell r="O63">
            <v>9.7372632043792624</v>
          </cell>
          <cell r="P63">
            <v>9.6855500861895472</v>
          </cell>
          <cell r="Q63">
            <v>9.6341116084749601</v>
          </cell>
          <cell r="R63">
            <v>9.5829463126618712</v>
          </cell>
          <cell r="S63">
            <v>2692.194144829687</v>
          </cell>
          <cell r="T63">
            <v>7.3758743693964028</v>
          </cell>
        </row>
        <row r="65">
          <cell r="D65" t="str">
            <v>KMG-X1</v>
          </cell>
          <cell r="E65">
            <v>0</v>
          </cell>
          <cell r="F65">
            <v>0.97925976620967825</v>
          </cell>
          <cell r="O65">
            <v>0</v>
          </cell>
          <cell r="P65">
            <v>0</v>
          </cell>
          <cell r="Q65">
            <v>0</v>
          </cell>
          <cell r="R65">
            <v>0</v>
          </cell>
          <cell r="S65">
            <v>0</v>
          </cell>
          <cell r="T65">
            <v>0</v>
          </cell>
        </row>
        <row r="67">
          <cell r="O67">
            <v>0</v>
          </cell>
          <cell r="P67">
            <v>0</v>
          </cell>
          <cell r="Q67">
            <v>0</v>
          </cell>
          <cell r="R67">
            <v>0</v>
          </cell>
          <cell r="S67">
            <v>0</v>
          </cell>
          <cell r="T67">
            <v>0</v>
          </cell>
        </row>
        <row r="69">
          <cell r="D69" t="str">
            <v>AREA OPERASI TIMUR</v>
          </cell>
          <cell r="G69">
            <v>3.3333333333333335</v>
          </cell>
          <cell r="H69">
            <v>19.915442856975858</v>
          </cell>
          <cell r="I69">
            <v>19.747043561971211</v>
          </cell>
          <cell r="J69">
            <v>29.580068203293848</v>
          </cell>
          <cell r="K69">
            <v>29.361396267348503</v>
          </cell>
          <cell r="L69">
            <v>29.144406339735596</v>
          </cell>
          <cell r="M69">
            <v>41.429085084886083</v>
          </cell>
          <cell r="N69">
            <v>140.77701707615259</v>
          </cell>
          <cell r="O69">
            <v>218.92934020651703</v>
          </cell>
          <cell r="P69">
            <v>264.18370094401411</v>
          </cell>
          <cell r="Q69">
            <v>288.07389119043705</v>
          </cell>
          <cell r="R69">
            <v>289.12559094277663</v>
          </cell>
          <cell r="S69">
            <v>41956.135761719786</v>
          </cell>
          <cell r="T69">
            <v>114.94831715539665</v>
          </cell>
        </row>
        <row r="70">
          <cell r="F70" t="str">
            <v>Sas 2005</v>
          </cell>
          <cell r="G70">
            <v>3.3333333333333335</v>
          </cell>
          <cell r="H70">
            <v>19.915442856975858</v>
          </cell>
          <cell r="I70">
            <v>19.747043561971211</v>
          </cell>
          <cell r="J70">
            <v>29.580068203293848</v>
          </cell>
          <cell r="K70">
            <v>29.361396267348503</v>
          </cell>
          <cell r="L70">
            <v>29.144406339735596</v>
          </cell>
          <cell r="M70">
            <v>41.429085084886083</v>
          </cell>
          <cell r="N70">
            <v>140.77701707615259</v>
          </cell>
          <cell r="O70">
            <v>218.92934020651703</v>
          </cell>
          <cell r="P70">
            <v>264.18370094401411</v>
          </cell>
          <cell r="Q70">
            <v>288.07389119043705</v>
          </cell>
          <cell r="R70">
            <v>289.12559094277663</v>
          </cell>
          <cell r="S70">
            <v>41956.135761719786</v>
          </cell>
          <cell r="T70">
            <v>114.94831715539665</v>
          </cell>
        </row>
        <row r="71">
          <cell r="F71" t="str">
            <v>Pencapaian thd Sas. (%)</v>
          </cell>
          <cell r="G71">
            <v>100</v>
          </cell>
          <cell r="H71">
            <v>100</v>
          </cell>
          <cell r="I71">
            <v>100</v>
          </cell>
          <cell r="J71">
            <v>100</v>
          </cell>
          <cell r="K71">
            <v>100</v>
          </cell>
          <cell r="L71">
            <v>100</v>
          </cell>
          <cell r="M71">
            <v>100</v>
          </cell>
          <cell r="N71">
            <v>100</v>
          </cell>
          <cell r="O71">
            <v>100</v>
          </cell>
          <cell r="P71">
            <v>100</v>
          </cell>
          <cell r="Q71">
            <v>100</v>
          </cell>
          <cell r="R71">
            <v>100</v>
          </cell>
        </row>
        <row r="73">
          <cell r="C73" t="str">
            <v xml:space="preserve">PERKIRAAN PRODUKSI MINYAK HASIL   REPARASI </v>
          </cell>
        </row>
        <row r="74">
          <cell r="C74" t="str">
            <v>PT. PERTAMINA (PERSERO)  DAERAH  OPERASI  HULU   SUMBAGSEL</v>
          </cell>
        </row>
        <row r="75">
          <cell r="C75" t="str">
            <v>TAHUN  2005</v>
          </cell>
        </row>
        <row r="76">
          <cell r="D76" t="str">
            <v>Rev. 05 April 2004</v>
          </cell>
        </row>
        <row r="77">
          <cell r="G77" t="str">
            <v>PERKIRAAN PRODUKSI</v>
          </cell>
          <cell r="S77" t="str">
            <v>SASARAN</v>
          </cell>
        </row>
        <row r="78">
          <cell r="D78" t="str">
            <v>SUMUR</v>
          </cell>
          <cell r="E78" t="str">
            <v>Qoi</v>
          </cell>
          <cell r="F78" t="str">
            <v>Decl.</v>
          </cell>
          <cell r="G78" t="str">
            <v>JAN</v>
          </cell>
          <cell r="H78" t="str">
            <v>PEB</v>
          </cell>
          <cell r="I78" t="str">
            <v>MAR</v>
          </cell>
          <cell r="J78" t="str">
            <v>APR</v>
          </cell>
          <cell r="K78" t="str">
            <v>MEI</v>
          </cell>
          <cell r="L78" t="str">
            <v>JUN</v>
          </cell>
          <cell r="M78" t="str">
            <v>JUL</v>
          </cell>
          <cell r="N78" t="str">
            <v>AGT</v>
          </cell>
          <cell r="O78" t="str">
            <v>SEP</v>
          </cell>
          <cell r="P78" t="str">
            <v>OKT</v>
          </cell>
          <cell r="Q78" t="str">
            <v>NOP</v>
          </cell>
          <cell r="R78" t="str">
            <v>DES</v>
          </cell>
          <cell r="S78" t="str">
            <v>TAHUN 2005</v>
          </cell>
        </row>
        <row r="79">
          <cell r="M79">
            <v>0</v>
          </cell>
          <cell r="S79" t="str">
            <v>(BBLS)</v>
          </cell>
          <cell r="T79" t="str">
            <v>(BOPD)</v>
          </cell>
        </row>
        <row r="81">
          <cell r="D81" t="str">
            <v>TAP-72</v>
          </cell>
          <cell r="E81">
            <v>5</v>
          </cell>
          <cell r="F81">
            <v>0.97229923528621365</v>
          </cell>
          <cell r="I81">
            <v>1.6666666666666667</v>
          </cell>
          <cell r="J81">
            <v>4.8614961764310678</v>
          </cell>
          <cell r="K81">
            <v>4.7268290146907788</v>
          </cell>
          <cell r="L81">
            <v>4.5958922363125305</v>
          </cell>
          <cell r="M81">
            <v>4.4685825068245197</v>
          </cell>
          <cell r="N81">
            <v>4.3447993541988321</v>
          </cell>
          <cell r="O81">
            <v>4.2244450895595591</v>
          </cell>
          <cell r="P81">
            <v>4.1074247300873594</v>
          </cell>
          <cell r="Q81">
            <v>3.993645924059622</v>
          </cell>
          <cell r="R81">
            <v>3.8830188779670745</v>
          </cell>
          <cell r="S81">
            <v>1249.3813384543755</v>
          </cell>
          <cell r="T81">
            <v>3.4229625711078779</v>
          </cell>
        </row>
        <row r="83">
          <cell r="L83">
            <v>4.5999999999999996</v>
          </cell>
          <cell r="M83">
            <v>4.47</v>
          </cell>
          <cell r="N83">
            <v>4.3447993541988321</v>
          </cell>
          <cell r="O83">
            <v>4.2244450895595591</v>
          </cell>
          <cell r="P83">
            <v>4.1074247300873594</v>
          </cell>
          <cell r="Q83">
            <v>3.993645924059622</v>
          </cell>
          <cell r="R83">
            <v>3.8830188779670745</v>
          </cell>
          <cell r="S83">
            <v>1249.3813384543755</v>
          </cell>
          <cell r="T83">
            <v>3.4229625711078779</v>
          </cell>
        </row>
        <row r="85">
          <cell r="D85" t="str">
            <v>BKT-X1</v>
          </cell>
          <cell r="E85">
            <v>0</v>
          </cell>
          <cell r="F85">
            <v>0.97814241591874307</v>
          </cell>
          <cell r="J85">
            <v>0</v>
          </cell>
          <cell r="K85">
            <v>0</v>
          </cell>
          <cell r="L85">
            <v>0</v>
          </cell>
          <cell r="M85">
            <v>0</v>
          </cell>
          <cell r="N85">
            <v>0</v>
          </cell>
          <cell r="O85">
            <v>0</v>
          </cell>
          <cell r="P85">
            <v>0</v>
          </cell>
          <cell r="Q85">
            <v>0</v>
          </cell>
          <cell r="R85">
            <v>0</v>
          </cell>
          <cell r="S85">
            <v>0</v>
          </cell>
          <cell r="T85">
            <v>0</v>
          </cell>
        </row>
        <row r="86">
          <cell r="D86" t="str">
            <v>BKT-X2</v>
          </cell>
          <cell r="E86">
            <v>0</v>
          </cell>
          <cell r="F86">
            <v>0.97814241591874307</v>
          </cell>
          <cell r="J86">
            <v>0</v>
          </cell>
          <cell r="K86">
            <v>0</v>
          </cell>
          <cell r="L86">
            <v>0</v>
          </cell>
          <cell r="M86">
            <v>0</v>
          </cell>
          <cell r="N86">
            <v>0</v>
          </cell>
          <cell r="O86">
            <v>0</v>
          </cell>
          <cell r="P86">
            <v>0</v>
          </cell>
          <cell r="Q86">
            <v>0</v>
          </cell>
          <cell r="R86">
            <v>0</v>
          </cell>
          <cell r="S86">
            <v>0</v>
          </cell>
          <cell r="T86">
            <v>0</v>
          </cell>
        </row>
        <row r="87">
          <cell r="D87" t="str">
            <v>BKT-X3</v>
          </cell>
          <cell r="E87">
            <v>0</v>
          </cell>
          <cell r="F87">
            <v>0.97814241591874307</v>
          </cell>
          <cell r="K87">
            <v>0</v>
          </cell>
          <cell r="L87">
            <v>0</v>
          </cell>
          <cell r="M87">
            <v>0</v>
          </cell>
          <cell r="N87">
            <v>0</v>
          </cell>
          <cell r="O87">
            <v>0</v>
          </cell>
          <cell r="P87">
            <v>0</v>
          </cell>
          <cell r="Q87">
            <v>0</v>
          </cell>
          <cell r="R87">
            <v>0</v>
          </cell>
          <cell r="S87">
            <v>0</v>
          </cell>
          <cell r="T87">
            <v>0</v>
          </cell>
        </row>
        <row r="88">
          <cell r="D88" t="str">
            <v>BKT-X4</v>
          </cell>
          <cell r="E88">
            <v>0</v>
          </cell>
          <cell r="F88">
            <v>0.97814241591874307</v>
          </cell>
          <cell r="K88">
            <v>0</v>
          </cell>
          <cell r="L88">
            <v>0</v>
          </cell>
          <cell r="M88">
            <v>0</v>
          </cell>
          <cell r="N88">
            <v>0</v>
          </cell>
          <cell r="O88">
            <v>0</v>
          </cell>
          <cell r="P88">
            <v>0</v>
          </cell>
          <cell r="Q88">
            <v>0</v>
          </cell>
          <cell r="R88">
            <v>0</v>
          </cell>
          <cell r="S88">
            <v>0</v>
          </cell>
          <cell r="T88">
            <v>0</v>
          </cell>
        </row>
        <row r="90">
          <cell r="J90">
            <v>0</v>
          </cell>
          <cell r="K90">
            <v>0</v>
          </cell>
          <cell r="L90">
            <v>0</v>
          </cell>
          <cell r="M90">
            <v>0</v>
          </cell>
          <cell r="N90">
            <v>0</v>
          </cell>
          <cell r="O90">
            <v>0</v>
          </cell>
          <cell r="P90">
            <v>0</v>
          </cell>
          <cell r="Q90">
            <v>0</v>
          </cell>
          <cell r="R90">
            <v>0</v>
          </cell>
          <cell r="S90">
            <v>0</v>
          </cell>
          <cell r="T90">
            <v>0</v>
          </cell>
        </row>
        <row r="92">
          <cell r="D92" t="str">
            <v>MSI-16</v>
          </cell>
          <cell r="E92">
            <v>20</v>
          </cell>
          <cell r="F92">
            <v>0.99257768246256017</v>
          </cell>
          <cell r="J92">
            <v>13.333333333333334</v>
          </cell>
          <cell r="K92">
            <v>19.851553649251205</v>
          </cell>
          <cell r="L92">
            <v>19.70420911445494</v>
          </cell>
          <cell r="M92">
            <v>19.557958217583341</v>
          </cell>
          <cell r="N92">
            <v>19.412792841308455</v>
          </cell>
          <cell r="O92">
            <v>19.268704928551724</v>
          </cell>
          <cell r="P92">
            <v>19.12568648203678</v>
          </cell>
          <cell r="Q92">
            <v>18.983729563845582</v>
          </cell>
          <cell r="R92">
            <v>18.842826294977836</v>
          </cell>
          <cell r="S92">
            <v>5139.2146502454525</v>
          </cell>
          <cell r="T92">
            <v>14.080040137658774</v>
          </cell>
        </row>
        <row r="93">
          <cell r="D93" t="str">
            <v>MSI-13</v>
          </cell>
          <cell r="E93">
            <v>20</v>
          </cell>
          <cell r="F93">
            <v>0.99257768246256017</v>
          </cell>
          <cell r="J93">
            <v>6.666666666666667</v>
          </cell>
          <cell r="K93">
            <v>19.851553649251205</v>
          </cell>
          <cell r="L93">
            <v>19.70420911445494</v>
          </cell>
          <cell r="M93">
            <v>19.557958217583341</v>
          </cell>
          <cell r="N93">
            <v>19.412792841308455</v>
          </cell>
          <cell r="O93">
            <v>19.268704928551724</v>
          </cell>
          <cell r="P93">
            <v>19.12568648203678</v>
          </cell>
          <cell r="Q93">
            <v>18.983729563845582</v>
          </cell>
          <cell r="R93">
            <v>18.842826294977836</v>
          </cell>
          <cell r="S93">
            <v>4939.2146502454525</v>
          </cell>
          <cell r="T93">
            <v>13.532094932179321</v>
          </cell>
        </row>
        <row r="94">
          <cell r="D94" t="str">
            <v>MSI-21</v>
          </cell>
          <cell r="E94">
            <v>20</v>
          </cell>
          <cell r="F94">
            <v>0.99257768246256017</v>
          </cell>
          <cell r="K94">
            <v>20</v>
          </cell>
          <cell r="L94">
            <v>19.851553649251205</v>
          </cell>
          <cell r="M94">
            <v>19.70420911445494</v>
          </cell>
          <cell r="N94">
            <v>19.557958217583341</v>
          </cell>
          <cell r="O94">
            <v>19.412792841308455</v>
          </cell>
          <cell r="P94">
            <v>19.268704928551724</v>
          </cell>
          <cell r="Q94">
            <v>19.12568648203678</v>
          </cell>
          <cell r="R94">
            <v>18.983729563845582</v>
          </cell>
          <cell r="S94">
            <v>4774.6536457353959</v>
          </cell>
          <cell r="T94">
            <v>13.081242865028482</v>
          </cell>
        </row>
        <row r="96">
          <cell r="J96">
            <v>20</v>
          </cell>
          <cell r="K96">
            <v>59.70310729850241</v>
          </cell>
          <cell r="L96">
            <v>59.259971878161082</v>
          </cell>
          <cell r="M96">
            <v>58.820125549621622</v>
          </cell>
          <cell r="N96">
            <v>58.383543900200252</v>
          </cell>
          <cell r="O96">
            <v>57.9502026984119</v>
          </cell>
          <cell r="P96">
            <v>57.520077892625281</v>
          </cell>
          <cell r="Q96">
            <v>57.093145609727941</v>
          </cell>
          <cell r="R96">
            <v>56.669382153801251</v>
          </cell>
          <cell r="S96">
            <v>14853.082946226301</v>
          </cell>
          <cell r="T96">
            <v>40.693377934866575</v>
          </cell>
        </row>
        <row r="98">
          <cell r="D98" t="str">
            <v>BTN-X1</v>
          </cell>
          <cell r="E98">
            <v>0</v>
          </cell>
          <cell r="F98">
            <v>0.97938218133124011</v>
          </cell>
          <cell r="O98">
            <v>0</v>
          </cell>
          <cell r="P98">
            <v>0</v>
          </cell>
          <cell r="Q98">
            <v>0</v>
          </cell>
          <cell r="R98">
            <v>0</v>
          </cell>
          <cell r="S98">
            <v>0</v>
          </cell>
          <cell r="T98">
            <v>0</v>
          </cell>
        </row>
        <row r="100">
          <cell r="O100">
            <v>0</v>
          </cell>
          <cell r="P100">
            <v>0</v>
          </cell>
          <cell r="Q100">
            <v>0</v>
          </cell>
          <cell r="R100">
            <v>0</v>
          </cell>
          <cell r="S100">
            <v>0</v>
          </cell>
          <cell r="T100">
            <v>0</v>
          </cell>
        </row>
        <row r="102">
          <cell r="D102" t="str">
            <v>BTG-X1</v>
          </cell>
          <cell r="E102">
            <v>0</v>
          </cell>
          <cell r="F102">
            <v>0.99062753129759185</v>
          </cell>
          <cell r="R102">
            <v>0</v>
          </cell>
          <cell r="S102">
            <v>0</v>
          </cell>
          <cell r="T102">
            <v>0</v>
          </cell>
        </row>
        <row r="104">
          <cell r="R104">
            <v>0</v>
          </cell>
          <cell r="S104">
            <v>0</v>
          </cell>
          <cell r="T104">
            <v>0</v>
          </cell>
        </row>
        <row r="106">
          <cell r="D106" t="str">
            <v>SPA-23</v>
          </cell>
          <cell r="E106">
            <v>20</v>
          </cell>
          <cell r="F106">
            <v>0.98129383984613139</v>
          </cell>
          <cell r="G106">
            <v>10</v>
          </cell>
          <cell r="H106">
            <v>19.625876796922629</v>
          </cell>
          <cell r="I106">
            <v>19.258752002399302</v>
          </cell>
          <cell r="J106">
            <v>18.898494703078782</v>
          </cell>
          <cell r="K106">
            <v>18.544976434495954</v>
          </cell>
          <cell r="L106">
            <v>18.198071135262552</v>
          </cell>
          <cell r="M106">
            <v>17.857655102114837</v>
          </cell>
          <cell r="N106">
            <v>17.523606945802129</v>
          </cell>
          <cell r="O106">
            <v>17.195807547800509</v>
          </cell>
          <cell r="P106">
            <v>16.87414001783625</v>
          </cell>
          <cell r="Q106">
            <v>16.558489652203804</v>
          </cell>
          <cell r="R106">
            <v>16.248743892863502</v>
          </cell>
          <cell r="S106">
            <v>6280.5945477250743</v>
          </cell>
          <cell r="T106">
            <v>17.207108349931712</v>
          </cell>
        </row>
        <row r="107">
          <cell r="D107" t="str">
            <v>SPA-27</v>
          </cell>
          <cell r="E107">
            <v>20</v>
          </cell>
          <cell r="F107">
            <v>0.98129383984613139</v>
          </cell>
          <cell r="H107">
            <v>20</v>
          </cell>
          <cell r="I107">
            <v>19.625876796922629</v>
          </cell>
          <cell r="J107">
            <v>19.258752002399302</v>
          </cell>
          <cell r="K107">
            <v>18.898494703078782</v>
          </cell>
          <cell r="L107">
            <v>18.544976434495954</v>
          </cell>
          <cell r="M107">
            <v>18.198071135262552</v>
          </cell>
          <cell r="N107">
            <v>17.857655102114837</v>
          </cell>
          <cell r="O107">
            <v>17.523606945802129</v>
          </cell>
          <cell r="P107">
            <v>17.195807547800509</v>
          </cell>
          <cell r="Q107">
            <v>16.87414001783625</v>
          </cell>
          <cell r="R107">
            <v>16.558489652203804</v>
          </cell>
          <cell r="S107">
            <v>6084.410505074884</v>
          </cell>
          <cell r="T107">
            <v>16.669617822122969</v>
          </cell>
        </row>
        <row r="108">
          <cell r="D108" t="str">
            <v>SPA-16</v>
          </cell>
          <cell r="E108">
            <v>20</v>
          </cell>
          <cell r="F108">
            <v>0.98129383984613139</v>
          </cell>
          <cell r="H108">
            <v>10</v>
          </cell>
          <cell r="I108">
            <v>19.625876796922629</v>
          </cell>
          <cell r="J108">
            <v>19.258752002399302</v>
          </cell>
          <cell r="K108">
            <v>18.898494703078782</v>
          </cell>
          <cell r="L108">
            <v>18.544976434495954</v>
          </cell>
          <cell r="M108">
            <v>18.198071135262552</v>
          </cell>
          <cell r="N108">
            <v>17.857655102114837</v>
          </cell>
          <cell r="O108">
            <v>17.523606945802129</v>
          </cell>
          <cell r="P108">
            <v>17.195807547800509</v>
          </cell>
          <cell r="Q108">
            <v>16.87414001783625</v>
          </cell>
          <cell r="R108">
            <v>16.558489652203804</v>
          </cell>
          <cell r="S108">
            <v>5804.410505074884</v>
          </cell>
          <cell r="T108">
            <v>15.902494534451737</v>
          </cell>
        </row>
        <row r="109">
          <cell r="D109" t="str">
            <v>SPA-21</v>
          </cell>
          <cell r="E109">
            <v>20</v>
          </cell>
          <cell r="F109">
            <v>0.98129383984613139</v>
          </cell>
          <cell r="I109">
            <v>20</v>
          </cell>
          <cell r="J109">
            <v>19.625876796922629</v>
          </cell>
          <cell r="K109">
            <v>19.625876796922629</v>
          </cell>
          <cell r="L109">
            <v>19.258752002399302</v>
          </cell>
          <cell r="M109">
            <v>18.898494703078782</v>
          </cell>
          <cell r="N109">
            <v>18.544976434495954</v>
          </cell>
          <cell r="O109">
            <v>18.198071135262552</v>
          </cell>
          <cell r="P109">
            <v>17.857655102114837</v>
          </cell>
          <cell r="Q109">
            <v>17.523606945802129</v>
          </cell>
          <cell r="R109">
            <v>17.195807547800509</v>
          </cell>
          <cell r="S109">
            <v>5713.9963345283923</v>
          </cell>
          <cell r="T109">
            <v>15.654784478159979</v>
          </cell>
        </row>
        <row r="110">
          <cell r="D110" t="str">
            <v>SPA-24</v>
          </cell>
          <cell r="E110">
            <v>20</v>
          </cell>
          <cell r="F110">
            <v>0.98129383984613139</v>
          </cell>
          <cell r="I110">
            <v>10</v>
          </cell>
          <cell r="J110">
            <v>19.625876796922629</v>
          </cell>
          <cell r="K110">
            <v>19.625876796922629</v>
          </cell>
          <cell r="L110">
            <v>19.258752002399302</v>
          </cell>
          <cell r="M110">
            <v>18.898494703078782</v>
          </cell>
          <cell r="N110">
            <v>18.544976434495954</v>
          </cell>
          <cell r="O110">
            <v>18.198071135262552</v>
          </cell>
          <cell r="P110">
            <v>17.857655102114837</v>
          </cell>
          <cell r="Q110">
            <v>17.523606945802129</v>
          </cell>
          <cell r="R110">
            <v>17.195807547800509</v>
          </cell>
          <cell r="S110">
            <v>5403.9963345283923</v>
          </cell>
          <cell r="T110">
            <v>14.805469409666829</v>
          </cell>
        </row>
        <row r="112">
          <cell r="G112">
            <v>10</v>
          </cell>
          <cell r="H112">
            <v>49.625876796922626</v>
          </cell>
          <cell r="I112">
            <v>88.510505596244556</v>
          </cell>
          <cell r="J112">
            <v>96.667752301722643</v>
          </cell>
          <cell r="K112">
            <v>95.593719434498766</v>
          </cell>
          <cell r="L112">
            <v>93.805528009053063</v>
          </cell>
          <cell r="M112">
            <v>92.050786778797502</v>
          </cell>
          <cell r="N112">
            <v>90.328870019023697</v>
          </cell>
          <cell r="O112">
            <v>88.639163709929875</v>
          </cell>
          <cell r="P112">
            <v>86.981065317666932</v>
          </cell>
          <cell r="Q112">
            <v>85.35398357948057</v>
          </cell>
          <cell r="R112">
            <v>83.757338292872134</v>
          </cell>
          <cell r="S112">
            <v>29287.408226931628</v>
          </cell>
          <cell r="T112">
            <v>80.239474594333231</v>
          </cell>
        </row>
        <row r="114">
          <cell r="D114" t="str">
            <v>AREA OPERASI BARAT</v>
          </cell>
          <cell r="G114">
            <v>10</v>
          </cell>
          <cell r="H114">
            <v>49.625876796922626</v>
          </cell>
          <cell r="I114">
            <v>88.510505596244556</v>
          </cell>
          <cell r="J114">
            <v>116.66775230172264</v>
          </cell>
          <cell r="K114">
            <v>155.29682673300118</v>
          </cell>
          <cell r="L114">
            <v>157.66549988721414</v>
          </cell>
          <cell r="M114">
            <v>155.34091232841911</v>
          </cell>
          <cell r="N114">
            <v>153.05721327342278</v>
          </cell>
          <cell r="O114">
            <v>150.81381149790133</v>
          </cell>
          <cell r="P114">
            <v>148.60856794037957</v>
          </cell>
          <cell r="Q114">
            <v>146.44077511326813</v>
          </cell>
          <cell r="R114">
            <v>144.30973932464047</v>
          </cell>
          <cell r="S114">
            <v>45389.872511612302</v>
          </cell>
          <cell r="T114">
            <v>124.35581510030769</v>
          </cell>
        </row>
        <row r="115">
          <cell r="F115" t="str">
            <v>Sas 2005</v>
          </cell>
          <cell r="G115">
            <v>10</v>
          </cell>
          <cell r="H115">
            <v>49.625876796922626</v>
          </cell>
          <cell r="I115">
            <v>88.510505596244556</v>
          </cell>
          <cell r="J115">
            <v>116.66775230172264</v>
          </cell>
          <cell r="K115">
            <v>155.29682673300118</v>
          </cell>
          <cell r="L115">
            <v>157.66549988721414</v>
          </cell>
          <cell r="M115">
            <v>155.34091232841911</v>
          </cell>
          <cell r="N115">
            <v>153.05721327342278</v>
          </cell>
          <cell r="O115">
            <v>150.81381149790133</v>
          </cell>
          <cell r="P115">
            <v>148.60856794037957</v>
          </cell>
          <cell r="Q115">
            <v>146.44077511326813</v>
          </cell>
          <cell r="R115">
            <v>144.30973932464047</v>
          </cell>
          <cell r="S115">
            <v>45389.872511612302</v>
          </cell>
          <cell r="T115">
            <v>124.35581510030769</v>
          </cell>
        </row>
        <row r="116">
          <cell r="F116" t="str">
            <v>Pencapaian thd Sas. (%)</v>
          </cell>
          <cell r="G116">
            <v>100</v>
          </cell>
          <cell r="H116">
            <v>100</v>
          </cell>
          <cell r="I116">
            <v>100</v>
          </cell>
          <cell r="J116">
            <v>100</v>
          </cell>
          <cell r="K116">
            <v>100</v>
          </cell>
          <cell r="L116">
            <v>100</v>
          </cell>
          <cell r="M116">
            <v>100</v>
          </cell>
          <cell r="N116">
            <v>100</v>
          </cell>
          <cell r="O116">
            <v>100</v>
          </cell>
          <cell r="P116">
            <v>100</v>
          </cell>
          <cell r="Q116">
            <v>100</v>
          </cell>
          <cell r="R116">
            <v>100</v>
          </cell>
        </row>
        <row r="118">
          <cell r="D118" t="str">
            <v>DOH SUMBAGSEL</v>
          </cell>
          <cell r="G118">
            <v>13.333333333333334</v>
          </cell>
          <cell r="H118">
            <v>69.541319653898483</v>
          </cell>
          <cell r="I118">
            <v>108.25754915821577</v>
          </cell>
          <cell r="J118">
            <v>146.24782050501648</v>
          </cell>
          <cell r="K118">
            <v>184.65822300034969</v>
          </cell>
          <cell r="L118">
            <v>186.80990622694975</v>
          </cell>
          <cell r="M118">
            <v>196.76999741330519</v>
          </cell>
          <cell r="N118">
            <v>293.83423034957536</v>
          </cell>
          <cell r="O118">
            <v>369.74315170441832</v>
          </cell>
          <cell r="P118">
            <v>412.79226888439371</v>
          </cell>
          <cell r="Q118">
            <v>434.51466630370521</v>
          </cell>
          <cell r="R118">
            <v>433.4353302674171</v>
          </cell>
          <cell r="S118">
            <v>87346.008273332089</v>
          </cell>
          <cell r="T118">
            <v>239.30413225570436</v>
          </cell>
        </row>
        <row r="119">
          <cell r="F119" t="str">
            <v>Sas 2005</v>
          </cell>
          <cell r="G119">
            <v>13.333333333333334</v>
          </cell>
          <cell r="H119">
            <v>69.541319653898483</v>
          </cell>
          <cell r="I119">
            <v>108.25754915821577</v>
          </cell>
          <cell r="J119">
            <v>146.24782050501648</v>
          </cell>
          <cell r="K119">
            <v>184.65822300034969</v>
          </cell>
          <cell r="L119">
            <v>186.80990622694975</v>
          </cell>
          <cell r="M119">
            <v>196.76999741330519</v>
          </cell>
          <cell r="N119">
            <v>293.83423034957536</v>
          </cell>
          <cell r="O119">
            <v>369.74315170441832</v>
          </cell>
          <cell r="P119">
            <v>412.79226888439371</v>
          </cell>
          <cell r="Q119">
            <v>434.51466630370521</v>
          </cell>
          <cell r="R119">
            <v>433.4353302674171</v>
          </cell>
          <cell r="S119">
            <v>87346.008273332089</v>
          </cell>
          <cell r="T119">
            <v>239.30413225570436</v>
          </cell>
        </row>
        <row r="120">
          <cell r="F120" t="str">
            <v>Pencapaian thd Sas. (%)</v>
          </cell>
          <cell r="G120">
            <v>100</v>
          </cell>
          <cell r="H120">
            <v>100</v>
          </cell>
          <cell r="I120">
            <v>100</v>
          </cell>
          <cell r="J120">
            <v>100</v>
          </cell>
          <cell r="K120">
            <v>100</v>
          </cell>
          <cell r="L120">
            <v>100</v>
          </cell>
          <cell r="M120">
            <v>100</v>
          </cell>
          <cell r="N120">
            <v>100</v>
          </cell>
          <cell r="O120">
            <v>100</v>
          </cell>
          <cell r="P120">
            <v>100</v>
          </cell>
          <cell r="Q120">
            <v>100</v>
          </cell>
          <cell r="R120">
            <v>100</v>
          </cell>
        </row>
      </sheetData>
      <sheetData sheetId="3">
        <row r="3">
          <cell r="C3" t="str">
            <v xml:space="preserve">PERKIRAAN PRODUKSI MINYAK HASIL   REOPENING </v>
          </cell>
        </row>
        <row r="4">
          <cell r="C4" t="str">
            <v>PT. PERTAMINA (PERSERO)  DAERAH  OPERASI  HULU   SUMBAGSEL</v>
          </cell>
        </row>
        <row r="5">
          <cell r="C5" t="str">
            <v>TAHUN  2005</v>
          </cell>
        </row>
        <row r="6">
          <cell r="D6" t="str">
            <v>Rev. 05 April 2004</v>
          </cell>
        </row>
        <row r="7">
          <cell r="G7" t="str">
            <v>PERKIRAAN PRODUKSI</v>
          </cell>
          <cell r="S7" t="str">
            <v>SASARAN</v>
          </cell>
        </row>
        <row r="8">
          <cell r="D8" t="str">
            <v>SUMUR</v>
          </cell>
          <cell r="E8" t="str">
            <v>Qoi</v>
          </cell>
          <cell r="F8" t="str">
            <v>Decl.</v>
          </cell>
          <cell r="G8" t="str">
            <v>JAN</v>
          </cell>
          <cell r="H8" t="str">
            <v>PEB</v>
          </cell>
          <cell r="I8" t="str">
            <v>MAR</v>
          </cell>
          <cell r="J8" t="str">
            <v>APR</v>
          </cell>
          <cell r="K8" t="str">
            <v>MEI</v>
          </cell>
          <cell r="L8" t="str">
            <v>JUN</v>
          </cell>
          <cell r="M8" t="str">
            <v>JUL</v>
          </cell>
          <cell r="N8" t="str">
            <v>AGT</v>
          </cell>
          <cell r="O8" t="str">
            <v>SEP</v>
          </cell>
          <cell r="P8" t="str">
            <v>OKT</v>
          </cell>
          <cell r="Q8" t="str">
            <v>NOP</v>
          </cell>
          <cell r="R8" t="str">
            <v>DES</v>
          </cell>
          <cell r="S8" t="str">
            <v>TAHUN 2005</v>
          </cell>
        </row>
        <row r="9">
          <cell r="M9">
            <v>0</v>
          </cell>
          <cell r="S9" t="str">
            <v>(BBLS)</v>
          </cell>
          <cell r="T9" t="str">
            <v>(BOPD)</v>
          </cell>
        </row>
        <row r="11">
          <cell r="D11" t="str">
            <v>TLJ-X1</v>
          </cell>
          <cell r="E11">
            <v>25</v>
          </cell>
          <cell r="F11">
            <v>0.98246391203482841</v>
          </cell>
          <cell r="N11">
            <v>8.3333333333333339</v>
          </cell>
          <cell r="O11">
            <v>24.561597800870711</v>
          </cell>
          <cell r="P11">
            <v>24.130883461269477</v>
          </cell>
          <cell r="Q11">
            <v>23.707722166215351</v>
          </cell>
          <cell r="R11">
            <v>23.29198146485475</v>
          </cell>
          <cell r="S11">
            <v>3176.5217450557666</v>
          </cell>
          <cell r="T11">
            <v>8.7027993015226475</v>
          </cell>
        </row>
        <row r="12">
          <cell r="D12" t="str">
            <v>TLJ-X2</v>
          </cell>
          <cell r="E12">
            <v>25</v>
          </cell>
          <cell r="F12">
            <v>0.98246391203482841</v>
          </cell>
          <cell r="O12">
            <v>12.5</v>
          </cell>
          <cell r="P12">
            <v>24.561597800870711</v>
          </cell>
          <cell r="Q12">
            <v>24.130883461269477</v>
          </cell>
          <cell r="R12">
            <v>23.707722166215351</v>
          </cell>
          <cell r="S12">
            <v>2595.2754228177519</v>
          </cell>
          <cell r="T12">
            <v>7.1103436241582241</v>
          </cell>
        </row>
        <row r="13">
          <cell r="D13" t="str">
            <v>TLJ-X3</v>
          </cell>
          <cell r="E13">
            <v>25</v>
          </cell>
          <cell r="F13">
            <v>0.98246391203482841</v>
          </cell>
          <cell r="O13">
            <v>8.3333333333333339</v>
          </cell>
          <cell r="P13">
            <v>24.561597800870711</v>
          </cell>
          <cell r="Q13">
            <v>24.130883461269477</v>
          </cell>
          <cell r="R13">
            <v>23.707722166215351</v>
          </cell>
          <cell r="S13">
            <v>2470.2754228177523</v>
          </cell>
          <cell r="T13">
            <v>6.7678778707335683</v>
          </cell>
        </row>
        <row r="14">
          <cell r="D14" t="str">
            <v>TLJ-X3</v>
          </cell>
          <cell r="E14">
            <v>25</v>
          </cell>
          <cell r="F14">
            <v>0.98246391203482841</v>
          </cell>
          <cell r="P14">
            <v>16.666666666666668</v>
          </cell>
          <cell r="Q14">
            <v>24.561597800870711</v>
          </cell>
          <cell r="R14">
            <v>24.130883461269477</v>
          </cell>
          <cell r="S14">
            <v>2001.5719879921417</v>
          </cell>
          <cell r="T14">
            <v>5.4837588712113474</v>
          </cell>
        </row>
        <row r="16">
          <cell r="N16">
            <v>8.3333333333333339</v>
          </cell>
          <cell r="O16">
            <v>45.39493113420405</v>
          </cell>
          <cell r="P16">
            <v>89.920745729677577</v>
          </cell>
          <cell r="Q16">
            <v>96.531086889625016</v>
          </cell>
          <cell r="R16">
            <v>94.838309258554929</v>
          </cell>
          <cell r="S16">
            <v>10243.644578683412</v>
          </cell>
          <cell r="T16">
            <v>28.064779667625785</v>
          </cell>
        </row>
        <row r="18">
          <cell r="D18" t="str">
            <v>GNK-03</v>
          </cell>
          <cell r="E18">
            <v>20</v>
          </cell>
          <cell r="F18">
            <v>0.98572782701008088</v>
          </cell>
          <cell r="N18">
            <v>20</v>
          </cell>
          <cell r="O18">
            <v>19.714556540201617</v>
          </cell>
          <cell r="P18">
            <v>19.433186978840318</v>
          </cell>
          <cell r="Q18">
            <v>19.155833172532866</v>
          </cell>
          <cell r="R18">
            <v>18.882437807728447</v>
          </cell>
          <cell r="S18">
            <v>2973.896059765666</v>
          </cell>
          <cell r="T18">
            <v>8.147660437714153</v>
          </cell>
        </row>
        <row r="19">
          <cell r="D19" t="str">
            <v>GNK-21</v>
          </cell>
          <cell r="E19">
            <v>20</v>
          </cell>
          <cell r="F19">
            <v>0.98572782701008088</v>
          </cell>
          <cell r="N19">
            <v>10</v>
          </cell>
          <cell r="O19">
            <v>19.714556540201617</v>
          </cell>
          <cell r="P19">
            <v>19.433186978840318</v>
          </cell>
          <cell r="Q19">
            <v>19.155833172532866</v>
          </cell>
          <cell r="R19">
            <v>18.882437807728447</v>
          </cell>
          <cell r="S19">
            <v>2663.896059765666</v>
          </cell>
          <cell r="T19">
            <v>7.2983453692210025</v>
          </cell>
        </row>
        <row r="20">
          <cell r="D20" t="str">
            <v>GNK-66</v>
          </cell>
          <cell r="E20">
            <v>20</v>
          </cell>
          <cell r="F20">
            <v>0.98572782701008088</v>
          </cell>
          <cell r="N20">
            <v>6.666666666666667</v>
          </cell>
          <cell r="O20">
            <v>19.714556540201617</v>
          </cell>
          <cell r="P20">
            <v>19.433186978840318</v>
          </cell>
          <cell r="Q20">
            <v>19.155833172532866</v>
          </cell>
          <cell r="R20">
            <v>18.882437807728447</v>
          </cell>
          <cell r="S20">
            <v>2560.562726432333</v>
          </cell>
          <cell r="T20">
            <v>7.0152403463899535</v>
          </cell>
        </row>
        <row r="21">
          <cell r="D21" t="str">
            <v>GNK-23</v>
          </cell>
          <cell r="E21">
            <v>10</v>
          </cell>
          <cell r="F21">
            <v>0.98572782701008088</v>
          </cell>
          <cell r="O21">
            <v>6.666666666666667</v>
          </cell>
          <cell r="P21">
            <v>9.8572782701008084</v>
          </cell>
          <cell r="Q21">
            <v>9.7165934894201591</v>
          </cell>
          <cell r="R21">
            <v>9.5779165862664328</v>
          </cell>
          <cell r="S21">
            <v>1093.9888452299892</v>
          </cell>
          <cell r="T21">
            <v>2.9972297129588745</v>
          </cell>
        </row>
        <row r="23">
          <cell r="N23">
            <v>36.666666666666664</v>
          </cell>
          <cell r="O23">
            <v>65.810336287271525</v>
          </cell>
          <cell r="P23">
            <v>68.156839206621768</v>
          </cell>
          <cell r="Q23">
            <v>67.18409300701876</v>
          </cell>
          <cell r="R23">
            <v>66.225230009451764</v>
          </cell>
          <cell r="S23">
            <v>9292.3436911936551</v>
          </cell>
          <cell r="T23">
            <v>25.45847586628398</v>
          </cell>
        </row>
        <row r="25">
          <cell r="D25" t="str">
            <v>OGN-21</v>
          </cell>
          <cell r="E25">
            <v>25</v>
          </cell>
          <cell r="F25">
            <v>0.98329116724852439</v>
          </cell>
          <cell r="J25">
            <v>12.5</v>
          </cell>
          <cell r="K25">
            <v>24.58227918121311</v>
          </cell>
          <cell r="L25">
            <v>24.17153798972414</v>
          </cell>
          <cell r="M25">
            <v>23.7676598041079</v>
          </cell>
          <cell r="N25">
            <v>23.370529951547091</v>
          </cell>
          <cell r="O25">
            <v>22.980035675273339</v>
          </cell>
          <cell r="P25">
            <v>22.596066102552253</v>
          </cell>
          <cell r="Q25">
            <v>22.218512213203422</v>
          </cell>
          <cell r="R25">
            <v>21.847266808646388</v>
          </cell>
          <cell r="S25">
            <v>6057.1804336360956</v>
          </cell>
          <cell r="T25">
            <v>16.595014886674235</v>
          </cell>
        </row>
        <row r="27">
          <cell r="J27">
            <v>12.5</v>
          </cell>
          <cell r="K27">
            <v>24.58227918121311</v>
          </cell>
          <cell r="L27">
            <v>24.17153798972414</v>
          </cell>
          <cell r="M27">
            <v>23.7676598041079</v>
          </cell>
          <cell r="N27">
            <v>23.370529951547091</v>
          </cell>
          <cell r="O27">
            <v>22.980035675273339</v>
          </cell>
          <cell r="P27">
            <v>22.596066102552253</v>
          </cell>
          <cell r="Q27">
            <v>22.218512213203422</v>
          </cell>
          <cell r="R27">
            <v>21.847266808646388</v>
          </cell>
          <cell r="S27">
            <v>6057.1804336360956</v>
          </cell>
          <cell r="T27">
            <v>16.595014886674235</v>
          </cell>
        </row>
        <row r="29">
          <cell r="D29" t="str">
            <v>LBK-06</v>
          </cell>
          <cell r="E29">
            <v>15</v>
          </cell>
          <cell r="F29">
            <v>0.99468915268034885</v>
          </cell>
          <cell r="J29">
            <v>7.5</v>
          </cell>
          <cell r="K29">
            <v>14.920337290205232</v>
          </cell>
          <cell r="L29">
            <v>14.841097656899255</v>
          </cell>
          <cell r="M29">
            <v>14.76227885318743</v>
          </cell>
          <cell r="N29">
            <v>14.683878644108036</v>
          </cell>
          <cell r="O29">
            <v>14.605894806568893</v>
          </cell>
          <cell r="P29">
            <v>14.528325129284319</v>
          </cell>
          <cell r="Q29">
            <v>14.451167412712438</v>
          </cell>
          <cell r="R29">
            <v>14.374419468992805</v>
          </cell>
          <cell r="S29">
            <v>3813.2912172445299</v>
          </cell>
          <cell r="T29">
            <v>10.447373197930219</v>
          </cell>
        </row>
        <row r="30">
          <cell r="D30" t="str">
            <v>LBK-10</v>
          </cell>
          <cell r="E30">
            <v>15</v>
          </cell>
          <cell r="F30">
            <v>0.99468915268034885</v>
          </cell>
          <cell r="K30">
            <v>15</v>
          </cell>
          <cell r="L30">
            <v>14.920337290205232</v>
          </cell>
          <cell r="M30">
            <v>14.841097656899255</v>
          </cell>
          <cell r="N30">
            <v>14.76227885318743</v>
          </cell>
          <cell r="O30">
            <v>14.683878644108036</v>
          </cell>
          <cell r="P30">
            <v>14.605894806568893</v>
          </cell>
          <cell r="Q30">
            <v>14.528325129284319</v>
          </cell>
          <cell r="R30">
            <v>14.451167412712438</v>
          </cell>
          <cell r="S30">
            <v>3607.4498325183358</v>
          </cell>
          <cell r="T30">
            <v>9.8834241986803715</v>
          </cell>
        </row>
        <row r="32">
          <cell r="J32">
            <v>7.5</v>
          </cell>
          <cell r="K32">
            <v>29.920337290205232</v>
          </cell>
          <cell r="L32">
            <v>29.761434947104487</v>
          </cell>
          <cell r="M32">
            <v>29.603376510086683</v>
          </cell>
          <cell r="N32">
            <v>29.446157497295466</v>
          </cell>
          <cell r="O32">
            <v>29.289773450676929</v>
          </cell>
          <cell r="P32">
            <v>29.13421993585321</v>
          </cell>
          <cell r="Q32">
            <v>28.979492541996756</v>
          </cell>
          <cell r="R32">
            <v>28.825586881705242</v>
          </cell>
          <cell r="S32">
            <v>7420.7410497628662</v>
          </cell>
          <cell r="T32">
            <v>20.330797396610592</v>
          </cell>
        </row>
        <row r="34">
          <cell r="D34" t="str">
            <v>AREA OPERASI  TIMUR</v>
          </cell>
          <cell r="J34">
            <v>20</v>
          </cell>
          <cell r="K34">
            <v>54.502616471418342</v>
          </cell>
          <cell r="L34">
            <v>53.932972936828627</v>
          </cell>
          <cell r="M34">
            <v>53.371036314194583</v>
          </cell>
          <cell r="N34">
            <v>97.816687448842572</v>
          </cell>
          <cell r="O34">
            <v>163.47507654742586</v>
          </cell>
          <cell r="P34">
            <v>209.80787097470477</v>
          </cell>
          <cell r="Q34">
            <v>214.91318465184395</v>
          </cell>
          <cell r="R34">
            <v>211.73639295835835</v>
          </cell>
          <cell r="S34">
            <v>33013.909753276028</v>
          </cell>
          <cell r="T34">
            <v>90.449067817194589</v>
          </cell>
        </row>
        <row r="35">
          <cell r="F35" t="str">
            <v>Sas 2005</v>
          </cell>
          <cell r="J35">
            <v>20</v>
          </cell>
          <cell r="K35">
            <v>54.502616471418342</v>
          </cell>
          <cell r="L35">
            <v>53.932972936828627</v>
          </cell>
          <cell r="M35">
            <v>53.371036314194583</v>
          </cell>
          <cell r="N35">
            <v>97.816687448842572</v>
          </cell>
          <cell r="O35">
            <v>163.47507654742586</v>
          </cell>
          <cell r="P35">
            <v>209.80787097470477</v>
          </cell>
          <cell r="Q35">
            <v>214.91318465184395</v>
          </cell>
          <cell r="R35">
            <v>211.73639295835835</v>
          </cell>
          <cell r="S35">
            <v>33013.909753276028</v>
          </cell>
          <cell r="T35">
            <v>90.449067817194589</v>
          </cell>
        </row>
        <row r="36">
          <cell r="F36" t="str">
            <v>Pencapaian thd Sas. (%)</v>
          </cell>
          <cell r="J36">
            <v>100</v>
          </cell>
          <cell r="K36">
            <v>100</v>
          </cell>
          <cell r="L36">
            <v>100</v>
          </cell>
          <cell r="M36">
            <v>100</v>
          </cell>
          <cell r="N36">
            <v>100</v>
          </cell>
          <cell r="O36">
            <v>100</v>
          </cell>
          <cell r="P36">
            <v>100</v>
          </cell>
          <cell r="Q36">
            <v>100</v>
          </cell>
          <cell r="R36">
            <v>100</v>
          </cell>
        </row>
        <row r="38">
          <cell r="C38" t="str">
            <v xml:space="preserve">PERKIRAAN PRODUKSI MINYAK HASIL   REOPENING </v>
          </cell>
        </row>
        <row r="39">
          <cell r="C39" t="str">
            <v>PT. PERTAMINA (PERSERO)  DAERAH  OPERASI  HULU   SUMBAGSEL</v>
          </cell>
        </row>
        <row r="40">
          <cell r="C40" t="str">
            <v>TAHUN  2005</v>
          </cell>
        </row>
        <row r="42">
          <cell r="G42" t="str">
            <v>PERKIRAAN PRODUKSI</v>
          </cell>
          <cell r="S42" t="str">
            <v>SASARAN</v>
          </cell>
        </row>
        <row r="43">
          <cell r="D43" t="str">
            <v>SUMUR</v>
          </cell>
          <cell r="E43" t="str">
            <v>Qoi</v>
          </cell>
          <cell r="F43" t="str">
            <v>Decl.</v>
          </cell>
          <cell r="G43" t="str">
            <v>JAN</v>
          </cell>
          <cell r="H43" t="str">
            <v>PEB</v>
          </cell>
          <cell r="I43" t="str">
            <v>MAR</v>
          </cell>
          <cell r="J43" t="str">
            <v>APR</v>
          </cell>
          <cell r="K43" t="str">
            <v>MEI</v>
          </cell>
          <cell r="L43" t="str">
            <v>JUN</v>
          </cell>
          <cell r="M43" t="str">
            <v>JUL</v>
          </cell>
          <cell r="N43" t="str">
            <v>AGT</v>
          </cell>
          <cell r="O43" t="str">
            <v>SEP</v>
          </cell>
          <cell r="P43" t="str">
            <v>OKT</v>
          </cell>
          <cell r="Q43" t="str">
            <v>NOP</v>
          </cell>
          <cell r="R43" t="str">
            <v>DES</v>
          </cell>
          <cell r="S43" t="str">
            <v>TAHUN 2005</v>
          </cell>
        </row>
        <row r="44">
          <cell r="M44">
            <v>0</v>
          </cell>
          <cell r="S44" t="str">
            <v>(BBLS)</v>
          </cell>
          <cell r="T44" t="str">
            <v>(BOPD)</v>
          </cell>
        </row>
        <row r="47">
          <cell r="D47" t="str">
            <v>PDP-188</v>
          </cell>
          <cell r="E47">
            <v>10</v>
          </cell>
          <cell r="F47">
            <v>0.98429135494448872</v>
          </cell>
          <cell r="I47">
            <v>10</v>
          </cell>
          <cell r="J47">
            <v>9.8429135494448872</v>
          </cell>
          <cell r="K47">
            <v>9.6882947141845754</v>
          </cell>
          <cell r="L47">
            <v>9.5361047313262635</v>
          </cell>
          <cell r="M47">
            <v>9.3863054468896774</v>
          </cell>
          <cell r="N47">
            <v>9.238859306241876</v>
          </cell>
          <cell r="O47">
            <v>9.0937293446823144</v>
          </cell>
          <cell r="P47">
            <v>8.9508791781758124</v>
          </cell>
          <cell r="Q47">
            <v>8.8102729942310827</v>
          </cell>
          <cell r="R47">
            <v>8.6718755429225496</v>
          </cell>
          <cell r="S47">
            <v>2852.513258431386</v>
          </cell>
          <cell r="T47">
            <v>7.8151048176202353</v>
          </cell>
        </row>
        <row r="48">
          <cell r="D48" t="str">
            <v>PDP-163</v>
          </cell>
          <cell r="E48">
            <v>10</v>
          </cell>
          <cell r="F48">
            <v>0.98429135494448872</v>
          </cell>
          <cell r="I48">
            <v>5</v>
          </cell>
          <cell r="J48">
            <v>9.8429135494448872</v>
          </cell>
          <cell r="K48">
            <v>9.6882947141845754</v>
          </cell>
          <cell r="L48">
            <v>9.5361047313262635</v>
          </cell>
          <cell r="M48">
            <v>9.3863054468896774</v>
          </cell>
          <cell r="N48">
            <v>9.238859306241876</v>
          </cell>
          <cell r="O48">
            <v>9.0937293446823144</v>
          </cell>
          <cell r="P48">
            <v>8.9508791781758124</v>
          </cell>
          <cell r="Q48">
            <v>8.8102729942310827</v>
          </cell>
          <cell r="R48">
            <v>8.6718755429225496</v>
          </cell>
          <cell r="S48">
            <v>2697.513258431386</v>
          </cell>
          <cell r="T48">
            <v>7.3904472833736605</v>
          </cell>
        </row>
        <row r="49">
          <cell r="D49" t="str">
            <v>PDP-007</v>
          </cell>
          <cell r="E49">
            <v>10</v>
          </cell>
          <cell r="F49">
            <v>0.98429135494448872</v>
          </cell>
          <cell r="J49">
            <v>10</v>
          </cell>
          <cell r="K49">
            <v>9.8429135494448872</v>
          </cell>
          <cell r="L49">
            <v>9.6882947141845754</v>
          </cell>
          <cell r="M49">
            <v>9.5361047313262635</v>
          </cell>
          <cell r="N49">
            <v>9.3863054468896774</v>
          </cell>
          <cell r="O49">
            <v>9.238859306241876</v>
          </cell>
          <cell r="P49">
            <v>9.0937293446823144</v>
          </cell>
          <cell r="Q49">
            <v>8.9508791781758124</v>
          </cell>
          <cell r="R49">
            <v>8.8102729942310827</v>
          </cell>
          <cell r="S49">
            <v>2583.0901040218687</v>
          </cell>
          <cell r="T49">
            <v>7.07695918910101</v>
          </cell>
        </row>
        <row r="50">
          <cell r="D50" t="str">
            <v>PDP-069</v>
          </cell>
          <cell r="E50">
            <v>10</v>
          </cell>
          <cell r="F50">
            <v>0.98429135494448872</v>
          </cell>
          <cell r="J50">
            <v>5</v>
          </cell>
          <cell r="K50">
            <v>9.8429135494448872</v>
          </cell>
          <cell r="L50">
            <v>9.6882947141845754</v>
          </cell>
          <cell r="M50">
            <v>9.5361047313262635</v>
          </cell>
          <cell r="N50">
            <v>9.3863054468896774</v>
          </cell>
          <cell r="O50">
            <v>9.238859306241876</v>
          </cell>
          <cell r="P50">
            <v>9.0937293446823144</v>
          </cell>
          <cell r="Q50">
            <v>8.9508791781758124</v>
          </cell>
          <cell r="R50">
            <v>8.8102729942310827</v>
          </cell>
          <cell r="S50">
            <v>2433.0901040218687</v>
          </cell>
          <cell r="T50">
            <v>6.6660002849914211</v>
          </cell>
        </row>
        <row r="52">
          <cell r="I52">
            <v>15</v>
          </cell>
          <cell r="J52">
            <v>34.685827098889774</v>
          </cell>
          <cell r="K52">
            <v>39.062416527258925</v>
          </cell>
          <cell r="L52">
            <v>38.448798891021681</v>
          </cell>
          <cell r="M52">
            <v>37.844820356431882</v>
          </cell>
          <cell r="N52">
            <v>37.250329506263107</v>
          </cell>
          <cell r="O52">
            <v>36.665177301848381</v>
          </cell>
          <cell r="P52">
            <v>36.089217045716254</v>
          </cell>
          <cell r="Q52">
            <v>35.52230434481379</v>
          </cell>
          <cell r="R52">
            <v>34.964297074307268</v>
          </cell>
          <cell r="S52">
            <v>10566.206724906509</v>
          </cell>
          <cell r="T52">
            <v>28.948511575086329</v>
          </cell>
        </row>
        <row r="54">
          <cell r="D54" t="str">
            <v>JRK-150</v>
          </cell>
          <cell r="E54">
            <v>5</v>
          </cell>
          <cell r="F54">
            <v>0.99017359771347335</v>
          </cell>
          <cell r="K54">
            <v>5</v>
          </cell>
          <cell r="L54">
            <v>4.9508679885673672</v>
          </cell>
          <cell r="M54">
            <v>4.9022187680442171</v>
          </cell>
          <cell r="N54">
            <v>4.8540475943328536</v>
          </cell>
          <cell r="O54">
            <v>4.806349769952992</v>
          </cell>
          <cell r="P54">
            <v>4.759120643583679</v>
          </cell>
          <cell r="Q54">
            <v>4.7123556096097126</v>
          </cell>
          <cell r="R54">
            <v>4.6660501076725174</v>
          </cell>
          <cell r="S54">
            <v>1183.7117515665336</v>
          </cell>
          <cell r="T54">
            <v>3.2430458947028318</v>
          </cell>
        </row>
        <row r="55">
          <cell r="D55" t="str">
            <v>JRK-019</v>
          </cell>
          <cell r="E55">
            <v>5</v>
          </cell>
          <cell r="F55">
            <v>0.99017359771347335</v>
          </cell>
          <cell r="K55">
            <v>2.5</v>
          </cell>
          <cell r="L55">
            <v>4.9508679885673672</v>
          </cell>
          <cell r="M55">
            <v>4.9022187680442171</v>
          </cell>
          <cell r="N55">
            <v>4.8540475943328536</v>
          </cell>
          <cell r="O55">
            <v>4.806349769952992</v>
          </cell>
          <cell r="P55">
            <v>4.759120643583679</v>
          </cell>
          <cell r="Q55">
            <v>4.7123556096097126</v>
          </cell>
          <cell r="R55">
            <v>4.6660501076725174</v>
          </cell>
          <cell r="S55">
            <v>1106.2117515665336</v>
          </cell>
          <cell r="T55">
            <v>3.0307171275795444</v>
          </cell>
        </row>
        <row r="56">
          <cell r="D56" t="str">
            <v>JRK-064</v>
          </cell>
          <cell r="E56">
            <v>5</v>
          </cell>
          <cell r="F56">
            <v>0.99017359771347335</v>
          </cell>
          <cell r="L56">
            <v>5</v>
          </cell>
          <cell r="M56">
            <v>4.9508679885673672</v>
          </cell>
          <cell r="N56">
            <v>4.9022187680442171</v>
          </cell>
          <cell r="O56">
            <v>5</v>
          </cell>
          <cell r="P56">
            <v>4.9508679885673672</v>
          </cell>
          <cell r="Q56">
            <v>4.9022187680442171</v>
          </cell>
          <cell r="R56">
            <v>4.8540475943328536</v>
          </cell>
          <cell r="S56">
            <v>1056.4646355661926</v>
          </cell>
          <cell r="T56">
            <v>2.8944236590854588</v>
          </cell>
        </row>
        <row r="57">
          <cell r="D57" t="str">
            <v>JRK-100</v>
          </cell>
          <cell r="E57">
            <v>0</v>
          </cell>
          <cell r="F57">
            <v>0.99017359771347335</v>
          </cell>
          <cell r="L57">
            <v>0</v>
          </cell>
          <cell r="M57">
            <v>0</v>
          </cell>
          <cell r="N57">
            <v>0</v>
          </cell>
          <cell r="O57">
            <v>0</v>
          </cell>
          <cell r="P57">
            <v>0</v>
          </cell>
          <cell r="Q57">
            <v>0</v>
          </cell>
          <cell r="R57">
            <v>0</v>
          </cell>
          <cell r="S57">
            <v>0</v>
          </cell>
          <cell r="T57">
            <v>0</v>
          </cell>
        </row>
        <row r="58">
          <cell r="D58" t="str">
            <v>JRK-144</v>
          </cell>
          <cell r="E58">
            <v>5</v>
          </cell>
          <cell r="F58">
            <v>0.99017359771347335</v>
          </cell>
          <cell r="M58">
            <v>5</v>
          </cell>
          <cell r="N58">
            <v>4.9508679885673672</v>
          </cell>
          <cell r="O58">
            <v>5</v>
          </cell>
          <cell r="P58">
            <v>4.9508679885673672</v>
          </cell>
          <cell r="Q58">
            <v>4.9022187680442171</v>
          </cell>
          <cell r="R58">
            <v>4.8540475943328536</v>
          </cell>
          <cell r="S58">
            <v>909.49585375682182</v>
          </cell>
          <cell r="T58">
            <v>2.4917694623474569</v>
          </cell>
        </row>
        <row r="59">
          <cell r="D59" t="str">
            <v>JRK-014</v>
          </cell>
          <cell r="E59">
            <v>5</v>
          </cell>
          <cell r="F59">
            <v>0.99017359771347335</v>
          </cell>
          <cell r="M59">
            <v>3.3333333333333335</v>
          </cell>
          <cell r="N59">
            <v>4.9508679885673672</v>
          </cell>
          <cell r="O59">
            <v>5</v>
          </cell>
          <cell r="P59">
            <v>4.9508679885673672</v>
          </cell>
          <cell r="Q59">
            <v>4.9022187680442171</v>
          </cell>
          <cell r="R59">
            <v>4.8540475943328536</v>
          </cell>
          <cell r="S59">
            <v>857.82918709015507</v>
          </cell>
          <cell r="T59">
            <v>2.3502169509319315</v>
          </cell>
        </row>
        <row r="61">
          <cell r="K61">
            <v>7.5</v>
          </cell>
          <cell r="L61">
            <v>14.901735977134734</v>
          </cell>
          <cell r="M61">
            <v>23.088638857989135</v>
          </cell>
          <cell r="N61">
            <v>24.512049933844658</v>
          </cell>
          <cell r="O61">
            <v>24.612699539905982</v>
          </cell>
          <cell r="P61">
            <v>24.370845252869458</v>
          </cell>
          <cell r="Q61">
            <v>24.131367523352079</v>
          </cell>
          <cell r="R61">
            <v>23.894242998343596</v>
          </cell>
          <cell r="S61">
            <v>5113.7131795462365</v>
          </cell>
          <cell r="T61">
            <v>14.010173094647223</v>
          </cell>
        </row>
        <row r="63">
          <cell r="D63" t="str">
            <v>BKT-X1</v>
          </cell>
          <cell r="E63">
            <v>0</v>
          </cell>
          <cell r="F63">
            <v>0.97814241591874307</v>
          </cell>
          <cell r="K63">
            <v>0</v>
          </cell>
          <cell r="L63">
            <v>0</v>
          </cell>
          <cell r="M63">
            <v>0</v>
          </cell>
          <cell r="N63">
            <v>0</v>
          </cell>
          <cell r="O63">
            <v>0</v>
          </cell>
          <cell r="P63">
            <v>0</v>
          </cell>
          <cell r="Q63">
            <v>0</v>
          </cell>
          <cell r="R63">
            <v>0</v>
          </cell>
          <cell r="S63">
            <v>0</v>
          </cell>
          <cell r="T63">
            <v>0</v>
          </cell>
        </row>
        <row r="64">
          <cell r="D64" t="str">
            <v>BKT-X2</v>
          </cell>
          <cell r="E64">
            <v>0</v>
          </cell>
          <cell r="F64">
            <v>0.97814241591874307</v>
          </cell>
          <cell r="L64">
            <v>0</v>
          </cell>
          <cell r="M64">
            <v>0</v>
          </cell>
          <cell r="N64">
            <v>0</v>
          </cell>
          <cell r="O64">
            <v>0</v>
          </cell>
          <cell r="P64">
            <v>0</v>
          </cell>
          <cell r="Q64">
            <v>0</v>
          </cell>
          <cell r="R64">
            <v>0</v>
          </cell>
          <cell r="S64">
            <v>0</v>
          </cell>
          <cell r="T64">
            <v>0</v>
          </cell>
        </row>
        <row r="65">
          <cell r="D65" t="str">
            <v>BKT-X3</v>
          </cell>
          <cell r="E65">
            <v>0</v>
          </cell>
          <cell r="F65">
            <v>0.97814241591874307</v>
          </cell>
          <cell r="L65">
            <v>0</v>
          </cell>
          <cell r="M65">
            <v>0</v>
          </cell>
          <cell r="N65">
            <v>0</v>
          </cell>
          <cell r="O65">
            <v>0</v>
          </cell>
          <cell r="P65">
            <v>0</v>
          </cell>
          <cell r="Q65">
            <v>0</v>
          </cell>
          <cell r="R65">
            <v>0</v>
          </cell>
          <cell r="S65">
            <v>0</v>
          </cell>
          <cell r="T65">
            <v>0</v>
          </cell>
        </row>
        <row r="67">
          <cell r="K67">
            <v>0</v>
          </cell>
          <cell r="L67">
            <v>0</v>
          </cell>
          <cell r="M67">
            <v>0</v>
          </cell>
          <cell r="N67">
            <v>0</v>
          </cell>
          <cell r="O67">
            <v>0</v>
          </cell>
          <cell r="P67">
            <v>0</v>
          </cell>
          <cell r="Q67">
            <v>0</v>
          </cell>
          <cell r="R67">
            <v>0</v>
          </cell>
          <cell r="S67">
            <v>0</v>
          </cell>
          <cell r="T67">
            <v>0</v>
          </cell>
        </row>
        <row r="69">
          <cell r="D69" t="str">
            <v>AREA OPERASI BARAT</v>
          </cell>
          <cell r="K69">
            <v>46.562416527258925</v>
          </cell>
          <cell r="L69">
            <v>53.350534868156416</v>
          </cell>
          <cell r="M69">
            <v>60.933459214421021</v>
          </cell>
          <cell r="N69">
            <v>61.762379440107765</v>
          </cell>
          <cell r="O69">
            <v>61.277876841754363</v>
          </cell>
          <cell r="P69">
            <v>60.460062298585711</v>
          </cell>
          <cell r="Q69">
            <v>59.653671868165873</v>
          </cell>
          <cell r="R69">
            <v>58.858540072650868</v>
          </cell>
          <cell r="S69">
            <v>15679.919904452745</v>
          </cell>
          <cell r="T69">
            <v>42.95868466973355</v>
          </cell>
        </row>
        <row r="70">
          <cell r="F70" t="str">
            <v>Sas 2005</v>
          </cell>
          <cell r="K70">
            <v>46.562416527258925</v>
          </cell>
          <cell r="L70">
            <v>53.350534868156416</v>
          </cell>
          <cell r="M70">
            <v>60.933459214421021</v>
          </cell>
          <cell r="N70">
            <v>61.762379440107765</v>
          </cell>
          <cell r="O70">
            <v>61.277876841754363</v>
          </cell>
          <cell r="P70">
            <v>60.460062298585711</v>
          </cell>
          <cell r="Q70">
            <v>59.653671868165873</v>
          </cell>
          <cell r="R70">
            <v>58.858540072650868</v>
          </cell>
          <cell r="S70">
            <v>15679.919904452745</v>
          </cell>
          <cell r="T70">
            <v>42.95868466973355</v>
          </cell>
        </row>
        <row r="71">
          <cell r="F71" t="str">
            <v>Pencapaian thd Sas. (%)</v>
          </cell>
          <cell r="K71">
            <v>100</v>
          </cell>
          <cell r="L71">
            <v>100</v>
          </cell>
          <cell r="M71">
            <v>100</v>
          </cell>
          <cell r="N71">
            <v>100</v>
          </cell>
          <cell r="O71">
            <v>100</v>
          </cell>
          <cell r="P71">
            <v>100</v>
          </cell>
          <cell r="Q71">
            <v>100</v>
          </cell>
          <cell r="R71">
            <v>100</v>
          </cell>
        </row>
        <row r="73">
          <cell r="D73" t="str">
            <v>DOH SUMBAGSEL</v>
          </cell>
          <cell r="J73">
            <v>20</v>
          </cell>
          <cell r="K73">
            <v>101.06503299867727</v>
          </cell>
          <cell r="L73">
            <v>107.28350780498505</v>
          </cell>
          <cell r="M73">
            <v>114.3044955286156</v>
          </cell>
          <cell r="N73">
            <v>159.57906688895034</v>
          </cell>
          <cell r="O73">
            <v>224.75295338918022</v>
          </cell>
          <cell r="P73">
            <v>270.26793327329051</v>
          </cell>
          <cell r="Q73">
            <v>274.56685652000982</v>
          </cell>
          <cell r="R73">
            <v>270.59493303100919</v>
          </cell>
          <cell r="S73">
            <v>48693.829657728769</v>
          </cell>
          <cell r="T73">
            <v>133.40775248692813</v>
          </cell>
        </row>
        <row r="74">
          <cell r="F74" t="str">
            <v>Sas 2005</v>
          </cell>
          <cell r="J74">
            <v>20</v>
          </cell>
          <cell r="K74">
            <v>101.06503299867727</v>
          </cell>
          <cell r="L74">
            <v>107.28350780498505</v>
          </cell>
          <cell r="M74">
            <v>114.3044955286156</v>
          </cell>
          <cell r="N74">
            <v>159.57906688895034</v>
          </cell>
          <cell r="O74">
            <v>224.75295338918022</v>
          </cell>
          <cell r="P74">
            <v>270.26793327329051</v>
          </cell>
          <cell r="Q74">
            <v>274.56685652000982</v>
          </cell>
          <cell r="R74">
            <v>270.59493303100919</v>
          </cell>
          <cell r="S74">
            <v>48693.829657728769</v>
          </cell>
          <cell r="T74">
            <v>133.40775248692813</v>
          </cell>
        </row>
        <row r="75">
          <cell r="F75" t="str">
            <v>Pencapaian thd Sas. (%)</v>
          </cell>
          <cell r="J75">
            <v>100</v>
          </cell>
          <cell r="K75">
            <v>100</v>
          </cell>
          <cell r="L75">
            <v>100</v>
          </cell>
          <cell r="M75">
            <v>100</v>
          </cell>
          <cell r="N75">
            <v>100</v>
          </cell>
          <cell r="O75">
            <v>100</v>
          </cell>
          <cell r="P75">
            <v>100</v>
          </cell>
          <cell r="Q75">
            <v>100</v>
          </cell>
          <cell r="R75">
            <v>100</v>
          </cell>
        </row>
      </sheetData>
      <sheetData sheetId="4">
        <row r="3">
          <cell r="C3" t="str">
            <v xml:space="preserve">PERKIRAAN PRODUKSI MINYAK HASIL   STIMULASI </v>
          </cell>
        </row>
        <row r="4">
          <cell r="C4" t="str">
            <v>PT. PERTAMINA (PERSERO)  DAERAH  OPERASI  HULU   SUMBAGSEL</v>
          </cell>
        </row>
        <row r="5">
          <cell r="C5" t="str">
            <v>TAHUN  2005</v>
          </cell>
        </row>
        <row r="6">
          <cell r="D6" t="str">
            <v>Rev. 05 April 2004</v>
          </cell>
        </row>
        <row r="7">
          <cell r="G7" t="str">
            <v>PERKIRAAN PRODUKSI</v>
          </cell>
          <cell r="S7" t="str">
            <v>SASARAN</v>
          </cell>
        </row>
        <row r="8">
          <cell r="D8" t="str">
            <v>SUMUR</v>
          </cell>
          <cell r="E8" t="str">
            <v>Qoi</v>
          </cell>
          <cell r="F8" t="str">
            <v>Decl.</v>
          </cell>
          <cell r="G8" t="str">
            <v>JAN</v>
          </cell>
          <cell r="H8" t="str">
            <v>PEB</v>
          </cell>
          <cell r="I8" t="str">
            <v>MAR</v>
          </cell>
          <cell r="J8" t="str">
            <v>APR</v>
          </cell>
          <cell r="K8" t="str">
            <v>MEI</v>
          </cell>
          <cell r="L8" t="str">
            <v>JUN</v>
          </cell>
          <cell r="M8" t="str">
            <v>JUL</v>
          </cell>
          <cell r="N8" t="str">
            <v>AGT</v>
          </cell>
          <cell r="O8" t="str">
            <v>SEP</v>
          </cell>
          <cell r="P8" t="str">
            <v>OKT</v>
          </cell>
          <cell r="Q8" t="str">
            <v>NOP</v>
          </cell>
          <cell r="R8" t="str">
            <v>DES</v>
          </cell>
          <cell r="S8" t="str">
            <v>TAHUN 2005</v>
          </cell>
        </row>
        <row r="9">
          <cell r="M9">
            <v>0</v>
          </cell>
          <cell r="S9" t="str">
            <v>(BBLS)</v>
          </cell>
          <cell r="T9" t="str">
            <v>(BOPD)</v>
          </cell>
        </row>
        <row r="11">
          <cell r="D11" t="str">
            <v>TLJ-106</v>
          </cell>
          <cell r="E11">
            <v>20</v>
          </cell>
          <cell r="F11">
            <v>0.98246391203482841</v>
          </cell>
          <cell r="J11">
            <v>20</v>
          </cell>
          <cell r="K11">
            <v>19.649278240696567</v>
          </cell>
          <cell r="L11">
            <v>19.304706769015581</v>
          </cell>
          <cell r="M11">
            <v>18.96617773297228</v>
          </cell>
          <cell r="N11">
            <v>18.633585171883801</v>
          </cell>
          <cell r="O11">
            <v>18.306824983203128</v>
          </cell>
          <cell r="P11">
            <v>17.985794889934677</v>
          </cell>
          <cell r="Q11">
            <v>17.670394408621249</v>
          </cell>
          <cell r="R11">
            <v>17.36052481789239</v>
          </cell>
          <cell r="S11">
            <v>5128.9139712799697</v>
          </cell>
          <cell r="T11">
            <v>14.051819099397177</v>
          </cell>
        </row>
        <row r="12">
          <cell r="D12" t="str">
            <v>TLJ-091</v>
          </cell>
          <cell r="E12">
            <v>0</v>
          </cell>
          <cell r="F12">
            <v>0.98246391203482841</v>
          </cell>
          <cell r="J12">
            <v>0</v>
          </cell>
          <cell r="K12">
            <v>0</v>
          </cell>
          <cell r="L12">
            <v>0</v>
          </cell>
          <cell r="M12">
            <v>0</v>
          </cell>
          <cell r="N12">
            <v>0</v>
          </cell>
          <cell r="O12">
            <v>0</v>
          </cell>
          <cell r="P12">
            <v>0</v>
          </cell>
          <cell r="Q12">
            <v>0</v>
          </cell>
          <cell r="R12">
            <v>0</v>
          </cell>
          <cell r="S12">
            <v>0</v>
          </cell>
          <cell r="T12">
            <v>0</v>
          </cell>
        </row>
        <row r="13">
          <cell r="D13" t="str">
            <v>TLJ-193</v>
          </cell>
          <cell r="E13">
            <v>20</v>
          </cell>
          <cell r="F13">
            <v>0.98246391203482841</v>
          </cell>
          <cell r="K13">
            <v>20</v>
          </cell>
          <cell r="L13">
            <v>19.649278240696567</v>
          </cell>
          <cell r="M13">
            <v>19.304706769015581</v>
          </cell>
          <cell r="N13">
            <v>18.96617773297228</v>
          </cell>
          <cell r="O13">
            <v>18.633585171883801</v>
          </cell>
          <cell r="P13">
            <v>18.306824983203128</v>
          </cell>
          <cell r="Q13">
            <v>17.985794889934677</v>
          </cell>
          <cell r="R13">
            <v>17.670394408621249</v>
          </cell>
          <cell r="S13">
            <v>4609.7509697836304</v>
          </cell>
          <cell r="T13">
            <v>12.629454711735974</v>
          </cell>
        </row>
        <row r="14">
          <cell r="D14" t="str">
            <v>TLJ-107</v>
          </cell>
          <cell r="E14">
            <v>20</v>
          </cell>
          <cell r="F14">
            <v>0.98246391203482841</v>
          </cell>
          <cell r="K14">
            <v>13.333333333333334</v>
          </cell>
          <cell r="L14">
            <v>19.649278240696567</v>
          </cell>
          <cell r="M14">
            <v>19.304706769015581</v>
          </cell>
          <cell r="N14">
            <v>18.96617773297228</v>
          </cell>
          <cell r="O14">
            <v>18.633585171883801</v>
          </cell>
          <cell r="P14">
            <v>18.306824983203128</v>
          </cell>
          <cell r="Q14">
            <v>17.985794889934677</v>
          </cell>
          <cell r="R14">
            <v>17.670394408621249</v>
          </cell>
          <cell r="S14">
            <v>4403.0843031169643</v>
          </cell>
          <cell r="T14">
            <v>12.063244666073874</v>
          </cell>
        </row>
        <row r="15">
          <cell r="D15" t="str">
            <v>TLJ-134</v>
          </cell>
          <cell r="E15">
            <v>20</v>
          </cell>
          <cell r="F15">
            <v>0.98246391203482841</v>
          </cell>
          <cell r="K15">
            <v>6.666666666666667</v>
          </cell>
          <cell r="L15">
            <v>19.649278240696567</v>
          </cell>
          <cell r="M15">
            <v>19.304706769015581</v>
          </cell>
          <cell r="N15">
            <v>18.96617773297228</v>
          </cell>
          <cell r="O15">
            <v>18.633585171883801</v>
          </cell>
          <cell r="P15">
            <v>18.306824983203128</v>
          </cell>
          <cell r="Q15">
            <v>17.985794889934677</v>
          </cell>
          <cell r="R15">
            <v>17.670394408621249</v>
          </cell>
          <cell r="S15">
            <v>4196.4176364502973</v>
          </cell>
          <cell r="T15">
            <v>11.497034620411773</v>
          </cell>
        </row>
        <row r="16">
          <cell r="D16" t="str">
            <v>TLJ-202</v>
          </cell>
          <cell r="E16">
            <v>0</v>
          </cell>
          <cell r="F16">
            <v>0.98246391203482841</v>
          </cell>
          <cell r="L16">
            <v>0</v>
          </cell>
          <cell r="M16">
            <v>0</v>
          </cell>
          <cell r="N16">
            <v>0</v>
          </cell>
          <cell r="O16">
            <v>0</v>
          </cell>
          <cell r="P16">
            <v>0</v>
          </cell>
          <cell r="Q16">
            <v>0</v>
          </cell>
          <cell r="R16">
            <v>0</v>
          </cell>
          <cell r="S16">
            <v>0</v>
          </cell>
          <cell r="T16">
            <v>0</v>
          </cell>
        </row>
        <row r="17">
          <cell r="D17" t="str">
            <v>TLJ-187</v>
          </cell>
          <cell r="E17">
            <v>20</v>
          </cell>
          <cell r="F17">
            <v>0.98246391203482841</v>
          </cell>
          <cell r="L17">
            <v>10</v>
          </cell>
          <cell r="M17">
            <v>19.649278240696567</v>
          </cell>
          <cell r="N17">
            <v>19.304706769015581</v>
          </cell>
          <cell r="O17">
            <v>18.96617773297228</v>
          </cell>
          <cell r="P17">
            <v>18.633585171883801</v>
          </cell>
          <cell r="Q17">
            <v>18.306824983203128</v>
          </cell>
          <cell r="R17">
            <v>17.985794889934677</v>
          </cell>
          <cell r="S17">
            <v>3760.9643987027116</v>
          </cell>
          <cell r="T17">
            <v>10.304012051240306</v>
          </cell>
        </row>
        <row r="19">
          <cell r="J19">
            <v>20</v>
          </cell>
          <cell r="K19">
            <v>59.649278240696567</v>
          </cell>
          <cell r="L19">
            <v>88.252541491105291</v>
          </cell>
          <cell r="M19">
            <v>96.529576280715588</v>
          </cell>
          <cell r="N19">
            <v>94.836825139816227</v>
          </cell>
          <cell r="O19">
            <v>93.17375823182681</v>
          </cell>
          <cell r="P19">
            <v>91.539855011427875</v>
          </cell>
          <cell r="Q19">
            <v>89.93460406162842</v>
          </cell>
          <cell r="R19">
            <v>88.357502933690824</v>
          </cell>
          <cell r="S19">
            <v>22099.131279333575</v>
          </cell>
          <cell r="T19">
            <v>60.545565148859112</v>
          </cell>
        </row>
        <row r="21">
          <cell r="D21" t="str">
            <v>GNK-69</v>
          </cell>
          <cell r="E21">
            <v>20</v>
          </cell>
          <cell r="F21">
            <v>0.98572782701008088</v>
          </cell>
          <cell r="Q21">
            <v>20</v>
          </cell>
          <cell r="R21">
            <v>19.714556540201617</v>
          </cell>
          <cell r="S21">
            <v>1211.1512527462501</v>
          </cell>
          <cell r="T21">
            <v>3.3182226102636987</v>
          </cell>
        </row>
        <row r="22">
          <cell r="D22" t="str">
            <v>GNK-74</v>
          </cell>
          <cell r="E22">
            <v>20</v>
          </cell>
          <cell r="F22">
            <v>0.98572782701008088</v>
          </cell>
          <cell r="Q22">
            <v>13.333333333333334</v>
          </cell>
          <cell r="R22">
            <v>19.714556540201617</v>
          </cell>
          <cell r="S22">
            <v>1011.1512527462501</v>
          </cell>
          <cell r="T22">
            <v>2.7702774047842467</v>
          </cell>
        </row>
        <row r="23">
          <cell r="D23" t="str">
            <v>GNK-80</v>
          </cell>
          <cell r="E23">
            <v>20</v>
          </cell>
          <cell r="F23">
            <v>0.98572782701008088</v>
          </cell>
          <cell r="Q23">
            <v>6.666666666666667</v>
          </cell>
          <cell r="R23">
            <v>19.714556540201617</v>
          </cell>
          <cell r="S23">
            <v>811.15125274625007</v>
          </cell>
          <cell r="T23">
            <v>2.2223321993047946</v>
          </cell>
        </row>
        <row r="24">
          <cell r="D24" t="str">
            <v>GNK-73</v>
          </cell>
          <cell r="E24">
            <v>20</v>
          </cell>
          <cell r="F24">
            <v>0.98572782701008088</v>
          </cell>
          <cell r="R24">
            <v>13.333333333333334</v>
          </cell>
          <cell r="S24">
            <v>413.33333333333337</v>
          </cell>
          <cell r="T24">
            <v>1.1324200913242011</v>
          </cell>
        </row>
        <row r="26">
          <cell r="Q26">
            <v>40</v>
          </cell>
          <cell r="R26">
            <v>72.477002953938182</v>
          </cell>
          <cell r="S26">
            <v>3446.7870915720837</v>
          </cell>
          <cell r="T26">
            <v>9.4432523056769408</v>
          </cell>
        </row>
        <row r="28">
          <cell r="D28" t="str">
            <v>OGN-14</v>
          </cell>
          <cell r="E28">
            <v>0</v>
          </cell>
          <cell r="F28">
            <v>0.99248670034507847</v>
          </cell>
          <cell r="K28">
            <v>0</v>
          </cell>
          <cell r="L28">
            <v>0</v>
          </cell>
          <cell r="M28">
            <v>0</v>
          </cell>
          <cell r="N28">
            <v>0</v>
          </cell>
          <cell r="O28">
            <v>0</v>
          </cell>
          <cell r="P28">
            <v>0</v>
          </cell>
          <cell r="Q28">
            <v>0</v>
          </cell>
          <cell r="R28">
            <v>0</v>
          </cell>
          <cell r="S28">
            <v>0</v>
          </cell>
          <cell r="T28">
            <v>0</v>
          </cell>
        </row>
        <row r="29">
          <cell r="D29" t="str">
            <v>OGN-22</v>
          </cell>
          <cell r="E29">
            <v>10</v>
          </cell>
          <cell r="F29">
            <v>0.99248670034507847</v>
          </cell>
          <cell r="K29">
            <v>5</v>
          </cell>
          <cell r="L29">
            <v>9.9248670034507853</v>
          </cell>
          <cell r="M29">
            <v>9.8502985036186157</v>
          </cell>
          <cell r="N29">
            <v>9.7762902592705032</v>
          </cell>
          <cell r="O29">
            <v>9.7028380610391132</v>
          </cell>
          <cell r="P29">
            <v>9.6299377311833485</v>
          </cell>
          <cell r="Q29">
            <v>9.5575851233507336</v>
          </cell>
          <cell r="R29">
            <v>9.48577612234158</v>
          </cell>
          <cell r="S29">
            <v>2231.5700867440542</v>
          </cell>
          <cell r="T29">
            <v>6.1138906486138467</v>
          </cell>
        </row>
        <row r="30">
          <cell r="D30" t="str">
            <v>OGN-25</v>
          </cell>
          <cell r="E30">
            <v>20</v>
          </cell>
          <cell r="F30">
            <v>0.99248670034507847</v>
          </cell>
          <cell r="L30">
            <v>20</v>
          </cell>
          <cell r="M30">
            <v>19.849734006901571</v>
          </cell>
          <cell r="N30">
            <v>19.700597007237231</v>
          </cell>
          <cell r="O30">
            <v>19.552580518541006</v>
          </cell>
          <cell r="P30">
            <v>19.405676122078226</v>
          </cell>
          <cell r="Q30">
            <v>19.259875462366697</v>
          </cell>
          <cell r="R30">
            <v>19.115170246701467</v>
          </cell>
          <cell r="S30">
            <v>4184.5801782977042</v>
          </cell>
          <cell r="T30">
            <v>11.464603228212889</v>
          </cell>
        </row>
        <row r="32">
          <cell r="K32">
            <v>5</v>
          </cell>
          <cell r="L32">
            <v>29.924867003450785</v>
          </cell>
          <cell r="M32">
            <v>29.700032510520188</v>
          </cell>
          <cell r="N32">
            <v>29.476887266507735</v>
          </cell>
          <cell r="O32">
            <v>29.25541857958012</v>
          </cell>
          <cell r="P32">
            <v>29.035613853261573</v>
          </cell>
          <cell r="Q32">
            <v>28.817460585717431</v>
          </cell>
          <cell r="R32">
            <v>28.600946369043047</v>
          </cell>
          <cell r="S32">
            <v>6416.1502650417588</v>
          </cell>
          <cell r="T32">
            <v>17.578493876826734</v>
          </cell>
        </row>
        <row r="34">
          <cell r="D34" t="str">
            <v>BRG-A2</v>
          </cell>
          <cell r="E34">
            <v>0</v>
          </cell>
          <cell r="F34">
            <v>0.94409828763419812</v>
          </cell>
          <cell r="G34">
            <v>0</v>
          </cell>
          <cell r="H34">
            <v>0</v>
          </cell>
          <cell r="I34">
            <v>0</v>
          </cell>
          <cell r="J34">
            <v>0</v>
          </cell>
          <cell r="K34">
            <v>0</v>
          </cell>
          <cell r="L34">
            <v>0</v>
          </cell>
          <cell r="M34">
            <v>0</v>
          </cell>
          <cell r="N34">
            <v>0</v>
          </cell>
          <cell r="O34">
            <v>0</v>
          </cell>
          <cell r="P34">
            <v>0</v>
          </cell>
          <cell r="Q34">
            <v>0</v>
          </cell>
          <cell r="R34">
            <v>0</v>
          </cell>
          <cell r="S34">
            <v>0</v>
          </cell>
          <cell r="T34">
            <v>0</v>
          </cell>
        </row>
        <row r="35">
          <cell r="D35" t="str">
            <v>BRG-C1</v>
          </cell>
          <cell r="E35">
            <v>0</v>
          </cell>
          <cell r="F35">
            <v>0.94409828763419812</v>
          </cell>
          <cell r="G35">
            <v>0</v>
          </cell>
          <cell r="H35">
            <v>0</v>
          </cell>
          <cell r="I35">
            <v>0</v>
          </cell>
          <cell r="J35">
            <v>0</v>
          </cell>
          <cell r="K35">
            <v>0</v>
          </cell>
          <cell r="L35">
            <v>0</v>
          </cell>
          <cell r="M35">
            <v>0</v>
          </cell>
          <cell r="N35">
            <v>0</v>
          </cell>
          <cell r="O35">
            <v>0</v>
          </cell>
          <cell r="P35">
            <v>0</v>
          </cell>
          <cell r="Q35">
            <v>0</v>
          </cell>
          <cell r="R35">
            <v>0</v>
          </cell>
          <cell r="S35">
            <v>0</v>
          </cell>
          <cell r="T35">
            <v>0</v>
          </cell>
        </row>
        <row r="36">
          <cell r="D36" t="str">
            <v>BRG-06</v>
          </cell>
          <cell r="E36">
            <v>50</v>
          </cell>
          <cell r="F36">
            <v>0.94409828763419812</v>
          </cell>
          <cell r="H36">
            <v>50</v>
          </cell>
          <cell r="I36">
            <v>47.204914381709905</v>
          </cell>
          <cell r="J36">
            <v>44.566078835691251</v>
          </cell>
          <cell r="K36">
            <v>42.074758715346789</v>
          </cell>
          <cell r="L36">
            <v>39.722707655780958</v>
          </cell>
          <cell r="M36">
            <v>37.502140278016654</v>
          </cell>
          <cell r="N36">
            <v>35.405706419093015</v>
          </cell>
          <cell r="O36">
            <v>33.426466802744855</v>
          </cell>
          <cell r="P36">
            <v>31.557870070132786</v>
          </cell>
          <cell r="Q36">
            <v>29.793731094594875</v>
          </cell>
          <cell r="R36">
            <v>28.128210508640784</v>
          </cell>
          <cell r="S36">
            <v>12703.351143225496</v>
          </cell>
          <cell r="T36">
            <v>34.803701762261632</v>
          </cell>
        </row>
        <row r="37">
          <cell r="D37" t="str">
            <v>BRG-22</v>
          </cell>
          <cell r="E37">
            <v>0</v>
          </cell>
          <cell r="F37">
            <v>0.94409828763419812</v>
          </cell>
          <cell r="H37">
            <v>0</v>
          </cell>
          <cell r="I37">
            <v>0</v>
          </cell>
          <cell r="J37">
            <v>0</v>
          </cell>
          <cell r="K37">
            <v>0</v>
          </cell>
          <cell r="L37">
            <v>0</v>
          </cell>
          <cell r="M37">
            <v>0</v>
          </cell>
          <cell r="N37">
            <v>0</v>
          </cell>
          <cell r="O37">
            <v>0</v>
          </cell>
          <cell r="P37">
            <v>0</v>
          </cell>
          <cell r="Q37">
            <v>0</v>
          </cell>
          <cell r="R37">
            <v>0</v>
          </cell>
          <cell r="S37">
            <v>0</v>
          </cell>
          <cell r="T37">
            <v>0</v>
          </cell>
        </row>
        <row r="38">
          <cell r="D38" t="str">
            <v>BRG-15ST</v>
          </cell>
          <cell r="E38">
            <v>75</v>
          </cell>
          <cell r="F38">
            <v>0.94409828763419812</v>
          </cell>
          <cell r="H38">
            <v>25</v>
          </cell>
          <cell r="I38">
            <v>70.807371572564861</v>
          </cell>
          <cell r="J38">
            <v>66.849118253536886</v>
          </cell>
          <cell r="K38">
            <v>63.112138073020191</v>
          </cell>
          <cell r="L38">
            <v>59.584061483671441</v>
          </cell>
          <cell r="M38">
            <v>56.253210417024988</v>
          </cell>
          <cell r="N38">
            <v>53.108559628639526</v>
          </cell>
          <cell r="O38">
            <v>50.139700204117283</v>
          </cell>
          <cell r="P38">
            <v>47.336805105199183</v>
          </cell>
          <cell r="Q38">
            <v>44.690596641892313</v>
          </cell>
          <cell r="R38">
            <v>42.192315762961179</v>
          </cell>
          <cell r="S38">
            <v>17655.026714838245</v>
          </cell>
          <cell r="T38">
            <v>48.369936205036289</v>
          </cell>
        </row>
        <row r="39">
          <cell r="D39" t="str">
            <v>BRG-09</v>
          </cell>
          <cell r="E39">
            <v>0</v>
          </cell>
          <cell r="F39">
            <v>0.94409828763419812</v>
          </cell>
          <cell r="G39">
            <v>0</v>
          </cell>
          <cell r="H39">
            <v>0</v>
          </cell>
          <cell r="I39">
            <v>0</v>
          </cell>
          <cell r="J39">
            <v>0</v>
          </cell>
          <cell r="K39">
            <v>0</v>
          </cell>
          <cell r="L39">
            <v>0</v>
          </cell>
          <cell r="M39">
            <v>0</v>
          </cell>
          <cell r="N39">
            <v>0</v>
          </cell>
          <cell r="O39">
            <v>0</v>
          </cell>
          <cell r="P39">
            <v>0</v>
          </cell>
          <cell r="Q39">
            <v>0</v>
          </cell>
          <cell r="R39">
            <v>0</v>
          </cell>
          <cell r="S39">
            <v>0</v>
          </cell>
          <cell r="T39">
            <v>0</v>
          </cell>
        </row>
        <row r="40">
          <cell r="D40" t="str">
            <v>BRG-28</v>
          </cell>
          <cell r="E40">
            <v>50</v>
          </cell>
          <cell r="F40">
            <v>0.94409828763419812</v>
          </cell>
          <cell r="G40">
            <v>25</v>
          </cell>
          <cell r="H40">
            <v>47.204914381709905</v>
          </cell>
          <cell r="I40">
            <v>44.566078835691251</v>
          </cell>
          <cell r="J40">
            <v>42.074758715346789</v>
          </cell>
          <cell r="K40">
            <v>39.722707655780958</v>
          </cell>
          <cell r="L40">
            <v>37.502140278016654</v>
          </cell>
          <cell r="M40">
            <v>35.405706419093015</v>
          </cell>
          <cell r="N40">
            <v>33.426466802744855</v>
          </cell>
          <cell r="O40">
            <v>31.557870070132786</v>
          </cell>
          <cell r="P40">
            <v>29.793731094594875</v>
          </cell>
          <cell r="Q40">
            <v>28.128210508640784</v>
          </cell>
          <cell r="R40">
            <v>26.555795375422022</v>
          </cell>
          <cell r="S40">
            <v>12768.212061535123</v>
          </cell>
          <cell r="T40">
            <v>34.981402908315403</v>
          </cell>
        </row>
        <row r="41">
          <cell r="D41" t="str">
            <v>BRG-03</v>
          </cell>
          <cell r="E41">
            <v>50</v>
          </cell>
          <cell r="F41">
            <v>0.94409828763419812</v>
          </cell>
          <cell r="I41">
            <v>50</v>
          </cell>
          <cell r="J41">
            <v>47.204914381709905</v>
          </cell>
          <cell r="K41">
            <v>44.566078835691251</v>
          </cell>
          <cell r="L41">
            <v>42.074758715346789</v>
          </cell>
          <cell r="M41">
            <v>39.722707655780958</v>
          </cell>
          <cell r="N41">
            <v>37.502140278016654</v>
          </cell>
          <cell r="O41">
            <v>35.405706419093015</v>
          </cell>
          <cell r="P41">
            <v>33.426466802744855</v>
          </cell>
          <cell r="Q41">
            <v>31.557870070132786</v>
          </cell>
          <cell r="R41">
            <v>29.793731094594875</v>
          </cell>
          <cell r="S41">
            <v>11972.642352260162</v>
          </cell>
          <cell r="T41">
            <v>32.801759869205924</v>
          </cell>
        </row>
        <row r="42">
          <cell r="D42" t="str">
            <v>BRG-11</v>
          </cell>
          <cell r="E42">
            <v>50</v>
          </cell>
          <cell r="F42">
            <v>0.94409828763419812</v>
          </cell>
          <cell r="I42">
            <v>37.5</v>
          </cell>
          <cell r="J42">
            <v>47.204914381709905</v>
          </cell>
          <cell r="K42">
            <v>44.566078835691251</v>
          </cell>
          <cell r="L42">
            <v>42.074758715346789</v>
          </cell>
          <cell r="M42">
            <v>39.722707655780958</v>
          </cell>
          <cell r="N42">
            <v>37.502140278016654</v>
          </cell>
          <cell r="O42">
            <v>35.405706419093015</v>
          </cell>
          <cell r="P42">
            <v>33.426466802744855</v>
          </cell>
          <cell r="Q42">
            <v>31.557870070132786</v>
          </cell>
          <cell r="R42">
            <v>29.793731094594875</v>
          </cell>
          <cell r="S42">
            <v>11585.142352260162</v>
          </cell>
          <cell r="T42">
            <v>31.740116033589484</v>
          </cell>
        </row>
        <row r="43">
          <cell r="D43" t="str">
            <v>BRG-20</v>
          </cell>
          <cell r="E43">
            <v>0</v>
          </cell>
          <cell r="F43">
            <v>0.94409828763419812</v>
          </cell>
          <cell r="I43">
            <v>0</v>
          </cell>
          <cell r="J43">
            <v>0</v>
          </cell>
          <cell r="K43">
            <v>0</v>
          </cell>
          <cell r="L43">
            <v>0</v>
          </cell>
          <cell r="M43">
            <v>0</v>
          </cell>
          <cell r="N43">
            <v>0</v>
          </cell>
          <cell r="O43">
            <v>0</v>
          </cell>
          <cell r="P43">
            <v>0</v>
          </cell>
          <cell r="Q43">
            <v>0</v>
          </cell>
          <cell r="R43">
            <v>0</v>
          </cell>
          <cell r="S43">
            <v>0</v>
          </cell>
          <cell r="T43">
            <v>0</v>
          </cell>
        </row>
        <row r="44">
          <cell r="D44" t="str">
            <v>BRG-05</v>
          </cell>
          <cell r="E44">
            <v>50</v>
          </cell>
          <cell r="F44">
            <v>0.94409828763419812</v>
          </cell>
          <cell r="I44">
            <v>12.5</v>
          </cell>
          <cell r="J44">
            <v>47.204914381709905</v>
          </cell>
          <cell r="K44">
            <v>44.566078835691251</v>
          </cell>
          <cell r="L44">
            <v>42.074758715346789</v>
          </cell>
          <cell r="M44">
            <v>39.722707655780958</v>
          </cell>
          <cell r="N44">
            <v>37.502140278016654</v>
          </cell>
          <cell r="O44">
            <v>35.405706419093015</v>
          </cell>
          <cell r="P44">
            <v>33.426466802744855</v>
          </cell>
          <cell r="Q44">
            <v>31.557870070132786</v>
          </cell>
          <cell r="R44">
            <v>29.793731094594875</v>
          </cell>
          <cell r="S44">
            <v>10810.142352260162</v>
          </cell>
          <cell r="T44">
            <v>29.616828362356607</v>
          </cell>
        </row>
        <row r="45">
          <cell r="D45" t="str">
            <v>BRG-23</v>
          </cell>
          <cell r="E45">
            <v>50</v>
          </cell>
          <cell r="F45">
            <v>0.94409828763419812</v>
          </cell>
          <cell r="J45">
            <v>50</v>
          </cell>
          <cell r="K45">
            <v>47.204914381709905</v>
          </cell>
          <cell r="L45">
            <v>44.566078835691251</v>
          </cell>
          <cell r="M45">
            <v>42.074758715346789</v>
          </cell>
          <cell r="N45">
            <v>39.722707655780958</v>
          </cell>
          <cell r="O45">
            <v>50</v>
          </cell>
          <cell r="P45">
            <v>47.204914381709905</v>
          </cell>
          <cell r="Q45">
            <v>44.566078835691251</v>
          </cell>
          <cell r="R45">
            <v>42.074758715346789</v>
          </cell>
          <cell r="S45">
            <v>12440.708399488201</v>
          </cell>
          <cell r="T45">
            <v>34.084132601337537</v>
          </cell>
        </row>
        <row r="47">
          <cell r="G47">
            <v>25</v>
          </cell>
          <cell r="H47">
            <v>122.2049143817099</v>
          </cell>
          <cell r="I47">
            <v>262.57836478996603</v>
          </cell>
          <cell r="J47">
            <v>345.10469894970464</v>
          </cell>
          <cell r="K47">
            <v>325.8127553329316</v>
          </cell>
          <cell r="L47">
            <v>307.59926439920065</v>
          </cell>
          <cell r="M47">
            <v>290.40393879682432</v>
          </cell>
          <cell r="N47">
            <v>274.16986134030833</v>
          </cell>
          <cell r="O47">
            <v>271.34115633427393</v>
          </cell>
          <cell r="P47">
            <v>256.17272105987132</v>
          </cell>
          <cell r="Q47">
            <v>241.85222729121762</v>
          </cell>
          <cell r="R47">
            <v>228.33227364615539</v>
          </cell>
          <cell r="S47">
            <v>89935.225375867551</v>
          </cell>
          <cell r="T47">
            <v>246.39787774210288</v>
          </cell>
        </row>
        <row r="49">
          <cell r="D49" t="str">
            <v>TPS-07</v>
          </cell>
          <cell r="E49">
            <v>20</v>
          </cell>
          <cell r="F49">
            <v>0.87871763552224458</v>
          </cell>
          <cell r="O49">
            <v>6.666666666666667</v>
          </cell>
          <cell r="P49">
            <v>17.574352710444892</v>
          </cell>
          <cell r="Q49">
            <v>15.442893659556086</v>
          </cell>
          <cell r="R49">
            <v>13.569943002146587</v>
          </cell>
          <cell r="S49">
            <v>1628.7599768770183</v>
          </cell>
          <cell r="T49">
            <v>4.4623561010329267</v>
          </cell>
        </row>
        <row r="50">
          <cell r="D50" t="str">
            <v>TPS-11</v>
          </cell>
          <cell r="E50">
            <v>20</v>
          </cell>
          <cell r="F50">
            <v>0.87871763552224458</v>
          </cell>
          <cell r="P50">
            <v>13.333333333333334</v>
          </cell>
          <cell r="Q50">
            <v>17.574352710444892</v>
          </cell>
          <cell r="R50">
            <v>15.442893659556086</v>
          </cell>
          <cell r="S50">
            <v>1419.2936180929187</v>
          </cell>
          <cell r="T50">
            <v>3.8884756660079964</v>
          </cell>
        </row>
        <row r="52">
          <cell r="O52">
            <v>6.666666666666667</v>
          </cell>
          <cell r="P52">
            <v>30.907686043778227</v>
          </cell>
          <cell r="Q52">
            <v>33.017246370000976</v>
          </cell>
          <cell r="R52">
            <v>29.012836661702671</v>
          </cell>
          <cell r="S52">
            <v>3048.053594969937</v>
          </cell>
          <cell r="T52">
            <v>8.3508317670409227</v>
          </cell>
        </row>
        <row r="54">
          <cell r="D54" t="str">
            <v>BNN-01</v>
          </cell>
          <cell r="E54">
            <v>10</v>
          </cell>
          <cell r="F54">
            <v>0.95569479722477846</v>
          </cell>
          <cell r="I54">
            <v>10</v>
          </cell>
          <cell r="J54">
            <v>9.5569479722477837</v>
          </cell>
          <cell r="K54">
            <v>9.1335254544251026</v>
          </cell>
          <cell r="L54">
            <v>8.7288627571141504</v>
          </cell>
          <cell r="M54">
            <v>8.3421287226631282</v>
          </cell>
          <cell r="N54">
            <v>7.9725290180285384</v>
          </cell>
          <cell r="O54">
            <v>7.6193045032534465</v>
          </cell>
          <cell r="P54">
            <v>7.2817296722306439</v>
          </cell>
          <cell r="Q54">
            <v>6.9591111625481181</v>
          </cell>
          <cell r="R54">
            <v>6.650786331356116</v>
          </cell>
          <cell r="S54">
            <v>2516.7284670147146</v>
          </cell>
          <cell r="T54">
            <v>6.8951464849718205</v>
          </cell>
        </row>
        <row r="56">
          <cell r="J56">
            <v>9.5569479722477837</v>
          </cell>
          <cell r="K56">
            <v>9.1335254544251026</v>
          </cell>
          <cell r="L56">
            <v>8.7288627571141504</v>
          </cell>
          <cell r="M56">
            <v>8.3421287226631282</v>
          </cell>
          <cell r="N56">
            <v>7.9725290180285384</v>
          </cell>
          <cell r="O56">
            <v>7.6193045032534465</v>
          </cell>
          <cell r="P56">
            <v>7.2817296722306439</v>
          </cell>
          <cell r="Q56">
            <v>6.9591111625481181</v>
          </cell>
          <cell r="R56">
            <v>6.650786331356116</v>
          </cell>
          <cell r="S56">
            <v>2516.7284670147146</v>
          </cell>
          <cell r="T56">
            <v>6.8951464849718205</v>
          </cell>
        </row>
        <row r="58">
          <cell r="D58" t="str">
            <v>TTB-28</v>
          </cell>
          <cell r="E58">
            <v>15</v>
          </cell>
          <cell r="F58">
            <v>0.99399311391546197</v>
          </cell>
          <cell r="G58">
            <v>5</v>
          </cell>
          <cell r="J58">
            <v>10</v>
          </cell>
          <cell r="K58">
            <v>14.90989670873193</v>
          </cell>
          <cell r="L58">
            <v>14.820334657670349</v>
          </cell>
          <cell r="M58">
            <v>14.731310595646992</v>
          </cell>
          <cell r="N58">
            <v>14.642821291022992</v>
          </cell>
          <cell r="O58">
            <v>14.554863531571568</v>
          </cell>
          <cell r="P58">
            <v>14.467434124361422</v>
          </cell>
          <cell r="Q58">
            <v>14.380529895640825</v>
          </cell>
          <cell r="R58">
            <v>14.294147690722417</v>
          </cell>
          <cell r="S58">
            <v>4032.0857652715408</v>
          </cell>
          <cell r="T58">
            <v>11.04681031581244</v>
          </cell>
        </row>
        <row r="59">
          <cell r="D59" t="str">
            <v>TTB-63</v>
          </cell>
          <cell r="E59">
            <v>15</v>
          </cell>
          <cell r="F59">
            <v>0.99399311391546197</v>
          </cell>
          <cell r="H59">
            <v>15</v>
          </cell>
          <cell r="J59">
            <v>5</v>
          </cell>
          <cell r="K59">
            <v>14.90989670873193</v>
          </cell>
          <cell r="L59">
            <v>14.820334657670349</v>
          </cell>
          <cell r="M59">
            <v>14.731310595646992</v>
          </cell>
          <cell r="N59">
            <v>14.642821291022992</v>
          </cell>
          <cell r="O59">
            <v>14.554863531571568</v>
          </cell>
          <cell r="P59">
            <v>14.467434124361422</v>
          </cell>
          <cell r="Q59">
            <v>14.380529895640825</v>
          </cell>
          <cell r="R59">
            <v>14.294147690722417</v>
          </cell>
          <cell r="S59">
            <v>4147.0857652715404</v>
          </cell>
          <cell r="T59">
            <v>11.361878808963125</v>
          </cell>
        </row>
        <row r="60">
          <cell r="D60" t="str">
            <v>TTB-69</v>
          </cell>
          <cell r="E60">
            <v>0</v>
          </cell>
          <cell r="F60">
            <v>0.99399311391546197</v>
          </cell>
          <cell r="H60">
            <v>0</v>
          </cell>
          <cell r="K60">
            <v>0</v>
          </cell>
          <cell r="L60">
            <v>0</v>
          </cell>
          <cell r="M60">
            <v>0</v>
          </cell>
          <cell r="N60">
            <v>0</v>
          </cell>
          <cell r="O60">
            <v>0</v>
          </cell>
          <cell r="P60">
            <v>0</v>
          </cell>
          <cell r="Q60">
            <v>0</v>
          </cell>
          <cell r="R60">
            <v>0</v>
          </cell>
          <cell r="S60">
            <v>0</v>
          </cell>
          <cell r="T60">
            <v>0</v>
          </cell>
        </row>
        <row r="61">
          <cell r="D61" t="str">
            <v>TTB-70</v>
          </cell>
          <cell r="E61">
            <v>15</v>
          </cell>
          <cell r="F61">
            <v>0.99399311391546197</v>
          </cell>
          <cell r="I61">
            <v>15</v>
          </cell>
          <cell r="K61">
            <v>10</v>
          </cell>
          <cell r="L61">
            <v>14.90989670873193</v>
          </cell>
          <cell r="M61">
            <v>14.820334657670349</v>
          </cell>
          <cell r="N61">
            <v>14.731310595646992</v>
          </cell>
          <cell r="O61">
            <v>14.642821291022992</v>
          </cell>
          <cell r="P61">
            <v>14.554863531571568</v>
          </cell>
          <cell r="Q61">
            <v>14.467434124361422</v>
          </cell>
          <cell r="R61">
            <v>14.380529895640825</v>
          </cell>
          <cell r="S61">
            <v>3908.7027628199116</v>
          </cell>
          <cell r="T61">
            <v>10.708774692657292</v>
          </cell>
        </row>
        <row r="62">
          <cell r="D62" t="str">
            <v>TTB-28A</v>
          </cell>
          <cell r="E62">
            <v>15</v>
          </cell>
          <cell r="F62">
            <v>0.99399311391546197</v>
          </cell>
          <cell r="I62">
            <v>7.5</v>
          </cell>
          <cell r="K62">
            <v>10</v>
          </cell>
          <cell r="L62">
            <v>14.90989670873193</v>
          </cell>
          <cell r="M62">
            <v>14.820334657670349</v>
          </cell>
          <cell r="N62">
            <v>14.731310595646992</v>
          </cell>
          <cell r="O62">
            <v>14.642821291022992</v>
          </cell>
          <cell r="P62">
            <v>14.554863531571568</v>
          </cell>
          <cell r="Q62">
            <v>14.467434124361422</v>
          </cell>
          <cell r="R62">
            <v>14.380529895640825</v>
          </cell>
          <cell r="S62">
            <v>3676.2027628199116</v>
          </cell>
          <cell r="T62">
            <v>10.071788391287429</v>
          </cell>
        </row>
        <row r="64">
          <cell r="J64">
            <v>15</v>
          </cell>
          <cell r="K64">
            <v>39.819793417463856</v>
          </cell>
          <cell r="L64">
            <v>44.55056602407263</v>
          </cell>
          <cell r="M64">
            <v>44.282955848964335</v>
          </cell>
          <cell r="N64">
            <v>44.016953177692976</v>
          </cell>
          <cell r="O64">
            <v>43.75254835416613</v>
          </cell>
          <cell r="P64">
            <v>43.489731780294413</v>
          </cell>
          <cell r="Q64">
            <v>43.228493915643071</v>
          </cell>
          <cell r="R64">
            <v>42.968825277085656</v>
          </cell>
          <cell r="S64">
            <v>12087.874293362993</v>
          </cell>
          <cell r="T64">
            <v>33.117463817432856</v>
          </cell>
        </row>
        <row r="66">
          <cell r="D66" t="str">
            <v>KAG-09</v>
          </cell>
          <cell r="E66">
            <v>15</v>
          </cell>
          <cell r="F66">
            <v>0.99154428569758568</v>
          </cell>
          <cell r="H66">
            <v>7.5</v>
          </cell>
          <cell r="I66">
            <v>7.4365821427318926</v>
          </cell>
          <cell r="J66">
            <v>7.3737005287465154</v>
          </cell>
          <cell r="K66">
            <v>7.3113506237238735</v>
          </cell>
          <cell r="L66">
            <v>7.2495279316848853</v>
          </cell>
          <cell r="M66">
            <v>7.1882279946671854</v>
          </cell>
          <cell r="N66">
            <v>7.1274463924036633</v>
          </cell>
          <cell r="O66">
            <v>7.0671787420037244</v>
          </cell>
          <cell r="P66">
            <v>7.0074206976372455</v>
          </cell>
          <cell r="Q66">
            <v>6.9481679502212002</v>
          </cell>
          <cell r="R66">
            <v>6.8894162271089376</v>
          </cell>
          <cell r="S66">
            <v>2400.9310210061467</v>
          </cell>
          <cell r="T66">
            <v>6.5778932082360182</v>
          </cell>
        </row>
        <row r="67">
          <cell r="D67" t="str">
            <v>KAG-14</v>
          </cell>
          <cell r="E67">
            <v>0</v>
          </cell>
          <cell r="F67">
            <v>0.99154428569758568</v>
          </cell>
          <cell r="H67">
            <v>0</v>
          </cell>
          <cell r="I67">
            <v>0</v>
          </cell>
          <cell r="J67">
            <v>0</v>
          </cell>
          <cell r="K67">
            <v>0</v>
          </cell>
          <cell r="L67">
            <v>0</v>
          </cell>
          <cell r="M67">
            <v>0</v>
          </cell>
          <cell r="N67">
            <v>0</v>
          </cell>
          <cell r="O67">
            <v>0</v>
          </cell>
          <cell r="P67">
            <v>0</v>
          </cell>
          <cell r="Q67">
            <v>0</v>
          </cell>
          <cell r="R67">
            <v>0</v>
          </cell>
          <cell r="S67">
            <v>0</v>
          </cell>
          <cell r="T67">
            <v>0</v>
          </cell>
        </row>
        <row r="68">
          <cell r="D68" t="str">
            <v>KAG-01</v>
          </cell>
          <cell r="E68">
            <v>15</v>
          </cell>
          <cell r="F68">
            <v>0.99154428569758568</v>
          </cell>
          <cell r="I68">
            <v>15</v>
          </cell>
          <cell r="J68">
            <v>14.873164285463785</v>
          </cell>
          <cell r="K68">
            <v>14.747401057493031</v>
          </cell>
          <cell r="L68">
            <v>14.622701247447747</v>
          </cell>
          <cell r="M68">
            <v>14.499055863369771</v>
          </cell>
          <cell r="N68">
            <v>14.376455989334371</v>
          </cell>
          <cell r="O68">
            <v>14.254892784807327</v>
          </cell>
          <cell r="P68">
            <v>14.134357484007449</v>
          </cell>
          <cell r="Q68">
            <v>14.014841395274491</v>
          </cell>
          <cell r="R68">
            <v>13.8963359004424</v>
          </cell>
          <cell r="S68">
            <v>4419.2297865238579</v>
          </cell>
          <cell r="T68">
            <v>12.107478867188652</v>
          </cell>
        </row>
        <row r="69">
          <cell r="D69" t="str">
            <v>KAG-07</v>
          </cell>
          <cell r="E69">
            <v>15</v>
          </cell>
          <cell r="F69">
            <v>0.99154428569758568</v>
          </cell>
          <cell r="I69">
            <v>5</v>
          </cell>
          <cell r="J69">
            <v>14.873164285463785</v>
          </cell>
          <cell r="K69">
            <v>14.747401057493031</v>
          </cell>
          <cell r="L69">
            <v>14.622701247447747</v>
          </cell>
          <cell r="M69">
            <v>14.499055863369771</v>
          </cell>
          <cell r="N69">
            <v>14.376455989334371</v>
          </cell>
          <cell r="O69">
            <v>14.254892784807327</v>
          </cell>
          <cell r="P69">
            <v>14.134357484007449</v>
          </cell>
          <cell r="Q69">
            <v>14.014841395274491</v>
          </cell>
          <cell r="R69">
            <v>13.8963359004424</v>
          </cell>
          <cell r="S69">
            <v>4109.2297865238579</v>
          </cell>
          <cell r="T69">
            <v>11.258163798695501</v>
          </cell>
        </row>
        <row r="71">
          <cell r="G71">
            <v>0</v>
          </cell>
          <cell r="H71">
            <v>7.5</v>
          </cell>
          <cell r="I71">
            <v>27.436582142731893</v>
          </cell>
          <cell r="J71">
            <v>37.120029099674085</v>
          </cell>
          <cell r="K71">
            <v>36.806152738709933</v>
          </cell>
          <cell r="L71">
            <v>36.494930426580382</v>
          </cell>
          <cell r="M71">
            <v>36.186339721406725</v>
          </cell>
          <cell r="N71">
            <v>35.880358371072404</v>
          </cell>
          <cell r="O71">
            <v>35.576964311618376</v>
          </cell>
          <cell r="P71">
            <v>35.276135665652149</v>
          </cell>
          <cell r="Q71">
            <v>34.97785074077018</v>
          </cell>
          <cell r="R71">
            <v>34.682088027993736</v>
          </cell>
          <cell r="S71">
            <v>10929.390594053863</v>
          </cell>
          <cell r="T71">
            <v>29.943535874120172</v>
          </cell>
        </row>
        <row r="73">
          <cell r="D73" t="str">
            <v>AREA OPERASI TIMUR</v>
          </cell>
          <cell r="G73">
            <v>25</v>
          </cell>
          <cell r="H73">
            <v>129.7049143817099</v>
          </cell>
          <cell r="I73">
            <v>290.01494693269791</v>
          </cell>
          <cell r="J73">
            <v>426.78167602162648</v>
          </cell>
          <cell r="K73">
            <v>476.22150518422711</v>
          </cell>
          <cell r="L73">
            <v>515.5510321015239</v>
          </cell>
          <cell r="M73">
            <v>505.44497188109426</v>
          </cell>
          <cell r="N73">
            <v>486.35341431342619</v>
          </cell>
          <cell r="O73">
            <v>487.38581698138552</v>
          </cell>
          <cell r="P73">
            <v>493.70347308651611</v>
          </cell>
          <cell r="Q73">
            <v>518.78699412752587</v>
          </cell>
          <cell r="R73">
            <v>531.08226220096572</v>
          </cell>
          <cell r="S73">
            <v>150479.34096121648</v>
          </cell>
          <cell r="T73">
            <v>412.27216701703145</v>
          </cell>
        </row>
        <row r="74">
          <cell r="F74" t="str">
            <v>Sas 2005</v>
          </cell>
          <cell r="G74">
            <v>25</v>
          </cell>
          <cell r="H74">
            <v>129.7049143817099</v>
          </cell>
          <cell r="I74">
            <v>290.01494693269791</v>
          </cell>
          <cell r="J74">
            <v>426.78167602162648</v>
          </cell>
          <cell r="K74">
            <v>476.22150518422711</v>
          </cell>
          <cell r="L74">
            <v>515.5510321015239</v>
          </cell>
          <cell r="M74">
            <v>505.44497188109426</v>
          </cell>
          <cell r="N74">
            <v>486.35341431342619</v>
          </cell>
          <cell r="O74">
            <v>487.38581698138552</v>
          </cell>
          <cell r="P74">
            <v>493.70347308651611</v>
          </cell>
          <cell r="Q74">
            <v>518.78699412752587</v>
          </cell>
          <cell r="R74">
            <v>531.08226220096572</v>
          </cell>
          <cell r="S74">
            <v>150479.34096121648</v>
          </cell>
          <cell r="T74">
            <v>412.27216701703145</v>
          </cell>
        </row>
        <row r="75">
          <cell r="F75" t="str">
            <v>Pencapaian thd Sas. (%)</v>
          </cell>
          <cell r="G75">
            <v>100</v>
          </cell>
          <cell r="H75">
            <v>100</v>
          </cell>
          <cell r="I75">
            <v>100</v>
          </cell>
          <cell r="J75">
            <v>100</v>
          </cell>
          <cell r="K75">
            <v>100</v>
          </cell>
          <cell r="L75">
            <v>100</v>
          </cell>
          <cell r="M75">
            <v>100</v>
          </cell>
          <cell r="N75">
            <v>100</v>
          </cell>
          <cell r="O75">
            <v>100</v>
          </cell>
          <cell r="P75">
            <v>100</v>
          </cell>
          <cell r="Q75">
            <v>100</v>
          </cell>
          <cell r="R75">
            <v>100</v>
          </cell>
        </row>
        <row r="77">
          <cell r="C77" t="str">
            <v xml:space="preserve">PERKIRAAN PRODUKSI MINYAK HASIL   STIMULASI </v>
          </cell>
        </row>
        <row r="78">
          <cell r="C78" t="str">
            <v>PT. PERTAMINA (PERSERO)  DAERAH  OPERASI  HULU   SUMBAGSEL</v>
          </cell>
        </row>
        <row r="79">
          <cell r="C79" t="str">
            <v>TAHUN  2005</v>
          </cell>
        </row>
        <row r="80">
          <cell r="D80" t="str">
            <v>Rev. 05 April 2004</v>
          </cell>
        </row>
        <row r="81">
          <cell r="G81" t="str">
            <v>PERKIRAAN PRODUKSI</v>
          </cell>
          <cell r="S81" t="str">
            <v>SASARAN</v>
          </cell>
        </row>
        <row r="82">
          <cell r="D82" t="str">
            <v>SUMUR</v>
          </cell>
          <cell r="E82" t="str">
            <v>Qoi</v>
          </cell>
          <cell r="F82" t="str">
            <v>Decl.</v>
          </cell>
          <cell r="G82" t="str">
            <v>JAN</v>
          </cell>
          <cell r="H82" t="str">
            <v>PEB</v>
          </cell>
          <cell r="I82" t="str">
            <v>MAR</v>
          </cell>
          <cell r="J82" t="str">
            <v>APR</v>
          </cell>
          <cell r="K82" t="str">
            <v>MEI</v>
          </cell>
          <cell r="L82" t="str">
            <v>JUN</v>
          </cell>
          <cell r="M82" t="str">
            <v>JUL</v>
          </cell>
          <cell r="N82" t="str">
            <v>AGT</v>
          </cell>
          <cell r="O82" t="str">
            <v>SEP</v>
          </cell>
          <cell r="P82" t="str">
            <v>OKT</v>
          </cell>
          <cell r="Q82" t="str">
            <v>NOP</v>
          </cell>
          <cell r="R82" t="str">
            <v>DES</v>
          </cell>
          <cell r="S82" t="str">
            <v>TAHUN 2005</v>
          </cell>
        </row>
        <row r="83">
          <cell r="M83">
            <v>0</v>
          </cell>
          <cell r="S83" t="str">
            <v>(BBLS)</v>
          </cell>
          <cell r="T83" t="str">
            <v>(BOPD)</v>
          </cell>
        </row>
        <row r="85">
          <cell r="D85" t="str">
            <v>JRK-221</v>
          </cell>
          <cell r="E85">
            <v>0</v>
          </cell>
          <cell r="F85">
            <v>0.99017359771347335</v>
          </cell>
          <cell r="M85">
            <v>0</v>
          </cell>
          <cell r="N85">
            <v>0</v>
          </cell>
          <cell r="O85">
            <v>0</v>
          </cell>
          <cell r="P85">
            <v>0</v>
          </cell>
          <cell r="Q85">
            <v>0</v>
          </cell>
          <cell r="R85">
            <v>0</v>
          </cell>
          <cell r="S85">
            <v>0</v>
          </cell>
          <cell r="T85">
            <v>0</v>
          </cell>
        </row>
        <row r="86">
          <cell r="D86" t="str">
            <v>JRK-230A</v>
          </cell>
          <cell r="E86">
            <v>10</v>
          </cell>
          <cell r="F86">
            <v>0.99017359771347335</v>
          </cell>
          <cell r="N86">
            <v>10</v>
          </cell>
          <cell r="O86">
            <v>9.9017359771347344</v>
          </cell>
          <cell r="P86">
            <v>9.8044375360884342</v>
          </cell>
          <cell r="Q86">
            <v>9.7080951886657072</v>
          </cell>
          <cell r="R86">
            <v>9.612699539905984</v>
          </cell>
          <cell r="S86">
            <v>1500.2261843298402</v>
          </cell>
          <cell r="T86">
            <v>4.1102087241913425</v>
          </cell>
        </row>
        <row r="87">
          <cell r="D87" t="str">
            <v>JRK-096</v>
          </cell>
          <cell r="E87">
            <v>10</v>
          </cell>
          <cell r="F87">
            <v>0.99017359771347335</v>
          </cell>
          <cell r="N87">
            <v>3.3333333333333335</v>
          </cell>
          <cell r="O87">
            <v>9.9017359771347344</v>
          </cell>
          <cell r="P87">
            <v>9.8044375360884342</v>
          </cell>
          <cell r="Q87">
            <v>9.7080951886657072</v>
          </cell>
          <cell r="R87">
            <v>9.612699539905984</v>
          </cell>
          <cell r="S87">
            <v>1293.5595176631737</v>
          </cell>
          <cell r="T87">
            <v>3.5439986785292428</v>
          </cell>
        </row>
        <row r="88">
          <cell r="D88" t="str">
            <v>JRK-099</v>
          </cell>
          <cell r="E88">
            <v>5</v>
          </cell>
          <cell r="F88">
            <v>0.99017359771347335</v>
          </cell>
          <cell r="O88">
            <v>5</v>
          </cell>
          <cell r="P88">
            <v>4.9508679885673672</v>
          </cell>
          <cell r="Q88">
            <v>4.9022187680442171</v>
          </cell>
          <cell r="R88">
            <v>4.8540475943328536</v>
          </cell>
          <cell r="S88">
            <v>601.01894611123339</v>
          </cell>
          <cell r="T88">
            <v>1.6466272496198175</v>
          </cell>
        </row>
        <row r="90">
          <cell r="M90">
            <v>0</v>
          </cell>
          <cell r="N90">
            <v>13.333333333333334</v>
          </cell>
          <cell r="O90">
            <v>24.803471954269469</v>
          </cell>
          <cell r="P90">
            <v>24.559743060744236</v>
          </cell>
          <cell r="Q90">
            <v>24.318409145375632</v>
          </cell>
          <cell r="R90">
            <v>24.079446674144823</v>
          </cell>
          <cell r="S90">
            <v>3394.8046481042475</v>
          </cell>
          <cell r="T90">
            <v>9.300834652340404</v>
          </cell>
        </row>
        <row r="92">
          <cell r="D92" t="str">
            <v>MSI-05</v>
          </cell>
          <cell r="E92">
            <v>30</v>
          </cell>
          <cell r="F92">
            <v>0.99257768246256017</v>
          </cell>
          <cell r="K92">
            <v>10</v>
          </cell>
          <cell r="L92">
            <v>29.777330473876805</v>
          </cell>
          <cell r="M92">
            <v>29.556313671682407</v>
          </cell>
          <cell r="N92">
            <v>29.336937326375008</v>
          </cell>
          <cell r="O92">
            <v>29.119189261962681</v>
          </cell>
          <cell r="P92">
            <v>28.903057392827588</v>
          </cell>
          <cell r="Q92">
            <v>28.688529723055172</v>
          </cell>
          <cell r="R92">
            <v>28.475594345768375</v>
          </cell>
          <cell r="S92">
            <v>6541.9804686030948</v>
          </cell>
          <cell r="T92">
            <v>17.923234160556426</v>
          </cell>
        </row>
        <row r="93">
          <cell r="D93" t="str">
            <v>MSI-15</v>
          </cell>
          <cell r="E93">
            <v>25</v>
          </cell>
          <cell r="F93">
            <v>0.99257768246256017</v>
          </cell>
          <cell r="L93">
            <v>25</v>
          </cell>
          <cell r="M93">
            <v>24.814442061564005</v>
          </cell>
          <cell r="N93">
            <v>24.630261393068675</v>
          </cell>
          <cell r="O93">
            <v>24.447447771979174</v>
          </cell>
          <cell r="P93">
            <v>24.26599105163557</v>
          </cell>
          <cell r="Q93">
            <v>24.085881160689656</v>
          </cell>
          <cell r="R93">
            <v>23.907108102545976</v>
          </cell>
          <cell r="S93">
            <v>5232.1517488533063</v>
          </cell>
          <cell r="T93">
            <v>14.334662325625496</v>
          </cell>
        </row>
        <row r="94">
          <cell r="D94" t="str">
            <v>MSI-17</v>
          </cell>
          <cell r="E94">
            <v>25</v>
          </cell>
          <cell r="F94">
            <v>0.99257768246256017</v>
          </cell>
          <cell r="L94">
            <v>12.5</v>
          </cell>
          <cell r="M94">
            <v>24.814442061564005</v>
          </cell>
          <cell r="N94">
            <v>24.630261393068675</v>
          </cell>
          <cell r="O94">
            <v>24.447447771979174</v>
          </cell>
          <cell r="P94">
            <v>24.26599105163557</v>
          </cell>
          <cell r="Q94">
            <v>24.085881160689656</v>
          </cell>
          <cell r="R94">
            <v>23.907108102545976</v>
          </cell>
          <cell r="S94">
            <v>4857.1517488533063</v>
          </cell>
          <cell r="T94">
            <v>13.307265065351524</v>
          </cell>
        </row>
        <row r="95">
          <cell r="D95" t="str">
            <v>MSI-20</v>
          </cell>
          <cell r="E95">
            <v>0</v>
          </cell>
          <cell r="F95">
            <v>0.99257768246256017</v>
          </cell>
          <cell r="M95">
            <v>0</v>
          </cell>
          <cell r="N95">
            <v>0</v>
          </cell>
          <cell r="O95">
            <v>0</v>
          </cell>
          <cell r="P95">
            <v>0</v>
          </cell>
          <cell r="Q95">
            <v>0</v>
          </cell>
          <cell r="R95">
            <v>0</v>
          </cell>
          <cell r="S95">
            <v>0</v>
          </cell>
          <cell r="T95">
            <v>0</v>
          </cell>
        </row>
        <row r="96">
          <cell r="D96" t="str">
            <v>MSI-23</v>
          </cell>
          <cell r="E96">
            <v>30</v>
          </cell>
          <cell r="F96">
            <v>0.99257768246256017</v>
          </cell>
          <cell r="M96">
            <v>15</v>
          </cell>
          <cell r="N96">
            <v>29.777330473876805</v>
          </cell>
          <cell r="O96">
            <v>29.556313671682407</v>
          </cell>
          <cell r="P96">
            <v>29.336937326375008</v>
          </cell>
          <cell r="Q96">
            <v>29.119189261962681</v>
          </cell>
          <cell r="R96">
            <v>28.903057392827588</v>
          </cell>
          <cell r="S96">
            <v>4953.8021689948137</v>
          </cell>
          <cell r="T96">
            <v>13.572060736972093</v>
          </cell>
        </row>
        <row r="97">
          <cell r="D97" t="str">
            <v>MSI-40</v>
          </cell>
          <cell r="E97">
            <v>25</v>
          </cell>
          <cell r="F97">
            <v>0.99257768246256017</v>
          </cell>
          <cell r="N97">
            <v>25</v>
          </cell>
          <cell r="O97">
            <v>24.814442061564005</v>
          </cell>
          <cell r="P97">
            <v>24.630261393068675</v>
          </cell>
          <cell r="Q97">
            <v>24.447447771979174</v>
          </cell>
          <cell r="R97">
            <v>24.26599105163557</v>
          </cell>
          <cell r="S97">
            <v>3768.6405207921271</v>
          </cell>
          <cell r="T97">
            <v>10.325042522718157</v>
          </cell>
        </row>
        <row r="99">
          <cell r="G99">
            <v>0</v>
          </cell>
          <cell r="H99">
            <v>0</v>
          </cell>
          <cell r="I99">
            <v>0</v>
          </cell>
          <cell r="J99">
            <v>0</v>
          </cell>
          <cell r="K99">
            <v>10</v>
          </cell>
          <cell r="L99">
            <v>67.277330473876802</v>
          </cell>
          <cell r="M99">
            <v>94.185197794810421</v>
          </cell>
          <cell r="N99">
            <v>133.37479058638917</v>
          </cell>
          <cell r="O99">
            <v>132.38484053916744</v>
          </cell>
          <cell r="P99">
            <v>131.40223821554241</v>
          </cell>
          <cell r="Q99">
            <v>130.42692907837633</v>
          </cell>
          <cell r="R99">
            <v>129.45885899532348</v>
          </cell>
          <cell r="S99">
            <v>25353.726656096649</v>
          </cell>
          <cell r="T99">
            <v>69.46226481122369</v>
          </cell>
        </row>
        <row r="101">
          <cell r="D101" t="str">
            <v>SPA-06</v>
          </cell>
          <cell r="E101">
            <v>0</v>
          </cell>
          <cell r="F101">
            <v>0.99170129263887596</v>
          </cell>
          <cell r="I101">
            <v>0</v>
          </cell>
          <cell r="J101">
            <v>0</v>
          </cell>
          <cell r="K101">
            <v>0</v>
          </cell>
          <cell r="L101">
            <v>0</v>
          </cell>
          <cell r="M101">
            <v>0</v>
          </cell>
          <cell r="N101">
            <v>0</v>
          </cell>
          <cell r="O101">
            <v>0</v>
          </cell>
          <cell r="P101">
            <v>0</v>
          </cell>
          <cell r="Q101">
            <v>0</v>
          </cell>
          <cell r="R101">
            <v>0</v>
          </cell>
          <cell r="S101">
            <v>0</v>
          </cell>
          <cell r="T101">
            <v>0</v>
          </cell>
        </row>
        <row r="102">
          <cell r="D102" t="str">
            <v>SPA-07</v>
          </cell>
          <cell r="E102">
            <v>50</v>
          </cell>
          <cell r="F102">
            <v>0.99170129263887596</v>
          </cell>
          <cell r="J102">
            <v>25</v>
          </cell>
          <cell r="K102">
            <v>24.792532315971901</v>
          </cell>
          <cell r="L102">
            <v>24.586786345540439</v>
          </cell>
          <cell r="M102">
            <v>24.382747800708319</v>
          </cell>
          <cell r="N102">
            <v>24.180402512050151</v>
          </cell>
          <cell r="O102">
            <v>23.979736427728458</v>
          </cell>
          <cell r="P102">
            <v>23.780735612517855</v>
          </cell>
          <cell r="Q102">
            <v>23.583386246837307</v>
          </cell>
          <cell r="R102">
            <v>23.387674625790446</v>
          </cell>
          <cell r="S102">
            <v>6650.7441494813847</v>
          </cell>
          <cell r="T102">
            <v>18.221216847894205</v>
          </cell>
        </row>
        <row r="103">
          <cell r="D103" t="str">
            <v>SPA-09</v>
          </cell>
          <cell r="E103">
            <v>50</v>
          </cell>
          <cell r="F103">
            <v>0.99170129263887596</v>
          </cell>
          <cell r="J103">
            <v>16.666666666666668</v>
          </cell>
          <cell r="K103">
            <v>49.585064631943801</v>
          </cell>
          <cell r="L103">
            <v>49.173572691080878</v>
          </cell>
          <cell r="M103">
            <v>48.765495601416639</v>
          </cell>
          <cell r="N103">
            <v>48.360805024100301</v>
          </cell>
          <cell r="O103">
            <v>47.959472855456916</v>
          </cell>
          <cell r="P103">
            <v>47.56147122503571</v>
          </cell>
          <cell r="Q103">
            <v>47.166772493674614</v>
          </cell>
          <cell r="R103">
            <v>46.775349251580892</v>
          </cell>
          <cell r="S103">
            <v>12301.488298962769</v>
          </cell>
          <cell r="T103">
            <v>33.702707668391149</v>
          </cell>
        </row>
        <row r="104">
          <cell r="D104" t="str">
            <v>SPA-10</v>
          </cell>
          <cell r="E104">
            <v>50</v>
          </cell>
          <cell r="F104">
            <v>0.99170129263887596</v>
          </cell>
          <cell r="K104">
            <v>33.333333333333336</v>
          </cell>
          <cell r="L104">
            <v>49.585064631943801</v>
          </cell>
          <cell r="M104">
            <v>49.173572691080878</v>
          </cell>
          <cell r="N104">
            <v>48.765495601416639</v>
          </cell>
          <cell r="O104">
            <v>48.360805024100301</v>
          </cell>
          <cell r="P104">
            <v>47.959472855456916</v>
          </cell>
          <cell r="Q104">
            <v>47.56147122503571</v>
          </cell>
          <cell r="R104">
            <v>47.166772493674614</v>
          </cell>
          <cell r="S104">
            <v>11383.578282656228</v>
          </cell>
          <cell r="T104">
            <v>31.187885705907473</v>
          </cell>
        </row>
        <row r="105">
          <cell r="D105" t="str">
            <v>SPA-11</v>
          </cell>
          <cell r="E105">
            <v>50</v>
          </cell>
          <cell r="F105">
            <v>0.99170129263887596</v>
          </cell>
          <cell r="K105">
            <v>16.666666666666668</v>
          </cell>
          <cell r="L105">
            <v>49.585064631943801</v>
          </cell>
          <cell r="M105">
            <v>49.173572691080878</v>
          </cell>
          <cell r="N105">
            <v>48.765495601416639</v>
          </cell>
          <cell r="O105">
            <v>48.360805024100301</v>
          </cell>
          <cell r="P105">
            <v>47.959472855456916</v>
          </cell>
          <cell r="Q105">
            <v>47.56147122503571</v>
          </cell>
          <cell r="R105">
            <v>47.166772493674614</v>
          </cell>
          <cell r="S105">
            <v>10866.911615989562</v>
          </cell>
          <cell r="T105">
            <v>29.772360591752225</v>
          </cell>
        </row>
        <row r="106">
          <cell r="D106" t="str">
            <v>SPA-17</v>
          </cell>
          <cell r="E106">
            <v>50</v>
          </cell>
          <cell r="F106">
            <v>0.99170129263887596</v>
          </cell>
          <cell r="L106">
            <v>33.333333333333336</v>
          </cell>
          <cell r="M106">
            <v>49.585064631943801</v>
          </cell>
          <cell r="N106">
            <v>49.173572691080878</v>
          </cell>
          <cell r="O106">
            <v>48.765495601416639</v>
          </cell>
          <cell r="P106">
            <v>48.360805024100301</v>
          </cell>
          <cell r="Q106">
            <v>47.959472855456916</v>
          </cell>
          <cell r="R106">
            <v>47.56147122503571</v>
          </cell>
          <cell r="S106">
            <v>9936.8573744431869</v>
          </cell>
          <cell r="T106">
            <v>27.224266779296403</v>
          </cell>
        </row>
        <row r="107">
          <cell r="D107" t="str">
            <v>SPA-19</v>
          </cell>
          <cell r="E107">
            <v>0</v>
          </cell>
          <cell r="F107">
            <v>0.99170129263887596</v>
          </cell>
          <cell r="L107">
            <v>0</v>
          </cell>
          <cell r="M107">
            <v>0</v>
          </cell>
          <cell r="N107">
            <v>0</v>
          </cell>
          <cell r="O107">
            <v>0</v>
          </cell>
          <cell r="P107">
            <v>0</v>
          </cell>
          <cell r="Q107">
            <v>0</v>
          </cell>
          <cell r="R107">
            <v>0</v>
          </cell>
          <cell r="S107">
            <v>0</v>
          </cell>
          <cell r="T107">
            <v>0</v>
          </cell>
        </row>
        <row r="108">
          <cell r="D108" t="str">
            <v>SPA-30</v>
          </cell>
          <cell r="E108">
            <v>50</v>
          </cell>
          <cell r="F108">
            <v>0.99170129263887596</v>
          </cell>
          <cell r="M108">
            <v>33.333333333333336</v>
          </cell>
          <cell r="N108">
            <v>49.585064631943801</v>
          </cell>
          <cell r="O108">
            <v>49.173572691080878</v>
          </cell>
          <cell r="P108">
            <v>48.765495601416639</v>
          </cell>
          <cell r="Q108">
            <v>48.360805024100301</v>
          </cell>
          <cell r="R108">
            <v>47.959472855456916</v>
          </cell>
          <cell r="S108">
            <v>8494.9756905421073</v>
          </cell>
          <cell r="T108">
            <v>23.273906001485226</v>
          </cell>
        </row>
        <row r="110">
          <cell r="I110">
            <v>0</v>
          </cell>
          <cell r="J110">
            <v>41.666666666666671</v>
          </cell>
          <cell r="K110">
            <v>124.37759694791571</v>
          </cell>
          <cell r="L110">
            <v>206.26382163384224</v>
          </cell>
          <cell r="M110">
            <v>254.41378674956385</v>
          </cell>
          <cell r="N110">
            <v>268.83083606200842</v>
          </cell>
          <cell r="O110">
            <v>266.59988762388349</v>
          </cell>
          <cell r="P110">
            <v>264.38745317398434</v>
          </cell>
          <cell r="Q110">
            <v>262.19337907014057</v>
          </cell>
          <cell r="R110">
            <v>260.01751294521318</v>
          </cell>
          <cell r="S110">
            <v>59634.555412075242</v>
          </cell>
          <cell r="T110">
            <v>163.38234359472668</v>
          </cell>
        </row>
        <row r="112">
          <cell r="D112" t="str">
            <v>TAP-297</v>
          </cell>
          <cell r="E112">
            <v>10</v>
          </cell>
          <cell r="F112">
            <v>0.98429135494448872</v>
          </cell>
          <cell r="J112">
            <v>6.666666666666667</v>
          </cell>
          <cell r="K112">
            <v>9.8429135494448872</v>
          </cell>
          <cell r="L112">
            <v>9.6882947141845754</v>
          </cell>
          <cell r="M112">
            <v>9.5361047313262635</v>
          </cell>
          <cell r="N112">
            <v>9.3863054468896774</v>
          </cell>
          <cell r="O112">
            <v>9.238859306241876</v>
          </cell>
          <cell r="P112">
            <v>9.0937293446823144</v>
          </cell>
          <cell r="Q112">
            <v>8.9508791781758124</v>
          </cell>
          <cell r="R112">
            <v>8.8102729942310827</v>
          </cell>
          <cell r="S112">
            <v>2483.0901040218691</v>
          </cell>
          <cell r="T112">
            <v>6.8029865863612855</v>
          </cell>
        </row>
        <row r="113">
          <cell r="D113" t="str">
            <v>TAP-276</v>
          </cell>
          <cell r="E113">
            <v>10</v>
          </cell>
          <cell r="F113">
            <v>0.98429135494448872</v>
          </cell>
          <cell r="J113">
            <v>3.3333333333333335</v>
          </cell>
          <cell r="K113">
            <v>9.8429135494448872</v>
          </cell>
          <cell r="L113">
            <v>9.6882947141845754</v>
          </cell>
          <cell r="M113">
            <v>9.5361047313262635</v>
          </cell>
          <cell r="N113">
            <v>9.3863054468896774</v>
          </cell>
          <cell r="O113">
            <v>9.238859306241876</v>
          </cell>
          <cell r="P113">
            <v>9.0937293446823144</v>
          </cell>
          <cell r="Q113">
            <v>8.9508791781758124</v>
          </cell>
          <cell r="R113">
            <v>8.8102729942310827</v>
          </cell>
          <cell r="S113">
            <v>2383.0901040218691</v>
          </cell>
          <cell r="T113">
            <v>6.5290139836215593</v>
          </cell>
        </row>
        <row r="114">
          <cell r="D114" t="str">
            <v>TAP-034</v>
          </cell>
          <cell r="E114">
            <v>10</v>
          </cell>
          <cell r="F114">
            <v>0.98429135494448872</v>
          </cell>
          <cell r="K114">
            <v>10</v>
          </cell>
          <cell r="L114">
            <v>9.8429135494448872</v>
          </cell>
          <cell r="M114">
            <v>9.6882947141845754</v>
          </cell>
          <cell r="N114">
            <v>9.5361047313262635</v>
          </cell>
          <cell r="O114">
            <v>9.3863054468896774</v>
          </cell>
          <cell r="P114">
            <v>9.238859306241876</v>
          </cell>
          <cell r="Q114">
            <v>9.0937293446823144</v>
          </cell>
          <cell r="R114">
            <v>8.9508791781758124</v>
          </cell>
          <cell r="S114">
            <v>2319.5267260582905</v>
          </cell>
          <cell r="T114">
            <v>6.3548677426254532</v>
          </cell>
        </row>
        <row r="115">
          <cell r="D115" t="str">
            <v>TAP-099</v>
          </cell>
          <cell r="E115">
            <v>10</v>
          </cell>
          <cell r="F115">
            <v>0.98429135494448872</v>
          </cell>
          <cell r="K115">
            <v>3.3333333333333335</v>
          </cell>
          <cell r="L115">
            <v>9.8429135494448872</v>
          </cell>
          <cell r="M115">
            <v>9.6882947141845754</v>
          </cell>
          <cell r="N115">
            <v>9.5361047313262635</v>
          </cell>
          <cell r="O115">
            <v>9.3863054468896774</v>
          </cell>
          <cell r="P115">
            <v>9.238859306241876</v>
          </cell>
          <cell r="Q115">
            <v>9.0937293446823144</v>
          </cell>
          <cell r="R115">
            <v>8.9508791781758124</v>
          </cell>
          <cell r="S115">
            <v>2112.860059391624</v>
          </cell>
          <cell r="T115">
            <v>5.7886576969633534</v>
          </cell>
        </row>
        <row r="116">
          <cell r="D116" t="str">
            <v>TAP-291</v>
          </cell>
          <cell r="E116">
            <v>10</v>
          </cell>
          <cell r="F116">
            <v>0.98429135494448872</v>
          </cell>
          <cell r="L116">
            <v>6.666666666666667</v>
          </cell>
          <cell r="M116">
            <v>9.8429135494448872</v>
          </cell>
          <cell r="N116">
            <v>9.6882947141845754</v>
          </cell>
          <cell r="O116">
            <v>9.5361047313262635</v>
          </cell>
          <cell r="P116">
            <v>9.3863054468896774</v>
          </cell>
          <cell r="Q116">
            <v>9.238859306241876</v>
          </cell>
          <cell r="R116">
            <v>9.0937293446823144</v>
          </cell>
          <cell r="S116">
            <v>1941.5974558382891</v>
          </cell>
          <cell r="T116">
            <v>5.3194450844884633</v>
          </cell>
        </row>
        <row r="117">
          <cell r="D117" t="str">
            <v>TAP-377</v>
          </cell>
          <cell r="E117">
            <v>10</v>
          </cell>
          <cell r="F117">
            <v>0.98429135494448872</v>
          </cell>
          <cell r="L117">
            <v>5</v>
          </cell>
          <cell r="M117">
            <v>9.8429135494448872</v>
          </cell>
          <cell r="N117">
            <v>9.6882947141845754</v>
          </cell>
          <cell r="O117">
            <v>9.5361047313262635</v>
          </cell>
          <cell r="P117">
            <v>9.3863054468896774</v>
          </cell>
          <cell r="Q117">
            <v>9.238859306241876</v>
          </cell>
          <cell r="R117">
            <v>9.0937293446823144</v>
          </cell>
          <cell r="S117">
            <v>1891.5974558382891</v>
          </cell>
          <cell r="T117">
            <v>5.1824587831186006</v>
          </cell>
        </row>
        <row r="119">
          <cell r="J119">
            <v>10</v>
          </cell>
          <cell r="K119">
            <v>33.01916043222311</v>
          </cell>
          <cell r="L119">
            <v>50.72908319392559</v>
          </cell>
          <cell r="M119">
            <v>58.134625989911456</v>
          </cell>
          <cell r="N119">
            <v>57.22140978480104</v>
          </cell>
          <cell r="O119">
            <v>56.32253896891563</v>
          </cell>
          <cell r="P119">
            <v>55.437788195627739</v>
          </cell>
          <cell r="Q119">
            <v>54.566935658200009</v>
          </cell>
          <cell r="R119">
            <v>53.709763034178422</v>
          </cell>
          <cell r="S119">
            <v>13131.761905170231</v>
          </cell>
          <cell r="T119">
            <v>35.977429877178714</v>
          </cell>
        </row>
        <row r="121">
          <cell r="D121" t="str">
            <v>BKT-36</v>
          </cell>
          <cell r="E121">
            <v>10</v>
          </cell>
          <cell r="F121">
            <v>0.99004983374916811</v>
          </cell>
          <cell r="G121">
            <v>5</v>
          </cell>
          <cell r="H121">
            <v>9.9004983374916815</v>
          </cell>
          <cell r="I121">
            <v>9.8019867330675545</v>
          </cell>
          <cell r="J121">
            <v>9.7044553354850844</v>
          </cell>
          <cell r="K121">
            <v>9.6078943915232351</v>
          </cell>
          <cell r="L121">
            <v>9.5122942450071442</v>
          </cell>
          <cell r="M121">
            <v>9.4176453358424919</v>
          </cell>
          <cell r="N121">
            <v>9.3239381990594872</v>
          </cell>
          <cell r="O121">
            <v>9.2311634638663627</v>
          </cell>
          <cell r="P121">
            <v>9.1393118527122876</v>
          </cell>
          <cell r="Q121">
            <v>9.0483741803596018</v>
          </cell>
          <cell r="R121">
            <v>8.9583413529652898</v>
          </cell>
          <cell r="S121">
            <v>3300.8252240115939</v>
          </cell>
          <cell r="T121">
            <v>9.0433567781139566</v>
          </cell>
        </row>
        <row r="123">
          <cell r="G123">
            <v>5</v>
          </cell>
          <cell r="H123">
            <v>9.9004983374916815</v>
          </cell>
          <cell r="I123">
            <v>9.8019867330675545</v>
          </cell>
          <cell r="J123">
            <v>9.7044553354850844</v>
          </cell>
          <cell r="K123">
            <v>9.6078943915232351</v>
          </cell>
          <cell r="L123">
            <v>9.5122942450071442</v>
          </cell>
          <cell r="M123">
            <v>9.4176453358424919</v>
          </cell>
          <cell r="N123">
            <v>9.3239381990594872</v>
          </cell>
          <cell r="O123">
            <v>9.2311634638663627</v>
          </cell>
          <cell r="P123">
            <v>9.1393118527122876</v>
          </cell>
          <cell r="Q123">
            <v>9.0483741803596018</v>
          </cell>
          <cell r="R123">
            <v>8.9583413529652898</v>
          </cell>
          <cell r="S123">
            <v>3300.8252240115939</v>
          </cell>
          <cell r="T123">
            <v>9.0433567781139566</v>
          </cell>
        </row>
        <row r="125">
          <cell r="D125" t="str">
            <v>BNG-10</v>
          </cell>
          <cell r="E125">
            <v>10</v>
          </cell>
          <cell r="F125">
            <v>0.97229923528621365</v>
          </cell>
          <cell r="H125">
            <v>6.666666666666667</v>
          </cell>
          <cell r="I125">
            <v>9.7229923528621356</v>
          </cell>
          <cell r="J125">
            <v>9.4536580293815575</v>
          </cell>
          <cell r="K125">
            <v>9.191784472625061</v>
          </cell>
          <cell r="L125">
            <v>8.9371650136490395</v>
          </cell>
          <cell r="M125">
            <v>8.6895987083976642</v>
          </cell>
          <cell r="N125">
            <v>8.4488901791191182</v>
          </cell>
          <cell r="O125">
            <v>8.2148494601747188</v>
          </cell>
          <cell r="P125">
            <v>7.9872918481192441</v>
          </cell>
          <cell r="Q125">
            <v>7.7660377559341489</v>
          </cell>
          <cell r="R125">
            <v>7.5509125712986354</v>
          </cell>
          <cell r="S125">
            <v>2817.1535485459281</v>
          </cell>
          <cell r="T125">
            <v>7.7182289001258306</v>
          </cell>
        </row>
        <row r="127">
          <cell r="H127">
            <v>6.666666666666667</v>
          </cell>
          <cell r="I127">
            <v>9.7229923528621356</v>
          </cell>
          <cell r="J127">
            <v>9.4536580293815575</v>
          </cell>
          <cell r="K127">
            <v>9.191784472625061</v>
          </cell>
          <cell r="L127">
            <v>8.9371650136490395</v>
          </cell>
          <cell r="M127">
            <v>8.6895987083976642</v>
          </cell>
          <cell r="N127">
            <v>8.4488901791191182</v>
          </cell>
          <cell r="O127">
            <v>8.2148494601747188</v>
          </cell>
          <cell r="P127">
            <v>7.9872918481192441</v>
          </cell>
          <cell r="Q127">
            <v>7.7660377559341489</v>
          </cell>
          <cell r="R127">
            <v>7.5509125712986354</v>
          </cell>
          <cell r="S127">
            <v>2817.1535485459281</v>
          </cell>
          <cell r="T127">
            <v>7.7182289001258306</v>
          </cell>
        </row>
        <row r="129">
          <cell r="D129" t="str">
            <v>BTG-06</v>
          </cell>
          <cell r="E129">
            <v>10</v>
          </cell>
          <cell r="F129">
            <v>0.99004983374916811</v>
          </cell>
          <cell r="G129">
            <v>3.3333333333333335</v>
          </cell>
          <cell r="H129">
            <v>9.9004983374916815</v>
          </cell>
          <cell r="I129">
            <v>9.8019867330675545</v>
          </cell>
          <cell r="J129">
            <v>9.7044553354850844</v>
          </cell>
          <cell r="K129">
            <v>9.6078943915232351</v>
          </cell>
          <cell r="L129">
            <v>9.5122942450071442</v>
          </cell>
          <cell r="M129">
            <v>9.4176453358424919</v>
          </cell>
          <cell r="N129">
            <v>9.3239381990594872</v>
          </cell>
          <cell r="O129">
            <v>9.2311634638663627</v>
          </cell>
          <cell r="P129">
            <v>9.1393118527122876</v>
          </cell>
          <cell r="Q129">
            <v>9.0483741803596018</v>
          </cell>
          <cell r="R129">
            <v>8.9583413529652898</v>
          </cell>
          <cell r="S129">
            <v>3249.158557344927</v>
          </cell>
          <cell r="T129">
            <v>8.9018042666984307</v>
          </cell>
        </row>
        <row r="130">
          <cell r="D130" t="str">
            <v>BTG-14</v>
          </cell>
          <cell r="E130">
            <v>10</v>
          </cell>
          <cell r="F130">
            <v>0.99004983374916811</v>
          </cell>
          <cell r="H130">
            <v>6.666666666666667</v>
          </cell>
          <cell r="I130">
            <v>9.9004983374916815</v>
          </cell>
          <cell r="J130">
            <v>9.8019867330675545</v>
          </cell>
          <cell r="K130">
            <v>9.7044553354850844</v>
          </cell>
          <cell r="L130">
            <v>9.6078943915232351</v>
          </cell>
          <cell r="M130">
            <v>9.5122942450071442</v>
          </cell>
          <cell r="N130">
            <v>9.4176453358424919</v>
          </cell>
          <cell r="O130">
            <v>9.3239381990594872</v>
          </cell>
          <cell r="P130">
            <v>9.2311634638663627</v>
          </cell>
          <cell r="Q130">
            <v>9.1393118527122876</v>
          </cell>
          <cell r="R130">
            <v>9.0483741803596018</v>
          </cell>
          <cell r="S130">
            <v>3084.1079597971675</v>
          </cell>
          <cell r="T130">
            <v>8.4496108487593631</v>
          </cell>
        </row>
        <row r="131">
          <cell r="D131" t="str">
            <v>BTG-24</v>
          </cell>
          <cell r="E131">
            <v>10</v>
          </cell>
          <cell r="F131">
            <v>0.99004983374916811</v>
          </cell>
          <cell r="H131">
            <v>3.3333333333333335</v>
          </cell>
          <cell r="I131">
            <v>9.9004983374916815</v>
          </cell>
          <cell r="J131">
            <v>9.8019867330675545</v>
          </cell>
          <cell r="K131">
            <v>9.7044553354850844</v>
          </cell>
          <cell r="L131">
            <v>9.6078943915232351</v>
          </cell>
          <cell r="M131">
            <v>9.5122942450071442</v>
          </cell>
          <cell r="N131">
            <v>9.4176453358424919</v>
          </cell>
          <cell r="O131">
            <v>9.3239381990594872</v>
          </cell>
          <cell r="P131">
            <v>9.2311634638663627</v>
          </cell>
          <cell r="Q131">
            <v>9.1393118527122876</v>
          </cell>
          <cell r="R131">
            <v>9.0483741803596018</v>
          </cell>
          <cell r="S131">
            <v>2990.774626463834</v>
          </cell>
          <cell r="T131">
            <v>8.193903086202285</v>
          </cell>
        </row>
        <row r="133">
          <cell r="G133">
            <v>3.3333333333333335</v>
          </cell>
          <cell r="H133">
            <v>16.567165004158348</v>
          </cell>
          <cell r="I133">
            <v>19.702485070559234</v>
          </cell>
          <cell r="J133">
            <v>19.506442068552637</v>
          </cell>
          <cell r="K133">
            <v>19.312349727008318</v>
          </cell>
          <cell r="L133">
            <v>19.120188636530379</v>
          </cell>
          <cell r="M133">
            <v>18.929939580849634</v>
          </cell>
          <cell r="N133">
            <v>18.741583534901977</v>
          </cell>
          <cell r="O133">
            <v>18.55510166292585</v>
          </cell>
          <cell r="P133">
            <v>18.370475316578649</v>
          </cell>
          <cell r="Q133">
            <v>18.187686033071891</v>
          </cell>
          <cell r="R133">
            <v>18.006715533324893</v>
          </cell>
          <cell r="S133">
            <v>6333.266517142094</v>
          </cell>
          <cell r="T133">
            <v>17.351415115457794</v>
          </cell>
        </row>
        <row r="135">
          <cell r="D135" t="str">
            <v>AREA OPERASI BARAT</v>
          </cell>
          <cell r="G135">
            <v>8.3333333333333339</v>
          </cell>
          <cell r="H135">
            <v>33.134330008316695</v>
          </cell>
          <cell r="I135">
            <v>39.227464156488921</v>
          </cell>
          <cell r="J135">
            <v>90.331222100085967</v>
          </cell>
          <cell r="K135">
            <v>205.50878597129548</v>
          </cell>
          <cell r="L135">
            <v>361.83988319683118</v>
          </cell>
          <cell r="M135">
            <v>443.77079415937555</v>
          </cell>
          <cell r="N135">
            <v>509.2747816796126</v>
          </cell>
          <cell r="O135">
            <v>516.11185367320297</v>
          </cell>
          <cell r="P135">
            <v>511.28430166330895</v>
          </cell>
          <cell r="Q135">
            <v>506.50775092145813</v>
          </cell>
          <cell r="R135">
            <v>501.78155110644872</v>
          </cell>
          <cell r="S135">
            <v>113966.093911146</v>
          </cell>
          <cell r="T135">
            <v>312.23587372916705</v>
          </cell>
        </row>
        <row r="136">
          <cell r="F136" t="str">
            <v>Sas 2005</v>
          </cell>
          <cell r="G136">
            <v>8.3333333333333339</v>
          </cell>
          <cell r="H136">
            <v>33.134330008316695</v>
          </cell>
          <cell r="I136">
            <v>39.227464156488921</v>
          </cell>
          <cell r="J136">
            <v>90.331222100085967</v>
          </cell>
          <cell r="K136">
            <v>205.50878597129548</v>
          </cell>
          <cell r="L136">
            <v>361.83988319683118</v>
          </cell>
          <cell r="M136">
            <v>443.77079415937555</v>
          </cell>
          <cell r="N136">
            <v>509.2747816796126</v>
          </cell>
          <cell r="O136">
            <v>516.11185367320297</v>
          </cell>
          <cell r="P136">
            <v>511.28430166330895</v>
          </cell>
          <cell r="Q136">
            <v>506.50775092145813</v>
          </cell>
          <cell r="R136">
            <v>501.78155110644872</v>
          </cell>
          <cell r="S136">
            <v>113966.093911146</v>
          </cell>
          <cell r="T136">
            <v>312.23587372916705</v>
          </cell>
        </row>
        <row r="137">
          <cell r="F137" t="str">
            <v>Pencapaian thd Sas. (%)</v>
          </cell>
          <cell r="G137">
            <v>100</v>
          </cell>
          <cell r="H137">
            <v>100</v>
          </cell>
          <cell r="I137">
            <v>100</v>
          </cell>
          <cell r="J137">
            <v>100</v>
          </cell>
          <cell r="K137">
            <v>100</v>
          </cell>
          <cell r="L137">
            <v>100</v>
          </cell>
          <cell r="M137">
            <v>100</v>
          </cell>
          <cell r="N137">
            <v>100</v>
          </cell>
          <cell r="O137">
            <v>100</v>
          </cell>
          <cell r="P137">
            <v>100</v>
          </cell>
          <cell r="Q137">
            <v>100</v>
          </cell>
          <cell r="R137">
            <v>100</v>
          </cell>
        </row>
        <row r="139">
          <cell r="D139" t="str">
            <v>DOH SUMBAGSEL</v>
          </cell>
          <cell r="G139">
            <v>33.333333333333336</v>
          </cell>
          <cell r="H139">
            <v>162.83924439002658</v>
          </cell>
          <cell r="I139">
            <v>329.24241108918682</v>
          </cell>
          <cell r="J139">
            <v>517.11289812171242</v>
          </cell>
          <cell r="K139">
            <v>681.73029115552254</v>
          </cell>
          <cell r="L139">
            <v>877.39091529835514</v>
          </cell>
          <cell r="M139">
            <v>949.21576604046982</v>
          </cell>
          <cell r="N139">
            <v>995.62819599303884</v>
          </cell>
          <cell r="O139">
            <v>1003.4976706545885</v>
          </cell>
          <cell r="P139">
            <v>1004.9877747498251</v>
          </cell>
          <cell r="Q139">
            <v>1025.2947450489839</v>
          </cell>
          <cell r="R139">
            <v>1032.8638133074144</v>
          </cell>
          <cell r="S139">
            <v>264445.43487236247</v>
          </cell>
          <cell r="T139">
            <v>724.5080407461985</v>
          </cell>
        </row>
        <row r="140">
          <cell r="F140" t="str">
            <v>Sas 2005</v>
          </cell>
          <cell r="G140">
            <v>33.333333333333336</v>
          </cell>
          <cell r="H140">
            <v>162.83924439002658</v>
          </cell>
          <cell r="I140">
            <v>329.24241108918682</v>
          </cell>
          <cell r="J140">
            <v>517.11289812171242</v>
          </cell>
          <cell r="K140">
            <v>681.73029115552254</v>
          </cell>
          <cell r="L140">
            <v>877.39091529835514</v>
          </cell>
          <cell r="M140">
            <v>949.21576604046982</v>
          </cell>
          <cell r="N140">
            <v>995.62819599303884</v>
          </cell>
          <cell r="O140">
            <v>1003.4976706545885</v>
          </cell>
          <cell r="P140">
            <v>1004.9877747498251</v>
          </cell>
          <cell r="Q140">
            <v>1025.2947450489839</v>
          </cell>
          <cell r="R140">
            <v>1032.8638133074144</v>
          </cell>
          <cell r="S140">
            <v>264445.43487236247</v>
          </cell>
          <cell r="T140">
            <v>724.5080407461985</v>
          </cell>
        </row>
        <row r="141">
          <cell r="F141" t="str">
            <v>Pencapaian thd Sas. (%)</v>
          </cell>
          <cell r="G141">
            <v>100</v>
          </cell>
          <cell r="H141">
            <v>100</v>
          </cell>
          <cell r="I141">
            <v>100</v>
          </cell>
          <cell r="J141">
            <v>100</v>
          </cell>
          <cell r="K141">
            <v>100</v>
          </cell>
          <cell r="L141">
            <v>100</v>
          </cell>
          <cell r="M141">
            <v>100</v>
          </cell>
          <cell r="N141">
            <v>100</v>
          </cell>
          <cell r="O141">
            <v>100</v>
          </cell>
          <cell r="P141">
            <v>100</v>
          </cell>
          <cell r="Q141">
            <v>100</v>
          </cell>
          <cell r="R141">
            <v>100</v>
          </cell>
        </row>
      </sheetData>
      <sheetData sheetId="5">
        <row r="3">
          <cell r="C3" t="str">
            <v xml:space="preserve">PERKIRAAN PRODUKSI MINYAK HASIL KUPL </v>
          </cell>
        </row>
        <row r="4">
          <cell r="C4" t="str">
            <v>PT. PERTAMINA (PERSERO)  DAERAH  OPERASI  HULU   SUMBAGSEL</v>
          </cell>
        </row>
        <row r="5">
          <cell r="C5" t="str">
            <v>TAHUN  2005</v>
          </cell>
        </row>
        <row r="6">
          <cell r="D6" t="str">
            <v>Rev. 05 April 2004</v>
          </cell>
        </row>
        <row r="7">
          <cell r="G7" t="str">
            <v>PERKIRAAN PRODUKSI</v>
          </cell>
          <cell r="S7" t="str">
            <v>SASARAN</v>
          </cell>
        </row>
        <row r="8">
          <cell r="D8" t="str">
            <v>SUMUR</v>
          </cell>
          <cell r="E8" t="str">
            <v>Qoi</v>
          </cell>
          <cell r="F8" t="str">
            <v>Decl.</v>
          </cell>
          <cell r="G8" t="str">
            <v>JAN</v>
          </cell>
          <cell r="H8" t="str">
            <v>PEB</v>
          </cell>
          <cell r="I8" t="str">
            <v>MAR</v>
          </cell>
          <cell r="J8" t="str">
            <v>APR</v>
          </cell>
          <cell r="K8" t="str">
            <v>MEI</v>
          </cell>
          <cell r="L8" t="str">
            <v>JUN</v>
          </cell>
          <cell r="M8" t="str">
            <v>JUL</v>
          </cell>
          <cell r="N8" t="str">
            <v>AGT</v>
          </cell>
          <cell r="O8" t="str">
            <v>SEP</v>
          </cell>
          <cell r="P8" t="str">
            <v>OKT</v>
          </cell>
          <cell r="Q8" t="str">
            <v>NOP</v>
          </cell>
          <cell r="R8" t="str">
            <v>DES</v>
          </cell>
          <cell r="S8" t="str">
            <v>TAHUN 2005</v>
          </cell>
        </row>
        <row r="9">
          <cell r="M9">
            <v>0</v>
          </cell>
          <cell r="S9" t="str">
            <v>(BBLS)</v>
          </cell>
          <cell r="T9" t="str">
            <v>(BBLS)</v>
          </cell>
        </row>
        <row r="11">
          <cell r="D11" t="str">
            <v>BRG-25</v>
          </cell>
          <cell r="E11">
            <v>50</v>
          </cell>
          <cell r="F11">
            <v>0.94409828763419812</v>
          </cell>
          <cell r="G11">
            <v>16.666666666666668</v>
          </cell>
          <cell r="H11">
            <v>47.204914381709905</v>
          </cell>
          <cell r="I11">
            <v>44.566078835691251</v>
          </cell>
          <cell r="J11">
            <v>42.074758715346789</v>
          </cell>
          <cell r="K11">
            <v>39.722707655780958</v>
          </cell>
          <cell r="L11">
            <v>37.502140278016654</v>
          </cell>
          <cell r="M11">
            <v>35.405706419093015</v>
          </cell>
          <cell r="N11">
            <v>33.426466802744855</v>
          </cell>
          <cell r="O11">
            <v>31.557870070132786</v>
          </cell>
          <cell r="P11">
            <v>29.793731094594875</v>
          </cell>
          <cell r="Q11">
            <v>28.128210508640784</v>
          </cell>
          <cell r="R11">
            <v>26.555795375422022</v>
          </cell>
          <cell r="S11">
            <v>12509.878728201791</v>
          </cell>
          <cell r="T11">
            <v>34.273640351237781</v>
          </cell>
        </row>
        <row r="12">
          <cell r="D12" t="str">
            <v>BRG-13</v>
          </cell>
          <cell r="E12">
            <v>50</v>
          </cell>
          <cell r="F12">
            <v>0.94409828763419812</v>
          </cell>
          <cell r="H12">
            <v>25</v>
          </cell>
          <cell r="I12">
            <v>47.204914381709905</v>
          </cell>
          <cell r="J12">
            <v>44.566078835691251</v>
          </cell>
          <cell r="K12">
            <v>42.074758715346789</v>
          </cell>
          <cell r="L12">
            <v>39.722707655780958</v>
          </cell>
          <cell r="M12">
            <v>37.502140278016654</v>
          </cell>
          <cell r="N12">
            <v>35.405706419093015</v>
          </cell>
          <cell r="O12">
            <v>33.426466802744855</v>
          </cell>
          <cell r="P12">
            <v>31.557870070132786</v>
          </cell>
          <cell r="Q12">
            <v>29.793731094594875</v>
          </cell>
          <cell r="R12">
            <v>28.128210508640784</v>
          </cell>
          <cell r="S12">
            <v>12003.351143225496</v>
          </cell>
          <cell r="T12">
            <v>32.885893543083554</v>
          </cell>
        </row>
        <row r="13">
          <cell r="D13" t="str">
            <v>BRG-25A</v>
          </cell>
          <cell r="E13">
            <v>50</v>
          </cell>
          <cell r="F13">
            <v>0.94409828763419812</v>
          </cell>
          <cell r="I13">
            <v>50</v>
          </cell>
          <cell r="J13">
            <v>47.204914381709905</v>
          </cell>
          <cell r="K13">
            <v>44.566078835691251</v>
          </cell>
          <cell r="L13">
            <v>42.074758715346789</v>
          </cell>
          <cell r="M13">
            <v>39.722707655780958</v>
          </cell>
          <cell r="N13">
            <v>37.502140278016654</v>
          </cell>
          <cell r="O13">
            <v>35.405706419093015</v>
          </cell>
          <cell r="P13">
            <v>33.426466802744855</v>
          </cell>
          <cell r="Q13">
            <v>31.557870070132786</v>
          </cell>
          <cell r="R13">
            <v>29.793731094594875</v>
          </cell>
          <cell r="S13">
            <v>11972.642352260162</v>
          </cell>
          <cell r="T13">
            <v>32.801759869205924</v>
          </cell>
        </row>
        <row r="14">
          <cell r="D14" t="str">
            <v>BRG-24</v>
          </cell>
          <cell r="E14">
            <v>50</v>
          </cell>
          <cell r="F14">
            <v>0.94409828763419812</v>
          </cell>
          <cell r="I14">
            <v>16.666666666666668</v>
          </cell>
          <cell r="J14">
            <v>47.204914381709905</v>
          </cell>
          <cell r="K14">
            <v>44.566078835691251</v>
          </cell>
          <cell r="L14">
            <v>42.074758715346789</v>
          </cell>
          <cell r="M14">
            <v>39.722707655780958</v>
          </cell>
          <cell r="N14">
            <v>37.502140278016654</v>
          </cell>
          <cell r="O14">
            <v>35.405706419093015</v>
          </cell>
          <cell r="P14">
            <v>33.426466802744855</v>
          </cell>
          <cell r="Q14">
            <v>31.557870070132786</v>
          </cell>
          <cell r="R14">
            <v>29.793731094594875</v>
          </cell>
          <cell r="S14">
            <v>10939.30901892683</v>
          </cell>
          <cell r="T14">
            <v>29.970709640895425</v>
          </cell>
        </row>
        <row r="15">
          <cell r="D15" t="str">
            <v>BRG-26</v>
          </cell>
          <cell r="E15">
            <v>50</v>
          </cell>
          <cell r="F15">
            <v>0.94409828763419812</v>
          </cell>
          <cell r="J15">
            <v>25</v>
          </cell>
          <cell r="K15">
            <v>47.204914381709905</v>
          </cell>
          <cell r="L15">
            <v>44.566078835691251</v>
          </cell>
          <cell r="M15">
            <v>42.074758715346789</v>
          </cell>
          <cell r="N15">
            <v>39.722707655780958</v>
          </cell>
          <cell r="O15">
            <v>37.502140278016654</v>
          </cell>
          <cell r="P15">
            <v>35.405706419093015</v>
          </cell>
          <cell r="Q15">
            <v>33.426466802744855</v>
          </cell>
          <cell r="R15">
            <v>31.557870070132786</v>
          </cell>
          <cell r="S15">
            <v>10289.785251997549</v>
          </cell>
          <cell r="T15">
            <v>28.191192471226163</v>
          </cell>
        </row>
        <row r="16">
          <cell r="D16" t="str">
            <v>BRG-07</v>
          </cell>
          <cell r="E16">
            <v>50</v>
          </cell>
          <cell r="F16">
            <v>0.94409828763419812</v>
          </cell>
          <cell r="K16">
            <v>50</v>
          </cell>
          <cell r="L16">
            <v>47.204914381709905</v>
          </cell>
          <cell r="M16">
            <v>44.566078835691251</v>
          </cell>
          <cell r="N16">
            <v>42.074758715346789</v>
          </cell>
          <cell r="O16">
            <v>39.722707655780958</v>
          </cell>
          <cell r="P16">
            <v>37.502140278016654</v>
          </cell>
          <cell r="Q16">
            <v>35.405706419093015</v>
          </cell>
          <cell r="R16">
            <v>33.426466802744855</v>
          </cell>
          <cell r="S16">
            <v>10104.652637283303</v>
          </cell>
          <cell r="T16">
            <v>27.683979828173435</v>
          </cell>
        </row>
        <row r="17">
          <cell r="D17" t="str">
            <v>BRG-11</v>
          </cell>
          <cell r="E17">
            <v>50</v>
          </cell>
          <cell r="F17">
            <v>0.94409828763419812</v>
          </cell>
          <cell r="K17">
            <v>16.666666666666668</v>
          </cell>
          <cell r="L17">
            <v>47.204914381709905</v>
          </cell>
          <cell r="M17">
            <v>44.566078835691251</v>
          </cell>
          <cell r="N17">
            <v>42.074758715346789</v>
          </cell>
          <cell r="O17">
            <v>39.722707655780958</v>
          </cell>
          <cell r="P17">
            <v>37.502140278016654</v>
          </cell>
          <cell r="Q17">
            <v>35.405706419093015</v>
          </cell>
          <cell r="R17">
            <v>33.426466802744855</v>
          </cell>
          <cell r="S17">
            <v>9071.3193039499674</v>
          </cell>
          <cell r="T17">
            <v>24.852929599862925</v>
          </cell>
        </row>
        <row r="18">
          <cell r="D18" t="str">
            <v>BRG-20</v>
          </cell>
          <cell r="E18">
            <v>50</v>
          </cell>
          <cell r="F18">
            <v>0.94409828763419812</v>
          </cell>
          <cell r="L18">
            <v>25</v>
          </cell>
          <cell r="M18">
            <v>47.204914381709905</v>
          </cell>
          <cell r="N18">
            <v>44.566078835691251</v>
          </cell>
          <cell r="O18">
            <v>42.074758715346789</v>
          </cell>
          <cell r="P18">
            <v>39.722707655780958</v>
          </cell>
          <cell r="Q18">
            <v>37.502140278016654</v>
          </cell>
          <cell r="R18">
            <v>35.405706419093015</v>
          </cell>
          <cell r="S18">
            <v>8311.188595861433</v>
          </cell>
          <cell r="T18">
            <v>22.770379714688858</v>
          </cell>
        </row>
        <row r="19">
          <cell r="D19" t="str">
            <v>BRU-01</v>
          </cell>
          <cell r="E19">
            <v>50</v>
          </cell>
          <cell r="F19">
            <v>0.94409828763419812</v>
          </cell>
          <cell r="M19">
            <v>50</v>
          </cell>
          <cell r="N19">
            <v>47.204914381709905</v>
          </cell>
          <cell r="O19">
            <v>44.566078835691251</v>
          </cell>
          <cell r="P19">
            <v>42.074758715346789</v>
          </cell>
          <cell r="Q19">
            <v>39.722707655780958</v>
          </cell>
          <cell r="R19">
            <v>37.502140278016654</v>
          </cell>
          <cell r="S19">
            <v>8008.8998093714399</v>
          </cell>
          <cell r="T19">
            <v>21.94219125855189</v>
          </cell>
        </row>
        <row r="20">
          <cell r="D20" t="str">
            <v>BRU-1.ST</v>
          </cell>
          <cell r="E20">
            <v>50</v>
          </cell>
          <cell r="F20">
            <v>0.94409828763419812</v>
          </cell>
          <cell r="M20">
            <v>16.666666666666668</v>
          </cell>
          <cell r="N20">
            <v>47.204914381709905</v>
          </cell>
          <cell r="O20">
            <v>44.566078835691251</v>
          </cell>
          <cell r="P20">
            <v>42.074758715346789</v>
          </cell>
          <cell r="Q20">
            <v>39.722707655780958</v>
          </cell>
          <cell r="R20">
            <v>37.502140278016654</v>
          </cell>
          <cell r="S20">
            <v>6975.566476038106</v>
          </cell>
          <cell r="T20">
            <v>19.111141030241388</v>
          </cell>
        </row>
        <row r="22">
          <cell r="G22">
            <v>16.666666666666668</v>
          </cell>
          <cell r="H22">
            <v>72.204914381709898</v>
          </cell>
          <cell r="I22">
            <v>158.43765988406781</v>
          </cell>
          <cell r="J22">
            <v>206.05066631445783</v>
          </cell>
          <cell r="K22">
            <v>284.80120509088687</v>
          </cell>
          <cell r="L22">
            <v>325.35027296360227</v>
          </cell>
          <cell r="M22">
            <v>397.43175944377748</v>
          </cell>
          <cell r="N22">
            <v>406.68458646345675</v>
          </cell>
          <cell r="O22">
            <v>383.95022168737154</v>
          </cell>
          <cell r="P22">
            <v>362.48674683181821</v>
          </cell>
          <cell r="Q22">
            <v>342.22311697401062</v>
          </cell>
          <cell r="R22">
            <v>323.0922587240014</v>
          </cell>
          <cell r="S22">
            <v>100186.59331711609</v>
          </cell>
          <cell r="T22">
            <v>274.48381730716739</v>
          </cell>
        </row>
        <row r="24">
          <cell r="D24" t="str">
            <v>TPS-01</v>
          </cell>
          <cell r="E24">
            <v>50</v>
          </cell>
          <cell r="F24">
            <v>0.87871763552224458</v>
          </cell>
          <cell r="G24">
            <v>16.666666666666668</v>
          </cell>
          <cell r="H24">
            <v>43.935881776112225</v>
          </cell>
          <cell r="I24">
            <v>38.607234148890207</v>
          </cell>
          <cell r="J24">
            <v>33.924857505366461</v>
          </cell>
          <cell r="K24">
            <v>29.810370572544688</v>
          </cell>
          <cell r="L24">
            <v>26.194898343548367</v>
          </cell>
          <cell r="M24">
            <v>23.017919135188382</v>
          </cell>
          <cell r="N24">
            <v>20.226251477114964</v>
          </cell>
          <cell r="O24">
            <v>17.77316387344877</v>
          </cell>
          <cell r="P24">
            <v>15.617592534626281</v>
          </cell>
          <cell r="Q24">
            <v>13.723453984576665</v>
          </cell>
          <cell r="R24">
            <v>12.059041036525533</v>
          </cell>
          <cell r="S24">
            <v>8814.8532436576079</v>
          </cell>
          <cell r="T24">
            <v>24.150282859335913</v>
          </cell>
        </row>
        <row r="25">
          <cell r="D25" t="str">
            <v>TPS-03</v>
          </cell>
          <cell r="E25">
            <v>50</v>
          </cell>
          <cell r="F25">
            <v>0.87871763552224458</v>
          </cell>
          <cell r="H25">
            <v>25</v>
          </cell>
          <cell r="I25">
            <v>43.935881776112225</v>
          </cell>
          <cell r="J25">
            <v>38.607234148890207</v>
          </cell>
          <cell r="K25">
            <v>33.924857505366461</v>
          </cell>
          <cell r="L25">
            <v>29.810370572544688</v>
          </cell>
          <cell r="M25">
            <v>26.194898343548367</v>
          </cell>
          <cell r="N25">
            <v>23.017919135188382</v>
          </cell>
          <cell r="O25">
            <v>20.226251477114964</v>
          </cell>
          <cell r="P25">
            <v>17.77316387344877</v>
          </cell>
          <cell r="Q25">
            <v>15.617592534626281</v>
          </cell>
          <cell r="R25">
            <v>13.723453984576665</v>
          </cell>
          <cell r="S25">
            <v>8743.5188751607511</v>
          </cell>
          <cell r="T25">
            <v>23.954846233317127</v>
          </cell>
        </row>
        <row r="26">
          <cell r="D26" t="str">
            <v>TPS-03A</v>
          </cell>
          <cell r="E26">
            <v>50</v>
          </cell>
          <cell r="F26">
            <v>0.87871763552224458</v>
          </cell>
          <cell r="I26">
            <v>50</v>
          </cell>
          <cell r="J26">
            <v>43.935881776112225</v>
          </cell>
          <cell r="K26">
            <v>38.607234148890207</v>
          </cell>
          <cell r="L26">
            <v>33.924857505366461</v>
          </cell>
          <cell r="M26">
            <v>29.810370572544688</v>
          </cell>
          <cell r="N26">
            <v>26.194898343548367</v>
          </cell>
          <cell r="O26">
            <v>23.017919135188382</v>
          </cell>
          <cell r="P26">
            <v>20.226251477114964</v>
          </cell>
          <cell r="Q26">
            <v>17.77316387344877</v>
          </cell>
          <cell r="R26">
            <v>15.617592534626281</v>
          </cell>
          <cell r="S26">
            <v>9153.701428081933</v>
          </cell>
          <cell r="T26">
            <v>25.078634049539541</v>
          </cell>
        </row>
        <row r="27">
          <cell r="D27" t="str">
            <v>TPS-04</v>
          </cell>
          <cell r="E27">
            <v>50</v>
          </cell>
          <cell r="F27">
            <v>0.87871763552224458</v>
          </cell>
          <cell r="I27">
            <v>16.666666666666668</v>
          </cell>
          <cell r="J27">
            <v>43.935881776112225</v>
          </cell>
          <cell r="K27">
            <v>38.607234148890207</v>
          </cell>
          <cell r="L27">
            <v>33.924857505366461</v>
          </cell>
          <cell r="M27">
            <v>29.810370572544688</v>
          </cell>
          <cell r="N27">
            <v>26.194898343548367</v>
          </cell>
          <cell r="O27">
            <v>23.017919135188382</v>
          </cell>
          <cell r="P27">
            <v>20.226251477114964</v>
          </cell>
          <cell r="Q27">
            <v>17.77316387344877</v>
          </cell>
          <cell r="R27">
            <v>15.617592534626281</v>
          </cell>
          <cell r="S27">
            <v>8120.3680947486027</v>
          </cell>
          <cell r="T27">
            <v>22.24758382122905</v>
          </cell>
        </row>
        <row r="28">
          <cell r="D28" t="str">
            <v>TPS-04A</v>
          </cell>
          <cell r="E28">
            <v>0</v>
          </cell>
          <cell r="F28">
            <v>0.87871763552224458</v>
          </cell>
          <cell r="J28">
            <v>0</v>
          </cell>
          <cell r="K28">
            <v>0</v>
          </cell>
          <cell r="L28">
            <v>0</v>
          </cell>
          <cell r="M28">
            <v>0</v>
          </cell>
          <cell r="N28">
            <v>0</v>
          </cell>
          <cell r="O28">
            <v>0</v>
          </cell>
          <cell r="P28">
            <v>0</v>
          </cell>
          <cell r="Q28">
            <v>0</v>
          </cell>
          <cell r="R28">
            <v>0</v>
          </cell>
          <cell r="S28">
            <v>0</v>
          </cell>
          <cell r="T28">
            <v>0</v>
          </cell>
        </row>
        <row r="29">
          <cell r="D29" t="str">
            <v>TPS-07</v>
          </cell>
          <cell r="E29">
            <v>50</v>
          </cell>
          <cell r="F29">
            <v>0.87871763552224458</v>
          </cell>
          <cell r="K29">
            <v>50</v>
          </cell>
          <cell r="L29">
            <v>43.935881776112225</v>
          </cell>
          <cell r="M29">
            <v>38.607234148890207</v>
          </cell>
          <cell r="N29">
            <v>33.924857505366461</v>
          </cell>
          <cell r="O29">
            <v>29.810370572544688</v>
          </cell>
          <cell r="P29">
            <v>26.194898343548367</v>
          </cell>
          <cell r="Q29">
            <v>23.017919135188382</v>
          </cell>
          <cell r="R29">
            <v>20.226251477114964</v>
          </cell>
          <cell r="S29">
            <v>8140.4756302378782</v>
          </cell>
          <cell r="T29">
            <v>22.302672959555832</v>
          </cell>
        </row>
        <row r="30">
          <cell r="D30" t="str">
            <v>TPS-11</v>
          </cell>
          <cell r="E30">
            <v>50</v>
          </cell>
          <cell r="F30">
            <v>0.87871763552224458</v>
          </cell>
          <cell r="K30">
            <v>16.666666666666668</v>
          </cell>
          <cell r="L30">
            <v>43.935881776112225</v>
          </cell>
          <cell r="M30">
            <v>38.607234148890207</v>
          </cell>
          <cell r="N30">
            <v>33.924857505366461</v>
          </cell>
          <cell r="O30">
            <v>29.810370572544688</v>
          </cell>
          <cell r="P30">
            <v>26.194898343548367</v>
          </cell>
          <cell r="Q30">
            <v>23.017919135188382</v>
          </cell>
          <cell r="R30">
            <v>20.226251477114964</v>
          </cell>
          <cell r="S30">
            <v>7107.1422969045443</v>
          </cell>
          <cell r="T30">
            <v>19.471622731245326</v>
          </cell>
        </row>
        <row r="31">
          <cell r="D31" t="str">
            <v>TPS-11</v>
          </cell>
          <cell r="E31">
            <v>50</v>
          </cell>
          <cell r="F31">
            <v>0.87871763552224458</v>
          </cell>
          <cell r="L31">
            <v>25</v>
          </cell>
          <cell r="M31">
            <v>43.935881776112225</v>
          </cell>
          <cell r="N31">
            <v>38.607234148890207</v>
          </cell>
          <cell r="O31">
            <v>33.924857505366461</v>
          </cell>
          <cell r="P31">
            <v>29.810370572544688</v>
          </cell>
          <cell r="Q31">
            <v>26.194898343548367</v>
          </cell>
          <cell r="R31">
            <v>23.017919135188382</v>
          </cell>
          <cell r="S31">
            <v>6750.1062500822454</v>
          </cell>
          <cell r="T31">
            <v>18.493441781047249</v>
          </cell>
        </row>
        <row r="32">
          <cell r="D32" t="str">
            <v>TPS-11A</v>
          </cell>
          <cell r="E32">
            <v>50</v>
          </cell>
          <cell r="F32">
            <v>0.87871763552224458</v>
          </cell>
          <cell r="M32">
            <v>50</v>
          </cell>
          <cell r="N32">
            <v>43.935881776112225</v>
          </cell>
          <cell r="O32">
            <v>38.607234148890207</v>
          </cell>
          <cell r="P32">
            <v>33.924857505366461</v>
          </cell>
          <cell r="Q32">
            <v>29.810370572544688</v>
          </cell>
          <cell r="R32">
            <v>26.194898343548367</v>
          </cell>
          <cell r="S32">
            <v>6828.2529080188851</v>
          </cell>
          <cell r="T32">
            <v>18.707542213750369</v>
          </cell>
        </row>
        <row r="33">
          <cell r="D33" t="str">
            <v>TPS-15</v>
          </cell>
          <cell r="E33">
            <v>50</v>
          </cell>
          <cell r="F33">
            <v>0.87871763552224458</v>
          </cell>
          <cell r="M33">
            <v>16.666666666666668</v>
          </cell>
          <cell r="N33">
            <v>43.935881776112225</v>
          </cell>
          <cell r="O33">
            <v>38.607234148890207</v>
          </cell>
          <cell r="P33">
            <v>33.924857505366461</v>
          </cell>
          <cell r="Q33">
            <v>29.810370572544688</v>
          </cell>
          <cell r="R33">
            <v>26.194898343548367</v>
          </cell>
          <cell r="S33">
            <v>5794.9195746855521</v>
          </cell>
          <cell r="T33">
            <v>15.876491985439868</v>
          </cell>
        </row>
        <row r="34">
          <cell r="D34" t="str">
            <v>TPS-15A</v>
          </cell>
          <cell r="E34">
            <v>50</v>
          </cell>
          <cell r="F34">
            <v>0.87871763552224458</v>
          </cell>
          <cell r="N34">
            <v>25</v>
          </cell>
          <cell r="O34">
            <v>43.935881776112225</v>
          </cell>
          <cell r="P34">
            <v>38.607234148890207</v>
          </cell>
          <cell r="Q34">
            <v>33.924857505366461</v>
          </cell>
          <cell r="R34">
            <v>29.810370572544688</v>
          </cell>
          <cell r="S34">
            <v>5231.7679248088425</v>
          </cell>
          <cell r="T34">
            <v>14.333610752900938</v>
          </cell>
        </row>
        <row r="35">
          <cell r="D35" t="str">
            <v>TPS-16</v>
          </cell>
          <cell r="E35">
            <v>50</v>
          </cell>
          <cell r="F35">
            <v>0.87871763552224458</v>
          </cell>
          <cell r="G35">
            <v>16.666666666666668</v>
          </cell>
          <cell r="H35">
            <v>43.935881776112225</v>
          </cell>
          <cell r="I35">
            <v>38.607234148890207</v>
          </cell>
          <cell r="J35">
            <v>33.924857505366461</v>
          </cell>
          <cell r="K35">
            <v>29.810370572544688</v>
          </cell>
          <cell r="L35">
            <v>26.194898343548367</v>
          </cell>
          <cell r="M35">
            <v>23.017919135188382</v>
          </cell>
          <cell r="N35">
            <v>20.226251477114964</v>
          </cell>
          <cell r="O35">
            <v>17.77316387344877</v>
          </cell>
          <cell r="P35">
            <v>15.617592534626281</v>
          </cell>
          <cell r="Q35">
            <v>13.723453984576665</v>
          </cell>
          <cell r="R35">
            <v>12.059041036525533</v>
          </cell>
          <cell r="S35">
            <v>8814.8532436576079</v>
          </cell>
          <cell r="T35">
            <v>24.150282859335913</v>
          </cell>
        </row>
        <row r="36">
          <cell r="D36" t="str">
            <v>TPS-17</v>
          </cell>
          <cell r="E36">
            <v>0</v>
          </cell>
          <cell r="F36">
            <v>0.87871763552224458</v>
          </cell>
          <cell r="H36">
            <v>0</v>
          </cell>
          <cell r="I36">
            <v>0</v>
          </cell>
          <cell r="J36">
            <v>0</v>
          </cell>
          <cell r="K36">
            <v>0</v>
          </cell>
          <cell r="L36">
            <v>0</v>
          </cell>
          <cell r="M36">
            <v>0</v>
          </cell>
          <cell r="N36">
            <v>0</v>
          </cell>
          <cell r="O36">
            <v>0</v>
          </cell>
          <cell r="P36">
            <v>0</v>
          </cell>
          <cell r="Q36">
            <v>0</v>
          </cell>
          <cell r="R36">
            <v>0</v>
          </cell>
          <cell r="S36">
            <v>0</v>
          </cell>
          <cell r="T36">
            <v>0</v>
          </cell>
        </row>
        <row r="37">
          <cell r="D37" t="str">
            <v>TPS-17A</v>
          </cell>
          <cell r="E37">
            <v>50</v>
          </cell>
          <cell r="F37">
            <v>0.87871763552224458</v>
          </cell>
          <cell r="I37">
            <v>50</v>
          </cell>
          <cell r="J37">
            <v>43.935881776112225</v>
          </cell>
          <cell r="K37">
            <v>38.607234148890207</v>
          </cell>
          <cell r="L37">
            <v>33.924857505366461</v>
          </cell>
          <cell r="M37">
            <v>29.810370572544688</v>
          </cell>
          <cell r="N37">
            <v>26.194898343548367</v>
          </cell>
          <cell r="O37">
            <v>23.017919135188382</v>
          </cell>
          <cell r="P37">
            <v>20.226251477114964</v>
          </cell>
          <cell r="Q37">
            <v>17.77316387344877</v>
          </cell>
          <cell r="R37">
            <v>15.617592534626281</v>
          </cell>
          <cell r="S37">
            <v>9153.701428081933</v>
          </cell>
          <cell r="T37">
            <v>25.078634049539541</v>
          </cell>
        </row>
        <row r="38">
          <cell r="D38" t="str">
            <v>TPS-18</v>
          </cell>
          <cell r="E38">
            <v>50</v>
          </cell>
          <cell r="F38">
            <v>0.87871763552224458</v>
          </cell>
          <cell r="I38">
            <v>16.666666666666668</v>
          </cell>
          <cell r="J38">
            <v>43.935881776112225</v>
          </cell>
          <cell r="K38">
            <v>38.607234148890207</v>
          </cell>
          <cell r="L38">
            <v>33.924857505366461</v>
          </cell>
          <cell r="M38">
            <v>29.810370572544688</v>
          </cell>
          <cell r="N38">
            <v>26.194898343548367</v>
          </cell>
          <cell r="O38">
            <v>23.017919135188382</v>
          </cell>
          <cell r="P38">
            <v>20.226251477114964</v>
          </cell>
          <cell r="Q38">
            <v>17.77316387344877</v>
          </cell>
          <cell r="R38">
            <v>15.617592534626281</v>
          </cell>
          <cell r="S38">
            <v>8120.3680947486027</v>
          </cell>
          <cell r="T38">
            <v>22.24758382122905</v>
          </cell>
        </row>
        <row r="39">
          <cell r="D39" t="str">
            <v>TPS-18A</v>
          </cell>
          <cell r="E39">
            <v>50</v>
          </cell>
          <cell r="F39">
            <v>0.87871763552224458</v>
          </cell>
          <cell r="J39">
            <v>25</v>
          </cell>
          <cell r="K39">
            <v>43.935881776112225</v>
          </cell>
          <cell r="L39">
            <v>38.607234148890207</v>
          </cell>
          <cell r="M39">
            <v>33.924857505366461</v>
          </cell>
          <cell r="N39">
            <v>29.810370572544688</v>
          </cell>
          <cell r="O39">
            <v>26.194898343548367</v>
          </cell>
          <cell r="P39">
            <v>23.017919135188382</v>
          </cell>
          <cell r="Q39">
            <v>20.226251477114964</v>
          </cell>
          <cell r="R39">
            <v>17.77316387344877</v>
          </cell>
          <cell r="S39">
            <v>7903.1794978290827</v>
          </cell>
          <cell r="T39">
            <v>21.652546569394747</v>
          </cell>
        </row>
        <row r="40">
          <cell r="D40" t="str">
            <v>TPS-19</v>
          </cell>
          <cell r="E40">
            <v>50</v>
          </cell>
          <cell r="F40">
            <v>0.87871763552224458</v>
          </cell>
          <cell r="K40">
            <v>50</v>
          </cell>
          <cell r="L40">
            <v>43.935881776112225</v>
          </cell>
          <cell r="M40">
            <v>38.607234148890207</v>
          </cell>
          <cell r="N40">
            <v>33.924857505366461</v>
          </cell>
          <cell r="O40">
            <v>29.810370572544688</v>
          </cell>
          <cell r="P40">
            <v>26.194898343548367</v>
          </cell>
          <cell r="Q40">
            <v>23.017919135188382</v>
          </cell>
          <cell r="R40">
            <v>20.226251477114964</v>
          </cell>
          <cell r="S40">
            <v>8140.4756302378782</v>
          </cell>
          <cell r="T40">
            <v>22.302672959555832</v>
          </cell>
        </row>
        <row r="41">
          <cell r="D41" t="str">
            <v>TPS-19A</v>
          </cell>
          <cell r="E41">
            <v>50</v>
          </cell>
          <cell r="F41">
            <v>0.87871763552224458</v>
          </cell>
          <cell r="K41">
            <v>16.666666666666668</v>
          </cell>
          <cell r="L41">
            <v>43.935881776112225</v>
          </cell>
          <cell r="M41">
            <v>38.607234148890207</v>
          </cell>
          <cell r="N41">
            <v>33.924857505366461</v>
          </cell>
          <cell r="O41">
            <v>29.810370572544688</v>
          </cell>
          <cell r="P41">
            <v>26.194898343548367</v>
          </cell>
          <cell r="Q41">
            <v>23.017919135188382</v>
          </cell>
          <cell r="R41">
            <v>20.226251477114964</v>
          </cell>
          <cell r="S41">
            <v>7107.1422969045443</v>
          </cell>
          <cell r="T41">
            <v>19.471622731245326</v>
          </cell>
        </row>
        <row r="42">
          <cell r="D42" t="str">
            <v>TPS-20</v>
          </cell>
          <cell r="E42">
            <v>50</v>
          </cell>
          <cell r="F42">
            <v>0.87871763552224458</v>
          </cell>
          <cell r="L42">
            <v>25</v>
          </cell>
          <cell r="M42">
            <v>43.935881776112225</v>
          </cell>
          <cell r="N42">
            <v>38.607234148890207</v>
          </cell>
          <cell r="O42">
            <v>33.924857505366461</v>
          </cell>
          <cell r="P42">
            <v>29.810370572544688</v>
          </cell>
          <cell r="Q42">
            <v>26.194898343548367</v>
          </cell>
          <cell r="R42">
            <v>23.017919135188382</v>
          </cell>
          <cell r="S42">
            <v>6750.1062500822454</v>
          </cell>
          <cell r="T42">
            <v>18.493441781047249</v>
          </cell>
        </row>
        <row r="43">
          <cell r="D43" t="str">
            <v>TPS-20A</v>
          </cell>
          <cell r="E43">
            <v>50</v>
          </cell>
          <cell r="F43">
            <v>0.87871763552224458</v>
          </cell>
          <cell r="M43">
            <v>50</v>
          </cell>
          <cell r="N43">
            <v>43.935881776112225</v>
          </cell>
          <cell r="O43">
            <v>38.607234148890207</v>
          </cell>
          <cell r="P43">
            <v>33.924857505366461</v>
          </cell>
          <cell r="Q43">
            <v>29.810370572544688</v>
          </cell>
          <cell r="R43">
            <v>26.194898343548367</v>
          </cell>
          <cell r="S43">
            <v>6828.2529080188851</v>
          </cell>
          <cell r="T43">
            <v>18.707542213750369</v>
          </cell>
        </row>
        <row r="44">
          <cell r="D44" t="str">
            <v>TPS-21</v>
          </cell>
          <cell r="E44">
            <v>50</v>
          </cell>
          <cell r="F44">
            <v>0.87871763552224458</v>
          </cell>
          <cell r="M44">
            <v>16.666666666666668</v>
          </cell>
          <cell r="N44">
            <v>43.935881776112225</v>
          </cell>
          <cell r="O44">
            <v>38.607234148890207</v>
          </cell>
          <cell r="P44">
            <v>33.924857505366461</v>
          </cell>
          <cell r="Q44">
            <v>29.810370572544688</v>
          </cell>
          <cell r="R44">
            <v>26.194898343548367</v>
          </cell>
          <cell r="S44">
            <v>5794.9195746855521</v>
          </cell>
          <cell r="T44">
            <v>15.876491985439868</v>
          </cell>
        </row>
        <row r="46">
          <cell r="G46">
            <v>33.333333333333336</v>
          </cell>
          <cell r="H46">
            <v>112.87176355222445</v>
          </cell>
          <cell r="I46">
            <v>254.48368340722595</v>
          </cell>
          <cell r="J46">
            <v>307.20047626407205</v>
          </cell>
          <cell r="K46">
            <v>425.24375035546223</v>
          </cell>
          <cell r="L46">
            <v>482.25035853444638</v>
          </cell>
          <cell r="M46">
            <v>601.03110989058882</v>
          </cell>
          <cell r="N46">
            <v>611.71781145985153</v>
          </cell>
          <cell r="O46">
            <v>559.49516978089912</v>
          </cell>
          <cell r="P46">
            <v>491.63827267598833</v>
          </cell>
          <cell r="Q46">
            <v>432.01122049808504</v>
          </cell>
          <cell r="R46">
            <v>379.61587819515637</v>
          </cell>
          <cell r="S46">
            <v>143298.10515063314</v>
          </cell>
          <cell r="T46">
            <v>392.59754835789903</v>
          </cell>
        </row>
        <row r="48">
          <cell r="D48" t="str">
            <v>OGN-247</v>
          </cell>
          <cell r="E48">
            <v>25</v>
          </cell>
          <cell r="F48">
            <v>0.99248670034507847</v>
          </cell>
          <cell r="I48">
            <v>12.5</v>
          </cell>
          <cell r="J48">
            <v>24.812167508626963</v>
          </cell>
          <cell r="K48">
            <v>24.62574625904654</v>
          </cell>
          <cell r="L48">
            <v>24.440725648176262</v>
          </cell>
          <cell r="M48">
            <v>24.257095152597788</v>
          </cell>
          <cell r="N48">
            <v>24.074844327958377</v>
          </cell>
          <cell r="O48">
            <v>23.893962808376838</v>
          </cell>
          <cell r="P48">
            <v>23.714440305853952</v>
          </cell>
          <cell r="Q48">
            <v>23.536266609687321</v>
          </cell>
          <cell r="R48">
            <v>23.359431585890615</v>
          </cell>
          <cell r="S48">
            <v>7008.9719638177876</v>
          </cell>
          <cell r="T48">
            <v>19.202662914569281</v>
          </cell>
        </row>
        <row r="50">
          <cell r="I50">
            <v>12.5</v>
          </cell>
          <cell r="J50">
            <v>24.812167508626963</v>
          </cell>
          <cell r="K50">
            <v>24.62574625904654</v>
          </cell>
          <cell r="L50">
            <v>24.440725648176262</v>
          </cell>
          <cell r="M50">
            <v>24.257095152597788</v>
          </cell>
          <cell r="N50">
            <v>24.074844327958377</v>
          </cell>
          <cell r="O50">
            <v>23.893962808376838</v>
          </cell>
          <cell r="P50">
            <v>23.714440305853952</v>
          </cell>
          <cell r="Q50">
            <v>23.536266609687321</v>
          </cell>
          <cell r="R50">
            <v>23.359431585890615</v>
          </cell>
          <cell r="S50">
            <v>7008.9719638177876</v>
          </cell>
          <cell r="T50">
            <v>19.202662914569281</v>
          </cell>
        </row>
        <row r="52">
          <cell r="D52" t="str">
            <v>TLJ-058</v>
          </cell>
          <cell r="E52">
            <v>50</v>
          </cell>
          <cell r="F52">
            <v>0.98246391203482841</v>
          </cell>
          <cell r="G52">
            <v>16.666666666666668</v>
          </cell>
          <cell r="H52">
            <v>49.123195601741422</v>
          </cell>
          <cell r="I52">
            <v>48.261766922538953</v>
          </cell>
          <cell r="J52">
            <v>47.415444332430702</v>
          </cell>
          <cell r="K52">
            <v>46.5839629297095</v>
          </cell>
          <cell r="L52">
            <v>45.767062458007821</v>
          </cell>
          <cell r="M52">
            <v>44.964487224836695</v>
          </cell>
          <cell r="N52">
            <v>44.175986021553122</v>
          </cell>
          <cell r="O52">
            <v>43.401312044730979</v>
          </cell>
          <cell r="P52">
            <v>42.640222818910715</v>
          </cell>
          <cell r="Q52">
            <v>41.89248012070378</v>
          </cell>
          <cell r="R52">
            <v>41.157849904227916</v>
          </cell>
          <cell r="S52">
            <v>15547.71766266671</v>
          </cell>
          <cell r="T52">
            <v>42.596486747032081</v>
          </cell>
        </row>
        <row r="53">
          <cell r="D53" t="str">
            <v>TLJ-196</v>
          </cell>
          <cell r="E53">
            <v>50</v>
          </cell>
          <cell r="F53">
            <v>0.98246391203482841</v>
          </cell>
          <cell r="H53">
            <v>25</v>
          </cell>
          <cell r="I53">
            <v>49.123195601741422</v>
          </cell>
          <cell r="J53">
            <v>48.261766922538953</v>
          </cell>
          <cell r="K53">
            <v>47.415444332430702</v>
          </cell>
          <cell r="L53">
            <v>46.5839629297095</v>
          </cell>
          <cell r="M53">
            <v>45.767062458007821</v>
          </cell>
          <cell r="N53">
            <v>44.964487224836695</v>
          </cell>
          <cell r="O53">
            <v>44.175986021553122</v>
          </cell>
          <cell r="P53">
            <v>43.401312044730979</v>
          </cell>
          <cell r="Q53">
            <v>42.640222818910715</v>
          </cell>
          <cell r="R53">
            <v>41.89248012070378</v>
          </cell>
          <cell r="S53">
            <v>14599.34159603736</v>
          </cell>
          <cell r="T53">
            <v>39.998196153527012</v>
          </cell>
        </row>
        <row r="54">
          <cell r="D54" t="str">
            <v>TLJ-103</v>
          </cell>
          <cell r="E54">
            <v>0</v>
          </cell>
          <cell r="F54">
            <v>0.98246391203482841</v>
          </cell>
          <cell r="I54">
            <v>0</v>
          </cell>
          <cell r="J54">
            <v>0</v>
          </cell>
          <cell r="K54">
            <v>0</v>
          </cell>
          <cell r="L54">
            <v>0</v>
          </cell>
          <cell r="M54">
            <v>0</v>
          </cell>
          <cell r="N54">
            <v>0</v>
          </cell>
          <cell r="O54">
            <v>0</v>
          </cell>
          <cell r="P54">
            <v>0</v>
          </cell>
          <cell r="Q54">
            <v>0</v>
          </cell>
          <cell r="R54">
            <v>0</v>
          </cell>
          <cell r="S54">
            <v>0</v>
          </cell>
          <cell r="T54">
            <v>0</v>
          </cell>
        </row>
        <row r="55">
          <cell r="D55" t="str">
            <v>TLJ-116</v>
          </cell>
          <cell r="E55">
            <v>50</v>
          </cell>
          <cell r="F55">
            <v>0.98246391203482841</v>
          </cell>
          <cell r="I55">
            <v>16.666666666666668</v>
          </cell>
          <cell r="J55">
            <v>49.123195601741422</v>
          </cell>
          <cell r="K55">
            <v>48.261766922538953</v>
          </cell>
          <cell r="L55">
            <v>47.415444332430702</v>
          </cell>
          <cell r="M55">
            <v>46.5839629297095</v>
          </cell>
          <cell r="N55">
            <v>45.767062458007821</v>
          </cell>
          <cell r="O55">
            <v>44.964487224836695</v>
          </cell>
          <cell r="P55">
            <v>44.175986021553122</v>
          </cell>
          <cell r="Q55">
            <v>43.401312044730979</v>
          </cell>
          <cell r="R55">
            <v>42.640222818910715</v>
          </cell>
          <cell r="S55">
            <v>13114.098878451185</v>
          </cell>
          <cell r="T55">
            <v>35.929038023153929</v>
          </cell>
        </row>
        <row r="56">
          <cell r="D56" t="str">
            <v>TLJ-117</v>
          </cell>
          <cell r="E56">
            <v>50</v>
          </cell>
          <cell r="F56">
            <v>0.98246391203482841</v>
          </cell>
          <cell r="J56">
            <v>25</v>
          </cell>
          <cell r="K56">
            <v>49.123195601741422</v>
          </cell>
          <cell r="L56">
            <v>48.261766922538953</v>
          </cell>
          <cell r="M56">
            <v>47.415444332430702</v>
          </cell>
          <cell r="N56">
            <v>46.5839629297095</v>
          </cell>
          <cell r="O56">
            <v>45.767062458007821</v>
          </cell>
          <cell r="P56">
            <v>44.964487224836695</v>
          </cell>
          <cell r="Q56">
            <v>44.175986021553122</v>
          </cell>
          <cell r="R56">
            <v>43.401312044730979</v>
          </cell>
          <cell r="S56">
            <v>12072.284928199924</v>
          </cell>
          <cell r="T56">
            <v>33.074753227944996</v>
          </cell>
        </row>
        <row r="57">
          <cell r="D57" t="str">
            <v>TLJ-122</v>
          </cell>
          <cell r="E57">
            <v>0</v>
          </cell>
          <cell r="F57">
            <v>0.98246391203482841</v>
          </cell>
          <cell r="K57">
            <v>0</v>
          </cell>
          <cell r="L57">
            <v>0</v>
          </cell>
          <cell r="M57">
            <v>0</v>
          </cell>
          <cell r="N57">
            <v>0</v>
          </cell>
          <cell r="O57">
            <v>0</v>
          </cell>
          <cell r="P57">
            <v>0</v>
          </cell>
          <cell r="Q57">
            <v>0</v>
          </cell>
          <cell r="R57">
            <v>0</v>
          </cell>
          <cell r="S57">
            <v>0</v>
          </cell>
          <cell r="T57">
            <v>0</v>
          </cell>
        </row>
        <row r="58">
          <cell r="D58" t="str">
            <v>TLJ-126</v>
          </cell>
          <cell r="E58">
            <v>50</v>
          </cell>
          <cell r="F58">
            <v>0.98246391203482841</v>
          </cell>
          <cell r="K58">
            <v>0</v>
          </cell>
          <cell r="L58">
            <v>49.123195601741422</v>
          </cell>
          <cell r="M58">
            <v>48.261766922538953</v>
          </cell>
          <cell r="N58">
            <v>47.415444332430702</v>
          </cell>
          <cell r="O58">
            <v>46.5839629297095</v>
          </cell>
          <cell r="P58">
            <v>45.767062458007821</v>
          </cell>
          <cell r="Q58">
            <v>44.964487224836695</v>
          </cell>
          <cell r="R58">
            <v>44.175986021553122</v>
          </cell>
          <cell r="S58">
            <v>9974.3774244590768</v>
          </cell>
          <cell r="T58">
            <v>27.327061436874182</v>
          </cell>
        </row>
        <row r="59">
          <cell r="D59" t="str">
            <v>TLJ-208</v>
          </cell>
          <cell r="E59">
            <v>50</v>
          </cell>
          <cell r="F59">
            <v>0.98246391203482841</v>
          </cell>
          <cell r="L59">
            <v>25</v>
          </cell>
          <cell r="M59">
            <v>49.123195601741422</v>
          </cell>
          <cell r="N59">
            <v>48.261766922538953</v>
          </cell>
          <cell r="O59">
            <v>47.415444332430702</v>
          </cell>
          <cell r="P59">
            <v>46.5839629297095</v>
          </cell>
          <cell r="Q59">
            <v>45.767062458007821</v>
          </cell>
          <cell r="R59">
            <v>44.964487224836695</v>
          </cell>
          <cell r="S59">
            <v>9402.4109967567783</v>
          </cell>
          <cell r="T59">
            <v>25.760030128100762</v>
          </cell>
        </row>
        <row r="60">
          <cell r="D60" t="str">
            <v>TLJ-209</v>
          </cell>
          <cell r="E60">
            <v>50</v>
          </cell>
          <cell r="F60">
            <v>0.98246391203482841</v>
          </cell>
          <cell r="M60">
            <v>50</v>
          </cell>
          <cell r="N60">
            <v>49.123195601741422</v>
          </cell>
          <cell r="O60">
            <v>48.261766922538953</v>
          </cell>
          <cell r="P60">
            <v>47.415444332430702</v>
          </cell>
          <cell r="Q60">
            <v>46.5839629297095</v>
          </cell>
          <cell r="R60">
            <v>45.767062458007821</v>
          </cell>
          <cell r="S60">
            <v>8806.8486697250319</v>
          </cell>
          <cell r="T60">
            <v>24.128352519794607</v>
          </cell>
        </row>
        <row r="62">
          <cell r="G62">
            <v>16.666666666666668</v>
          </cell>
          <cell r="H62">
            <v>74.123195601741429</v>
          </cell>
          <cell r="I62">
            <v>114.05162919094705</v>
          </cell>
          <cell r="J62">
            <v>169.80040685671108</v>
          </cell>
          <cell r="K62">
            <v>191.38436978642059</v>
          </cell>
          <cell r="L62">
            <v>262.15143224442841</v>
          </cell>
          <cell r="M62">
            <v>332.11591946926507</v>
          </cell>
          <cell r="N62">
            <v>326.29190549081824</v>
          </cell>
          <cell r="O62">
            <v>320.57002193380777</v>
          </cell>
          <cell r="P62">
            <v>314.94847783017951</v>
          </cell>
          <cell r="Q62">
            <v>309.42551361845261</v>
          </cell>
          <cell r="R62">
            <v>303.99940059297103</v>
          </cell>
          <cell r="S62">
            <v>83517.080156296055</v>
          </cell>
          <cell r="T62">
            <v>228.81391823642758</v>
          </cell>
        </row>
        <row r="64">
          <cell r="D64" t="str">
            <v>KAG-05</v>
          </cell>
          <cell r="E64">
            <v>20</v>
          </cell>
          <cell r="F64">
            <v>0.99154428569758568</v>
          </cell>
          <cell r="H64">
            <v>6.666666666666667</v>
          </cell>
          <cell r="I64">
            <v>19.830885713951712</v>
          </cell>
          <cell r="J64">
            <v>19.663201409990705</v>
          </cell>
          <cell r="K64">
            <v>19.496934996596995</v>
          </cell>
          <cell r="L64">
            <v>19.332074484493027</v>
          </cell>
          <cell r="M64">
            <v>19.168607985779161</v>
          </cell>
          <cell r="N64">
            <v>19.006523713076437</v>
          </cell>
          <cell r="O64">
            <v>18.845809978676598</v>
          </cell>
          <cell r="P64">
            <v>18.68645519369932</v>
          </cell>
          <cell r="Q64">
            <v>18.528447867256531</v>
          </cell>
          <cell r="R64">
            <v>18.371776605623833</v>
          </cell>
          <cell r="S64">
            <v>6029.1493893497236</v>
          </cell>
          <cell r="T64">
            <v>16.518217505067735</v>
          </cell>
        </row>
        <row r="66">
          <cell r="R66">
            <v>18.371776605623833</v>
          </cell>
          <cell r="S66">
            <v>6029.1493893497236</v>
          </cell>
          <cell r="T66">
            <v>16.518217505067735</v>
          </cell>
        </row>
        <row r="68">
          <cell r="D68" t="str">
            <v>GNK-13</v>
          </cell>
          <cell r="E68">
            <v>50</v>
          </cell>
          <cell r="F68">
            <v>0.98572782701008088</v>
          </cell>
          <cell r="G68">
            <v>16.666666666666668</v>
          </cell>
          <cell r="H68">
            <v>49.286391350504047</v>
          </cell>
          <cell r="I68">
            <v>48.582967447100799</v>
          </cell>
          <cell r="J68">
            <v>47.889582931332164</v>
          </cell>
          <cell r="K68">
            <v>47.206094519321113</v>
          </cell>
          <cell r="L68">
            <v>46.532360972162891</v>
          </cell>
          <cell r="M68">
            <v>45.86824306673882</v>
          </cell>
          <cell r="N68">
            <v>45.213603566946666</v>
          </cell>
          <cell r="O68">
            <v>44.568307195341582</v>
          </cell>
          <cell r="P68">
            <v>43.932220605181811</v>
          </cell>
          <cell r="Q68">
            <v>43.305212352873369</v>
          </cell>
          <cell r="R68">
            <v>42.687152870807978</v>
          </cell>
          <cell r="S68">
            <v>15843.748272391093</v>
          </cell>
          <cell r="T68">
            <v>43.407529513400256</v>
          </cell>
        </row>
        <row r="69">
          <cell r="D69" t="str">
            <v>GNK-14</v>
          </cell>
          <cell r="E69">
            <v>0</v>
          </cell>
          <cell r="F69">
            <v>0.98572782701008088</v>
          </cell>
          <cell r="H69">
            <v>0</v>
          </cell>
          <cell r="I69">
            <v>0</v>
          </cell>
          <cell r="J69">
            <v>0</v>
          </cell>
          <cell r="K69">
            <v>0</v>
          </cell>
          <cell r="L69">
            <v>0</v>
          </cell>
          <cell r="M69">
            <v>0</v>
          </cell>
          <cell r="N69">
            <v>0</v>
          </cell>
          <cell r="O69">
            <v>0</v>
          </cell>
          <cell r="P69">
            <v>0</v>
          </cell>
          <cell r="Q69">
            <v>0</v>
          </cell>
          <cell r="R69">
            <v>0</v>
          </cell>
          <cell r="S69">
            <v>0</v>
          </cell>
          <cell r="T69">
            <v>0</v>
          </cell>
        </row>
        <row r="70">
          <cell r="D70" t="str">
            <v>GNK-16</v>
          </cell>
          <cell r="E70">
            <v>50</v>
          </cell>
          <cell r="F70">
            <v>0.98572782701008088</v>
          </cell>
          <cell r="I70">
            <v>50</v>
          </cell>
          <cell r="J70">
            <v>49.286391350504047</v>
          </cell>
          <cell r="K70">
            <v>48.582967447100799</v>
          </cell>
          <cell r="L70">
            <v>47.889582931332164</v>
          </cell>
          <cell r="M70">
            <v>47.206094519321113</v>
          </cell>
          <cell r="N70">
            <v>46.532360972162891</v>
          </cell>
          <cell r="O70">
            <v>45.86824306673882</v>
          </cell>
          <cell r="P70">
            <v>45.213603566946666</v>
          </cell>
          <cell r="Q70">
            <v>44.568307195341582</v>
          </cell>
          <cell r="R70">
            <v>43.932220605181811</v>
          </cell>
          <cell r="S70">
            <v>14353.860396749609</v>
          </cell>
          <cell r="T70">
            <v>39.325644922601668</v>
          </cell>
        </row>
        <row r="71">
          <cell r="D71" t="str">
            <v>GNK-33</v>
          </cell>
          <cell r="E71">
            <v>50</v>
          </cell>
          <cell r="F71">
            <v>0.98572782701008088</v>
          </cell>
          <cell r="I71">
            <v>16.666666666666668</v>
          </cell>
          <cell r="J71">
            <v>49.286391350504047</v>
          </cell>
          <cell r="K71">
            <v>48.582967447100799</v>
          </cell>
          <cell r="L71">
            <v>47.889582931332164</v>
          </cell>
          <cell r="M71">
            <v>47.206094519321113</v>
          </cell>
          <cell r="N71">
            <v>46.532360972162891</v>
          </cell>
          <cell r="O71">
            <v>45.86824306673882</v>
          </cell>
          <cell r="P71">
            <v>45.213603566946666</v>
          </cell>
          <cell r="Q71">
            <v>44.568307195341582</v>
          </cell>
          <cell r="R71">
            <v>43.932220605181811</v>
          </cell>
          <cell r="S71">
            <v>13320.527063416277</v>
          </cell>
          <cell r="T71">
            <v>36.494594694291173</v>
          </cell>
        </row>
        <row r="72">
          <cell r="D72" t="str">
            <v>GNK-36</v>
          </cell>
          <cell r="E72">
            <v>0</v>
          </cell>
          <cell r="F72">
            <v>0.98572782701008088</v>
          </cell>
          <cell r="J72">
            <v>0</v>
          </cell>
          <cell r="K72">
            <v>0</v>
          </cell>
          <cell r="L72">
            <v>0</v>
          </cell>
          <cell r="M72">
            <v>0</v>
          </cell>
          <cell r="N72">
            <v>0</v>
          </cell>
          <cell r="O72">
            <v>0</v>
          </cell>
          <cell r="P72">
            <v>0</v>
          </cell>
          <cell r="Q72">
            <v>0</v>
          </cell>
          <cell r="R72">
            <v>0</v>
          </cell>
          <cell r="S72">
            <v>0</v>
          </cell>
          <cell r="T72">
            <v>0</v>
          </cell>
        </row>
        <row r="73">
          <cell r="D73" t="str">
            <v>GNK-62</v>
          </cell>
          <cell r="E73">
            <v>50</v>
          </cell>
          <cell r="F73">
            <v>0.98572782701008088</v>
          </cell>
          <cell r="K73">
            <v>50</v>
          </cell>
          <cell r="L73">
            <v>49.286391350504047</v>
          </cell>
          <cell r="M73">
            <v>48.582967447100799</v>
          </cell>
          <cell r="N73">
            <v>47.889582931332164</v>
          </cell>
          <cell r="O73">
            <v>47.206094519321113</v>
          </cell>
          <cell r="P73">
            <v>46.532360972162891</v>
          </cell>
          <cell r="Q73">
            <v>45.86824306673882</v>
          </cell>
          <cell r="R73">
            <v>45.213603566946666</v>
          </cell>
          <cell r="S73">
            <v>11655.595830540737</v>
          </cell>
          <cell r="T73">
            <v>31.933139261755443</v>
          </cell>
        </row>
        <row r="74">
          <cell r="D74" t="str">
            <v>GNK-63</v>
          </cell>
          <cell r="E74">
            <v>50</v>
          </cell>
          <cell r="F74">
            <v>0.98572782701008088</v>
          </cell>
          <cell r="K74">
            <v>16.666666666666668</v>
          </cell>
          <cell r="L74">
            <v>49.286391350504047</v>
          </cell>
          <cell r="M74">
            <v>48.582967447100799</v>
          </cell>
          <cell r="N74">
            <v>47.889582931332164</v>
          </cell>
          <cell r="O74">
            <v>47.206094519321113</v>
          </cell>
          <cell r="P74">
            <v>46.532360972162891</v>
          </cell>
          <cell r="Q74">
            <v>45.86824306673882</v>
          </cell>
          <cell r="R74">
            <v>45.213603566946666</v>
          </cell>
          <cell r="S74">
            <v>10622.262497207405</v>
          </cell>
          <cell r="T74">
            <v>29.102089033444944</v>
          </cell>
        </row>
        <row r="75">
          <cell r="D75" t="str">
            <v>GNK-70</v>
          </cell>
          <cell r="E75">
            <v>50</v>
          </cell>
          <cell r="F75">
            <v>0.98572782701008088</v>
          </cell>
          <cell r="L75">
            <v>25</v>
          </cell>
          <cell r="M75">
            <v>49.286391350504047</v>
          </cell>
          <cell r="N75">
            <v>48.582967447100799</v>
          </cell>
          <cell r="O75">
            <v>47.889582931332164</v>
          </cell>
          <cell r="P75">
            <v>47.206094519321113</v>
          </cell>
          <cell r="Q75">
            <v>46.532360972162891</v>
          </cell>
          <cell r="R75">
            <v>45.86824306673882</v>
          </cell>
          <cell r="S75">
            <v>9501.9129049984585</v>
          </cell>
          <cell r="T75">
            <v>26.032638095886188</v>
          </cell>
        </row>
        <row r="76">
          <cell r="D76" t="str">
            <v>GNK-79</v>
          </cell>
          <cell r="E76">
            <v>50</v>
          </cell>
          <cell r="F76">
            <v>0.98572782701008088</v>
          </cell>
          <cell r="M76">
            <v>50</v>
          </cell>
          <cell r="N76">
            <v>49.286391350504047</v>
          </cell>
          <cell r="O76">
            <v>48.582967447100799</v>
          </cell>
          <cell r="P76">
            <v>47.889582931332164</v>
          </cell>
          <cell r="Q76">
            <v>47.206094519321113</v>
          </cell>
          <cell r="R76">
            <v>46.532360972162891</v>
          </cell>
          <cell r="S76">
            <v>8878.6302518666289</v>
          </cell>
          <cell r="T76">
            <v>24.325014388675697</v>
          </cell>
        </row>
        <row r="77">
          <cell r="D77" t="str">
            <v>GNK-80</v>
          </cell>
          <cell r="E77">
            <v>50</v>
          </cell>
          <cell r="F77">
            <v>0.98572782701008088</v>
          </cell>
          <cell r="M77">
            <v>16.666666666666668</v>
          </cell>
          <cell r="N77">
            <v>49.286391350504047</v>
          </cell>
          <cell r="O77">
            <v>48.582967447100799</v>
          </cell>
          <cell r="P77">
            <v>47.889582931332164</v>
          </cell>
          <cell r="Q77">
            <v>47.206094519321113</v>
          </cell>
          <cell r="R77">
            <v>46.532360972162891</v>
          </cell>
          <cell r="S77">
            <v>7845.2969185332959</v>
          </cell>
          <cell r="T77">
            <v>21.493964160365195</v>
          </cell>
        </row>
        <row r="79">
          <cell r="G79">
            <v>16.666666666666668</v>
          </cell>
          <cell r="H79">
            <v>49.286391350504047</v>
          </cell>
          <cell r="I79">
            <v>115.24963411376747</v>
          </cell>
          <cell r="J79">
            <v>146.46236563234027</v>
          </cell>
          <cell r="K79">
            <v>211.03869608018937</v>
          </cell>
          <cell r="L79">
            <v>265.88430953583531</v>
          </cell>
          <cell r="M79">
            <v>353.39942501675336</v>
          </cell>
          <cell r="N79">
            <v>381.21324152204568</v>
          </cell>
          <cell r="O79">
            <v>375.77250019299527</v>
          </cell>
          <cell r="P79">
            <v>370.40941006538628</v>
          </cell>
          <cell r="Q79">
            <v>365.12286288783935</v>
          </cell>
          <cell r="R79">
            <v>359.91176622612954</v>
          </cell>
          <cell r="S79">
            <v>92021.83413570351</v>
          </cell>
          <cell r="T79">
            <v>252.1146140704206</v>
          </cell>
        </row>
        <row r="81">
          <cell r="D81" t="str">
            <v>LBK-04</v>
          </cell>
          <cell r="E81">
            <v>50</v>
          </cell>
          <cell r="F81">
            <v>0.97925976620967825</v>
          </cell>
          <cell r="H81">
            <v>25</v>
          </cell>
          <cell r="I81">
            <v>48.962988310483915</v>
          </cell>
          <cell r="J81">
            <v>47.947484485851689</v>
          </cell>
          <cell r="K81">
            <v>46.953042447957301</v>
          </cell>
          <cell r="L81">
            <v>45.979225370419769</v>
          </cell>
          <cell r="M81">
            <v>45.025605486739373</v>
          </cell>
          <cell r="N81">
            <v>44.091763902393602</v>
          </cell>
          <cell r="O81">
            <v>43.177290410830288</v>
          </cell>
          <cell r="P81">
            <v>42.281783313277053</v>
          </cell>
          <cell r="Q81">
            <v>41.404849242287959</v>
          </cell>
          <cell r="R81">
            <v>40.546102988949883</v>
          </cell>
          <cell r="S81">
            <v>14358.965365225526</v>
          </cell>
          <cell r="T81">
            <v>39.339631137604179</v>
          </cell>
        </row>
        <row r="83">
          <cell r="H83">
            <v>25</v>
          </cell>
          <cell r="I83">
            <v>48.962988310483915</v>
          </cell>
          <cell r="J83">
            <v>47.947484485851689</v>
          </cell>
          <cell r="K83">
            <v>46.953042447957301</v>
          </cell>
          <cell r="L83">
            <v>45.979225370419769</v>
          </cell>
          <cell r="M83">
            <v>45.025605486739373</v>
          </cell>
          <cell r="N83">
            <v>44.091763902393602</v>
          </cell>
          <cell r="O83">
            <v>43.177290410830288</v>
          </cell>
          <cell r="P83">
            <v>42.281783313277053</v>
          </cell>
          <cell r="Q83">
            <v>41.404849242287959</v>
          </cell>
          <cell r="R83">
            <v>40.546102988949883</v>
          </cell>
          <cell r="S83">
            <v>14358.965365225526</v>
          </cell>
          <cell r="T83">
            <v>39.339631137604179</v>
          </cell>
        </row>
        <row r="85">
          <cell r="D85" t="str">
            <v>PDN-C1* (Eks)</v>
          </cell>
          <cell r="E85">
            <v>0</v>
          </cell>
          <cell r="F85">
            <v>0.97938218133124011</v>
          </cell>
          <cell r="P85">
            <v>0</v>
          </cell>
          <cell r="Q85">
            <v>0</v>
          </cell>
          <cell r="R85">
            <v>0</v>
          </cell>
          <cell r="S85">
            <v>0</v>
          </cell>
          <cell r="T85">
            <v>0</v>
          </cell>
        </row>
        <row r="87">
          <cell r="P87">
            <v>0</v>
          </cell>
          <cell r="Q87">
            <v>0</v>
          </cell>
          <cell r="R87">
            <v>0</v>
          </cell>
          <cell r="S87">
            <v>0</v>
          </cell>
          <cell r="T87">
            <v>0</v>
          </cell>
        </row>
        <row r="89">
          <cell r="D89" t="str">
            <v>AREA OPERASI TIMUR</v>
          </cell>
          <cell r="G89">
            <v>83.333333333333343</v>
          </cell>
          <cell r="H89">
            <v>333.48626488617987</v>
          </cell>
          <cell r="I89">
            <v>703.68559490649216</v>
          </cell>
          <cell r="J89">
            <v>902.2735670620599</v>
          </cell>
          <cell r="K89">
            <v>1184.046810019963</v>
          </cell>
          <cell r="L89">
            <v>1406.0563242969081</v>
          </cell>
          <cell r="M89">
            <v>1753.260914459722</v>
          </cell>
          <cell r="N89">
            <v>1794.0741531665242</v>
          </cell>
          <cell r="O89">
            <v>1706.8591668142808</v>
          </cell>
          <cell r="P89">
            <v>1605.4791310225032</v>
          </cell>
          <cell r="Q89">
            <v>1513.723829830363</v>
          </cell>
          <cell r="R89">
            <v>1448.8966149187227</v>
          </cell>
          <cell r="S89">
            <v>446420.69947814179</v>
          </cell>
          <cell r="T89">
            <v>1223.0704095291558</v>
          </cell>
        </row>
        <row r="90">
          <cell r="F90" t="str">
            <v>Sas 2005</v>
          </cell>
          <cell r="G90">
            <v>83.333333333333343</v>
          </cell>
          <cell r="H90">
            <v>333.48626488617987</v>
          </cell>
          <cell r="I90">
            <v>703.68559490649216</v>
          </cell>
          <cell r="J90">
            <v>902.2735670620599</v>
          </cell>
          <cell r="K90">
            <v>1184.046810019963</v>
          </cell>
          <cell r="L90">
            <v>1406.0563242969081</v>
          </cell>
          <cell r="M90">
            <v>1753.260914459722</v>
          </cell>
          <cell r="N90">
            <v>1794.0741531665242</v>
          </cell>
          <cell r="O90">
            <v>1706.8591668142808</v>
          </cell>
          <cell r="P90">
            <v>1605.4791310225032</v>
          </cell>
          <cell r="Q90">
            <v>1513.723829830363</v>
          </cell>
          <cell r="R90">
            <v>1448.8966149187227</v>
          </cell>
          <cell r="S90">
            <v>446420.69947814179</v>
          </cell>
          <cell r="T90">
            <v>1223.0704095291558</v>
          </cell>
        </row>
        <row r="91">
          <cell r="F91" t="str">
            <v>Pencapaian thd Sas. (%)</v>
          </cell>
          <cell r="G91">
            <v>100</v>
          </cell>
          <cell r="H91">
            <v>100</v>
          </cell>
          <cell r="I91">
            <v>100</v>
          </cell>
          <cell r="J91">
            <v>100</v>
          </cell>
          <cell r="K91">
            <v>100</v>
          </cell>
          <cell r="L91">
            <v>100</v>
          </cell>
          <cell r="M91">
            <v>100</v>
          </cell>
          <cell r="N91">
            <v>100</v>
          </cell>
          <cell r="O91">
            <v>100</v>
          </cell>
          <cell r="P91">
            <v>100</v>
          </cell>
          <cell r="Q91">
            <v>100</v>
          </cell>
          <cell r="R91">
            <v>100</v>
          </cell>
        </row>
        <row r="93">
          <cell r="C93" t="str">
            <v xml:space="preserve">PERKIRAAN PRODUKSI MINYAK HASIL   KUPL </v>
          </cell>
        </row>
        <row r="94">
          <cell r="C94" t="str">
            <v>PT. PERTAMINA (PERSERO)  DAERAH  OPERASI  HULU   SUMBAGSEL</v>
          </cell>
        </row>
        <row r="95">
          <cell r="C95" t="str">
            <v>TAHUN  2005</v>
          </cell>
        </row>
        <row r="96">
          <cell r="D96" t="str">
            <v>Rev. 05 April 2004</v>
          </cell>
        </row>
        <row r="97">
          <cell r="G97" t="str">
            <v>PERKIRAAN PRODUKSI</v>
          </cell>
          <cell r="S97" t="str">
            <v>SASARAN</v>
          </cell>
        </row>
        <row r="98">
          <cell r="D98" t="str">
            <v>SUMUR</v>
          </cell>
          <cell r="E98" t="str">
            <v>Qoi</v>
          </cell>
          <cell r="F98" t="str">
            <v>Decl.</v>
          </cell>
          <cell r="G98" t="str">
            <v>JAN</v>
          </cell>
          <cell r="H98" t="str">
            <v>PEB</v>
          </cell>
          <cell r="I98" t="str">
            <v>MAR</v>
          </cell>
          <cell r="J98" t="str">
            <v>APR</v>
          </cell>
          <cell r="K98" t="str">
            <v>MEI</v>
          </cell>
          <cell r="L98" t="str">
            <v>JUN</v>
          </cell>
          <cell r="M98" t="str">
            <v>JUL</v>
          </cell>
          <cell r="N98" t="str">
            <v>AGT</v>
          </cell>
          <cell r="O98" t="str">
            <v>SEP</v>
          </cell>
          <cell r="P98" t="str">
            <v>OKT</v>
          </cell>
          <cell r="Q98" t="str">
            <v>NOP</v>
          </cell>
          <cell r="R98" t="str">
            <v>DES</v>
          </cell>
          <cell r="S98" t="str">
            <v>TAHUN 2005</v>
          </cell>
        </row>
        <row r="99">
          <cell r="M99">
            <v>0</v>
          </cell>
          <cell r="S99" t="str">
            <v>(BBLS)</v>
          </cell>
          <cell r="T99" t="str">
            <v>(BOPD)</v>
          </cell>
        </row>
        <row r="101">
          <cell r="D101" t="str">
            <v>MSI-39</v>
          </cell>
          <cell r="E101">
            <v>30</v>
          </cell>
          <cell r="F101">
            <v>0.95918945710913817</v>
          </cell>
          <cell r="G101">
            <v>10</v>
          </cell>
          <cell r="H101">
            <v>28.775683713274145</v>
          </cell>
          <cell r="I101">
            <v>27.601332438879695</v>
          </cell>
          <cell r="J101">
            <v>26.474907077537857</v>
          </cell>
          <cell r="K101">
            <v>25.394451746718417</v>
          </cell>
          <cell r="L101">
            <v>24.358090384519045</v>
          </cell>
          <cell r="M101">
            <v>23.364023492142142</v>
          </cell>
          <cell r="N101">
            <v>22.41052500931297</v>
          </cell>
          <cell r="O101">
            <v>21.495939317213672</v>
          </cell>
          <cell r="P101">
            <v>20.61867836372916</v>
          </cell>
          <cell r="Q101">
            <v>19.777218906013307</v>
          </cell>
          <cell r="R101">
            <v>18.970099865587486</v>
          </cell>
          <cell r="S101">
            <v>8168.0362529376589</v>
          </cell>
          <cell r="T101">
            <v>22.378181514897694</v>
          </cell>
        </row>
        <row r="102">
          <cell r="D102" t="str">
            <v>MSI-40</v>
          </cell>
          <cell r="E102">
            <v>30</v>
          </cell>
          <cell r="F102">
            <v>0.95918945710913817</v>
          </cell>
          <cell r="H102">
            <v>15</v>
          </cell>
          <cell r="I102">
            <v>28.775683713274145</v>
          </cell>
          <cell r="J102">
            <v>27.601332438879695</v>
          </cell>
          <cell r="K102">
            <v>26.474907077537857</v>
          </cell>
          <cell r="L102">
            <v>25.394451746718417</v>
          </cell>
          <cell r="M102">
            <v>24.358090384519045</v>
          </cell>
          <cell r="N102">
            <v>23.364023492142142</v>
          </cell>
          <cell r="O102">
            <v>22.41052500931297</v>
          </cell>
          <cell r="P102">
            <v>21.495939317213672</v>
          </cell>
          <cell r="Q102">
            <v>20.61867836372916</v>
          </cell>
          <cell r="R102">
            <v>19.777218906013307</v>
          </cell>
          <cell r="S102">
            <v>7772.371376370912</v>
          </cell>
          <cell r="T102">
            <v>21.294168154440854</v>
          </cell>
        </row>
        <row r="103">
          <cell r="D103" t="str">
            <v>MSI-41</v>
          </cell>
          <cell r="E103">
            <v>30</v>
          </cell>
          <cell r="F103">
            <v>0.95918945710913817</v>
          </cell>
          <cell r="I103">
            <v>30</v>
          </cell>
          <cell r="J103">
            <v>28.775683713274145</v>
          </cell>
          <cell r="K103">
            <v>27.601332438879695</v>
          </cell>
          <cell r="L103">
            <v>26.474907077537857</v>
          </cell>
          <cell r="M103">
            <v>25.394451746718417</v>
          </cell>
          <cell r="N103">
            <v>24.358090384519045</v>
          </cell>
          <cell r="O103">
            <v>23.364023492142142</v>
          </cell>
          <cell r="P103">
            <v>22.41052500931297</v>
          </cell>
          <cell r="Q103">
            <v>21.495939317213672</v>
          </cell>
          <cell r="R103">
            <v>20.61867836372916</v>
          </cell>
          <cell r="S103">
            <v>7665.1920242429715</v>
          </cell>
          <cell r="T103">
            <v>21.000526093816362</v>
          </cell>
        </row>
        <row r="104">
          <cell r="D104" t="str">
            <v>MSI-42</v>
          </cell>
          <cell r="E104">
            <v>30</v>
          </cell>
          <cell r="F104">
            <v>0.95918945710913817</v>
          </cell>
          <cell r="I104">
            <v>10</v>
          </cell>
          <cell r="J104">
            <v>28.775683713274145</v>
          </cell>
          <cell r="K104">
            <v>27.601332438879695</v>
          </cell>
          <cell r="L104">
            <v>26.474907077537857</v>
          </cell>
          <cell r="M104">
            <v>25.394451746718417</v>
          </cell>
          <cell r="N104">
            <v>24.358090384519045</v>
          </cell>
          <cell r="O104">
            <v>23.364023492142142</v>
          </cell>
          <cell r="P104">
            <v>22.41052500931297</v>
          </cell>
          <cell r="Q104">
            <v>21.495939317213672</v>
          </cell>
          <cell r="R104">
            <v>20.61867836372916</v>
          </cell>
          <cell r="S104">
            <v>7045.1920242429715</v>
          </cell>
          <cell r="T104">
            <v>19.301895956830059</v>
          </cell>
        </row>
        <row r="106">
          <cell r="G106">
            <v>10</v>
          </cell>
          <cell r="H106">
            <v>43.775683713274148</v>
          </cell>
          <cell r="I106">
            <v>96.377016152153843</v>
          </cell>
          <cell r="J106">
            <v>111.62760694296584</v>
          </cell>
          <cell r="K106">
            <v>107.07202370201566</v>
          </cell>
          <cell r="L106">
            <v>102.70235628631318</v>
          </cell>
          <cell r="M106">
            <v>98.511017370098017</v>
          </cell>
          <cell r="N106">
            <v>94.490729270493205</v>
          </cell>
          <cell r="O106">
            <v>90.634511310810922</v>
          </cell>
          <cell r="P106">
            <v>86.935667699568768</v>
          </cell>
          <cell r="Q106">
            <v>83.3877759041698</v>
          </cell>
          <cell r="R106">
            <v>79.984675499059108</v>
          </cell>
          <cell r="S106">
            <v>30650.791677794514</v>
          </cell>
          <cell r="T106">
            <v>83.974771719984972</v>
          </cell>
        </row>
        <row r="108">
          <cell r="D108" t="str">
            <v>BTG-A1</v>
          </cell>
          <cell r="E108">
            <v>0</v>
          </cell>
          <cell r="F108">
            <v>0.99062753129759185</v>
          </cell>
          <cell r="P108">
            <v>0</v>
          </cell>
          <cell r="Q108">
            <v>0</v>
          </cell>
          <cell r="R108">
            <v>0</v>
          </cell>
          <cell r="S108">
            <v>0</v>
          </cell>
          <cell r="T108">
            <v>0</v>
          </cell>
        </row>
        <row r="110">
          <cell r="P110">
            <v>0</v>
          </cell>
          <cell r="Q110">
            <v>0</v>
          </cell>
          <cell r="R110">
            <v>0</v>
          </cell>
          <cell r="S110">
            <v>0</v>
          </cell>
          <cell r="T110">
            <v>0</v>
          </cell>
        </row>
        <row r="112">
          <cell r="D112" t="str">
            <v>BNG-16</v>
          </cell>
          <cell r="E112">
            <v>20</v>
          </cell>
          <cell r="F112">
            <v>0.97229923528621365</v>
          </cell>
          <cell r="G112">
            <v>6.666666666666667</v>
          </cell>
          <cell r="H112">
            <v>19.445984705724271</v>
          </cell>
          <cell r="I112">
            <v>18.907316058763115</v>
          </cell>
          <cell r="J112">
            <v>18.383568945250122</v>
          </cell>
          <cell r="K112">
            <v>17.874330027298079</v>
          </cell>
          <cell r="L112">
            <v>17.379197416795328</v>
          </cell>
          <cell r="M112">
            <v>16.897780358238236</v>
          </cell>
          <cell r="N112">
            <v>16.429698920349438</v>
          </cell>
          <cell r="O112">
            <v>15.974583696238488</v>
          </cell>
          <cell r="P112">
            <v>15.532075511868298</v>
          </cell>
          <cell r="Q112">
            <v>15.101825142597271</v>
          </cell>
          <cell r="R112">
            <v>14.68349303757344</v>
          </cell>
          <cell r="S112">
            <v>5866.3950057901902</v>
          </cell>
          <cell r="T112">
            <v>16.072315084356685</v>
          </cell>
        </row>
        <row r="113">
          <cell r="D113" t="str">
            <v>BNG-13</v>
          </cell>
          <cell r="E113">
            <v>20</v>
          </cell>
          <cell r="F113">
            <v>0.97229923528621365</v>
          </cell>
          <cell r="H113">
            <v>10</v>
          </cell>
          <cell r="I113">
            <v>19.445984705724271</v>
          </cell>
          <cell r="J113">
            <v>18.907316058763115</v>
          </cell>
          <cell r="K113">
            <v>18.383568945250122</v>
          </cell>
          <cell r="L113">
            <v>17.874330027298079</v>
          </cell>
          <cell r="M113">
            <v>17.379197416795328</v>
          </cell>
          <cell r="N113">
            <v>16.897780358238236</v>
          </cell>
          <cell r="O113">
            <v>16.429698920349438</v>
          </cell>
          <cell r="P113">
            <v>15.974583696238488</v>
          </cell>
          <cell r="Q113">
            <v>15.532075511868298</v>
          </cell>
          <cell r="R113">
            <v>15.101825142597271</v>
          </cell>
          <cell r="S113">
            <v>5540.9737637585231</v>
          </cell>
          <cell r="T113">
            <v>15.180750037694583</v>
          </cell>
        </row>
        <row r="114">
          <cell r="D114" t="str">
            <v>BNG-47</v>
          </cell>
          <cell r="E114">
            <v>20</v>
          </cell>
          <cell r="F114">
            <v>0.97229923528621365</v>
          </cell>
          <cell r="I114">
            <v>20</v>
          </cell>
          <cell r="J114">
            <v>19.445984705724271</v>
          </cell>
          <cell r="K114">
            <v>18.907316058763115</v>
          </cell>
          <cell r="L114">
            <v>18.383568945250122</v>
          </cell>
          <cell r="M114">
            <v>17.874330027298079</v>
          </cell>
          <cell r="N114">
            <v>17.379197416795328</v>
          </cell>
          <cell r="O114">
            <v>16.897780358238236</v>
          </cell>
          <cell r="P114">
            <v>16.429698920349438</v>
          </cell>
          <cell r="Q114">
            <v>15.974583696238488</v>
          </cell>
          <cell r="R114">
            <v>15.532075511868298</v>
          </cell>
          <cell r="S114">
            <v>5410.8586871508351</v>
          </cell>
          <cell r="T114">
            <v>14.824270375755713</v>
          </cell>
        </row>
        <row r="116">
          <cell r="G116">
            <v>6.666666666666667</v>
          </cell>
          <cell r="H116">
            <v>29.445984705724271</v>
          </cell>
          <cell r="I116">
            <v>58.353300764487386</v>
          </cell>
          <cell r="J116">
            <v>56.736869709737505</v>
          </cell>
          <cell r="K116">
            <v>55.16521503131132</v>
          </cell>
          <cell r="L116">
            <v>53.637096389343526</v>
          </cell>
          <cell r="M116">
            <v>52.151307802331644</v>
          </cell>
          <cell r="N116">
            <v>50.706676695383003</v>
          </cell>
          <cell r="O116">
            <v>49.302062974826164</v>
          </cell>
          <cell r="P116">
            <v>47.93635812845622</v>
          </cell>
          <cell r="Q116">
            <v>46.60848435070406</v>
          </cell>
          <cell r="R116">
            <v>45.317393692039012</v>
          </cell>
          <cell r="S116">
            <v>16818.227456699547</v>
          </cell>
          <cell r="T116">
            <v>46.077335497806985</v>
          </cell>
        </row>
        <row r="118">
          <cell r="D118" t="str">
            <v>JRK-231</v>
          </cell>
          <cell r="E118">
            <v>10</v>
          </cell>
          <cell r="F118">
            <v>0.99017359771347335</v>
          </cell>
          <cell r="G118">
            <v>3.3333333333333335</v>
          </cell>
          <cell r="H118">
            <v>9.9017359771347344</v>
          </cell>
          <cell r="I118">
            <v>9.8044375360884342</v>
          </cell>
          <cell r="J118">
            <v>9.7080951886657072</v>
          </cell>
          <cell r="K118">
            <v>9.612699539905984</v>
          </cell>
          <cell r="L118">
            <v>9.5182412871673581</v>
          </cell>
          <cell r="M118">
            <v>9.4247112192194251</v>
          </cell>
          <cell r="N118">
            <v>9.3321002153450348</v>
          </cell>
          <cell r="O118">
            <v>9.240399244450872</v>
          </cell>
          <cell r="P118">
            <v>9.1495993641867805</v>
          </cell>
          <cell r="Q118">
            <v>9.059691720073733</v>
          </cell>
          <cell r="R118">
            <v>8.9706675446403743</v>
          </cell>
          <cell r="S118">
            <v>3251.4954419048026</v>
          </cell>
          <cell r="T118">
            <v>8.9082066901501449</v>
          </cell>
        </row>
        <row r="119">
          <cell r="D119" t="str">
            <v>JRK-214</v>
          </cell>
          <cell r="E119">
            <v>10</v>
          </cell>
          <cell r="F119">
            <v>0.99017359771347335</v>
          </cell>
          <cell r="H119">
            <v>5</v>
          </cell>
          <cell r="I119">
            <v>9.9017359771347344</v>
          </cell>
          <cell r="J119">
            <v>9.8044375360884342</v>
          </cell>
          <cell r="K119">
            <v>9.7080951886657072</v>
          </cell>
          <cell r="L119">
            <v>9.612699539905984</v>
          </cell>
          <cell r="M119">
            <v>9.5182412871673581</v>
          </cell>
          <cell r="N119">
            <v>9.4247112192194251</v>
          </cell>
          <cell r="O119">
            <v>9.3321002153450348</v>
          </cell>
          <cell r="P119">
            <v>9.240399244450872</v>
          </cell>
          <cell r="Q119">
            <v>9.1495993641867805</v>
          </cell>
          <cell r="R119">
            <v>9.059691720073733</v>
          </cell>
          <cell r="S119">
            <v>3039.4042134038541</v>
          </cell>
          <cell r="T119">
            <v>8.3271348312434359</v>
          </cell>
        </row>
        <row r="120">
          <cell r="D120" t="str">
            <v>JRK-187</v>
          </cell>
          <cell r="E120">
            <v>0</v>
          </cell>
          <cell r="F120">
            <v>0.99017359771347335</v>
          </cell>
          <cell r="I120">
            <v>0</v>
          </cell>
          <cell r="J120">
            <v>0</v>
          </cell>
          <cell r="K120">
            <v>0</v>
          </cell>
          <cell r="L120">
            <v>0</v>
          </cell>
          <cell r="M120">
            <v>0</v>
          </cell>
          <cell r="N120">
            <v>0</v>
          </cell>
          <cell r="O120">
            <v>0</v>
          </cell>
          <cell r="P120">
            <v>0</v>
          </cell>
          <cell r="Q120">
            <v>0</v>
          </cell>
          <cell r="R120">
            <v>0</v>
          </cell>
          <cell r="S120">
            <v>0</v>
          </cell>
          <cell r="T120">
            <v>0</v>
          </cell>
        </row>
        <row r="121">
          <cell r="D121" t="str">
            <v>JRK-179</v>
          </cell>
          <cell r="E121">
            <v>10</v>
          </cell>
          <cell r="F121">
            <v>0.99017359771347335</v>
          </cell>
          <cell r="I121">
            <v>3.3333333333333335</v>
          </cell>
          <cell r="J121">
            <v>9.9017359771347344</v>
          </cell>
          <cell r="K121">
            <v>9.8044375360884342</v>
          </cell>
          <cell r="L121">
            <v>9.7080951886657072</v>
          </cell>
          <cell r="M121">
            <v>9.612699539905984</v>
          </cell>
          <cell r="N121">
            <v>9.5182412871673581</v>
          </cell>
          <cell r="O121">
            <v>9.4247112192194251</v>
          </cell>
          <cell r="P121">
            <v>9.3321002153450348</v>
          </cell>
          <cell r="Q121">
            <v>9.240399244450872</v>
          </cell>
          <cell r="R121">
            <v>9.1495993641867805</v>
          </cell>
          <cell r="S121">
            <v>2721.5109984409569</v>
          </cell>
          <cell r="T121">
            <v>7.4561945162765939</v>
          </cell>
        </row>
        <row r="122">
          <cell r="D122" t="str">
            <v>JRK-184</v>
          </cell>
          <cell r="E122">
            <v>10</v>
          </cell>
          <cell r="F122">
            <v>0.99017359771347335</v>
          </cell>
          <cell r="J122">
            <v>5</v>
          </cell>
          <cell r="K122">
            <v>9.9017359771347344</v>
          </cell>
          <cell r="L122">
            <v>9.8044375360884342</v>
          </cell>
          <cell r="M122">
            <v>9.7080951886657072</v>
          </cell>
          <cell r="N122">
            <v>9.612699539905984</v>
          </cell>
          <cell r="O122">
            <v>9.5182412871673581</v>
          </cell>
          <cell r="P122">
            <v>9.4247112192194251</v>
          </cell>
          <cell r="Q122">
            <v>9.3321002153450348</v>
          </cell>
          <cell r="R122">
            <v>9.240399244450872</v>
          </cell>
          <cell r="S122">
            <v>2494.1602474087031</v>
          </cell>
          <cell r="T122">
            <v>6.8333157463252139</v>
          </cell>
        </row>
        <row r="124">
          <cell r="G124">
            <v>3.3333333333333335</v>
          </cell>
          <cell r="H124">
            <v>14.901735977134734</v>
          </cell>
          <cell r="I124">
            <v>23.039506846556502</v>
          </cell>
          <cell r="J124">
            <v>34.414268701888872</v>
          </cell>
          <cell r="K124">
            <v>39.026968241794862</v>
          </cell>
          <cell r="L124">
            <v>38.643473551827483</v>
          </cell>
          <cell r="M124">
            <v>38.263747234958473</v>
          </cell>
          <cell r="N124">
            <v>37.8877522616378</v>
          </cell>
          <cell r="O124">
            <v>37.515451966182688</v>
          </cell>
          <cell r="P124">
            <v>37.146810043202116</v>
          </cell>
          <cell r="Q124">
            <v>36.78179054405642</v>
          </cell>
          <cell r="R124">
            <v>36.420357873351762</v>
          </cell>
          <cell r="S124">
            <v>11506.570901158317</v>
          </cell>
          <cell r="T124">
            <v>31.524851783995388</v>
          </cell>
        </row>
        <row r="126">
          <cell r="D126" t="str">
            <v>AREA OPERASI BARAT</v>
          </cell>
          <cell r="G126">
            <v>20</v>
          </cell>
          <cell r="H126">
            <v>88.123404396133154</v>
          </cell>
          <cell r="I126">
            <v>177.76982376319773</v>
          </cell>
          <cell r="J126">
            <v>202.77874535459222</v>
          </cell>
          <cell r="K126">
            <v>201.26420697512185</v>
          </cell>
          <cell r="L126">
            <v>194.9829262274842</v>
          </cell>
          <cell r="M126">
            <v>188.92607240738812</v>
          </cell>
          <cell r="N126">
            <v>183.085158227514</v>
          </cell>
          <cell r="O126">
            <v>177.45202625181977</v>
          </cell>
          <cell r="P126">
            <v>172.01883587122711</v>
          </cell>
          <cell r="Q126">
            <v>166.77805079893028</v>
          </cell>
          <cell r="R126">
            <v>161.7224270644499</v>
          </cell>
          <cell r="S126">
            <v>58975.590035652378</v>
          </cell>
          <cell r="T126">
            <v>161.57695900178734</v>
          </cell>
        </row>
        <row r="127">
          <cell r="F127" t="str">
            <v>Sas 2005</v>
          </cell>
          <cell r="G127">
            <v>20</v>
          </cell>
          <cell r="H127">
            <v>88.123404396133154</v>
          </cell>
          <cell r="I127">
            <v>177.76982376319773</v>
          </cell>
          <cell r="J127">
            <v>202.77874535459222</v>
          </cell>
          <cell r="K127">
            <v>201.26420697512185</v>
          </cell>
          <cell r="L127">
            <v>194.9829262274842</v>
          </cell>
          <cell r="M127">
            <v>188.92607240738812</v>
          </cell>
          <cell r="N127">
            <v>183.085158227514</v>
          </cell>
          <cell r="O127">
            <v>177.45202625181977</v>
          </cell>
          <cell r="P127">
            <v>172.01883587122711</v>
          </cell>
          <cell r="Q127">
            <v>166.77805079893028</v>
          </cell>
          <cell r="R127">
            <v>161.7224270644499</v>
          </cell>
          <cell r="S127">
            <v>58975.590035652378</v>
          </cell>
          <cell r="T127">
            <v>161.57695900178734</v>
          </cell>
        </row>
        <row r="128">
          <cell r="F128" t="str">
            <v>Pencapaian thd Sas. (%)</v>
          </cell>
          <cell r="G128">
            <v>100</v>
          </cell>
          <cell r="H128">
            <v>100</v>
          </cell>
          <cell r="I128">
            <v>100</v>
          </cell>
          <cell r="J128">
            <v>100</v>
          </cell>
          <cell r="K128">
            <v>100</v>
          </cell>
          <cell r="L128">
            <v>100</v>
          </cell>
          <cell r="M128">
            <v>100</v>
          </cell>
          <cell r="N128">
            <v>100</v>
          </cell>
          <cell r="O128">
            <v>100</v>
          </cell>
          <cell r="P128">
            <v>100</v>
          </cell>
          <cell r="Q128">
            <v>100</v>
          </cell>
          <cell r="R128">
            <v>100</v>
          </cell>
        </row>
        <row r="130">
          <cell r="D130" t="str">
            <v>DOH SUMBAGSEL</v>
          </cell>
          <cell r="G130">
            <v>103.33333333333334</v>
          </cell>
          <cell r="H130">
            <v>421.60966928231301</v>
          </cell>
          <cell r="I130">
            <v>881.45541866968983</v>
          </cell>
          <cell r="J130">
            <v>1105.0523124166521</v>
          </cell>
          <cell r="K130">
            <v>1385.3110169950849</v>
          </cell>
          <cell r="L130">
            <v>1601.0392505243922</v>
          </cell>
          <cell r="M130">
            <v>1942.1869868671101</v>
          </cell>
          <cell r="N130">
            <v>1977.1593113940382</v>
          </cell>
          <cell r="O130">
            <v>1884.3111930661005</v>
          </cell>
          <cell r="P130">
            <v>1777.4979668937303</v>
          </cell>
          <cell r="Q130">
            <v>1680.5018806292933</v>
          </cell>
          <cell r="R130">
            <v>1610.6190419831726</v>
          </cell>
          <cell r="S130">
            <v>505396.28951379418</v>
          </cell>
          <cell r="T130">
            <v>1384.6473685309431</v>
          </cell>
        </row>
        <row r="131">
          <cell r="F131" t="str">
            <v>Sas 2005</v>
          </cell>
          <cell r="G131">
            <v>103.33333333333334</v>
          </cell>
          <cell r="H131">
            <v>421.60966928231301</v>
          </cell>
          <cell r="I131">
            <v>881.45541866968983</v>
          </cell>
          <cell r="J131">
            <v>1105.0523124166521</v>
          </cell>
          <cell r="K131">
            <v>1385.3110169950849</v>
          </cell>
          <cell r="L131">
            <v>1601.0392505243922</v>
          </cell>
          <cell r="M131">
            <v>1942.1869868671101</v>
          </cell>
          <cell r="N131">
            <v>1977.1593113940382</v>
          </cell>
          <cell r="O131">
            <v>1884.3111930661005</v>
          </cell>
          <cell r="P131">
            <v>1777.4979668937303</v>
          </cell>
          <cell r="Q131">
            <v>1680.5018806292933</v>
          </cell>
          <cell r="R131">
            <v>1610.6190419831726</v>
          </cell>
          <cell r="S131">
            <v>505396.28951379418</v>
          </cell>
          <cell r="T131">
            <v>1384.6473685309431</v>
          </cell>
        </row>
        <row r="132">
          <cell r="F132" t="str">
            <v>Pencapaian thd Sas. (%)</v>
          </cell>
          <cell r="G132">
            <v>100</v>
          </cell>
          <cell r="H132">
            <v>100</v>
          </cell>
          <cell r="I132">
            <v>100</v>
          </cell>
          <cell r="J132">
            <v>100</v>
          </cell>
          <cell r="K132">
            <v>100</v>
          </cell>
          <cell r="L132">
            <v>100</v>
          </cell>
          <cell r="M132">
            <v>100</v>
          </cell>
          <cell r="N132">
            <v>100</v>
          </cell>
          <cell r="O132">
            <v>100</v>
          </cell>
          <cell r="P132">
            <v>100</v>
          </cell>
          <cell r="Q132">
            <v>100</v>
          </cell>
          <cell r="R132">
            <v>100</v>
          </cell>
        </row>
      </sheetData>
      <sheetData sheetId="6">
        <row r="3">
          <cell r="C3" t="str">
            <v xml:space="preserve">PERKIRAAN PRODUKSI MINYAK  HASIL PEMBORAN </v>
          </cell>
          <cell r="T3">
            <v>0</v>
          </cell>
        </row>
        <row r="4">
          <cell r="C4" t="str">
            <v>PT. PERTAMINA (PERSERO)  DAERAH  OPERASI  HULU   SUMBAGSEL</v>
          </cell>
          <cell r="T4">
            <v>0</v>
          </cell>
        </row>
        <row r="5">
          <cell r="C5" t="str">
            <v>TAHUN  2005</v>
          </cell>
          <cell r="T5">
            <v>0</v>
          </cell>
        </row>
        <row r="6">
          <cell r="D6" t="str">
            <v>Rev. 05 April 2004</v>
          </cell>
        </row>
        <row r="7">
          <cell r="G7" t="str">
            <v>PERKIRAAN PRODUKSI</v>
          </cell>
          <cell r="S7" t="str">
            <v>SASARAN</v>
          </cell>
        </row>
        <row r="8">
          <cell r="D8" t="str">
            <v>SUMUR</v>
          </cell>
          <cell r="E8" t="str">
            <v>Qoi</v>
          </cell>
          <cell r="F8" t="str">
            <v>Decl.</v>
          </cell>
          <cell r="G8" t="str">
            <v>JAN</v>
          </cell>
          <cell r="H8" t="str">
            <v>PEB</v>
          </cell>
          <cell r="I8" t="str">
            <v>MAR</v>
          </cell>
          <cell r="J8" t="str">
            <v>APR</v>
          </cell>
          <cell r="K8" t="str">
            <v>MEI</v>
          </cell>
          <cell r="L8" t="str">
            <v>JUN</v>
          </cell>
          <cell r="M8" t="str">
            <v>JUL</v>
          </cell>
          <cell r="N8" t="str">
            <v>AGT</v>
          </cell>
          <cell r="O8" t="str">
            <v>SEP</v>
          </cell>
          <cell r="P8" t="str">
            <v>OKT</v>
          </cell>
          <cell r="Q8" t="str">
            <v>NOP</v>
          </cell>
          <cell r="R8" t="str">
            <v>DES</v>
          </cell>
          <cell r="S8" t="str">
            <v>TAHUN 2005</v>
          </cell>
        </row>
        <row r="9">
          <cell r="M9">
            <v>0</v>
          </cell>
          <cell r="S9" t="str">
            <v>(BBLS)</v>
          </cell>
          <cell r="T9" t="str">
            <v>(BOPD)</v>
          </cell>
        </row>
        <row r="11">
          <cell r="D11" t="str">
            <v>TPS-17U.DD</v>
          </cell>
          <cell r="E11">
            <v>200</v>
          </cell>
          <cell r="F11">
            <v>0.87871763552224458</v>
          </cell>
          <cell r="K11">
            <v>100</v>
          </cell>
          <cell r="L11">
            <v>175.7435271044489</v>
          </cell>
          <cell r="M11">
            <v>154.42893659556083</v>
          </cell>
          <cell r="N11">
            <v>135.69943002146584</v>
          </cell>
          <cell r="O11">
            <v>119.24148229017875</v>
          </cell>
          <cell r="P11">
            <v>104.77959337419347</v>
          </cell>
          <cell r="Q11">
            <v>92.071676540753529</v>
          </cell>
          <cell r="R11">
            <v>80.905005908459856</v>
          </cell>
          <cell r="S11">
            <v>29461.902520951513</v>
          </cell>
          <cell r="T11">
            <v>80.717541153291819</v>
          </cell>
        </row>
        <row r="12">
          <cell r="D12" t="str">
            <v>TPS-17T.DD</v>
          </cell>
          <cell r="E12">
            <v>0</v>
          </cell>
          <cell r="F12">
            <v>0.87871763552224458</v>
          </cell>
          <cell r="O12">
            <v>0</v>
          </cell>
          <cell r="P12">
            <v>0</v>
          </cell>
          <cell r="Q12">
            <v>0</v>
          </cell>
          <cell r="R12">
            <v>0</v>
          </cell>
          <cell r="S12">
            <v>0</v>
          </cell>
          <cell r="T12">
            <v>0</v>
          </cell>
        </row>
        <row r="13">
          <cell r="D13" t="str">
            <v>TPS-10 T</v>
          </cell>
          <cell r="E13">
            <v>200</v>
          </cell>
          <cell r="F13">
            <v>0.87871763552224458</v>
          </cell>
          <cell r="R13">
            <v>0</v>
          </cell>
          <cell r="S13">
            <v>0</v>
          </cell>
          <cell r="T13">
            <v>0</v>
          </cell>
        </row>
        <row r="14">
          <cell r="D14" t="str">
            <v>TPS-UI</v>
          </cell>
          <cell r="E14">
            <v>200</v>
          </cell>
          <cell r="F14">
            <v>0.87871763552224458</v>
          </cell>
          <cell r="Q14">
            <v>200</v>
          </cell>
          <cell r="R14">
            <v>175.7435271044489</v>
          </cell>
          <cell r="S14">
            <v>11448.049340237916</v>
          </cell>
          <cell r="T14">
            <v>31.364518740377854</v>
          </cell>
        </row>
        <row r="16">
          <cell r="K16">
            <v>100</v>
          </cell>
          <cell r="L16">
            <v>175.7435271044489</v>
          </cell>
          <cell r="M16">
            <v>154.42893659556083</v>
          </cell>
          <cell r="N16">
            <v>135.69943002146584</v>
          </cell>
          <cell r="O16">
            <v>119.24148229017875</v>
          </cell>
          <cell r="P16">
            <v>104.77959337419347</v>
          </cell>
          <cell r="Q16">
            <v>292.07167654075351</v>
          </cell>
          <cell r="R16">
            <v>256.64853301290873</v>
          </cell>
          <cell r="S16">
            <v>40909.951861189431</v>
          </cell>
          <cell r="T16">
            <v>112.08205989366968</v>
          </cell>
        </row>
        <row r="17">
          <cell r="D17" t="str">
            <v>UP SIDE POT</v>
          </cell>
        </row>
        <row r="18">
          <cell r="D18" t="str">
            <v>GNK-P1</v>
          </cell>
          <cell r="E18">
            <v>75</v>
          </cell>
          <cell r="F18">
            <v>0.98572782701008088</v>
          </cell>
          <cell r="J18">
            <v>37.5</v>
          </cell>
          <cell r="K18">
            <v>73.929587025756064</v>
          </cell>
          <cell r="L18">
            <v>72.874451170651199</v>
          </cell>
          <cell r="M18">
            <v>71.834374396998257</v>
          </cell>
          <cell r="N18">
            <v>70.809141778981683</v>
          </cell>
          <cell r="O18">
            <v>69.798541458244344</v>
          </cell>
          <cell r="P18">
            <v>68.802364600108234</v>
          </cell>
          <cell r="Q18">
            <v>67.820405350420003</v>
          </cell>
          <cell r="R18">
            <v>66.852460793012369</v>
          </cell>
          <cell r="S18">
            <v>18358.867725820022</v>
          </cell>
          <cell r="T18">
            <v>50.298267741972666</v>
          </cell>
        </row>
        <row r="19">
          <cell r="D19" t="str">
            <v>GNK-P2</v>
          </cell>
          <cell r="E19">
            <v>75</v>
          </cell>
          <cell r="F19">
            <v>0.98572782701008088</v>
          </cell>
          <cell r="N19">
            <v>75</v>
          </cell>
          <cell r="O19">
            <v>73.929587025756064</v>
          </cell>
          <cell r="P19">
            <v>72.874451170651199</v>
          </cell>
          <cell r="Q19">
            <v>71.834374396998257</v>
          </cell>
          <cell r="R19">
            <v>70.809141778981683</v>
          </cell>
          <cell r="S19">
            <v>11152.110224121248</v>
          </cell>
          <cell r="T19">
            <v>30.553726641428078</v>
          </cell>
        </row>
        <row r="20">
          <cell r="D20" t="str">
            <v>GNK-P3</v>
          </cell>
          <cell r="E20">
            <v>75</v>
          </cell>
          <cell r="F20">
            <v>0.98572782701008088</v>
          </cell>
          <cell r="Q20">
            <v>75</v>
          </cell>
          <cell r="R20">
            <v>73.929587025756064</v>
          </cell>
          <cell r="S20">
            <v>4541.8171977984384</v>
          </cell>
          <cell r="T20">
            <v>12.443334788488873</v>
          </cell>
        </row>
        <row r="21">
          <cell r="D21" t="str">
            <v>GNK-P4</v>
          </cell>
          <cell r="E21">
            <v>0</v>
          </cell>
          <cell r="F21">
            <v>0.98572782701008088</v>
          </cell>
          <cell r="K21">
            <v>0</v>
          </cell>
          <cell r="L21">
            <v>0</v>
          </cell>
          <cell r="M21">
            <v>0</v>
          </cell>
          <cell r="N21">
            <v>0</v>
          </cell>
          <cell r="O21">
            <v>0</v>
          </cell>
          <cell r="P21">
            <v>0</v>
          </cell>
          <cell r="Q21">
            <v>0</v>
          </cell>
          <cell r="R21">
            <v>0</v>
          </cell>
          <cell r="S21">
            <v>0</v>
          </cell>
          <cell r="T21">
            <v>0</v>
          </cell>
        </row>
        <row r="22">
          <cell r="D22" t="str">
            <v>GNK-P6</v>
          </cell>
          <cell r="E22">
            <v>75</v>
          </cell>
          <cell r="F22">
            <v>0.98572782701008088</v>
          </cell>
          <cell r="K22">
            <v>75</v>
          </cell>
          <cell r="L22">
            <v>73.929587025756064</v>
          </cell>
          <cell r="M22">
            <v>72.874451170651199</v>
          </cell>
          <cell r="N22">
            <v>71.834374396998257</v>
          </cell>
          <cell r="O22">
            <v>70.809141778981683</v>
          </cell>
          <cell r="P22">
            <v>69.798541458244344</v>
          </cell>
          <cell r="Q22">
            <v>68.802364600108234</v>
          </cell>
          <cell r="R22">
            <v>67.820405350420003</v>
          </cell>
          <cell r="S22">
            <v>17483.393745811107</v>
          </cell>
          <cell r="T22">
            <v>47.899708892633171</v>
          </cell>
        </row>
        <row r="23">
          <cell r="D23" t="str">
            <v>GNK-P7</v>
          </cell>
          <cell r="E23">
            <v>75</v>
          </cell>
          <cell r="F23">
            <v>0.98572782701008088</v>
          </cell>
          <cell r="N23">
            <v>37.5</v>
          </cell>
          <cell r="O23">
            <v>73.929587025756064</v>
          </cell>
          <cell r="P23">
            <v>72.874451170651199</v>
          </cell>
          <cell r="Q23">
            <v>71.834374396998257</v>
          </cell>
          <cell r="R23">
            <v>70.809141778981683</v>
          </cell>
          <cell r="S23">
            <v>9989.6102241212484</v>
          </cell>
          <cell r="T23">
            <v>27.368795134578761</v>
          </cell>
        </row>
        <row r="24">
          <cell r="D24" t="str">
            <v>GNK-P8</v>
          </cell>
          <cell r="E24">
            <v>0</v>
          </cell>
          <cell r="F24">
            <v>0.98572782701008088</v>
          </cell>
          <cell r="Q24">
            <v>0</v>
          </cell>
          <cell r="R24">
            <v>0</v>
          </cell>
          <cell r="S24">
            <v>0</v>
          </cell>
          <cell r="T24">
            <v>0</v>
          </cell>
        </row>
        <row r="25">
          <cell r="D25" t="str">
            <v>GNK-P10</v>
          </cell>
          <cell r="E25">
            <v>75</v>
          </cell>
          <cell r="F25">
            <v>0.98572782701008088</v>
          </cell>
          <cell r="K25">
            <v>75</v>
          </cell>
          <cell r="L25">
            <v>73.929587025756064</v>
          </cell>
          <cell r="M25">
            <v>72.874451170651199</v>
          </cell>
          <cell r="N25">
            <v>71.834374396998257</v>
          </cell>
          <cell r="O25">
            <v>70.809141778981683</v>
          </cell>
          <cell r="P25">
            <v>69.798541458244344</v>
          </cell>
          <cell r="Q25">
            <v>68.802364600108234</v>
          </cell>
          <cell r="R25">
            <v>67.820405350420003</v>
          </cell>
          <cell r="S25">
            <v>17483.393745811107</v>
          </cell>
          <cell r="T25">
            <v>47.899708892633171</v>
          </cell>
        </row>
        <row r="26">
          <cell r="D26" t="str">
            <v>GNK-P11</v>
          </cell>
          <cell r="E26">
            <v>0</v>
          </cell>
          <cell r="F26">
            <v>0.98572782701008088</v>
          </cell>
          <cell r="N26">
            <v>0</v>
          </cell>
          <cell r="O26">
            <v>0</v>
          </cell>
          <cell r="P26">
            <v>0</v>
          </cell>
          <cell r="Q26">
            <v>0</v>
          </cell>
          <cell r="R26">
            <v>0</v>
          </cell>
          <cell r="S26">
            <v>0</v>
          </cell>
          <cell r="T26">
            <v>0</v>
          </cell>
        </row>
        <row r="27">
          <cell r="D27" t="str">
            <v>GNK-P12</v>
          </cell>
          <cell r="E27">
            <v>75</v>
          </cell>
          <cell r="F27">
            <v>0.98572782701008088</v>
          </cell>
          <cell r="N27">
            <v>37.5</v>
          </cell>
          <cell r="O27">
            <v>73.929587025756064</v>
          </cell>
          <cell r="P27">
            <v>72.874451170651199</v>
          </cell>
          <cell r="Q27">
            <v>71.834374396998257</v>
          </cell>
          <cell r="R27">
            <v>70.809141778981683</v>
          </cell>
          <cell r="S27">
            <v>9989.6102241212484</v>
          </cell>
          <cell r="T27">
            <v>27.368795134578761</v>
          </cell>
        </row>
        <row r="28">
          <cell r="D28" t="str">
            <v>GNK-X15</v>
          </cell>
          <cell r="E28">
            <v>75</v>
          </cell>
          <cell r="F28">
            <v>0.98572782701008088</v>
          </cell>
          <cell r="Q28">
            <v>37.5</v>
          </cell>
          <cell r="R28">
            <v>73.929587025756064</v>
          </cell>
          <cell r="S28">
            <v>3416.817197798438</v>
          </cell>
          <cell r="T28">
            <v>9.3611430076669535</v>
          </cell>
        </row>
        <row r="30">
          <cell r="J30">
            <v>37.5</v>
          </cell>
          <cell r="K30">
            <v>223.92958702575606</v>
          </cell>
          <cell r="L30">
            <v>220.73362522216331</v>
          </cell>
          <cell r="M30">
            <v>217.58327673830064</v>
          </cell>
          <cell r="N30">
            <v>364.4778905729782</v>
          </cell>
          <cell r="O30">
            <v>433.20558609347597</v>
          </cell>
          <cell r="P30">
            <v>427.02280102855053</v>
          </cell>
          <cell r="Q30">
            <v>533.42825774163134</v>
          </cell>
          <cell r="R30">
            <v>562.77987088230952</v>
          </cell>
          <cell r="S30">
            <v>92415.620285402852</v>
          </cell>
          <cell r="T30">
            <v>253.19348023398044</v>
          </cell>
        </row>
        <row r="32">
          <cell r="D32" t="str">
            <v>KMG-A3</v>
          </cell>
          <cell r="E32">
            <v>0</v>
          </cell>
          <cell r="F32">
            <v>0.97925976620967825</v>
          </cell>
          <cell r="I32">
            <v>0</v>
          </cell>
          <cell r="J32">
            <v>0</v>
          </cell>
          <cell r="K32">
            <v>0</v>
          </cell>
          <cell r="L32">
            <v>0</v>
          </cell>
          <cell r="M32">
            <v>0</v>
          </cell>
          <cell r="N32">
            <v>0</v>
          </cell>
          <cell r="O32">
            <v>0</v>
          </cell>
          <cell r="P32">
            <v>0</v>
          </cell>
          <cell r="Q32">
            <v>0</v>
          </cell>
          <cell r="R32">
            <v>0</v>
          </cell>
          <cell r="S32">
            <v>0</v>
          </cell>
          <cell r="T32">
            <v>0</v>
          </cell>
        </row>
        <row r="34">
          <cell r="I34">
            <v>0</v>
          </cell>
          <cell r="J34">
            <v>0</v>
          </cell>
          <cell r="K34">
            <v>0</v>
          </cell>
          <cell r="L34">
            <v>0</v>
          </cell>
          <cell r="M34">
            <v>0</v>
          </cell>
          <cell r="N34">
            <v>0</v>
          </cell>
          <cell r="O34">
            <v>0</v>
          </cell>
          <cell r="P34">
            <v>0</v>
          </cell>
          <cell r="Q34">
            <v>0</v>
          </cell>
          <cell r="R34">
            <v>0</v>
          </cell>
          <cell r="S34">
            <v>0</v>
          </cell>
          <cell r="T34">
            <v>0</v>
          </cell>
        </row>
        <row r="36">
          <cell r="D36" t="str">
            <v>BRG-DW1</v>
          </cell>
          <cell r="E36">
            <v>150</v>
          </cell>
          <cell r="F36">
            <v>0.94409828763419812</v>
          </cell>
          <cell r="L36">
            <v>75</v>
          </cell>
          <cell r="M36">
            <v>141.61474314512972</v>
          </cell>
          <cell r="N36">
            <v>133.69823650707377</v>
          </cell>
          <cell r="O36">
            <v>126.22427614604038</v>
          </cell>
          <cell r="P36">
            <v>119.16812296734288</v>
          </cell>
          <cell r="Q36">
            <v>112.50642083404998</v>
          </cell>
          <cell r="R36">
            <v>106.21711925727905</v>
          </cell>
          <cell r="S36">
            <v>24933.565787584299</v>
          </cell>
          <cell r="T36">
            <v>68.311139144066573</v>
          </cell>
        </row>
        <row r="38">
          <cell r="L38">
            <v>75</v>
          </cell>
          <cell r="M38">
            <v>141.61474314512972</v>
          </cell>
          <cell r="N38">
            <v>133.69823650707377</v>
          </cell>
          <cell r="O38">
            <v>126.22427614604038</v>
          </cell>
          <cell r="P38">
            <v>119.16812296734288</v>
          </cell>
          <cell r="Q38">
            <v>112.50642083404998</v>
          </cell>
          <cell r="R38">
            <v>106.21711925727905</v>
          </cell>
          <cell r="S38">
            <v>24933.565787584299</v>
          </cell>
          <cell r="T38">
            <v>68.311139144066573</v>
          </cell>
        </row>
        <row r="40">
          <cell r="D40" t="str">
            <v>TLJ-A1</v>
          </cell>
          <cell r="E40">
            <v>150</v>
          </cell>
          <cell r="F40">
            <v>0.98246391203482841</v>
          </cell>
          <cell r="J40">
            <v>150</v>
          </cell>
          <cell r="K40">
            <v>147.36958680522426</v>
          </cell>
          <cell r="L40">
            <v>144.78530076761686</v>
          </cell>
          <cell r="M40">
            <v>142.24633299729211</v>
          </cell>
          <cell r="N40">
            <v>139.75188878912851</v>
          </cell>
          <cell r="O40">
            <v>137.30118737402347</v>
          </cell>
          <cell r="P40">
            <v>134.89346167451009</v>
          </cell>
          <cell r="Q40">
            <v>132.52795806465937</v>
          </cell>
          <cell r="R40">
            <v>130.20393613419293</v>
          </cell>
          <cell r="S40">
            <v>38466.854784599782</v>
          </cell>
          <cell r="T40">
            <v>105.38864324547886</v>
          </cell>
        </row>
        <row r="41">
          <cell r="D41" t="str">
            <v>TLJ-154 TW</v>
          </cell>
          <cell r="E41">
            <v>150</v>
          </cell>
          <cell r="F41">
            <v>0.98246391203482841</v>
          </cell>
          <cell r="L41">
            <v>75</v>
          </cell>
          <cell r="M41">
            <v>147.36958680522426</v>
          </cell>
          <cell r="N41">
            <v>144.78530076761686</v>
          </cell>
          <cell r="O41">
            <v>142.24633299729211</v>
          </cell>
          <cell r="P41">
            <v>139.75188878912851</v>
          </cell>
          <cell r="Q41">
            <v>137.30118737402347</v>
          </cell>
          <cell r="R41">
            <v>134.89346167451009</v>
          </cell>
          <cell r="S41">
            <v>28207.232990270335</v>
          </cell>
          <cell r="T41">
            <v>77.280090384302284</v>
          </cell>
        </row>
        <row r="42">
          <cell r="D42" t="str">
            <v>TLJ-INF 02</v>
          </cell>
          <cell r="E42">
            <v>0</v>
          </cell>
          <cell r="F42">
            <v>0.98246391203482841</v>
          </cell>
          <cell r="J42">
            <v>0</v>
          </cell>
          <cell r="K42">
            <v>0</v>
          </cell>
          <cell r="L42">
            <v>0</v>
          </cell>
          <cell r="M42">
            <v>0</v>
          </cell>
          <cell r="N42">
            <v>0</v>
          </cell>
          <cell r="O42">
            <v>0</v>
          </cell>
          <cell r="P42">
            <v>0</v>
          </cell>
          <cell r="Q42">
            <v>0</v>
          </cell>
          <cell r="R42">
            <v>0</v>
          </cell>
          <cell r="S42">
            <v>0</v>
          </cell>
          <cell r="T42">
            <v>0</v>
          </cell>
        </row>
        <row r="43">
          <cell r="D43" t="str">
            <v>TLJ-INF 03</v>
          </cell>
          <cell r="E43">
            <v>150</v>
          </cell>
          <cell r="F43">
            <v>0.98246391203482841</v>
          </cell>
          <cell r="L43">
            <v>75</v>
          </cell>
          <cell r="M43">
            <v>147.36958680522426</v>
          </cell>
          <cell r="N43">
            <v>144.78530076761686</v>
          </cell>
          <cell r="O43">
            <v>142.24633299729211</v>
          </cell>
          <cell r="P43">
            <v>139.75188878912851</v>
          </cell>
          <cell r="Q43">
            <v>137.30118737402347</v>
          </cell>
          <cell r="R43">
            <v>134.89346167451009</v>
          </cell>
          <cell r="S43">
            <v>28207.232990270335</v>
          </cell>
          <cell r="T43">
            <v>77.280090384302284</v>
          </cell>
        </row>
        <row r="44">
          <cell r="D44" t="str">
            <v>TLJ-INF 04</v>
          </cell>
          <cell r="E44">
            <v>150</v>
          </cell>
          <cell r="F44">
            <v>0.98246391203482841</v>
          </cell>
          <cell r="N44">
            <v>75</v>
          </cell>
          <cell r="O44">
            <v>147.36958680522426</v>
          </cell>
          <cell r="P44">
            <v>144.78530076761686</v>
          </cell>
          <cell r="Q44">
            <v>142.24633299729211</v>
          </cell>
          <cell r="R44">
            <v>139.75188878912851</v>
          </cell>
          <cell r="S44">
            <v>19834.130470334596</v>
          </cell>
          <cell r="T44">
            <v>54.340083480368754</v>
          </cell>
        </row>
        <row r="45">
          <cell r="D45" t="str">
            <v>TLJ-INF 05</v>
          </cell>
          <cell r="E45">
            <v>150</v>
          </cell>
          <cell r="F45">
            <v>0.98246391203482841</v>
          </cell>
          <cell r="Q45">
            <v>150</v>
          </cell>
          <cell r="R45">
            <v>147.36958680522426</v>
          </cell>
          <cell r="S45">
            <v>9068.4571909619517</v>
          </cell>
          <cell r="T45">
            <v>24.845088194416306</v>
          </cell>
        </row>
        <row r="46">
          <cell r="D46" t="str">
            <v>TLJ-INF 06</v>
          </cell>
          <cell r="E46">
            <v>150</v>
          </cell>
          <cell r="F46">
            <v>0.98246391203482841</v>
          </cell>
          <cell r="R46">
            <v>0</v>
          </cell>
        </row>
        <row r="47">
          <cell r="D47" t="str">
            <v>TLJ-INF 07</v>
          </cell>
          <cell r="E47">
            <v>150</v>
          </cell>
          <cell r="F47">
            <v>0.98246391203482841</v>
          </cell>
          <cell r="R47">
            <v>0</v>
          </cell>
        </row>
        <row r="48">
          <cell r="D48" t="str">
            <v>TLJ-INF 08</v>
          </cell>
          <cell r="E48">
            <v>150</v>
          </cell>
          <cell r="F48">
            <v>0.98246391203482841</v>
          </cell>
          <cell r="P48">
            <v>75</v>
          </cell>
          <cell r="Q48">
            <v>147.36958680522426</v>
          </cell>
          <cell r="R48">
            <v>144.78530076761686</v>
          </cell>
          <cell r="S48">
            <v>11234.43192795285</v>
          </cell>
          <cell r="T48">
            <v>30.779265556035206</v>
          </cell>
        </row>
        <row r="49">
          <cell r="D49" t="str">
            <v>TLJ-INF 09</v>
          </cell>
          <cell r="E49">
            <v>0</v>
          </cell>
          <cell r="F49">
            <v>0.98246391203482841</v>
          </cell>
          <cell r="J49">
            <v>0</v>
          </cell>
          <cell r="K49">
            <v>0</v>
          </cell>
          <cell r="L49">
            <v>0</v>
          </cell>
          <cell r="M49">
            <v>0</v>
          </cell>
          <cell r="N49">
            <v>0</v>
          </cell>
          <cell r="O49">
            <v>0</v>
          </cell>
          <cell r="P49">
            <v>0</v>
          </cell>
          <cell r="Q49">
            <v>0</v>
          </cell>
          <cell r="R49">
            <v>0</v>
          </cell>
          <cell r="S49">
            <v>0</v>
          </cell>
          <cell r="T49">
            <v>0</v>
          </cell>
        </row>
        <row r="50">
          <cell r="D50" t="str">
            <v>TLJ-INF 10</v>
          </cell>
          <cell r="E50">
            <v>150</v>
          </cell>
          <cell r="F50">
            <v>0.98246391203482841</v>
          </cell>
          <cell r="L50">
            <v>75</v>
          </cell>
          <cell r="M50">
            <v>147.36958680522426</v>
          </cell>
          <cell r="N50">
            <v>144.78530076761686</v>
          </cell>
          <cell r="O50">
            <v>142.24633299729211</v>
          </cell>
          <cell r="P50">
            <v>139.75188878912851</v>
          </cell>
          <cell r="Q50">
            <v>137.30118737402347</v>
          </cell>
          <cell r="R50">
            <v>134.89346167451009</v>
          </cell>
          <cell r="S50">
            <v>28207.232990270335</v>
          </cell>
          <cell r="T50">
            <v>77.280090384302284</v>
          </cell>
        </row>
        <row r="51">
          <cell r="D51" t="str">
            <v>TLJ-INF 11</v>
          </cell>
          <cell r="E51">
            <v>150</v>
          </cell>
          <cell r="F51">
            <v>0.98246391203482841</v>
          </cell>
          <cell r="N51">
            <v>75</v>
          </cell>
          <cell r="O51">
            <v>147.36958680522426</v>
          </cell>
          <cell r="P51">
            <v>144.78530076761686</v>
          </cell>
          <cell r="Q51">
            <v>142.24633299729211</v>
          </cell>
          <cell r="R51">
            <v>139.75188878912851</v>
          </cell>
          <cell r="S51">
            <v>19834.130470334596</v>
          </cell>
          <cell r="T51">
            <v>54.340083480368754</v>
          </cell>
        </row>
        <row r="52">
          <cell r="D52" t="str">
            <v>TLJ-INF 12</v>
          </cell>
          <cell r="E52">
            <v>150</v>
          </cell>
          <cell r="F52">
            <v>0.98246391203482841</v>
          </cell>
          <cell r="Q52">
            <v>150</v>
          </cell>
          <cell r="R52">
            <v>147.36958680522426</v>
          </cell>
          <cell r="S52">
            <v>9068.4571909619517</v>
          </cell>
          <cell r="T52">
            <v>24.845088194416306</v>
          </cell>
        </row>
        <row r="53">
          <cell r="D53" t="str">
            <v>TLJ-202 DEP</v>
          </cell>
          <cell r="E53">
            <v>150</v>
          </cell>
          <cell r="F53">
            <v>0.98246391203482841</v>
          </cell>
          <cell r="I53">
            <v>75</v>
          </cell>
          <cell r="J53">
            <v>147.36958680522426</v>
          </cell>
          <cell r="K53">
            <v>147.36958680522426</v>
          </cell>
          <cell r="L53">
            <v>144.78530076761686</v>
          </cell>
          <cell r="M53">
            <v>142.24633299729211</v>
          </cell>
          <cell r="N53">
            <v>139.75188878912851</v>
          </cell>
          <cell r="O53">
            <v>137.30118737402347</v>
          </cell>
          <cell r="P53">
            <v>134.89346167451009</v>
          </cell>
          <cell r="Q53">
            <v>132.52795806465937</v>
          </cell>
          <cell r="R53">
            <v>130.20393613419293</v>
          </cell>
          <cell r="S53">
            <v>40712.942388756506</v>
          </cell>
          <cell r="T53">
            <v>111.54230791440139</v>
          </cell>
        </row>
        <row r="54">
          <cell r="D54" t="str">
            <v>TLJ-D03</v>
          </cell>
          <cell r="E54">
            <v>150</v>
          </cell>
          <cell r="F54">
            <v>0.98246391203482841</v>
          </cell>
          <cell r="L54">
            <v>150</v>
          </cell>
          <cell r="M54">
            <v>147.36958680522426</v>
          </cell>
          <cell r="N54">
            <v>144.78530076761686</v>
          </cell>
          <cell r="O54">
            <v>142.24633299729211</v>
          </cell>
          <cell r="P54">
            <v>139.75188878912851</v>
          </cell>
          <cell r="Q54">
            <v>137.30118737402347</v>
          </cell>
          <cell r="R54">
            <v>134.89346167451009</v>
          </cell>
          <cell r="S54">
            <v>30457.232990270335</v>
          </cell>
          <cell r="T54">
            <v>83.444473945946129</v>
          </cell>
        </row>
        <row r="55">
          <cell r="D55" t="str">
            <v>TLJ-D04</v>
          </cell>
          <cell r="E55">
            <v>0</v>
          </cell>
          <cell r="F55">
            <v>0.98246391203482841</v>
          </cell>
          <cell r="N55">
            <v>0</v>
          </cell>
          <cell r="O55">
            <v>147.36958680522426</v>
          </cell>
          <cell r="P55">
            <v>144.78530076761686</v>
          </cell>
          <cell r="Q55">
            <v>142.24633299729211</v>
          </cell>
          <cell r="R55">
            <v>139.75188878912851</v>
          </cell>
          <cell r="S55">
            <v>17509.130470334596</v>
          </cell>
          <cell r="T55">
            <v>47.970220466670128</v>
          </cell>
        </row>
        <row r="57">
          <cell r="J57">
            <v>297.36958680522423</v>
          </cell>
          <cell r="K57">
            <v>294.73917361044852</v>
          </cell>
          <cell r="L57">
            <v>664.57060153523366</v>
          </cell>
          <cell r="M57">
            <v>873.97101321548121</v>
          </cell>
          <cell r="N57">
            <v>1008.6449806487244</v>
          </cell>
          <cell r="O57">
            <v>1285.6964671528883</v>
          </cell>
          <cell r="P57">
            <v>1338.1503808083849</v>
          </cell>
          <cell r="Q57">
            <v>1688.3692514225131</v>
          </cell>
          <cell r="R57">
            <v>1658.7618597118772</v>
          </cell>
          <cell r="S57">
            <v>280807.46685531823</v>
          </cell>
          <cell r="T57">
            <v>769.33552563100875</v>
          </cell>
        </row>
        <row r="59">
          <cell r="D59" t="str">
            <v>KAG.EX-X1</v>
          </cell>
          <cell r="E59">
            <v>0</v>
          </cell>
          <cell r="F59">
            <v>0.99154428569758568</v>
          </cell>
          <cell r="K59">
            <v>0</v>
          </cell>
          <cell r="L59">
            <v>0</v>
          </cell>
          <cell r="M59">
            <v>0</v>
          </cell>
          <cell r="N59">
            <v>0</v>
          </cell>
          <cell r="O59">
            <v>0</v>
          </cell>
          <cell r="P59">
            <v>0</v>
          </cell>
          <cell r="Q59">
            <v>0</v>
          </cell>
          <cell r="R59">
            <v>0</v>
          </cell>
          <cell r="S59">
            <v>0</v>
          </cell>
          <cell r="T59">
            <v>0</v>
          </cell>
        </row>
        <row r="60">
          <cell r="D60" t="str">
            <v>KAG.SEL-X1</v>
          </cell>
          <cell r="E60">
            <v>0</v>
          </cell>
          <cell r="F60">
            <v>0.99154428569758568</v>
          </cell>
          <cell r="S60">
            <v>0</v>
          </cell>
          <cell r="T60">
            <v>0</v>
          </cell>
        </row>
        <row r="62">
          <cell r="K62">
            <v>0</v>
          </cell>
          <cell r="L62">
            <v>0</v>
          </cell>
          <cell r="M62">
            <v>0</v>
          </cell>
          <cell r="N62">
            <v>0</v>
          </cell>
          <cell r="O62">
            <v>0</v>
          </cell>
          <cell r="P62">
            <v>0</v>
          </cell>
          <cell r="Q62">
            <v>0</v>
          </cell>
          <cell r="R62">
            <v>0</v>
          </cell>
          <cell r="S62">
            <v>0</v>
          </cell>
          <cell r="T62">
            <v>0</v>
          </cell>
        </row>
        <row r="64">
          <cell r="D64" t="str">
            <v>LBK-X1</v>
          </cell>
          <cell r="E64">
            <v>0</v>
          </cell>
          <cell r="F64">
            <v>0.99468915268034885</v>
          </cell>
          <cell r="Q64">
            <v>0</v>
          </cell>
          <cell r="R64">
            <v>0</v>
          </cell>
          <cell r="S64">
            <v>0</v>
          </cell>
          <cell r="T64">
            <v>0</v>
          </cell>
        </row>
        <row r="65">
          <cell r="D65" t="str">
            <v>LBK-X2</v>
          </cell>
          <cell r="E65">
            <v>0</v>
          </cell>
          <cell r="F65">
            <v>0.99468915268034885</v>
          </cell>
          <cell r="S65">
            <v>0</v>
          </cell>
          <cell r="T65">
            <v>0</v>
          </cell>
        </row>
        <row r="67">
          <cell r="Q67">
            <v>0</v>
          </cell>
          <cell r="R67">
            <v>0</v>
          </cell>
          <cell r="S67">
            <v>0</v>
          </cell>
          <cell r="T67">
            <v>0</v>
          </cell>
        </row>
        <row r="69">
          <cell r="D69" t="str">
            <v>GNR-X1 (Eks)</v>
          </cell>
          <cell r="E69">
            <v>0</v>
          </cell>
          <cell r="F69">
            <v>0.97938218133124011</v>
          </cell>
          <cell r="O69">
            <v>0</v>
          </cell>
          <cell r="P69">
            <v>0</v>
          </cell>
          <cell r="Q69">
            <v>0</v>
          </cell>
          <cell r="R69">
            <v>0</v>
          </cell>
          <cell r="S69">
            <v>0</v>
          </cell>
          <cell r="T69">
            <v>0</v>
          </cell>
        </row>
        <row r="71">
          <cell r="O71">
            <v>0</v>
          </cell>
          <cell r="P71">
            <v>0</v>
          </cell>
          <cell r="Q71">
            <v>0</v>
          </cell>
          <cell r="R71">
            <v>0</v>
          </cell>
          <cell r="S71">
            <v>0</v>
          </cell>
          <cell r="T71">
            <v>0</v>
          </cell>
        </row>
        <row r="73">
          <cell r="D73" t="str">
            <v>PDN-X3 (Eks)</v>
          </cell>
          <cell r="E73">
            <v>0</v>
          </cell>
          <cell r="F73">
            <v>0.97938218133124011</v>
          </cell>
          <cell r="N73">
            <v>0</v>
          </cell>
          <cell r="O73">
            <v>0</v>
          </cell>
          <cell r="P73">
            <v>0</v>
          </cell>
          <cell r="Q73">
            <v>0</v>
          </cell>
          <cell r="R73">
            <v>0</v>
          </cell>
          <cell r="S73">
            <v>0</v>
          </cell>
          <cell r="T73">
            <v>0</v>
          </cell>
        </row>
        <row r="75">
          <cell r="N75">
            <v>0</v>
          </cell>
          <cell r="O75">
            <v>0</v>
          </cell>
          <cell r="P75">
            <v>0</v>
          </cell>
          <cell r="Q75">
            <v>0</v>
          </cell>
          <cell r="R75">
            <v>0</v>
          </cell>
          <cell r="S75">
            <v>0</v>
          </cell>
          <cell r="T75">
            <v>0</v>
          </cell>
        </row>
        <row r="77">
          <cell r="D77" t="str">
            <v>AREA OPERASI TIMUR</v>
          </cell>
          <cell r="J77">
            <v>334.86958680522423</v>
          </cell>
          <cell r="K77">
            <v>618.66876063620452</v>
          </cell>
          <cell r="L77">
            <v>1136.0477538618459</v>
          </cell>
          <cell r="M77">
            <v>1387.5979696944723</v>
          </cell>
          <cell r="N77">
            <v>1642.5205377502423</v>
          </cell>
          <cell r="O77">
            <v>1964.3678116825834</v>
          </cell>
          <cell r="P77">
            <v>1989.1208981784716</v>
          </cell>
          <cell r="Q77">
            <v>2626.375606538948</v>
          </cell>
          <cell r="R77">
            <v>2584.4073828643745</v>
          </cell>
          <cell r="S77">
            <v>439066.60478949477</v>
          </cell>
          <cell r="T77">
            <v>1202.9222049027253</v>
          </cell>
        </row>
        <row r="78">
          <cell r="F78" t="str">
            <v>Sas 2005</v>
          </cell>
          <cell r="J78">
            <v>334.86958680522423</v>
          </cell>
          <cell r="K78">
            <v>618.66876063620452</v>
          </cell>
          <cell r="L78">
            <v>1136.0477538618459</v>
          </cell>
          <cell r="M78">
            <v>1387.5979696944723</v>
          </cell>
          <cell r="N78">
            <v>1642.5205377502423</v>
          </cell>
          <cell r="O78">
            <v>1964.3678116825834</v>
          </cell>
          <cell r="P78">
            <v>1989.1208981784716</v>
          </cell>
          <cell r="Q78">
            <v>2626.375606538948</v>
          </cell>
          <cell r="R78">
            <v>2584.4073828643745</v>
          </cell>
          <cell r="S78">
            <v>439066.60478949477</v>
          </cell>
          <cell r="T78">
            <v>1202.9222049027253</v>
          </cell>
        </row>
        <row r="79">
          <cell r="F79" t="str">
            <v>Pencapaian thd Sas. (%)</v>
          </cell>
          <cell r="J79">
            <v>100</v>
          </cell>
          <cell r="K79">
            <v>100</v>
          </cell>
          <cell r="L79">
            <v>100</v>
          </cell>
          <cell r="M79">
            <v>100</v>
          </cell>
          <cell r="N79">
            <v>100</v>
          </cell>
          <cell r="O79">
            <v>100</v>
          </cell>
          <cell r="P79">
            <v>100</v>
          </cell>
          <cell r="Q79">
            <v>100</v>
          </cell>
          <cell r="R79">
            <v>100</v>
          </cell>
        </row>
        <row r="81">
          <cell r="C81" t="str">
            <v xml:space="preserve">PERKIRAAN PRODUKSI MINYAK  HASIL PEMBORAN </v>
          </cell>
        </row>
        <row r="82">
          <cell r="C82" t="str">
            <v>PT. PERTAMINA (PERSERO)  DAERAH  OPERASI  HULU   SUMBAGSEL</v>
          </cell>
        </row>
        <row r="83">
          <cell r="C83" t="str">
            <v>TAHUN  2005</v>
          </cell>
        </row>
        <row r="84">
          <cell r="D84" t="str">
            <v>Rev. 05 April 2004</v>
          </cell>
        </row>
        <row r="85">
          <cell r="G85" t="str">
            <v>PERKIRAAN PRODUKSI</v>
          </cell>
          <cell r="S85" t="str">
            <v>SASARAN</v>
          </cell>
        </row>
        <row r="86">
          <cell r="D86" t="str">
            <v>SUMUR</v>
          </cell>
          <cell r="E86" t="str">
            <v>Qoi</v>
          </cell>
          <cell r="F86" t="str">
            <v>Decl.</v>
          </cell>
          <cell r="G86" t="str">
            <v>JAN</v>
          </cell>
          <cell r="H86" t="str">
            <v>PEB</v>
          </cell>
          <cell r="I86" t="str">
            <v>MAR</v>
          </cell>
          <cell r="J86" t="str">
            <v>APR</v>
          </cell>
          <cell r="K86" t="str">
            <v>MEI</v>
          </cell>
          <cell r="L86" t="str">
            <v>JUN</v>
          </cell>
          <cell r="M86" t="str">
            <v>JUL</v>
          </cell>
          <cell r="N86" t="str">
            <v>AGT</v>
          </cell>
          <cell r="O86" t="str">
            <v>SEP</v>
          </cell>
          <cell r="P86" t="str">
            <v>OKT</v>
          </cell>
          <cell r="Q86" t="str">
            <v>NOP</v>
          </cell>
          <cell r="R86" t="str">
            <v>DES</v>
          </cell>
          <cell r="S86" t="str">
            <v>TAHUN 2005</v>
          </cell>
        </row>
        <row r="87">
          <cell r="M87">
            <v>0</v>
          </cell>
          <cell r="S87" t="str">
            <v>(BBLS)</v>
          </cell>
          <cell r="T87" t="str">
            <v>(BOPD)</v>
          </cell>
        </row>
        <row r="89">
          <cell r="D89" t="str">
            <v>MSI-MTN</v>
          </cell>
          <cell r="E89">
            <v>100</v>
          </cell>
          <cell r="F89">
            <v>0.99257768246256017</v>
          </cell>
          <cell r="J89">
            <v>100</v>
          </cell>
          <cell r="K89">
            <v>99.25776824625602</v>
          </cell>
          <cell r="L89">
            <v>98.521045572274701</v>
          </cell>
          <cell r="M89">
            <v>97.789791087916697</v>
          </cell>
          <cell r="N89">
            <v>97.063964206542281</v>
          </cell>
          <cell r="O89">
            <v>96.343524642758624</v>
          </cell>
          <cell r="P89">
            <v>95.628432410183905</v>
          </cell>
          <cell r="Q89">
            <v>94.918647819227914</v>
          </cell>
          <cell r="R89">
            <v>94.214131474889186</v>
          </cell>
          <cell r="S89">
            <v>26696.073251227266</v>
          </cell>
          <cell r="T89">
            <v>73.139926715691146</v>
          </cell>
        </row>
        <row r="90">
          <cell r="D90" t="str">
            <v>MSI-MTW</v>
          </cell>
          <cell r="E90">
            <v>100</v>
          </cell>
          <cell r="F90">
            <v>0.99257768246256017</v>
          </cell>
          <cell r="L90">
            <v>100</v>
          </cell>
          <cell r="M90">
            <v>99.25776824625602</v>
          </cell>
          <cell r="N90">
            <v>98.521045572274701</v>
          </cell>
          <cell r="O90">
            <v>97.789791087916697</v>
          </cell>
          <cell r="P90">
            <v>97.063964206542281</v>
          </cell>
          <cell r="Q90">
            <v>96.343524642758624</v>
          </cell>
          <cell r="R90">
            <v>95.628432410183905</v>
          </cell>
          <cell r="S90">
            <v>20928.606995413225</v>
          </cell>
          <cell r="T90">
            <v>57.338649302501985</v>
          </cell>
        </row>
        <row r="91">
          <cell r="D91" t="str">
            <v>MSI-MTS</v>
          </cell>
          <cell r="E91">
            <v>100</v>
          </cell>
          <cell r="F91">
            <v>0.99257768246256017</v>
          </cell>
          <cell r="N91">
            <v>100</v>
          </cell>
          <cell r="O91">
            <v>99.25776824625602</v>
          </cell>
          <cell r="P91">
            <v>98.521045572274701</v>
          </cell>
          <cell r="Q91">
            <v>97.789791087916697</v>
          </cell>
          <cell r="R91">
            <v>97.063964206542281</v>
          </cell>
          <cell r="S91">
            <v>15074.562083168508</v>
          </cell>
          <cell r="T91">
            <v>41.300170090872626</v>
          </cell>
        </row>
        <row r="93">
          <cell r="J93">
            <v>100</v>
          </cell>
          <cell r="K93">
            <v>99.25776824625602</v>
          </cell>
          <cell r="L93">
            <v>198.52104557227472</v>
          </cell>
          <cell r="M93">
            <v>197.04755933417272</v>
          </cell>
          <cell r="N93">
            <v>195.58500977881698</v>
          </cell>
          <cell r="O93">
            <v>194.13331573067532</v>
          </cell>
          <cell r="P93">
            <v>192.69239661672617</v>
          </cell>
          <cell r="Q93">
            <v>191.26217246198655</v>
          </cell>
          <cell r="R93">
            <v>189.8425638850731</v>
          </cell>
          <cell r="S93">
            <v>62699.242329809</v>
          </cell>
          <cell r="T93">
            <v>171.77874610906576</v>
          </cell>
        </row>
        <row r="95">
          <cell r="D95" t="str">
            <v>SPA-30 DNW.DD</v>
          </cell>
          <cell r="E95">
            <v>100</v>
          </cell>
          <cell r="F95">
            <v>0.97938218133124011</v>
          </cell>
          <cell r="K95">
            <v>100</v>
          </cell>
          <cell r="L95">
            <v>97.071446962322241</v>
          </cell>
          <cell r="M95">
            <v>94.228658153589393</v>
          </cell>
          <cell r="N95">
            <v>91.469121922869462</v>
          </cell>
          <cell r="O95">
            <v>88.7904001742601</v>
          </cell>
          <cell r="P95">
            <v>86.19012621279056</v>
          </cell>
          <cell r="Q95">
            <v>83.666002653407588</v>
          </cell>
          <cell r="R95">
            <v>81.215799391197663</v>
          </cell>
          <cell r="S95">
            <v>22132.050369793556</v>
          </cell>
          <cell r="T95">
            <v>60.635754437790567</v>
          </cell>
        </row>
        <row r="96">
          <cell r="D96" t="str">
            <v>SPA-H1</v>
          </cell>
          <cell r="E96">
            <v>100</v>
          </cell>
          <cell r="F96">
            <v>0.97938218133124011</v>
          </cell>
          <cell r="N96">
            <v>50</v>
          </cell>
          <cell r="O96">
            <v>97.93821813312401</v>
          </cell>
          <cell r="P96">
            <v>95.918945710913803</v>
          </cell>
          <cell r="Q96">
            <v>93.941306281347565</v>
          </cell>
          <cell r="R96">
            <v>92.004441462932306</v>
          </cell>
          <cell r="S96">
            <v>13132.010734823376</v>
          </cell>
          <cell r="T96">
            <v>35.978111602255822</v>
          </cell>
        </row>
        <row r="98">
          <cell r="O98">
            <v>186.72861830738412</v>
          </cell>
          <cell r="P98">
            <v>182.10907192370436</v>
          </cell>
          <cell r="Q98">
            <v>177.60730893475517</v>
          </cell>
          <cell r="R98">
            <v>173.22024085412997</v>
          </cell>
          <cell r="S98">
            <v>35264.061104616936</v>
          </cell>
          <cell r="T98">
            <v>96.613866040046389</v>
          </cell>
        </row>
        <row r="100">
          <cell r="D100" t="str">
            <v>BTG-X3</v>
          </cell>
          <cell r="E100">
            <v>0</v>
          </cell>
          <cell r="F100">
            <v>0.99062753129759185</v>
          </cell>
          <cell r="S100">
            <v>0</v>
          </cell>
          <cell r="T100">
            <v>0</v>
          </cell>
        </row>
        <row r="102">
          <cell r="S102">
            <v>0</v>
          </cell>
          <cell r="T102">
            <v>0</v>
          </cell>
        </row>
        <row r="104">
          <cell r="D104" t="str">
            <v>JRK-195TW</v>
          </cell>
          <cell r="E104">
            <v>20</v>
          </cell>
          <cell r="F104">
            <v>0.99017359771347335</v>
          </cell>
          <cell r="I104">
            <v>10</v>
          </cell>
          <cell r="J104">
            <v>19.803471954269469</v>
          </cell>
          <cell r="K104">
            <v>19.608875072176868</v>
          </cell>
          <cell r="L104">
            <v>19.416190377331414</v>
          </cell>
          <cell r="M104">
            <v>19.225399079811968</v>
          </cell>
          <cell r="N104">
            <v>19.036482574334716</v>
          </cell>
          <cell r="O104">
            <v>18.84942243843885</v>
          </cell>
          <cell r="P104">
            <v>18.66420043069007</v>
          </cell>
          <cell r="Q104">
            <v>18.480798488901744</v>
          </cell>
          <cell r="R104">
            <v>18.299198728373561</v>
          </cell>
          <cell r="S104">
            <v>5546.3553302152468</v>
          </cell>
          <cell r="T104">
            <v>15.195494055384238</v>
          </cell>
        </row>
        <row r="105">
          <cell r="D105" t="str">
            <v>JRK-091TW</v>
          </cell>
          <cell r="E105">
            <v>20</v>
          </cell>
          <cell r="F105">
            <v>0.99017359771347335</v>
          </cell>
          <cell r="K105">
            <v>20</v>
          </cell>
          <cell r="L105">
            <v>19.414289392464447</v>
          </cell>
          <cell r="M105">
            <v>18.845731630717879</v>
          </cell>
          <cell r="N105">
            <v>18.293824384573892</v>
          </cell>
          <cell r="O105">
            <v>17.758080034852018</v>
          </cell>
          <cell r="P105">
            <v>17.238025242558113</v>
          </cell>
          <cell r="Q105">
            <v>16.733200530681518</v>
          </cell>
          <cell r="R105">
            <v>16.243159878239535</v>
          </cell>
          <cell r="S105">
            <v>4426.410073958712</v>
          </cell>
          <cell r="T105">
            <v>12.127150887558114</v>
          </cell>
        </row>
        <row r="107">
          <cell r="I107">
            <v>10</v>
          </cell>
          <cell r="J107">
            <v>19.803471954269469</v>
          </cell>
          <cell r="K107">
            <v>39.608875072176872</v>
          </cell>
          <cell r="L107">
            <v>38.830479769795858</v>
          </cell>
          <cell r="M107">
            <v>38.071130710529843</v>
          </cell>
          <cell r="N107">
            <v>37.330306958908608</v>
          </cell>
          <cell r="O107">
            <v>36.607502473290864</v>
          </cell>
          <cell r="P107">
            <v>35.902225673248182</v>
          </cell>
          <cell r="Q107">
            <v>35.213999019583262</v>
          </cell>
          <cell r="R107">
            <v>34.542358606613092</v>
          </cell>
          <cell r="S107">
            <v>9972.7654041739588</v>
          </cell>
          <cell r="T107">
            <v>27.322644942942354</v>
          </cell>
        </row>
        <row r="109">
          <cell r="D109" t="str">
            <v>AREA OPERASI BARAT</v>
          </cell>
          <cell r="I109">
            <v>10</v>
          </cell>
          <cell r="J109">
            <v>119.80347195426947</v>
          </cell>
          <cell r="K109">
            <v>138.86664331843289</v>
          </cell>
          <cell r="L109">
            <v>237.35152534207057</v>
          </cell>
          <cell r="M109">
            <v>235.11869004470256</v>
          </cell>
          <cell r="N109">
            <v>232.91531673772559</v>
          </cell>
          <cell r="O109">
            <v>417.4694365113503</v>
          </cell>
          <cell r="P109">
            <v>410.70369421367866</v>
          </cell>
          <cell r="Q109">
            <v>404.08348041632496</v>
          </cell>
          <cell r="R109">
            <v>397.60516334581621</v>
          </cell>
          <cell r="S109">
            <v>107936.06883859989</v>
          </cell>
          <cell r="T109">
            <v>295.71525709205451</v>
          </cell>
        </row>
        <row r="110">
          <cell r="F110" t="str">
            <v>Sas 2005</v>
          </cell>
          <cell r="I110">
            <v>10</v>
          </cell>
          <cell r="J110">
            <v>119.80347195426947</v>
          </cell>
          <cell r="K110">
            <v>138.86664331843289</v>
          </cell>
          <cell r="L110">
            <v>237.35152534207057</v>
          </cell>
          <cell r="M110">
            <v>235.11869004470256</v>
          </cell>
          <cell r="N110">
            <v>232.91531673772559</v>
          </cell>
          <cell r="O110">
            <v>417.4694365113503</v>
          </cell>
          <cell r="P110">
            <v>410.70369421367866</v>
          </cell>
          <cell r="Q110">
            <v>404.08348041632496</v>
          </cell>
          <cell r="R110">
            <v>397.60516334581621</v>
          </cell>
          <cell r="S110">
            <v>107936.06883859989</v>
          </cell>
          <cell r="T110">
            <v>295.71525709205451</v>
          </cell>
        </row>
        <row r="111">
          <cell r="F111" t="str">
            <v>Pencapaian thd Sas. (%)</v>
          </cell>
          <cell r="I111">
            <v>100</v>
          </cell>
          <cell r="J111">
            <v>100</v>
          </cell>
          <cell r="K111">
            <v>100</v>
          </cell>
          <cell r="L111">
            <v>100</v>
          </cell>
          <cell r="M111">
            <v>100</v>
          </cell>
          <cell r="N111">
            <v>100</v>
          </cell>
          <cell r="O111">
            <v>100</v>
          </cell>
          <cell r="P111">
            <v>100</v>
          </cell>
          <cell r="Q111">
            <v>100</v>
          </cell>
          <cell r="R111">
            <v>100</v>
          </cell>
        </row>
        <row r="113">
          <cell r="D113" t="str">
            <v>DOH SUMBAGSEL</v>
          </cell>
          <cell r="I113">
            <v>10</v>
          </cell>
          <cell r="J113">
            <v>454.6730587594937</v>
          </cell>
          <cell r="K113">
            <v>757.53540395463745</v>
          </cell>
          <cell r="L113">
            <v>1373.3992792039164</v>
          </cell>
          <cell r="M113">
            <v>1622.7166597391749</v>
          </cell>
          <cell r="N113">
            <v>1875.4358544879678</v>
          </cell>
          <cell r="O113">
            <v>2381.8372481939336</v>
          </cell>
          <cell r="P113">
            <v>2399.8245923921504</v>
          </cell>
          <cell r="Q113">
            <v>3030.4590869552731</v>
          </cell>
          <cell r="R113">
            <v>2982.0125462101905</v>
          </cell>
          <cell r="S113">
            <v>547002.67362809461</v>
          </cell>
          <cell r="T113">
            <v>1498.6374619947799</v>
          </cell>
        </row>
        <row r="114">
          <cell r="F114" t="str">
            <v>Sas 2005</v>
          </cell>
          <cell r="I114">
            <v>10</v>
          </cell>
          <cell r="J114">
            <v>454.6730587594937</v>
          </cell>
          <cell r="K114">
            <v>757.53540395463745</v>
          </cell>
          <cell r="L114">
            <v>1373.3992792039164</v>
          </cell>
          <cell r="M114">
            <v>1622.7166597391749</v>
          </cell>
          <cell r="N114">
            <v>1875.4358544879678</v>
          </cell>
          <cell r="O114">
            <v>2381.8372481939336</v>
          </cell>
          <cell r="P114">
            <v>2399.8245923921504</v>
          </cell>
          <cell r="Q114">
            <v>3030.4590869552731</v>
          </cell>
          <cell r="R114">
            <v>2982.0125462101905</v>
          </cell>
          <cell r="S114">
            <v>547002.67362809461</v>
          </cell>
          <cell r="T114">
            <v>1498.6374619947799</v>
          </cell>
        </row>
        <row r="115">
          <cell r="F115" t="str">
            <v>Pencapaian thd Sas. (%)</v>
          </cell>
          <cell r="I115">
            <v>100</v>
          </cell>
          <cell r="J115">
            <v>100</v>
          </cell>
          <cell r="K115">
            <v>100</v>
          </cell>
          <cell r="L115">
            <v>100</v>
          </cell>
          <cell r="M115">
            <v>100</v>
          </cell>
          <cell r="N115">
            <v>100</v>
          </cell>
          <cell r="O115">
            <v>100</v>
          </cell>
          <cell r="P115">
            <v>100</v>
          </cell>
          <cell r="Q115">
            <v>100</v>
          </cell>
          <cell r="R115">
            <v>100</v>
          </cell>
        </row>
      </sheetData>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ell Plan 1"/>
      <sheetName val="actual"/>
      <sheetName val="diagram"/>
      <sheetName val="36&quot;"/>
      <sheetName val="26&quot;"/>
      <sheetName val="17 12&quot;"/>
      <sheetName val="12 14&quot;"/>
      <sheetName val="8 12&quot;"/>
      <sheetName val="compl"/>
      <sheetName val="Tool Recommendation"/>
      <sheetName val="DOH"/>
      <sheetName val="DOH(SGT+BNY+SRG)"/>
      <sheetName val="DATA CHART"/>
      <sheetName val="BUDGET"/>
      <sheetName val="Account"/>
      <sheetName val="Struktur Gas"/>
      <sheetName val="F8.5-OWN"/>
      <sheetName val="Page 1"/>
      <sheetName val="VAT out"/>
      <sheetName val="Sheet5"/>
      <sheetName val="Projects"/>
      <sheetName val="JOB_Terms"/>
      <sheetName val="Assumption"/>
      <sheetName val="PERHITUNGAN  KEEKONOMIAN"/>
      <sheetName val="SENSITIVITAS"/>
    </sheetNames>
    <sheetDataSet>
      <sheetData sheetId="0">
        <row r="5">
          <cell r="H5" t="str">
            <v>PT. PERTAMINA REGION JAWA</v>
          </cell>
        </row>
        <row r="6">
          <cell r="E6" t="str">
            <v>CEMARA SELATAN</v>
          </cell>
          <cell r="H6">
            <v>3270</v>
          </cell>
          <cell r="K6" t="str">
            <v>Tata Waktu CMS-E4 DETAIL</v>
          </cell>
        </row>
        <row r="7">
          <cell r="E7" t="str">
            <v>CEMARA</v>
          </cell>
          <cell r="H7">
            <v>47</v>
          </cell>
          <cell r="K7" t="str">
            <v>3/15/2006</v>
          </cell>
        </row>
        <row r="10">
          <cell r="G10" t="str">
            <v>(in)</v>
          </cell>
          <cell r="H10" t="str">
            <v>(in)</v>
          </cell>
          <cell r="I10" t="str">
            <v>(m)</v>
          </cell>
        </row>
        <row r="11">
          <cell r="C11" t="str">
            <v>30" Casing       :</v>
          </cell>
          <cell r="E11" t="str">
            <v>Conductor</v>
          </cell>
          <cell r="G11">
            <v>30</v>
          </cell>
          <cell r="H11">
            <v>29.25</v>
          </cell>
          <cell r="I11">
            <v>30</v>
          </cell>
        </row>
        <row r="18">
          <cell r="J18" t="str">
            <v>(m)</v>
          </cell>
        </row>
        <row r="161">
          <cell r="J161">
            <v>305</v>
          </cell>
        </row>
      </sheetData>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6 in"/>
      <sheetName val="26 in"/>
      <sheetName val="17 5 in"/>
      <sheetName val="12 25 in"/>
      <sheetName val="8 5 in"/>
      <sheetName val="Compl"/>
      <sheetName val="Activity Drill - Comp"/>
      <sheetName val="NPT Table"/>
      <sheetName val="Daily"/>
      <sheetName val="Justifikasi"/>
      <sheetName val="Chart"/>
      <sheetName val="Resume"/>
      <sheetName val="WellProfile"/>
      <sheetName val="Material"/>
      <sheetName val="Tool Recommendation"/>
      <sheetName val="DOH"/>
    </sheetNames>
    <sheetDataSet>
      <sheetData sheetId="0"/>
      <sheetData sheetId="1"/>
      <sheetData sheetId="2"/>
      <sheetData sheetId="3"/>
      <sheetData sheetId="4"/>
      <sheetData sheetId="5"/>
      <sheetData sheetId="6"/>
      <sheetData sheetId="7"/>
      <sheetData sheetId="8">
        <row r="5">
          <cell r="C5" t="str">
            <v>KBB-A / KBB-01</v>
          </cell>
          <cell r="R5" t="str">
            <v>9/12/2006</v>
          </cell>
        </row>
        <row r="6">
          <cell r="J6">
            <v>2962</v>
          </cell>
          <cell r="K6" t="str">
            <v>m</v>
          </cell>
        </row>
        <row r="7">
          <cell r="J7">
            <v>134.98957799999999</v>
          </cell>
        </row>
        <row r="8">
          <cell r="R8">
            <v>39029</v>
          </cell>
        </row>
        <row r="9">
          <cell r="C9" t="str">
            <v>9/12/2006</v>
          </cell>
        </row>
        <row r="20">
          <cell r="P20" t="str">
            <v>Activity</v>
          </cell>
        </row>
        <row r="21">
          <cell r="E21">
            <v>38972</v>
          </cell>
          <cell r="F21">
            <v>1.0416999999999999E-2</v>
          </cell>
          <cell r="K21">
            <v>0</v>
          </cell>
          <cell r="M21">
            <v>0</v>
          </cell>
          <cell r="O21" t="str">
            <v>Job Completed</v>
          </cell>
        </row>
      </sheetData>
      <sheetData sheetId="9"/>
      <sheetData sheetId="10"/>
      <sheetData sheetId="11"/>
      <sheetData sheetId="12"/>
      <sheetData sheetId="13"/>
      <sheetData sheetId="14" refreshError="1"/>
      <sheetData sheetId="15"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me Data"/>
      <sheetName val="Tops"/>
      <sheetName val="Operations Breakdown"/>
      <sheetName val="NPT Breakdown"/>
      <sheetName val="Codes"/>
      <sheetName val="NPT Phase"/>
      <sheetName val="Time vs. Depth"/>
      <sheetName val="DtoD Full"/>
      <sheetName val="DtoD Full No NPT"/>
      <sheetName val="Daily Operations Breakdown"/>
    </sheetNames>
    <sheetDataSet>
      <sheetData sheetId="0" refreshError="1"/>
      <sheetData sheetId="1" refreshError="1"/>
      <sheetData sheetId="2" refreshError="1"/>
      <sheetData sheetId="3" refreshError="1"/>
      <sheetData sheetId="4" refreshError="1">
        <row r="2">
          <cell r="E2" t="str">
            <v>Days</v>
          </cell>
          <cell r="F2" t="str">
            <v>Hours</v>
          </cell>
        </row>
        <row r="3">
          <cell r="B3" t="str">
            <v>Rig up and Tear Down</v>
          </cell>
          <cell r="E3">
            <v>0</v>
          </cell>
          <cell r="F3">
            <v>0</v>
          </cell>
        </row>
        <row r="4">
          <cell r="B4" t="str">
            <v>Drill Actual</v>
          </cell>
          <cell r="E4">
            <v>21.958333333333329</v>
          </cell>
          <cell r="F4">
            <v>526.99999999999989</v>
          </cell>
        </row>
        <row r="5">
          <cell r="B5" t="str">
            <v>Reaming</v>
          </cell>
          <cell r="E5">
            <v>0.625</v>
          </cell>
          <cell r="F5">
            <v>15</v>
          </cell>
        </row>
        <row r="6">
          <cell r="B6" t="str">
            <v>Coring</v>
          </cell>
          <cell r="E6">
            <v>0</v>
          </cell>
          <cell r="F6">
            <v>0</v>
          </cell>
        </row>
        <row r="7">
          <cell r="B7" t="str">
            <v>Condition Mud &amp; Circulate</v>
          </cell>
          <cell r="E7">
            <v>1.5520833333333333</v>
          </cell>
          <cell r="F7">
            <v>37.25</v>
          </cell>
        </row>
        <row r="8">
          <cell r="B8" t="str">
            <v>Trips</v>
          </cell>
          <cell r="E8">
            <v>8.71875</v>
          </cell>
          <cell r="F8">
            <v>209.25</v>
          </cell>
        </row>
        <row r="9">
          <cell r="B9" t="str">
            <v>Lubricate Rig</v>
          </cell>
          <cell r="E9">
            <v>0.72916666666666685</v>
          </cell>
          <cell r="F9">
            <v>17.500000000000004</v>
          </cell>
        </row>
        <row r="10">
          <cell r="B10" t="str">
            <v>Repair Rig</v>
          </cell>
          <cell r="E10">
            <v>1.9375</v>
          </cell>
          <cell r="F10">
            <v>46.5</v>
          </cell>
        </row>
        <row r="11">
          <cell r="B11" t="str">
            <v>Cut off Drilling Line</v>
          </cell>
          <cell r="E11">
            <v>0</v>
          </cell>
          <cell r="F11">
            <v>0</v>
          </cell>
        </row>
        <row r="12">
          <cell r="B12" t="str">
            <v>Deviation Survey</v>
          </cell>
          <cell r="E12">
            <v>0</v>
          </cell>
          <cell r="F12">
            <v>0</v>
          </cell>
        </row>
        <row r="13">
          <cell r="B13" t="str">
            <v>Wire Line Logs</v>
          </cell>
          <cell r="E13">
            <v>1.1145833333333333</v>
          </cell>
          <cell r="F13">
            <v>26.75</v>
          </cell>
        </row>
        <row r="14">
          <cell r="B14" t="str">
            <v>Run Casing &amp; Cement</v>
          </cell>
          <cell r="E14">
            <v>4.6249999999999982</v>
          </cell>
          <cell r="F14">
            <v>110.99999999999996</v>
          </cell>
        </row>
        <row r="15">
          <cell r="B15" t="str">
            <v>Wait on Cement</v>
          </cell>
          <cell r="E15">
            <v>0.20833333333333331</v>
          </cell>
          <cell r="F15">
            <v>5</v>
          </cell>
        </row>
        <row r="16">
          <cell r="B16" t="str">
            <v>Nipple up BOP</v>
          </cell>
          <cell r="E16">
            <v>2.4375000000000004</v>
          </cell>
          <cell r="F16">
            <v>58.500000000000014</v>
          </cell>
        </row>
        <row r="17">
          <cell r="B17" t="str">
            <v>Test BOP</v>
          </cell>
          <cell r="E17">
            <v>0.65625</v>
          </cell>
          <cell r="F17">
            <v>15.75</v>
          </cell>
        </row>
        <row r="18">
          <cell r="B18" t="str">
            <v>Drill Stem Test</v>
          </cell>
          <cell r="E18">
            <v>0</v>
          </cell>
          <cell r="F18">
            <v>0</v>
          </cell>
        </row>
        <row r="19">
          <cell r="B19" t="str">
            <v>Plug Back</v>
          </cell>
          <cell r="E19">
            <v>0</v>
          </cell>
          <cell r="F19">
            <v>0</v>
          </cell>
        </row>
        <row r="20">
          <cell r="B20" t="str">
            <v>Squeeze Cement</v>
          </cell>
          <cell r="E20">
            <v>0</v>
          </cell>
          <cell r="F20">
            <v>0</v>
          </cell>
        </row>
        <row r="21">
          <cell r="B21" t="str">
            <v>Fishing</v>
          </cell>
          <cell r="E21">
            <v>0</v>
          </cell>
          <cell r="F21">
            <v>0</v>
          </cell>
        </row>
        <row r="22">
          <cell r="B22" t="str">
            <v>Directional Work</v>
          </cell>
          <cell r="E22">
            <v>1.9895833333333333</v>
          </cell>
          <cell r="F22">
            <v>47.75</v>
          </cell>
        </row>
        <row r="23">
          <cell r="B23" t="str">
            <v>Completion</v>
          </cell>
          <cell r="E23">
            <v>0</v>
          </cell>
          <cell r="F23">
            <v>0</v>
          </cell>
        </row>
        <row r="24">
          <cell r="E24">
            <v>46.552083333333329</v>
          </cell>
          <cell r="F24">
            <v>1117.25</v>
          </cell>
        </row>
        <row r="25">
          <cell r="E25" t="str">
            <v>Channelling</v>
          </cell>
          <cell r="F25">
            <v>0</v>
          </cell>
        </row>
        <row r="26">
          <cell r="E26" t="str">
            <v>Service Co. Downhole</v>
          </cell>
          <cell r="F26">
            <v>0</v>
          </cell>
        </row>
        <row r="27">
          <cell r="E27" t="str">
            <v>Early Set</v>
          </cell>
          <cell r="F27">
            <v>0</v>
          </cell>
        </row>
        <row r="28">
          <cell r="E28" t="str">
            <v>Failed to Set</v>
          </cell>
          <cell r="F28">
            <v>0</v>
          </cell>
        </row>
        <row r="29">
          <cell r="E29" t="str">
            <v>Late Set</v>
          </cell>
          <cell r="F29">
            <v>0</v>
          </cell>
        </row>
        <row r="30">
          <cell r="E30" t="str">
            <v>Lost Returns</v>
          </cell>
          <cell r="F30">
            <v>0</v>
          </cell>
        </row>
        <row r="31">
          <cell r="E31" t="str">
            <v>Service Co. Surface</v>
          </cell>
          <cell r="F31">
            <v>0</v>
          </cell>
        </row>
        <row r="32">
          <cell r="E32" t="str">
            <v>Downhole Well Control Valve</v>
          </cell>
          <cell r="F32">
            <v>0</v>
          </cell>
        </row>
        <row r="33">
          <cell r="E33" t="str">
            <v>BHAfTool</v>
          </cell>
          <cell r="F33">
            <v>0</v>
          </cell>
        </row>
        <row r="34">
          <cell r="E34" t="str">
            <v>Bit Failure</v>
          </cell>
          <cell r="F34">
            <v>0</v>
          </cell>
        </row>
        <row r="35">
          <cell r="E35" t="str">
            <v>Casing/Liner</v>
          </cell>
          <cell r="F35">
            <v>0</v>
          </cell>
        </row>
        <row r="36">
          <cell r="E36" t="str">
            <v>Coil Connector</v>
          </cell>
          <cell r="F36">
            <v>0</v>
          </cell>
        </row>
        <row r="37">
          <cell r="E37" t="str">
            <v>Coil Tubing</v>
          </cell>
          <cell r="F37">
            <v>0</v>
          </cell>
        </row>
        <row r="38">
          <cell r="E38" t="str">
            <v>Coring Problems/Failure</v>
          </cell>
          <cell r="F38">
            <v>0</v>
          </cell>
        </row>
        <row r="39">
          <cell r="E39" t="str">
            <v>Completion - Other</v>
          </cell>
          <cell r="F39">
            <v>0</v>
          </cell>
        </row>
        <row r="40">
          <cell r="E40" t="str">
            <v>Completion - Screen</v>
          </cell>
          <cell r="F40">
            <v>0</v>
          </cell>
        </row>
        <row r="41">
          <cell r="E41" t="str">
            <v>Circulation Sub</v>
          </cell>
          <cell r="F41">
            <v>0</v>
          </cell>
        </row>
        <row r="42">
          <cell r="E42" t="str">
            <v>Completion - Tubing</v>
          </cell>
          <cell r="F42">
            <v>0</v>
          </cell>
        </row>
        <row r="43">
          <cell r="E43" t="str">
            <v>DST</v>
          </cell>
          <cell r="F43">
            <v>0</v>
          </cell>
        </row>
        <row r="44">
          <cell r="E44" t="str">
            <v>Disconnect Sub</v>
          </cell>
          <cell r="F44">
            <v>0</v>
          </cell>
        </row>
        <row r="45">
          <cell r="E45" t="str">
            <v>ESP</v>
          </cell>
          <cell r="F45">
            <v>0</v>
          </cell>
        </row>
        <row r="46">
          <cell r="E46" t="str">
            <v>ESP Cable</v>
          </cell>
          <cell r="F46">
            <v>0</v>
          </cell>
        </row>
        <row r="47">
          <cell r="E47" t="str">
            <v>Casing /Liner Accessories</v>
          </cell>
          <cell r="F47">
            <v>0</v>
          </cell>
        </row>
        <row r="48">
          <cell r="E48" t="str">
            <v>Gravel Pack/Frac Pak</v>
          </cell>
          <cell r="F48">
            <v>0</v>
          </cell>
        </row>
        <row r="49">
          <cell r="E49" t="str">
            <v>Heat Trace</v>
          </cell>
          <cell r="F49">
            <v>0</v>
          </cell>
        </row>
        <row r="50">
          <cell r="E50" t="str">
            <v>Hanger/BPR/TSR/Expansion Joint</v>
          </cell>
          <cell r="F50">
            <v>0</v>
          </cell>
        </row>
        <row r="51">
          <cell r="E51" t="str">
            <v>Wireline/Slickline</v>
          </cell>
          <cell r="F51">
            <v>0</v>
          </cell>
        </row>
        <row r="52">
          <cell r="E52" t="str">
            <v>MWD/LWD</v>
          </cell>
          <cell r="F52">
            <v>2.8958333333333335</v>
          </cell>
        </row>
        <row r="53">
          <cell r="E53" t="str">
            <v>Logging Tool Failure</v>
          </cell>
          <cell r="F53">
            <v>0</v>
          </cell>
        </row>
        <row r="54">
          <cell r="E54" t="str">
            <v>Motor/Turbines</v>
          </cell>
          <cell r="F54">
            <v>0</v>
          </cell>
        </row>
        <row r="55">
          <cell r="E55" t="str">
            <v>Other Coil Downhole</v>
          </cell>
          <cell r="F55">
            <v>0</v>
          </cell>
        </row>
        <row r="56">
          <cell r="E56" t="str">
            <v>Orienter</v>
          </cell>
          <cell r="F56">
            <v>0</v>
          </cell>
        </row>
        <row r="57">
          <cell r="E57" t="str">
            <v>Other</v>
          </cell>
          <cell r="F57">
            <v>0</v>
          </cell>
        </row>
        <row r="58">
          <cell r="E58" t="str">
            <v>Packer</v>
          </cell>
          <cell r="F58">
            <v>0</v>
          </cell>
        </row>
        <row r="59">
          <cell r="E59" t="str">
            <v>Perforation</v>
          </cell>
          <cell r="F59">
            <v>0</v>
          </cell>
        </row>
        <row r="60">
          <cell r="E60" t="str">
            <v>Drillpipe</v>
          </cell>
          <cell r="F60">
            <v>0</v>
          </cell>
        </row>
        <row r="61">
          <cell r="E61" t="str">
            <v>Downhole Sensor/Gauge</v>
          </cell>
          <cell r="F61">
            <v>0</v>
          </cell>
        </row>
        <row r="62">
          <cell r="E62" t="str">
            <v>Survey</v>
          </cell>
          <cell r="F62">
            <v>0</v>
          </cell>
        </row>
        <row r="63">
          <cell r="E63" t="str">
            <v>Bit Balling</v>
          </cell>
          <cell r="F63">
            <v>0</v>
          </cell>
        </row>
        <row r="64">
          <cell r="E64" t="str">
            <v>Lost Circulation</v>
          </cell>
          <cell r="F64">
            <v>0</v>
          </cell>
        </row>
        <row r="65">
          <cell r="E65" t="str">
            <v>Collapsed Casing</v>
          </cell>
          <cell r="F65">
            <v>0</v>
          </cell>
        </row>
        <row r="66">
          <cell r="E66" t="str">
            <v>Directional Control</v>
          </cell>
          <cell r="F66">
            <v>0</v>
          </cell>
        </row>
        <row r="67">
          <cell r="E67" t="str">
            <v>Fill/Debris (Undefined)</v>
          </cell>
          <cell r="F67">
            <v>0</v>
          </cell>
        </row>
        <row r="68">
          <cell r="E68" t="str">
            <v>Junk</v>
          </cell>
          <cell r="F68">
            <v>0</v>
          </cell>
        </row>
        <row r="69">
          <cell r="E69" t="str">
            <v>Other</v>
          </cell>
          <cell r="F69">
            <v>0</v>
          </cell>
        </row>
        <row r="70">
          <cell r="E70" t="str">
            <v>Remedial</v>
          </cell>
          <cell r="F70">
            <v>0</v>
          </cell>
        </row>
        <row r="71">
          <cell r="E71" t="str">
            <v>Sand</v>
          </cell>
          <cell r="F71">
            <v>0</v>
          </cell>
        </row>
        <row r="72">
          <cell r="E72" t="str">
            <v>Scale</v>
          </cell>
          <cell r="F72">
            <v>0</v>
          </cell>
        </row>
        <row r="73">
          <cell r="E73" t="str">
            <v>Shallow Gas Hazards</v>
          </cell>
          <cell r="F73">
            <v>0</v>
          </cell>
        </row>
        <row r="74">
          <cell r="E74" t="str">
            <v>Wellbore Instability</v>
          </cell>
          <cell r="F74">
            <v>0</v>
          </cell>
        </row>
        <row r="75">
          <cell r="E75" t="str">
            <v>Shallow Water Hazards</v>
          </cell>
          <cell r="F75">
            <v>0</v>
          </cell>
        </row>
        <row r="76">
          <cell r="E76" t="str">
            <v>Tight Hole</v>
          </cell>
          <cell r="F76">
            <v>0</v>
          </cell>
        </row>
        <row r="77">
          <cell r="E77" t="str">
            <v>Wax/Paraffin</v>
          </cell>
          <cell r="F77">
            <v>0</v>
          </cell>
        </row>
        <row r="78">
          <cell r="E78" t="str">
            <v>V - Well Control</v>
          </cell>
          <cell r="F78">
            <v>0</v>
          </cell>
        </row>
        <row r="79">
          <cell r="E79" t="str">
            <v>Window Milling</v>
          </cell>
          <cell r="F79">
            <v>0</v>
          </cell>
        </row>
        <row r="80">
          <cell r="E80" t="str">
            <v>Barite Sag</v>
          </cell>
          <cell r="F80">
            <v>0</v>
          </cell>
        </row>
        <row r="81">
          <cell r="E81" t="str">
            <v>Hole Cleaning</v>
          </cell>
          <cell r="F81">
            <v>0</v>
          </cell>
        </row>
        <row r="82">
          <cell r="E82" t="str">
            <v>Mud Conditioning</v>
          </cell>
          <cell r="F82">
            <v>0</v>
          </cell>
        </row>
        <row r="83">
          <cell r="E83" t="str">
            <v>Displacement</v>
          </cell>
          <cell r="F83">
            <v>0</v>
          </cell>
        </row>
        <row r="84">
          <cell r="E84" t="str">
            <v>Filtration</v>
          </cell>
          <cell r="F84">
            <v>0</v>
          </cell>
        </row>
        <row r="85">
          <cell r="E85" t="str">
            <v>Gas Hydrates</v>
          </cell>
          <cell r="F85">
            <v>0</v>
          </cell>
        </row>
        <row r="86">
          <cell r="E86" t="str">
            <v>Other</v>
          </cell>
          <cell r="F86">
            <v>0</v>
          </cell>
        </row>
        <row r="87">
          <cell r="E87" t="str">
            <v>Properties</v>
          </cell>
          <cell r="F87">
            <v>0</v>
          </cell>
        </row>
        <row r="88">
          <cell r="E88" t="str">
            <v>Waste Management</v>
          </cell>
          <cell r="F88">
            <v>0</v>
          </cell>
        </row>
        <row r="89">
          <cell r="E89" t="str">
            <v>Crane</v>
          </cell>
          <cell r="F89">
            <v>0</v>
          </cell>
        </row>
        <row r="90">
          <cell r="E90" t="str">
            <v>Current/Tide</v>
          </cell>
          <cell r="F90">
            <v>0</v>
          </cell>
        </row>
        <row r="91">
          <cell r="E91" t="str">
            <v>Daylight</v>
          </cell>
          <cell r="F91">
            <v>0</v>
          </cell>
        </row>
        <row r="92">
          <cell r="E92" t="str">
            <v>HSE</v>
          </cell>
          <cell r="F92">
            <v>0</v>
          </cell>
        </row>
        <row r="93">
          <cell r="E93" t="str">
            <v>Labour Problems or Sabotage</v>
          </cell>
          <cell r="F93">
            <v>0</v>
          </cell>
        </row>
        <row r="94">
          <cell r="E94" t="str">
            <v>Orders</v>
          </cell>
          <cell r="F94">
            <v>0</v>
          </cell>
        </row>
        <row r="95">
          <cell r="E95" t="str">
            <v>Other</v>
          </cell>
          <cell r="F95">
            <v>0</v>
          </cell>
        </row>
        <row r="96">
          <cell r="E96" t="str">
            <v>Permits</v>
          </cell>
          <cell r="F96">
            <v>0</v>
          </cell>
        </row>
        <row r="97">
          <cell r="E97" t="str">
            <v>Personnel</v>
          </cell>
          <cell r="F97">
            <v>0</v>
          </cell>
        </row>
        <row r="98">
          <cell r="E98" t="str">
            <v>Power</v>
          </cell>
          <cell r="F98">
            <v>0</v>
          </cell>
        </row>
        <row r="99">
          <cell r="E99" t="str">
            <v>Production</v>
          </cell>
          <cell r="F99">
            <v>0</v>
          </cell>
        </row>
        <row r="100">
          <cell r="E100" t="str">
            <v>Supplies</v>
          </cell>
          <cell r="F100">
            <v>0</v>
          </cell>
        </row>
        <row r="101">
          <cell r="E101" t="str">
            <v>Transportation</v>
          </cell>
          <cell r="F101">
            <v>0</v>
          </cell>
        </row>
        <row r="102">
          <cell r="E102" t="str">
            <v>Utilities</v>
          </cell>
          <cell r="F102">
            <v>0</v>
          </cell>
        </row>
        <row r="103">
          <cell r="E103" t="str">
            <v>Wind</v>
          </cell>
          <cell r="F103">
            <v>0</v>
          </cell>
        </row>
        <row r="104">
          <cell r="E104" t="str">
            <v>Weather</v>
          </cell>
          <cell r="F104">
            <v>0</v>
          </cell>
        </row>
        <row r="105">
          <cell r="E105" t="str">
            <v>ВОР / Well Control (Drilling Contractor)</v>
          </cell>
          <cell r="F105">
            <v>0</v>
          </cell>
        </row>
        <row r="106">
          <cell r="E106" t="str">
            <v>Drilling Mud/Circ System</v>
          </cell>
          <cell r="F106">
            <v>7.2916666666666657E-2</v>
          </cell>
        </row>
        <row r="107">
          <cell r="E107" t="str">
            <v>Drilling Derrick</v>
          </cell>
          <cell r="F107">
            <v>0</v>
          </cell>
        </row>
        <row r="108">
          <cell r="E108" t="str">
            <v>DP System</v>
          </cell>
          <cell r="F108">
            <v>0</v>
          </cell>
        </row>
        <row r="109">
          <cell r="E109" t="str">
            <v>Draw Works</v>
          </cell>
          <cell r="F109">
            <v>1.7708333333333335</v>
          </cell>
        </row>
        <row r="110">
          <cell r="E110" t="str">
            <v>Floor Equipment</v>
          </cell>
          <cell r="F110">
            <v>0</v>
          </cell>
        </row>
        <row r="111">
          <cell r="E111" t="str">
            <v>Jacking Equipment</v>
          </cell>
          <cell r="F111">
            <v>0</v>
          </cell>
        </row>
        <row r="112">
          <cell r="E112" t="str">
            <v>Kelly</v>
          </cell>
          <cell r="F112">
            <v>0</v>
          </cell>
        </row>
        <row r="113">
          <cell r="E113" t="str">
            <v>Main Unit</v>
          </cell>
          <cell r="F113">
            <v>0</v>
          </cell>
        </row>
        <row r="114">
          <cell r="E114" t="str">
            <v>Mooring Equipment</v>
          </cell>
          <cell r="F114">
            <v>0</v>
          </cell>
        </row>
        <row r="115">
          <cell r="E115" t="str">
            <v>Other</v>
          </cell>
          <cell r="F115">
            <v>0</v>
          </cell>
        </row>
        <row r="116">
          <cell r="E116" t="str">
            <v>Power/Compressors</v>
          </cell>
          <cell r="F116">
            <v>9.3749999999999986E-2</v>
          </cell>
        </row>
        <row r="117">
          <cell r="E117" t="str">
            <v>Rotary</v>
          </cell>
          <cell r="F117">
            <v>0</v>
          </cell>
        </row>
        <row r="118">
          <cell r="E118" t="str">
            <v>Skidding/Moving Equipment</v>
          </cell>
          <cell r="F118">
            <v>0</v>
          </cell>
        </row>
        <row r="119">
          <cell r="E119" t="str">
            <v>Top Drive</v>
          </cell>
          <cell r="F119">
            <v>0</v>
          </cell>
        </row>
        <row r="120">
          <cell r="E120" t="str">
            <v>Surface Well Control (non-drilling contractor)</v>
          </cell>
          <cell r="F120">
            <v>0</v>
          </cell>
        </row>
        <row r="121">
          <cell r="E121" t="str">
            <v>Casing Hanger</v>
          </cell>
          <cell r="F121">
            <v>0</v>
          </cell>
        </row>
        <row r="122">
          <cell r="E122" t="str">
            <v>Mud/Circ System</v>
          </cell>
          <cell r="F122">
            <v>0</v>
          </cell>
        </row>
        <row r="123">
          <cell r="E123" t="str">
            <v>Coil Tubing</v>
          </cell>
          <cell r="F123">
            <v>0</v>
          </cell>
        </row>
        <row r="124">
          <cell r="E124" t="str">
            <v>Crane</v>
          </cell>
          <cell r="F124">
            <v>0</v>
          </cell>
        </row>
        <row r="125">
          <cell r="E125" t="str">
            <v>Surface Data</v>
          </cell>
          <cell r="F125">
            <v>0</v>
          </cell>
        </row>
        <row r="126">
          <cell r="E126" t="str">
            <v>DST Handling</v>
          </cell>
          <cell r="F126">
            <v>0</v>
          </cell>
        </row>
        <row r="127">
          <cell r="E127" t="str">
            <v>Injector</v>
          </cell>
          <cell r="F127">
            <v>0</v>
          </cell>
        </row>
        <row r="128">
          <cell r="E128" t="str">
            <v>Fluid Lines</v>
          </cell>
          <cell r="F128">
            <v>0</v>
          </cell>
        </row>
        <row r="129">
          <cell r="E129" t="str">
            <v>Main Unit</v>
          </cell>
          <cell r="F129">
            <v>0</v>
          </cell>
        </row>
        <row r="130">
          <cell r="E130" t="str">
            <v>Other Coil Tubing</v>
          </cell>
          <cell r="F130">
            <v>0</v>
          </cell>
        </row>
        <row r="131">
          <cell r="E131" t="str">
            <v>Other</v>
          </cell>
          <cell r="F131">
            <v>0</v>
          </cell>
        </row>
        <row r="132">
          <cell r="E132" t="str">
            <v>Pipe/Casing Handling</v>
          </cell>
          <cell r="F132">
            <v>6.25E-2</v>
          </cell>
        </row>
        <row r="133">
          <cell r="E133" t="str">
            <v>Power Pack/Unit</v>
          </cell>
          <cell r="F133">
            <v>0</v>
          </cell>
        </row>
        <row r="134">
          <cell r="E134" t="str">
            <v>Pumping Unit (not rig pump)</v>
          </cell>
          <cell r="F134">
            <v>0</v>
          </cell>
        </row>
        <row r="135">
          <cell r="E135" t="str">
            <v>Reel</v>
          </cell>
          <cell r="F135">
            <v>0</v>
          </cell>
        </row>
        <row r="136">
          <cell r="E136" t="str">
            <v>Spooler</v>
          </cell>
          <cell r="F136">
            <v>0</v>
          </cell>
        </row>
        <row r="137">
          <cell r="E137" t="str">
            <v>Surface Test</v>
          </cell>
          <cell r="F137">
            <v>0</v>
          </cell>
        </row>
        <row r="138">
          <cell r="E138" t="str">
            <v>Tubing Hanger</v>
          </cell>
          <cell r="F138">
            <v>0</v>
          </cell>
        </row>
        <row r="139">
          <cell r="E139" t="str">
            <v>Surface X-tree</v>
          </cell>
          <cell r="F139">
            <v>0</v>
          </cell>
        </row>
        <row r="140">
          <cell r="E140" t="str">
            <v>Surface Wellhead</v>
          </cell>
          <cell r="F140">
            <v>0.10416666666666666</v>
          </cell>
        </row>
        <row r="141">
          <cell r="E141" t="str">
            <v>Winch</v>
          </cell>
          <cell r="F141">
            <v>0</v>
          </cell>
        </row>
        <row r="142">
          <cell r="E142" t="str">
            <v>Cement Blocks</v>
          </cell>
          <cell r="F142">
            <v>0</v>
          </cell>
        </row>
        <row r="143">
          <cell r="E143" t="str">
            <v>Collapsed Casing</v>
          </cell>
          <cell r="F143">
            <v>0</v>
          </cell>
        </row>
        <row r="144">
          <cell r="E144" t="str">
            <v>Dlfferential Sticking</v>
          </cell>
          <cell r="F144">
            <v>0</v>
          </cell>
        </row>
        <row r="145">
          <cell r="E145" t="str">
            <v>Formation/Differential Sticking</v>
          </cell>
          <cell r="F145">
            <v>0</v>
          </cell>
        </row>
        <row r="146">
          <cell r="E146" t="str">
            <v>Green Cement</v>
          </cell>
          <cell r="F146">
            <v>0</v>
          </cell>
        </row>
        <row r="147">
          <cell r="E147" t="str">
            <v>Wellbore Geometry</v>
          </cell>
          <cell r="F147">
            <v>0</v>
          </cell>
        </row>
        <row r="148">
          <cell r="E148" t="str">
            <v>Gelled Mud</v>
          </cell>
          <cell r="F148">
            <v>0</v>
          </cell>
        </row>
        <row r="149">
          <cell r="E149" t="str">
            <v>Poor Hole Cleaning</v>
          </cell>
          <cell r="F149">
            <v>0</v>
          </cell>
        </row>
        <row r="150">
          <cell r="E150" t="str">
            <v>Debns/Junk</v>
          </cell>
          <cell r="F150">
            <v>0</v>
          </cell>
        </row>
        <row r="151">
          <cell r="E151" t="str">
            <v>Key Seating</v>
          </cell>
          <cell r="F151">
            <v>0</v>
          </cell>
        </row>
        <row r="152">
          <cell r="E152" t="str">
            <v>Other</v>
          </cell>
          <cell r="F152">
            <v>0</v>
          </cell>
        </row>
        <row r="153">
          <cell r="E153" t="str">
            <v>Reactive Formations</v>
          </cell>
          <cell r="F153">
            <v>0</v>
          </cell>
        </row>
        <row r="154">
          <cell r="E154" t="str">
            <v>Mobile Salts</v>
          </cell>
          <cell r="F154">
            <v>0</v>
          </cell>
        </row>
        <row r="155">
          <cell r="E155" t="str">
            <v>Undergauge Hole</v>
          </cell>
          <cell r="F155">
            <v>0</v>
          </cell>
        </row>
        <row r="156">
          <cell r="E156" t="str">
            <v>Poor Communication</v>
          </cell>
          <cell r="F156">
            <v>0.125</v>
          </cell>
        </row>
        <row r="157">
          <cell r="E157" t="str">
            <v>Other</v>
          </cell>
          <cell r="F157">
            <v>0</v>
          </cell>
        </row>
        <row r="158">
          <cell r="E158" t="str">
            <v>Procedures</v>
          </cell>
          <cell r="F158">
            <v>0</v>
          </cell>
        </row>
        <row r="159">
          <cell r="E159" t="str">
            <v>Training</v>
          </cell>
          <cell r="F159">
            <v>0</v>
          </cell>
        </row>
        <row r="160">
          <cell r="F160">
            <v>5.1250000000000009</v>
          </cell>
        </row>
      </sheetData>
      <sheetData sheetId="5" refreshError="1"/>
      <sheetData sheetId="6" refreshError="1"/>
      <sheetData sheetId="7" refreshError="1"/>
      <sheetData sheetId="8" refreshError="1"/>
      <sheetData sheetId="9" refreshError="1">
        <row r="164">
          <cell r="C164" t="str">
            <v xml:space="preserve">Cementing     </v>
          </cell>
        </row>
        <row r="165">
          <cell r="C165" t="str">
            <v>Downhole_Failure</v>
          </cell>
        </row>
        <row r="166">
          <cell r="C166" t="str">
            <v>Downhole_Problems</v>
          </cell>
        </row>
        <row r="167">
          <cell r="C167" t="str">
            <v>Fluid_Problems</v>
          </cell>
        </row>
        <row r="168">
          <cell r="C168" t="str">
            <v>Unplanned_Waiting</v>
          </cell>
        </row>
        <row r="169">
          <cell r="C169" t="str">
            <v>Rig_Repairs</v>
          </cell>
        </row>
        <row r="170">
          <cell r="C170" t="str">
            <v>Surface_Equip_Failures</v>
          </cell>
        </row>
        <row r="171">
          <cell r="C171" t="str">
            <v>Stuck_Pipes</v>
          </cell>
        </row>
        <row r="172">
          <cell r="C172" t="str">
            <v>Human_Error</v>
          </cell>
        </row>
      </sheetData>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me Data"/>
      <sheetName val="Tops"/>
      <sheetName val="Operations Breakdown"/>
      <sheetName val="NPT Breakdown"/>
      <sheetName val="Codes"/>
      <sheetName val="NPT Phase"/>
      <sheetName val="Time vs. Depth"/>
      <sheetName val="DtoD Full"/>
      <sheetName val="DtoD Full No NPT"/>
      <sheetName val="Daily Operations Breakdown"/>
    </sheetNames>
    <sheetDataSet>
      <sheetData sheetId="0" refreshError="1"/>
      <sheetData sheetId="1" refreshError="1"/>
      <sheetData sheetId="2" refreshError="1"/>
      <sheetData sheetId="3" refreshError="1"/>
      <sheetData sheetId="4">
        <row r="2">
          <cell r="E2" t="str">
            <v>Days</v>
          </cell>
          <cell r="F2" t="str">
            <v>Hours</v>
          </cell>
        </row>
        <row r="3">
          <cell r="B3" t="str">
            <v>Rig up and Tear Down</v>
          </cell>
          <cell r="E3">
            <v>0</v>
          </cell>
          <cell r="F3">
            <v>0</v>
          </cell>
        </row>
        <row r="4">
          <cell r="B4" t="str">
            <v>Drill Actual</v>
          </cell>
          <cell r="E4">
            <v>21.958333333333329</v>
          </cell>
          <cell r="F4">
            <v>526.99999999999989</v>
          </cell>
        </row>
        <row r="5">
          <cell r="B5" t="str">
            <v>Reaming</v>
          </cell>
          <cell r="E5">
            <v>0.625</v>
          </cell>
          <cell r="F5">
            <v>15</v>
          </cell>
        </row>
        <row r="6">
          <cell r="B6" t="str">
            <v>Coring</v>
          </cell>
          <cell r="E6">
            <v>0</v>
          </cell>
          <cell r="F6">
            <v>0</v>
          </cell>
        </row>
        <row r="7">
          <cell r="B7" t="str">
            <v>Condition Mud &amp; Circulate</v>
          </cell>
          <cell r="E7">
            <v>1.5520833333333333</v>
          </cell>
          <cell r="F7">
            <v>37.25</v>
          </cell>
        </row>
        <row r="8">
          <cell r="B8" t="str">
            <v>Trips</v>
          </cell>
          <cell r="E8">
            <v>8.71875</v>
          </cell>
          <cell r="F8">
            <v>209.25</v>
          </cell>
        </row>
        <row r="9">
          <cell r="B9" t="str">
            <v>Lubricate Rig</v>
          </cell>
          <cell r="E9">
            <v>0.72916666666666685</v>
          </cell>
          <cell r="F9">
            <v>17.500000000000004</v>
          </cell>
        </row>
        <row r="10">
          <cell r="B10" t="str">
            <v>Repair Rig</v>
          </cell>
          <cell r="E10">
            <v>1.9375</v>
          </cell>
          <cell r="F10">
            <v>46.5</v>
          </cell>
        </row>
        <row r="11">
          <cell r="B11" t="str">
            <v>Cut off Drilling Line</v>
          </cell>
          <cell r="E11">
            <v>0</v>
          </cell>
          <cell r="F11">
            <v>0</v>
          </cell>
        </row>
        <row r="12">
          <cell r="B12" t="str">
            <v>Deviation Survey</v>
          </cell>
          <cell r="E12">
            <v>0</v>
          </cell>
          <cell r="F12">
            <v>0</v>
          </cell>
        </row>
        <row r="13">
          <cell r="B13" t="str">
            <v>Wire Line Logs</v>
          </cell>
          <cell r="E13">
            <v>1.1145833333333333</v>
          </cell>
          <cell r="F13">
            <v>26.75</v>
          </cell>
        </row>
        <row r="14">
          <cell r="B14" t="str">
            <v>Run Casing &amp; Cement</v>
          </cell>
          <cell r="E14">
            <v>4.6249999999999982</v>
          </cell>
          <cell r="F14">
            <v>110.99999999999996</v>
          </cell>
        </row>
        <row r="15">
          <cell r="B15" t="str">
            <v>Wait on Cement</v>
          </cell>
          <cell r="E15">
            <v>0.20833333333333331</v>
          </cell>
          <cell r="F15">
            <v>5</v>
          </cell>
        </row>
        <row r="16">
          <cell r="B16" t="str">
            <v>Nipple up BOP</v>
          </cell>
          <cell r="E16">
            <v>2.4375000000000004</v>
          </cell>
          <cell r="F16">
            <v>58.500000000000014</v>
          </cell>
        </row>
        <row r="17">
          <cell r="B17" t="str">
            <v>Test BOP</v>
          </cell>
          <cell r="E17">
            <v>0.65625</v>
          </cell>
          <cell r="F17">
            <v>15.75</v>
          </cell>
        </row>
        <row r="18">
          <cell r="B18" t="str">
            <v>Drill Stem Test</v>
          </cell>
          <cell r="E18">
            <v>0</v>
          </cell>
          <cell r="F18">
            <v>0</v>
          </cell>
        </row>
        <row r="19">
          <cell r="B19" t="str">
            <v>Plug Back</v>
          </cell>
          <cell r="E19">
            <v>0</v>
          </cell>
          <cell r="F19">
            <v>0</v>
          </cell>
        </row>
        <row r="20">
          <cell r="B20" t="str">
            <v>Squeeze Cement</v>
          </cell>
          <cell r="E20">
            <v>0</v>
          </cell>
          <cell r="F20">
            <v>0</v>
          </cell>
        </row>
        <row r="21">
          <cell r="B21" t="str">
            <v>Fishing</v>
          </cell>
          <cell r="E21">
            <v>0</v>
          </cell>
          <cell r="F21">
            <v>0</v>
          </cell>
        </row>
        <row r="22">
          <cell r="B22" t="str">
            <v>Directional Work</v>
          </cell>
          <cell r="E22">
            <v>1.9895833333333333</v>
          </cell>
          <cell r="F22">
            <v>47.75</v>
          </cell>
        </row>
        <row r="23">
          <cell r="B23" t="str">
            <v>Completion</v>
          </cell>
          <cell r="E23">
            <v>0</v>
          </cell>
          <cell r="F23">
            <v>0</v>
          </cell>
        </row>
        <row r="24">
          <cell r="E24">
            <v>46.552083333333329</v>
          </cell>
          <cell r="F24">
            <v>1117.25</v>
          </cell>
        </row>
        <row r="25">
          <cell r="E25" t="str">
            <v>Channelling</v>
          </cell>
          <cell r="F25">
            <v>0</v>
          </cell>
        </row>
        <row r="26">
          <cell r="E26" t="str">
            <v>Service Co. Downhole</v>
          </cell>
          <cell r="F26">
            <v>0</v>
          </cell>
        </row>
        <row r="27">
          <cell r="E27" t="str">
            <v>Early Set</v>
          </cell>
          <cell r="F27">
            <v>0</v>
          </cell>
        </row>
        <row r="28">
          <cell r="E28" t="str">
            <v>Failed to Set</v>
          </cell>
          <cell r="F28">
            <v>0</v>
          </cell>
        </row>
        <row r="29">
          <cell r="E29" t="str">
            <v>Late Set</v>
          </cell>
          <cell r="F29">
            <v>0</v>
          </cell>
        </row>
        <row r="30">
          <cell r="E30" t="str">
            <v>Lost Returns</v>
          </cell>
          <cell r="F30">
            <v>0</v>
          </cell>
        </row>
        <row r="31">
          <cell r="E31" t="str">
            <v>Service Co. Surface</v>
          </cell>
          <cell r="F31">
            <v>0</v>
          </cell>
        </row>
        <row r="32">
          <cell r="E32" t="str">
            <v>Downhole Well Control Valve</v>
          </cell>
          <cell r="F32">
            <v>0</v>
          </cell>
        </row>
        <row r="33">
          <cell r="E33" t="str">
            <v>BHAfTool</v>
          </cell>
          <cell r="F33">
            <v>0</v>
          </cell>
        </row>
        <row r="34">
          <cell r="E34" t="str">
            <v>Bit Failure</v>
          </cell>
          <cell r="F34">
            <v>0</v>
          </cell>
        </row>
        <row r="35">
          <cell r="E35" t="str">
            <v>Casing/Liner</v>
          </cell>
          <cell r="F35">
            <v>0</v>
          </cell>
        </row>
        <row r="36">
          <cell r="E36" t="str">
            <v>Coil Connector</v>
          </cell>
          <cell r="F36">
            <v>0</v>
          </cell>
        </row>
        <row r="37">
          <cell r="E37" t="str">
            <v>Coil Tubing</v>
          </cell>
          <cell r="F37">
            <v>0</v>
          </cell>
        </row>
        <row r="38">
          <cell r="E38" t="str">
            <v>Coring Problems/Failure</v>
          </cell>
          <cell r="F38">
            <v>0</v>
          </cell>
        </row>
        <row r="39">
          <cell r="E39" t="str">
            <v>Completion - Other</v>
          </cell>
          <cell r="F39">
            <v>0</v>
          </cell>
        </row>
        <row r="40">
          <cell r="E40" t="str">
            <v>Completion - Screen</v>
          </cell>
          <cell r="F40">
            <v>0</v>
          </cell>
        </row>
        <row r="41">
          <cell r="E41" t="str">
            <v>Circulation Sub</v>
          </cell>
          <cell r="F41">
            <v>0</v>
          </cell>
        </row>
        <row r="42">
          <cell r="E42" t="str">
            <v>Completion - Tubing</v>
          </cell>
          <cell r="F42">
            <v>0</v>
          </cell>
        </row>
        <row r="43">
          <cell r="E43" t="str">
            <v>DST</v>
          </cell>
          <cell r="F43">
            <v>0</v>
          </cell>
        </row>
        <row r="44">
          <cell r="E44" t="str">
            <v>Disconnect Sub</v>
          </cell>
          <cell r="F44">
            <v>0</v>
          </cell>
        </row>
        <row r="45">
          <cell r="E45" t="str">
            <v>ESP</v>
          </cell>
          <cell r="F45">
            <v>0</v>
          </cell>
        </row>
        <row r="46">
          <cell r="E46" t="str">
            <v>ESP Cable</v>
          </cell>
          <cell r="F46">
            <v>0</v>
          </cell>
        </row>
        <row r="47">
          <cell r="E47" t="str">
            <v>Casing /Liner Accessories</v>
          </cell>
          <cell r="F47">
            <v>0</v>
          </cell>
        </row>
        <row r="48">
          <cell r="E48" t="str">
            <v>Gravel Pack/Frac Pak</v>
          </cell>
          <cell r="F48">
            <v>0</v>
          </cell>
        </row>
        <row r="49">
          <cell r="E49" t="str">
            <v>Heat Trace</v>
          </cell>
          <cell r="F49">
            <v>0</v>
          </cell>
        </row>
        <row r="50">
          <cell r="E50" t="str">
            <v>Hanger/BPR/TSR/Expansion Joint</v>
          </cell>
          <cell r="F50">
            <v>0</v>
          </cell>
        </row>
        <row r="51">
          <cell r="E51" t="str">
            <v>Wireline/Slickline</v>
          </cell>
          <cell r="F51">
            <v>0</v>
          </cell>
        </row>
        <row r="52">
          <cell r="E52" t="str">
            <v>MWD/LWD</v>
          </cell>
          <cell r="F52">
            <v>2.8958333333333335</v>
          </cell>
        </row>
        <row r="53">
          <cell r="E53" t="str">
            <v>Logging Tool Failure</v>
          </cell>
          <cell r="F53">
            <v>0</v>
          </cell>
        </row>
        <row r="54">
          <cell r="E54" t="str">
            <v>Motor/Turbines</v>
          </cell>
          <cell r="F54">
            <v>0</v>
          </cell>
        </row>
        <row r="55">
          <cell r="E55" t="str">
            <v>Other Coil Downhole</v>
          </cell>
          <cell r="F55">
            <v>0</v>
          </cell>
        </row>
        <row r="56">
          <cell r="E56" t="str">
            <v>Orienter</v>
          </cell>
          <cell r="F56">
            <v>0</v>
          </cell>
        </row>
        <row r="57">
          <cell r="E57" t="str">
            <v>Other</v>
          </cell>
          <cell r="F57">
            <v>0</v>
          </cell>
        </row>
        <row r="58">
          <cell r="E58" t="str">
            <v>Packer</v>
          </cell>
          <cell r="F58">
            <v>0</v>
          </cell>
        </row>
        <row r="59">
          <cell r="E59" t="str">
            <v>Perforation</v>
          </cell>
          <cell r="F59">
            <v>0</v>
          </cell>
        </row>
        <row r="60">
          <cell r="E60" t="str">
            <v>Drillpipe</v>
          </cell>
          <cell r="F60">
            <v>0</v>
          </cell>
        </row>
        <row r="61">
          <cell r="E61" t="str">
            <v>Downhole Sensor/Gauge</v>
          </cell>
          <cell r="F61">
            <v>0</v>
          </cell>
        </row>
        <row r="62">
          <cell r="E62" t="str">
            <v>Survey</v>
          </cell>
          <cell r="F62">
            <v>0</v>
          </cell>
        </row>
        <row r="63">
          <cell r="E63" t="str">
            <v>Bit Balling</v>
          </cell>
          <cell r="F63">
            <v>0</v>
          </cell>
        </row>
        <row r="64">
          <cell r="E64" t="str">
            <v>Lost Circulation</v>
          </cell>
          <cell r="F64">
            <v>0</v>
          </cell>
        </row>
        <row r="65">
          <cell r="E65" t="str">
            <v>Collapsed Casing</v>
          </cell>
          <cell r="F65">
            <v>0</v>
          </cell>
        </row>
        <row r="66">
          <cell r="E66" t="str">
            <v>Directional Control</v>
          </cell>
          <cell r="F66">
            <v>0</v>
          </cell>
        </row>
        <row r="67">
          <cell r="E67" t="str">
            <v>Fill/Debris (Undefined)</v>
          </cell>
          <cell r="F67">
            <v>0</v>
          </cell>
        </row>
        <row r="68">
          <cell r="E68" t="str">
            <v>Junk</v>
          </cell>
          <cell r="F68">
            <v>0</v>
          </cell>
        </row>
        <row r="69">
          <cell r="E69" t="str">
            <v>Other</v>
          </cell>
          <cell r="F69">
            <v>0</v>
          </cell>
        </row>
        <row r="70">
          <cell r="E70" t="str">
            <v>Remedial</v>
          </cell>
          <cell r="F70">
            <v>0</v>
          </cell>
        </row>
        <row r="71">
          <cell r="E71" t="str">
            <v>Sand</v>
          </cell>
          <cell r="F71">
            <v>0</v>
          </cell>
        </row>
        <row r="72">
          <cell r="E72" t="str">
            <v>Scale</v>
          </cell>
          <cell r="F72">
            <v>0</v>
          </cell>
        </row>
        <row r="73">
          <cell r="E73" t="str">
            <v>Shallow Gas Hazards</v>
          </cell>
          <cell r="F73">
            <v>0</v>
          </cell>
        </row>
        <row r="74">
          <cell r="E74" t="str">
            <v>Wellbore Instability</v>
          </cell>
          <cell r="F74">
            <v>0</v>
          </cell>
        </row>
        <row r="75">
          <cell r="E75" t="str">
            <v>Shallow Water Hazards</v>
          </cell>
          <cell r="F75">
            <v>0</v>
          </cell>
        </row>
        <row r="76">
          <cell r="E76" t="str">
            <v>Tight Hole</v>
          </cell>
          <cell r="F76">
            <v>0</v>
          </cell>
        </row>
        <row r="77">
          <cell r="E77" t="str">
            <v>Wax/Paraffin</v>
          </cell>
          <cell r="F77">
            <v>0</v>
          </cell>
        </row>
        <row r="78">
          <cell r="E78" t="str">
            <v>V - Well Control</v>
          </cell>
          <cell r="F78">
            <v>0</v>
          </cell>
        </row>
        <row r="79">
          <cell r="E79" t="str">
            <v>Window Milling</v>
          </cell>
          <cell r="F79">
            <v>0</v>
          </cell>
        </row>
        <row r="80">
          <cell r="E80" t="str">
            <v>Barite Sag</v>
          </cell>
          <cell r="F80">
            <v>0</v>
          </cell>
        </row>
        <row r="81">
          <cell r="E81" t="str">
            <v>Hole Cleaning</v>
          </cell>
          <cell r="F81">
            <v>0</v>
          </cell>
        </row>
        <row r="82">
          <cell r="E82" t="str">
            <v>Mud Conditioning</v>
          </cell>
          <cell r="F82">
            <v>0</v>
          </cell>
        </row>
        <row r="83">
          <cell r="E83" t="str">
            <v>Displacement</v>
          </cell>
          <cell r="F83">
            <v>0</v>
          </cell>
        </row>
        <row r="84">
          <cell r="E84" t="str">
            <v>Filtration</v>
          </cell>
          <cell r="F84">
            <v>0</v>
          </cell>
        </row>
        <row r="85">
          <cell r="E85" t="str">
            <v>Gas Hydrates</v>
          </cell>
          <cell r="F85">
            <v>0</v>
          </cell>
        </row>
        <row r="86">
          <cell r="E86" t="str">
            <v>Other</v>
          </cell>
          <cell r="F86">
            <v>0</v>
          </cell>
        </row>
        <row r="87">
          <cell r="E87" t="str">
            <v>Properties</v>
          </cell>
          <cell r="F87">
            <v>0</v>
          </cell>
        </row>
        <row r="88">
          <cell r="E88" t="str">
            <v>Waste Management</v>
          </cell>
          <cell r="F88">
            <v>0</v>
          </cell>
        </row>
        <row r="89">
          <cell r="E89" t="str">
            <v>Crane</v>
          </cell>
          <cell r="F89">
            <v>0</v>
          </cell>
        </row>
        <row r="90">
          <cell r="E90" t="str">
            <v>Current/Tide</v>
          </cell>
          <cell r="F90">
            <v>0</v>
          </cell>
        </row>
        <row r="91">
          <cell r="E91" t="str">
            <v>Daylight</v>
          </cell>
          <cell r="F91">
            <v>0</v>
          </cell>
        </row>
        <row r="92">
          <cell r="E92" t="str">
            <v>HSE</v>
          </cell>
          <cell r="F92">
            <v>0</v>
          </cell>
        </row>
        <row r="93">
          <cell r="E93" t="str">
            <v>Labour Problems or Sabotage</v>
          </cell>
          <cell r="F93">
            <v>0</v>
          </cell>
        </row>
        <row r="94">
          <cell r="E94" t="str">
            <v>Orders</v>
          </cell>
          <cell r="F94">
            <v>0</v>
          </cell>
        </row>
        <row r="95">
          <cell r="E95" t="str">
            <v>Other</v>
          </cell>
          <cell r="F95">
            <v>0</v>
          </cell>
        </row>
        <row r="96">
          <cell r="E96" t="str">
            <v>Permits</v>
          </cell>
          <cell r="F96">
            <v>0</v>
          </cell>
        </row>
        <row r="97">
          <cell r="E97" t="str">
            <v>Personnel</v>
          </cell>
          <cell r="F97">
            <v>0</v>
          </cell>
        </row>
        <row r="98">
          <cell r="E98" t="str">
            <v>Power</v>
          </cell>
          <cell r="F98">
            <v>0</v>
          </cell>
        </row>
        <row r="99">
          <cell r="E99" t="str">
            <v>Production</v>
          </cell>
          <cell r="F99">
            <v>0</v>
          </cell>
        </row>
        <row r="100">
          <cell r="E100" t="str">
            <v>Supplies</v>
          </cell>
          <cell r="F100">
            <v>0</v>
          </cell>
        </row>
        <row r="101">
          <cell r="E101" t="str">
            <v>Transportation</v>
          </cell>
          <cell r="F101">
            <v>0</v>
          </cell>
        </row>
        <row r="102">
          <cell r="E102" t="str">
            <v>Utilities</v>
          </cell>
          <cell r="F102">
            <v>0</v>
          </cell>
        </row>
        <row r="103">
          <cell r="E103" t="str">
            <v>Wind</v>
          </cell>
          <cell r="F103">
            <v>0</v>
          </cell>
        </row>
        <row r="104">
          <cell r="E104" t="str">
            <v>Weather</v>
          </cell>
          <cell r="F104">
            <v>0</v>
          </cell>
        </row>
        <row r="105">
          <cell r="E105" t="str">
            <v>ВОР / Well Control (Drilling Contractor)</v>
          </cell>
          <cell r="F105">
            <v>0</v>
          </cell>
        </row>
        <row r="106">
          <cell r="E106" t="str">
            <v>Drilling Mud/Circ System</v>
          </cell>
          <cell r="F106">
            <v>7.2916666666666657E-2</v>
          </cell>
        </row>
        <row r="107">
          <cell r="E107" t="str">
            <v>Drilling Derrick</v>
          </cell>
          <cell r="F107">
            <v>0</v>
          </cell>
        </row>
        <row r="108">
          <cell r="E108" t="str">
            <v>DP System</v>
          </cell>
          <cell r="F108">
            <v>0</v>
          </cell>
        </row>
        <row r="109">
          <cell r="E109" t="str">
            <v>Draw Works</v>
          </cell>
          <cell r="F109">
            <v>1.7708333333333335</v>
          </cell>
        </row>
        <row r="110">
          <cell r="E110" t="str">
            <v>Floor Equipment</v>
          </cell>
          <cell r="F110">
            <v>0</v>
          </cell>
        </row>
        <row r="111">
          <cell r="E111" t="str">
            <v>Jacking Equipment</v>
          </cell>
          <cell r="F111">
            <v>0</v>
          </cell>
        </row>
        <row r="112">
          <cell r="E112" t="str">
            <v>Kelly</v>
          </cell>
          <cell r="F112">
            <v>0</v>
          </cell>
        </row>
        <row r="113">
          <cell r="E113" t="str">
            <v>Main Unit</v>
          </cell>
          <cell r="F113">
            <v>0</v>
          </cell>
        </row>
        <row r="114">
          <cell r="E114" t="str">
            <v>Mooring Equipment</v>
          </cell>
          <cell r="F114">
            <v>0</v>
          </cell>
        </row>
        <row r="115">
          <cell r="E115" t="str">
            <v>Other</v>
          </cell>
          <cell r="F115">
            <v>0</v>
          </cell>
        </row>
        <row r="116">
          <cell r="E116" t="str">
            <v>Power/Compressors</v>
          </cell>
          <cell r="F116">
            <v>9.3749999999999986E-2</v>
          </cell>
        </row>
        <row r="117">
          <cell r="E117" t="str">
            <v>Rotary</v>
          </cell>
          <cell r="F117">
            <v>0</v>
          </cell>
        </row>
        <row r="118">
          <cell r="E118" t="str">
            <v>Skidding/Moving Equipment</v>
          </cell>
          <cell r="F118">
            <v>0</v>
          </cell>
        </row>
        <row r="119">
          <cell r="E119" t="str">
            <v>Top Drive</v>
          </cell>
          <cell r="F119">
            <v>0</v>
          </cell>
        </row>
        <row r="120">
          <cell r="E120" t="str">
            <v>Surface Well Control (non-drilling contractor)</v>
          </cell>
          <cell r="F120">
            <v>0</v>
          </cell>
        </row>
        <row r="121">
          <cell r="E121" t="str">
            <v>Casing Hanger</v>
          </cell>
          <cell r="F121">
            <v>0</v>
          </cell>
        </row>
        <row r="122">
          <cell r="E122" t="str">
            <v>Mud/Circ System</v>
          </cell>
          <cell r="F122">
            <v>0</v>
          </cell>
        </row>
        <row r="123">
          <cell r="E123" t="str">
            <v>Coil Tubing</v>
          </cell>
          <cell r="F123">
            <v>0</v>
          </cell>
        </row>
        <row r="124">
          <cell r="E124" t="str">
            <v>Crane</v>
          </cell>
          <cell r="F124">
            <v>0</v>
          </cell>
        </row>
        <row r="125">
          <cell r="E125" t="str">
            <v>Surface Data</v>
          </cell>
          <cell r="F125">
            <v>0</v>
          </cell>
        </row>
        <row r="126">
          <cell r="E126" t="str">
            <v>DST Handling</v>
          </cell>
          <cell r="F126">
            <v>0</v>
          </cell>
        </row>
        <row r="127">
          <cell r="E127" t="str">
            <v>Injector</v>
          </cell>
          <cell r="F127">
            <v>0</v>
          </cell>
        </row>
        <row r="128">
          <cell r="E128" t="str">
            <v>Fluid Lines</v>
          </cell>
          <cell r="F128">
            <v>0</v>
          </cell>
        </row>
        <row r="129">
          <cell r="E129" t="str">
            <v>Main Unit</v>
          </cell>
          <cell r="F129">
            <v>0</v>
          </cell>
        </row>
        <row r="130">
          <cell r="E130" t="str">
            <v>Other Coil Tubing</v>
          </cell>
          <cell r="F130">
            <v>0</v>
          </cell>
        </row>
        <row r="131">
          <cell r="E131" t="str">
            <v>Other</v>
          </cell>
          <cell r="F131">
            <v>0</v>
          </cell>
        </row>
        <row r="132">
          <cell r="E132" t="str">
            <v>Pipe/Casing Handling</v>
          </cell>
          <cell r="F132">
            <v>6.25E-2</v>
          </cell>
        </row>
        <row r="133">
          <cell r="E133" t="str">
            <v>Power Pack/Unit</v>
          </cell>
          <cell r="F133">
            <v>0</v>
          </cell>
        </row>
        <row r="134">
          <cell r="E134" t="str">
            <v>Pumping Unit (not rig pump)</v>
          </cell>
          <cell r="F134">
            <v>0</v>
          </cell>
        </row>
        <row r="135">
          <cell r="E135" t="str">
            <v>Reel</v>
          </cell>
          <cell r="F135">
            <v>0</v>
          </cell>
        </row>
        <row r="136">
          <cell r="E136" t="str">
            <v>Spooler</v>
          </cell>
          <cell r="F136">
            <v>0</v>
          </cell>
        </row>
        <row r="137">
          <cell r="E137" t="str">
            <v>Surface Test</v>
          </cell>
          <cell r="F137">
            <v>0</v>
          </cell>
        </row>
        <row r="138">
          <cell r="E138" t="str">
            <v>Tubing Hanger</v>
          </cell>
          <cell r="F138">
            <v>0</v>
          </cell>
        </row>
        <row r="139">
          <cell r="E139" t="str">
            <v>Surface X-tree</v>
          </cell>
          <cell r="F139">
            <v>0</v>
          </cell>
        </row>
        <row r="140">
          <cell r="E140" t="str">
            <v>Surface Wellhead</v>
          </cell>
          <cell r="F140">
            <v>0.10416666666666666</v>
          </cell>
        </row>
        <row r="141">
          <cell r="E141" t="str">
            <v>Winch</v>
          </cell>
          <cell r="F141">
            <v>0</v>
          </cell>
        </row>
        <row r="142">
          <cell r="E142" t="str">
            <v>Cement Blocks</v>
          </cell>
          <cell r="F142">
            <v>0</v>
          </cell>
        </row>
        <row r="143">
          <cell r="E143" t="str">
            <v>Collapsed Casing</v>
          </cell>
          <cell r="F143">
            <v>0</v>
          </cell>
        </row>
        <row r="144">
          <cell r="E144" t="str">
            <v>Dlfferential Sticking</v>
          </cell>
          <cell r="F144">
            <v>0</v>
          </cell>
        </row>
        <row r="145">
          <cell r="E145" t="str">
            <v>Formation/Differential Sticking</v>
          </cell>
          <cell r="F145">
            <v>0</v>
          </cell>
        </row>
        <row r="146">
          <cell r="E146" t="str">
            <v>Green Cement</v>
          </cell>
          <cell r="F146">
            <v>0</v>
          </cell>
        </row>
        <row r="147">
          <cell r="E147" t="str">
            <v>Wellbore Geometry</v>
          </cell>
          <cell r="F147">
            <v>0</v>
          </cell>
        </row>
        <row r="148">
          <cell r="E148" t="str">
            <v>Gelled Mud</v>
          </cell>
          <cell r="F148">
            <v>0</v>
          </cell>
        </row>
        <row r="149">
          <cell r="E149" t="str">
            <v>Poor Hole Cleaning</v>
          </cell>
          <cell r="F149">
            <v>0</v>
          </cell>
        </row>
        <row r="150">
          <cell r="E150" t="str">
            <v>Debns/Junk</v>
          </cell>
          <cell r="F150">
            <v>0</v>
          </cell>
        </row>
        <row r="151">
          <cell r="E151" t="str">
            <v>Key Seating</v>
          </cell>
          <cell r="F151">
            <v>0</v>
          </cell>
        </row>
        <row r="152">
          <cell r="E152" t="str">
            <v>Other</v>
          </cell>
          <cell r="F152">
            <v>0</v>
          </cell>
        </row>
        <row r="153">
          <cell r="E153" t="str">
            <v>Reactive Formations</v>
          </cell>
          <cell r="F153">
            <v>0</v>
          </cell>
        </row>
        <row r="154">
          <cell r="E154" t="str">
            <v>Mobile Salts</v>
          </cell>
          <cell r="F154">
            <v>0</v>
          </cell>
        </row>
        <row r="155">
          <cell r="E155" t="str">
            <v>Undergauge Hole</v>
          </cell>
          <cell r="F155">
            <v>0</v>
          </cell>
        </row>
        <row r="156">
          <cell r="E156" t="str">
            <v>Poor Communication</v>
          </cell>
          <cell r="F156">
            <v>0.125</v>
          </cell>
        </row>
        <row r="157">
          <cell r="E157" t="str">
            <v>Other</v>
          </cell>
          <cell r="F157">
            <v>0</v>
          </cell>
        </row>
        <row r="158">
          <cell r="E158" t="str">
            <v>Procedures</v>
          </cell>
          <cell r="F158">
            <v>0</v>
          </cell>
        </row>
        <row r="159">
          <cell r="E159" t="str">
            <v>Training</v>
          </cell>
          <cell r="F159">
            <v>0</v>
          </cell>
        </row>
        <row r="160">
          <cell r="F160">
            <v>5.1250000000000009</v>
          </cell>
        </row>
      </sheetData>
      <sheetData sheetId="5" refreshError="1"/>
      <sheetData sheetId="6" refreshError="1"/>
      <sheetData sheetId="7"/>
      <sheetData sheetId="8" refreshError="1"/>
      <sheetData sheetId="9">
        <row r="164">
          <cell r="C164" t="str">
            <v xml:space="preserve">Cementing     </v>
          </cell>
        </row>
        <row r="165">
          <cell r="C165" t="str">
            <v>Downhole_Failure</v>
          </cell>
        </row>
        <row r="166">
          <cell r="C166" t="str">
            <v>Downhole_Problems</v>
          </cell>
        </row>
        <row r="167">
          <cell r="C167" t="str">
            <v>Fluid_Problems</v>
          </cell>
        </row>
        <row r="168">
          <cell r="C168" t="str">
            <v>Unplanned_Waiting</v>
          </cell>
        </row>
        <row r="169">
          <cell r="C169" t="str">
            <v>Rig_Repairs</v>
          </cell>
        </row>
        <row r="170">
          <cell r="C170" t="str">
            <v>Surface_Equip_Failures</v>
          </cell>
        </row>
        <row r="171">
          <cell r="C171" t="str">
            <v>Stuck_Pipes</v>
          </cell>
        </row>
        <row r="172">
          <cell r="C172" t="str">
            <v>Human_Error</v>
          </cell>
        </row>
      </sheetData>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ell Plan 1"/>
      <sheetName val="actual"/>
      <sheetName val="diagram"/>
      <sheetName val="36&quot;"/>
      <sheetName val="26&quot;"/>
      <sheetName val="17 12&quot;"/>
      <sheetName val="12 14&quot;"/>
      <sheetName val="8 12&quot;"/>
      <sheetName val="compl"/>
      <sheetName val="DOH"/>
      <sheetName val="Account"/>
      <sheetName val="Projects"/>
      <sheetName val="JOB_Terms"/>
      <sheetName val="Assumption"/>
      <sheetName val="DOH(SGT+BNY+SRG)"/>
      <sheetName val="DATA CHART"/>
      <sheetName val="BUDGET"/>
      <sheetName val="VAT out"/>
      <sheetName val="Sheet5"/>
      <sheetName val="Page 1"/>
      <sheetName val="Struktur Gas"/>
      <sheetName val="F8.5-OWN"/>
      <sheetName val="Daily"/>
      <sheetName val="G.PEP"/>
      <sheetName val="G.Ast1"/>
      <sheetName val="Well_Plan_1"/>
      <sheetName val="17_12&quot;"/>
      <sheetName val="12_14&quot;"/>
      <sheetName val="8_12&quot;"/>
      <sheetName val="DATA_CHART"/>
      <sheetName val="VAT_out"/>
      <sheetName val="LAPISAN a7"/>
      <sheetName val="OrgRates2000"/>
      <sheetName val="Eng_Hrs _HO_"/>
      <sheetName val="rms mek"/>
      <sheetName val="DATA"/>
      <sheetName val="SHELL_BOTTOM"/>
      <sheetName val="PERHITUNGAN  KEEKONOMIAN"/>
      <sheetName val="SENSITIVITAS"/>
    </sheetNames>
    <sheetDataSet>
      <sheetData sheetId="0" refreshError="1">
        <row r="5">
          <cell r="H5" t="str">
            <v>PT. PERTAMINA REGION JAWA</v>
          </cell>
        </row>
        <row r="161">
          <cell r="J161">
            <v>305</v>
          </cell>
        </row>
      </sheetData>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y Curve Forecast"/>
      <sheetName val="Drag Per Length Vs. Depth"/>
      <sheetName val="Torque Vs. Depth"/>
      <sheetName val="Rotate - Slide Spreadsheet"/>
    </sheetNames>
    <sheetDataSet>
      <sheetData sheetId="0" refreshError="1"/>
      <sheetData sheetId="1" refreshError="1"/>
      <sheetData sheetId="2" refreshError="1"/>
      <sheetData sheetId="3"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rveillance"/>
      <sheetName val="DVD Graph"/>
      <sheetName val="Planned Program"/>
      <sheetName val="Time Breakdown"/>
      <sheetName val="Chart Operation BD Summary"/>
      <sheetName val="Chart Op BD Analysis"/>
      <sheetName val="Chart3"/>
      <sheetName val="NPT Breakdown"/>
      <sheetName val="Chart5"/>
      <sheetName val="Chart6"/>
      <sheetName val="NPT UPDATES Without WOW"/>
      <sheetName val="Planned DCR"/>
      <sheetName val="Actual DCR"/>
      <sheetName val="FWC Estimate"/>
      <sheetName val="Sheet1"/>
      <sheetName val="Chart7"/>
    </sheetNames>
    <sheetDataSet>
      <sheetData sheetId="0">
        <row r="4">
          <cell r="E4">
            <v>0</v>
          </cell>
        </row>
      </sheetData>
      <sheetData sheetId="1" refreshError="1"/>
      <sheetData sheetId="2" refreshError="1"/>
      <sheetData sheetId="3" refreshError="1"/>
      <sheetData sheetId="4" refreshError="1"/>
      <sheetData sheetId="5" refreshError="1"/>
      <sheetData sheetId="6" refreshError="1"/>
      <sheetData sheetId="7">
        <row r="84">
          <cell r="E84" t="e">
            <v>#REF!</v>
          </cell>
        </row>
      </sheetData>
      <sheetData sheetId="8" refreshError="1"/>
      <sheetData sheetId="9" refreshError="1"/>
      <sheetData sheetId="10" refreshError="1"/>
      <sheetData sheetId="11" refreshError="1"/>
      <sheetData sheetId="12">
        <row r="4">
          <cell r="E4" t="str">
            <v>Day-1</v>
          </cell>
        </row>
      </sheetData>
      <sheetData sheetId="13">
        <row r="72">
          <cell r="F72">
            <v>3.2</v>
          </cell>
        </row>
      </sheetData>
      <sheetData sheetId="14" refreshError="1"/>
      <sheetData sheetId="1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20gas"/>
      <sheetName val="20gas.ticket"/>
      <sheetName val="1338"/>
      <sheetName val="958"/>
      <sheetName val="7LOST"/>
      <sheetName val="7in2"/>
      <sheetName val="1338ticket"/>
      <sheetName val="958ticket"/>
      <sheetName val="7LOSTticket"/>
      <sheetName val="7ticket2"/>
      <sheetName val="10+12 "/>
      <sheetName val="11+13"/>
      <sheetName val="CoverPg"/>
      <sheetName val="Risk Assess"/>
      <sheetName val="5&quot; Liner Rev"/>
      <sheetName val="Mix Procedure-Cement"/>
      <sheetName val="Mix Procedure-Spacer "/>
      <sheetName val="Site Procedure"/>
      <sheetName val="Opticem"/>
      <sheetName val="Cost Estimation"/>
      <sheetName val="Price list"/>
      <sheetName val="Casing Accessories"/>
      <sheetName val="BID CALCULATION"/>
      <sheetName val="Annex B"/>
      <sheetName val="Well Plan 1"/>
    </sheetNames>
    <sheetDataSet>
      <sheetData sheetId="0">
        <row r="1">
          <cell r="B1" t="str">
            <v>Common Cementing Additive</v>
          </cell>
          <cell r="D1" t="str">
            <v>Units</v>
          </cell>
          <cell r="E1" t="str">
            <v>Units2</v>
          </cell>
          <cell r="G1" t="str">
            <v>Spacer</v>
          </cell>
          <cell r="J1" t="str">
            <v>Centralizer</v>
          </cell>
          <cell r="M1" t="str">
            <v>CASING SIZE</v>
          </cell>
          <cell r="O1" t="str">
            <v>Casing Weight</v>
          </cell>
          <cell r="Q1" t="str">
            <v>Casing Grade</v>
          </cell>
          <cell r="S1" t="str">
            <v>Service Ref</v>
          </cell>
          <cell r="T1" t="str">
            <v>Services</v>
          </cell>
          <cell r="U1" t="str">
            <v>CostService</v>
          </cell>
          <cell r="V1" t="str">
            <v>Unit3</v>
          </cell>
        </row>
        <row r="2">
          <cell r="B2">
            <v>0</v>
          </cell>
          <cell r="D2">
            <v>0</v>
          </cell>
        </row>
        <row r="3">
          <cell r="A3">
            <v>100005053</v>
          </cell>
          <cell r="B3" t="str">
            <v>CaCl2, 55lbs/sk</v>
          </cell>
          <cell r="D3" t="str">
            <v>% bwoc</v>
          </cell>
          <cell r="E3" t="str">
            <v>lbs</v>
          </cell>
          <cell r="G3" t="str">
            <v>Dual Spacer 10 ppg</v>
          </cell>
          <cell r="J3" t="str">
            <v>24" Bow Centralizer</v>
          </cell>
          <cell r="M3">
            <v>3.5</v>
          </cell>
          <cell r="O3">
            <v>9.3000000000000007</v>
          </cell>
          <cell r="Q3" t="str">
            <v>C-75</v>
          </cell>
          <cell r="S3">
            <v>16091</v>
          </cell>
          <cell r="T3" t="str">
            <v>Base and Depth Charge (0' - 2000')</v>
          </cell>
          <cell r="U3">
            <v>2742</v>
          </cell>
          <cell r="V3" t="str">
            <v>job</v>
          </cell>
          <cell r="W3">
            <v>143</v>
          </cell>
          <cell r="X3" t="str">
            <v>100 bbl Batch Mixer, per 4 hrs or fraction</v>
          </cell>
          <cell r="Y3">
            <v>1265</v>
          </cell>
          <cell r="Z3" t="str">
            <v>job</v>
          </cell>
        </row>
        <row r="4">
          <cell r="A4">
            <v>100005054</v>
          </cell>
          <cell r="B4" t="str">
            <v>CaCl2 liquid</v>
          </cell>
          <cell r="D4" t="str">
            <v>gps</v>
          </cell>
          <cell r="E4" t="str">
            <v>gals</v>
          </cell>
          <cell r="G4" t="str">
            <v>Dual Spacer 11 ppg</v>
          </cell>
          <cell r="J4" t="str">
            <v>20" Bow Centralizer</v>
          </cell>
          <cell r="M4">
            <v>4.5</v>
          </cell>
          <cell r="O4">
            <v>20</v>
          </cell>
          <cell r="Q4" t="str">
            <v>C-95</v>
          </cell>
          <cell r="S4">
            <v>16091</v>
          </cell>
          <cell r="T4" t="str">
            <v>Base and Depth Charge (2001' - 3000')</v>
          </cell>
          <cell r="U4">
            <v>3565</v>
          </cell>
          <cell r="V4" t="str">
            <v>job</v>
          </cell>
          <cell r="W4">
            <v>143</v>
          </cell>
          <cell r="X4" t="str">
            <v>Each Additional Hour or Fraction</v>
          </cell>
          <cell r="Y4">
            <v>272</v>
          </cell>
          <cell r="Z4" t="str">
            <v>Hours</v>
          </cell>
        </row>
        <row r="5">
          <cell r="A5">
            <v>100003657</v>
          </cell>
          <cell r="B5" t="str">
            <v>CFR-3 L</v>
          </cell>
          <cell r="D5" t="str">
            <v>gps</v>
          </cell>
          <cell r="E5" t="str">
            <v>gals</v>
          </cell>
          <cell r="G5" t="str">
            <v>Dual Spacer 12 ppg</v>
          </cell>
          <cell r="J5" t="str">
            <v>16" Bow Centralizer</v>
          </cell>
          <cell r="M5">
            <v>5.5</v>
          </cell>
          <cell r="O5">
            <v>23</v>
          </cell>
          <cell r="Q5" t="str">
            <v>F-25</v>
          </cell>
          <cell r="S5">
            <v>16091</v>
          </cell>
          <cell r="T5" t="str">
            <v>Base and Depth Charge (3001' - 4000')</v>
          </cell>
          <cell r="U5">
            <v>3853</v>
          </cell>
          <cell r="V5" t="str">
            <v>job</v>
          </cell>
          <cell r="W5">
            <v>18646</v>
          </cell>
          <cell r="X5" t="str">
            <v>Water Storage Tank over than 250 bbls</v>
          </cell>
          <cell r="Y5">
            <v>2328.75</v>
          </cell>
          <cell r="Z5" t="str">
            <v>unit</v>
          </cell>
        </row>
        <row r="6">
          <cell r="A6">
            <v>100001638</v>
          </cell>
          <cell r="B6" t="str">
            <v>D-Air 2</v>
          </cell>
          <cell r="D6" t="str">
            <v>gps</v>
          </cell>
          <cell r="E6" t="str">
            <v>gals</v>
          </cell>
          <cell r="G6" t="str">
            <v>Dual Spacer 13 ppg</v>
          </cell>
          <cell r="J6" t="str">
            <v>13-3/8" Bow Centralizer</v>
          </cell>
          <cell r="M6">
            <v>7</v>
          </cell>
          <cell r="O6">
            <v>26</v>
          </cell>
          <cell r="Q6" t="str">
            <v>H-40</v>
          </cell>
          <cell r="S6">
            <v>16091</v>
          </cell>
          <cell r="T6" t="str">
            <v>Base and Depth Charge (4001' - 5000')</v>
          </cell>
          <cell r="U6">
            <v>4140</v>
          </cell>
          <cell r="V6" t="str">
            <v>job</v>
          </cell>
          <cell r="W6">
            <v>364</v>
          </cell>
          <cell r="X6" t="str">
            <v>Suction Hose, 4", 5 day minimum</v>
          </cell>
          <cell r="Y6">
            <v>142.5</v>
          </cell>
          <cell r="Z6" t="str">
            <v>day</v>
          </cell>
        </row>
        <row r="7">
          <cell r="A7">
            <v>100001623</v>
          </cell>
          <cell r="B7" t="str">
            <v>Econolite</v>
          </cell>
          <cell r="D7" t="str">
            <v>gps</v>
          </cell>
          <cell r="E7" t="str">
            <v>gals</v>
          </cell>
          <cell r="G7" t="str">
            <v>Tuned Spacer</v>
          </cell>
          <cell r="J7" t="str">
            <v>9-5/8" Bow Centralizer</v>
          </cell>
          <cell r="M7">
            <v>9.625</v>
          </cell>
          <cell r="O7">
            <v>29</v>
          </cell>
          <cell r="Q7" t="str">
            <v>J-55</v>
          </cell>
          <cell r="S7">
            <v>16091</v>
          </cell>
          <cell r="T7" t="str">
            <v>Base and Depth Charge (5001' - 6000')</v>
          </cell>
          <cell r="U7">
            <v>4428</v>
          </cell>
          <cell r="V7" t="str">
            <v>job</v>
          </cell>
          <cell r="W7">
            <v>348</v>
          </cell>
          <cell r="X7" t="str">
            <v>100 bbl. Batch Mixer, 5 day minimum</v>
          </cell>
          <cell r="Y7">
            <v>850</v>
          </cell>
          <cell r="Z7" t="str">
            <v>day</v>
          </cell>
        </row>
        <row r="8">
          <cell r="B8" t="str">
            <v>FDP C-594</v>
          </cell>
          <cell r="D8" t="str">
            <v># / sx</v>
          </cell>
          <cell r="E8" t="str">
            <v>lbs</v>
          </cell>
          <cell r="G8" t="str">
            <v>Super Flush 101</v>
          </cell>
          <cell r="J8" t="str">
            <v>7" Bow Centralizer</v>
          </cell>
          <cell r="M8">
            <v>10.75</v>
          </cell>
          <cell r="O8">
            <v>36</v>
          </cell>
          <cell r="Q8" t="str">
            <v>K55</v>
          </cell>
          <cell r="S8">
            <v>16091</v>
          </cell>
          <cell r="T8" t="str">
            <v>Base and Depth Charge (6001' - 7000')</v>
          </cell>
          <cell r="U8">
            <v>4715</v>
          </cell>
          <cell r="V8" t="str">
            <v>job</v>
          </cell>
          <cell r="W8" t="str">
            <v>647-041</v>
          </cell>
          <cell r="X8" t="str">
            <v xml:space="preserve">Water Tank, 401 bbl to 500 bbl </v>
          </cell>
          <cell r="Y8">
            <v>793.5</v>
          </cell>
          <cell r="Z8" t="str">
            <v>day</v>
          </cell>
        </row>
        <row r="9">
          <cell r="A9">
            <v>120004022</v>
          </cell>
          <cell r="B9" t="str">
            <v>Gascon 469</v>
          </cell>
          <cell r="D9" t="str">
            <v>gps</v>
          </cell>
          <cell r="E9" t="str">
            <v>gals</v>
          </cell>
          <cell r="G9" t="str">
            <v>Fresh Water + 1 sk SAPP</v>
          </cell>
          <cell r="J9" t="str">
            <v>5" Bow Centralizer</v>
          </cell>
          <cell r="M9">
            <v>13.375</v>
          </cell>
          <cell r="O9">
            <v>40</v>
          </cell>
          <cell r="Q9" t="str">
            <v>N80</v>
          </cell>
          <cell r="S9">
            <v>16091</v>
          </cell>
          <cell r="T9" t="str">
            <v>Base and Depth Charge (7001' - 8000')</v>
          </cell>
          <cell r="U9">
            <v>5083</v>
          </cell>
          <cell r="V9" t="str">
            <v>job</v>
          </cell>
          <cell r="W9" t="str">
            <v>660-624</v>
          </cell>
          <cell r="X9" t="str">
            <v>801-1200 cuft P-Tank, additional</v>
          </cell>
          <cell r="Y9">
            <v>607.20000000000005</v>
          </cell>
          <cell r="Z9" t="str">
            <v>day</v>
          </cell>
        </row>
        <row r="10">
          <cell r="A10">
            <v>100063995</v>
          </cell>
          <cell r="B10" t="str">
            <v>Halad-22AL</v>
          </cell>
          <cell r="D10" t="str">
            <v>gps</v>
          </cell>
          <cell r="E10" t="str">
            <v>gals</v>
          </cell>
          <cell r="G10" t="str">
            <v>Water Ahead</v>
          </cell>
          <cell r="J10" t="str">
            <v>4-1/2" Bow Centralizer</v>
          </cell>
          <cell r="M10">
            <v>16</v>
          </cell>
          <cell r="O10">
            <v>40.5</v>
          </cell>
          <cell r="Q10" t="str">
            <v>P-105</v>
          </cell>
          <cell r="S10">
            <v>16091</v>
          </cell>
          <cell r="T10" t="str">
            <v>Base and Depth Charge (8001' - 9000')</v>
          </cell>
          <cell r="U10">
            <v>5748</v>
          </cell>
          <cell r="V10" t="str">
            <v>job</v>
          </cell>
          <cell r="W10" t="str">
            <v>660-610</v>
          </cell>
          <cell r="X10" t="str">
            <v>Bulk Delivery Hose</v>
          </cell>
          <cell r="Y10">
            <v>95</v>
          </cell>
          <cell r="Z10" t="str">
            <v>day</v>
          </cell>
        </row>
        <row r="11">
          <cell r="A11">
            <v>100003670</v>
          </cell>
          <cell r="B11" t="str">
            <v>Halad-22A</v>
          </cell>
          <cell r="D11" t="str">
            <v>% bwoc</v>
          </cell>
          <cell r="E11" t="str">
            <v>lbs</v>
          </cell>
          <cell r="G11" t="str">
            <v>Mud Flush</v>
          </cell>
          <cell r="J11" t="str">
            <v>20" Rigid Centralizer</v>
          </cell>
          <cell r="M11">
            <v>18.675000000000001</v>
          </cell>
          <cell r="O11">
            <v>43.5</v>
          </cell>
          <cell r="Q11" t="str">
            <v>P-110</v>
          </cell>
          <cell r="T11" t="str">
            <v>Base and Depth Charge (9001' - 10000')</v>
          </cell>
          <cell r="U11">
            <v>6839</v>
          </cell>
          <cell r="V11" t="str">
            <v>job</v>
          </cell>
          <cell r="W11" t="str">
            <v>660-600</v>
          </cell>
          <cell r="X11" t="str">
            <v>Air Hose 3"</v>
          </cell>
          <cell r="Y11">
            <v>95</v>
          </cell>
          <cell r="Z11" t="str">
            <v>day</v>
          </cell>
        </row>
        <row r="12">
          <cell r="A12">
            <v>100003760</v>
          </cell>
          <cell r="B12" t="str">
            <v>Halad-322L</v>
          </cell>
          <cell r="D12" t="str">
            <v>gps</v>
          </cell>
          <cell r="E12" t="str">
            <v>gals</v>
          </cell>
          <cell r="J12" t="str">
            <v>13-3/8" Rigid Centralizer</v>
          </cell>
          <cell r="M12">
            <v>20</v>
          </cell>
          <cell r="O12">
            <v>45.5</v>
          </cell>
          <cell r="Q12" t="str">
            <v>V-150</v>
          </cell>
          <cell r="T12" t="str">
            <v>Base and Depth Charge (10001' - 11000')</v>
          </cell>
          <cell r="U12">
            <v>7912</v>
          </cell>
          <cell r="V12" t="str">
            <v>job</v>
          </cell>
        </row>
        <row r="13">
          <cell r="A13">
            <v>100003756</v>
          </cell>
          <cell r="B13" t="str">
            <v>Halad-344 L</v>
          </cell>
          <cell r="D13" t="str">
            <v>gps</v>
          </cell>
          <cell r="E13" t="str">
            <v>gals</v>
          </cell>
          <cell r="J13" t="str">
            <v>9-5/8" Rigid Centralizer</v>
          </cell>
          <cell r="M13">
            <v>24</v>
          </cell>
          <cell r="O13">
            <v>47</v>
          </cell>
          <cell r="Q13" t="str">
            <v>L-80</v>
          </cell>
          <cell r="T13" t="str">
            <v>Base and Depth Charge (11001' - 12000')</v>
          </cell>
          <cell r="U13">
            <v>9931</v>
          </cell>
          <cell r="V13" t="str">
            <v>job</v>
          </cell>
        </row>
        <row r="14">
          <cell r="A14">
            <v>100012240</v>
          </cell>
          <cell r="B14" t="str">
            <v>Halad-413 L</v>
          </cell>
          <cell r="D14" t="str">
            <v>gps</v>
          </cell>
          <cell r="E14" t="str">
            <v>gals</v>
          </cell>
          <cell r="J14" t="str">
            <v>7" Rigid Centralizer</v>
          </cell>
          <cell r="M14">
            <v>30</v>
          </cell>
          <cell r="O14">
            <v>48</v>
          </cell>
          <cell r="Q14" t="str">
            <v>SMC-111</v>
          </cell>
          <cell r="T14" t="str">
            <v>Base and Depth Charge (12001' - 13000')</v>
          </cell>
          <cell r="U14">
            <v>12183</v>
          </cell>
          <cell r="V14" t="str">
            <v>job</v>
          </cell>
        </row>
        <row r="15">
          <cell r="A15">
            <v>100064021</v>
          </cell>
          <cell r="B15" t="str">
            <v>HR-25</v>
          </cell>
          <cell r="D15" t="str">
            <v>% bwoc</v>
          </cell>
          <cell r="E15" t="str">
            <v>lbs</v>
          </cell>
          <cell r="J15" t="str">
            <v>4-1/2" Rigid Centralizer</v>
          </cell>
          <cell r="O15">
            <v>51</v>
          </cell>
          <cell r="Q15" t="str">
            <v>22Cr-126</v>
          </cell>
          <cell r="T15" t="str">
            <v>Base and Depth Charge (13001' - 14000')</v>
          </cell>
          <cell r="U15">
            <v>14517</v>
          </cell>
          <cell r="V15" t="str">
            <v>job</v>
          </cell>
        </row>
        <row r="16">
          <cell r="A16">
            <v>101008873</v>
          </cell>
          <cell r="B16" t="str">
            <v>HR-25L</v>
          </cell>
          <cell r="D16" t="str">
            <v>gps</v>
          </cell>
          <cell r="E16" t="str">
            <v>gals</v>
          </cell>
          <cell r="O16">
            <v>53.5</v>
          </cell>
          <cell r="Q16" t="str">
            <v>Grade B</v>
          </cell>
          <cell r="T16" t="str">
            <v>Base and Depth Charge (14001' - 15000')</v>
          </cell>
          <cell r="U16">
            <v>16924</v>
          </cell>
          <cell r="V16" t="str">
            <v>job</v>
          </cell>
        </row>
        <row r="17">
          <cell r="A17">
            <v>100003682</v>
          </cell>
          <cell r="B17" t="str">
            <v>HR-6L</v>
          </cell>
          <cell r="D17" t="str">
            <v>gps</v>
          </cell>
          <cell r="E17" t="str">
            <v>gals</v>
          </cell>
          <cell r="O17">
            <v>62.8</v>
          </cell>
          <cell r="T17" t="str">
            <v>Base and Depth Charge (15001' - 16000')</v>
          </cell>
          <cell r="U17">
            <v>19354</v>
          </cell>
          <cell r="V17" t="str">
            <v>job</v>
          </cell>
        </row>
        <row r="18">
          <cell r="A18">
            <v>100064072</v>
          </cell>
          <cell r="B18" t="str">
            <v>MicroBlock</v>
          </cell>
          <cell r="D18" t="str">
            <v>gps</v>
          </cell>
          <cell r="E18" t="str">
            <v>gals</v>
          </cell>
          <cell r="O18">
            <v>66.900000000000006</v>
          </cell>
          <cell r="T18" t="str">
            <v>Base and Depth Charge (16001' - 17000')</v>
          </cell>
          <cell r="U18">
            <v>21808</v>
          </cell>
          <cell r="V18" t="str">
            <v>job</v>
          </cell>
        </row>
        <row r="19">
          <cell r="A19">
            <v>100003749</v>
          </cell>
          <cell r="B19" t="str">
            <v>Halliburton Gel</v>
          </cell>
          <cell r="D19" t="str">
            <v>% bwow</v>
          </cell>
          <cell r="E19" t="str">
            <v>lbs</v>
          </cell>
          <cell r="O19">
            <v>68</v>
          </cell>
          <cell r="S19">
            <v>3963</v>
          </cell>
          <cell r="T19" t="str">
            <v xml:space="preserve">Handling &amp; Dumping Cement </v>
          </cell>
          <cell r="U19">
            <v>3.68</v>
          </cell>
          <cell r="V19" t="str">
            <v>cuft</v>
          </cell>
        </row>
        <row r="20">
          <cell r="A20">
            <v>100012185</v>
          </cell>
          <cell r="B20" t="str">
            <v>SCR-100 L</v>
          </cell>
          <cell r="D20" t="str">
            <v>gps</v>
          </cell>
          <cell r="E20" t="str">
            <v>gals</v>
          </cell>
          <cell r="O20">
            <v>72</v>
          </cell>
          <cell r="S20">
            <v>141</v>
          </cell>
          <cell r="T20" t="str">
            <v>Recirculating Mixer</v>
          </cell>
          <cell r="U20">
            <v>725</v>
          </cell>
          <cell r="V20" t="str">
            <v>job</v>
          </cell>
        </row>
        <row r="21">
          <cell r="A21">
            <v>100005059</v>
          </cell>
          <cell r="B21" t="str">
            <v>SCR 100</v>
          </cell>
          <cell r="D21" t="str">
            <v>% bwoc</v>
          </cell>
          <cell r="E21" t="str">
            <v>lbs</v>
          </cell>
          <cell r="O21">
            <v>87.5</v>
          </cell>
          <cell r="S21">
            <v>42</v>
          </cell>
          <cell r="T21" t="str">
            <v>Premixing Additives</v>
          </cell>
          <cell r="U21">
            <v>350</v>
          </cell>
          <cell r="V21" t="str">
            <v>job</v>
          </cell>
        </row>
        <row r="22">
          <cell r="A22">
            <v>100012257</v>
          </cell>
          <cell r="B22" t="str">
            <v>Spherelite</v>
          </cell>
          <cell r="D22" t="str">
            <v>% bwoc</v>
          </cell>
          <cell r="E22" t="str">
            <v>lbs</v>
          </cell>
          <cell r="O22">
            <v>94</v>
          </cell>
          <cell r="S22">
            <v>3989</v>
          </cell>
          <cell r="T22" t="str">
            <v>P-Tank Storage</v>
          </cell>
          <cell r="U22">
            <v>379.5</v>
          </cell>
          <cell r="V22" t="str">
            <v>job</v>
          </cell>
        </row>
        <row r="23">
          <cell r="A23">
            <v>100003735</v>
          </cell>
          <cell r="B23" t="str">
            <v>SSA-1</v>
          </cell>
          <cell r="D23" t="str">
            <v>% bwoc</v>
          </cell>
          <cell r="E23" t="str">
            <v>lbs</v>
          </cell>
          <cell r="O23">
            <v>106.5</v>
          </cell>
          <cell r="S23">
            <v>3985</v>
          </cell>
          <cell r="T23" t="str">
            <v>Air Compressor</v>
          </cell>
          <cell r="U23">
            <v>575</v>
          </cell>
          <cell r="V23" t="str">
            <v>job</v>
          </cell>
        </row>
        <row r="24">
          <cell r="A24">
            <v>100003654</v>
          </cell>
          <cell r="B24" t="str">
            <v>Versaset L</v>
          </cell>
          <cell r="D24" t="str">
            <v>gps</v>
          </cell>
          <cell r="E24" t="str">
            <v>gals</v>
          </cell>
          <cell r="O24">
            <v>133</v>
          </cell>
          <cell r="S24">
            <v>320</v>
          </cell>
          <cell r="T24" t="str">
            <v>Cementing Swage 20"</v>
          </cell>
          <cell r="U24">
            <v>175</v>
          </cell>
          <cell r="V24" t="str">
            <v>job</v>
          </cell>
        </row>
        <row r="25">
          <cell r="A25">
            <v>100001592</v>
          </cell>
          <cell r="B25" t="str">
            <v>Thix-Set comp A</v>
          </cell>
          <cell r="D25" t="str">
            <v>% bwoc</v>
          </cell>
          <cell r="E25" t="str">
            <v>lbs</v>
          </cell>
          <cell r="O25">
            <v>309</v>
          </cell>
          <cell r="S25">
            <v>96</v>
          </cell>
          <cell r="T25" t="str">
            <v>Cementing Swage 4-1/2"</v>
          </cell>
          <cell r="U25">
            <v>86</v>
          </cell>
          <cell r="V25" t="str">
            <v>job</v>
          </cell>
        </row>
        <row r="26">
          <cell r="A26">
            <v>100064065</v>
          </cell>
          <cell r="B26" t="str">
            <v>Thix-Set comp B</v>
          </cell>
          <cell r="D26" t="str">
            <v>% bwoc</v>
          </cell>
          <cell r="E26" t="str">
            <v>lbs</v>
          </cell>
          <cell r="S26">
            <v>89</v>
          </cell>
          <cell r="T26" t="str">
            <v>Cementing Head 13-3/8"</v>
          </cell>
          <cell r="U26">
            <v>250</v>
          </cell>
          <cell r="V26" t="str">
            <v>job</v>
          </cell>
        </row>
        <row r="27">
          <cell r="A27">
            <v>100003735</v>
          </cell>
          <cell r="B27" t="str">
            <v>DSMA</v>
          </cell>
          <cell r="D27" t="str">
            <v>gal</v>
          </cell>
          <cell r="E27" t="str">
            <v>gals</v>
          </cell>
          <cell r="S27">
            <v>89</v>
          </cell>
          <cell r="T27" t="str">
            <v>Cementing Head 9-5/8"</v>
          </cell>
          <cell r="U27">
            <v>250</v>
          </cell>
          <cell r="V27" t="str">
            <v>job</v>
          </cell>
        </row>
        <row r="28">
          <cell r="A28">
            <v>100003654</v>
          </cell>
          <cell r="B28" t="str">
            <v>Dual Spacer</v>
          </cell>
          <cell r="D28" t="str">
            <v>lbs</v>
          </cell>
          <cell r="E28" t="str">
            <v>lbs</v>
          </cell>
          <cell r="S28">
            <v>97</v>
          </cell>
          <cell r="T28" t="str">
            <v>Cementing Swage 7"</v>
          </cell>
          <cell r="U28">
            <v>95</v>
          </cell>
          <cell r="V28" t="str">
            <v>job</v>
          </cell>
        </row>
        <row r="29">
          <cell r="B29" t="str">
            <v>Barite</v>
          </cell>
          <cell r="D29" t="str">
            <v>lbs</v>
          </cell>
          <cell r="E29" t="str">
            <v>lbs</v>
          </cell>
          <cell r="S29">
            <v>295</v>
          </cell>
          <cell r="T29" t="str">
            <v>Pressure Recorder</v>
          </cell>
          <cell r="U29">
            <v>285</v>
          </cell>
          <cell r="V29" t="str">
            <v>job</v>
          </cell>
        </row>
        <row r="30">
          <cell r="B30" t="str">
            <v>Prehyd. Bentonite</v>
          </cell>
          <cell r="D30" t="str">
            <v>% bwow</v>
          </cell>
          <cell r="E30" t="str">
            <v>lbs</v>
          </cell>
          <cell r="S30">
            <v>196</v>
          </cell>
          <cell r="T30" t="str">
            <v>Service Charge - Service Engineer</v>
          </cell>
          <cell r="U30">
            <v>759</v>
          </cell>
          <cell r="V30" t="str">
            <v>job</v>
          </cell>
        </row>
        <row r="31">
          <cell r="A31">
            <v>100003770</v>
          </cell>
          <cell r="B31" t="str">
            <v>Micro Matrix Cement</v>
          </cell>
          <cell r="D31" t="str">
            <v>50# / sx</v>
          </cell>
          <cell r="E31" t="str">
            <v>lbs</v>
          </cell>
          <cell r="S31">
            <v>17457</v>
          </cell>
          <cell r="T31" t="str">
            <v>Service Charge - Service Helper</v>
          </cell>
          <cell r="U31">
            <v>380</v>
          </cell>
          <cell r="V31" t="str">
            <v>job</v>
          </cell>
        </row>
        <row r="32">
          <cell r="A32">
            <v>120122389</v>
          </cell>
          <cell r="B32" t="str">
            <v>Micro Fine Silica</v>
          </cell>
          <cell r="D32" t="str">
            <v>50# / sx</v>
          </cell>
          <cell r="E32" t="str">
            <v>sack</v>
          </cell>
        </row>
        <row r="33">
          <cell r="B33" t="str">
            <v>Micromax</v>
          </cell>
          <cell r="D33" t="str">
            <v># / sx</v>
          </cell>
          <cell r="E33" t="str">
            <v>lbs</v>
          </cell>
        </row>
        <row r="34">
          <cell r="B34" t="str">
            <v>Fresh Water</v>
          </cell>
          <cell r="D34" t="str">
            <v>gps</v>
          </cell>
          <cell r="E34" t="str">
            <v>bbls</v>
          </cell>
        </row>
        <row r="35">
          <cell r="A35">
            <v>100003620</v>
          </cell>
          <cell r="B35" t="str">
            <v>Losurf 259</v>
          </cell>
          <cell r="D35" t="str">
            <v>gal</v>
          </cell>
          <cell r="E35" t="str">
            <v>gals</v>
          </cell>
        </row>
        <row r="36">
          <cell r="A36">
            <v>100003837</v>
          </cell>
          <cell r="B36" t="str">
            <v>Musol E</v>
          </cell>
          <cell r="D36" t="str">
            <v>gal</v>
          </cell>
          <cell r="E36" t="str">
            <v>gals</v>
          </cell>
        </row>
        <row r="37">
          <cell r="A37">
            <v>100003764</v>
          </cell>
          <cell r="B37" t="str">
            <v>Latex 2000</v>
          </cell>
          <cell r="D37" t="str">
            <v>gal</v>
          </cell>
          <cell r="E37" t="str">
            <v>gals</v>
          </cell>
        </row>
        <row r="38">
          <cell r="A38">
            <v>100003766</v>
          </cell>
          <cell r="B38" t="str">
            <v>Stabilizer 434B</v>
          </cell>
          <cell r="D38" t="str">
            <v>gal</v>
          </cell>
          <cell r="E38" t="str">
            <v>gals</v>
          </cell>
        </row>
        <row r="39">
          <cell r="A39">
            <v>100023216</v>
          </cell>
          <cell r="B39" t="str">
            <v>Morflo II</v>
          </cell>
          <cell r="D39" t="str">
            <v>gal</v>
          </cell>
          <cell r="E39" t="str">
            <v>gals</v>
          </cell>
        </row>
        <row r="40">
          <cell r="A40">
            <v>100001622</v>
          </cell>
          <cell r="B40" t="str">
            <v>MF-1</v>
          </cell>
          <cell r="D40" t="str">
            <v>lbs</v>
          </cell>
          <cell r="E40" t="str">
            <v>lbs</v>
          </cell>
        </row>
        <row r="41">
          <cell r="A41">
            <v>100003741</v>
          </cell>
          <cell r="B41" t="str">
            <v>D-Air 3</v>
          </cell>
          <cell r="D41" t="str">
            <v>gal</v>
          </cell>
          <cell r="E41" t="str">
            <v>gals</v>
          </cell>
        </row>
      </sheetData>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20gas"/>
      <sheetName val="20gas.ticket"/>
      <sheetName val="1338"/>
      <sheetName val="958"/>
      <sheetName val="7LOST"/>
      <sheetName val="7in2"/>
      <sheetName val="1338ticket"/>
      <sheetName val="958ticket"/>
      <sheetName val="7LOSTticket"/>
      <sheetName val="7ticket2"/>
      <sheetName val="10+12 "/>
      <sheetName val="11+13"/>
      <sheetName val="CoverPg"/>
      <sheetName val="Risk Assess"/>
      <sheetName val="5&quot; Liner Rev"/>
      <sheetName val="Mix Procedure-Cement"/>
      <sheetName val="Mix Procedure-Spacer "/>
      <sheetName val="Site Procedure"/>
      <sheetName val="Opticem"/>
      <sheetName val="Cost Estimation"/>
      <sheetName val="Price list"/>
      <sheetName val="Casing Accessories"/>
      <sheetName val="BID CALCULATION"/>
      <sheetName val="Annex B"/>
      <sheetName val="Well Plan 1"/>
    </sheetNames>
    <sheetDataSet>
      <sheetData sheetId="0">
        <row r="1">
          <cell r="B1" t="str">
            <v>Common Cementing Additive</v>
          </cell>
          <cell r="D1" t="str">
            <v>Units</v>
          </cell>
          <cell r="E1" t="str">
            <v>Units2</v>
          </cell>
          <cell r="G1" t="str">
            <v>Spacer</v>
          </cell>
          <cell r="J1" t="str">
            <v>Centralizer</v>
          </cell>
          <cell r="M1" t="str">
            <v>CASING SIZE</v>
          </cell>
          <cell r="O1" t="str">
            <v>Casing Weight</v>
          </cell>
          <cell r="Q1" t="str">
            <v>Casing Grade</v>
          </cell>
          <cell r="S1" t="str">
            <v>Service Ref</v>
          </cell>
          <cell r="T1" t="str">
            <v>Services</v>
          </cell>
          <cell r="U1" t="str">
            <v>CostService</v>
          </cell>
          <cell r="V1" t="str">
            <v>Unit3</v>
          </cell>
        </row>
        <row r="2">
          <cell r="B2">
            <v>0</v>
          </cell>
          <cell r="D2">
            <v>0</v>
          </cell>
        </row>
        <row r="3">
          <cell r="A3">
            <v>100005053</v>
          </cell>
          <cell r="B3" t="str">
            <v>CaCl2, 55lbs/sk</v>
          </cell>
          <cell r="D3" t="str">
            <v>% bwoc</v>
          </cell>
          <cell r="E3" t="str">
            <v>lbs</v>
          </cell>
          <cell r="G3" t="str">
            <v>Dual Spacer 10 ppg</v>
          </cell>
          <cell r="J3" t="str">
            <v>24" Bow Centralizer</v>
          </cell>
          <cell r="M3">
            <v>3.5</v>
          </cell>
          <cell r="O3">
            <v>9.3000000000000007</v>
          </cell>
          <cell r="Q3" t="str">
            <v>C-75</v>
          </cell>
          <cell r="S3">
            <v>16091</v>
          </cell>
          <cell r="T3" t="str">
            <v>Base and Depth Charge (0' - 2000')</v>
          </cell>
          <cell r="U3">
            <v>2742</v>
          </cell>
          <cell r="V3" t="str">
            <v>job</v>
          </cell>
          <cell r="W3">
            <v>143</v>
          </cell>
          <cell r="X3" t="str">
            <v>100 bbl Batch Mixer, per 4 hrs or fraction</v>
          </cell>
          <cell r="Y3">
            <v>1265</v>
          </cell>
          <cell r="Z3" t="str">
            <v>job</v>
          </cell>
        </row>
        <row r="4">
          <cell r="A4">
            <v>100005054</v>
          </cell>
          <cell r="B4" t="str">
            <v>CaCl2 liquid</v>
          </cell>
          <cell r="D4" t="str">
            <v>gps</v>
          </cell>
          <cell r="E4" t="str">
            <v>gals</v>
          </cell>
          <cell r="G4" t="str">
            <v>Dual Spacer 11 ppg</v>
          </cell>
          <cell r="J4" t="str">
            <v>20" Bow Centralizer</v>
          </cell>
          <cell r="M4">
            <v>4.5</v>
          </cell>
          <cell r="O4">
            <v>20</v>
          </cell>
          <cell r="Q4" t="str">
            <v>C-95</v>
          </cell>
          <cell r="S4">
            <v>16091</v>
          </cell>
          <cell r="T4" t="str">
            <v>Base and Depth Charge (2001' - 3000')</v>
          </cell>
          <cell r="U4">
            <v>3565</v>
          </cell>
          <cell r="V4" t="str">
            <v>job</v>
          </cell>
          <cell r="W4">
            <v>143</v>
          </cell>
          <cell r="X4" t="str">
            <v>Each Additional Hour or Fraction</v>
          </cell>
          <cell r="Y4">
            <v>272</v>
          </cell>
          <cell r="Z4" t="str">
            <v>Hours</v>
          </cell>
        </row>
        <row r="5">
          <cell r="A5">
            <v>100003657</v>
          </cell>
          <cell r="B5" t="str">
            <v>CFR-3 L</v>
          </cell>
          <cell r="D5" t="str">
            <v>gps</v>
          </cell>
          <cell r="E5" t="str">
            <v>gals</v>
          </cell>
          <cell r="G5" t="str">
            <v>Dual Spacer 12 ppg</v>
          </cell>
          <cell r="J5" t="str">
            <v>16" Bow Centralizer</v>
          </cell>
          <cell r="M5">
            <v>5.5</v>
          </cell>
          <cell r="O5">
            <v>23</v>
          </cell>
          <cell r="Q5" t="str">
            <v>F-25</v>
          </cell>
          <cell r="S5">
            <v>16091</v>
          </cell>
          <cell r="T5" t="str">
            <v>Base and Depth Charge (3001' - 4000')</v>
          </cell>
          <cell r="U5">
            <v>3853</v>
          </cell>
          <cell r="V5" t="str">
            <v>job</v>
          </cell>
          <cell r="W5">
            <v>18646</v>
          </cell>
          <cell r="X5" t="str">
            <v>Water Storage Tank over than 250 bbls</v>
          </cell>
          <cell r="Y5">
            <v>2328.75</v>
          </cell>
          <cell r="Z5" t="str">
            <v>unit</v>
          </cell>
        </row>
        <row r="6">
          <cell r="A6">
            <v>100001638</v>
          </cell>
          <cell r="B6" t="str">
            <v>D-Air 2</v>
          </cell>
          <cell r="D6" t="str">
            <v>gps</v>
          </cell>
          <cell r="E6" t="str">
            <v>gals</v>
          </cell>
          <cell r="G6" t="str">
            <v>Dual Spacer 13 ppg</v>
          </cell>
          <cell r="J6" t="str">
            <v>13-3/8" Bow Centralizer</v>
          </cell>
          <cell r="M6">
            <v>7</v>
          </cell>
          <cell r="O6">
            <v>26</v>
          </cell>
          <cell r="Q6" t="str">
            <v>H-40</v>
          </cell>
          <cell r="S6">
            <v>16091</v>
          </cell>
          <cell r="T6" t="str">
            <v>Base and Depth Charge (4001' - 5000')</v>
          </cell>
          <cell r="U6">
            <v>4140</v>
          </cell>
          <cell r="V6" t="str">
            <v>job</v>
          </cell>
          <cell r="W6">
            <v>364</v>
          </cell>
          <cell r="X6" t="str">
            <v>Suction Hose, 4", 5 day minimum</v>
          </cell>
          <cell r="Y6">
            <v>142.5</v>
          </cell>
          <cell r="Z6" t="str">
            <v>day</v>
          </cell>
        </row>
        <row r="7">
          <cell r="A7">
            <v>100001623</v>
          </cell>
          <cell r="B7" t="str">
            <v>Econolite</v>
          </cell>
          <cell r="D7" t="str">
            <v>gps</v>
          </cell>
          <cell r="E7" t="str">
            <v>gals</v>
          </cell>
          <cell r="G7" t="str">
            <v>Tuned Spacer</v>
          </cell>
          <cell r="J7" t="str">
            <v>9-5/8" Bow Centralizer</v>
          </cell>
          <cell r="M7">
            <v>9.625</v>
          </cell>
          <cell r="O7">
            <v>29</v>
          </cell>
          <cell r="Q7" t="str">
            <v>J-55</v>
          </cell>
          <cell r="S7">
            <v>16091</v>
          </cell>
          <cell r="T7" t="str">
            <v>Base and Depth Charge (5001' - 6000')</v>
          </cell>
          <cell r="U7">
            <v>4428</v>
          </cell>
          <cell r="V7" t="str">
            <v>job</v>
          </cell>
          <cell r="W7">
            <v>348</v>
          </cell>
          <cell r="X7" t="str">
            <v>100 bbl. Batch Mixer, 5 day minimum</v>
          </cell>
          <cell r="Y7">
            <v>850</v>
          </cell>
          <cell r="Z7" t="str">
            <v>day</v>
          </cell>
        </row>
        <row r="8">
          <cell r="B8" t="str">
            <v>FDP C-594</v>
          </cell>
          <cell r="D8" t="str">
            <v># / sx</v>
          </cell>
          <cell r="E8" t="str">
            <v>lbs</v>
          </cell>
          <cell r="G8" t="str">
            <v>Super Flush 101</v>
          </cell>
          <cell r="J8" t="str">
            <v>7" Bow Centralizer</v>
          </cell>
          <cell r="M8">
            <v>10.75</v>
          </cell>
          <cell r="O8">
            <v>36</v>
          </cell>
          <cell r="Q8" t="str">
            <v>K55</v>
          </cell>
          <cell r="S8">
            <v>16091</v>
          </cell>
          <cell r="T8" t="str">
            <v>Base and Depth Charge (6001' - 7000')</v>
          </cell>
          <cell r="U8">
            <v>4715</v>
          </cell>
          <cell r="V8" t="str">
            <v>job</v>
          </cell>
          <cell r="W8" t="str">
            <v>647-041</v>
          </cell>
          <cell r="X8" t="str">
            <v xml:space="preserve">Water Tank, 401 bbl to 500 bbl </v>
          </cell>
          <cell r="Y8">
            <v>793.5</v>
          </cell>
          <cell r="Z8" t="str">
            <v>day</v>
          </cell>
        </row>
        <row r="9">
          <cell r="A9">
            <v>120004022</v>
          </cell>
          <cell r="B9" t="str">
            <v>Gascon 469</v>
          </cell>
          <cell r="D9" t="str">
            <v>gps</v>
          </cell>
          <cell r="E9" t="str">
            <v>gals</v>
          </cell>
          <cell r="G9" t="str">
            <v>Fresh Water + 1 sk SAPP</v>
          </cell>
          <cell r="J9" t="str">
            <v>5" Bow Centralizer</v>
          </cell>
          <cell r="M9">
            <v>13.375</v>
          </cell>
          <cell r="O9">
            <v>40</v>
          </cell>
          <cell r="Q9" t="str">
            <v>N80</v>
          </cell>
          <cell r="S9">
            <v>16091</v>
          </cell>
          <cell r="T9" t="str">
            <v>Base and Depth Charge (7001' - 8000')</v>
          </cell>
          <cell r="U9">
            <v>5083</v>
          </cell>
          <cell r="V9" t="str">
            <v>job</v>
          </cell>
          <cell r="W9" t="str">
            <v>660-624</v>
          </cell>
          <cell r="X9" t="str">
            <v>801-1200 cuft P-Tank, additional</v>
          </cell>
          <cell r="Y9">
            <v>607.20000000000005</v>
          </cell>
          <cell r="Z9" t="str">
            <v>day</v>
          </cell>
        </row>
        <row r="10">
          <cell r="A10">
            <v>100063995</v>
          </cell>
          <cell r="B10" t="str">
            <v>Halad-22AL</v>
          </cell>
          <cell r="D10" t="str">
            <v>gps</v>
          </cell>
          <cell r="E10" t="str">
            <v>gals</v>
          </cell>
          <cell r="G10" t="str">
            <v>Water Ahead</v>
          </cell>
          <cell r="J10" t="str">
            <v>4-1/2" Bow Centralizer</v>
          </cell>
          <cell r="M10">
            <v>16</v>
          </cell>
          <cell r="O10">
            <v>40.5</v>
          </cell>
          <cell r="Q10" t="str">
            <v>P-105</v>
          </cell>
          <cell r="S10">
            <v>16091</v>
          </cell>
          <cell r="T10" t="str">
            <v>Base and Depth Charge (8001' - 9000')</v>
          </cell>
          <cell r="U10">
            <v>5748</v>
          </cell>
          <cell r="V10" t="str">
            <v>job</v>
          </cell>
          <cell r="W10" t="str">
            <v>660-610</v>
          </cell>
          <cell r="X10" t="str">
            <v>Bulk Delivery Hose</v>
          </cell>
          <cell r="Y10">
            <v>95</v>
          </cell>
          <cell r="Z10" t="str">
            <v>day</v>
          </cell>
        </row>
        <row r="11">
          <cell r="A11">
            <v>100003670</v>
          </cell>
          <cell r="B11" t="str">
            <v>Halad-22A</v>
          </cell>
          <cell r="D11" t="str">
            <v>% bwoc</v>
          </cell>
          <cell r="E11" t="str">
            <v>lbs</v>
          </cell>
          <cell r="G11" t="str">
            <v>Mud Flush</v>
          </cell>
          <cell r="J11" t="str">
            <v>20" Rigid Centralizer</v>
          </cell>
          <cell r="M11">
            <v>18.675000000000001</v>
          </cell>
          <cell r="O11">
            <v>43.5</v>
          </cell>
          <cell r="Q11" t="str">
            <v>P-110</v>
          </cell>
          <cell r="T11" t="str">
            <v>Base and Depth Charge (9001' - 10000')</v>
          </cell>
          <cell r="U11">
            <v>6839</v>
          </cell>
          <cell r="V11" t="str">
            <v>job</v>
          </cell>
          <cell r="W11" t="str">
            <v>660-600</v>
          </cell>
          <cell r="X11" t="str">
            <v>Air Hose 3"</v>
          </cell>
          <cell r="Y11">
            <v>95</v>
          </cell>
          <cell r="Z11" t="str">
            <v>day</v>
          </cell>
        </row>
        <row r="12">
          <cell r="A12">
            <v>100003760</v>
          </cell>
          <cell r="B12" t="str">
            <v>Halad-322L</v>
          </cell>
          <cell r="D12" t="str">
            <v>gps</v>
          </cell>
          <cell r="E12" t="str">
            <v>gals</v>
          </cell>
          <cell r="J12" t="str">
            <v>13-3/8" Rigid Centralizer</v>
          </cell>
          <cell r="M12">
            <v>20</v>
          </cell>
          <cell r="O12">
            <v>45.5</v>
          </cell>
          <cell r="Q12" t="str">
            <v>V-150</v>
          </cell>
          <cell r="T12" t="str">
            <v>Base and Depth Charge (10001' - 11000')</v>
          </cell>
          <cell r="U12">
            <v>7912</v>
          </cell>
          <cell r="V12" t="str">
            <v>job</v>
          </cell>
        </row>
        <row r="13">
          <cell r="A13">
            <v>100003756</v>
          </cell>
          <cell r="B13" t="str">
            <v>Halad-344 L</v>
          </cell>
          <cell r="D13" t="str">
            <v>gps</v>
          </cell>
          <cell r="E13" t="str">
            <v>gals</v>
          </cell>
          <cell r="J13" t="str">
            <v>9-5/8" Rigid Centralizer</v>
          </cell>
          <cell r="M13">
            <v>24</v>
          </cell>
          <cell r="O13">
            <v>47</v>
          </cell>
          <cell r="Q13" t="str">
            <v>L-80</v>
          </cell>
          <cell r="T13" t="str">
            <v>Base and Depth Charge (11001' - 12000')</v>
          </cell>
          <cell r="U13">
            <v>9931</v>
          </cell>
          <cell r="V13" t="str">
            <v>job</v>
          </cell>
        </row>
        <row r="14">
          <cell r="A14">
            <v>100012240</v>
          </cell>
          <cell r="B14" t="str">
            <v>Halad-413 L</v>
          </cell>
          <cell r="D14" t="str">
            <v>gps</v>
          </cell>
          <cell r="E14" t="str">
            <v>gals</v>
          </cell>
          <cell r="J14" t="str">
            <v>7" Rigid Centralizer</v>
          </cell>
          <cell r="M14">
            <v>30</v>
          </cell>
          <cell r="O14">
            <v>48</v>
          </cell>
          <cell r="Q14" t="str">
            <v>SMC-111</v>
          </cell>
          <cell r="T14" t="str">
            <v>Base and Depth Charge (12001' - 13000')</v>
          </cell>
          <cell r="U14">
            <v>12183</v>
          </cell>
          <cell r="V14" t="str">
            <v>job</v>
          </cell>
        </row>
        <row r="15">
          <cell r="A15">
            <v>100064021</v>
          </cell>
          <cell r="B15" t="str">
            <v>HR-25</v>
          </cell>
          <cell r="D15" t="str">
            <v>% bwoc</v>
          </cell>
          <cell r="E15" t="str">
            <v>lbs</v>
          </cell>
          <cell r="J15" t="str">
            <v>4-1/2" Rigid Centralizer</v>
          </cell>
          <cell r="O15">
            <v>51</v>
          </cell>
          <cell r="Q15" t="str">
            <v>22Cr-126</v>
          </cell>
          <cell r="T15" t="str">
            <v>Base and Depth Charge (13001' - 14000')</v>
          </cell>
          <cell r="U15">
            <v>14517</v>
          </cell>
          <cell r="V15" t="str">
            <v>job</v>
          </cell>
        </row>
        <row r="16">
          <cell r="A16">
            <v>101008873</v>
          </cell>
          <cell r="B16" t="str">
            <v>HR-25L</v>
          </cell>
          <cell r="D16" t="str">
            <v>gps</v>
          </cell>
          <cell r="E16" t="str">
            <v>gals</v>
          </cell>
          <cell r="O16">
            <v>53.5</v>
          </cell>
          <cell r="Q16" t="str">
            <v>Grade B</v>
          </cell>
          <cell r="T16" t="str">
            <v>Base and Depth Charge (14001' - 15000')</v>
          </cell>
          <cell r="U16">
            <v>16924</v>
          </cell>
          <cell r="V16" t="str">
            <v>job</v>
          </cell>
        </row>
        <row r="17">
          <cell r="A17">
            <v>100003682</v>
          </cell>
          <cell r="B17" t="str">
            <v>HR-6L</v>
          </cell>
          <cell r="D17" t="str">
            <v>gps</v>
          </cell>
          <cell r="E17" t="str">
            <v>gals</v>
          </cell>
          <cell r="O17">
            <v>62.8</v>
          </cell>
          <cell r="T17" t="str">
            <v>Base and Depth Charge (15001' - 16000')</v>
          </cell>
          <cell r="U17">
            <v>19354</v>
          </cell>
          <cell r="V17" t="str">
            <v>job</v>
          </cell>
        </row>
        <row r="18">
          <cell r="A18">
            <v>100064072</v>
          </cell>
          <cell r="B18" t="str">
            <v>MicroBlock</v>
          </cell>
          <cell r="D18" t="str">
            <v>gps</v>
          </cell>
          <cell r="E18" t="str">
            <v>gals</v>
          </cell>
          <cell r="O18">
            <v>66.900000000000006</v>
          </cell>
          <cell r="T18" t="str">
            <v>Base and Depth Charge (16001' - 17000')</v>
          </cell>
          <cell r="U18">
            <v>21808</v>
          </cell>
          <cell r="V18" t="str">
            <v>job</v>
          </cell>
        </row>
        <row r="19">
          <cell r="A19">
            <v>100003749</v>
          </cell>
          <cell r="B19" t="str">
            <v>Halliburton Gel</v>
          </cell>
          <cell r="D19" t="str">
            <v>% bwow</v>
          </cell>
          <cell r="E19" t="str">
            <v>lbs</v>
          </cell>
          <cell r="O19">
            <v>68</v>
          </cell>
          <cell r="S19">
            <v>3963</v>
          </cell>
          <cell r="T19" t="str">
            <v xml:space="preserve">Handling &amp; Dumping Cement </v>
          </cell>
          <cell r="U19">
            <v>3.68</v>
          </cell>
          <cell r="V19" t="str">
            <v>cuft</v>
          </cell>
        </row>
        <row r="20">
          <cell r="A20">
            <v>100012185</v>
          </cell>
          <cell r="B20" t="str">
            <v>SCR-100 L</v>
          </cell>
          <cell r="D20" t="str">
            <v>gps</v>
          </cell>
          <cell r="E20" t="str">
            <v>gals</v>
          </cell>
          <cell r="O20">
            <v>72</v>
          </cell>
          <cell r="S20">
            <v>141</v>
          </cell>
          <cell r="T20" t="str">
            <v>Recirculating Mixer</v>
          </cell>
          <cell r="U20">
            <v>725</v>
          </cell>
          <cell r="V20" t="str">
            <v>job</v>
          </cell>
        </row>
        <row r="21">
          <cell r="A21">
            <v>100005059</v>
          </cell>
          <cell r="B21" t="str">
            <v>SCR 100</v>
          </cell>
          <cell r="D21" t="str">
            <v>% bwoc</v>
          </cell>
          <cell r="E21" t="str">
            <v>lbs</v>
          </cell>
          <cell r="O21">
            <v>87.5</v>
          </cell>
          <cell r="S21">
            <v>42</v>
          </cell>
          <cell r="T21" t="str">
            <v>Premixing Additives</v>
          </cell>
          <cell r="U21">
            <v>350</v>
          </cell>
          <cell r="V21" t="str">
            <v>job</v>
          </cell>
        </row>
        <row r="22">
          <cell r="A22">
            <v>100012257</v>
          </cell>
          <cell r="B22" t="str">
            <v>Spherelite</v>
          </cell>
          <cell r="D22" t="str">
            <v>% bwoc</v>
          </cell>
          <cell r="E22" t="str">
            <v>lbs</v>
          </cell>
          <cell r="O22">
            <v>94</v>
          </cell>
          <cell r="S22">
            <v>3989</v>
          </cell>
          <cell r="T22" t="str">
            <v>P-Tank Storage</v>
          </cell>
          <cell r="U22">
            <v>379.5</v>
          </cell>
          <cell r="V22" t="str">
            <v>job</v>
          </cell>
        </row>
        <row r="23">
          <cell r="A23">
            <v>100003735</v>
          </cell>
          <cell r="B23" t="str">
            <v>SSA-1</v>
          </cell>
          <cell r="D23" t="str">
            <v>% bwoc</v>
          </cell>
          <cell r="E23" t="str">
            <v>lbs</v>
          </cell>
          <cell r="O23">
            <v>106.5</v>
          </cell>
          <cell r="S23">
            <v>3985</v>
          </cell>
          <cell r="T23" t="str">
            <v>Air Compressor</v>
          </cell>
          <cell r="U23">
            <v>575</v>
          </cell>
          <cell r="V23" t="str">
            <v>job</v>
          </cell>
        </row>
        <row r="24">
          <cell r="A24">
            <v>100003654</v>
          </cell>
          <cell r="B24" t="str">
            <v>Versaset L</v>
          </cell>
          <cell r="D24" t="str">
            <v>gps</v>
          </cell>
          <cell r="E24" t="str">
            <v>gals</v>
          </cell>
          <cell r="O24">
            <v>133</v>
          </cell>
          <cell r="S24">
            <v>320</v>
          </cell>
          <cell r="T24" t="str">
            <v>Cementing Swage 20"</v>
          </cell>
          <cell r="U24">
            <v>175</v>
          </cell>
          <cell r="V24" t="str">
            <v>job</v>
          </cell>
        </row>
        <row r="25">
          <cell r="A25">
            <v>100001592</v>
          </cell>
          <cell r="B25" t="str">
            <v>Thix-Set comp A</v>
          </cell>
          <cell r="D25" t="str">
            <v>% bwoc</v>
          </cell>
          <cell r="E25" t="str">
            <v>lbs</v>
          </cell>
          <cell r="O25">
            <v>309</v>
          </cell>
          <cell r="S25">
            <v>96</v>
          </cell>
          <cell r="T25" t="str">
            <v>Cementing Swage 4-1/2"</v>
          </cell>
          <cell r="U25">
            <v>86</v>
          </cell>
          <cell r="V25" t="str">
            <v>job</v>
          </cell>
        </row>
        <row r="26">
          <cell r="A26">
            <v>100064065</v>
          </cell>
          <cell r="B26" t="str">
            <v>Thix-Set comp B</v>
          </cell>
          <cell r="D26" t="str">
            <v>% bwoc</v>
          </cell>
          <cell r="E26" t="str">
            <v>lbs</v>
          </cell>
          <cell r="S26">
            <v>89</v>
          </cell>
          <cell r="T26" t="str">
            <v>Cementing Head 13-3/8"</v>
          </cell>
          <cell r="U26">
            <v>250</v>
          </cell>
          <cell r="V26" t="str">
            <v>job</v>
          </cell>
        </row>
        <row r="27">
          <cell r="A27">
            <v>100003735</v>
          </cell>
          <cell r="B27" t="str">
            <v>DSMA</v>
          </cell>
          <cell r="D27" t="str">
            <v>gal</v>
          </cell>
          <cell r="E27" t="str">
            <v>gals</v>
          </cell>
          <cell r="S27">
            <v>89</v>
          </cell>
          <cell r="T27" t="str">
            <v>Cementing Head 9-5/8"</v>
          </cell>
          <cell r="U27">
            <v>250</v>
          </cell>
          <cell r="V27" t="str">
            <v>job</v>
          </cell>
        </row>
        <row r="28">
          <cell r="A28">
            <v>100003654</v>
          </cell>
          <cell r="B28" t="str">
            <v>Dual Spacer</v>
          </cell>
          <cell r="D28" t="str">
            <v>lbs</v>
          </cell>
          <cell r="E28" t="str">
            <v>lbs</v>
          </cell>
          <cell r="S28">
            <v>97</v>
          </cell>
          <cell r="T28" t="str">
            <v>Cementing Swage 7"</v>
          </cell>
          <cell r="U28">
            <v>95</v>
          </cell>
          <cell r="V28" t="str">
            <v>job</v>
          </cell>
        </row>
        <row r="29">
          <cell r="B29" t="str">
            <v>Barite</v>
          </cell>
          <cell r="D29" t="str">
            <v>lbs</v>
          </cell>
          <cell r="E29" t="str">
            <v>lbs</v>
          </cell>
          <cell r="S29">
            <v>295</v>
          </cell>
          <cell r="T29" t="str">
            <v>Pressure Recorder</v>
          </cell>
          <cell r="U29">
            <v>285</v>
          </cell>
          <cell r="V29" t="str">
            <v>job</v>
          </cell>
        </row>
        <row r="30">
          <cell r="B30" t="str">
            <v>Prehyd. Bentonite</v>
          </cell>
          <cell r="D30" t="str">
            <v>% bwow</v>
          </cell>
          <cell r="E30" t="str">
            <v>lbs</v>
          </cell>
          <cell r="S30">
            <v>196</v>
          </cell>
          <cell r="T30" t="str">
            <v>Service Charge - Service Engineer</v>
          </cell>
          <cell r="U30">
            <v>759</v>
          </cell>
          <cell r="V30" t="str">
            <v>job</v>
          </cell>
        </row>
        <row r="31">
          <cell r="A31">
            <v>100003770</v>
          </cell>
          <cell r="B31" t="str">
            <v>Micro Matrix Cement</v>
          </cell>
          <cell r="D31" t="str">
            <v>50# / sx</v>
          </cell>
          <cell r="E31" t="str">
            <v>lbs</v>
          </cell>
          <cell r="S31">
            <v>17457</v>
          </cell>
          <cell r="T31" t="str">
            <v>Service Charge - Service Helper</v>
          </cell>
          <cell r="U31">
            <v>380</v>
          </cell>
          <cell r="V31" t="str">
            <v>job</v>
          </cell>
        </row>
        <row r="32">
          <cell r="A32">
            <v>120122389</v>
          </cell>
          <cell r="B32" t="str">
            <v>Micro Fine Silica</v>
          </cell>
          <cell r="D32" t="str">
            <v>50# / sx</v>
          </cell>
          <cell r="E32" t="str">
            <v>sack</v>
          </cell>
        </row>
        <row r="33">
          <cell r="B33" t="str">
            <v>Micromax</v>
          </cell>
          <cell r="D33" t="str">
            <v># / sx</v>
          </cell>
          <cell r="E33" t="str">
            <v>lbs</v>
          </cell>
        </row>
        <row r="34">
          <cell r="B34" t="str">
            <v>Fresh Water</v>
          </cell>
          <cell r="D34" t="str">
            <v>gps</v>
          </cell>
          <cell r="E34" t="str">
            <v>bbls</v>
          </cell>
        </row>
        <row r="35">
          <cell r="A35">
            <v>100003620</v>
          </cell>
          <cell r="B35" t="str">
            <v>Losurf 259</v>
          </cell>
          <cell r="D35" t="str">
            <v>gal</v>
          </cell>
          <cell r="E35" t="str">
            <v>gals</v>
          </cell>
        </row>
        <row r="36">
          <cell r="A36">
            <v>100003837</v>
          </cell>
          <cell r="B36" t="str">
            <v>Musol E</v>
          </cell>
          <cell r="D36" t="str">
            <v>gal</v>
          </cell>
          <cell r="E36" t="str">
            <v>gals</v>
          </cell>
        </row>
        <row r="37">
          <cell r="A37">
            <v>100003764</v>
          </cell>
          <cell r="B37" t="str">
            <v>Latex 2000</v>
          </cell>
          <cell r="D37" t="str">
            <v>gal</v>
          </cell>
          <cell r="E37" t="str">
            <v>gals</v>
          </cell>
        </row>
        <row r="38">
          <cell r="A38">
            <v>100003766</v>
          </cell>
          <cell r="B38" t="str">
            <v>Stabilizer 434B</v>
          </cell>
          <cell r="D38" t="str">
            <v>gal</v>
          </cell>
          <cell r="E38" t="str">
            <v>gals</v>
          </cell>
        </row>
        <row r="39">
          <cell r="A39">
            <v>100023216</v>
          </cell>
          <cell r="B39" t="str">
            <v>Morflo II</v>
          </cell>
          <cell r="D39" t="str">
            <v>gal</v>
          </cell>
          <cell r="E39" t="str">
            <v>gals</v>
          </cell>
        </row>
        <row r="40">
          <cell r="A40">
            <v>100001622</v>
          </cell>
          <cell r="B40" t="str">
            <v>MF-1</v>
          </cell>
          <cell r="D40" t="str">
            <v>lbs</v>
          </cell>
          <cell r="E40" t="str">
            <v>lbs</v>
          </cell>
        </row>
        <row r="41">
          <cell r="A41">
            <v>100003741</v>
          </cell>
          <cell r="B41" t="str">
            <v>D-Air 3</v>
          </cell>
          <cell r="D41" t="str">
            <v>gal</v>
          </cell>
          <cell r="E41" t="str">
            <v>gals</v>
          </cell>
        </row>
      </sheetData>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
      <sheetName val="data"/>
      <sheetName val="cover"/>
      <sheetName val="Introduction "/>
      <sheetName val="Treatment Design"/>
      <sheetName val="Treatment Design (2)"/>
      <sheetName val="Mixing Procedure"/>
      <sheetName val="Job Procedure"/>
      <sheetName val="simulation"/>
      <sheetName val="Well Plan 1"/>
      <sheetName val="cms-28"/>
    </sheetNames>
    <sheetDataSet>
      <sheetData sheetId="0" refreshError="1"/>
      <sheetData sheetId="1" refreshError="1">
        <row r="1">
          <cell r="B1" t="str">
            <v>Common Cementing Additive</v>
          </cell>
          <cell r="E1" t="str">
            <v>Units2</v>
          </cell>
          <cell r="F1" t="str">
            <v>Cement</v>
          </cell>
          <cell r="G1" t="str">
            <v>Spacer</v>
          </cell>
          <cell r="M1" t="str">
            <v>CASING SIZE</v>
          </cell>
          <cell r="O1" t="str">
            <v>Casing Weight</v>
          </cell>
          <cell r="Q1" t="str">
            <v>Casing Grade</v>
          </cell>
          <cell r="T1" t="str">
            <v>Services</v>
          </cell>
          <cell r="U1" t="str">
            <v>CostService</v>
          </cell>
          <cell r="V1" t="str">
            <v>Unit3</v>
          </cell>
        </row>
        <row r="2">
          <cell r="B2">
            <v>0</v>
          </cell>
        </row>
        <row r="3">
          <cell r="B3" t="str">
            <v>CaCl2, 55lbs/sk</v>
          </cell>
          <cell r="E3" t="str">
            <v>lbs</v>
          </cell>
          <cell r="F3" t="str">
            <v>Padang G</v>
          </cell>
          <cell r="G3" t="str">
            <v>Dual Spacer 10 ppg</v>
          </cell>
          <cell r="M3">
            <v>3.5</v>
          </cell>
          <cell r="O3">
            <v>9.3000000000000007</v>
          </cell>
          <cell r="Q3" t="str">
            <v>C-75</v>
          </cell>
          <cell r="T3" t="str">
            <v>Base and Depth Charge (0' - 2000')</v>
          </cell>
          <cell r="U3">
            <v>2742</v>
          </cell>
          <cell r="V3" t="str">
            <v>job</v>
          </cell>
          <cell r="X3" t="str">
            <v>100 bbl Batch Mixer, per 4 hrs or fraction</v>
          </cell>
          <cell r="Y3">
            <v>1265</v>
          </cell>
          <cell r="Z3" t="str">
            <v>job</v>
          </cell>
        </row>
        <row r="4">
          <cell r="B4" t="str">
            <v>CaCl2 liquid</v>
          </cell>
          <cell r="E4" t="str">
            <v>gals</v>
          </cell>
          <cell r="F4" t="str">
            <v>Indo G</v>
          </cell>
          <cell r="G4" t="str">
            <v>Dual Spacer 11 ppg</v>
          </cell>
          <cell r="M4">
            <v>4.5</v>
          </cell>
          <cell r="O4">
            <v>20</v>
          </cell>
          <cell r="Q4" t="str">
            <v>C-95</v>
          </cell>
          <cell r="T4" t="str">
            <v>Base and Depth Charge (2001' - 3000')</v>
          </cell>
          <cell r="U4">
            <v>3565</v>
          </cell>
          <cell r="V4" t="str">
            <v>job</v>
          </cell>
          <cell r="X4" t="str">
            <v>Each Additional Hour or Fraction</v>
          </cell>
          <cell r="Y4">
            <v>272</v>
          </cell>
          <cell r="Z4" t="str">
            <v>Hours</v>
          </cell>
        </row>
        <row r="5">
          <cell r="B5" t="str">
            <v>CFR-3 L</v>
          </cell>
          <cell r="E5" t="str">
            <v>gals</v>
          </cell>
          <cell r="F5" t="str">
            <v>Kujang G</v>
          </cell>
          <cell r="G5" t="str">
            <v>Dual Spacer 12 ppg</v>
          </cell>
          <cell r="M5">
            <v>5.5</v>
          </cell>
          <cell r="O5">
            <v>23</v>
          </cell>
          <cell r="Q5" t="str">
            <v>F-25</v>
          </cell>
          <cell r="T5" t="str">
            <v>Base and Depth Charge (3001' - 4000')</v>
          </cell>
          <cell r="U5">
            <v>3853</v>
          </cell>
          <cell r="V5" t="str">
            <v>job</v>
          </cell>
          <cell r="X5" t="str">
            <v>Water Storage Tank over than 250 bbls</v>
          </cell>
          <cell r="Y5">
            <v>2328.75</v>
          </cell>
          <cell r="Z5" t="str">
            <v>unit</v>
          </cell>
        </row>
        <row r="6">
          <cell r="B6" t="str">
            <v>D-Air 2</v>
          </cell>
          <cell r="E6" t="str">
            <v>gals</v>
          </cell>
          <cell r="F6" t="str">
            <v>Micro Matrix Cement</v>
          </cell>
          <cell r="G6" t="str">
            <v>Dual Spacer 13 ppg</v>
          </cell>
          <cell r="M6">
            <v>7</v>
          </cell>
          <cell r="O6">
            <v>26</v>
          </cell>
          <cell r="Q6" t="str">
            <v>H-40</v>
          </cell>
          <cell r="T6" t="str">
            <v>Base and Depth Charge (4001' - 5000')</v>
          </cell>
          <cell r="U6">
            <v>4140</v>
          </cell>
          <cell r="V6" t="str">
            <v>job</v>
          </cell>
          <cell r="X6" t="str">
            <v>Suction Hose, 4", 5 day minimum</v>
          </cell>
          <cell r="Y6">
            <v>142.5</v>
          </cell>
          <cell r="Z6" t="str">
            <v>day</v>
          </cell>
        </row>
        <row r="7">
          <cell r="B7" t="str">
            <v>Econolite</v>
          </cell>
          <cell r="E7" t="str">
            <v>gals</v>
          </cell>
          <cell r="F7" t="str">
            <v>Batu Raja A</v>
          </cell>
          <cell r="G7" t="str">
            <v>Tuned Spacer</v>
          </cell>
          <cell r="M7">
            <v>9.625</v>
          </cell>
          <cell r="O7">
            <v>29</v>
          </cell>
          <cell r="Q7" t="str">
            <v>J-55</v>
          </cell>
          <cell r="T7" t="str">
            <v>Base and Depth Charge (5001' - 6000')</v>
          </cell>
          <cell r="U7">
            <v>4428</v>
          </cell>
          <cell r="V7" t="str">
            <v>job</v>
          </cell>
          <cell r="X7" t="str">
            <v>100 bbl. Batch Mixer, 5 day minimum</v>
          </cell>
          <cell r="Y7">
            <v>850</v>
          </cell>
          <cell r="Z7" t="str">
            <v>day</v>
          </cell>
        </row>
        <row r="8">
          <cell r="B8" t="str">
            <v>FDP C-594</v>
          </cell>
          <cell r="E8" t="str">
            <v>lbs</v>
          </cell>
          <cell r="G8" t="str">
            <v>Super Flush 101</v>
          </cell>
          <cell r="M8">
            <v>10.75</v>
          </cell>
          <cell r="O8">
            <v>36</v>
          </cell>
          <cell r="Q8" t="str">
            <v>K55</v>
          </cell>
          <cell r="T8" t="str">
            <v>Base and Depth Charge (6001' - 7000')</v>
          </cell>
          <cell r="U8">
            <v>4715</v>
          </cell>
          <cell r="V8" t="str">
            <v>job</v>
          </cell>
          <cell r="X8" t="str">
            <v xml:space="preserve">Water Tank, 401 bbl to 500 bbl </v>
          </cell>
          <cell r="Y8">
            <v>793.5</v>
          </cell>
          <cell r="Z8" t="str">
            <v>day</v>
          </cell>
        </row>
        <row r="9">
          <cell r="B9" t="str">
            <v>Gascon 469</v>
          </cell>
          <cell r="E9" t="str">
            <v>gals</v>
          </cell>
          <cell r="G9" t="str">
            <v>Fresh Water + 1 sk SAPP</v>
          </cell>
          <cell r="M9">
            <v>13.375</v>
          </cell>
          <cell r="O9">
            <v>40</v>
          </cell>
          <cell r="Q9" t="str">
            <v>N80</v>
          </cell>
          <cell r="T9" t="str">
            <v>Base and Depth Charge (7001' - 8000')</v>
          </cell>
          <cell r="U9">
            <v>5083</v>
          </cell>
          <cell r="V9" t="str">
            <v>job</v>
          </cell>
          <cell r="X9" t="str">
            <v>801-1200 cuft P-Tank, additional</v>
          </cell>
          <cell r="Y9">
            <v>607.20000000000005</v>
          </cell>
          <cell r="Z9" t="str">
            <v>day</v>
          </cell>
        </row>
        <row r="10">
          <cell r="B10" t="str">
            <v>Halad-22AL</v>
          </cell>
          <cell r="E10" t="str">
            <v>gals</v>
          </cell>
          <cell r="G10" t="str">
            <v>Water Ahead</v>
          </cell>
          <cell r="M10">
            <v>16</v>
          </cell>
          <cell r="O10">
            <v>40.5</v>
          </cell>
          <cell r="Q10" t="str">
            <v>P-105</v>
          </cell>
          <cell r="T10" t="str">
            <v>Base and Depth Charge (8001' - 9000')</v>
          </cell>
          <cell r="U10">
            <v>5748</v>
          </cell>
          <cell r="V10" t="str">
            <v>job</v>
          </cell>
          <cell r="X10" t="str">
            <v>Bulk Delivery Hose</v>
          </cell>
          <cell r="Y10">
            <v>95</v>
          </cell>
          <cell r="Z10" t="str">
            <v>day</v>
          </cell>
        </row>
        <row r="11">
          <cell r="B11" t="str">
            <v>Halad-22A</v>
          </cell>
          <cell r="E11" t="str">
            <v>lbs</v>
          </cell>
          <cell r="G11" t="str">
            <v>Mud Flush</v>
          </cell>
          <cell r="M11">
            <v>18.675000000000001</v>
          </cell>
          <cell r="O11">
            <v>43.5</v>
          </cell>
          <cell r="Q11" t="str">
            <v>P-110</v>
          </cell>
          <cell r="T11" t="str">
            <v>Base and Depth Charge (9001' - 10000')</v>
          </cell>
          <cell r="U11">
            <v>6839</v>
          </cell>
          <cell r="V11" t="str">
            <v>job</v>
          </cell>
          <cell r="X11" t="str">
            <v>Air Hose 3"</v>
          </cell>
          <cell r="Y11">
            <v>95</v>
          </cell>
          <cell r="Z11" t="str">
            <v>day</v>
          </cell>
        </row>
        <row r="12">
          <cell r="B12" t="str">
            <v>Halad-322L</v>
          </cell>
          <cell r="E12" t="str">
            <v>gals</v>
          </cell>
          <cell r="M12">
            <v>20</v>
          </cell>
          <cell r="O12">
            <v>45.5</v>
          </cell>
          <cell r="Q12" t="str">
            <v>V-150</v>
          </cell>
          <cell r="T12" t="str">
            <v>Base and Depth Charge (10001' - 11000')</v>
          </cell>
          <cell r="U12">
            <v>7912</v>
          </cell>
          <cell r="V12" t="str">
            <v>job</v>
          </cell>
        </row>
        <row r="13">
          <cell r="B13" t="str">
            <v>Halad-344 L</v>
          </cell>
          <cell r="E13" t="str">
            <v>gals</v>
          </cell>
          <cell r="M13">
            <v>24</v>
          </cell>
          <cell r="O13">
            <v>47</v>
          </cell>
          <cell r="Q13" t="str">
            <v>L-80</v>
          </cell>
          <cell r="T13" t="str">
            <v>Base and Depth Charge (11001' - 12000')</v>
          </cell>
          <cell r="U13">
            <v>9931</v>
          </cell>
          <cell r="V13" t="str">
            <v>job</v>
          </cell>
        </row>
        <row r="14">
          <cell r="B14" t="str">
            <v>Halad-413 L</v>
          </cell>
          <cell r="E14" t="str">
            <v>gals</v>
          </cell>
          <cell r="M14">
            <v>30</v>
          </cell>
          <cell r="O14">
            <v>48</v>
          </cell>
          <cell r="Q14" t="str">
            <v>SMC-111</v>
          </cell>
          <cell r="T14" t="str">
            <v>Base and Depth Charge (12001' - 13000')</v>
          </cell>
          <cell r="U14">
            <v>12183</v>
          </cell>
          <cell r="V14" t="str">
            <v>job</v>
          </cell>
        </row>
        <row r="15">
          <cell r="B15" t="str">
            <v>HR-25</v>
          </cell>
          <cell r="E15" t="str">
            <v>lbs</v>
          </cell>
          <cell r="O15">
            <v>51</v>
          </cell>
          <cell r="Q15" t="str">
            <v>22Cr-126</v>
          </cell>
          <cell r="T15" t="str">
            <v>Base and Depth Charge (13001' - 14000')</v>
          </cell>
          <cell r="U15">
            <v>14517</v>
          </cell>
          <cell r="V15" t="str">
            <v>job</v>
          </cell>
        </row>
        <row r="16">
          <cell r="B16" t="str">
            <v>HR-25L</v>
          </cell>
          <cell r="E16" t="str">
            <v>gals</v>
          </cell>
          <cell r="O16">
            <v>53.5</v>
          </cell>
          <cell r="Q16" t="str">
            <v>Grade B</v>
          </cell>
          <cell r="T16" t="str">
            <v>Base and Depth Charge (14001' - 15000')</v>
          </cell>
          <cell r="U16">
            <v>16924</v>
          </cell>
          <cell r="V16" t="str">
            <v>job</v>
          </cell>
        </row>
        <row r="17">
          <cell r="B17" t="str">
            <v>HR-6L</v>
          </cell>
          <cell r="E17" t="str">
            <v>gals</v>
          </cell>
          <cell r="O17">
            <v>62.8</v>
          </cell>
          <cell r="T17" t="str">
            <v>Base and Depth Charge (15001' - 16000')</v>
          </cell>
          <cell r="U17">
            <v>19354</v>
          </cell>
          <cell r="V17" t="str">
            <v>job</v>
          </cell>
        </row>
        <row r="18">
          <cell r="B18" t="str">
            <v>MicroBlock</v>
          </cell>
          <cell r="E18" t="str">
            <v>gals</v>
          </cell>
          <cell r="O18">
            <v>66.900000000000006</v>
          </cell>
          <cell r="T18" t="str">
            <v>Base and Depth Charge (16001' - 17000')</v>
          </cell>
          <cell r="U18">
            <v>21808</v>
          </cell>
          <cell r="V18" t="str">
            <v>job</v>
          </cell>
        </row>
        <row r="19">
          <cell r="B19" t="str">
            <v>Halliburton Gel</v>
          </cell>
          <cell r="E19" t="str">
            <v>lbs</v>
          </cell>
          <cell r="O19">
            <v>68</v>
          </cell>
          <cell r="T19" t="str">
            <v xml:space="preserve">Handling &amp; Dumping Cement </v>
          </cell>
          <cell r="U19">
            <v>3.68</v>
          </cell>
          <cell r="V19" t="str">
            <v>cuft</v>
          </cell>
        </row>
        <row r="20">
          <cell r="B20" t="str">
            <v>SCR-100 L</v>
          </cell>
          <cell r="E20" t="str">
            <v>gals</v>
          </cell>
          <cell r="O20">
            <v>72</v>
          </cell>
          <cell r="T20" t="str">
            <v>Recirculating Mixer</v>
          </cell>
          <cell r="U20">
            <v>725</v>
          </cell>
          <cell r="V20" t="str">
            <v>job</v>
          </cell>
        </row>
        <row r="21">
          <cell r="B21" t="str">
            <v>SCR 100</v>
          </cell>
          <cell r="E21" t="str">
            <v>lbs</v>
          </cell>
          <cell r="O21">
            <v>87.5</v>
          </cell>
          <cell r="T21" t="str">
            <v>Premixing Additives</v>
          </cell>
          <cell r="U21">
            <v>350</v>
          </cell>
          <cell r="V21" t="str">
            <v>job</v>
          </cell>
        </row>
        <row r="22">
          <cell r="B22" t="str">
            <v>Spherelite</v>
          </cell>
          <cell r="E22" t="str">
            <v>lbs</v>
          </cell>
          <cell r="O22">
            <v>94</v>
          </cell>
          <cell r="T22" t="str">
            <v>P-Tank Storage</v>
          </cell>
          <cell r="U22">
            <v>379.5</v>
          </cell>
          <cell r="V22" t="str">
            <v>job</v>
          </cell>
        </row>
        <row r="23">
          <cell r="B23" t="str">
            <v>SSA-1</v>
          </cell>
          <cell r="E23" t="str">
            <v>lbs</v>
          </cell>
          <cell r="O23">
            <v>106.5</v>
          </cell>
          <cell r="T23" t="str">
            <v>Air Compressor</v>
          </cell>
          <cell r="U23">
            <v>575</v>
          </cell>
          <cell r="V23" t="str">
            <v>job</v>
          </cell>
        </row>
        <row r="24">
          <cell r="B24" t="str">
            <v>Versaset L</v>
          </cell>
          <cell r="E24" t="str">
            <v>gals</v>
          </cell>
          <cell r="O24">
            <v>133</v>
          </cell>
          <cell r="T24" t="str">
            <v>Cementing Swage 20"</v>
          </cell>
          <cell r="U24">
            <v>175</v>
          </cell>
          <cell r="V24" t="str">
            <v>job</v>
          </cell>
        </row>
        <row r="25">
          <cell r="B25" t="str">
            <v>Thix-Set comp A</v>
          </cell>
          <cell r="E25" t="str">
            <v>lbs</v>
          </cell>
          <cell r="O25">
            <v>309</v>
          </cell>
          <cell r="T25" t="str">
            <v>Cementing Swage 4-1/2"</v>
          </cell>
          <cell r="U25">
            <v>86</v>
          </cell>
          <cell r="V25" t="str">
            <v>job</v>
          </cell>
        </row>
        <row r="26">
          <cell r="B26" t="str">
            <v>Thix-Set comp B</v>
          </cell>
          <cell r="E26" t="str">
            <v>lbs</v>
          </cell>
          <cell r="T26" t="str">
            <v>Cementing Head 13-3/8"</v>
          </cell>
          <cell r="U26">
            <v>250</v>
          </cell>
          <cell r="V26" t="str">
            <v>job</v>
          </cell>
        </row>
        <row r="27">
          <cell r="B27" t="str">
            <v>DSMA</v>
          </cell>
          <cell r="E27" t="str">
            <v>gals</v>
          </cell>
          <cell r="T27" t="str">
            <v>Cementing Head 9-5/8"</v>
          </cell>
          <cell r="U27">
            <v>250</v>
          </cell>
          <cell r="V27" t="str">
            <v>job</v>
          </cell>
        </row>
        <row r="28">
          <cell r="B28" t="str">
            <v>Dual Spacer</v>
          </cell>
          <cell r="E28" t="str">
            <v>lbs</v>
          </cell>
          <cell r="T28" t="str">
            <v>Cementing Swage 7"</v>
          </cell>
          <cell r="U28">
            <v>95</v>
          </cell>
          <cell r="V28" t="str">
            <v>job</v>
          </cell>
        </row>
        <row r="29">
          <cell r="B29" t="str">
            <v>Barite</v>
          </cell>
          <cell r="E29" t="str">
            <v>lbs</v>
          </cell>
          <cell r="T29" t="str">
            <v>Pressure Recorder</v>
          </cell>
          <cell r="U29">
            <v>285</v>
          </cell>
          <cell r="V29" t="str">
            <v>job</v>
          </cell>
        </row>
        <row r="30">
          <cell r="B30" t="str">
            <v>Prehyd. Bentonite</v>
          </cell>
          <cell r="E30" t="str">
            <v>lbs</v>
          </cell>
          <cell r="T30" t="str">
            <v>Service Charge - Service Engineer</v>
          </cell>
          <cell r="U30">
            <v>759</v>
          </cell>
          <cell r="V30" t="str">
            <v>job</v>
          </cell>
        </row>
        <row r="31">
          <cell r="B31" t="str">
            <v>Micro Matrix Cement</v>
          </cell>
          <cell r="E31" t="str">
            <v>lbs</v>
          </cell>
          <cell r="T31" t="str">
            <v>Service Charge - Service Helper</v>
          </cell>
          <cell r="U31">
            <v>380</v>
          </cell>
          <cell r="V31" t="str">
            <v>job</v>
          </cell>
        </row>
        <row r="32">
          <cell r="B32" t="str">
            <v>Micro Fine Silica</v>
          </cell>
          <cell r="E32" t="str">
            <v>sack</v>
          </cell>
        </row>
        <row r="33">
          <cell r="B33" t="str">
            <v>Micromax</v>
          </cell>
          <cell r="E33" t="str">
            <v>lbs</v>
          </cell>
        </row>
        <row r="34">
          <cell r="B34" t="str">
            <v>Fresh Water</v>
          </cell>
          <cell r="E34" t="str">
            <v>bbls</v>
          </cell>
        </row>
        <row r="35">
          <cell r="B35" t="str">
            <v>Losurf 259</v>
          </cell>
          <cell r="E35" t="str">
            <v>gals</v>
          </cell>
        </row>
        <row r="36">
          <cell r="B36" t="str">
            <v>Musol E</v>
          </cell>
          <cell r="E36" t="str">
            <v>gals</v>
          </cell>
        </row>
        <row r="37">
          <cell r="B37" t="str">
            <v>Latex 2000</v>
          </cell>
          <cell r="E37" t="str">
            <v>gals</v>
          </cell>
        </row>
        <row r="38">
          <cell r="B38" t="str">
            <v>Stabilizer 434B</v>
          </cell>
          <cell r="E38" t="str">
            <v>gals</v>
          </cell>
        </row>
        <row r="39">
          <cell r="B39" t="str">
            <v>Morflo II</v>
          </cell>
          <cell r="E39" t="str">
            <v>gals</v>
          </cell>
        </row>
        <row r="40">
          <cell r="B40" t="str">
            <v>MF-1</v>
          </cell>
          <cell r="E40" t="str">
            <v>lbs</v>
          </cell>
        </row>
        <row r="41">
          <cell r="B41" t="str">
            <v>D-Air 3</v>
          </cell>
          <cell r="E41" t="str">
            <v>gals</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
      <sheetName val="data"/>
      <sheetName val="cover"/>
      <sheetName val="Introduction "/>
      <sheetName val="Treatment Design"/>
      <sheetName val="Treatment Design (2)"/>
      <sheetName val="Mixing Procedure"/>
      <sheetName val="Job Procedure"/>
      <sheetName val="simulation"/>
      <sheetName val="Well Plan 1"/>
    </sheetNames>
    <sheetDataSet>
      <sheetData sheetId="0" refreshError="1"/>
      <sheetData sheetId="1" refreshError="1">
        <row r="1">
          <cell r="B1" t="str">
            <v>Common Cementing Additive</v>
          </cell>
          <cell r="E1" t="str">
            <v>Units2</v>
          </cell>
          <cell r="F1" t="str">
            <v>Cement</v>
          </cell>
          <cell r="G1" t="str">
            <v>Spacer</v>
          </cell>
          <cell r="M1" t="str">
            <v>CASING SIZE</v>
          </cell>
          <cell r="O1" t="str">
            <v>Casing Weight</v>
          </cell>
          <cell r="Q1" t="str">
            <v>Casing Grade</v>
          </cell>
          <cell r="T1" t="str">
            <v>Services</v>
          </cell>
          <cell r="U1" t="str">
            <v>CostService</v>
          </cell>
          <cell r="V1" t="str">
            <v>Unit3</v>
          </cell>
        </row>
        <row r="2">
          <cell r="B2">
            <v>0</v>
          </cell>
        </row>
        <row r="3">
          <cell r="B3" t="str">
            <v>CaCl2, 55lbs/sk</v>
          </cell>
          <cell r="E3" t="str">
            <v>lbs</v>
          </cell>
          <cell r="F3" t="str">
            <v>Padang G</v>
          </cell>
          <cell r="G3" t="str">
            <v>Dual Spacer 10 ppg</v>
          </cell>
          <cell r="M3">
            <v>3.5</v>
          </cell>
          <cell r="O3">
            <v>9.3000000000000007</v>
          </cell>
          <cell r="Q3" t="str">
            <v>C-75</v>
          </cell>
          <cell r="T3" t="str">
            <v>Base and Depth Charge (0' - 2000')</v>
          </cell>
          <cell r="U3">
            <v>2742</v>
          </cell>
          <cell r="V3" t="str">
            <v>job</v>
          </cell>
          <cell r="X3" t="str">
            <v>100 bbl Batch Mixer, per 4 hrs or fraction</v>
          </cell>
          <cell r="Y3">
            <v>1265</v>
          </cell>
          <cell r="Z3" t="str">
            <v>job</v>
          </cell>
        </row>
        <row r="4">
          <cell r="B4" t="str">
            <v>CaCl2 liquid</v>
          </cell>
          <cell r="E4" t="str">
            <v>gals</v>
          </cell>
          <cell r="F4" t="str">
            <v>Indo G</v>
          </cell>
          <cell r="G4" t="str">
            <v>Dual Spacer 11 ppg</v>
          </cell>
          <cell r="M4">
            <v>4.5</v>
          </cell>
          <cell r="O4">
            <v>20</v>
          </cell>
          <cell r="Q4" t="str">
            <v>C-95</v>
          </cell>
          <cell r="T4" t="str">
            <v>Base and Depth Charge (2001' - 3000')</v>
          </cell>
          <cell r="U4">
            <v>3565</v>
          </cell>
          <cell r="V4" t="str">
            <v>job</v>
          </cell>
          <cell r="X4" t="str">
            <v>Each Additional Hour or Fraction</v>
          </cell>
          <cell r="Y4">
            <v>272</v>
          </cell>
          <cell r="Z4" t="str">
            <v>Hours</v>
          </cell>
        </row>
        <row r="5">
          <cell r="B5" t="str">
            <v>CFR-3 L</v>
          </cell>
          <cell r="E5" t="str">
            <v>gals</v>
          </cell>
          <cell r="F5" t="str">
            <v>Kujang G</v>
          </cell>
          <cell r="G5" t="str">
            <v>Dual Spacer 12 ppg</v>
          </cell>
          <cell r="M5">
            <v>5.5</v>
          </cell>
          <cell r="O5">
            <v>23</v>
          </cell>
          <cell r="Q5" t="str">
            <v>F-25</v>
          </cell>
          <cell r="T5" t="str">
            <v>Base and Depth Charge (3001' - 4000')</v>
          </cell>
          <cell r="U5">
            <v>3853</v>
          </cell>
          <cell r="V5" t="str">
            <v>job</v>
          </cell>
          <cell r="X5" t="str">
            <v>Water Storage Tank over than 250 bbls</v>
          </cell>
          <cell r="Y5">
            <v>2328.75</v>
          </cell>
          <cell r="Z5" t="str">
            <v>unit</v>
          </cell>
        </row>
        <row r="6">
          <cell r="B6" t="str">
            <v>D-Air 2</v>
          </cell>
          <cell r="E6" t="str">
            <v>gals</v>
          </cell>
          <cell r="F6" t="str">
            <v>Micro Matrix Cement</v>
          </cell>
          <cell r="G6" t="str">
            <v>Dual Spacer 13 ppg</v>
          </cell>
          <cell r="M6">
            <v>7</v>
          </cell>
          <cell r="O6">
            <v>26</v>
          </cell>
          <cell r="Q6" t="str">
            <v>H-40</v>
          </cell>
          <cell r="T6" t="str">
            <v>Base and Depth Charge (4001' - 5000')</v>
          </cell>
          <cell r="U6">
            <v>4140</v>
          </cell>
          <cell r="V6" t="str">
            <v>job</v>
          </cell>
          <cell r="X6" t="str">
            <v>Suction Hose, 4", 5 day minimum</v>
          </cell>
          <cell r="Y6">
            <v>142.5</v>
          </cell>
          <cell r="Z6" t="str">
            <v>day</v>
          </cell>
        </row>
        <row r="7">
          <cell r="B7" t="str">
            <v>Econolite</v>
          </cell>
          <cell r="E7" t="str">
            <v>gals</v>
          </cell>
          <cell r="F7" t="str">
            <v>Batu Raja A</v>
          </cell>
          <cell r="G7" t="str">
            <v>Tuned Spacer</v>
          </cell>
          <cell r="M7">
            <v>9.625</v>
          </cell>
          <cell r="O7">
            <v>29</v>
          </cell>
          <cell r="Q7" t="str">
            <v>J-55</v>
          </cell>
          <cell r="T7" t="str">
            <v>Base and Depth Charge (5001' - 6000')</v>
          </cell>
          <cell r="U7">
            <v>4428</v>
          </cell>
          <cell r="V7" t="str">
            <v>job</v>
          </cell>
          <cell r="X7" t="str">
            <v>100 bbl. Batch Mixer, 5 day minimum</v>
          </cell>
          <cell r="Y7">
            <v>850</v>
          </cell>
          <cell r="Z7" t="str">
            <v>day</v>
          </cell>
        </row>
        <row r="8">
          <cell r="B8" t="str">
            <v>FDP C-594</v>
          </cell>
          <cell r="E8" t="str">
            <v>lbs</v>
          </cell>
          <cell r="G8" t="str">
            <v>Super Flush 101</v>
          </cell>
          <cell r="M8">
            <v>10.75</v>
          </cell>
          <cell r="O8">
            <v>36</v>
          </cell>
          <cell r="Q8" t="str">
            <v>K55</v>
          </cell>
          <cell r="T8" t="str">
            <v>Base and Depth Charge (6001' - 7000')</v>
          </cell>
          <cell r="U8">
            <v>4715</v>
          </cell>
          <cell r="V8" t="str">
            <v>job</v>
          </cell>
          <cell r="X8" t="str">
            <v xml:space="preserve">Water Tank, 401 bbl to 500 bbl </v>
          </cell>
          <cell r="Y8">
            <v>793.5</v>
          </cell>
          <cell r="Z8" t="str">
            <v>day</v>
          </cell>
        </row>
        <row r="9">
          <cell r="B9" t="str">
            <v>Gascon 469</v>
          </cell>
          <cell r="E9" t="str">
            <v>gals</v>
          </cell>
          <cell r="G9" t="str">
            <v>Fresh Water + 1 sk SAPP</v>
          </cell>
          <cell r="M9">
            <v>13.375</v>
          </cell>
          <cell r="O9">
            <v>40</v>
          </cell>
          <cell r="Q9" t="str">
            <v>N80</v>
          </cell>
          <cell r="T9" t="str">
            <v>Base and Depth Charge (7001' - 8000')</v>
          </cell>
          <cell r="U9">
            <v>5083</v>
          </cell>
          <cell r="V9" t="str">
            <v>job</v>
          </cell>
          <cell r="X9" t="str">
            <v>801-1200 cuft P-Tank, additional</v>
          </cell>
          <cell r="Y9">
            <v>607.20000000000005</v>
          </cell>
          <cell r="Z9" t="str">
            <v>day</v>
          </cell>
        </row>
        <row r="10">
          <cell r="B10" t="str">
            <v>Halad-22AL</v>
          </cell>
          <cell r="E10" t="str">
            <v>gals</v>
          </cell>
          <cell r="G10" t="str">
            <v>Water Ahead</v>
          </cell>
          <cell r="M10">
            <v>16</v>
          </cell>
          <cell r="O10">
            <v>40.5</v>
          </cell>
          <cell r="Q10" t="str">
            <v>P-105</v>
          </cell>
          <cell r="T10" t="str">
            <v>Base and Depth Charge (8001' - 9000')</v>
          </cell>
          <cell r="U10">
            <v>5748</v>
          </cell>
          <cell r="V10" t="str">
            <v>job</v>
          </cell>
          <cell r="X10" t="str">
            <v>Bulk Delivery Hose</v>
          </cell>
          <cell r="Y10">
            <v>95</v>
          </cell>
          <cell r="Z10" t="str">
            <v>day</v>
          </cell>
        </row>
        <row r="11">
          <cell r="B11" t="str">
            <v>Halad-22A</v>
          </cell>
          <cell r="E11" t="str">
            <v>lbs</v>
          </cell>
          <cell r="G11" t="str">
            <v>Mud Flush</v>
          </cell>
          <cell r="M11">
            <v>18.675000000000001</v>
          </cell>
          <cell r="O11">
            <v>43.5</v>
          </cell>
          <cell r="Q11" t="str">
            <v>P-110</v>
          </cell>
          <cell r="T11" t="str">
            <v>Base and Depth Charge (9001' - 10000')</v>
          </cell>
          <cell r="U11">
            <v>6839</v>
          </cell>
          <cell r="V11" t="str">
            <v>job</v>
          </cell>
          <cell r="X11" t="str">
            <v>Air Hose 3"</v>
          </cell>
          <cell r="Y11">
            <v>95</v>
          </cell>
          <cell r="Z11" t="str">
            <v>day</v>
          </cell>
        </row>
        <row r="12">
          <cell r="B12" t="str">
            <v>Halad-322L</v>
          </cell>
          <cell r="E12" t="str">
            <v>gals</v>
          </cell>
          <cell r="M12">
            <v>20</v>
          </cell>
          <cell r="O12">
            <v>45.5</v>
          </cell>
          <cell r="Q12" t="str">
            <v>V-150</v>
          </cell>
          <cell r="T12" t="str">
            <v>Base and Depth Charge (10001' - 11000')</v>
          </cell>
          <cell r="U12">
            <v>7912</v>
          </cell>
          <cell r="V12" t="str">
            <v>job</v>
          </cell>
        </row>
        <row r="13">
          <cell r="B13" t="str">
            <v>Halad-344 L</v>
          </cell>
          <cell r="E13" t="str">
            <v>gals</v>
          </cell>
          <cell r="M13">
            <v>24</v>
          </cell>
          <cell r="O13">
            <v>47</v>
          </cell>
          <cell r="Q13" t="str">
            <v>L-80</v>
          </cell>
          <cell r="T13" t="str">
            <v>Base and Depth Charge (11001' - 12000')</v>
          </cell>
          <cell r="U13">
            <v>9931</v>
          </cell>
          <cell r="V13" t="str">
            <v>job</v>
          </cell>
        </row>
        <row r="14">
          <cell r="B14" t="str">
            <v>Halad-413 L</v>
          </cell>
          <cell r="E14" t="str">
            <v>gals</v>
          </cell>
          <cell r="M14">
            <v>30</v>
          </cell>
          <cell r="O14">
            <v>48</v>
          </cell>
          <cell r="Q14" t="str">
            <v>SMC-111</v>
          </cell>
          <cell r="T14" t="str">
            <v>Base and Depth Charge (12001' - 13000')</v>
          </cell>
          <cell r="U14">
            <v>12183</v>
          </cell>
          <cell r="V14" t="str">
            <v>job</v>
          </cell>
        </row>
        <row r="15">
          <cell r="B15" t="str">
            <v>HR-25</v>
          </cell>
          <cell r="E15" t="str">
            <v>lbs</v>
          </cell>
          <cell r="O15">
            <v>51</v>
          </cell>
          <cell r="Q15" t="str">
            <v>22Cr-126</v>
          </cell>
          <cell r="T15" t="str">
            <v>Base and Depth Charge (13001' - 14000')</v>
          </cell>
          <cell r="U15">
            <v>14517</v>
          </cell>
          <cell r="V15" t="str">
            <v>job</v>
          </cell>
        </row>
        <row r="16">
          <cell r="B16" t="str">
            <v>HR-25L</v>
          </cell>
          <cell r="E16" t="str">
            <v>gals</v>
          </cell>
          <cell r="O16">
            <v>53.5</v>
          </cell>
          <cell r="Q16" t="str">
            <v>Grade B</v>
          </cell>
          <cell r="T16" t="str">
            <v>Base and Depth Charge (14001' - 15000')</v>
          </cell>
          <cell r="U16">
            <v>16924</v>
          </cell>
          <cell r="V16" t="str">
            <v>job</v>
          </cell>
        </row>
        <row r="17">
          <cell r="B17" t="str">
            <v>HR-6L</v>
          </cell>
          <cell r="E17" t="str">
            <v>gals</v>
          </cell>
          <cell r="O17">
            <v>62.8</v>
          </cell>
          <cell r="T17" t="str">
            <v>Base and Depth Charge (15001' - 16000')</v>
          </cell>
          <cell r="U17">
            <v>19354</v>
          </cell>
          <cell r="V17" t="str">
            <v>job</v>
          </cell>
        </row>
        <row r="18">
          <cell r="B18" t="str">
            <v>MicroBlock</v>
          </cell>
          <cell r="E18" t="str">
            <v>gals</v>
          </cell>
          <cell r="O18">
            <v>66.900000000000006</v>
          </cell>
          <cell r="T18" t="str">
            <v>Base and Depth Charge (16001' - 17000')</v>
          </cell>
          <cell r="U18">
            <v>21808</v>
          </cell>
          <cell r="V18" t="str">
            <v>job</v>
          </cell>
        </row>
        <row r="19">
          <cell r="B19" t="str">
            <v>Halliburton Gel</v>
          </cell>
          <cell r="E19" t="str">
            <v>lbs</v>
          </cell>
          <cell r="O19">
            <v>68</v>
          </cell>
          <cell r="T19" t="str">
            <v xml:space="preserve">Handling &amp; Dumping Cement </v>
          </cell>
          <cell r="U19">
            <v>3.68</v>
          </cell>
          <cell r="V19" t="str">
            <v>cuft</v>
          </cell>
        </row>
        <row r="20">
          <cell r="B20" t="str">
            <v>SCR-100 L</v>
          </cell>
          <cell r="E20" t="str">
            <v>gals</v>
          </cell>
          <cell r="O20">
            <v>72</v>
          </cell>
          <cell r="T20" t="str">
            <v>Recirculating Mixer</v>
          </cell>
          <cell r="U20">
            <v>725</v>
          </cell>
          <cell r="V20" t="str">
            <v>job</v>
          </cell>
        </row>
        <row r="21">
          <cell r="B21" t="str">
            <v>SCR 100</v>
          </cell>
          <cell r="E21" t="str">
            <v>lbs</v>
          </cell>
          <cell r="O21">
            <v>87.5</v>
          </cell>
          <cell r="T21" t="str">
            <v>Premixing Additives</v>
          </cell>
          <cell r="U21">
            <v>350</v>
          </cell>
          <cell r="V21" t="str">
            <v>job</v>
          </cell>
        </row>
        <row r="22">
          <cell r="B22" t="str">
            <v>Spherelite</v>
          </cell>
          <cell r="E22" t="str">
            <v>lbs</v>
          </cell>
          <cell r="O22">
            <v>94</v>
          </cell>
          <cell r="T22" t="str">
            <v>P-Tank Storage</v>
          </cell>
          <cell r="U22">
            <v>379.5</v>
          </cell>
          <cell r="V22" t="str">
            <v>job</v>
          </cell>
        </row>
        <row r="23">
          <cell r="B23" t="str">
            <v>SSA-1</v>
          </cell>
          <cell r="E23" t="str">
            <v>lbs</v>
          </cell>
          <cell r="O23">
            <v>106.5</v>
          </cell>
          <cell r="T23" t="str">
            <v>Air Compressor</v>
          </cell>
          <cell r="U23">
            <v>575</v>
          </cell>
          <cell r="V23" t="str">
            <v>job</v>
          </cell>
        </row>
        <row r="24">
          <cell r="B24" t="str">
            <v>Versaset L</v>
          </cell>
          <cell r="E24" t="str">
            <v>gals</v>
          </cell>
          <cell r="O24">
            <v>133</v>
          </cell>
          <cell r="T24" t="str">
            <v>Cementing Swage 20"</v>
          </cell>
          <cell r="U24">
            <v>175</v>
          </cell>
          <cell r="V24" t="str">
            <v>job</v>
          </cell>
        </row>
        <row r="25">
          <cell r="B25" t="str">
            <v>Thix-Set comp A</v>
          </cell>
          <cell r="E25" t="str">
            <v>lbs</v>
          </cell>
          <cell r="O25">
            <v>309</v>
          </cell>
          <cell r="T25" t="str">
            <v>Cementing Swage 4-1/2"</v>
          </cell>
          <cell r="U25">
            <v>86</v>
          </cell>
          <cell r="V25" t="str">
            <v>job</v>
          </cell>
        </row>
        <row r="26">
          <cell r="B26" t="str">
            <v>Thix-Set comp B</v>
          </cell>
          <cell r="E26" t="str">
            <v>lbs</v>
          </cell>
          <cell r="T26" t="str">
            <v>Cementing Head 13-3/8"</v>
          </cell>
          <cell r="U26">
            <v>250</v>
          </cell>
          <cell r="V26" t="str">
            <v>job</v>
          </cell>
        </row>
        <row r="27">
          <cell r="B27" t="str">
            <v>DSMA</v>
          </cell>
          <cell r="E27" t="str">
            <v>gals</v>
          </cell>
          <cell r="T27" t="str">
            <v>Cementing Head 9-5/8"</v>
          </cell>
          <cell r="U27">
            <v>250</v>
          </cell>
          <cell r="V27" t="str">
            <v>job</v>
          </cell>
        </row>
        <row r="28">
          <cell r="B28" t="str">
            <v>Dual Spacer</v>
          </cell>
          <cell r="E28" t="str">
            <v>lbs</v>
          </cell>
          <cell r="T28" t="str">
            <v>Cementing Swage 7"</v>
          </cell>
          <cell r="U28">
            <v>95</v>
          </cell>
          <cell r="V28" t="str">
            <v>job</v>
          </cell>
        </row>
        <row r="29">
          <cell r="B29" t="str">
            <v>Barite</v>
          </cell>
          <cell r="E29" t="str">
            <v>lbs</v>
          </cell>
          <cell r="T29" t="str">
            <v>Pressure Recorder</v>
          </cell>
          <cell r="U29">
            <v>285</v>
          </cell>
          <cell r="V29" t="str">
            <v>job</v>
          </cell>
        </row>
        <row r="30">
          <cell r="B30" t="str">
            <v>Prehyd. Bentonite</v>
          </cell>
          <cell r="E30" t="str">
            <v>lbs</v>
          </cell>
          <cell r="T30" t="str">
            <v>Service Charge - Service Engineer</v>
          </cell>
          <cell r="U30">
            <v>759</v>
          </cell>
          <cell r="V30" t="str">
            <v>job</v>
          </cell>
        </row>
        <row r="31">
          <cell r="B31" t="str">
            <v>Micro Matrix Cement</v>
          </cell>
          <cell r="E31" t="str">
            <v>lbs</v>
          </cell>
          <cell r="T31" t="str">
            <v>Service Charge - Service Helper</v>
          </cell>
          <cell r="U31">
            <v>380</v>
          </cell>
          <cell r="V31" t="str">
            <v>job</v>
          </cell>
        </row>
        <row r="32">
          <cell r="B32" t="str">
            <v>Micro Fine Silica</v>
          </cell>
          <cell r="E32" t="str">
            <v>sack</v>
          </cell>
        </row>
        <row r="33">
          <cell r="B33" t="str">
            <v>Micromax</v>
          </cell>
          <cell r="E33" t="str">
            <v>lbs</v>
          </cell>
        </row>
        <row r="34">
          <cell r="B34" t="str">
            <v>Fresh Water</v>
          </cell>
          <cell r="E34" t="str">
            <v>bbls</v>
          </cell>
        </row>
        <row r="35">
          <cell r="B35" t="str">
            <v>Losurf 259</v>
          </cell>
          <cell r="E35" t="str">
            <v>gals</v>
          </cell>
        </row>
        <row r="36">
          <cell r="B36" t="str">
            <v>Musol E</v>
          </cell>
          <cell r="E36" t="str">
            <v>gals</v>
          </cell>
        </row>
        <row r="37">
          <cell r="B37" t="str">
            <v>Latex 2000</v>
          </cell>
          <cell r="E37" t="str">
            <v>gals</v>
          </cell>
        </row>
        <row r="38">
          <cell r="B38" t="str">
            <v>Stabilizer 434B</v>
          </cell>
          <cell r="E38" t="str">
            <v>gals</v>
          </cell>
        </row>
        <row r="39">
          <cell r="B39" t="str">
            <v>Morflo II</v>
          </cell>
          <cell r="E39" t="str">
            <v>gals</v>
          </cell>
        </row>
        <row r="40">
          <cell r="B40" t="str">
            <v>MF-1</v>
          </cell>
          <cell r="E40" t="str">
            <v>lbs</v>
          </cell>
        </row>
        <row r="41">
          <cell r="B41" t="str">
            <v>D-Air 3</v>
          </cell>
          <cell r="E41" t="str">
            <v>gals</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Data20"/>
      <sheetName val="20"/>
      <sheetName val="Data1338"/>
      <sheetName val="1338"/>
      <sheetName val="Data958"/>
      <sheetName val="958"/>
      <sheetName val="Data7"/>
      <sheetName val="7"/>
      <sheetName val="material"/>
      <sheetName val="Spacer"/>
      <sheetName val="TABLE"/>
      <sheetName val="COVER"/>
      <sheetName val="SO"/>
      <sheetName val="Database"/>
      <sheetName val="Input Data"/>
      <sheetName val="CoverPg"/>
      <sheetName val="Design Verification"/>
      <sheetName val="OE 1 Stage"/>
      <sheetName val="Mixing Procedure"/>
      <sheetName val="Lab Test"/>
      <sheetName val="Simulation"/>
      <sheetName val="Loading Sheet"/>
      <sheetName val="Callsheet"/>
      <sheetName val="Risk Assesment"/>
      <sheetName val="Master-Prices"/>
      <sheetName val="Sheet1"/>
      <sheetName val="Cabang"/>
    </sheetNames>
    <sheetDataSet>
      <sheetData sheetId="0" refreshError="1">
        <row r="1">
          <cell r="A1" t="str">
            <v>Common Cementing Additive</v>
          </cell>
          <cell r="B1" t="str">
            <v>Units</v>
          </cell>
          <cell r="E1" t="str">
            <v>cement</v>
          </cell>
          <cell r="F1" t="str">
            <v>Spacer</v>
          </cell>
        </row>
        <row r="2">
          <cell r="B2">
            <v>0</v>
          </cell>
        </row>
        <row r="3">
          <cell r="B3" t="str">
            <v>% bwoc</v>
          </cell>
          <cell r="D3" t="str">
            <v>lbs</v>
          </cell>
          <cell r="E3" t="str">
            <v>Padang G</v>
          </cell>
          <cell r="F3" t="str">
            <v>Dual Spacer 10 ppg</v>
          </cell>
        </row>
        <row r="4">
          <cell r="B4" t="str">
            <v>gps</v>
          </cell>
          <cell r="D4" t="str">
            <v>gals</v>
          </cell>
          <cell r="E4" t="str">
            <v>Indo G</v>
          </cell>
          <cell r="F4" t="str">
            <v>Dual Spacer 11 ppg</v>
          </cell>
        </row>
        <row r="5">
          <cell r="B5" t="str">
            <v>gps</v>
          </cell>
          <cell r="D5" t="str">
            <v>gals</v>
          </cell>
          <cell r="E5" t="str">
            <v>Kujang G</v>
          </cell>
          <cell r="F5" t="str">
            <v>Dual Spacer 12 ppg</v>
          </cell>
        </row>
        <row r="6">
          <cell r="B6" t="str">
            <v>gps</v>
          </cell>
          <cell r="D6" t="str">
            <v>gals</v>
          </cell>
          <cell r="E6" t="str">
            <v>Baturaja A</v>
          </cell>
          <cell r="F6" t="str">
            <v>Dual Spacer 13 ppg</v>
          </cell>
        </row>
        <row r="7">
          <cell r="B7" t="str">
            <v>gps</v>
          </cell>
          <cell r="D7" t="str">
            <v>gals</v>
          </cell>
          <cell r="E7" t="str">
            <v>Indo A</v>
          </cell>
          <cell r="F7" t="str">
            <v>Superflush 101</v>
          </cell>
        </row>
        <row r="8">
          <cell r="B8" t="str">
            <v># / sx</v>
          </cell>
          <cell r="D8" t="str">
            <v>lbs</v>
          </cell>
          <cell r="E8" t="str">
            <v>Micro Matrix Cement</v>
          </cell>
          <cell r="F8" t="str">
            <v>Flush with Fresh Water</v>
          </cell>
        </row>
        <row r="9">
          <cell r="B9" t="str">
            <v>gps</v>
          </cell>
          <cell r="D9" t="str">
            <v>gals</v>
          </cell>
        </row>
        <row r="10">
          <cell r="B10" t="str">
            <v>gps</v>
          </cell>
          <cell r="D10" t="str">
            <v>gals</v>
          </cell>
        </row>
        <row r="11">
          <cell r="B11" t="str">
            <v>gps</v>
          </cell>
          <cell r="D11" t="str">
            <v>gals</v>
          </cell>
        </row>
        <row r="12">
          <cell r="B12" t="str">
            <v>% bwoc</v>
          </cell>
          <cell r="D12" t="str">
            <v>lbs</v>
          </cell>
        </row>
        <row r="13">
          <cell r="B13" t="str">
            <v>gps</v>
          </cell>
          <cell r="D13" t="str">
            <v>gals</v>
          </cell>
        </row>
        <row r="14">
          <cell r="B14" t="str">
            <v>gps</v>
          </cell>
          <cell r="D14" t="str">
            <v>gals</v>
          </cell>
        </row>
        <row r="15">
          <cell r="B15" t="str">
            <v>% bwow</v>
          </cell>
          <cell r="D15" t="str">
            <v>lbs</v>
          </cell>
        </row>
        <row r="16">
          <cell r="B16" t="str">
            <v>gps</v>
          </cell>
          <cell r="D16" t="str">
            <v>gals</v>
          </cell>
        </row>
        <row r="17">
          <cell r="B17" t="str">
            <v>% bwoc</v>
          </cell>
          <cell r="D17" t="str">
            <v>lbs</v>
          </cell>
        </row>
        <row r="18">
          <cell r="B18" t="str">
            <v>% bwoc</v>
          </cell>
          <cell r="D18" t="str">
            <v>lbs</v>
          </cell>
        </row>
        <row r="19">
          <cell r="B19" t="str">
            <v>% bwoc</v>
          </cell>
          <cell r="D19" t="str">
            <v>lbs</v>
          </cell>
        </row>
        <row r="20">
          <cell r="B20" t="str">
            <v>gps</v>
          </cell>
          <cell r="D20" t="str">
            <v>gals</v>
          </cell>
        </row>
        <row r="21">
          <cell r="B21" t="str">
            <v>gal</v>
          </cell>
          <cell r="D21" t="str">
            <v>gals</v>
          </cell>
        </row>
        <row r="22">
          <cell r="B22" t="str">
            <v>lbs</v>
          </cell>
          <cell r="D22" t="str">
            <v>lbs</v>
          </cell>
        </row>
        <row r="23">
          <cell r="B23" t="str">
            <v>lbs</v>
          </cell>
          <cell r="D23" t="str">
            <v>lbs</v>
          </cell>
        </row>
        <row r="24">
          <cell r="B24" t="str">
            <v>% bwow</v>
          </cell>
          <cell r="D24" t="str">
            <v>lbs</v>
          </cell>
        </row>
        <row r="25">
          <cell r="B25" t="str">
            <v>gps</v>
          </cell>
          <cell r="D25" t="str">
            <v>bbls</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Data20"/>
      <sheetName val="20"/>
      <sheetName val="Data1338"/>
      <sheetName val="1338"/>
      <sheetName val="Data958"/>
      <sheetName val="958"/>
      <sheetName val="Data7"/>
      <sheetName val="7"/>
      <sheetName val="material"/>
      <sheetName val="Spacer"/>
      <sheetName val="TABLE"/>
      <sheetName val="COVER"/>
      <sheetName val="SO"/>
      <sheetName val="Sheet1"/>
      <sheetName val="Cabang"/>
    </sheetNames>
    <sheetDataSet>
      <sheetData sheetId="0" refreshError="1">
        <row r="1">
          <cell r="A1" t="str">
            <v>Common Cementing Additive</v>
          </cell>
          <cell r="B1" t="str">
            <v>Units</v>
          </cell>
          <cell r="E1" t="str">
            <v>cement</v>
          </cell>
          <cell r="F1" t="str">
            <v>Spacer</v>
          </cell>
        </row>
        <row r="2">
          <cell r="B2">
            <v>0</v>
          </cell>
        </row>
        <row r="3">
          <cell r="B3" t="str">
            <v>% bwoc</v>
          </cell>
          <cell r="D3" t="str">
            <v>lbs</v>
          </cell>
          <cell r="E3" t="str">
            <v>Padang G</v>
          </cell>
          <cell r="F3" t="str">
            <v>Dual Spacer 10 ppg</v>
          </cell>
        </row>
        <row r="4">
          <cell r="B4" t="str">
            <v>gps</v>
          </cell>
          <cell r="D4" t="str">
            <v>gals</v>
          </cell>
          <cell r="E4" t="str">
            <v>Indo G</v>
          </cell>
          <cell r="F4" t="str">
            <v>Dual Spacer 11 ppg</v>
          </cell>
        </row>
        <row r="5">
          <cell r="B5" t="str">
            <v>gps</v>
          </cell>
          <cell r="D5" t="str">
            <v>gals</v>
          </cell>
          <cell r="E5" t="str">
            <v>Kujang G</v>
          </cell>
          <cell r="F5" t="str">
            <v>Dual Spacer 12 ppg</v>
          </cell>
        </row>
        <row r="6">
          <cell r="B6" t="str">
            <v>gps</v>
          </cell>
          <cell r="D6" t="str">
            <v>gals</v>
          </cell>
          <cell r="E6" t="str">
            <v>Baturaja A</v>
          </cell>
          <cell r="F6" t="str">
            <v>Dual Spacer 13 ppg</v>
          </cell>
        </row>
        <row r="7">
          <cell r="B7" t="str">
            <v>gps</v>
          </cell>
          <cell r="D7" t="str">
            <v>gals</v>
          </cell>
          <cell r="E7" t="str">
            <v>Indo A</v>
          </cell>
          <cell r="F7" t="str">
            <v>Superflush 101</v>
          </cell>
        </row>
        <row r="8">
          <cell r="B8" t="str">
            <v># / sx</v>
          </cell>
          <cell r="D8" t="str">
            <v>lbs</v>
          </cell>
          <cell r="E8" t="str">
            <v>Micro Matrix Cement</v>
          </cell>
          <cell r="F8" t="str">
            <v>Flush with Fresh Water</v>
          </cell>
        </row>
        <row r="9">
          <cell r="B9" t="str">
            <v>gps</v>
          </cell>
          <cell r="D9" t="str">
            <v>gals</v>
          </cell>
        </row>
        <row r="10">
          <cell r="B10" t="str">
            <v>gps</v>
          </cell>
          <cell r="D10" t="str">
            <v>gals</v>
          </cell>
        </row>
        <row r="11">
          <cell r="B11" t="str">
            <v>gps</v>
          </cell>
          <cell r="D11" t="str">
            <v>gals</v>
          </cell>
        </row>
        <row r="12">
          <cell r="B12" t="str">
            <v>% bwoc</v>
          </cell>
          <cell r="D12" t="str">
            <v>lbs</v>
          </cell>
        </row>
        <row r="13">
          <cell r="B13" t="str">
            <v>gps</v>
          </cell>
          <cell r="D13" t="str">
            <v>gals</v>
          </cell>
        </row>
        <row r="14">
          <cell r="B14" t="str">
            <v>gps</v>
          </cell>
          <cell r="D14" t="str">
            <v>gals</v>
          </cell>
        </row>
        <row r="15">
          <cell r="B15" t="str">
            <v>% bwow</v>
          </cell>
          <cell r="D15" t="str">
            <v>lbs</v>
          </cell>
        </row>
        <row r="16">
          <cell r="B16" t="str">
            <v>gps</v>
          </cell>
          <cell r="D16" t="str">
            <v>gals</v>
          </cell>
        </row>
        <row r="17">
          <cell r="B17" t="str">
            <v>% bwoc</v>
          </cell>
          <cell r="D17" t="str">
            <v>lbs</v>
          </cell>
        </row>
        <row r="18">
          <cell r="B18" t="str">
            <v>% bwoc</v>
          </cell>
          <cell r="D18" t="str">
            <v>lbs</v>
          </cell>
        </row>
        <row r="19">
          <cell r="B19" t="str">
            <v>% bwoc</v>
          </cell>
          <cell r="D19" t="str">
            <v>lbs</v>
          </cell>
        </row>
        <row r="20">
          <cell r="B20" t="str">
            <v>gps</v>
          </cell>
          <cell r="D20" t="str">
            <v>gals</v>
          </cell>
        </row>
        <row r="21">
          <cell r="B21" t="str">
            <v>gal</v>
          </cell>
          <cell r="D21" t="str">
            <v>gals</v>
          </cell>
        </row>
        <row r="22">
          <cell r="B22" t="str">
            <v>lbs</v>
          </cell>
          <cell r="D22" t="str">
            <v>lbs</v>
          </cell>
        </row>
        <row r="23">
          <cell r="B23" t="str">
            <v>lbs</v>
          </cell>
          <cell r="D23" t="str">
            <v>lbs</v>
          </cell>
        </row>
        <row r="24">
          <cell r="B24" t="str">
            <v>% bwow</v>
          </cell>
          <cell r="D24" t="str">
            <v>lbs</v>
          </cell>
        </row>
        <row r="25">
          <cell r="B25" t="str">
            <v>gps</v>
          </cell>
          <cell r="D25" t="str">
            <v>bbls</v>
          </cell>
        </row>
      </sheetData>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
      <sheetName val="data"/>
      <sheetName val="cover"/>
      <sheetName val="Introduction "/>
      <sheetName val="Conventional"/>
      <sheetName val="additive1"/>
      <sheetName val="calcon1"/>
      <sheetName val="simcon1"/>
      <sheetName val="calcon2"/>
      <sheetName val="simcon2"/>
      <sheetName val="Gas Migration"/>
      <sheetName val="additive2"/>
      <sheetName val="calgas1"/>
      <sheetName val="simgas1"/>
      <sheetName val="calgas2"/>
      <sheetName val="simgas2"/>
      <sheetName val="calgas3"/>
      <sheetName val="simgas3"/>
      <sheetName val="Mixing Procedure"/>
      <sheetName val="Job Procedure"/>
      <sheetName val="con1ticket"/>
      <sheetName val="con2ticket "/>
      <sheetName val="gas1ticket "/>
      <sheetName val="gas2ticket"/>
      <sheetName val="gas3ticket"/>
      <sheetName val="appendix"/>
      <sheetName val="material"/>
      <sheetName val="20conticket "/>
      <sheetName val="20con"/>
      <sheetName val="20gas"/>
      <sheetName val="20gas1ticket "/>
      <sheetName val="1338"/>
      <sheetName val="1338ticket"/>
      <sheetName val="978"/>
      <sheetName val="7LOST"/>
      <sheetName val="978ticket"/>
      <sheetName val="7LOSTticket"/>
      <sheetName val="7"/>
      <sheetName val="7ticket"/>
      <sheetName val="PNA7-17.5ppg"/>
      <sheetName val="PNA7-17.5ticket"/>
      <sheetName val="PNA978"/>
      <sheetName val="PNA978ticket"/>
      <sheetName val="7 (2)"/>
      <sheetName val="4.5"/>
      <sheetName val="10+12 "/>
      <sheetName val="11+13"/>
      <sheetName val="cov"/>
      <sheetName val="tab"/>
      <sheetName val="site"/>
      <sheetName val="cmt"/>
      <sheetName val="plug"/>
      <sheetName val="SSR"/>
      <sheetName val="SSR (2)"/>
      <sheetName val="20"/>
      <sheetName val="978 "/>
      <sheetName val="P&amp;A"/>
      <sheetName val="20&quot;Csg"/>
      <sheetName val="20&quot;Csg Option"/>
      <sheetName val="13.38&quot; csg"/>
      <sheetName val="9.58&quot;Csg"/>
      <sheetName val="9.58ticket"/>
      <sheetName val="Well Plan 1"/>
    </sheetNames>
    <sheetDataSet>
      <sheetData sheetId="0"/>
      <sheetData sheetId="1" refreshError="1">
        <row r="1">
          <cell r="B1" t="str">
            <v>Common Cementing Additive</v>
          </cell>
          <cell r="D1" t="str">
            <v>Units</v>
          </cell>
          <cell r="J1" t="str">
            <v>Centralizer</v>
          </cell>
          <cell r="S1" t="str">
            <v>Service Ref</v>
          </cell>
        </row>
        <row r="2">
          <cell r="D2">
            <v>0</v>
          </cell>
        </row>
        <row r="3">
          <cell r="A3">
            <v>100005053</v>
          </cell>
          <cell r="D3" t="str">
            <v>% bwoc</v>
          </cell>
          <cell r="J3" t="str">
            <v>24" Bow Centralizer</v>
          </cell>
          <cell r="S3">
            <v>16091</v>
          </cell>
          <cell r="W3">
            <v>143</v>
          </cell>
        </row>
        <row r="4">
          <cell r="A4">
            <v>100005054</v>
          </cell>
          <cell r="D4" t="str">
            <v>gps</v>
          </cell>
          <cell r="J4" t="str">
            <v>20" Bow Centralizer</v>
          </cell>
          <cell r="S4">
            <v>16091</v>
          </cell>
          <cell r="W4">
            <v>143</v>
          </cell>
        </row>
        <row r="5">
          <cell r="A5">
            <v>100003657</v>
          </cell>
          <cell r="D5" t="str">
            <v>gps</v>
          </cell>
          <cell r="J5" t="str">
            <v>16" Bow Centralizer</v>
          </cell>
          <cell r="S5">
            <v>16091</v>
          </cell>
          <cell r="W5">
            <v>18646</v>
          </cell>
        </row>
        <row r="6">
          <cell r="A6">
            <v>100001638</v>
          </cell>
          <cell r="D6" t="str">
            <v>gps</v>
          </cell>
          <cell r="J6" t="str">
            <v>13-3/8" Bow Centralizer</v>
          </cell>
          <cell r="S6">
            <v>16091</v>
          </cell>
          <cell r="W6">
            <v>364</v>
          </cell>
        </row>
        <row r="7">
          <cell r="A7">
            <v>100001623</v>
          </cell>
          <cell r="D7" t="str">
            <v>gps</v>
          </cell>
          <cell r="J7" t="str">
            <v>9-5/8" Bow Centralizer</v>
          </cell>
          <cell r="S7">
            <v>16091</v>
          </cell>
          <cell r="W7">
            <v>348</v>
          </cell>
        </row>
        <row r="8">
          <cell r="A8" t="str">
            <v>n/a</v>
          </cell>
          <cell r="D8" t="str">
            <v># / sx</v>
          </cell>
          <cell r="J8" t="str">
            <v>7" Bow Centralizer</v>
          </cell>
          <cell r="S8">
            <v>16091</v>
          </cell>
          <cell r="W8" t="str">
            <v>647-041</v>
          </cell>
        </row>
        <row r="9">
          <cell r="A9">
            <v>120004022</v>
          </cell>
          <cell r="D9" t="str">
            <v>gps</v>
          </cell>
          <cell r="J9" t="str">
            <v>5" Bow Centralizer</v>
          </cell>
          <cell r="S9">
            <v>16091</v>
          </cell>
          <cell r="W9" t="str">
            <v>660-624</v>
          </cell>
        </row>
        <row r="10">
          <cell r="A10">
            <v>100063995</v>
          </cell>
          <cell r="D10" t="str">
            <v>gps</v>
          </cell>
          <cell r="J10" t="str">
            <v>4-1/2" Bow Centralizer</v>
          </cell>
          <cell r="S10">
            <v>16091</v>
          </cell>
          <cell r="W10" t="str">
            <v>660-610</v>
          </cell>
        </row>
        <row r="11">
          <cell r="A11">
            <v>100003670</v>
          </cell>
          <cell r="D11" t="str">
            <v>% bwoc</v>
          </cell>
          <cell r="J11" t="str">
            <v>20" Rigid Centralizer</v>
          </cell>
          <cell r="W11" t="str">
            <v>660-600</v>
          </cell>
        </row>
        <row r="12">
          <cell r="A12">
            <v>100003760</v>
          </cell>
          <cell r="D12" t="str">
            <v>gps</v>
          </cell>
          <cell r="J12" t="str">
            <v>13-3/8" Rigid Centralizer</v>
          </cell>
          <cell r="W12">
            <v>800.89980000000003</v>
          </cell>
        </row>
        <row r="13">
          <cell r="A13">
            <v>100003756</v>
          </cell>
          <cell r="D13" t="str">
            <v>gps</v>
          </cell>
          <cell r="J13" t="str">
            <v>9-5/8" Rigid Centralizer</v>
          </cell>
          <cell r="W13">
            <v>3245</v>
          </cell>
        </row>
        <row r="14">
          <cell r="A14">
            <v>100012240</v>
          </cell>
          <cell r="D14" t="str">
            <v>gps</v>
          </cell>
          <cell r="J14" t="str">
            <v>7" Rigid Centralizer</v>
          </cell>
        </row>
        <row r="15">
          <cell r="A15">
            <v>100064021</v>
          </cell>
          <cell r="D15" t="str">
            <v>% bwoc</v>
          </cell>
          <cell r="J15" t="str">
            <v>4-1/2" Rigid Centralizer</v>
          </cell>
        </row>
        <row r="16">
          <cell r="A16">
            <v>101008873</v>
          </cell>
          <cell r="D16" t="str">
            <v>gps</v>
          </cell>
        </row>
        <row r="17">
          <cell r="A17">
            <v>100003682</v>
          </cell>
          <cell r="D17" t="str">
            <v>gps</v>
          </cell>
        </row>
        <row r="18">
          <cell r="A18">
            <v>100064072</v>
          </cell>
          <cell r="D18" t="str">
            <v>gps</v>
          </cell>
        </row>
        <row r="19">
          <cell r="A19">
            <v>100003749</v>
          </cell>
          <cell r="D19" t="str">
            <v>% bwow</v>
          </cell>
          <cell r="S19">
            <v>3963</v>
          </cell>
        </row>
        <row r="20">
          <cell r="A20">
            <v>100012185</v>
          </cell>
          <cell r="D20" t="str">
            <v>gps</v>
          </cell>
          <cell r="S20">
            <v>141</v>
          </cell>
        </row>
        <row r="21">
          <cell r="A21">
            <v>100005059</v>
          </cell>
          <cell r="D21" t="str">
            <v>% bwoc</v>
          </cell>
          <cell r="S21">
            <v>42</v>
          </cell>
        </row>
        <row r="22">
          <cell r="A22">
            <v>100012257</v>
          </cell>
          <cell r="D22" t="str">
            <v>% bwoc</v>
          </cell>
          <cell r="S22">
            <v>3989</v>
          </cell>
        </row>
        <row r="23">
          <cell r="A23">
            <v>100003735</v>
          </cell>
          <cell r="D23" t="str">
            <v>% bwoc</v>
          </cell>
          <cell r="S23">
            <v>3985</v>
          </cell>
        </row>
        <row r="24">
          <cell r="A24">
            <v>100003654</v>
          </cell>
          <cell r="D24" t="str">
            <v>gps</v>
          </cell>
          <cell r="S24">
            <v>320</v>
          </cell>
        </row>
        <row r="25">
          <cell r="A25">
            <v>100001592</v>
          </cell>
          <cell r="D25" t="str">
            <v>% bwoc</v>
          </cell>
          <cell r="S25">
            <v>96</v>
          </cell>
        </row>
        <row r="26">
          <cell r="A26">
            <v>100064065</v>
          </cell>
          <cell r="D26" t="str">
            <v>% bwoc</v>
          </cell>
          <cell r="S26">
            <v>89</v>
          </cell>
        </row>
        <row r="27">
          <cell r="A27">
            <v>100003735</v>
          </cell>
          <cell r="D27" t="str">
            <v>gal</v>
          </cell>
          <cell r="S27">
            <v>89</v>
          </cell>
        </row>
        <row r="28">
          <cell r="A28">
            <v>100003654</v>
          </cell>
          <cell r="D28" t="str">
            <v>lbs</v>
          </cell>
          <cell r="S28">
            <v>97</v>
          </cell>
        </row>
        <row r="29">
          <cell r="A29" t="str">
            <v>n/a</v>
          </cell>
          <cell r="D29" t="str">
            <v>lbs</v>
          </cell>
          <cell r="S29">
            <v>295</v>
          </cell>
        </row>
        <row r="30">
          <cell r="A30" t="str">
            <v>n/a</v>
          </cell>
          <cell r="D30" t="str">
            <v>% bwow</v>
          </cell>
          <cell r="S30">
            <v>196</v>
          </cell>
        </row>
        <row r="31">
          <cell r="A31">
            <v>100003770</v>
          </cell>
          <cell r="D31" t="str">
            <v>50# / sx</v>
          </cell>
          <cell r="S31">
            <v>17457</v>
          </cell>
        </row>
        <row r="32">
          <cell r="A32">
            <v>120122389</v>
          </cell>
          <cell r="D32" t="str">
            <v>50# / sx</v>
          </cell>
        </row>
        <row r="33">
          <cell r="A33">
            <v>100001580</v>
          </cell>
          <cell r="D33" t="str">
            <v># / sx</v>
          </cell>
        </row>
        <row r="34">
          <cell r="A34" t="str">
            <v>n/a</v>
          </cell>
          <cell r="D34" t="str">
            <v>gps</v>
          </cell>
        </row>
        <row r="35">
          <cell r="A35">
            <v>100003620</v>
          </cell>
          <cell r="D35" t="str">
            <v>gal</v>
          </cell>
        </row>
        <row r="36">
          <cell r="A36">
            <v>100003837</v>
          </cell>
          <cell r="D36" t="str">
            <v>gal</v>
          </cell>
        </row>
        <row r="37">
          <cell r="A37">
            <v>100003764</v>
          </cell>
          <cell r="D37" t="str">
            <v>gps</v>
          </cell>
        </row>
        <row r="38">
          <cell r="A38">
            <v>100003766</v>
          </cell>
          <cell r="D38" t="str">
            <v>gps</v>
          </cell>
        </row>
        <row r="39">
          <cell r="A39">
            <v>100023216</v>
          </cell>
          <cell r="D39" t="str">
            <v>gal</v>
          </cell>
        </row>
        <row r="40">
          <cell r="A40">
            <v>100001622</v>
          </cell>
          <cell r="D40" t="str">
            <v>lbs</v>
          </cell>
        </row>
        <row r="41">
          <cell r="A41">
            <v>100003741</v>
          </cell>
          <cell r="D41" t="str">
            <v>gps</v>
          </cell>
        </row>
        <row r="42">
          <cell r="A42">
            <v>100003623</v>
          </cell>
          <cell r="D42" t="str">
            <v>% bwoc</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
      <sheetName val="data"/>
      <sheetName val="cover"/>
      <sheetName val="Introduction "/>
      <sheetName val="Conventional"/>
      <sheetName val="additive1"/>
      <sheetName val="calcon1"/>
      <sheetName val="simcon1"/>
      <sheetName val="calcon2"/>
      <sheetName val="simcon2"/>
      <sheetName val="Gas Migration"/>
      <sheetName val="additive2"/>
      <sheetName val="calgas1"/>
      <sheetName val="simgas1"/>
      <sheetName val="calgas2"/>
      <sheetName val="simgas2"/>
      <sheetName val="calgas3"/>
      <sheetName val="simgas3"/>
      <sheetName val="Mixing Procedure"/>
      <sheetName val="Job Procedure"/>
      <sheetName val="con1ticket"/>
      <sheetName val="con2ticket "/>
      <sheetName val="gas1ticket "/>
      <sheetName val="gas2ticket"/>
      <sheetName val="gas3ticket"/>
      <sheetName val="appendix"/>
      <sheetName val="material"/>
      <sheetName val="20conticket "/>
      <sheetName val="20con"/>
      <sheetName val="20gas"/>
      <sheetName val="20gas1ticket "/>
      <sheetName val="1338"/>
      <sheetName val="1338ticket"/>
      <sheetName val="978"/>
      <sheetName val="7LOST"/>
      <sheetName val="978ticket"/>
      <sheetName val="7LOSTticket"/>
      <sheetName val="7"/>
      <sheetName val="7ticket"/>
      <sheetName val="PNA7-17.5ppg"/>
      <sheetName val="PNA7-17.5ticket"/>
      <sheetName val="PNA978"/>
      <sheetName val="PNA978ticket"/>
      <sheetName val="7 (2)"/>
      <sheetName val="4.5"/>
      <sheetName val="10+12 "/>
      <sheetName val="11+13"/>
      <sheetName val="cov"/>
      <sheetName val="tab"/>
      <sheetName val="site"/>
      <sheetName val="cmt"/>
      <sheetName val="plug"/>
      <sheetName val="SSR"/>
      <sheetName val="SSR (2)"/>
      <sheetName val="20"/>
      <sheetName val="978 "/>
      <sheetName val="P&amp;A"/>
      <sheetName val="20&quot;Csg"/>
      <sheetName val="20&quot;Csg Option"/>
      <sheetName val="13.38&quot; csg"/>
      <sheetName val="9.58&quot;Csg"/>
      <sheetName val="9.58ticket"/>
      <sheetName val="Well Plan 1"/>
    </sheetNames>
    <sheetDataSet>
      <sheetData sheetId="0"/>
      <sheetData sheetId="1" refreshError="1">
        <row r="1">
          <cell r="D1" t="str">
            <v>Units</v>
          </cell>
          <cell r="J1" t="str">
            <v>Centralizer</v>
          </cell>
          <cell r="S1" t="str">
            <v>Service Ref</v>
          </cell>
        </row>
        <row r="2">
          <cell r="D2">
            <v>0</v>
          </cell>
        </row>
        <row r="3">
          <cell r="A3">
            <v>100005053</v>
          </cell>
          <cell r="D3" t="str">
            <v>% bwoc</v>
          </cell>
          <cell r="J3" t="str">
            <v>24" Bow Centralizer</v>
          </cell>
          <cell r="S3">
            <v>16091</v>
          </cell>
          <cell r="W3">
            <v>143</v>
          </cell>
        </row>
        <row r="4">
          <cell r="A4">
            <v>100005054</v>
          </cell>
          <cell r="D4" t="str">
            <v>gps</v>
          </cell>
          <cell r="J4" t="str">
            <v>20" Bow Centralizer</v>
          </cell>
          <cell r="S4">
            <v>16091</v>
          </cell>
          <cell r="W4">
            <v>143</v>
          </cell>
        </row>
        <row r="5">
          <cell r="A5">
            <v>100003657</v>
          </cell>
          <cell r="D5" t="str">
            <v>gps</v>
          </cell>
          <cell r="J5" t="str">
            <v>16" Bow Centralizer</v>
          </cell>
          <cell r="S5">
            <v>16091</v>
          </cell>
          <cell r="W5">
            <v>18646</v>
          </cell>
        </row>
        <row r="6">
          <cell r="A6">
            <v>100001638</v>
          </cell>
          <cell r="D6" t="str">
            <v>gps</v>
          </cell>
          <cell r="J6" t="str">
            <v>13-3/8" Bow Centralizer</v>
          </cell>
          <cell r="S6">
            <v>16091</v>
          </cell>
          <cell r="W6">
            <v>364</v>
          </cell>
        </row>
        <row r="7">
          <cell r="A7">
            <v>100001623</v>
          </cell>
          <cell r="D7" t="str">
            <v>gps</v>
          </cell>
          <cell r="J7" t="str">
            <v>9-5/8" Bow Centralizer</v>
          </cell>
          <cell r="S7">
            <v>16091</v>
          </cell>
          <cell r="W7">
            <v>348</v>
          </cell>
        </row>
        <row r="8">
          <cell r="A8" t="str">
            <v>n/a</v>
          </cell>
          <cell r="D8" t="str">
            <v># / sx</v>
          </cell>
          <cell r="J8" t="str">
            <v>7" Bow Centralizer</v>
          </cell>
          <cell r="S8">
            <v>16091</v>
          </cell>
          <cell r="W8" t="str">
            <v>647-041</v>
          </cell>
        </row>
        <row r="9">
          <cell r="A9">
            <v>120004022</v>
          </cell>
          <cell r="D9" t="str">
            <v>gps</v>
          </cell>
          <cell r="J9" t="str">
            <v>5" Bow Centralizer</v>
          </cell>
          <cell r="S9">
            <v>16091</v>
          </cell>
          <cell r="W9" t="str">
            <v>660-624</v>
          </cell>
        </row>
        <row r="10">
          <cell r="A10">
            <v>100063995</v>
          </cell>
          <cell r="D10" t="str">
            <v>gps</v>
          </cell>
          <cell r="J10" t="str">
            <v>4-1/2" Bow Centralizer</v>
          </cell>
          <cell r="S10">
            <v>16091</v>
          </cell>
          <cell r="W10" t="str">
            <v>660-610</v>
          </cell>
        </row>
        <row r="11">
          <cell r="A11">
            <v>100003670</v>
          </cell>
          <cell r="D11" t="str">
            <v>% bwoc</v>
          </cell>
          <cell r="J11" t="str">
            <v>20" Rigid Centralizer</v>
          </cell>
          <cell r="W11" t="str">
            <v>660-600</v>
          </cell>
        </row>
        <row r="12">
          <cell r="A12">
            <v>100003760</v>
          </cell>
          <cell r="D12" t="str">
            <v>gps</v>
          </cell>
          <cell r="J12" t="str">
            <v>13-3/8" Rigid Centralizer</v>
          </cell>
          <cell r="W12">
            <v>800.89980000000003</v>
          </cell>
        </row>
        <row r="13">
          <cell r="A13">
            <v>100003756</v>
          </cell>
          <cell r="D13" t="str">
            <v>gps</v>
          </cell>
          <cell r="J13" t="str">
            <v>9-5/8" Rigid Centralizer</v>
          </cell>
          <cell r="W13">
            <v>3245</v>
          </cell>
        </row>
        <row r="14">
          <cell r="A14">
            <v>100012240</v>
          </cell>
          <cell r="D14" t="str">
            <v>gps</v>
          </cell>
          <cell r="J14" t="str">
            <v>7" Rigid Centralizer</v>
          </cell>
        </row>
        <row r="15">
          <cell r="A15">
            <v>100064021</v>
          </cell>
          <cell r="D15" t="str">
            <v>% bwoc</v>
          </cell>
          <cell r="J15" t="str">
            <v>4-1/2" Rigid Centralizer</v>
          </cell>
        </row>
        <row r="16">
          <cell r="A16">
            <v>101008873</v>
          </cell>
          <cell r="D16" t="str">
            <v>gps</v>
          </cell>
        </row>
        <row r="17">
          <cell r="A17">
            <v>100003682</v>
          </cell>
          <cell r="D17" t="str">
            <v>gps</v>
          </cell>
        </row>
        <row r="18">
          <cell r="A18">
            <v>100064072</v>
          </cell>
          <cell r="D18" t="str">
            <v>gps</v>
          </cell>
        </row>
        <row r="19">
          <cell r="A19">
            <v>100003749</v>
          </cell>
          <cell r="D19" t="str">
            <v>% bwow</v>
          </cell>
          <cell r="S19">
            <v>3963</v>
          </cell>
        </row>
        <row r="20">
          <cell r="A20">
            <v>100012185</v>
          </cell>
          <cell r="D20" t="str">
            <v>gps</v>
          </cell>
          <cell r="S20">
            <v>141</v>
          </cell>
        </row>
        <row r="21">
          <cell r="A21">
            <v>100005059</v>
          </cell>
          <cell r="D21" t="str">
            <v>% bwoc</v>
          </cell>
          <cell r="S21">
            <v>42</v>
          </cell>
        </row>
        <row r="22">
          <cell r="A22">
            <v>100012257</v>
          </cell>
          <cell r="D22" t="str">
            <v>% bwoc</v>
          </cell>
          <cell r="S22">
            <v>3989</v>
          </cell>
        </row>
        <row r="23">
          <cell r="A23">
            <v>100003735</v>
          </cell>
          <cell r="D23" t="str">
            <v>% bwoc</v>
          </cell>
          <cell r="S23">
            <v>3985</v>
          </cell>
        </row>
        <row r="24">
          <cell r="A24">
            <v>100003654</v>
          </cell>
          <cell r="D24" t="str">
            <v>gps</v>
          </cell>
          <cell r="S24">
            <v>320</v>
          </cell>
        </row>
        <row r="25">
          <cell r="A25">
            <v>100001592</v>
          </cell>
          <cell r="D25" t="str">
            <v>% bwoc</v>
          </cell>
          <cell r="S25">
            <v>96</v>
          </cell>
        </row>
        <row r="26">
          <cell r="A26">
            <v>100064065</v>
          </cell>
          <cell r="D26" t="str">
            <v>% bwoc</v>
          </cell>
          <cell r="S26">
            <v>89</v>
          </cell>
        </row>
        <row r="27">
          <cell r="A27">
            <v>100003735</v>
          </cell>
          <cell r="D27" t="str">
            <v>gal</v>
          </cell>
          <cell r="S27">
            <v>89</v>
          </cell>
        </row>
        <row r="28">
          <cell r="A28">
            <v>100003654</v>
          </cell>
          <cell r="D28" t="str">
            <v>lbs</v>
          </cell>
          <cell r="S28">
            <v>97</v>
          </cell>
        </row>
        <row r="29">
          <cell r="A29" t="str">
            <v>n/a</v>
          </cell>
          <cell r="D29" t="str">
            <v>lbs</v>
          </cell>
          <cell r="S29">
            <v>295</v>
          </cell>
        </row>
        <row r="30">
          <cell r="A30" t="str">
            <v>n/a</v>
          </cell>
          <cell r="D30" t="str">
            <v>% bwow</v>
          </cell>
          <cell r="S30">
            <v>196</v>
          </cell>
        </row>
        <row r="31">
          <cell r="A31">
            <v>100003770</v>
          </cell>
          <cell r="D31" t="str">
            <v>50# / sx</v>
          </cell>
          <cell r="S31">
            <v>17457</v>
          </cell>
        </row>
        <row r="32">
          <cell r="A32">
            <v>120122389</v>
          </cell>
          <cell r="D32" t="str">
            <v>50# / sx</v>
          </cell>
        </row>
        <row r="33">
          <cell r="A33">
            <v>100001580</v>
          </cell>
          <cell r="D33" t="str">
            <v># / sx</v>
          </cell>
        </row>
        <row r="34">
          <cell r="A34" t="str">
            <v>n/a</v>
          </cell>
          <cell r="D34" t="str">
            <v>gps</v>
          </cell>
        </row>
        <row r="35">
          <cell r="A35">
            <v>100003620</v>
          </cell>
          <cell r="D35" t="str">
            <v>gal</v>
          </cell>
        </row>
        <row r="36">
          <cell r="A36">
            <v>100003837</v>
          </cell>
          <cell r="D36" t="str">
            <v>gal</v>
          </cell>
        </row>
        <row r="37">
          <cell r="A37">
            <v>100003764</v>
          </cell>
          <cell r="D37" t="str">
            <v>gps</v>
          </cell>
        </row>
        <row r="38">
          <cell r="A38">
            <v>100003766</v>
          </cell>
          <cell r="D38" t="str">
            <v>gps</v>
          </cell>
        </row>
        <row r="39">
          <cell r="A39">
            <v>100023216</v>
          </cell>
          <cell r="D39" t="str">
            <v>gal</v>
          </cell>
        </row>
        <row r="40">
          <cell r="A40">
            <v>100001622</v>
          </cell>
          <cell r="D40" t="str">
            <v>lbs</v>
          </cell>
        </row>
        <row r="41">
          <cell r="A41">
            <v>100003741</v>
          </cell>
          <cell r="D41" t="str">
            <v>gps</v>
          </cell>
        </row>
        <row r="42">
          <cell r="A42">
            <v>100003623</v>
          </cell>
          <cell r="D42" t="str">
            <v>% bwoc</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FE Activities"/>
      <sheetName val="MD Vs Days Chart (WCR)"/>
    </sheetNames>
    <sheetDataSet>
      <sheetData sheetId="0">
        <row r="9">
          <cell r="C9" t="str">
            <v>AFE DATA</v>
          </cell>
        </row>
        <row r="11">
          <cell r="C11">
            <v>0</v>
          </cell>
          <cell r="G11">
            <v>2.5</v>
          </cell>
          <cell r="H11">
            <v>10</v>
          </cell>
        </row>
        <row r="12">
          <cell r="C12">
            <v>5</v>
          </cell>
          <cell r="G12">
            <v>5.333333333333333</v>
          </cell>
          <cell r="H12">
            <v>10</v>
          </cell>
        </row>
        <row r="13">
          <cell r="C13">
            <v>6</v>
          </cell>
          <cell r="G13">
            <v>7.125</v>
          </cell>
          <cell r="H13">
            <v>325</v>
          </cell>
        </row>
        <row r="14">
          <cell r="C14">
            <v>8.25</v>
          </cell>
          <cell r="G14">
            <v>8.75</v>
          </cell>
          <cell r="H14">
            <v>630</v>
          </cell>
        </row>
        <row r="15">
          <cell r="C15">
            <v>9.25</v>
          </cell>
          <cell r="G15">
            <v>9.75</v>
          </cell>
          <cell r="H15">
            <v>630</v>
          </cell>
        </row>
        <row r="16">
          <cell r="C16">
            <v>10.25</v>
          </cell>
          <cell r="G16">
            <v>10.75</v>
          </cell>
          <cell r="H16">
            <v>630</v>
          </cell>
        </row>
        <row r="17">
          <cell r="C17">
            <v>11.25</v>
          </cell>
          <cell r="G17">
            <v>11.5</v>
          </cell>
          <cell r="H17">
            <v>630</v>
          </cell>
        </row>
        <row r="18">
          <cell r="C18">
            <v>11.75</v>
          </cell>
          <cell r="G18">
            <v>13.125</v>
          </cell>
          <cell r="H18">
            <v>1117.5</v>
          </cell>
        </row>
        <row r="19">
          <cell r="C19">
            <v>14.5</v>
          </cell>
          <cell r="G19">
            <v>15</v>
          </cell>
          <cell r="H19">
            <v>1585</v>
          </cell>
        </row>
        <row r="20">
          <cell r="C20">
            <v>15.5</v>
          </cell>
          <cell r="G20">
            <v>15.75</v>
          </cell>
          <cell r="H20">
            <v>1585</v>
          </cell>
        </row>
        <row r="21">
          <cell r="C21">
            <v>16</v>
          </cell>
          <cell r="G21">
            <v>16.25</v>
          </cell>
          <cell r="H21">
            <v>1585</v>
          </cell>
        </row>
        <row r="22">
          <cell r="C22">
            <v>16.5</v>
          </cell>
          <cell r="G22">
            <v>17.25</v>
          </cell>
          <cell r="H22">
            <v>1786</v>
          </cell>
        </row>
        <row r="23">
          <cell r="C23">
            <v>18</v>
          </cell>
          <cell r="G23">
            <v>18.625</v>
          </cell>
          <cell r="H23">
            <v>1967</v>
          </cell>
        </row>
        <row r="24">
          <cell r="C24">
            <v>19.25</v>
          </cell>
          <cell r="G24">
            <v>19.75</v>
          </cell>
          <cell r="H24">
            <v>1967</v>
          </cell>
        </row>
        <row r="25">
          <cell r="C25">
            <v>20.25</v>
          </cell>
          <cell r="G25">
            <v>20.875</v>
          </cell>
          <cell r="H25">
            <v>1967</v>
          </cell>
        </row>
        <row r="26">
          <cell r="C26">
            <v>21.5</v>
          </cell>
          <cell r="G26">
            <v>22</v>
          </cell>
          <cell r="H26">
            <v>1967</v>
          </cell>
        </row>
        <row r="27">
          <cell r="C27">
            <v>22.5</v>
          </cell>
          <cell r="G27">
            <v>23.75</v>
          </cell>
          <cell r="H27">
            <v>1967</v>
          </cell>
        </row>
        <row r="28">
          <cell r="C28">
            <v>25</v>
          </cell>
          <cell r="G28">
            <v>25.5</v>
          </cell>
          <cell r="H28">
            <v>1967</v>
          </cell>
        </row>
        <row r="29">
          <cell r="C29">
            <v>26</v>
          </cell>
          <cell r="G29">
            <v>26.375</v>
          </cell>
          <cell r="H29">
            <v>2069.5</v>
          </cell>
        </row>
        <row r="30">
          <cell r="C30">
            <v>26.75</v>
          </cell>
          <cell r="G30">
            <v>27.625</v>
          </cell>
          <cell r="H30">
            <v>2152</v>
          </cell>
        </row>
        <row r="31">
          <cell r="C31">
            <v>28.5</v>
          </cell>
          <cell r="G31">
            <v>29.5</v>
          </cell>
          <cell r="H31">
            <v>2152</v>
          </cell>
        </row>
        <row r="32">
          <cell r="C32">
            <v>30.5</v>
          </cell>
          <cell r="G32">
            <v>31</v>
          </cell>
          <cell r="H32">
            <v>2152</v>
          </cell>
        </row>
        <row r="33">
          <cell r="C33">
            <v>30.5</v>
          </cell>
          <cell r="G33">
            <v>34</v>
          </cell>
          <cell r="H33">
            <v>2152</v>
          </cell>
        </row>
        <row r="34">
          <cell r="C34">
            <v>30.5</v>
          </cell>
          <cell r="G34">
            <v>39</v>
          </cell>
          <cell r="H34">
            <v>2152</v>
          </cell>
        </row>
        <row r="35">
          <cell r="C35">
            <v>30.5</v>
          </cell>
          <cell r="G35">
            <v>42.75</v>
          </cell>
          <cell r="H35">
            <v>2152</v>
          </cell>
        </row>
        <row r="36">
          <cell r="C36">
            <v>33</v>
          </cell>
          <cell r="G36">
            <v>44.2</v>
          </cell>
          <cell r="H36">
            <v>1086</v>
          </cell>
        </row>
        <row r="37">
          <cell r="C37">
            <v>34.5</v>
          </cell>
          <cell r="G37">
            <v>22.75</v>
          </cell>
          <cell r="H37">
            <v>10</v>
          </cell>
        </row>
      </sheetData>
      <sheetData sheetId="1"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FE Activities"/>
      <sheetName val="MD Vs Days Chart (WCR)"/>
    </sheetNames>
    <sheetDataSet>
      <sheetData sheetId="0">
        <row r="9">
          <cell r="C9" t="str">
            <v>AFE DATA</v>
          </cell>
        </row>
        <row r="11">
          <cell r="C11">
            <v>0</v>
          </cell>
          <cell r="G11">
            <v>2.5</v>
          </cell>
          <cell r="H11">
            <v>10</v>
          </cell>
        </row>
        <row r="12">
          <cell r="C12">
            <v>5</v>
          </cell>
          <cell r="G12">
            <v>5.333333333333333</v>
          </cell>
          <cell r="H12">
            <v>10</v>
          </cell>
        </row>
        <row r="13">
          <cell r="C13">
            <v>6</v>
          </cell>
          <cell r="G13">
            <v>7.125</v>
          </cell>
          <cell r="H13">
            <v>325</v>
          </cell>
        </row>
        <row r="14">
          <cell r="C14">
            <v>8.25</v>
          </cell>
          <cell r="G14">
            <v>8.75</v>
          </cell>
          <cell r="H14">
            <v>630</v>
          </cell>
        </row>
        <row r="15">
          <cell r="C15">
            <v>9.25</v>
          </cell>
          <cell r="G15">
            <v>9.75</v>
          </cell>
          <cell r="H15">
            <v>630</v>
          </cell>
        </row>
        <row r="16">
          <cell r="C16">
            <v>10.25</v>
          </cell>
          <cell r="G16">
            <v>10.75</v>
          </cell>
          <cell r="H16">
            <v>630</v>
          </cell>
        </row>
        <row r="17">
          <cell r="C17">
            <v>11.25</v>
          </cell>
          <cell r="G17">
            <v>11.5</v>
          </cell>
          <cell r="H17">
            <v>630</v>
          </cell>
        </row>
        <row r="18">
          <cell r="C18">
            <v>11.75</v>
          </cell>
          <cell r="G18">
            <v>13.125</v>
          </cell>
          <cell r="H18">
            <v>1117.5</v>
          </cell>
        </row>
        <row r="19">
          <cell r="C19">
            <v>14.5</v>
          </cell>
          <cell r="G19">
            <v>15</v>
          </cell>
          <cell r="H19">
            <v>1585</v>
          </cell>
        </row>
        <row r="20">
          <cell r="C20">
            <v>15.5</v>
          </cell>
          <cell r="G20">
            <v>15.75</v>
          </cell>
          <cell r="H20">
            <v>1585</v>
          </cell>
        </row>
        <row r="21">
          <cell r="C21">
            <v>16</v>
          </cell>
          <cell r="G21">
            <v>16.25</v>
          </cell>
          <cell r="H21">
            <v>1585</v>
          </cell>
        </row>
        <row r="22">
          <cell r="C22">
            <v>16.5</v>
          </cell>
          <cell r="G22">
            <v>17.25</v>
          </cell>
          <cell r="H22">
            <v>1786</v>
          </cell>
        </row>
        <row r="23">
          <cell r="C23">
            <v>18</v>
          </cell>
          <cell r="G23">
            <v>18.625</v>
          </cell>
          <cell r="H23">
            <v>1967</v>
          </cell>
        </row>
        <row r="24">
          <cell r="C24">
            <v>19.25</v>
          </cell>
          <cell r="G24">
            <v>19.75</v>
          </cell>
          <cell r="H24">
            <v>1967</v>
          </cell>
        </row>
        <row r="25">
          <cell r="C25">
            <v>20.25</v>
          </cell>
          <cell r="G25">
            <v>20.875</v>
          </cell>
          <cell r="H25">
            <v>1967</v>
          </cell>
        </row>
        <row r="26">
          <cell r="C26">
            <v>21.5</v>
          </cell>
          <cell r="G26">
            <v>22</v>
          </cell>
          <cell r="H26">
            <v>1967</v>
          </cell>
        </row>
        <row r="27">
          <cell r="C27">
            <v>22.5</v>
          </cell>
          <cell r="G27">
            <v>23.75</v>
          </cell>
          <cell r="H27">
            <v>1967</v>
          </cell>
        </row>
        <row r="28">
          <cell r="C28">
            <v>25</v>
          </cell>
          <cell r="G28">
            <v>25.5</v>
          </cell>
          <cell r="H28">
            <v>1967</v>
          </cell>
        </row>
        <row r="29">
          <cell r="C29">
            <v>26</v>
          </cell>
          <cell r="G29">
            <v>26.375</v>
          </cell>
          <cell r="H29">
            <v>2069.5</v>
          </cell>
        </row>
        <row r="30">
          <cell r="C30">
            <v>26.75</v>
          </cell>
          <cell r="G30">
            <v>27.625</v>
          </cell>
          <cell r="H30">
            <v>2152</v>
          </cell>
        </row>
        <row r="31">
          <cell r="C31">
            <v>28.5</v>
          </cell>
          <cell r="G31">
            <v>29.5</v>
          </cell>
          <cell r="H31">
            <v>2152</v>
          </cell>
        </row>
        <row r="32">
          <cell r="C32">
            <v>30.5</v>
          </cell>
          <cell r="G32">
            <v>31</v>
          </cell>
          <cell r="H32">
            <v>2152</v>
          </cell>
        </row>
        <row r="33">
          <cell r="C33">
            <v>30.5</v>
          </cell>
          <cell r="G33">
            <v>34</v>
          </cell>
          <cell r="H33">
            <v>2152</v>
          </cell>
        </row>
        <row r="34">
          <cell r="C34">
            <v>30.5</v>
          </cell>
          <cell r="G34">
            <v>39</v>
          </cell>
          <cell r="H34">
            <v>2152</v>
          </cell>
        </row>
        <row r="35">
          <cell r="C35">
            <v>30.5</v>
          </cell>
          <cell r="G35">
            <v>42.75</v>
          </cell>
          <cell r="H35">
            <v>2152</v>
          </cell>
        </row>
        <row r="36">
          <cell r="C36">
            <v>33</v>
          </cell>
          <cell r="G36">
            <v>44.2</v>
          </cell>
          <cell r="H36">
            <v>1086</v>
          </cell>
        </row>
        <row r="37">
          <cell r="C37">
            <v>34.5</v>
          </cell>
          <cell r="G37">
            <v>22.75</v>
          </cell>
          <cell r="H37">
            <v>10</v>
          </cell>
        </row>
      </sheetData>
      <sheetData sheetId="1"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RDL-A4 BS19"/>
      <sheetName val="RDL-A4 BS20 (ST)"/>
      <sheetName val="RDL-A4 BS20"/>
      <sheetName val="RDL-A4 RKM"/>
      <sheetName val="ST"/>
      <sheetName val="1.Proposal"/>
      <sheetName val="Link Word"/>
      <sheetName val="SCM Material Price"/>
      <sheetName val="12Line survey"/>
      <sheetName val="15_Telekomunikasi_OK"/>
      <sheetName val="21 Contract Rig_OK"/>
      <sheetName val="23_Mud&amp;CF"/>
      <sheetName val="26_EQ Rental"/>
      <sheetName val="27_Directional Cost_OK"/>
      <sheetName val="30_Cementing"/>
      <sheetName val="34_Coring"/>
      <sheetName val="35_MLU_OK"/>
      <sheetName val="37_43_44_Logging"/>
      <sheetName val="57_Fuel"/>
      <sheetName val="58_Catering"/>
      <sheetName val="rms mek"/>
    </sheetNames>
    <sheetDataSet>
      <sheetData sheetId="0" refreshError="1"/>
      <sheetData sheetId="1"/>
      <sheetData sheetId="2"/>
      <sheetData sheetId="3"/>
      <sheetData sheetId="4" refreshError="1"/>
      <sheetData sheetId="5" refreshError="1"/>
      <sheetData sheetId="6"/>
      <sheetData sheetId="7">
        <row r="6">
          <cell r="D6" t="str">
            <v>----------------------- 02.CASING --------------------------</v>
          </cell>
        </row>
        <row r="7">
          <cell r="D7" t="str">
            <v>30 " STOVE PIPE</v>
          </cell>
        </row>
        <row r="8">
          <cell r="D8" t="str">
            <v>20" CSG,  K-55, 94.00 PPF, BTC, R-3</v>
          </cell>
        </row>
        <row r="9">
          <cell r="D9" t="str">
            <v xml:space="preserve">13.3/8" CSG,  K-55, 54.50 PPF, BTC, R-3 </v>
          </cell>
        </row>
        <row r="10">
          <cell r="D10" t="str">
            <v xml:space="preserve">13.3/8" CSG,  K-55, 61 PPF, BTC, R-3 </v>
          </cell>
        </row>
        <row r="11">
          <cell r="D11" t="str">
            <v xml:space="preserve">9.5/8" CSG,  K-55, 40.00 PPF, BTC, R-3 </v>
          </cell>
        </row>
        <row r="12">
          <cell r="D12" t="str">
            <v xml:space="preserve">9.5/8" CSG,  N-80, 40.00 PPF, BTC, R-3 </v>
          </cell>
        </row>
        <row r="13">
          <cell r="D13" t="str">
            <v xml:space="preserve">9.5/8" CSG,  L-80, 43.5 PPF, PREMIUM CONN, R-3 </v>
          </cell>
        </row>
        <row r="14">
          <cell r="D14" t="str">
            <v>7" CSG,  K-55, 26.00 PPF, BTC, R-3</v>
          </cell>
        </row>
        <row r="15">
          <cell r="D15" t="str">
            <v>7" CSG,  K-55, 26.00 PPF, BTC, R-2</v>
          </cell>
        </row>
        <row r="16">
          <cell r="D16" t="str">
            <v>7" CSG,  N-80, 26.00 PPF, BTC, R-3</v>
          </cell>
        </row>
        <row r="17">
          <cell r="D17" t="str">
            <v>7" CSG,  N-80, 26.00 PPF, BTC, R-2</v>
          </cell>
        </row>
        <row r="18">
          <cell r="D18" t="str">
            <v>7" CSG,  L-80, 29 PPF, PREMIUM CONN, R-3</v>
          </cell>
        </row>
        <row r="19">
          <cell r="D19" t="str">
            <v>7" CSG,  L-80, 29 PPF, PREMIUM CONN, R-2</v>
          </cell>
        </row>
        <row r="20">
          <cell r="D20" t="str">
            <v>4 1/2" CSG,  N-80, 13,5.00 PPF, BTC, R-3</v>
          </cell>
        </row>
        <row r="21">
          <cell r="D21" t="str">
            <v>4 1/2" CSG,  N-80, 13,5.00 PPF, BTC, R-2</v>
          </cell>
        </row>
        <row r="22">
          <cell r="D22" t="str">
            <v>4 1/2" CSG,  L-80, 12,6 PPF, PREMIUM CONN, R-3</v>
          </cell>
        </row>
        <row r="24">
          <cell r="D24" t="str">
            <v>----------------------- 03.CASING ACCESSORIS</v>
          </cell>
        </row>
        <row r="25">
          <cell r="D25" t="str">
            <v>20" DUPLEX SHOE, 94 PPF, BTC</v>
          </cell>
        </row>
        <row r="26">
          <cell r="D26" t="str">
            <v>13.3/8" FLOAT SHOE, 54,5-68 PPF, BTC</v>
          </cell>
        </row>
        <row r="27">
          <cell r="D27" t="str">
            <v>13.3/8" DFU SHOE, N-80, 48-68 PPF, BTC</v>
          </cell>
        </row>
        <row r="28">
          <cell r="D28" t="str">
            <v>13.3/8" FLOAT COLLAR, 54,5-68 PPF, BTC</v>
          </cell>
        </row>
        <row r="29">
          <cell r="D29" t="str">
            <v>13.3/8" DFU COLLAR, 48-68 PPF, BTC NON ROTATING</v>
          </cell>
        </row>
        <row r="30">
          <cell r="D30" t="str">
            <v>9.5/8" FLOAT SHOE,  BTC, 40-47 PPF</v>
          </cell>
        </row>
        <row r="31">
          <cell r="D31" t="str">
            <v>9.5/8" DFU SHOE, N-80, 40-43.5 PPF, BTC</v>
          </cell>
        </row>
        <row r="32">
          <cell r="D32" t="str">
            <v>9.5/8" FLOAT COLLAR, 40-47 PPF, BTC</v>
          </cell>
        </row>
        <row r="33">
          <cell r="D33" t="str">
            <v>9 5/8" DFU COLLAR, 40-43.5 PPF, BTC NON ROTATING</v>
          </cell>
        </row>
        <row r="34">
          <cell r="D34" t="str">
            <v>9.5/8 x 7" HYDR. LINER HANGER, 26-47 PPF</v>
          </cell>
        </row>
        <row r="35">
          <cell r="D35" t="str">
            <v>7 x 4 1/2" HYDR. LINER HANGER, 9,5 - 13,5 PPF</v>
          </cell>
        </row>
        <row r="37">
          <cell r="D37" t="str">
            <v>----------------------- 04.TUBING</v>
          </cell>
        </row>
        <row r="38">
          <cell r="D38" t="str">
            <v>TBG  2 7/8", N-80, 6.5 PPF,  EU, R2</v>
          </cell>
        </row>
        <row r="39">
          <cell r="D39" t="str">
            <v>TBG  2 7/8", PREMIUM CONN,  R3</v>
          </cell>
        </row>
        <row r="40">
          <cell r="D40" t="str">
            <v>TBG  2 3/8", N-80, 6.5 PPF,  EU, R2</v>
          </cell>
        </row>
        <row r="41">
          <cell r="D41" t="str">
            <v>TBG  2 3/8", PREMIUM CONN,  R3</v>
          </cell>
        </row>
        <row r="43">
          <cell r="D43" t="str">
            <v>----------------------- 05.WELL EQUIPMENT SURFACE</v>
          </cell>
        </row>
        <row r="44">
          <cell r="D44" t="str">
            <v xml:space="preserve">X-TREE MIGAS : 3" X 2" - 3000 PSI </v>
          </cell>
        </row>
        <row r="45">
          <cell r="D45" t="str">
            <v xml:space="preserve">X-TREE MIGAS : 3" X 2" - 10000 PSI, HH CLASS </v>
          </cell>
        </row>
        <row r="46">
          <cell r="D46" t="str">
            <v xml:space="preserve">WH-MIGAS : 13 3/8 X 9 5/8 X 7 X 2 7/8 - 3000 PSI </v>
          </cell>
        </row>
        <row r="47">
          <cell r="D47" t="str">
            <v xml:space="preserve">WH-MIGAS : 13 3/8 X 9 5/8 X 7 X 2 7/8 - 10000 PSI - HH CLASS </v>
          </cell>
        </row>
        <row r="48">
          <cell r="D48" t="str">
            <v>PUMPING UNIT</v>
          </cell>
        </row>
        <row r="50">
          <cell r="D50" t="str">
            <v>----------------------- 06.WELL EQUIPMENT SUB-SURFACE</v>
          </cell>
        </row>
        <row r="51">
          <cell r="D51" t="str">
            <v>PACKER DOUBLE GRIP MECHANICAL - MAP SET, 9-5/8", 33,5- 43,5  PPF, 2 7/8" EU, C/W REPAIR KIT</v>
          </cell>
        </row>
        <row r="52">
          <cell r="D52" t="str">
            <v>PACKER SINGLE GRIP MECHANICAL, 7", 22-26 PPF, 2 7/8" EU C/W REPAIR KIT</v>
          </cell>
        </row>
        <row r="53">
          <cell r="D53" t="str">
            <v>PACKER DOUBLE GRIP MECHANICAL, 7", 22-26 PPF, 2 7/8" EU, C/W REPAIR KIT</v>
          </cell>
        </row>
        <row r="54">
          <cell r="D54" t="str">
            <v>PACKER DOUBLE GRIP MECHANICAL, HIGH TEMP, 7", 26-32 PPF, 2 7/8" EU, C/W REPAIR KIT</v>
          </cell>
        </row>
        <row r="55">
          <cell r="D55" t="str">
            <v>RETV PACKER 7", 26-29 PPF, 2 7/8" NEW VAM, PREMIUM CONN</v>
          </cell>
        </row>
        <row r="56">
          <cell r="D56" t="str">
            <v>PACKER SINGLE GRIP MECHANICAL, 4 1/2", 22-26 PPF, 2 7/8" EU C/W REPAIR KIT</v>
          </cell>
        </row>
        <row r="57">
          <cell r="D57" t="str">
            <v>RUBBER SWAB "2 7/8</v>
          </cell>
        </row>
        <row r="58">
          <cell r="D58" t="str">
            <v>BRIDGE PLUG 9.5/8", WIRELINE SET</v>
          </cell>
        </row>
        <row r="59">
          <cell r="D59" t="str">
            <v>BRIDGE PLUG 7" WIRELINE SET</v>
          </cell>
        </row>
        <row r="60">
          <cell r="D60" t="str">
            <v>ESP</v>
          </cell>
        </row>
        <row r="61">
          <cell r="D61" t="str">
            <v>SURF PUMP</v>
          </cell>
        </row>
        <row r="62">
          <cell r="D62" t="str">
            <v>REDRESS KIT FOR 7" PACKER SINGLE GRIP</v>
          </cell>
        </row>
        <row r="63">
          <cell r="D63" t="str">
            <v>REDRESS KIT FOR 7" PACKER DOUBLE GRIP</v>
          </cell>
        </row>
        <row r="65">
          <cell r="D65" t="str">
            <v>----------------------- 07.OTHER</v>
          </cell>
        </row>
        <row r="66">
          <cell r="D66" t="str">
            <v>PUP JNT 2-7/8", 6.5#, N-80 EUE, 2 FT</v>
          </cell>
        </row>
        <row r="67">
          <cell r="D67" t="str">
            <v>PUP JNT 2-7/8", 6.5#, N-80 EUE, 4 FT</v>
          </cell>
        </row>
        <row r="68">
          <cell r="D68" t="str">
            <v>PUP JNT 2-7/8", 6.5#, N-80 EUE, 6 FT</v>
          </cell>
        </row>
        <row r="69">
          <cell r="D69" t="str">
            <v>PUP JNT 2-7/8", 6.5#, N-80 EUE, 8 FT</v>
          </cell>
        </row>
        <row r="70">
          <cell r="D70" t="str">
            <v>X-OVER 2-7/8" PIN X EUE BOX</v>
          </cell>
        </row>
        <row r="71">
          <cell r="D71" t="str">
            <v>X-OVER 2-7/8"  BOX X EUE PIN</v>
          </cell>
        </row>
        <row r="72">
          <cell r="D72" t="str">
            <v>PUP JNT 3-1/2", 3 FT</v>
          </cell>
        </row>
        <row r="73">
          <cell r="D73" t="str">
            <v>PUP JNT 3-1/2", 6 FT</v>
          </cell>
        </row>
        <row r="74">
          <cell r="D74" t="str">
            <v>PUP JNT 3-1/2", 10 FT</v>
          </cell>
        </row>
        <row r="75">
          <cell r="D75" t="str">
            <v>PUP JNT 3-1/2", 12 FT</v>
          </cell>
        </row>
        <row r="77">
          <cell r="D77" t="str">
            <v>----------------------- 23.MUD, CHEMICAL</v>
          </cell>
        </row>
        <row r="78">
          <cell r="D78" t="str">
            <v>MUD CHEMICAL COST</v>
          </cell>
        </row>
        <row r="79">
          <cell r="D79" t="str">
            <v>MUD ENGINEER CHARGES</v>
          </cell>
        </row>
        <row r="80">
          <cell r="D80" t="str">
            <v>LCM (DIASEL M)</v>
          </cell>
        </row>
        <row r="81">
          <cell r="D81" t="str">
            <v>PIPE FREEING AGENT (BLACK MAGIC)</v>
          </cell>
        </row>
        <row r="82">
          <cell r="D82" t="str">
            <v>CAUSTIC SODA (NAOH)</v>
          </cell>
        </row>
        <row r="83">
          <cell r="D83" t="str">
            <v>COAT B-1400/OIL AID/CORR.INH</v>
          </cell>
        </row>
        <row r="84">
          <cell r="D84" t="str">
            <v>POTTASIUM CHLORIDE (KCL)</v>
          </cell>
        </row>
        <row r="85">
          <cell r="D85" t="str">
            <v>ALUMINIUM SULFAT</v>
          </cell>
        </row>
        <row r="87">
          <cell r="D87" t="str">
            <v>----------------------- 25.BITS, REAMERS AND CORE HEADS</v>
          </cell>
        </row>
        <row r="88">
          <cell r="D88" t="str">
            <v>PAHAT 26" - IADC 111</v>
          </cell>
        </row>
        <row r="89">
          <cell r="D89" t="str">
            <v>PAHAT 17.1/2" - IADC 111</v>
          </cell>
        </row>
        <row r="90">
          <cell r="D90" t="str">
            <v>PAHAT 17.1/2" - IADC 135</v>
          </cell>
        </row>
        <row r="91">
          <cell r="D91" t="str">
            <v>PAHAT 17.1/2" - PDC</v>
          </cell>
        </row>
        <row r="92">
          <cell r="D92" t="str">
            <v>PAHAT 12.1/4" - IADC 137</v>
          </cell>
        </row>
        <row r="93">
          <cell r="D93" t="str">
            <v>PAHAT 12.1/4" - IADC 537</v>
          </cell>
        </row>
        <row r="94">
          <cell r="D94" t="str">
            <v>PAHAT PDC 12 1/4"</v>
          </cell>
        </row>
        <row r="95">
          <cell r="D95" t="str">
            <v>PAHAT 8.1/2" - IADC 135</v>
          </cell>
        </row>
        <row r="96">
          <cell r="D96" t="str">
            <v>PAHAT 8.1/2" - IADC 217</v>
          </cell>
        </row>
        <row r="97">
          <cell r="D97" t="str">
            <v>PAHAT 8.1/2" - IADC 417</v>
          </cell>
        </row>
        <row r="98">
          <cell r="D98" t="str">
            <v>PAHAT 8.1/2" - IADC 517</v>
          </cell>
        </row>
        <row r="99">
          <cell r="D99" t="str">
            <v>PAHAT PDC 8 1/2"</v>
          </cell>
        </row>
        <row r="100">
          <cell r="D100" t="str">
            <v>PAHAT 6" - 217</v>
          </cell>
        </row>
        <row r="101">
          <cell r="D101" t="str">
            <v>PAHAT PDC 6"</v>
          </cell>
        </row>
        <row r="102">
          <cell r="D102" t="str">
            <v>PAHAT 4-3/4" - 216</v>
          </cell>
        </row>
        <row r="103">
          <cell r="D103" t="str">
            <v>PAHAT 3-3/4" - 216</v>
          </cell>
        </row>
        <row r="105">
          <cell r="D105" t="str">
            <v>----------------------- 27.DIRECTIONAL DRILLING AND SURVEYS</v>
          </cell>
        </row>
        <row r="106">
          <cell r="D106" t="str">
            <v>DD &amp; MWD TRAYEK 17½" OH</v>
          </cell>
        </row>
        <row r="107">
          <cell r="D107" t="str">
            <v>DD &amp; MWD TRAYEK 12¼" OH</v>
          </cell>
        </row>
        <row r="108">
          <cell r="D108" t="str">
            <v>DD &amp; MWD TRAYEK 8½" OH</v>
          </cell>
        </row>
        <row r="109">
          <cell r="D109" t="str">
            <v>DD &amp; MWD TRAYEK 6" OH</v>
          </cell>
        </row>
        <row r="110">
          <cell r="D110" t="str">
            <v>GIRO SURVEYS</v>
          </cell>
        </row>
        <row r="111">
          <cell r="D111" t="str">
            <v>GVR SERVICES</v>
          </cell>
        </row>
        <row r="113">
          <cell r="D113" t="str">
            <v>----------------------- 30.CEMENT, CEMENTING AND PUMP FEES</v>
          </cell>
        </row>
        <row r="114">
          <cell r="D114" t="str">
            <v>30" CEMENTING ADDITIVE</v>
          </cell>
        </row>
        <row r="115">
          <cell r="D115" t="str">
            <v>20" CEMENTING ADDITIVE (ONE SYSTEM)</v>
          </cell>
        </row>
        <row r="116">
          <cell r="D116" t="str">
            <v>20" CEMENTING ADDITIVE (TWO SYSTEM)</v>
          </cell>
        </row>
        <row r="117">
          <cell r="D117" t="str">
            <v>13 3/8" CEMENTING ADDITIVE</v>
          </cell>
        </row>
        <row r="118">
          <cell r="D118" t="str">
            <v>9 5/8" CEMENTING ADDITIVE</v>
          </cell>
        </row>
        <row r="119">
          <cell r="D119" t="str">
            <v>7" CEMENTING ADDITIVE (TWO SYSTEM)</v>
          </cell>
        </row>
        <row r="120">
          <cell r="D120" t="str">
            <v>7" CEMENTING ADDITIVE (ONE SYSTEM)</v>
          </cell>
        </row>
        <row r="121">
          <cell r="D121" t="str">
            <v>4.1/2" CEMENTING ADDITIVE</v>
          </cell>
        </row>
        <row r="122">
          <cell r="D122" t="str">
            <v>CEMENT CLASS  G</v>
          </cell>
        </row>
        <row r="123">
          <cell r="D123" t="str">
            <v>BARITE</v>
          </cell>
        </row>
        <row r="124">
          <cell r="D124" t="str">
            <v>BENTONITE</v>
          </cell>
        </row>
        <row r="125">
          <cell r="D125" t="str">
            <v>CALSIUM CHLORIDE ( CaCl2 ) (STD)</v>
          </cell>
        </row>
        <row r="126">
          <cell r="D126" t="str">
            <v xml:space="preserve">20" CENTRALIZER  </v>
          </cell>
        </row>
        <row r="127">
          <cell r="D127" t="str">
            <v>20" STOP RING</v>
          </cell>
        </row>
        <row r="128">
          <cell r="D128" t="str">
            <v xml:space="preserve">13.3/8" CENTRALIZER </v>
          </cell>
        </row>
        <row r="129">
          <cell r="D129" t="str">
            <v xml:space="preserve">13.3/8" STOP  RING  </v>
          </cell>
        </row>
        <row r="130">
          <cell r="D130" t="str">
            <v xml:space="preserve">13.3/8" BOTTOM   PLUG   </v>
          </cell>
        </row>
        <row r="131">
          <cell r="D131" t="str">
            <v xml:space="preserve">13.3/8" TOP   PLUG  </v>
          </cell>
        </row>
        <row r="132">
          <cell r="D132" t="str">
            <v xml:space="preserve">9.5/8" CENTRALIZER  </v>
          </cell>
        </row>
        <row r="133">
          <cell r="D133" t="str">
            <v>9 5/8" STOP  RING</v>
          </cell>
        </row>
        <row r="134">
          <cell r="D134" t="str">
            <v>9.5/8" BOTTOM   PLUG</v>
          </cell>
        </row>
        <row r="135">
          <cell r="D135" t="str">
            <v>9.5/8" TOP   PLUG</v>
          </cell>
        </row>
        <row r="136">
          <cell r="D136" t="str">
            <v xml:space="preserve">7" CENTRALIZER </v>
          </cell>
        </row>
        <row r="137">
          <cell r="D137" t="str">
            <v>7" STOP  RING</v>
          </cell>
        </row>
        <row r="138">
          <cell r="D138" t="str">
            <v xml:space="preserve">4 1/2" CENTRALIZER </v>
          </cell>
        </row>
        <row r="139">
          <cell r="D139" t="str">
            <v>4 1/2" STOP  RING</v>
          </cell>
        </row>
        <row r="140">
          <cell r="D140" t="str">
            <v>13 3/8" DSCC, K-55, 61 #</v>
          </cell>
        </row>
        <row r="141">
          <cell r="D141" t="str">
            <v>13 3/8" ECP, K-55, 61 #</v>
          </cell>
        </row>
        <row r="142">
          <cell r="D142" t="str">
            <v xml:space="preserve"> 9 5/8" DSCC, N-80, 43,5 #</v>
          </cell>
        </row>
        <row r="143">
          <cell r="D143" t="str">
            <v>9 5/8" ECP, N-80, 43,5 #</v>
          </cell>
        </row>
        <row r="144">
          <cell r="D144" t="str">
            <v>KIT THREAD LOCK COMPOUND</v>
          </cell>
        </row>
        <row r="146">
          <cell r="D146" t="str">
            <v>----------------------- 35. MUD LOGGING UNIT</v>
          </cell>
        </row>
        <row r="147">
          <cell r="D147" t="str">
            <v>RENTAL UNIT COST + PERSONNEL</v>
          </cell>
        </row>
        <row r="148">
          <cell r="D148" t="str">
            <v>MOBILIZATION DEMOBILIZATION</v>
          </cell>
        </row>
        <row r="150">
          <cell r="D150" t="str">
            <v xml:space="preserve">----------------------- 37.43.44. LOGGING </v>
          </cell>
        </row>
        <row r="151">
          <cell r="D151" t="str">
            <v>------------------------ 12.1/4" OH LOGGING-----------------------------</v>
          </cell>
        </row>
        <row r="152">
          <cell r="D152" t="str">
            <v>DLL-MSFL-BHC-GR (12.1/4" OH)</v>
          </cell>
        </row>
        <row r="153">
          <cell r="D153" t="str">
            <v>PI-MSFL-BHC-GR (12.1/4" OH)</v>
          </cell>
        </row>
        <row r="154">
          <cell r="D154" t="str">
            <v>LDL-CNL-GR (12.1/4" OH)</v>
          </cell>
        </row>
        <row r="155">
          <cell r="D155" t="str">
            <v>------------------------ 8.1/2" OH LOGGING -------------------------------</v>
          </cell>
        </row>
        <row r="156">
          <cell r="D156" t="str">
            <v>DLL-MSFL-BHC-GR (8.1/2" OH)</v>
          </cell>
        </row>
        <row r="157">
          <cell r="D157" t="str">
            <v>PI-MSFL-BHC-GR (8.1/2" OH)</v>
          </cell>
        </row>
        <row r="158">
          <cell r="D158" t="str">
            <v>LDL-CNL-GR (8.1/2" OH)</v>
          </cell>
        </row>
        <row r="159">
          <cell r="D159" t="str">
            <v>------------- 12.1/4 &amp; 8.1/2" ADVANCED LOGGING ---------------</v>
          </cell>
        </row>
        <row r="160">
          <cell r="D160" t="str">
            <v>OH LOGGING (DSI)</v>
          </cell>
        </row>
        <row r="161">
          <cell r="D161" t="str">
            <v>OH LOGGING (VSP)</v>
          </cell>
        </row>
        <row r="162">
          <cell r="D162" t="str">
            <v>OH LOGGING (MDT)</v>
          </cell>
        </row>
        <row r="163">
          <cell r="D163" t="str">
            <v>OH LOGGING (FMI-GR)</v>
          </cell>
        </row>
        <row r="164">
          <cell r="D164" t="str">
            <v>OH LOGGING (HALS-PEX-MCFL-TLD-CNL-GR)</v>
          </cell>
        </row>
        <row r="165">
          <cell r="D165" t="str">
            <v>……………..</v>
          </cell>
        </row>
        <row r="166">
          <cell r="D166" t="str">
            <v>……………..</v>
          </cell>
        </row>
        <row r="167">
          <cell r="D167" t="str">
            <v>----------------- 9.5/8" CASED HOLE - LOGGING ------------------</v>
          </cell>
        </row>
        <row r="168">
          <cell r="D168" t="str">
            <v>CBL-VDL-GR (9.5/8" cased hole)</v>
          </cell>
        </row>
        <row r="169">
          <cell r="D169" t="str">
            <v>CBL-VDL-GR-CET (9.5/8" cased hole)</v>
          </cell>
        </row>
        <row r="170">
          <cell r="D170" t="str">
            <v>------------------- 7" CASED HOLE - LOGGING ------------------</v>
          </cell>
        </row>
        <row r="171">
          <cell r="D171" t="str">
            <v>CBL-VDL-GR (7" cased hole)</v>
          </cell>
        </row>
        <row r="172">
          <cell r="D172" t="str">
            <v>CBL-VDL-GR-CET (7" cased hole)</v>
          </cell>
        </row>
        <row r="173">
          <cell r="D173" t="str">
            <v>--------------------------- PERFORATING ----------------------------------</v>
          </cell>
        </row>
        <row r="174">
          <cell r="D174" t="str">
            <v>2-1/8" ENERJET 6 spf</v>
          </cell>
        </row>
        <row r="175">
          <cell r="D175" t="str">
            <v>1-11/16" ENERJET 6 spf</v>
          </cell>
        </row>
        <row r="176">
          <cell r="D176" t="str">
            <v>2-1/8" POWER ENERJET 6 spf</v>
          </cell>
        </row>
        <row r="177">
          <cell r="D177" t="str">
            <v>4-1/2" HSD 12 spf</v>
          </cell>
        </row>
        <row r="178">
          <cell r="D178" t="str">
            <v>4-1/2" HSD 5 spf - Standard</v>
          </cell>
        </row>
        <row r="179">
          <cell r="D179" t="str">
            <v>4-1/2" HSD 5 spf - Powerjet</v>
          </cell>
        </row>
        <row r="180">
          <cell r="D180" t="str">
            <v>4-1/2" HSD 5 spf - Powerjet Omega</v>
          </cell>
        </row>
        <row r="181">
          <cell r="D181" t="str">
            <v>3-3/8" HSD 6 spf</v>
          </cell>
        </row>
        <row r="182">
          <cell r="D182" t="str">
            <v>PERFORATING WITH TCP</v>
          </cell>
        </row>
        <row r="183">
          <cell r="D183" t="str">
            <v>BRIDGE PLUG / CR - WIRELINE SERVICES</v>
          </cell>
        </row>
        <row r="184">
          <cell r="D184">
            <v>0</v>
          </cell>
        </row>
        <row r="185">
          <cell r="D185">
            <v>0</v>
          </cell>
        </row>
        <row r="186">
          <cell r="D186">
            <v>0</v>
          </cell>
        </row>
        <row r="188">
          <cell r="D188" t="str">
            <v>----------------------- 57.FUEL AND LUBRICANTS</v>
          </cell>
        </row>
        <row r="189">
          <cell r="D189" t="str">
            <v>DIESEL OIL FOR RIG OW-700/40</v>
          </cell>
        </row>
        <row r="190">
          <cell r="D190" t="str">
            <v>DIESEL OIL FOR RIG OW-760</v>
          </cell>
        </row>
        <row r="191">
          <cell r="D191" t="str">
            <v>DIESEL OIL FOR RIG N-80-B2</v>
          </cell>
        </row>
        <row r="192">
          <cell r="D192" t="str">
            <v>DIESEL OIL FOR RIG MSH-2000</v>
          </cell>
        </row>
        <row r="193">
          <cell r="D193" t="str">
            <v>DIESEL OIL FOR RIG N-110-M2</v>
          </cell>
        </row>
        <row r="194">
          <cell r="D194">
            <v>0</v>
          </cell>
        </row>
        <row r="195">
          <cell r="D195">
            <v>0</v>
          </cell>
        </row>
        <row r="196">
          <cell r="D196" t="str">
            <v>DIESEL OIL FOR WATER PUMP OPERATION (300 LTR @ DAYS)</v>
          </cell>
        </row>
        <row r="197">
          <cell r="D197" t="str">
            <v>GASOLINE OIL FOR HSE PUMP OPERATION (20 LTR @ DAYS)</v>
          </cell>
        </row>
      </sheetData>
      <sheetData sheetId="8"/>
      <sheetData sheetId="9" refreshError="1"/>
      <sheetData sheetId="10"/>
      <sheetData sheetId="11"/>
      <sheetData sheetId="12"/>
      <sheetData sheetId="13"/>
      <sheetData sheetId="14"/>
      <sheetData sheetId="15"/>
      <sheetData sheetId="16" refreshError="1"/>
      <sheetData sheetId="17"/>
      <sheetData sheetId="18"/>
      <sheetData sheetId="19"/>
      <sheetData sheetId="20"/>
      <sheetData sheetId="21"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
      <sheetName val="Source"/>
      <sheetName val="Remark"/>
      <sheetName val="FORM BIAYA "/>
      <sheetName val="Referensi Harga Kontrak PEP A2"/>
      <sheetName val="BS19 Detail 1"/>
      <sheetName val="BS19 Detail 2"/>
      <sheetName val="BS19"/>
      <sheetName val="BS19 Print"/>
      <sheetName val="BS20"/>
      <sheetName val="Supporting Document"/>
      <sheetName val="Drilling_Input_Summary"/>
      <sheetName val="Workover Program"/>
      <sheetName val="Well Design &amp; Schematic"/>
      <sheetName val="Casing Design"/>
      <sheetName val="Rig"/>
      <sheetName val="Actual Cost Summary"/>
    </sheetNames>
    <sheetDataSet>
      <sheetData sheetId="0"/>
      <sheetData sheetId="1">
        <row r="27">
          <cell r="M27" t="str">
            <v>Proposed Original</v>
          </cell>
          <cell r="N27" t="str">
            <v>Proposed</v>
          </cell>
          <cell r="O27" t="str">
            <v>Historical</v>
          </cell>
        </row>
      </sheetData>
      <sheetData sheetId="2"/>
      <sheetData sheetId="3"/>
      <sheetData sheetId="4"/>
      <sheetData sheetId="5"/>
      <sheetData sheetId="6"/>
      <sheetData sheetId="7"/>
      <sheetData sheetId="8"/>
      <sheetData sheetId="9"/>
      <sheetData sheetId="10"/>
      <sheetData sheetId="11"/>
      <sheetData sheetId="12">
        <row r="389">
          <cell r="J389">
            <v>5577.7</v>
          </cell>
        </row>
      </sheetData>
      <sheetData sheetId="13"/>
      <sheetData sheetId="14"/>
      <sheetData sheetId="15"/>
      <sheetData sheetId="16"/>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
      <sheetName val="Source"/>
      <sheetName val="FORM BIAYA "/>
      <sheetName val="BS19"/>
      <sheetName val="BS19 Detail 1"/>
      <sheetName val="Remark"/>
      <sheetName val="Drilling_Input_Summary"/>
      <sheetName val="Drilling Program"/>
      <sheetName val="Well Design &amp; Schematic"/>
      <sheetName val="Casing Design"/>
      <sheetName val="Rig"/>
      <sheetName val="BS19 Detail 2"/>
      <sheetName val="BS19 Print"/>
      <sheetName val="BS20 Print"/>
      <sheetName val="Actual Cost Summary"/>
      <sheetName val="Supporting Document"/>
    </sheetNames>
    <sheetDataSet>
      <sheetData sheetId="0" refreshError="1"/>
      <sheetData sheetId="1">
        <row r="27">
          <cell r="M27" t="str">
            <v>Proposed Original</v>
          </cell>
          <cell r="N27" t="str">
            <v>Proposed</v>
          </cell>
          <cell r="O27" t="str">
            <v>Historical</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Instruction"/>
      <sheetName val="Source"/>
      <sheetName val="Drilling_Input_Summary"/>
      <sheetName val="Drilling_Program"/>
      <sheetName val="Drilling_Schedule"/>
      <sheetName val="BS19"/>
      <sheetName val="BS detail"/>
      <sheetName val="Supporting Document"/>
    </sheetNames>
    <sheetDataSet>
      <sheetData sheetId="0"/>
      <sheetData sheetId="1"/>
      <sheetData sheetId="2">
        <row r="4">
          <cell r="B4" t="str">
            <v>Onshore</v>
          </cell>
        </row>
        <row r="5">
          <cell r="B5" t="str">
            <v>Offshore</v>
          </cell>
        </row>
      </sheetData>
      <sheetData sheetId="3"/>
      <sheetData sheetId="4"/>
      <sheetData sheetId="5"/>
      <sheetData sheetId="6"/>
      <sheetData sheetId="7"/>
      <sheetData sheetId="8"/>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pt"/>
      <sheetName val="summ hole section"/>
      <sheetName val="summary activity"/>
      <sheetName val="cms-28"/>
      <sheetName val="Page (2)"/>
      <sheetName val="Page (3)"/>
      <sheetName val="Page (4)"/>
      <sheetName val="Page (25)"/>
      <sheetName val="Page (5)"/>
      <sheetName val="Page (6)"/>
      <sheetName val="Page (7)"/>
      <sheetName val="Page (8)"/>
      <sheetName val="Page (9)"/>
      <sheetName val="Page (10)"/>
      <sheetName val="Page (11)"/>
      <sheetName val="Page (12)"/>
      <sheetName val="Page (13)"/>
      <sheetName val="Page (14)"/>
      <sheetName val="Page (15)"/>
      <sheetName val="Page (16)"/>
      <sheetName val="Page (17)"/>
      <sheetName val="Page (18)"/>
      <sheetName val="Page (19)"/>
      <sheetName val="Page (20)"/>
      <sheetName val="Page (21)"/>
      <sheetName val="Page (22)"/>
      <sheetName val="Page (23)"/>
      <sheetName val="Page (24)"/>
      <sheetName val="GRAF.PEND.UMUR"/>
      <sheetName val="DOH"/>
      <sheetName val="Input"/>
      <sheetName val="PriceList"/>
    </sheetNames>
    <sheetDataSet>
      <sheetData sheetId="0" refreshError="1"/>
      <sheetData sheetId="1" refreshError="1"/>
      <sheetData sheetId="2" refreshError="1"/>
      <sheetData sheetId="3">
        <row r="5">
          <cell r="C5" t="str">
            <v>CMS-E4 / CMS-28</v>
          </cell>
        </row>
        <row r="20">
          <cell r="P20" t="str">
            <v>Activity</v>
          </cell>
        </row>
        <row r="21">
          <cell r="E21">
            <v>38831</v>
          </cell>
          <cell r="F21">
            <v>1.0416666666666666E-2</v>
          </cell>
          <cell r="M21" t="str">
            <v xml:space="preserve"> </v>
          </cell>
          <cell r="O21" t="str">
            <v>Job Completed</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00"/>
      <sheetName val="ABK2004.AWAL.26.08.03"/>
      <sheetName val="ABK04.AWALR + CO.13.01.04"/>
      <sheetName val="ABK.04.AWALR+CO+TAB.RUPS"/>
      <sheetName val="BPP"/>
      <sheetName val="SGT"/>
      <sheetName val="BNY"/>
      <sheetName val="TM"/>
      <sheetName val="ABK.OIL"/>
      <sheetName val="ABK.GAS"/>
      <sheetName val="OIL.BPP"/>
      <sheetName val="OIL.SGT"/>
      <sheetName val="OIL.BNY"/>
      <sheetName val="OIL.TM"/>
      <sheetName val="GAS.BNY"/>
      <sheetName val="UB"/>
      <sheetName val="CO"/>
      <sheetName val="EPO"/>
      <sheetName val="TA"/>
      <sheetName val="GT"/>
      <sheetName val="LAIN2"/>
      <sheetName val="REKAP"/>
      <sheetName val="ONGOING"/>
      <sheetName val="REKAP.ONGO"/>
      <sheetName val="RKPL21.1"/>
      <sheetName val="COP"/>
      <sheetName val="Sheet9"/>
      <sheetName val="Sheet10"/>
      <sheetName val="Sheet11"/>
      <sheetName val="Sheet12"/>
      <sheetName val="Sheet13"/>
      <sheetName val="Sheet14"/>
      <sheetName val="Sheet15"/>
      <sheetName val="Sheet16"/>
      <sheetName val="Judul"/>
      <sheetName val="Exum"/>
      <sheetName val="RK"/>
      <sheetName val="BARCHT2002"/>
      <sheetName val="Prod."/>
      <sheetName val="GRP"/>
      <sheetName val="Gas"/>
      <sheetName val="Just.Prod"/>
      <sheetName val="ABI"/>
      <sheetName val="REAL.PROY01"/>
      <sheetName val="Chart1"/>
      <sheetName val="data"/>
      <sheetName val="ABO.F7&amp;F8"/>
      <sheetName val="Usul 2003"/>
      <sheetName val="BATAS"/>
      <sheetName val="Just.ABI"/>
      <sheetName val="Rev.ABI201"/>
      <sheetName val="Kendala"/>
      <sheetName val="Kur.Dana"/>
      <sheetName val="LabaRugi"/>
      <sheetName val="V"/>
      <sheetName val="Kinerja"/>
      <sheetName val="Kin.Oil"/>
      <sheetName val="Kin.Gas"/>
      <sheetName val="Kin.Migas"/>
      <sheetName val="Comdev"/>
      <sheetName val="Fee"/>
      <sheetName val="R-1"/>
      <sheetName val="R-14.OIL"/>
      <sheetName val="REALDOHKTWI.xls"/>
      <sheetName val="REALDOHKTWI"/>
      <sheetName val="FEB06"/>
      <sheetName val="JANUARI05"/>
      <sheetName val="JANUARI06"/>
      <sheetName val="DESEMBER05"/>
      <sheetName val="GI JANUARI 05"/>
      <sheetName val="TABULASI - 31.01.2006"/>
      <sheetName val="SCH-13"/>
      <sheetName val="SCH-16 o"/>
      <sheetName val="B-903_19 "/>
      <sheetName val="Rep-1"/>
      <sheetName val="Attc-Rep-4"/>
      <sheetName val="KONS BID P&amp;N"/>
      <sheetName val="UP II DUMAI"/>
      <sheetName val="KP.DIT.HULU"/>
      <sheetName val="UP VI BALONGAN"/>
      <sheetName val="KPC"/>
      <sheetName val="PRABUMULIH"/>
      <sheetName val="UP 1 BRANDAN"/>
      <sheetName val="UP V BALIKPAPAN"/>
      <sheetName val="OPSEN"/>
      <sheetName val="SIBAYAK"/>
      <sheetName val="DIT HILIR"/>
      <sheetName val="KAMOJANG"/>
      <sheetName val="UP IV CILACAP"/>
      <sheetName val="UP III PLAJU"/>
      <sheetName val="SORONG"/>
      <sheetName val="KONS DIT HULU"/>
      <sheetName val="RANTAU"/>
      <sheetName val="JAMBI"/>
      <sheetName val="KR.AMPEL"/>
      <sheetName val="CEPU"/>
      <sheetName val="SANGATA-BUNYU"/>
      <sheetName val="UP VII KASIM"/>
      <sheetName val="KONS BID P"/>
      <sheetName val="FKT_PJK"/>
      <sheetName val="COA"/>
      <sheetName val="Realisasi Oil (Operasi)"/>
      <sheetName val="GAS PER TW"/>
      <sheetName val="DATA WP"/>
      <sheetName val="100%"/>
      <sheetName val="BAEV_S2"/>
      <sheetName val="IKLAN"/>
      <sheetName val="F-PQ-U"/>
      <sheetName val="BAK"/>
      <sheetName val="M-BAP-S1"/>
      <sheetName val="PAKTA"/>
      <sheetName val="EV-TEKNIS"/>
      <sheetName val="Fax iKLAN"/>
      <sheetName val="BAHP"/>
      <sheetName val="Check"/>
      <sheetName val="Jadwal"/>
      <sheetName val="U-EV-S2"/>
      <sheetName val="VENDOR"/>
      <sheetName val="BA-PQ"/>
      <sheetName val="Dok_PQ"/>
      <sheetName val="BAEV-N"/>
      <sheetName val="M-PQ"/>
      <sheetName val="FAX SP3"/>
      <sheetName val="SP3MP"/>
      <sheetName val="SENS"/>
      <sheetName val="BAEV"/>
      <sheetName val="Sheet1"/>
      <sheetName val="REP"/>
      <sheetName val="62. NBTF Analysis"/>
      <sheetName val="Master062004"/>
      <sheetName val="KIMAP"/>
      <sheetName val="Kwit"/>
      <sheetName val="cms-28"/>
      <sheetName val="CF 2011 - 2016"/>
      <sheetName val=""/>
      <sheetName val="Module2"/>
      <sheetName val="jasa"/>
      <sheetName val="material"/>
      <sheetName val="19. drill CD6"/>
      <sheetName val="9 58&quot;_single"/>
      <sheetName val="Perf.Sque."/>
      <sheetName val="SENSITIVITAS"/>
      <sheetName val="PERHITUNGAN  KEEKONOMIAN"/>
      <sheetName val="Grafik"/>
      <sheetName val="ABK2004_AWAL_26_08_03"/>
      <sheetName val="GUT"/>
      <sheetName val="Database"/>
      <sheetName val="ABK04_AWALR_+_CO_13_01_04"/>
      <sheetName val="ABK_04_AWALR+CO+TAB_RUPS"/>
      <sheetName val="ABK_OIL"/>
      <sheetName val="ABK_GAS"/>
      <sheetName val="OIL_BPP"/>
      <sheetName val="OIL_SGT"/>
      <sheetName val="OIL_BNY"/>
      <sheetName val="OIL_TM"/>
      <sheetName val="GAS_BNY"/>
      <sheetName val="REKAP_ONGO"/>
      <sheetName val="RKPL21_1"/>
      <sheetName val="Prod_"/>
      <sheetName val="Just_Prod"/>
      <sheetName val="REAL_PROY01"/>
      <sheetName val="ABO_F7&amp;F8"/>
      <sheetName val="Usul_2003"/>
      <sheetName val="Just_ABI"/>
      <sheetName val="Rev_ABI201"/>
      <sheetName val="Kur_Dana"/>
      <sheetName val="Kin_Oil"/>
      <sheetName val="Kin_Gas"/>
      <sheetName val="Kin_Migas"/>
      <sheetName val="R-14_OIL"/>
      <sheetName val="KONS_BID_P&amp;N"/>
      <sheetName val="UP_II_DUMAI"/>
      <sheetName val="KP_DIT_HULU"/>
      <sheetName val="UP_VI_BALONGAN"/>
      <sheetName val="UP_1_BRANDAN"/>
      <sheetName val="UP_V_BALIKPAPAN"/>
      <sheetName val="DIT_HILIR"/>
      <sheetName val="UP_IV_CILACAP"/>
      <sheetName val="UP_III_PLAJU"/>
      <sheetName val="KONS_DIT_HULU"/>
      <sheetName val="KR_AMPEL"/>
      <sheetName val="UP_VII_KASIM"/>
      <sheetName val="KONS_BID_P"/>
      <sheetName val="REALDOHKTWI_xls"/>
      <sheetName val="GI_JANUARI_05"/>
      <sheetName val="TABULASI_-_31_01_2006"/>
      <sheetName val="SCH-16_o"/>
      <sheetName val="B-903_19_"/>
      <sheetName val="Realisasi_Oil_(Operasi)"/>
      <sheetName val="GAS_PER_TW"/>
      <sheetName val="DATA_WP"/>
      <sheetName val="Fax_iKLAN"/>
      <sheetName val="FAX_SP3"/>
      <sheetName val="Master"/>
      <sheetName val="TB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refreshError="1"/>
      <sheetData sheetId="194"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s>
    <sheetDataSet>
      <sheetData sheetId="0"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Table Of Contents "/>
      <sheetName val="Distribution List"/>
      <sheetName val="Well Data"/>
      <sheetName val="Table II&amp;II"/>
      <sheetName val="Geological"/>
      <sheetName val="XYT"/>
      <sheetName val="Reservoir Breakdown"/>
      <sheetName val="Objective Sheet"/>
      <sheetName val="Time breakdown"/>
      <sheetName val="Progress Chart"/>
      <sheetName val="Formation Pressure"/>
      <sheetName val="B.P EPI"/>
      <sheetName val="Cementing Prog"/>
      <sheetName val="WELL INFORMATION"/>
      <sheetName val="Well Trajector"/>
      <sheetName val="Survey Program"/>
      <sheetName val="Bit Prog."/>
      <sheetName val="WDL Team"/>
      <sheetName val="Form.Press"/>
      <sheetName val="ZGD"/>
      <sheetName val="ZGP"/>
      <sheetName val="ZRB"/>
      <sheetName val="Log"/>
      <sheetName val="Casings"/>
      <sheetName val="Testing"/>
      <sheetName val="Coring"/>
      <sheetName val="Well Inf"/>
      <sheetName val="ZWO4"/>
      <sheetName val="ZWO3"/>
      <sheetName val="ZWO2"/>
      <sheetName val="ZWO1"/>
      <sheetName val="Team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Table Of Contents "/>
      <sheetName val="Distribution List"/>
      <sheetName val="Well Data"/>
      <sheetName val="Table II&amp;II"/>
      <sheetName val="Geological"/>
      <sheetName val="XYT"/>
      <sheetName val="Reservoir Breakdown"/>
      <sheetName val="Objective Sheet"/>
      <sheetName val="Time breakdown"/>
      <sheetName val="Progress Chart"/>
      <sheetName val="Formation Pressure"/>
      <sheetName val="B.P EPI"/>
      <sheetName val="Cementing Prog"/>
      <sheetName val="WELL INFORMATION"/>
      <sheetName val="Well Trajector"/>
      <sheetName val="Survey Program"/>
      <sheetName val="Bit Prog."/>
      <sheetName val="WDL Team"/>
      <sheetName val="Form.Press"/>
      <sheetName val="ZGD"/>
      <sheetName val="ZGP"/>
      <sheetName val="ZRB"/>
      <sheetName val="Log"/>
      <sheetName val="Casings"/>
      <sheetName val="Testing"/>
      <sheetName val="Coring"/>
      <sheetName val="Well Inf"/>
      <sheetName val="ZWO4"/>
      <sheetName val="ZWO3"/>
      <sheetName val="ZWO2"/>
      <sheetName val="ZWO1"/>
      <sheetName val="Tea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RP Design"/>
      <sheetName val="DIV.1"/>
    </sheetNames>
    <sheetDataSet>
      <sheetData sheetId="0">
        <row r="3">
          <cell r="P3">
            <v>0.88100000000000001</v>
          </cell>
        </row>
      </sheetData>
      <sheetData sheetId="1"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XXXXXXXXX"/>
      <sheetName val="SURIV_PJD_APKIR"/>
      <sheetName val="EPT"/>
      <sheetName val="BANG"/>
      <sheetName val="EKS"/>
      <sheetName val="AOT"/>
      <sheetName val="AOB"/>
      <sheetName val="TG"/>
      <sheetName val="PMU"/>
      <sheetName val="Jas"/>
      <sheetName val="Umum"/>
      <sheetName val="ABI-06"/>
      <sheetName val="REKAP(A)"/>
      <sheetName val="REKAP(A) (2)"/>
      <sheetName val="Rekap (B)"/>
      <sheetName val="Rekap(G)"/>
      <sheetName val="Rekap (F)"/>
      <sheetName val="Rekap(H)"/>
      <sheetName val="Rekap(H) (2)"/>
      <sheetName val="RK SMR"/>
      <sheetName val="Migas"/>
      <sheetName val="RKAP-5"/>
      <sheetName val="R-On Going"/>
      <sheetName val="On Going"/>
      <sheetName val="RKAP-7"/>
      <sheetName val="RKAP-9"/>
      <sheetName val="RKAP-10"/>
      <sheetName val="COVER"/>
      <sheetName val="SRP Design"/>
      <sheetName val="DOH(SGT+BNY+SRG)"/>
      <sheetName val="RINCIAN"/>
      <sheetName val="Assumptions"/>
      <sheetName val="Input"/>
      <sheetName val="GHV Report"/>
      <sheetName val="Calculation"/>
      <sheetName val="Gelam Unitization Calculation"/>
      <sheetName val="Suban Unitization Calculation"/>
      <sheetName val="Master Journal"/>
      <sheetName val="GSPL Cash Distribution Calc"/>
      <sheetName val="Gas Sales Report"/>
      <sheetName val="Over Under Calculation"/>
      <sheetName val="Crude Oil OU"/>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Instruction"/>
      <sheetName val="Source"/>
      <sheetName val="FORM BIAYA"/>
      <sheetName val="Drilling_Input_Summary"/>
      <sheetName val="Drilling_Program"/>
      <sheetName val="Drilling Program"/>
      <sheetName val="Montage"/>
      <sheetName val="Casing Design"/>
      <sheetName val="Rig"/>
      <sheetName val="Sheet7"/>
      <sheetName val="BS19 Detail 1"/>
      <sheetName val="BS19 Detail 2"/>
      <sheetName val="BS19"/>
      <sheetName val="BS19 Print"/>
      <sheetName val="BS20 Print"/>
      <sheetName val="Actual Cost Summary"/>
      <sheetName val="Supporting Document"/>
      <sheetName val="PIN-1 BS19 "/>
      <sheetName val="PIN-1_BS20 "/>
      <sheetName val="Sheet2"/>
    </sheetNames>
    <sheetDataSet>
      <sheetData sheetId="0" refreshError="1"/>
      <sheetData sheetId="1" refreshError="1"/>
      <sheetData sheetId="2">
        <row r="4">
          <cell r="A4" t="str">
            <v>Banggai Basin</v>
          </cell>
          <cell r="B4" t="str">
            <v>Onshore</v>
          </cell>
          <cell r="C4" t="str">
            <v>Oil</v>
          </cell>
          <cell r="O4" t="str">
            <v>Proposed Original</v>
          </cell>
        </row>
        <row r="5">
          <cell r="A5" t="str">
            <v>Barito Basin</v>
          </cell>
          <cell r="B5" t="str">
            <v>Offshore</v>
          </cell>
          <cell r="C5" t="str">
            <v>Gas</v>
          </cell>
          <cell r="O5" t="str">
            <v>Proposed Revised-1</v>
          </cell>
        </row>
        <row r="6">
          <cell r="A6" t="str">
            <v>Bintuni Basin</v>
          </cell>
          <cell r="B6">
            <v>0</v>
          </cell>
          <cell r="C6" t="str">
            <v>Other</v>
          </cell>
          <cell r="O6" t="str">
            <v>Proposed Revised-2</v>
          </cell>
        </row>
        <row r="7">
          <cell r="A7" t="str">
            <v>Bonaparte Basin</v>
          </cell>
          <cell r="C7">
            <v>0</v>
          </cell>
          <cell r="O7" t="str">
            <v>Approved Original</v>
          </cell>
        </row>
        <row r="8">
          <cell r="A8" t="str">
            <v>Central Sumatra Basin</v>
          </cell>
          <cell r="O8" t="str">
            <v>Approved Revised-1</v>
          </cell>
        </row>
        <row r="9">
          <cell r="A9" t="str">
            <v>East Java Basin</v>
          </cell>
          <cell r="O9" t="str">
            <v>Approved Revised -2</v>
          </cell>
        </row>
        <row r="10">
          <cell r="A10" t="str">
            <v>East Java Shelf</v>
          </cell>
          <cell r="O10" t="str">
            <v>Historical</v>
          </cell>
        </row>
        <row r="11">
          <cell r="A11" t="str">
            <v>East Natuna Basin</v>
          </cell>
          <cell r="O11">
            <v>0</v>
          </cell>
        </row>
        <row r="12">
          <cell r="A12" t="str">
            <v>Greater Tarakan Basin</v>
          </cell>
        </row>
        <row r="13">
          <cell r="A13" t="str">
            <v>Kutei Basin</v>
          </cell>
        </row>
        <row r="14">
          <cell r="A14" t="str">
            <v>Malay Basin</v>
          </cell>
        </row>
        <row r="15">
          <cell r="A15" t="str">
            <v>Meulaboh Basin</v>
          </cell>
        </row>
        <row r="16">
          <cell r="A16" t="str">
            <v>Nias Basin</v>
          </cell>
        </row>
        <row r="17">
          <cell r="A17" t="str">
            <v>North Seram Basin</v>
          </cell>
        </row>
        <row r="18">
          <cell r="A18" t="str">
            <v>North Sumatra Basin</v>
          </cell>
        </row>
        <row r="19">
          <cell r="A19" t="str">
            <v>Ombilin Basin</v>
          </cell>
        </row>
        <row r="20">
          <cell r="A20" t="str">
            <v>Paus-Ranai High</v>
          </cell>
        </row>
        <row r="21">
          <cell r="A21" t="str">
            <v>Salawati Basin</v>
          </cell>
        </row>
        <row r="22">
          <cell r="A22" t="str">
            <v>Sekak Ridge</v>
          </cell>
        </row>
        <row r="23">
          <cell r="A23" t="str">
            <v>Sengkang Basin</v>
          </cell>
        </row>
        <row r="24">
          <cell r="A24" t="str">
            <v>South New Guniea Basin</v>
          </cell>
        </row>
        <row r="25">
          <cell r="A25" t="str">
            <v>South Sumatra Basin</v>
          </cell>
        </row>
        <row r="26">
          <cell r="A26" t="str">
            <v>South Waropean Basin</v>
          </cell>
        </row>
        <row r="27">
          <cell r="A27" t="str">
            <v>Sukang Basin</v>
          </cell>
        </row>
        <row r="28">
          <cell r="A28" t="str">
            <v>Sula Basin</v>
          </cell>
        </row>
        <row r="29">
          <cell r="A29" t="str">
            <v>West Java Basin</v>
          </cell>
        </row>
        <row r="30">
          <cell r="A30" t="str">
            <v>West Luconia Province</v>
          </cell>
        </row>
        <row r="31">
          <cell r="A31" t="str">
            <v>West Natuna Basin</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Instruction"/>
      <sheetName val="Source"/>
      <sheetName val="FORM BIAYA"/>
      <sheetName val="Remark"/>
      <sheetName val="BS19"/>
      <sheetName val="BS19 Detail 1"/>
      <sheetName val="Drilling_Input_Summary"/>
      <sheetName val="Drilling_Program"/>
      <sheetName val="Drilling Program"/>
      <sheetName val="Montage"/>
      <sheetName val="Casing Design"/>
      <sheetName val="Rig"/>
      <sheetName val="Sheet7"/>
      <sheetName val="BS19 Detail 2"/>
      <sheetName val="BS19 Print"/>
      <sheetName val="Actual Cost Summary"/>
      <sheetName val="Supporting Document"/>
      <sheetName val="PIN-1 BS19 "/>
      <sheetName val="PIN-1_BS20 "/>
      <sheetName val="Sheet2"/>
    </sheetNames>
    <sheetDataSet>
      <sheetData sheetId="0" refreshError="1"/>
      <sheetData sheetId="1" refreshError="1"/>
      <sheetData sheetId="2">
        <row r="4">
          <cell r="A4" t="str">
            <v>Banggai Basin</v>
          </cell>
          <cell r="B4" t="str">
            <v>Onshore</v>
          </cell>
          <cell r="C4" t="str">
            <v>Oil</v>
          </cell>
          <cell r="O4" t="str">
            <v>Proposed Original</v>
          </cell>
        </row>
        <row r="5">
          <cell r="A5" t="str">
            <v>Barito Basin</v>
          </cell>
          <cell r="B5" t="str">
            <v>Offshore</v>
          </cell>
          <cell r="C5" t="str">
            <v>Gas</v>
          </cell>
          <cell r="O5" t="str">
            <v>Proposed Revised-1</v>
          </cell>
        </row>
        <row r="6">
          <cell r="A6" t="str">
            <v>Bintuni Basin</v>
          </cell>
          <cell r="C6" t="str">
            <v>Other</v>
          </cell>
          <cell r="O6" t="str">
            <v>Proposed Revised-2</v>
          </cell>
        </row>
        <row r="7">
          <cell r="A7" t="str">
            <v>Bonaparte Basin</v>
          </cell>
          <cell r="O7" t="str">
            <v>Approved Original</v>
          </cell>
        </row>
        <row r="8">
          <cell r="A8" t="str">
            <v>Central Sumatra Basin</v>
          </cell>
          <cell r="O8" t="str">
            <v>Approved Revised-1</v>
          </cell>
        </row>
        <row r="9">
          <cell r="A9" t="str">
            <v>East Java Basin</v>
          </cell>
          <cell r="O9" t="str">
            <v>Approved Revised -2</v>
          </cell>
        </row>
        <row r="10">
          <cell r="A10" t="str">
            <v>East Java Shelf</v>
          </cell>
          <cell r="O10" t="str">
            <v>Historical</v>
          </cell>
        </row>
        <row r="11">
          <cell r="A11" t="str">
            <v>East Natuna Basin</v>
          </cell>
        </row>
        <row r="12">
          <cell r="A12" t="str">
            <v>Greater Tarakan Basin</v>
          </cell>
        </row>
        <row r="13">
          <cell r="A13" t="str">
            <v>Kutei Basin</v>
          </cell>
        </row>
        <row r="14">
          <cell r="A14" t="str">
            <v>Malay Basin</v>
          </cell>
        </row>
        <row r="15">
          <cell r="A15" t="str">
            <v>Meulaboh Basin</v>
          </cell>
        </row>
        <row r="16">
          <cell r="A16" t="str">
            <v>Nias Basin</v>
          </cell>
        </row>
        <row r="17">
          <cell r="A17" t="str">
            <v>North Seram Basin</v>
          </cell>
        </row>
        <row r="18">
          <cell r="A18" t="str">
            <v>North Sumatra Basin</v>
          </cell>
        </row>
        <row r="19">
          <cell r="A19" t="str">
            <v>Ombilin Basin</v>
          </cell>
        </row>
        <row r="20">
          <cell r="A20" t="str">
            <v>Paus-Ranai High</v>
          </cell>
        </row>
        <row r="21">
          <cell r="A21" t="str">
            <v>Salawati Basin</v>
          </cell>
        </row>
        <row r="22">
          <cell r="A22" t="str">
            <v>Sekak Ridge</v>
          </cell>
        </row>
        <row r="23">
          <cell r="A23" t="str">
            <v>Sengkang Basin</v>
          </cell>
        </row>
        <row r="24">
          <cell r="A24" t="str">
            <v>South New Guniea Basin</v>
          </cell>
        </row>
        <row r="25">
          <cell r="A25" t="str">
            <v>South Sumatra Basin</v>
          </cell>
        </row>
        <row r="26">
          <cell r="A26" t="str">
            <v>South Waropean Basin</v>
          </cell>
        </row>
        <row r="27">
          <cell r="A27" t="str">
            <v>Sukang Basin</v>
          </cell>
        </row>
        <row r="28">
          <cell r="A28" t="str">
            <v>Sula Basin</v>
          </cell>
        </row>
        <row r="29">
          <cell r="A29" t="str">
            <v>West Java Basin</v>
          </cell>
        </row>
        <row r="30">
          <cell r="A30" t="str">
            <v>West Luconia Province</v>
          </cell>
        </row>
        <row r="31">
          <cell r="A31" t="str">
            <v>West Natuna Basin</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lculation (2)"/>
      <sheetName val="Page 1"/>
    </sheetNames>
    <sheetDataSet>
      <sheetData sheetId="0">
        <row r="3">
          <cell r="C3">
            <v>2143</v>
          </cell>
        </row>
        <row r="4">
          <cell r="C4">
            <v>1070</v>
          </cell>
        </row>
        <row r="5">
          <cell r="C5">
            <v>3348</v>
          </cell>
        </row>
        <row r="6">
          <cell r="C6">
            <v>4247</v>
          </cell>
        </row>
        <row r="7">
          <cell r="C7">
            <v>4322</v>
          </cell>
        </row>
      </sheetData>
      <sheetData sheetId="1"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RAB"/>
      <sheetName val="ANALISA-HARGA"/>
      <sheetName val="RAB PERAWATAN"/>
      <sheetName val="HARGA SATUAN"/>
      <sheetName val="URAIAN ALAT BERAT"/>
      <sheetName val="FORM 1"/>
      <sheetName val="FORM 2"/>
      <sheetName val="Geodetic report"/>
      <sheetName val="Reff Haraga"/>
      <sheetName val="Harga Pasar"/>
      <sheetName val="Rinc Sewa A2B"/>
    </sheetNames>
    <sheetDataSet>
      <sheetData sheetId="0"/>
      <sheetData sheetId="1"/>
      <sheetData sheetId="2"/>
      <sheetData sheetId="3"/>
      <sheetData sheetId="4">
        <row r="14">
          <cell r="G14">
            <v>37000</v>
          </cell>
        </row>
        <row r="15">
          <cell r="G15">
            <v>25000</v>
          </cell>
        </row>
        <row r="37">
          <cell r="G37">
            <v>5273</v>
          </cell>
        </row>
        <row r="38">
          <cell r="G38">
            <v>4899</v>
          </cell>
        </row>
        <row r="39">
          <cell r="G39">
            <v>15000</v>
          </cell>
        </row>
      </sheetData>
      <sheetData sheetId="5"/>
      <sheetData sheetId="6"/>
      <sheetData sheetId="7"/>
      <sheetData sheetId="8" refreshError="1"/>
      <sheetData sheetId="9" refreshError="1"/>
      <sheetData sheetId="10" refreshError="1"/>
      <sheetData sheetId="11"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pr"/>
      <sheetName val="choose esp"/>
      <sheetName val="Program"/>
      <sheetName val="Calculation"/>
      <sheetName val="Page 1"/>
    </sheetNames>
    <sheetDataSet>
      <sheetData sheetId="0"/>
      <sheetData sheetId="1" refreshError="1"/>
      <sheetData sheetId="2" refreshError="1"/>
      <sheetData sheetId="3">
        <row r="3">
          <cell r="C3">
            <v>3714</v>
          </cell>
        </row>
      </sheetData>
      <sheetData sheetId="4"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M (3000)"/>
    </sheetNames>
    <sheetDataSet>
      <sheetData sheetId="0"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
    </sheetNames>
    <sheetDataSet>
      <sheetData sheetId="0"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ALE"/>
      <sheetName val="AFE Routing"/>
      <sheetName val="AFE Table of Contents"/>
      <sheetName val="New AFE Form"/>
      <sheetName val="AFE RIG DAYS"/>
      <sheetName val="Cost Summary"/>
      <sheetName val="SCH 19"/>
      <sheetName val="SCH 20"/>
      <sheetName val="Work Notes"/>
      <sheetName val="Cement"/>
      <sheetName val="Mud"/>
      <sheetName val="GEN INPUT"/>
      <sheetName val="Time Tracking"/>
      <sheetName val="DTC Data"/>
      <sheetName val="Prelim Drilling Program"/>
      <sheetName val="Program Worksheet"/>
      <sheetName val="Time vs Depth Graph"/>
      <sheetName val="AFE vs Actual cost"/>
      <sheetName val="Module1"/>
      <sheetName val="Geodetic report"/>
    </sheetNames>
    <sheetDataSet>
      <sheetData sheetId="0"/>
      <sheetData sheetId="1"/>
      <sheetData sheetId="2"/>
      <sheetData sheetId="3"/>
      <sheetData sheetId="4"/>
      <sheetData sheetId="5"/>
      <sheetData sheetId="6"/>
      <sheetData sheetId="7" refreshError="1">
        <row r="35">
          <cell r="N35">
            <v>0</v>
          </cell>
        </row>
        <row r="91">
          <cell r="N91">
            <v>0</v>
          </cell>
        </row>
        <row r="121">
          <cell r="N121">
            <v>0</v>
          </cell>
        </row>
        <row r="171">
          <cell r="N171">
            <v>0</v>
          </cell>
        </row>
        <row r="239">
          <cell r="N239">
            <v>212297.72</v>
          </cell>
        </row>
      </sheetData>
      <sheetData sheetId="8" refreshError="1">
        <row r="27">
          <cell r="H27">
            <v>0</v>
          </cell>
        </row>
        <row r="88">
          <cell r="H88">
            <v>0</v>
          </cell>
        </row>
        <row r="103">
          <cell r="H103">
            <v>0</v>
          </cell>
        </row>
        <row r="139">
          <cell r="H139">
            <v>0</v>
          </cell>
        </row>
        <row r="180">
          <cell r="H180">
            <v>239667.72</v>
          </cell>
        </row>
        <row r="204">
          <cell r="H204">
            <v>0</v>
          </cell>
        </row>
        <row r="217">
          <cell r="H217">
            <v>74452</v>
          </cell>
        </row>
        <row r="220">
          <cell r="H220">
            <v>0</v>
          </cell>
        </row>
        <row r="233">
          <cell r="H233">
            <v>9658</v>
          </cell>
        </row>
        <row r="259">
          <cell r="H259">
            <v>15004</v>
          </cell>
        </row>
        <row r="263">
          <cell r="H263">
            <v>0</v>
          </cell>
        </row>
        <row r="273">
          <cell r="H273">
            <v>0</v>
          </cell>
        </row>
        <row r="310">
          <cell r="H310">
            <v>231014</v>
          </cell>
        </row>
        <row r="333">
          <cell r="H333">
            <v>0</v>
          </cell>
        </row>
        <row r="344">
          <cell r="H344">
            <v>0</v>
          </cell>
        </row>
        <row r="349">
          <cell r="H349">
            <v>0</v>
          </cell>
        </row>
        <row r="370">
          <cell r="H370">
            <v>607530</v>
          </cell>
        </row>
        <row r="382">
          <cell r="H382">
            <v>236600</v>
          </cell>
        </row>
        <row r="386">
          <cell r="H386">
            <v>564200</v>
          </cell>
        </row>
        <row r="390">
          <cell r="H390">
            <v>4133615.97</v>
          </cell>
        </row>
        <row r="391">
          <cell r="H391">
            <v>0</v>
          </cell>
        </row>
        <row r="392">
          <cell r="H392">
            <v>4133615.97</v>
          </cell>
        </row>
        <row r="397">
          <cell r="H397">
            <v>572.0476017160255</v>
          </cell>
        </row>
        <row r="398">
          <cell r="H398">
            <v>295258.28357142856</v>
          </cell>
        </row>
      </sheetData>
      <sheetData sheetId="9"/>
      <sheetData sheetId="10"/>
      <sheetData sheetId="11" refreshError="1">
        <row r="6">
          <cell r="G6" t="str">
            <v>Shelf Explorer</v>
          </cell>
        </row>
        <row r="7">
          <cell r="G7" t="str">
            <v>Jack-up</v>
          </cell>
        </row>
        <row r="46">
          <cell r="G46" t="str">
            <v>AM</v>
          </cell>
        </row>
      </sheetData>
      <sheetData sheetId="12"/>
      <sheetData sheetId="13"/>
      <sheetData sheetId="14"/>
      <sheetData sheetId="15"/>
      <sheetData sheetId="16"/>
      <sheetData sheetId="17" refreshError="1"/>
      <sheetData sheetId="18" refreshError="1"/>
      <sheetData sheetId="19"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SURIV_PJD_APKIR"/>
      <sheetName val="Summary"/>
      <sheetName val="Sum-1"/>
      <sheetName val="Ringkas"/>
      <sheetName val="Ringkas-1"/>
      <sheetName val="Ringkas-PSC50%"/>
      <sheetName val="Rangkum98-01"/>
      <sheetName val="Revisi"/>
      <sheetName val="NSO"/>
      <sheetName val="OWN"/>
      <sheetName val="PROPIN-DO"/>
      <sheetName val="PROPIN"/>
      <sheetName val="SOPA"/>
      <sheetName val="ROAD-MAP"/>
      <sheetName val="GiatB"/>
      <sheetName val="DOH(SGT+BNY+SRG)"/>
      <sheetName val="DOH"/>
      <sheetName val="SCENARIO"/>
      <sheetName val="REKAP(A)"/>
      <sheetName val="Belmera"/>
      <sheetName val="Jakarta Cikampek"/>
      <sheetName val="Citarum"/>
      <sheetName val="Jagorawi"/>
      <sheetName val="Jakarta Merak"/>
      <sheetName val="Padalarang Cileunyi"/>
      <sheetName val="Palikanci"/>
      <sheetName val="trajectory"/>
      <sheetName val="Bid Database"/>
      <sheetName val="Database"/>
      <sheetName val="General"/>
      <sheetName val="LC - 170909"/>
      <sheetName val="Main"/>
      <sheetName val="BlockA"/>
      <sheetName val="Gebang"/>
      <sheetName val="Gelam"/>
      <sheetName val="98003-33"/>
      <sheetName val="Est Prod  (4)"/>
      <sheetName val="Jakarta_Cikampek1"/>
      <sheetName val="Jakarta_Merak1"/>
      <sheetName val="Padalarang_Cileunyi1"/>
      <sheetName val="Bid_Database1"/>
      <sheetName val="LC_-_1709091"/>
      <sheetName val="Est_Prod__(4)"/>
      <sheetName val="Jakarta_Cikampek"/>
      <sheetName val="Jakarta_Merak"/>
      <sheetName val="Padalarang_Cileunyi"/>
      <sheetName val="Bid_Database"/>
      <sheetName val="LC_-_170909"/>
      <sheetName val="Asm"/>
      <sheetName val="BANK TANSFER"/>
      <sheetName val="EXT.BANK TRANSFER"/>
      <sheetName val="TUNDA"/>
      <sheetName val="Dati base"/>
      <sheetName val="Rekap"/>
      <sheetName val="Sheet1"/>
      <sheetName val="MEMO"/>
      <sheetName val="KE30 JAN"/>
      <sheetName val="PROD UPPS"/>
      <sheetName val="datafdc"/>
      <sheetName val="Struktur Gas"/>
      <sheetName val="TBLSKILL"/>
      <sheetName val="Page 1"/>
      <sheetName val="SCH 20"/>
      <sheetName val="Work Notes"/>
      <sheetName val="GEN INPUT"/>
      <sheetName val="DTC Data"/>
      <sheetName val="CGSgm2"/>
      <sheetName val="CGSsp"/>
      <sheetName val="Factors"/>
      <sheetName val="Sales"/>
      <sheetName val="rms mek"/>
      <sheetName val="Calculation (2)"/>
      <sheetName val="AHCBALYR2"/>
      <sheetName val="R-1"/>
      <sheetName val="ANALISA"/>
      <sheetName val="Well Plan 1"/>
      <sheetName val="Rekap(Usul)"/>
      <sheetName val="BESI CANAL"/>
      <sheetName val="Daf-Harga"/>
      <sheetName val="An"/>
      <sheetName val="MATERIAL"/>
      <sheetName val="EXIST"/>
      <sheetName val="FAI4"/>
      <sheetName val="Reff Haraga"/>
      <sheetName val="Harga Pasar"/>
      <sheetName val="Rinc Sewa A2B"/>
      <sheetName val="LAPORAN"/>
      <sheetName val="AHSP (2)"/>
      <sheetName val="HS 2014"/>
      <sheetName val="AN-TDR"/>
      <sheetName val="ABK.04.AWALR+CO+TAB.RUPS"/>
      <sheetName val="2004"/>
      <sheetName val="Coding"/>
      <sheetName val="Jakarta_Cikampek2"/>
      <sheetName val="Jakarta_Merak2"/>
      <sheetName val="Padalarang_Cileunyi2"/>
      <sheetName val="Bid_Database2"/>
      <sheetName val="LC_-_1709092"/>
      <sheetName val="Est_Prod__(4)1"/>
      <sheetName val="Dati_base"/>
      <sheetName val="BANK_TANSFER"/>
      <sheetName val="EXT_BANK_TRANSFER"/>
      <sheetName val="KE30_JAN"/>
      <sheetName val="PROD_UPPS"/>
      <sheetName val="Struktur_Gas"/>
      <sheetName val="Page_1"/>
      <sheetName val="SCH_20"/>
      <sheetName val="Work_Notes"/>
      <sheetName val="GEN_INPUT"/>
      <sheetName val="DTC_Data"/>
      <sheetName val="rms_mek"/>
      <sheetName val="EPCEPU"/>
      <sheetName val="19. drill cd6"/>
      <sheetName val="BOBOT"/>
      <sheetName val="PMK 150"/>
      <sheetName val="jurnal"/>
      <sheetName val="daftar akun"/>
      <sheetName val="cms-28"/>
      <sheetName val="REKAP ABI"/>
    </sheetNames>
    <sheetDataSet>
      <sheetData sheetId="0" refreshError="1">
        <row r="2">
          <cell r="E2">
            <v>36922</v>
          </cell>
          <cell r="F2">
            <v>36950</v>
          </cell>
          <cell r="G2">
            <v>36981</v>
          </cell>
          <cell r="H2">
            <v>37011</v>
          </cell>
          <cell r="I2">
            <v>37042</v>
          </cell>
          <cell r="J2">
            <v>37072</v>
          </cell>
          <cell r="K2">
            <v>37103</v>
          </cell>
          <cell r="L2">
            <v>37134</v>
          </cell>
          <cell r="M2">
            <v>37164</v>
          </cell>
          <cell r="N2">
            <v>37195</v>
          </cell>
          <cell r="O2">
            <v>37225</v>
          </cell>
          <cell r="P2">
            <v>37256</v>
          </cell>
        </row>
        <row r="3">
          <cell r="E3">
            <v>31</v>
          </cell>
          <cell r="F3">
            <v>28</v>
          </cell>
          <cell r="G3">
            <v>31</v>
          </cell>
          <cell r="H3">
            <v>30</v>
          </cell>
          <cell r="I3">
            <v>31</v>
          </cell>
          <cell r="J3">
            <v>30</v>
          </cell>
          <cell r="K3">
            <v>31</v>
          </cell>
          <cell r="L3">
            <v>31</v>
          </cell>
          <cell r="M3">
            <v>30</v>
          </cell>
          <cell r="N3">
            <v>31</v>
          </cell>
          <cell r="O3">
            <v>30</v>
          </cell>
          <cell r="P3">
            <v>31</v>
          </cell>
        </row>
      </sheetData>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Cover"/>
      <sheetName val="Data"/>
      <sheetName val="Wellbore"/>
      <sheetName val="Procedure"/>
      <sheetName val="Volumes"/>
      <sheetName val="Loadout"/>
      <sheetName val="Equip"/>
      <sheetName val="PriceList"/>
      <sheetName val="SCH 20"/>
      <sheetName val="Work Notes"/>
      <sheetName val="GEN INPUT"/>
      <sheetName val="DTC Data"/>
      <sheetName val="WAKTU"/>
    </sheetNames>
    <sheetDataSet>
      <sheetData sheetId="0" refreshError="1"/>
      <sheetData sheetId="1"/>
      <sheetData sheetId="2"/>
      <sheetData sheetId="3"/>
      <sheetData sheetId="4"/>
      <sheetData sheetId="5" refreshError="1">
        <row r="8">
          <cell r="K8" t="str">
            <v xml:space="preserve"> </v>
          </cell>
        </row>
        <row r="63">
          <cell r="L63" t="str">
            <v xml:space="preserve"> </v>
          </cell>
        </row>
      </sheetData>
      <sheetData sheetId="6"/>
      <sheetData sheetId="7"/>
      <sheetData sheetId="8"/>
      <sheetData sheetId="9" refreshError="1"/>
      <sheetData sheetId="10" refreshError="1"/>
      <sheetData sheetId="11" refreshError="1"/>
      <sheetData sheetId="12" refreshError="1"/>
      <sheetData sheetId="13"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XXXXXXXXX"/>
      <sheetName val="SURIV_PJD_APKIR"/>
      <sheetName val="Profit Center"/>
      <sheetName val="LAP"/>
      <sheetName val="ABI.2004.SAP-bener"/>
      <sheetName val="MA.PER.CC"/>
      <sheetName val="Satuan"/>
      <sheetName val="AUC Class"/>
      <sheetName val="Service Master"/>
      <sheetName val="Plant"/>
      <sheetName val="Primary CE"/>
      <sheetName val="COST CENTER SBS"/>
      <sheetName val="ABI2004"/>
      <sheetName val="level2"/>
      <sheetName val="Form ABI.SAP "/>
      <sheetName val="BTG"/>
      <sheetName val="BTN"/>
      <sheetName val="GNK"/>
      <sheetName val="PDN"/>
      <sheetName val="TLJ"/>
      <sheetName val="SPA"/>
      <sheetName val="EPT"/>
      <sheetName val="EKS"/>
      <sheetName val="Pengembangan"/>
      <sheetName val="PMU"/>
      <sheetName val="AOT"/>
      <sheetName val="AOB"/>
      <sheetName val="TG"/>
      <sheetName val="Jasran"/>
      <sheetName val="Umum"/>
      <sheetName val="Rekap (proyek)"/>
      <sheetName val="Rekap(Usul)"/>
      <sheetName val="Rekap(Real)"/>
      <sheetName val="Rekap"/>
      <sheetName val="Sheet2"/>
      <sheetName val="03 VS 04"/>
      <sheetName val="Banding"/>
      <sheetName val="Sheet1"/>
      <sheetName val="R-On Going"/>
      <sheetName val="On Going"/>
      <sheetName val="Migas"/>
      <sheetName val="RKAP-5"/>
      <sheetName val="RKAP-7"/>
      <sheetName val="RKAP-8"/>
      <sheetName val="RKAP-9"/>
      <sheetName val="RKAP-10"/>
      <sheetName val="Rekap_Usul_"/>
      <sheetName val="DOH"/>
      <sheetName val="DOH(SGT+BNY+SRG)"/>
      <sheetName val="Data"/>
      <sheetName val="RMCONS"/>
      <sheetName val="CGS"/>
      <sheetName val="Belmera"/>
      <sheetName val="Jakarta Cikampek"/>
      <sheetName val="Citarum"/>
      <sheetName val="Jagorawi"/>
      <sheetName val="Jakarta Merak"/>
      <sheetName val="Padalarang Cileunyi"/>
      <sheetName val="Palikanci"/>
      <sheetName val="PSC_Terms"/>
      <sheetName val="Assumption"/>
      <sheetName val="SCENARIO"/>
      <sheetName val="Economic Model"/>
      <sheetName val="PSA and Tax"/>
      <sheetName val="Struktur Gas"/>
      <sheetName val="F8.5-OWN"/>
      <sheetName val="Est-Mat"/>
      <sheetName val="Exploit Perc"/>
      <sheetName val="Explore Perc"/>
      <sheetName val="SAPDLoad_(Page4)"/>
      <sheetName val="General"/>
      <sheetName val="REP"/>
      <sheetName val="PipeData"/>
      <sheetName val="Pricelist"/>
      <sheetName val="Volumes"/>
      <sheetName val="REKAP(A)"/>
      <sheetName val="DATA INDUK"/>
      <sheetName val="Cover"/>
      <sheetName val="Input Stochastic"/>
      <sheetName val="SCH 20"/>
      <sheetName val="Work Notes"/>
      <sheetName val="GEN INPUT"/>
      <sheetName val="DTC Data"/>
      <sheetName val="20calc"/>
      <sheetName val="958calc"/>
      <sheetName val="Profit_Center"/>
      <sheetName val="ABI_2004_SAP-bener"/>
      <sheetName val="MA_PER_CC"/>
      <sheetName val="AUC_Class"/>
      <sheetName val="Service_Master"/>
      <sheetName val="Primary_CE"/>
      <sheetName val="COST_CENTER_SBS"/>
      <sheetName val="Form_ABI_SAP_"/>
      <sheetName val="Rekap_(proyek)"/>
      <sheetName val="03_VS_04"/>
      <sheetName val="R-On_Going"/>
      <sheetName val="On_Going"/>
      <sheetName val="Jakarta_Cikampek"/>
      <sheetName val="Jakarta_Merak"/>
      <sheetName val="Padalarang_Cileunyi"/>
      <sheetName val="Economic_Model"/>
      <sheetName val="PSA_and_Tax"/>
      <sheetName val="Struktur_Gas"/>
      <sheetName val="F8_5-OWN"/>
      <sheetName val="Monthly £ 1"/>
      <sheetName val="Input4_Ctm"/>
      <sheetName val="Input1_Gen"/>
      <sheetName val="BtuCal _LOAD"/>
      <sheetName val="Data1"/>
      <sheetName val="BtuCal_UNLOAD"/>
      <sheetName val="Analysis"/>
      <sheetName val="Daf-Harga"/>
      <sheetName val="Reff Haraga"/>
      <sheetName val="Harga Pasar"/>
      <sheetName val="Rinc Sewa A2B"/>
      <sheetName val="MATERIAL"/>
      <sheetName val="AllInEst"/>
      <sheetName val="ABK.04.AWALR+CO+TAB.RUPS"/>
      <sheetName val="BQ-E20-02(Rp)"/>
      <sheetName val="Analisa"/>
      <sheetName val="DIV.1"/>
      <sheetName val="MM Price"/>
      <sheetName val="CTR-CORP"/>
      <sheetName val="Service Report"/>
      <sheetName val="BESI CANAL"/>
      <sheetName val="2004"/>
      <sheetName val="RT13526 CPI"/>
      <sheetName val="BAHAN"/>
      <sheetName val="Well Plan 1"/>
      <sheetName val="BANK TANSFER"/>
      <sheetName val="EXT.BANK TRANSFER"/>
      <sheetName val="SUMATERA"/>
      <sheetName val="TUNDA"/>
      <sheetName val="An"/>
      <sheetName val="CA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gram"/>
      <sheetName val="Justification"/>
      <sheetName val="3940'sd"/>
      <sheetName val="3990'sd"/>
      <sheetName val="4050'sd"/>
      <sheetName val="Comm"/>
      <sheetName val="Raw Data1"/>
      <sheetName val="Raw Data2"/>
    </sheetNames>
    <sheetDataSet>
      <sheetData sheetId="0" refreshError="1">
        <row r="16">
          <cell r="D16">
            <v>3</v>
          </cell>
          <cell r="Q16">
            <v>90</v>
          </cell>
        </row>
      </sheetData>
      <sheetData sheetId="1"/>
      <sheetData sheetId="2"/>
      <sheetData sheetId="3"/>
      <sheetData sheetId="4"/>
      <sheetData sheetId="5"/>
      <sheetData sheetId="6"/>
      <sheetData sheetId="7"/>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y Curve Forecast"/>
    </sheetNames>
    <sheetDataSet>
      <sheetData sheetId="0"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LapB"/>
      <sheetName val="LapR"/>
      <sheetName val="Lap%"/>
      <sheetName val="KeuMr"/>
      <sheetName val="KeuDr"/>
      <sheetName val="GiatB"/>
      <sheetName val="GiatR"/>
      <sheetName val="Giat%"/>
      <sheetName val="Summary"/>
      <sheetName val="Ringkas"/>
      <sheetName val="NSO"/>
      <sheetName val="OWN OPS"/>
      <sheetName val="OWN"/>
      <sheetName val="Grafik"/>
      <sheetName val="HIS-RNT"/>
      <sheetName val="RK-RNT"/>
      <sheetName val="RK-JBI"/>
      <sheetName val="HIS-JBI"/>
      <sheetName val="RK-CPU"/>
      <sheetName val="HIS-CPU"/>
      <sheetName val="RK-SGT"/>
      <sheetName val="HIS-SGT"/>
      <sheetName val="RK-SRG"/>
      <sheetName val="HIS-SRG"/>
      <sheetName val="RK-PBM"/>
      <sheetName val="HIS-PBM"/>
      <sheetName val="11b"/>
      <sheetName val="DOH"/>
      <sheetName val="Data_Umum"/>
      <sheetName val="AFE all"/>
      <sheetName val="TSA all"/>
      <sheetName val="f&amp;o"/>
      <sheetName val="Struktur Gas"/>
      <sheetName val="BP1_23"/>
      <sheetName val="DOH(SGT+BNY+SRG)"/>
      <sheetName val="Page 1"/>
      <sheetName val="FEB06"/>
      <sheetName val="JANUARI05"/>
      <sheetName val="JANUARI06"/>
      <sheetName val="DESEMBER05"/>
      <sheetName val="GI JANUARI 05"/>
      <sheetName val="TABULASI - 31.01.2006"/>
      <sheetName val="JIB-JIBE"/>
      <sheetName val="DATA INDUK"/>
      <sheetName val="REFFERENCE BPS"/>
      <sheetName val="sumsup~bbm"/>
      <sheetName val="SetUp"/>
      <sheetName val="G.PEP"/>
      <sheetName val="G.Ast1"/>
      <sheetName val="AKTIVA"/>
      <sheetName val="OWN_OPS1"/>
      <sheetName val="AFE_all1"/>
      <sheetName val="TSA_all1"/>
      <sheetName val="Struktur_Gas1"/>
      <sheetName val="Page_11"/>
      <sheetName val="GI_JANUARI_051"/>
      <sheetName val="TABULASI_-_31_01_20061"/>
      <sheetName val="REFFERENCE_BPS1"/>
      <sheetName val="DATA_INDUK1"/>
      <sheetName val="G_PEP1"/>
      <sheetName val="G_Ast11"/>
      <sheetName val="OWN_OPS"/>
      <sheetName val="AFE_all"/>
      <sheetName val="TSA_all"/>
      <sheetName val="Struktur_Gas"/>
      <sheetName val="Page_1"/>
      <sheetName val="GI_JANUARI_05"/>
      <sheetName val="TABULASI_-_31_01_2006"/>
      <sheetName val="REFFERENCE_BPS"/>
      <sheetName val="DATA_INDUK"/>
      <sheetName val="G_PEP"/>
      <sheetName val="G_Ast1"/>
      <sheetName val="CJE"/>
      <sheetName val="tempxxl"/>
      <sheetName val="Depresiasi"/>
      <sheetName val="Additional"/>
      <sheetName val="Mutasi Final"/>
      <sheetName val="lk"/>
      <sheetName val="NERACA"/>
      <sheetName val="Wire Codes"/>
      <sheetName val="Sheet1"/>
      <sheetName val="Program"/>
      <sheetName val="003"/>
      <sheetName val="CPI"/>
      <sheetName val="Rekap(Usul)"/>
      <sheetName val="20calc"/>
      <sheetName val="958calc"/>
      <sheetName val="TF0001Rev"/>
      <sheetName val="REP"/>
      <sheetName val="BOR"/>
      <sheetName val="REKAP"/>
      <sheetName val="EXIST"/>
      <sheetName val="KUPL"/>
      <sheetName val="REOP"/>
      <sheetName val="STIM"/>
      <sheetName val="MACROS"/>
      <sheetName val="ProdBonusCalc"/>
      <sheetName val="DeprGasUnesc"/>
      <sheetName val="Assumptions"/>
      <sheetName val="Opex"/>
      <sheetName val="ProdConsol"/>
      <sheetName val="Revenue"/>
      <sheetName val="REKAP ABI"/>
      <sheetName val="Est-Mat"/>
      <sheetName val="BQ-E20-02(Rp)"/>
      <sheetName val="PT"/>
      <sheetName val="MATERIAL"/>
      <sheetName val="Pg2"/>
      <sheetName val="Analisa PEP"/>
      <sheetName val="An Volume"/>
      <sheetName val="Perf.Sque."/>
      <sheetName val="Rinc Sewa A2B versi kenaikan"/>
      <sheetName val="BESI CANAL"/>
      <sheetName val="CAP"/>
      <sheetName val="V-1-1002bid"/>
      <sheetName val="Analisa Harga Satuan"/>
      <sheetName val="ABK.04.AWALR+CO+TAB.RUPS"/>
      <sheetName val="rms mek"/>
      <sheetName val="Nama Kapal"/>
      <sheetName val="anal alat"/>
      <sheetName val="FAI4"/>
      <sheetName val="ProgExstOIL"/>
      <sheetName val="cms-28"/>
      <sheetName val="AHSP (2)"/>
      <sheetName val="HS 2014"/>
      <sheetName val="Daf-Harga"/>
      <sheetName val="Monthly JANUARY 19"/>
      <sheetName val="Sheet2"/>
      <sheetName val="Sheet3"/>
    </sheetNames>
    <sheetDataSet>
      <sheetData sheetId="0" refreshError="1">
        <row r="3">
          <cell r="E3" t="str">
            <v>TAHUN FISKAL 2000 / 2001</v>
          </cell>
        </row>
        <row r="4">
          <cell r="E4">
            <v>36646</v>
          </cell>
          <cell r="F4">
            <v>36677</v>
          </cell>
          <cell r="G4">
            <v>36707</v>
          </cell>
          <cell r="H4">
            <v>36738</v>
          </cell>
          <cell r="I4">
            <v>36769</v>
          </cell>
          <cell r="J4">
            <v>36799</v>
          </cell>
          <cell r="K4">
            <v>36830</v>
          </cell>
          <cell r="L4">
            <v>36860</v>
          </cell>
          <cell r="M4">
            <v>36891</v>
          </cell>
          <cell r="N4">
            <v>36922</v>
          </cell>
          <cell r="O4">
            <v>36950</v>
          </cell>
          <cell r="P4">
            <v>36981</v>
          </cell>
        </row>
        <row r="5">
          <cell r="E5">
            <v>30</v>
          </cell>
          <cell r="F5">
            <v>31</v>
          </cell>
          <cell r="G5">
            <v>30</v>
          </cell>
          <cell r="H5">
            <v>31</v>
          </cell>
          <cell r="I5">
            <v>31</v>
          </cell>
          <cell r="J5">
            <v>30</v>
          </cell>
          <cell r="K5">
            <v>31</v>
          </cell>
          <cell r="L5">
            <v>30</v>
          </cell>
          <cell r="M5">
            <v>31</v>
          </cell>
          <cell r="N5">
            <v>31</v>
          </cell>
          <cell r="O5">
            <v>28</v>
          </cell>
          <cell r="P5">
            <v>31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sheetData sheetId="128"/>
      <sheetData sheetId="129"/>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
    </sheetNames>
    <sheetDataSet>
      <sheetData sheetId="0"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ell Plan 1"/>
      <sheetName val="actual"/>
      <sheetName val="diagram"/>
      <sheetName val="36&quot;"/>
      <sheetName val="26&quot;"/>
      <sheetName val="17 12&quot;"/>
      <sheetName val="12 14&quot;"/>
      <sheetName val="8 12&quot;"/>
      <sheetName val="compl"/>
      <sheetName val="HARGA SATUAN"/>
    </sheetNames>
    <sheetDataSet>
      <sheetData sheetId="0">
        <row r="11">
          <cell r="E11" t="str">
            <v>Conductor</v>
          </cell>
        </row>
      </sheetData>
      <sheetData sheetId="1"/>
      <sheetData sheetId="2"/>
      <sheetData sheetId="3"/>
      <sheetData sheetId="4"/>
      <sheetData sheetId="5"/>
      <sheetData sheetId="6"/>
      <sheetData sheetId="7"/>
      <sheetData sheetId="8"/>
      <sheetData sheetId="9"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CJR Dual Slurry"/>
      <sheetName val="Wellparameter"/>
      <sheetName val="RCI Flash"/>
      <sheetName val="Data1338"/>
      <sheetName val="COVER"/>
      <sheetName val="Master-Prices"/>
      <sheetName val="Eng_Hrs"/>
      <sheetName val="CJR_Dual_Slurry"/>
      <sheetName val="MasterCos"/>
      <sheetName val="CSD"/>
      <sheetName val="CSV"/>
      <sheetName val="Contents"/>
      <sheetName val="S_N_Offshore"/>
      <sheetName val="spek router"/>
    </sheetNames>
    <sheetDataSet>
      <sheetData sheetId="0" refreshError="1">
        <row r="1">
          <cell r="C1" t="str">
            <v>cement</v>
          </cell>
        </row>
        <row r="3">
          <cell r="C3" t="str">
            <v>Padang G</v>
          </cell>
        </row>
        <row r="4">
          <cell r="C4" t="str">
            <v>Indo G</v>
          </cell>
        </row>
        <row r="5">
          <cell r="C5" t="str">
            <v>Micro Matrix Cement</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CJR Dual Slurry"/>
      <sheetName val="Wellparameter"/>
      <sheetName val="RCI Flash"/>
      <sheetName val="Data1338"/>
      <sheetName val="COVER"/>
      <sheetName val="Master-Prices"/>
      <sheetName val="Contents"/>
      <sheetName val="S_N_Offshore"/>
      <sheetName val="spek router"/>
      <sheetName val="Eng_Hrs"/>
      <sheetName val="CJR_Dual_Slurry"/>
      <sheetName val="MasterCos"/>
      <sheetName val="CSD"/>
      <sheetName val="CSV"/>
    </sheetNames>
    <sheetDataSet>
      <sheetData sheetId="0" refreshError="1">
        <row r="1">
          <cell r="C1" t="str">
            <v>cement</v>
          </cell>
        </row>
        <row r="3">
          <cell r="C3" t="str">
            <v>Padang G</v>
          </cell>
        </row>
        <row r="4">
          <cell r="C4" t="str">
            <v>Indo G</v>
          </cell>
        </row>
        <row r="5">
          <cell r="C5" t="str">
            <v>Micro Matrix Cement</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come"/>
      <sheetName val="Personnel"/>
      <sheetName val="SUMMARY"/>
      <sheetName val="Budgets"/>
      <sheetName val="Equip"/>
      <sheetName val="DATABASE"/>
      <sheetName val="Bank Rec US$"/>
      <sheetName val="CDR"/>
      <sheetName val="CENTRO DE COSTOS"/>
      <sheetName val="Global"/>
      <sheetName val="2004"/>
      <sheetName val="FA"/>
      <sheetName val="calculo de gas Total"/>
      <sheetName val="Center"/>
      <sheetName val="Plan by Segment &amp; Center"/>
      <sheetName val="Project"/>
      <sheetName val="Segchart"/>
      <sheetName val="Segment"/>
      <sheetName val="SSegchart"/>
      <sheetName val="Pricing"/>
      <sheetName val="Catalog$@$"/>
      <sheetName val="IS PIP ACCRUAL"/>
      <sheetName val="Customize Your Invoice"/>
      <sheetName val="Invoice"/>
      <sheetName val="categysuel"/>
      <sheetName val="Bank_Rec_US$"/>
      <sheetName val="CENTRO_DE_COSTOS"/>
      <sheetName val="calculo_de_gas_Total"/>
      <sheetName val="Plan_by_Segment_&amp;_Center"/>
      <sheetName val="Service Report"/>
      <sheetName val="FAI4"/>
      <sheetName val="ASA"/>
      <sheetName val="ECA (2)"/>
      <sheetName val="Volum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AAAA"/>
      <sheetName val="EXIST"/>
      <sheetName val="REP"/>
      <sheetName val="REOP"/>
      <sheetName val="STIM"/>
      <sheetName val="KUPL"/>
      <sheetName val="BOR"/>
      <sheetName val="OPT-LIFT"/>
      <sheetName val="Chart5"/>
      <sheetName val="REKAP"/>
      <sheetName val="AOB"/>
      <sheetName val="AOT"/>
      <sheetName val="strk"/>
      <sheetName val="GAOT"/>
      <sheetName val="GAOB"/>
      <sheetName val="GDOH"/>
      <sheetName val="Graf DOH"/>
      <sheetName val="Sheet1"/>
      <sheetName val="DOH"/>
      <sheetName val="Well Plan 1"/>
      <sheetName val="CGSgm2"/>
      <sheetName val="CGSsp"/>
      <sheetName val="Factors"/>
      <sheetName val="Sales"/>
      <sheetName val="DOH(SGT+BNY+SRG)"/>
      <sheetName val="EXPL INPUT"/>
      <sheetName val="100%"/>
      <sheetName val="CF_Template"/>
      <sheetName val="Projects"/>
      <sheetName val="Sensitivity"/>
      <sheetName val="Database"/>
      <sheetName val="CHtools-CDC"/>
      <sheetName val="CAP"/>
      <sheetName val="Price"/>
      <sheetName val="Terms"/>
      <sheetName val="Prod. Rate.Calc"/>
      <sheetName val="CF-OILCalcul"/>
      <sheetName val="1.Proposal"/>
      <sheetName val="AKTIVA"/>
      <sheetName val="DBase"/>
    </sheetNames>
    <sheetDataSet>
      <sheetData sheetId="0"/>
      <sheetData sheetId="1">
        <row r="3">
          <cell r="C3" t="str">
            <v>PERKIRAAN PRODUKSI MINYAK  EXISTING</v>
          </cell>
        </row>
      </sheetData>
      <sheetData sheetId="2">
        <row r="3">
          <cell r="C3" t="str">
            <v xml:space="preserve">PERKIRAAN PRODUKSI MINYAK HASIL   REPARASI </v>
          </cell>
        </row>
        <row r="4">
          <cell r="C4" t="str">
            <v>PT. PERTAMINA (PERSERO)  DAERAH  OPERASI  HULU   SUMBAGSEL</v>
          </cell>
        </row>
        <row r="5">
          <cell r="C5" t="str">
            <v>TAHUN  2005</v>
          </cell>
        </row>
        <row r="6">
          <cell r="D6" t="str">
            <v>Rev. 8 Maret 2004 (Rapat Menejemen RK, ABI, ABO 2006)</v>
          </cell>
        </row>
        <row r="7">
          <cell r="H7" t="str">
            <v>PERKIRAAN PRODUKSI</v>
          </cell>
          <cell r="T7" t="str">
            <v>SASARAN</v>
          </cell>
        </row>
        <row r="8">
          <cell r="D8" t="str">
            <v>SUMUR</v>
          </cell>
          <cell r="E8" t="str">
            <v>LAPISAN</v>
          </cell>
          <cell r="F8" t="str">
            <v>Qoi</v>
          </cell>
          <cell r="G8" t="str">
            <v>Decl.</v>
          </cell>
          <cell r="H8" t="str">
            <v>JAN</v>
          </cell>
          <cell r="I8" t="str">
            <v>PEB</v>
          </cell>
          <cell r="J8" t="str">
            <v>MAR</v>
          </cell>
          <cell r="K8" t="str">
            <v>APR</v>
          </cell>
          <cell r="L8" t="str">
            <v>MEI</v>
          </cell>
          <cell r="M8" t="str">
            <v>JUN</v>
          </cell>
          <cell r="N8" t="str">
            <v>JUL</v>
          </cell>
          <cell r="O8" t="str">
            <v>AGT</v>
          </cell>
          <cell r="P8" t="str">
            <v>SEP</v>
          </cell>
          <cell r="Q8" t="str">
            <v>OKT</v>
          </cell>
          <cell r="R8" t="str">
            <v>NOP</v>
          </cell>
          <cell r="S8" t="str">
            <v>DES</v>
          </cell>
          <cell r="T8" t="str">
            <v>TAHUN 2005</v>
          </cell>
        </row>
        <row r="9">
          <cell r="N9">
            <v>0</v>
          </cell>
          <cell r="T9" t="str">
            <v>(BBLS)</v>
          </cell>
          <cell r="U9" t="str">
            <v>(BOPD)</v>
          </cell>
        </row>
      </sheetData>
      <sheetData sheetId="3"/>
      <sheetData sheetId="4"/>
      <sheetData sheetId="5"/>
      <sheetData sheetId="6"/>
      <sheetData sheetId="7"/>
      <sheetData sheetId="8" refreshError="1"/>
      <sheetData sheetId="9"/>
      <sheetData sheetId="10"/>
      <sheetData sheetId="11"/>
      <sheetData sheetId="12"/>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STER"/>
    </sheetNames>
    <sheetDataSet>
      <sheetData sheetId="0"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
    </sheetNames>
    <sheetDataSet>
      <sheetData sheetId="0"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RAB"/>
      <sheetName val="RAB PERAWATAN"/>
      <sheetName val="HARGA SATUAN"/>
      <sheetName val="URAIAN ALAT BERAT"/>
      <sheetName val="ANALISA-HARGA"/>
      <sheetName val="FORM 1"/>
      <sheetName val="FORM 2"/>
      <sheetName val="SCH 20"/>
      <sheetName val="Work Notes"/>
      <sheetName val="GEN INPUT"/>
      <sheetName val="DTC Data"/>
    </sheetNames>
    <sheetDataSet>
      <sheetData sheetId="0"/>
      <sheetData sheetId="1"/>
      <sheetData sheetId="2"/>
      <sheetData sheetId="3">
        <row r="12">
          <cell r="G12">
            <v>30500</v>
          </cell>
        </row>
        <row r="13">
          <cell r="G13">
            <v>40000</v>
          </cell>
        </row>
        <row r="67">
          <cell r="H67">
            <v>286291.81321200001</v>
          </cell>
        </row>
        <row r="71">
          <cell r="H71">
            <v>280927.93821200001</v>
          </cell>
        </row>
      </sheetData>
      <sheetData sheetId="4"/>
      <sheetData sheetId="5"/>
      <sheetData sheetId="6"/>
      <sheetData sheetId="7"/>
      <sheetData sheetId="8" refreshError="1"/>
      <sheetData sheetId="9" refreshError="1"/>
      <sheetData sheetId="10" refreshError="1"/>
      <sheetData sheetId="11"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re Press &amp; FG"/>
      <sheetName val="Directional"/>
    </sheetNames>
    <sheetDataSet>
      <sheetData sheetId="0" refreshError="1"/>
      <sheetData sheetId="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ynt_days"/>
      <sheetName val="Analysis"/>
      <sheetName val="Graph"/>
      <sheetName val="Prognosed"/>
      <sheetName val="MW data"/>
      <sheetName val="MW Graph"/>
      <sheetName val="Breakdown"/>
      <sheetName val="Proposed WBD (3)"/>
      <sheetName val="Proposed WBD (4)"/>
      <sheetName val="Proposed WBD (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ELL DATA"/>
      <sheetName val="Trouble &amp; Deviations"/>
    </sheetNames>
    <sheetDataSet>
      <sheetData sheetId="0" refreshError="1"/>
      <sheetData sheetId="1"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ELL DATA"/>
      <sheetName val="Trouble &amp; Deviations"/>
    </sheetNames>
    <sheetDataSet>
      <sheetData sheetId="0" refreshError="1"/>
      <sheetData sheetId="1"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ot"/>
      <sheetName val="MLG-A11 Pilot_Plan 2.3"/>
      <sheetName val="MLG-A11 Horizontal_Plan 3.3"/>
    </sheetNames>
    <sheetDataSet>
      <sheetData sheetId="0" refreshError="1"/>
      <sheetData sheetId="1" refreshError="1"/>
      <sheetData sheetId="2" refreshError="1">
        <row r="6">
          <cell r="C6" t="str">
            <v>Malong-A / X1</v>
          </cell>
        </row>
        <row r="12">
          <cell r="C12" t="str">
            <v>Malaysia TM CM 105</v>
          </cell>
        </row>
      </sheetData>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3&quot; CSG"/>
      <sheetName val="9 78 CSG"/>
      <sheetName val="Sheet1"/>
      <sheetName val="550775lLNR"/>
      <sheetName val="CLEANUP"/>
      <sheetName val="SCABLINER"/>
      <sheetName val="TUBING TALLY"/>
      <sheetName val="RECOMPLETION  1"/>
      <sheetName val="RECOMPLETION  2"/>
    </sheetNames>
    <sheetDataSet>
      <sheetData sheetId="0" refreshError="1"/>
      <sheetData sheetId="1" refreshError="1"/>
      <sheetData sheetId="2" refreshError="1"/>
      <sheetData sheetId="3" refreshError="1"/>
      <sheetData sheetId="4" refreshError="1"/>
      <sheetData sheetId="5" refreshError="1">
        <row r="3">
          <cell r="C3" t="str">
            <v xml:space="preserve">        2/7-A CASING TALLY</v>
          </cell>
        </row>
        <row r="6">
          <cell r="B6" t="str">
            <v>WELL No</v>
          </cell>
          <cell r="C6">
            <v>0</v>
          </cell>
          <cell r="G6" t="str">
            <v>REVISION</v>
          </cell>
          <cell r="H6">
            <v>0</v>
          </cell>
        </row>
        <row r="8">
          <cell r="B8" t="str">
            <v>LINER,</v>
          </cell>
          <cell r="C8" t="str">
            <v>SIZE</v>
          </cell>
          <cell r="D8">
            <v>7.75</v>
          </cell>
          <cell r="G8" t="str">
            <v>MUDWT</v>
          </cell>
          <cell r="H8">
            <v>10</v>
          </cell>
        </row>
        <row r="9">
          <cell r="C9" t="str">
            <v>WEIGHT</v>
          </cell>
          <cell r="D9">
            <v>46.1</v>
          </cell>
          <cell r="G9" t="str">
            <v>YP/PV</v>
          </cell>
          <cell r="H9" t="str">
            <v>18/14</v>
          </cell>
        </row>
        <row r="11">
          <cell r="B11" t="str">
            <v>COUPLINGS</v>
          </cell>
          <cell r="D11" t="str">
            <v>H-SLX</v>
          </cell>
          <cell r="G11" t="str">
            <v>GRADE</v>
          </cell>
          <cell r="H11" t="str">
            <v>Q-125</v>
          </cell>
        </row>
        <row r="13">
          <cell r="B13" t="str">
            <v>DATE ONBOARD</v>
          </cell>
          <cell r="E13">
            <v>0</v>
          </cell>
          <cell r="G13" t="str">
            <v>DATE RUN</v>
          </cell>
          <cell r="H13">
            <v>0</v>
          </cell>
        </row>
        <row r="15">
          <cell r="B15" t="str">
            <v>DRLG SUPV : MOSNES / STENEVIK / WERGELAND</v>
          </cell>
        </row>
        <row r="17">
          <cell r="G17">
            <v>0</v>
          </cell>
          <cell r="H17">
            <v>0</v>
          </cell>
        </row>
        <row r="18">
          <cell r="A18">
            <v>0</v>
          </cell>
          <cell r="B18" t="str">
            <v>JNT NO</v>
          </cell>
          <cell r="C18" t="str">
            <v>TYPE</v>
          </cell>
          <cell r="D18" t="str">
            <v>JNT NO</v>
          </cell>
          <cell r="E18" t="str">
            <v>JOINT</v>
          </cell>
          <cell r="F18" t="str">
            <v>CUM</v>
          </cell>
          <cell r="G18" t="str">
            <v>DEPTH</v>
          </cell>
          <cell r="H18" t="str">
            <v>METAL</v>
          </cell>
          <cell r="I18" t="str">
            <v>STRING</v>
          </cell>
        </row>
        <row r="19">
          <cell r="A19">
            <v>0</v>
          </cell>
          <cell r="B19" t="str">
            <v xml:space="preserve"> IN HOLE</v>
          </cell>
          <cell r="C19" t="str">
            <v>CENT</v>
          </cell>
          <cell r="D19" t="str">
            <v>F/BOAT</v>
          </cell>
          <cell r="E19" t="str">
            <v>LENGTH</v>
          </cell>
          <cell r="F19" t="str">
            <v>LENGTH</v>
          </cell>
          <cell r="G19" t="str">
            <v xml:space="preserve">  TOP JNT</v>
          </cell>
          <cell r="H19" t="str">
            <v>DISPL.</v>
          </cell>
          <cell r="I19" t="str">
            <v>WEIGHT</v>
          </cell>
        </row>
        <row r="20">
          <cell r="I20" t="str">
            <v>x 1000</v>
          </cell>
        </row>
        <row r="21">
          <cell r="B21" t="str">
            <v>SEAL.ST</v>
          </cell>
          <cell r="C21" t="str">
            <v>Sticking  inside PBR</v>
          </cell>
          <cell r="E21">
            <v>-13.89</v>
          </cell>
          <cell r="F21">
            <v>0</v>
          </cell>
          <cell r="G21">
            <v>11202</v>
          </cell>
        </row>
        <row r="22">
          <cell r="A22">
            <v>1</v>
          </cell>
          <cell r="C22" t="str">
            <v>Sealstem stick up</v>
          </cell>
          <cell r="E22">
            <v>1.48</v>
          </cell>
          <cell r="F22">
            <v>1.48</v>
          </cell>
          <cell r="G22">
            <v>11200.52</v>
          </cell>
          <cell r="H22">
            <v>6.1497488912999457E-2</v>
          </cell>
          <cell r="I22">
            <v>5.7801960880195603E-2</v>
          </cell>
        </row>
        <row r="23">
          <cell r="A23">
            <v>1</v>
          </cell>
          <cell r="C23" t="str">
            <v>Cement port collar.</v>
          </cell>
          <cell r="E23">
            <v>2.58</v>
          </cell>
          <cell r="F23">
            <v>4.0600000000000005</v>
          </cell>
          <cell r="G23">
            <v>11197.94</v>
          </cell>
          <cell r="H23">
            <v>0.16870257093701205</v>
          </cell>
          <cell r="I23">
            <v>0.15856483863080686</v>
          </cell>
        </row>
        <row r="24">
          <cell r="A24">
            <v>1</v>
          </cell>
          <cell r="B24">
            <v>1</v>
          </cell>
          <cell r="C24">
            <v>0</v>
          </cell>
          <cell r="D24">
            <v>19</v>
          </cell>
          <cell r="E24">
            <v>42.6</v>
          </cell>
          <cell r="F24">
            <v>46.660000000000004</v>
          </cell>
          <cell r="G24">
            <v>11155.34</v>
          </cell>
          <cell r="H24">
            <v>1.9388329950544292</v>
          </cell>
          <cell r="I24">
            <v>1.8223239828850859</v>
          </cell>
        </row>
        <row r="25">
          <cell r="A25">
            <v>1</v>
          </cell>
          <cell r="B25">
            <v>2</v>
          </cell>
          <cell r="C25">
            <v>0</v>
          </cell>
          <cell r="D25">
            <v>18</v>
          </cell>
          <cell r="E25">
            <v>41.86</v>
          </cell>
          <cell r="F25">
            <v>88.52000000000001</v>
          </cell>
          <cell r="G25">
            <v>11113.48</v>
          </cell>
          <cell r="H25">
            <v>3.6782146747153464</v>
          </cell>
          <cell r="I25">
            <v>3.4571821466992669</v>
          </cell>
        </row>
        <row r="26">
          <cell r="A26">
            <v>1</v>
          </cell>
          <cell r="B26">
            <v>3</v>
          </cell>
          <cell r="C26">
            <v>0</v>
          </cell>
          <cell r="D26">
            <v>17</v>
          </cell>
          <cell r="E26">
            <v>40.64</v>
          </cell>
          <cell r="F26">
            <v>129.16000000000003</v>
          </cell>
          <cell r="G26">
            <v>11072.84</v>
          </cell>
          <cell r="H26">
            <v>5.3669024783804131</v>
          </cell>
          <cell r="I26">
            <v>5.0443927481662607</v>
          </cell>
        </row>
        <row r="27">
          <cell r="A27">
            <v>1</v>
          </cell>
          <cell r="B27">
            <v>4</v>
          </cell>
          <cell r="C27">
            <v>0</v>
          </cell>
          <cell r="D27">
            <v>16</v>
          </cell>
          <cell r="E27">
            <v>43.12</v>
          </cell>
          <cell r="F27">
            <v>172.28000000000003</v>
          </cell>
          <cell r="G27">
            <v>11029.72</v>
          </cell>
          <cell r="H27">
            <v>7.1586401283321273</v>
          </cell>
          <cell r="I27">
            <v>6.7284606894865542</v>
          </cell>
        </row>
        <row r="28">
          <cell r="A28">
            <v>1</v>
          </cell>
          <cell r="B28">
            <v>5</v>
          </cell>
          <cell r="C28">
            <v>0</v>
          </cell>
          <cell r="D28">
            <v>15</v>
          </cell>
          <cell r="E28">
            <v>42.9</v>
          </cell>
          <cell r="F28">
            <v>215.18000000000004</v>
          </cell>
          <cell r="G28">
            <v>10986.82</v>
          </cell>
          <cell r="H28">
            <v>8.9412362596616397</v>
          </cell>
          <cell r="I28">
            <v>8.4039364474327645</v>
          </cell>
        </row>
        <row r="29">
          <cell r="A29">
            <v>1</v>
          </cell>
          <cell r="B29">
            <v>6</v>
          </cell>
          <cell r="C29">
            <v>0</v>
          </cell>
          <cell r="D29">
            <v>14</v>
          </cell>
          <cell r="E29">
            <v>39.79</v>
          </cell>
          <cell r="F29">
            <v>254.97000000000003</v>
          </cell>
          <cell r="G29">
            <v>10947.029999999999</v>
          </cell>
          <cell r="H29">
            <v>10.594604559559103</v>
          </cell>
          <cell r="I29">
            <v>9.9579499767726176</v>
          </cell>
        </row>
        <row r="30">
          <cell r="A30">
            <v>1</v>
          </cell>
          <cell r="B30">
            <v>7</v>
          </cell>
          <cell r="C30">
            <v>0</v>
          </cell>
          <cell r="D30">
            <v>13</v>
          </cell>
          <cell r="E30">
            <v>38.61</v>
          </cell>
          <cell r="F30">
            <v>293.58000000000004</v>
          </cell>
          <cell r="G30">
            <v>10908.419999999998</v>
          </cell>
          <cell r="H30">
            <v>12.198941077755665</v>
          </cell>
          <cell r="I30">
            <v>11.465878158924209</v>
          </cell>
        </row>
        <row r="31">
          <cell r="A31">
            <v>1</v>
          </cell>
          <cell r="B31">
            <v>8</v>
          </cell>
          <cell r="C31">
            <v>0</v>
          </cell>
          <cell r="D31">
            <v>12</v>
          </cell>
          <cell r="E31">
            <v>42.48</v>
          </cell>
          <cell r="F31">
            <v>336.06000000000006</v>
          </cell>
          <cell r="G31">
            <v>10865.939999999999</v>
          </cell>
          <cell r="H31">
            <v>13.964085218988245</v>
          </cell>
          <cell r="I31">
            <v>13.124950657701715</v>
          </cell>
        </row>
        <row r="32">
          <cell r="A32">
            <v>1</v>
          </cell>
          <cell r="B32">
            <v>9</v>
          </cell>
          <cell r="C32">
            <v>0</v>
          </cell>
          <cell r="D32">
            <v>11</v>
          </cell>
          <cell r="E32">
            <v>42.06</v>
          </cell>
          <cell r="F32">
            <v>378.12000000000006</v>
          </cell>
          <cell r="G32">
            <v>10823.88</v>
          </cell>
          <cell r="H32">
            <v>15.711777370123892</v>
          </cell>
          <cell r="I32">
            <v>14.767619897310517</v>
          </cell>
        </row>
        <row r="33">
          <cell r="A33">
            <v>1</v>
          </cell>
          <cell r="B33">
            <v>10</v>
          </cell>
          <cell r="C33">
            <v>0</v>
          </cell>
          <cell r="D33">
            <v>10</v>
          </cell>
          <cell r="E33">
            <v>43.05</v>
          </cell>
          <cell r="F33">
            <v>421.17000000000007</v>
          </cell>
          <cell r="G33">
            <v>10780.83</v>
          </cell>
          <cell r="H33">
            <v>17.50060635505945</v>
          </cell>
          <cell r="I33">
            <v>16.448953962102692</v>
          </cell>
        </row>
        <row r="34">
          <cell r="A34">
            <v>1</v>
          </cell>
          <cell r="B34">
            <v>11</v>
          </cell>
          <cell r="C34">
            <v>0</v>
          </cell>
          <cell r="D34">
            <v>9</v>
          </cell>
          <cell r="E34">
            <v>40.32</v>
          </cell>
          <cell r="F34">
            <v>461.49000000000007</v>
          </cell>
          <cell r="G34">
            <v>10740.51</v>
          </cell>
          <cell r="H34">
            <v>19.175997404364949</v>
          </cell>
          <cell r="I34">
            <v>18.02366684229829</v>
          </cell>
        </row>
        <row r="35">
          <cell r="A35">
            <v>1</v>
          </cell>
          <cell r="B35">
            <v>12</v>
          </cell>
          <cell r="C35">
            <v>0</v>
          </cell>
          <cell r="D35">
            <v>8</v>
          </cell>
          <cell r="E35">
            <v>43.36</v>
          </cell>
          <cell r="F35">
            <v>504.85000000000008</v>
          </cell>
          <cell r="G35">
            <v>10697.15</v>
          </cell>
          <cell r="H35">
            <v>20.977707620086338</v>
          </cell>
          <cell r="I35">
            <v>19.717108074572131</v>
          </cell>
        </row>
        <row r="36">
          <cell r="A36">
            <v>1</v>
          </cell>
          <cell r="B36">
            <v>13</v>
          </cell>
          <cell r="C36">
            <v>0</v>
          </cell>
          <cell r="D36">
            <v>7</v>
          </cell>
          <cell r="E36">
            <v>42.1</v>
          </cell>
          <cell r="F36">
            <v>546.95000000000005</v>
          </cell>
          <cell r="G36">
            <v>10655.05</v>
          </cell>
          <cell r="H36">
            <v>22.72706186551693</v>
          </cell>
          <cell r="I36">
            <v>21.361339529339858</v>
          </cell>
        </row>
        <row r="37">
          <cell r="A37">
            <v>1</v>
          </cell>
          <cell r="B37">
            <v>14</v>
          </cell>
          <cell r="C37">
            <v>0</v>
          </cell>
          <cell r="D37">
            <v>6</v>
          </cell>
          <cell r="E37">
            <v>39.51</v>
          </cell>
          <cell r="F37">
            <v>586.46</v>
          </cell>
          <cell r="G37">
            <v>10615.539999999999</v>
          </cell>
          <cell r="H37">
            <v>24.368795505349773</v>
          </cell>
          <cell r="I37">
            <v>22.904417552567239</v>
          </cell>
        </row>
        <row r="38">
          <cell r="A38">
            <v>1</v>
          </cell>
          <cell r="B38">
            <v>15</v>
          </cell>
          <cell r="C38">
            <v>0</v>
          </cell>
          <cell r="D38">
            <v>5</v>
          </cell>
          <cell r="E38">
            <v>44.09</v>
          </cell>
          <cell r="F38">
            <v>630.55000000000007</v>
          </cell>
          <cell r="G38">
            <v>10571.449999999999</v>
          </cell>
          <cell r="H38">
            <v>26.200838941953929</v>
          </cell>
          <cell r="I38">
            <v>24.626369211491443</v>
          </cell>
        </row>
        <row r="39">
          <cell r="A39">
            <v>1</v>
          </cell>
          <cell r="B39">
            <v>16</v>
          </cell>
          <cell r="C39">
            <v>0</v>
          </cell>
          <cell r="D39">
            <v>4</v>
          </cell>
          <cell r="E39">
            <v>43.71</v>
          </cell>
          <cell r="F39">
            <v>674.2600000000001</v>
          </cell>
          <cell r="G39">
            <v>10527.74</v>
          </cell>
          <cell r="H39">
            <v>28.017092482756098</v>
          </cell>
          <cell r="I39">
            <v>26.333479826405874</v>
          </cell>
        </row>
        <row r="40">
          <cell r="A40">
            <v>1</v>
          </cell>
          <cell r="B40">
            <v>17</v>
          </cell>
          <cell r="C40">
            <v>0</v>
          </cell>
          <cell r="D40">
            <v>3</v>
          </cell>
          <cell r="E40">
            <v>36.69</v>
          </cell>
          <cell r="F40">
            <v>710.95</v>
          </cell>
          <cell r="G40">
            <v>10491.05</v>
          </cell>
          <cell r="H40">
            <v>29.541648474795249</v>
          </cell>
          <cell r="I40">
            <v>27.766421680929099</v>
          </cell>
        </row>
        <row r="41">
          <cell r="A41">
            <v>0</v>
          </cell>
          <cell r="B41">
            <v>17</v>
          </cell>
          <cell r="C41">
            <v>0</v>
          </cell>
          <cell r="D41">
            <v>2</v>
          </cell>
          <cell r="E41">
            <v>40</v>
          </cell>
          <cell r="F41">
            <v>710.95</v>
          </cell>
          <cell r="G41">
            <v>10491.05</v>
          </cell>
          <cell r="H41">
            <v>29.541648474795249</v>
          </cell>
          <cell r="I41">
            <v>27.766421680929099</v>
          </cell>
        </row>
        <row r="42">
          <cell r="A42">
            <v>0</v>
          </cell>
          <cell r="B42">
            <v>17</v>
          </cell>
          <cell r="C42">
            <v>0</v>
          </cell>
          <cell r="D42">
            <v>1</v>
          </cell>
          <cell r="E42">
            <v>40</v>
          </cell>
          <cell r="F42">
            <v>710.95</v>
          </cell>
          <cell r="G42">
            <v>10491.05</v>
          </cell>
          <cell r="H42">
            <v>29.541648474795249</v>
          </cell>
          <cell r="I42">
            <v>27.766421680929099</v>
          </cell>
        </row>
        <row r="43">
          <cell r="A43">
            <v>1</v>
          </cell>
          <cell r="B43" t="str">
            <v xml:space="preserve">  HANGER </v>
          </cell>
          <cell r="D43" t="str">
            <v>one assy</v>
          </cell>
          <cell r="E43">
            <v>3.97</v>
          </cell>
          <cell r="F43">
            <v>714.92000000000007</v>
          </cell>
          <cell r="G43">
            <v>10487.08</v>
          </cell>
          <cell r="H43">
            <v>29.706611333568635</v>
          </cell>
          <cell r="I43">
            <v>27.921471535452326</v>
          </cell>
        </row>
        <row r="44">
          <cell r="A44">
            <v>1</v>
          </cell>
          <cell r="B44" t="str">
            <v>SETTING SLEEVE</v>
          </cell>
          <cell r="D44" t="str">
            <v xml:space="preserve"> "</v>
          </cell>
          <cell r="E44">
            <v>3.35</v>
          </cell>
          <cell r="F44">
            <v>718.2700000000001</v>
          </cell>
          <cell r="G44">
            <v>10483.73</v>
          </cell>
          <cell r="H44">
            <v>29.845811730770357</v>
          </cell>
          <cell r="I44">
            <v>28.052307055012228</v>
          </cell>
        </row>
        <row r="45">
          <cell r="A45">
            <v>1</v>
          </cell>
          <cell r="B45" t="str">
            <v xml:space="preserve"> PBR</v>
          </cell>
          <cell r="D45" t="str">
            <v xml:space="preserve"> "</v>
          </cell>
          <cell r="E45">
            <v>10.37</v>
          </cell>
          <cell r="F45">
            <v>728.6400000000001</v>
          </cell>
          <cell r="G45">
            <v>10473.359999999999</v>
          </cell>
          <cell r="H45">
            <v>30.276709676735091</v>
          </cell>
          <cell r="I45">
            <v>28.457311334963332</v>
          </cell>
        </row>
        <row r="46">
          <cell r="A46">
            <v>1</v>
          </cell>
          <cell r="B46" t="str">
            <v xml:space="preserve"> RUNNING TOOL STICK UP</v>
          </cell>
          <cell r="E46">
            <v>5.94</v>
          </cell>
          <cell r="F46">
            <v>734.58000000000015</v>
          </cell>
          <cell r="G46">
            <v>10467.419999999998</v>
          </cell>
          <cell r="H46">
            <v>30.523530679534563</v>
          </cell>
          <cell r="I46">
            <v>28.689300286063574</v>
          </cell>
        </row>
        <row r="49">
          <cell r="B49" t="str">
            <v>STINGER:</v>
          </cell>
        </row>
        <row r="52">
          <cell r="A52">
            <v>1</v>
          </cell>
          <cell r="B52" t="str">
            <v>CHOKE SUB / BALL CATCHER</v>
          </cell>
          <cell r="E52">
            <v>0.95</v>
          </cell>
          <cell r="F52">
            <v>11209.680000000002</v>
          </cell>
        </row>
        <row r="53">
          <cell r="A53">
            <v>1</v>
          </cell>
          <cell r="B53" t="str">
            <v>COMBO TOOL / BOTTOM SECTION</v>
          </cell>
          <cell r="E53">
            <v>3.1</v>
          </cell>
          <cell r="F53">
            <v>11206.580000000002</v>
          </cell>
        </row>
        <row r="54">
          <cell r="A54">
            <v>1</v>
          </cell>
          <cell r="B54" t="str">
            <v>COMBO TOOL / TOP CUP</v>
          </cell>
          <cell r="E54">
            <v>3.58</v>
          </cell>
          <cell r="F54">
            <v>11203.000000000002</v>
          </cell>
        </row>
        <row r="55">
          <cell r="A55">
            <v>1</v>
          </cell>
          <cell r="B55" t="str">
            <v>X/OVER (2 7/8" EUE P X 3 1/2" IF BOX)</v>
          </cell>
          <cell r="E55">
            <v>1.77</v>
          </cell>
          <cell r="F55">
            <v>11201.230000000001</v>
          </cell>
        </row>
        <row r="56">
          <cell r="A56">
            <v>1</v>
          </cell>
          <cell r="B56">
            <v>1</v>
          </cell>
          <cell r="C56" t="str">
            <v>3 1/2" DP</v>
          </cell>
          <cell r="E56">
            <v>32.229999999999997</v>
          </cell>
          <cell r="F56">
            <v>11169.000000000002</v>
          </cell>
        </row>
        <row r="57">
          <cell r="A57">
            <v>1</v>
          </cell>
          <cell r="B57">
            <v>2</v>
          </cell>
          <cell r="C57" t="str">
            <v>3 1/2" DP</v>
          </cell>
          <cell r="E57">
            <v>32.22</v>
          </cell>
          <cell r="F57">
            <v>11136.780000000002</v>
          </cell>
        </row>
        <row r="58">
          <cell r="A58">
            <v>1</v>
          </cell>
          <cell r="B58">
            <v>3</v>
          </cell>
          <cell r="C58" t="str">
            <v>3 1/2" DP</v>
          </cell>
          <cell r="E58">
            <v>31.11</v>
          </cell>
          <cell r="F58">
            <v>11105.670000000002</v>
          </cell>
        </row>
        <row r="59">
          <cell r="A59">
            <v>1</v>
          </cell>
          <cell r="B59">
            <v>4</v>
          </cell>
          <cell r="C59" t="str">
            <v>3 1/2" DP</v>
          </cell>
          <cell r="E59">
            <v>29.64</v>
          </cell>
          <cell r="F59">
            <v>11076.030000000002</v>
          </cell>
        </row>
        <row r="60">
          <cell r="A60">
            <v>1</v>
          </cell>
          <cell r="B60">
            <v>5</v>
          </cell>
          <cell r="C60" t="str">
            <v>3 1/2" DP</v>
          </cell>
          <cell r="E60">
            <v>32.11</v>
          </cell>
          <cell r="F60">
            <v>11043.920000000002</v>
          </cell>
        </row>
        <row r="61">
          <cell r="A61">
            <v>1</v>
          </cell>
          <cell r="B61">
            <v>6</v>
          </cell>
          <cell r="C61" t="str">
            <v>3 1/2" DP</v>
          </cell>
          <cell r="E61">
            <v>31.36</v>
          </cell>
          <cell r="F61">
            <v>11012.560000000001</v>
          </cell>
        </row>
        <row r="62">
          <cell r="A62">
            <v>1</v>
          </cell>
          <cell r="B62">
            <v>7</v>
          </cell>
          <cell r="C62" t="str">
            <v>3 1/2" DP</v>
          </cell>
          <cell r="E62">
            <v>32.200000000000003</v>
          </cell>
          <cell r="F62">
            <v>10980.36</v>
          </cell>
        </row>
        <row r="63">
          <cell r="A63">
            <v>1</v>
          </cell>
          <cell r="B63">
            <v>8</v>
          </cell>
          <cell r="C63" t="str">
            <v>3 1/2" DP</v>
          </cell>
          <cell r="E63">
            <v>32.229999999999997</v>
          </cell>
          <cell r="F63">
            <v>10948.130000000001</v>
          </cell>
        </row>
        <row r="64">
          <cell r="A64">
            <v>1</v>
          </cell>
          <cell r="B64">
            <v>9</v>
          </cell>
          <cell r="C64" t="str">
            <v>3 1/2" DP</v>
          </cell>
          <cell r="E64">
            <v>31.96</v>
          </cell>
          <cell r="F64">
            <v>10916.170000000002</v>
          </cell>
        </row>
        <row r="65">
          <cell r="A65">
            <v>1</v>
          </cell>
          <cell r="B65">
            <v>10</v>
          </cell>
          <cell r="C65" t="str">
            <v>3 1/2" DP</v>
          </cell>
          <cell r="E65">
            <v>32.020000000000003</v>
          </cell>
          <cell r="F65">
            <v>10884.150000000001</v>
          </cell>
        </row>
        <row r="66">
          <cell r="A66">
            <v>1</v>
          </cell>
          <cell r="B66">
            <v>11</v>
          </cell>
          <cell r="C66" t="str">
            <v>3 1/2" DP</v>
          </cell>
          <cell r="E66">
            <v>31.96</v>
          </cell>
          <cell r="F66">
            <v>10852.190000000002</v>
          </cell>
        </row>
        <row r="67">
          <cell r="A67">
            <v>1</v>
          </cell>
          <cell r="B67">
            <v>12</v>
          </cell>
          <cell r="C67" t="str">
            <v>3 1/2" DP</v>
          </cell>
          <cell r="E67">
            <v>32.14</v>
          </cell>
          <cell r="F67">
            <v>10820.050000000003</v>
          </cell>
        </row>
        <row r="68">
          <cell r="A68">
            <v>1</v>
          </cell>
          <cell r="B68">
            <v>13</v>
          </cell>
          <cell r="C68" t="str">
            <v>3 1/2" DP</v>
          </cell>
          <cell r="E68">
            <v>32.11</v>
          </cell>
          <cell r="F68">
            <v>10787.940000000002</v>
          </cell>
        </row>
        <row r="69">
          <cell r="A69">
            <v>1</v>
          </cell>
          <cell r="B69">
            <v>14</v>
          </cell>
          <cell r="C69" t="str">
            <v>3 1/2" DP</v>
          </cell>
          <cell r="E69">
            <v>32.11</v>
          </cell>
          <cell r="F69">
            <v>10755.830000000002</v>
          </cell>
        </row>
        <row r="70">
          <cell r="A70">
            <v>1</v>
          </cell>
          <cell r="B70">
            <v>15</v>
          </cell>
          <cell r="C70" t="str">
            <v>3 1/2" DP</v>
          </cell>
          <cell r="E70">
            <v>32.29</v>
          </cell>
          <cell r="F70">
            <v>10723.54</v>
          </cell>
        </row>
        <row r="71">
          <cell r="A71">
            <v>1</v>
          </cell>
          <cell r="B71">
            <v>16</v>
          </cell>
          <cell r="C71" t="str">
            <v>3 1/2" DP</v>
          </cell>
          <cell r="E71">
            <v>32.17</v>
          </cell>
          <cell r="F71">
            <v>10691.37</v>
          </cell>
        </row>
        <row r="72">
          <cell r="A72">
            <v>1</v>
          </cell>
          <cell r="B72">
            <v>17</v>
          </cell>
          <cell r="C72" t="str">
            <v>3 1/2" DP</v>
          </cell>
          <cell r="E72">
            <v>32.22</v>
          </cell>
          <cell r="F72">
            <v>10659.150000000001</v>
          </cell>
        </row>
        <row r="73">
          <cell r="A73">
            <v>1</v>
          </cell>
          <cell r="B73">
            <v>18</v>
          </cell>
          <cell r="C73" t="str">
            <v>3 1/2" DP</v>
          </cell>
          <cell r="E73">
            <v>32.19</v>
          </cell>
          <cell r="F73">
            <v>10626.960000000001</v>
          </cell>
        </row>
        <row r="74">
          <cell r="A74">
            <v>1</v>
          </cell>
          <cell r="B74">
            <v>19</v>
          </cell>
          <cell r="C74" t="str">
            <v>3 1/2" DP</v>
          </cell>
          <cell r="E74">
            <v>32.119999999999997</v>
          </cell>
          <cell r="F74">
            <v>10594.84</v>
          </cell>
        </row>
        <row r="75">
          <cell r="A75">
            <v>1</v>
          </cell>
          <cell r="B75">
            <v>20</v>
          </cell>
          <cell r="C75" t="str">
            <v>3 1/2" DP</v>
          </cell>
          <cell r="E75">
            <v>32.19</v>
          </cell>
          <cell r="F75">
            <v>10562.65</v>
          </cell>
        </row>
        <row r="76">
          <cell r="A76">
            <v>1</v>
          </cell>
          <cell r="B76">
            <v>21</v>
          </cell>
          <cell r="C76" t="str">
            <v>3 1/2" DP</v>
          </cell>
          <cell r="E76">
            <v>29.64</v>
          </cell>
          <cell r="F76">
            <v>10533.01</v>
          </cell>
        </row>
        <row r="77">
          <cell r="A77">
            <v>1</v>
          </cell>
          <cell r="B77">
            <v>0</v>
          </cell>
          <cell r="C77" t="str">
            <v>PUP</v>
          </cell>
          <cell r="E77">
            <v>15.12</v>
          </cell>
          <cell r="F77">
            <v>10517.89</v>
          </cell>
        </row>
        <row r="78">
          <cell r="A78">
            <v>1</v>
          </cell>
          <cell r="B78">
            <v>0</v>
          </cell>
          <cell r="C78" t="str">
            <v>PUP</v>
          </cell>
          <cell r="E78">
            <v>9.81</v>
          </cell>
          <cell r="F78">
            <v>10508.08</v>
          </cell>
          <cell r="G78">
            <v>0</v>
          </cell>
        </row>
        <row r="79">
          <cell r="A79">
            <v>1</v>
          </cell>
          <cell r="B79" t="str">
            <v>LOWER PACK-OFF</v>
          </cell>
          <cell r="E79">
            <v>4.2699999999999996</v>
          </cell>
          <cell r="F79">
            <v>10503.81</v>
          </cell>
        </row>
        <row r="80">
          <cell r="A80">
            <v>1</v>
          </cell>
          <cell r="B80" t="str">
            <v>100 mm STINGER</v>
          </cell>
          <cell r="E80">
            <v>9.58</v>
          </cell>
          <cell r="F80">
            <v>10494.23</v>
          </cell>
        </row>
        <row r="81">
          <cell r="A81">
            <v>1</v>
          </cell>
          <cell r="B81" t="str">
            <v>100 mm STINGER</v>
          </cell>
          <cell r="E81">
            <v>3.18</v>
          </cell>
          <cell r="F81">
            <v>10491.05</v>
          </cell>
        </row>
        <row r="82">
          <cell r="A82">
            <v>1</v>
          </cell>
          <cell r="B82" t="str">
            <v xml:space="preserve">HANGER </v>
          </cell>
          <cell r="D82" t="str">
            <v>one assy</v>
          </cell>
          <cell r="E82">
            <v>3.97</v>
          </cell>
          <cell r="F82">
            <v>10487.08</v>
          </cell>
        </row>
        <row r="83">
          <cell r="A83">
            <v>1</v>
          </cell>
          <cell r="B83" t="str">
            <v>SETTING SLEEVE</v>
          </cell>
          <cell r="D83" t="str">
            <v xml:space="preserve"> "</v>
          </cell>
          <cell r="E83">
            <v>3.35</v>
          </cell>
          <cell r="F83">
            <v>10483.73</v>
          </cell>
        </row>
        <row r="84">
          <cell r="A84">
            <v>1</v>
          </cell>
          <cell r="B84" t="str">
            <v>PBR</v>
          </cell>
          <cell r="D84" t="str">
            <v xml:space="preserve"> "</v>
          </cell>
          <cell r="E84">
            <v>10.37</v>
          </cell>
          <cell r="F84">
            <v>10473.359999999999</v>
          </cell>
        </row>
        <row r="85">
          <cell r="B85" t="str">
            <v xml:space="preserve"> RUNNING TOOL STICK UP</v>
          </cell>
          <cell r="E85">
            <v>5.94</v>
          </cell>
          <cell r="F85">
            <v>10467.419999999998</v>
          </cell>
        </row>
        <row r="90">
          <cell r="A90" t="str">
            <v>2 JTS. 7 3/4" CSG LEFT ON DECK.        RUN 7 STDS. + 1 SINGLE 3 1/2" DP ON STINGER.</v>
          </cell>
        </row>
      </sheetData>
      <sheetData sheetId="6" refreshError="1"/>
      <sheetData sheetId="7" refreshError="1"/>
      <sheetData sheetId="8"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W-ROP"/>
      <sheetName val="Csg Plan"/>
      <sheetName val="Time Data"/>
      <sheetName val="Worksheet"/>
      <sheetName val="Plan IDS"/>
      <sheetName val="MDZ608"/>
      <sheetName val="Daily Advance"/>
      <sheetName val="NPT"/>
      <sheetName val="NPT Graph"/>
      <sheetName val="Time per section"/>
      <sheetName val="ROP_MW Curve"/>
      <sheetName val="KPI"/>
      <sheetName val="Sheet"/>
    </sheetNames>
    <sheetDataSet>
      <sheetData sheetId="0" refreshError="1"/>
      <sheetData sheetId="1" refreshError="1"/>
      <sheetData sheetId="2" refreshError="1"/>
      <sheetData sheetId="3" refreshError="1"/>
      <sheetData sheetId="4" refreshError="1">
        <row r="357">
          <cell r="F357">
            <v>250</v>
          </cell>
        </row>
        <row r="358">
          <cell r="F358">
            <v>200</v>
          </cell>
        </row>
        <row r="359">
          <cell r="F359">
            <v>100</v>
          </cell>
        </row>
        <row r="360">
          <cell r="F360">
            <v>60</v>
          </cell>
        </row>
        <row r="361">
          <cell r="F361">
            <v>80</v>
          </cell>
        </row>
        <row r="362">
          <cell r="F362">
            <v>130</v>
          </cell>
        </row>
        <row r="363">
          <cell r="F363">
            <v>150</v>
          </cell>
        </row>
        <row r="366">
          <cell r="F366">
            <v>400</v>
          </cell>
        </row>
        <row r="367">
          <cell r="F367">
            <v>250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vision"/>
      <sheetName val="Input"/>
      <sheetName val="Calculation"/>
      <sheetName val="Load_Out"/>
      <sheetName val="Equipment"/>
      <sheetName val="Quality"/>
      <sheetName val="Safety"/>
      <sheetName val="PipeData"/>
      <sheetName val="Pricelist"/>
      <sheetName val="Cover"/>
      <sheetName val="Letter"/>
      <sheetName val="Justification"/>
      <sheetName val="Wellbore"/>
      <sheetName val="Procedures"/>
      <sheetName val="Treat_Report"/>
      <sheetName val="SOR"/>
      <sheetName val="Product"/>
      <sheetName val="Monthly CVA Calc"/>
    </sheetNames>
    <sheetDataSet>
      <sheetData sheetId="0"/>
      <sheetData sheetId="1"/>
      <sheetData sheetId="2"/>
      <sheetData sheetId="3"/>
      <sheetData sheetId="4"/>
      <sheetData sheetId="5"/>
      <sheetData sheetId="6"/>
      <sheetData sheetId="7">
        <row r="5">
          <cell r="G5">
            <v>0</v>
          </cell>
          <cell r="N5" t="str">
            <v>1.93.75</v>
          </cell>
          <cell r="O5">
            <v>1.5</v>
          </cell>
          <cell r="U5" t="str">
            <v>12.25</v>
          </cell>
          <cell r="V5">
            <v>0</v>
          </cell>
          <cell r="W5" t="str">
            <v>12.25u</v>
          </cell>
          <cell r="X5">
            <v>0</v>
          </cell>
          <cell r="Y5">
            <v>0.95699999999999996</v>
          </cell>
        </row>
        <row r="6">
          <cell r="G6">
            <v>0</v>
          </cell>
          <cell r="N6" t="str">
            <v>2.3754.43</v>
          </cell>
          <cell r="O6">
            <v>1.9950000000000001</v>
          </cell>
          <cell r="U6" t="str">
            <v>1.051.14</v>
          </cell>
          <cell r="V6" t="str">
            <v>1.051.14C-75</v>
          </cell>
          <cell r="W6" t="str">
            <v>1.051.14n</v>
          </cell>
          <cell r="X6" t="str">
            <v>1.051.14C-75n</v>
          </cell>
          <cell r="Y6">
            <v>0.82399999999999995</v>
          </cell>
          <cell r="Z6">
            <v>0.73</v>
          </cell>
          <cell r="AA6">
            <v>14410</v>
          </cell>
          <cell r="AB6">
            <v>14120</v>
          </cell>
        </row>
        <row r="7">
          <cell r="G7">
            <v>0</v>
          </cell>
          <cell r="N7" t="str">
            <v>2.3754.8</v>
          </cell>
          <cell r="O7">
            <v>2</v>
          </cell>
          <cell r="U7" t="str">
            <v>1.051.2</v>
          </cell>
          <cell r="V7" t="str">
            <v>1.051.2C-75</v>
          </cell>
          <cell r="W7" t="str">
            <v>1.051.2u</v>
          </cell>
          <cell r="X7" t="str">
            <v>1.051.2C-75u</v>
          </cell>
          <cell r="Y7">
            <v>0.82399999999999995</v>
          </cell>
          <cell r="Z7">
            <v>0.73</v>
          </cell>
          <cell r="AA7">
            <v>14410</v>
          </cell>
          <cell r="AB7">
            <v>14120</v>
          </cell>
        </row>
        <row r="8">
          <cell r="G8">
            <v>0</v>
          </cell>
          <cell r="N8" t="str">
            <v>2.3754.85</v>
          </cell>
          <cell r="O8">
            <v>1.9950000000000001</v>
          </cell>
          <cell r="U8" t="str">
            <v>1.051.2</v>
          </cell>
          <cell r="V8" t="str">
            <v>1.051.2F-25</v>
          </cell>
          <cell r="W8" t="str">
            <v>1.051.2u</v>
          </cell>
          <cell r="X8" t="str">
            <v>1.051.2F-25u</v>
          </cell>
          <cell r="Y8">
            <v>0.82399999999999995</v>
          </cell>
          <cell r="Z8">
            <v>0.73</v>
          </cell>
          <cell r="AA8">
            <v>5960</v>
          </cell>
          <cell r="AB8">
            <v>4710</v>
          </cell>
        </row>
        <row r="9">
          <cell r="G9">
            <v>0</v>
          </cell>
          <cell r="N9" t="str">
            <v>2.3756.26</v>
          </cell>
          <cell r="O9">
            <v>1.8149999999999999</v>
          </cell>
          <cell r="U9" t="str">
            <v>1.051.2</v>
          </cell>
          <cell r="V9" t="str">
            <v>1.051.2N-80</v>
          </cell>
          <cell r="W9" t="str">
            <v>1.051.2u</v>
          </cell>
          <cell r="X9" t="str">
            <v>1.051.2N-80u</v>
          </cell>
          <cell r="Y9">
            <v>0.82399999999999995</v>
          </cell>
          <cell r="Z9">
            <v>0.73</v>
          </cell>
          <cell r="AA9">
            <v>15370</v>
          </cell>
          <cell r="AB9">
            <v>15070</v>
          </cell>
        </row>
        <row r="10">
          <cell r="G10">
            <v>0</v>
          </cell>
          <cell r="N10" t="str">
            <v>2.3756.65</v>
          </cell>
          <cell r="O10">
            <v>1.8149999999999999</v>
          </cell>
          <cell r="U10" t="str">
            <v>1.051.14</v>
          </cell>
          <cell r="V10">
            <v>0</v>
          </cell>
          <cell r="W10" t="str">
            <v>1.051.14u</v>
          </cell>
          <cell r="X10">
            <v>0</v>
          </cell>
          <cell r="Y10">
            <v>0.82399999999999995</v>
          </cell>
        </row>
        <row r="11">
          <cell r="G11">
            <v>0</v>
          </cell>
          <cell r="N11" t="str">
            <v>2.8756.16</v>
          </cell>
          <cell r="O11">
            <v>2.4409999999999998</v>
          </cell>
          <cell r="U11" t="str">
            <v>1.051.5</v>
          </cell>
          <cell r="V11">
            <v>0</v>
          </cell>
          <cell r="W11" t="str">
            <v>1.051.5u</v>
          </cell>
          <cell r="X11">
            <v>0</v>
          </cell>
          <cell r="Y11">
            <v>0.74199999999999999</v>
          </cell>
        </row>
        <row r="12">
          <cell r="G12">
            <v>0</v>
          </cell>
          <cell r="N12" t="str">
            <v>2.8756.45</v>
          </cell>
          <cell r="O12">
            <v>2.4689999999999999</v>
          </cell>
          <cell r="U12" t="str">
            <v>1.3151.7</v>
          </cell>
          <cell r="V12" t="str">
            <v>1.3151.7C-75</v>
          </cell>
          <cell r="W12" t="str">
            <v>1.3151.7n</v>
          </cell>
          <cell r="X12" t="str">
            <v>1.3151.7C-75n</v>
          </cell>
          <cell r="Y12">
            <v>1.0489999999999999</v>
          </cell>
          <cell r="Z12">
            <v>0.95499999999999996</v>
          </cell>
          <cell r="AA12">
            <v>13640</v>
          </cell>
          <cell r="AB12">
            <v>13270</v>
          </cell>
        </row>
        <row r="13">
          <cell r="G13">
            <v>0</v>
          </cell>
          <cell r="N13" t="str">
            <v>2.8756.85</v>
          </cell>
          <cell r="O13">
            <v>2.4409999999999998</v>
          </cell>
          <cell r="U13" t="str">
            <v>1.3151.8</v>
          </cell>
          <cell r="V13" t="str">
            <v>1.3151.8C-75</v>
          </cell>
          <cell r="W13" t="str">
            <v>1.3151.8u</v>
          </cell>
          <cell r="X13" t="str">
            <v>1.3151.8C-75u</v>
          </cell>
          <cell r="Y13">
            <v>1.0489999999999999</v>
          </cell>
          <cell r="Z13">
            <v>0.95499999999999996</v>
          </cell>
          <cell r="AA13">
            <v>13640</v>
          </cell>
          <cell r="AB13">
            <v>13270</v>
          </cell>
        </row>
        <row r="14">
          <cell r="G14">
            <v>0</v>
          </cell>
          <cell r="N14" t="str">
            <v>2.8758.35</v>
          </cell>
          <cell r="O14">
            <v>2.323</v>
          </cell>
          <cell r="U14" t="str">
            <v>1.3151.8</v>
          </cell>
          <cell r="V14" t="str">
            <v>1.3151.8F-25</v>
          </cell>
          <cell r="W14" t="str">
            <v>1.3151.8u</v>
          </cell>
          <cell r="X14" t="str">
            <v>1.3151.8F-25u</v>
          </cell>
          <cell r="Y14">
            <v>1.0489999999999999</v>
          </cell>
          <cell r="Z14">
            <v>0.95499999999999996</v>
          </cell>
          <cell r="AA14">
            <v>5540</v>
          </cell>
          <cell r="AB14">
            <v>4430</v>
          </cell>
        </row>
        <row r="15">
          <cell r="G15">
            <v>0</v>
          </cell>
          <cell r="N15" t="str">
            <v>2.8759.72</v>
          </cell>
          <cell r="O15">
            <v>2.1509999999999998</v>
          </cell>
          <cell r="U15" t="str">
            <v>1.3151.8</v>
          </cell>
          <cell r="V15" t="str">
            <v>1.3151.8H-40</v>
          </cell>
          <cell r="W15" t="str">
            <v>1.3151.8u</v>
          </cell>
          <cell r="X15" t="str">
            <v>1.3151.8H-40u</v>
          </cell>
          <cell r="Y15">
            <v>1.0489999999999999</v>
          </cell>
          <cell r="Z15">
            <v>0.95499999999999996</v>
          </cell>
          <cell r="AA15">
            <v>7270</v>
          </cell>
          <cell r="AB15">
            <v>7080</v>
          </cell>
        </row>
        <row r="16">
          <cell r="G16">
            <v>0</v>
          </cell>
          <cell r="N16" t="str">
            <v>2.87510.4</v>
          </cell>
          <cell r="O16">
            <v>2.1509999999999998</v>
          </cell>
          <cell r="U16" t="str">
            <v>1.3151.8</v>
          </cell>
          <cell r="V16" t="str">
            <v>1.3151.8J-55</v>
          </cell>
          <cell r="W16" t="str">
            <v>1.3151.8u</v>
          </cell>
          <cell r="X16" t="str">
            <v>1.3151.8J-55u</v>
          </cell>
          <cell r="Y16">
            <v>1.0489999999999999</v>
          </cell>
          <cell r="Z16">
            <v>0.95499999999999996</v>
          </cell>
          <cell r="AA16">
            <v>10000</v>
          </cell>
          <cell r="AB16">
            <v>9730</v>
          </cell>
        </row>
        <row r="17">
          <cell r="G17">
            <v>0</v>
          </cell>
          <cell r="N17" t="str">
            <v>3.58.5</v>
          </cell>
          <cell r="O17">
            <v>3.0630000000000002</v>
          </cell>
          <cell r="U17" t="str">
            <v>1.3151.8</v>
          </cell>
          <cell r="V17" t="str">
            <v>1.3151.8N-80</v>
          </cell>
          <cell r="W17" t="str">
            <v>1.3151.8u</v>
          </cell>
          <cell r="X17" t="str">
            <v>1.3151.8N-80u</v>
          </cell>
          <cell r="Y17">
            <v>1.0489999999999999</v>
          </cell>
          <cell r="Z17">
            <v>0.95499999999999996</v>
          </cell>
          <cell r="AA17">
            <v>14650</v>
          </cell>
          <cell r="AB17">
            <v>14160</v>
          </cell>
        </row>
        <row r="18">
          <cell r="G18" t="str">
            <v>4.59.5F-25</v>
          </cell>
          <cell r="H18">
            <v>3.9649999999999999</v>
          </cell>
          <cell r="I18">
            <v>1920</v>
          </cell>
          <cell r="J18">
            <v>1990</v>
          </cell>
          <cell r="N18" t="str">
            <v>3.58.81</v>
          </cell>
          <cell r="O18">
            <v>2.9220000000000002</v>
          </cell>
          <cell r="U18" t="str">
            <v>1.3151.3</v>
          </cell>
          <cell r="V18">
            <v>0</v>
          </cell>
          <cell r="W18" t="str">
            <v>1.3151.3u</v>
          </cell>
          <cell r="X18">
            <v>0</v>
          </cell>
          <cell r="Y18">
            <v>1.125</v>
          </cell>
        </row>
        <row r="19">
          <cell r="G19">
            <v>0</v>
          </cell>
          <cell r="N19" t="str">
            <v>3.59.5</v>
          </cell>
          <cell r="O19">
            <v>2.992</v>
          </cell>
          <cell r="U19" t="str">
            <v>1.3151.43</v>
          </cell>
          <cell r="V19">
            <v>0</v>
          </cell>
          <cell r="W19" t="str">
            <v>1.3151.43u</v>
          </cell>
          <cell r="X19">
            <v>0</v>
          </cell>
          <cell r="Y19">
            <v>1.097</v>
          </cell>
        </row>
        <row r="20">
          <cell r="G20" t="str">
            <v>4.510.5J-55</v>
          </cell>
          <cell r="H20">
            <v>3.9649999999999999</v>
          </cell>
          <cell r="I20">
            <v>3310</v>
          </cell>
          <cell r="J20">
            <v>4380</v>
          </cell>
          <cell r="N20" t="str">
            <v>3.511.2</v>
          </cell>
          <cell r="O20">
            <v>2.9</v>
          </cell>
          <cell r="U20" t="str">
            <v>1.3151.63</v>
          </cell>
          <cell r="V20">
            <v>0</v>
          </cell>
          <cell r="W20" t="str">
            <v>1.3151.63u</v>
          </cell>
          <cell r="X20">
            <v>0</v>
          </cell>
          <cell r="Y20">
            <v>1.0649999999999999</v>
          </cell>
        </row>
        <row r="21">
          <cell r="G21">
            <v>0</v>
          </cell>
          <cell r="N21" t="str">
            <v>3.512.31</v>
          </cell>
          <cell r="O21">
            <v>2.7639999999999998</v>
          </cell>
          <cell r="U21" t="str">
            <v>1.3151.7</v>
          </cell>
          <cell r="V21">
            <v>0</v>
          </cell>
          <cell r="W21" t="str">
            <v>1.3151.7u</v>
          </cell>
          <cell r="X21">
            <v>0</v>
          </cell>
          <cell r="Y21">
            <v>1.0489999999999999</v>
          </cell>
        </row>
        <row r="22">
          <cell r="G22">
            <v>0</v>
          </cell>
          <cell r="N22" t="str">
            <v>3.513.3</v>
          </cell>
          <cell r="O22">
            <v>2.7639999999999998</v>
          </cell>
          <cell r="U22" t="str">
            <v>1.3151.72</v>
          </cell>
          <cell r="V22">
            <v>0</v>
          </cell>
          <cell r="W22" t="str">
            <v>1.3151.72u</v>
          </cell>
          <cell r="X22">
            <v>0</v>
          </cell>
          <cell r="Y22">
            <v>1.0489999999999999</v>
          </cell>
        </row>
        <row r="23">
          <cell r="G23">
            <v>0</v>
          </cell>
          <cell r="N23" t="str">
            <v>3.514.63</v>
          </cell>
          <cell r="O23">
            <v>2.6019999999999999</v>
          </cell>
          <cell r="U23" t="str">
            <v>1.3151.9</v>
          </cell>
          <cell r="V23">
            <v>0</v>
          </cell>
          <cell r="W23" t="str">
            <v>1.3151.9u</v>
          </cell>
          <cell r="X23">
            <v>0</v>
          </cell>
          <cell r="Y23">
            <v>1.0489999999999999</v>
          </cell>
        </row>
        <row r="24">
          <cell r="G24">
            <v>0</v>
          </cell>
          <cell r="N24" t="str">
            <v>3.515.5</v>
          </cell>
          <cell r="O24">
            <v>2.6019999999999999</v>
          </cell>
          <cell r="U24" t="str">
            <v>1.662.3</v>
          </cell>
          <cell r="V24" t="str">
            <v>1.662.3C-75</v>
          </cell>
          <cell r="W24" t="str">
            <v>1.662.3n</v>
          </cell>
          <cell r="X24" t="str">
            <v>1.662.3C-75n</v>
          </cell>
          <cell r="Y24">
            <v>1.38</v>
          </cell>
          <cell r="Z24">
            <v>1.286</v>
          </cell>
          <cell r="AA24">
            <v>11580</v>
          </cell>
          <cell r="AB24">
            <v>11070</v>
          </cell>
        </row>
        <row r="25">
          <cell r="G25" t="str">
            <v>4.511.6C-75</v>
          </cell>
          <cell r="H25">
            <v>3.875</v>
          </cell>
          <cell r="I25">
            <v>6130</v>
          </cell>
          <cell r="J25">
            <v>7290</v>
          </cell>
          <cell r="N25" t="str">
            <v>3.87514.5</v>
          </cell>
          <cell r="O25">
            <v>3.181</v>
          </cell>
          <cell r="U25" t="str">
            <v>1.662.4</v>
          </cell>
          <cell r="V25" t="str">
            <v>1.662.4C-75</v>
          </cell>
          <cell r="W25" t="str">
            <v>1.662.4u</v>
          </cell>
          <cell r="X25" t="str">
            <v>1.662.4C-75u</v>
          </cell>
          <cell r="Y25">
            <v>1.38</v>
          </cell>
          <cell r="Z25">
            <v>1.286</v>
          </cell>
          <cell r="AA25">
            <v>11580</v>
          </cell>
          <cell r="AB25">
            <v>11070</v>
          </cell>
        </row>
        <row r="26">
          <cell r="G26">
            <v>0</v>
          </cell>
          <cell r="N26" t="str">
            <v>410.46</v>
          </cell>
          <cell r="O26">
            <v>3.476</v>
          </cell>
          <cell r="U26" t="str">
            <v>1.662.4</v>
          </cell>
          <cell r="V26" t="str">
            <v>1.662.4F-25</v>
          </cell>
          <cell r="W26" t="str">
            <v>1.662.4u</v>
          </cell>
          <cell r="X26" t="str">
            <v>1.662.4F-25u</v>
          </cell>
          <cell r="Y26">
            <v>1.38</v>
          </cell>
          <cell r="Z26">
            <v>1.286</v>
          </cell>
          <cell r="AA26">
            <v>4400</v>
          </cell>
          <cell r="AB26">
            <v>3690</v>
          </cell>
        </row>
        <row r="27">
          <cell r="G27">
            <v>0</v>
          </cell>
          <cell r="N27" t="str">
            <v>411</v>
          </cell>
          <cell r="O27">
            <v>3.5</v>
          </cell>
          <cell r="U27" t="str">
            <v>1.662.4</v>
          </cell>
          <cell r="V27" t="str">
            <v>1.662.4H-40</v>
          </cell>
          <cell r="W27" t="str">
            <v>1.662.4u</v>
          </cell>
          <cell r="X27" t="str">
            <v>1.662.4H-40u</v>
          </cell>
          <cell r="Y27">
            <v>1.38</v>
          </cell>
          <cell r="Z27">
            <v>1.286</v>
          </cell>
          <cell r="AA27">
            <v>6180</v>
          </cell>
          <cell r="AB27">
            <v>5910</v>
          </cell>
        </row>
        <row r="28">
          <cell r="G28">
            <v>0</v>
          </cell>
          <cell r="N28" t="str">
            <v>411.85</v>
          </cell>
          <cell r="O28">
            <v>3.476</v>
          </cell>
          <cell r="U28" t="str">
            <v>1.662.4</v>
          </cell>
          <cell r="V28" t="str">
            <v>1.662.4K-55</v>
          </cell>
          <cell r="W28" t="str">
            <v>1.662.4u</v>
          </cell>
          <cell r="X28" t="str">
            <v>1.662.4K-55u</v>
          </cell>
          <cell r="Y28">
            <v>1.38</v>
          </cell>
          <cell r="Z28">
            <v>1.286</v>
          </cell>
          <cell r="AA28">
            <v>8490</v>
          </cell>
          <cell r="AB28">
            <v>8120</v>
          </cell>
        </row>
        <row r="29">
          <cell r="G29">
            <v>0</v>
          </cell>
          <cell r="N29" t="str">
            <v>412.93</v>
          </cell>
          <cell r="O29">
            <v>3.34</v>
          </cell>
          <cell r="U29" t="str">
            <v>1.662.4</v>
          </cell>
          <cell r="V29" t="str">
            <v>1.662.4N-80</v>
          </cell>
          <cell r="W29" t="str">
            <v>1.662.4u</v>
          </cell>
          <cell r="X29" t="str">
            <v>1.662.4N-80u</v>
          </cell>
          <cell r="Y29">
            <v>1.38</v>
          </cell>
          <cell r="Z29">
            <v>1.286</v>
          </cell>
          <cell r="AA29">
            <v>12360</v>
          </cell>
          <cell r="AB29">
            <v>11800</v>
          </cell>
        </row>
        <row r="30">
          <cell r="G30">
            <v>0</v>
          </cell>
          <cell r="N30" t="str">
            <v>414</v>
          </cell>
          <cell r="O30">
            <v>3.34</v>
          </cell>
          <cell r="U30" t="str">
            <v>1.662.1</v>
          </cell>
          <cell r="V30">
            <v>0</v>
          </cell>
          <cell r="W30" t="str">
            <v>1.662.1u</v>
          </cell>
          <cell r="X30">
            <v>0</v>
          </cell>
          <cell r="Y30">
            <v>1.41</v>
          </cell>
        </row>
        <row r="31">
          <cell r="G31" t="str">
            <v>4.513.5C-75</v>
          </cell>
          <cell r="H31">
            <v>3.875</v>
          </cell>
          <cell r="I31">
            <v>6130</v>
          </cell>
          <cell r="J31">
            <v>7290</v>
          </cell>
          <cell r="N31" t="str">
            <v>414.69</v>
          </cell>
          <cell r="O31">
            <v>3.24</v>
          </cell>
          <cell r="U31" t="str">
            <v>1.663.02</v>
          </cell>
          <cell r="V31">
            <v>0</v>
          </cell>
          <cell r="W31" t="str">
            <v>1.663.02u</v>
          </cell>
          <cell r="X31">
            <v>0</v>
          </cell>
          <cell r="Y31">
            <v>1.278</v>
          </cell>
        </row>
        <row r="32">
          <cell r="G32">
            <v>0</v>
          </cell>
          <cell r="N32" t="str">
            <v>415.3</v>
          </cell>
          <cell r="O32">
            <v>3.2440000000000002</v>
          </cell>
          <cell r="U32" t="str">
            <v>1.663.24</v>
          </cell>
          <cell r="V32">
            <v>0</v>
          </cell>
          <cell r="W32" t="str">
            <v>1.663.24u</v>
          </cell>
          <cell r="X32">
            <v>0</v>
          </cell>
          <cell r="Y32">
            <v>1.264</v>
          </cell>
        </row>
        <row r="33">
          <cell r="G33">
            <v>0</v>
          </cell>
          <cell r="N33" t="str">
            <v>415.7</v>
          </cell>
          <cell r="O33">
            <v>3.24</v>
          </cell>
          <cell r="U33" t="str">
            <v>1.92.75</v>
          </cell>
          <cell r="V33" t="str">
            <v>1.92.75C-75</v>
          </cell>
          <cell r="W33" t="str">
            <v>1.92.75n</v>
          </cell>
          <cell r="X33" t="str">
            <v>1.92.75C-75n</v>
          </cell>
          <cell r="Y33">
            <v>1.61</v>
          </cell>
          <cell r="Z33">
            <v>1.516</v>
          </cell>
          <cell r="AA33">
            <v>10570</v>
          </cell>
          <cell r="AB33">
            <v>10020</v>
          </cell>
        </row>
        <row r="34">
          <cell r="G34" t="str">
            <v>4.515.1P-110</v>
          </cell>
          <cell r="H34">
            <v>3.875</v>
          </cell>
          <cell r="I34">
            <v>7560</v>
          </cell>
          <cell r="J34">
            <v>10690</v>
          </cell>
          <cell r="N34" t="str">
            <v>4.512.24</v>
          </cell>
          <cell r="O34">
            <v>3.9580000000000002</v>
          </cell>
          <cell r="U34" t="str">
            <v>1.92.9</v>
          </cell>
          <cell r="V34" t="str">
            <v>1.92.9C-75</v>
          </cell>
          <cell r="W34" t="str">
            <v>1.92.9u</v>
          </cell>
          <cell r="X34" t="str">
            <v>1.92.9C-75u</v>
          </cell>
          <cell r="Y34">
            <v>1.61</v>
          </cell>
          <cell r="Z34">
            <v>1.516</v>
          </cell>
          <cell r="AA34">
            <v>10570</v>
          </cell>
          <cell r="AB34">
            <v>10020</v>
          </cell>
        </row>
        <row r="35">
          <cell r="G35">
            <v>0</v>
          </cell>
          <cell r="N35" t="str">
            <v>4.512.75</v>
          </cell>
          <cell r="O35">
            <v>4</v>
          </cell>
          <cell r="U35" t="str">
            <v>1.92.75</v>
          </cell>
          <cell r="V35" t="str">
            <v>1.92.75F-25</v>
          </cell>
          <cell r="W35" t="str">
            <v>1.92.75n</v>
          </cell>
          <cell r="X35" t="str">
            <v>1.92.75F-25n</v>
          </cell>
          <cell r="Y35">
            <v>1.61</v>
          </cell>
          <cell r="Z35">
            <v>1.516</v>
          </cell>
          <cell r="AA35">
            <v>3920</v>
          </cell>
          <cell r="AB35">
            <v>3340</v>
          </cell>
        </row>
        <row r="36">
          <cell r="G36">
            <v>0</v>
          </cell>
          <cell r="N36" t="str">
            <v>4.513.75</v>
          </cell>
          <cell r="O36">
            <v>3.9580000000000002</v>
          </cell>
          <cell r="U36" t="str">
            <v>1.92.9</v>
          </cell>
          <cell r="V36" t="str">
            <v>1.92.9F-25</v>
          </cell>
          <cell r="W36" t="str">
            <v>1.92.9u</v>
          </cell>
          <cell r="X36" t="str">
            <v>1.92.9F-25u</v>
          </cell>
          <cell r="Y36">
            <v>1.61</v>
          </cell>
          <cell r="Z36">
            <v>1.516</v>
          </cell>
          <cell r="AA36">
            <v>3920</v>
          </cell>
          <cell r="AB36">
            <v>3340</v>
          </cell>
        </row>
        <row r="37">
          <cell r="G37">
            <v>0</v>
          </cell>
          <cell r="N37" t="str">
            <v>4.514.98</v>
          </cell>
          <cell r="O37">
            <v>3.8260000000000001</v>
          </cell>
          <cell r="U37" t="str">
            <v>1.92.75</v>
          </cell>
          <cell r="V37" t="str">
            <v>1.92.75H-40</v>
          </cell>
          <cell r="W37" t="str">
            <v>1.92.75n</v>
          </cell>
          <cell r="X37" t="str">
            <v>1.92.75H-40n</v>
          </cell>
          <cell r="Y37">
            <v>1.61</v>
          </cell>
          <cell r="Z37">
            <v>1.516</v>
          </cell>
          <cell r="AA37">
            <v>5640</v>
          </cell>
          <cell r="AB37">
            <v>5350</v>
          </cell>
        </row>
        <row r="38">
          <cell r="G38">
            <v>0</v>
          </cell>
          <cell r="N38" t="str">
            <v>4.516.6</v>
          </cell>
          <cell r="O38">
            <v>3.8260000000000001</v>
          </cell>
          <cell r="U38" t="str">
            <v>1.92.9</v>
          </cell>
          <cell r="V38" t="str">
            <v>1.92.9H-40</v>
          </cell>
          <cell r="W38" t="str">
            <v>1.92.9u</v>
          </cell>
          <cell r="X38" t="str">
            <v>1.92.9H-40u</v>
          </cell>
          <cell r="Y38">
            <v>1.61</v>
          </cell>
          <cell r="Z38">
            <v>1.516</v>
          </cell>
          <cell r="AA38">
            <v>5640</v>
          </cell>
          <cell r="AB38">
            <v>5350</v>
          </cell>
        </row>
        <row r="39">
          <cell r="G39">
            <v>0</v>
          </cell>
          <cell r="N39" t="str">
            <v>4.518.15</v>
          </cell>
          <cell r="O39">
            <v>3.754</v>
          </cell>
          <cell r="U39" t="str">
            <v>1.92.75</v>
          </cell>
          <cell r="V39" t="str">
            <v>1.92.75J-55</v>
          </cell>
          <cell r="W39" t="str">
            <v>1.92.75n</v>
          </cell>
          <cell r="X39" t="str">
            <v>1.92.75J-55n</v>
          </cell>
          <cell r="Y39">
            <v>1.61</v>
          </cell>
          <cell r="Z39">
            <v>1.516</v>
          </cell>
          <cell r="AA39">
            <v>7750</v>
          </cell>
          <cell r="AB39">
            <v>7350</v>
          </cell>
        </row>
        <row r="40">
          <cell r="G40">
            <v>0</v>
          </cell>
          <cell r="N40" t="str">
            <v>4.518.69</v>
          </cell>
          <cell r="O40">
            <v>3.64</v>
          </cell>
          <cell r="U40" t="str">
            <v>1.92.9</v>
          </cell>
          <cell r="V40" t="str">
            <v>1.92.9J-55</v>
          </cell>
          <cell r="W40" t="str">
            <v>1.92.9u</v>
          </cell>
          <cell r="X40" t="str">
            <v>1.92.9J-55u</v>
          </cell>
          <cell r="Y40">
            <v>1.61</v>
          </cell>
          <cell r="Z40">
            <v>1.516</v>
          </cell>
          <cell r="AA40">
            <v>7750</v>
          </cell>
          <cell r="AB40">
            <v>7350</v>
          </cell>
        </row>
        <row r="41">
          <cell r="G41">
            <v>0</v>
          </cell>
          <cell r="N41" t="str">
            <v>4.520</v>
          </cell>
          <cell r="O41">
            <v>3.64</v>
          </cell>
          <cell r="U41" t="str">
            <v>1.92.75</v>
          </cell>
          <cell r="V41" t="str">
            <v>1.92.75N-80</v>
          </cell>
          <cell r="W41" t="str">
            <v>1.92.75n</v>
          </cell>
          <cell r="X41" t="str">
            <v>1.92.75N-80n</v>
          </cell>
          <cell r="Y41">
            <v>1.61</v>
          </cell>
          <cell r="Z41">
            <v>1.516</v>
          </cell>
          <cell r="AA41">
            <v>11280</v>
          </cell>
          <cell r="AB41">
            <v>10680</v>
          </cell>
        </row>
        <row r="42">
          <cell r="G42">
            <v>0</v>
          </cell>
          <cell r="N42" t="str">
            <v>4.521.36</v>
          </cell>
          <cell r="O42">
            <v>3.5</v>
          </cell>
          <cell r="U42" t="str">
            <v>1.92.9</v>
          </cell>
          <cell r="V42" t="str">
            <v>1.92.9N-80</v>
          </cell>
          <cell r="W42" t="str">
            <v>1.92.9u</v>
          </cell>
          <cell r="X42" t="str">
            <v>1.92.9N-80u</v>
          </cell>
          <cell r="Y42">
            <v>1.61</v>
          </cell>
          <cell r="Z42">
            <v>1.516</v>
          </cell>
          <cell r="AA42">
            <v>11280</v>
          </cell>
          <cell r="AB42">
            <v>10680</v>
          </cell>
        </row>
        <row r="43">
          <cell r="G43">
            <v>0</v>
          </cell>
          <cell r="N43" t="str">
            <v>4.522.82</v>
          </cell>
          <cell r="O43">
            <v>3.5</v>
          </cell>
          <cell r="U43" t="str">
            <v>1.92.4</v>
          </cell>
          <cell r="V43">
            <v>0</v>
          </cell>
          <cell r="W43" t="str">
            <v>1.92.4u</v>
          </cell>
          <cell r="X43">
            <v>0</v>
          </cell>
          <cell r="Y43">
            <v>1.65</v>
          </cell>
        </row>
        <row r="44">
          <cell r="G44">
            <v>0</v>
          </cell>
          <cell r="N44" t="str">
            <v>4.524.66</v>
          </cell>
          <cell r="O44">
            <v>3.4</v>
          </cell>
          <cell r="U44" t="str">
            <v>1.92.75</v>
          </cell>
          <cell r="V44">
            <v>0</v>
          </cell>
          <cell r="W44" t="str">
            <v>1.92.75u</v>
          </cell>
          <cell r="X44">
            <v>0</v>
          </cell>
          <cell r="Y44">
            <v>1.61</v>
          </cell>
        </row>
        <row r="45">
          <cell r="G45">
            <v>0</v>
          </cell>
          <cell r="N45" t="str">
            <v>4.7519.08</v>
          </cell>
          <cell r="O45">
            <v>4</v>
          </cell>
          <cell r="U45" t="str">
            <v>1.93.2</v>
          </cell>
          <cell r="V45">
            <v>0</v>
          </cell>
          <cell r="W45" t="str">
            <v>1.93.2u</v>
          </cell>
          <cell r="X45">
            <v>0</v>
          </cell>
          <cell r="Y45">
            <v>1.7509999999999999</v>
          </cell>
        </row>
        <row r="46">
          <cell r="G46">
            <v>0</v>
          </cell>
          <cell r="N46" t="str">
            <v>514.2</v>
          </cell>
          <cell r="O46">
            <v>4.5</v>
          </cell>
          <cell r="U46" t="str">
            <v>1.93.25</v>
          </cell>
          <cell r="V46">
            <v>0</v>
          </cell>
          <cell r="W46" t="str">
            <v>1.93.25u</v>
          </cell>
          <cell r="X46">
            <v>0</v>
          </cell>
          <cell r="Y46">
            <v>1.7509999999999999</v>
          </cell>
        </row>
        <row r="47">
          <cell r="G47">
            <v>0</v>
          </cell>
          <cell r="N47" t="str">
            <v>515</v>
          </cell>
          <cell r="O47">
            <v>4.4080000000000004</v>
          </cell>
          <cell r="U47" t="str">
            <v>1.93.63</v>
          </cell>
          <cell r="V47">
            <v>0</v>
          </cell>
          <cell r="W47" t="str">
            <v>1.93.63u</v>
          </cell>
          <cell r="X47">
            <v>0</v>
          </cell>
          <cell r="Y47">
            <v>1.5</v>
          </cell>
        </row>
        <row r="48">
          <cell r="G48">
            <v>0</v>
          </cell>
          <cell r="N48" t="str">
            <v>519.5</v>
          </cell>
          <cell r="O48">
            <v>4.2759999999999998</v>
          </cell>
          <cell r="U48" t="str">
            <v>1.93.64</v>
          </cell>
          <cell r="V48">
            <v>0</v>
          </cell>
          <cell r="W48" t="str">
            <v>1.93.64u</v>
          </cell>
          <cell r="X48">
            <v>0</v>
          </cell>
          <cell r="Y48">
            <v>1.5</v>
          </cell>
        </row>
        <row r="49">
          <cell r="G49">
            <v>0</v>
          </cell>
          <cell r="N49" t="str">
            <v>520.5</v>
          </cell>
          <cell r="O49">
            <v>4.2140000000000004</v>
          </cell>
          <cell r="U49" t="str">
            <v>1.93.93</v>
          </cell>
          <cell r="V49">
            <v>0</v>
          </cell>
          <cell r="W49" t="str">
            <v>1.93.93u</v>
          </cell>
          <cell r="X49">
            <v>0</v>
          </cell>
          <cell r="Y49">
            <v>1.462</v>
          </cell>
        </row>
        <row r="50">
          <cell r="G50" t="str">
            <v>511.5F-25</v>
          </cell>
          <cell r="H50">
            <v>4.4349999999999996</v>
          </cell>
          <cell r="I50">
            <v>1820</v>
          </cell>
          <cell r="J50">
            <v>1930</v>
          </cell>
          <cell r="N50" t="str">
            <v>522.2</v>
          </cell>
          <cell r="O50">
            <v>4.859</v>
          </cell>
          <cell r="U50" t="str">
            <v>1.94.19</v>
          </cell>
          <cell r="V50">
            <v>0</v>
          </cell>
          <cell r="W50" t="str">
            <v>1.94.19u</v>
          </cell>
          <cell r="X50">
            <v>0</v>
          </cell>
          <cell r="Y50">
            <v>1.462</v>
          </cell>
        </row>
        <row r="51">
          <cell r="G51">
            <v>0</v>
          </cell>
          <cell r="N51" t="str">
            <v>524.03</v>
          </cell>
          <cell r="O51">
            <v>4</v>
          </cell>
          <cell r="U51" t="str">
            <v>23.23</v>
          </cell>
          <cell r="V51">
            <v>0</v>
          </cell>
          <cell r="W51" t="str">
            <v>23.23u</v>
          </cell>
          <cell r="X51">
            <v>0</v>
          </cell>
          <cell r="Y51">
            <v>1.67</v>
          </cell>
        </row>
        <row r="52">
          <cell r="G52">
            <v>0</v>
          </cell>
          <cell r="N52" t="str">
            <v>525.5</v>
          </cell>
          <cell r="O52">
            <v>3.85</v>
          </cell>
          <cell r="U52" t="str">
            <v>23.3</v>
          </cell>
          <cell r="V52">
            <v>0</v>
          </cell>
          <cell r="W52" t="str">
            <v>23.3u</v>
          </cell>
          <cell r="X52">
            <v>0</v>
          </cell>
          <cell r="Y52">
            <v>1.67</v>
          </cell>
        </row>
        <row r="53">
          <cell r="G53">
            <v>0</v>
          </cell>
          <cell r="N53" t="str">
            <v>525.6</v>
          </cell>
          <cell r="O53">
            <v>4</v>
          </cell>
          <cell r="U53" t="str">
            <v>23.4</v>
          </cell>
          <cell r="V53">
            <v>0</v>
          </cell>
          <cell r="W53" t="str">
            <v>23.4u</v>
          </cell>
          <cell r="X53">
            <v>0</v>
          </cell>
          <cell r="Y53">
            <v>1.67</v>
          </cell>
        </row>
        <row r="54">
          <cell r="G54" t="str">
            <v>513J-55</v>
          </cell>
          <cell r="H54">
            <v>4.4349999999999996</v>
          </cell>
          <cell r="I54">
            <v>3060</v>
          </cell>
          <cell r="J54">
            <v>4240</v>
          </cell>
          <cell r="N54" t="str">
            <v>5.514.87</v>
          </cell>
          <cell r="O54">
            <v>4.4080000000000004</v>
          </cell>
          <cell r="U54" t="str">
            <v>2.3754.6</v>
          </cell>
          <cell r="V54" t="str">
            <v>2.3754.6C-75</v>
          </cell>
          <cell r="W54" t="str">
            <v>2.3754.6n</v>
          </cell>
          <cell r="X54" t="str">
            <v>2.3754.6C-75n</v>
          </cell>
          <cell r="Y54">
            <v>1.9950000000000001</v>
          </cell>
          <cell r="Z54">
            <v>1.901</v>
          </cell>
          <cell r="AA54">
            <v>11040</v>
          </cell>
          <cell r="AB54">
            <v>10500</v>
          </cell>
        </row>
        <row r="55">
          <cell r="G55">
            <v>0</v>
          </cell>
          <cell r="N55" t="str">
            <v>5.516.25</v>
          </cell>
          <cell r="O55">
            <v>4.4080000000000004</v>
          </cell>
          <cell r="U55" t="str">
            <v>2.3755.8</v>
          </cell>
          <cell r="V55" t="str">
            <v>2.3755.8C-75</v>
          </cell>
          <cell r="W55" t="str">
            <v>2.3755.8n</v>
          </cell>
          <cell r="X55" t="str">
            <v>2.3755.8C-75n</v>
          </cell>
          <cell r="Y55">
            <v>1.867</v>
          </cell>
          <cell r="Z55">
            <v>1.7729999999999999</v>
          </cell>
          <cell r="AA55">
            <v>14330</v>
          </cell>
          <cell r="AB55">
            <v>14040</v>
          </cell>
        </row>
        <row r="56">
          <cell r="G56" t="str">
            <v>515C-75</v>
          </cell>
          <cell r="H56">
            <v>4.2830000000000004</v>
          </cell>
          <cell r="I56">
            <v>6970</v>
          </cell>
          <cell r="J56">
            <v>7770</v>
          </cell>
          <cell r="N56" t="str">
            <v>5.516.87</v>
          </cell>
          <cell r="O56">
            <v>4.8920000000000003</v>
          </cell>
          <cell r="U56" t="str">
            <v>2.3754.7</v>
          </cell>
          <cell r="V56" t="str">
            <v>2.3754.7C-75</v>
          </cell>
          <cell r="W56" t="str">
            <v>2.3754.7u</v>
          </cell>
          <cell r="X56" t="str">
            <v>2.3754.7C-75u</v>
          </cell>
          <cell r="Y56">
            <v>1.9950000000000001</v>
          </cell>
          <cell r="Z56">
            <v>1.901</v>
          </cell>
          <cell r="AA56">
            <v>11040</v>
          </cell>
          <cell r="AB56">
            <v>10500</v>
          </cell>
        </row>
        <row r="57">
          <cell r="G57" t="str">
            <v>518C-75</v>
          </cell>
          <cell r="H57">
            <v>4.2830000000000004</v>
          </cell>
          <cell r="I57">
            <v>6970</v>
          </cell>
          <cell r="J57">
            <v>7770</v>
          </cell>
          <cell r="N57" t="str">
            <v>5.517.93</v>
          </cell>
          <cell r="O57">
            <v>4.2759999999999998</v>
          </cell>
          <cell r="U57" t="str">
            <v>2.3755.95</v>
          </cell>
          <cell r="V57" t="str">
            <v>2.3755.95C-75</v>
          </cell>
          <cell r="W57" t="str">
            <v>2.3755.95u</v>
          </cell>
          <cell r="X57" t="str">
            <v>2.3755.95C-75u</v>
          </cell>
          <cell r="Y57">
            <v>1.867</v>
          </cell>
          <cell r="Z57">
            <v>1.7729999999999999</v>
          </cell>
          <cell r="AA57">
            <v>14330</v>
          </cell>
          <cell r="AB57">
            <v>14040</v>
          </cell>
        </row>
        <row r="58">
          <cell r="G58">
            <v>0</v>
          </cell>
          <cell r="N58" t="str">
            <v>5.519.2</v>
          </cell>
          <cell r="O58">
            <v>4.8920000000000003</v>
          </cell>
          <cell r="U58" t="str">
            <v>2.3754</v>
          </cell>
          <cell r="V58" t="str">
            <v>2.3754C-75</v>
          </cell>
          <cell r="W58" t="str">
            <v>2.3754n</v>
          </cell>
          <cell r="X58" t="str">
            <v>2.3754C-75n</v>
          </cell>
          <cell r="Y58">
            <v>2.0409999999999999</v>
          </cell>
          <cell r="Z58">
            <v>1.9470000000000001</v>
          </cell>
          <cell r="AA58">
            <v>9520</v>
          </cell>
          <cell r="AB58">
            <v>9230</v>
          </cell>
        </row>
        <row r="59">
          <cell r="G59">
            <v>0</v>
          </cell>
          <cell r="N59" t="str">
            <v>5.519.5</v>
          </cell>
          <cell r="O59">
            <v>4.2759999999999998</v>
          </cell>
          <cell r="U59" t="str">
            <v>2.3754</v>
          </cell>
          <cell r="V59" t="str">
            <v>2.3754F-25</v>
          </cell>
          <cell r="W59" t="str">
            <v>2.3754n</v>
          </cell>
          <cell r="X59" t="str">
            <v>2.3754F-25n</v>
          </cell>
          <cell r="Y59">
            <v>2.0409999999999999</v>
          </cell>
          <cell r="Z59">
            <v>1.9470000000000001</v>
          </cell>
          <cell r="AA59">
            <v>3530</v>
          </cell>
          <cell r="AB59">
            <v>3080</v>
          </cell>
        </row>
        <row r="60">
          <cell r="G60">
            <v>0</v>
          </cell>
          <cell r="N60" t="str">
            <v>5.519.5</v>
          </cell>
          <cell r="O60">
            <v>4.2759999999999998</v>
          </cell>
          <cell r="U60" t="str">
            <v>2.3754.6</v>
          </cell>
          <cell r="V60" t="str">
            <v>2.3754.6F-25</v>
          </cell>
          <cell r="W60" t="str">
            <v>2.3754.6n</v>
          </cell>
          <cell r="X60" t="str">
            <v>2.3754.6F-25n</v>
          </cell>
          <cell r="Y60">
            <v>1.9950000000000001</v>
          </cell>
          <cell r="Z60">
            <v>1.901</v>
          </cell>
          <cell r="AA60">
            <v>4160</v>
          </cell>
          <cell r="AB60">
            <v>3500</v>
          </cell>
        </row>
        <row r="61">
          <cell r="G61">
            <v>0</v>
          </cell>
          <cell r="N61" t="str">
            <v>5.519.81</v>
          </cell>
          <cell r="O61">
            <v>4.7779999999999996</v>
          </cell>
          <cell r="U61" t="str">
            <v>2.3754.7</v>
          </cell>
          <cell r="V61" t="str">
            <v>2.3754.7F-25</v>
          </cell>
          <cell r="W61" t="str">
            <v>2.3754.7u</v>
          </cell>
          <cell r="X61" t="str">
            <v>2.3754.7F-25u</v>
          </cell>
          <cell r="Y61">
            <v>1.9950000000000001</v>
          </cell>
          <cell r="Z61">
            <v>1.901</v>
          </cell>
          <cell r="AA61">
            <v>4160</v>
          </cell>
          <cell r="AB61">
            <v>3500</v>
          </cell>
        </row>
        <row r="62">
          <cell r="G62">
            <v>0</v>
          </cell>
          <cell r="N62" t="str">
            <v>5.520.5</v>
          </cell>
          <cell r="O62">
            <v>4.2140000000000004</v>
          </cell>
          <cell r="U62" t="str">
            <v>2.3754</v>
          </cell>
          <cell r="V62" t="str">
            <v>2.3754H-40</v>
          </cell>
          <cell r="W62" t="str">
            <v>2.3754n</v>
          </cell>
          <cell r="X62" t="str">
            <v>2.3754H-40n</v>
          </cell>
          <cell r="Y62">
            <v>2.0409999999999999</v>
          </cell>
          <cell r="Z62">
            <v>1.9470000000000001</v>
          </cell>
          <cell r="AA62">
            <v>5230</v>
          </cell>
          <cell r="AB62">
            <v>4930</v>
          </cell>
        </row>
        <row r="63">
          <cell r="G63">
            <v>0</v>
          </cell>
          <cell r="N63" t="str">
            <v>5.521.9</v>
          </cell>
          <cell r="O63">
            <v>4.7779999999999996</v>
          </cell>
          <cell r="U63" t="str">
            <v>2.3754.6</v>
          </cell>
          <cell r="V63" t="str">
            <v>2.3754.6H-40</v>
          </cell>
          <cell r="W63" t="str">
            <v>2.3754.6n</v>
          </cell>
          <cell r="X63" t="str">
            <v>2.3754.6H-40n</v>
          </cell>
          <cell r="Y63">
            <v>1.9950000000000001</v>
          </cell>
          <cell r="Z63">
            <v>1.901</v>
          </cell>
          <cell r="AA63">
            <v>5890</v>
          </cell>
          <cell r="AB63">
            <v>5600</v>
          </cell>
        </row>
        <row r="64">
          <cell r="G64">
            <v>0</v>
          </cell>
          <cell r="N64" t="str">
            <v>5.522.2</v>
          </cell>
          <cell r="O64">
            <v>4.859</v>
          </cell>
          <cell r="U64" t="str">
            <v>2.3754.7</v>
          </cell>
          <cell r="V64" t="str">
            <v>2.3754.7H-40</v>
          </cell>
          <cell r="W64" t="str">
            <v>2.3754.7u</v>
          </cell>
          <cell r="X64" t="str">
            <v>2.3754.7H-40u</v>
          </cell>
          <cell r="Y64">
            <v>1.9950000000000001</v>
          </cell>
          <cell r="Z64">
            <v>1.901</v>
          </cell>
          <cell r="AA64">
            <v>5890</v>
          </cell>
          <cell r="AB64">
            <v>5600</v>
          </cell>
        </row>
        <row r="65">
          <cell r="G65">
            <v>0</v>
          </cell>
          <cell r="N65" t="str">
            <v>5.522.54</v>
          </cell>
          <cell r="O65">
            <v>4.67</v>
          </cell>
          <cell r="U65" t="str">
            <v>2.3754</v>
          </cell>
          <cell r="V65" t="str">
            <v>2.3754J-55</v>
          </cell>
          <cell r="W65" t="str">
            <v>2.3754n</v>
          </cell>
          <cell r="X65" t="str">
            <v>2.3754J-55n</v>
          </cell>
          <cell r="Y65">
            <v>2.0409999999999999</v>
          </cell>
          <cell r="Z65">
            <v>1.9470000000000001</v>
          </cell>
          <cell r="AA65">
            <v>7190</v>
          </cell>
          <cell r="AB65">
            <v>6770</v>
          </cell>
        </row>
        <row r="66">
          <cell r="G66">
            <v>0</v>
          </cell>
          <cell r="N66" t="str">
            <v>5.524.7</v>
          </cell>
          <cell r="O66">
            <v>4.67</v>
          </cell>
          <cell r="U66" t="str">
            <v>2.3754.6</v>
          </cell>
          <cell r="V66" t="str">
            <v>2.3754.6J-55</v>
          </cell>
          <cell r="W66" t="str">
            <v>2.3754.6n</v>
          </cell>
          <cell r="X66" t="str">
            <v>2.3754.6J-55n</v>
          </cell>
          <cell r="Y66">
            <v>1.9950000000000001</v>
          </cell>
          <cell r="Z66">
            <v>1.901</v>
          </cell>
          <cell r="AA66">
            <v>8100</v>
          </cell>
          <cell r="AB66">
            <v>7700</v>
          </cell>
        </row>
        <row r="67">
          <cell r="G67">
            <v>0</v>
          </cell>
          <cell r="N67" t="str">
            <v>5.562519</v>
          </cell>
          <cell r="O67">
            <v>4.9749999999999996</v>
          </cell>
          <cell r="U67" t="str">
            <v>2.3754.7</v>
          </cell>
          <cell r="V67" t="str">
            <v>2.3754.7J-55</v>
          </cell>
          <cell r="W67" t="str">
            <v>2.3754.7u</v>
          </cell>
          <cell r="X67" t="str">
            <v>2.3754.7J-55u</v>
          </cell>
          <cell r="Y67">
            <v>1.9950000000000001</v>
          </cell>
          <cell r="Z67">
            <v>1.901</v>
          </cell>
          <cell r="AA67">
            <v>8100</v>
          </cell>
          <cell r="AB67">
            <v>7700</v>
          </cell>
        </row>
        <row r="68">
          <cell r="G68">
            <v>0</v>
          </cell>
          <cell r="N68" t="str">
            <v>5.562522.2</v>
          </cell>
          <cell r="O68">
            <v>4.859</v>
          </cell>
          <cell r="U68" t="str">
            <v>2.3754</v>
          </cell>
          <cell r="V68" t="str">
            <v>2.3754N-80</v>
          </cell>
          <cell r="W68" t="str">
            <v>2.3754n</v>
          </cell>
          <cell r="X68" t="str">
            <v>2.3754N-80n</v>
          </cell>
          <cell r="Y68">
            <v>2.0409999999999999</v>
          </cell>
          <cell r="Z68">
            <v>1.9470000000000001</v>
          </cell>
          <cell r="AA68">
            <v>9980</v>
          </cell>
          <cell r="AB68">
            <v>9840</v>
          </cell>
        </row>
        <row r="69">
          <cell r="G69">
            <v>0</v>
          </cell>
          <cell r="N69" t="str">
            <v>5.562525.25</v>
          </cell>
          <cell r="O69">
            <v>4.7329999999999997</v>
          </cell>
          <cell r="U69" t="str">
            <v>2.3754.6</v>
          </cell>
          <cell r="V69" t="str">
            <v>2.3754.6N-80</v>
          </cell>
          <cell r="W69" t="str">
            <v>2.3754.6n</v>
          </cell>
          <cell r="X69" t="str">
            <v>2.3754.6N-80n</v>
          </cell>
          <cell r="Y69">
            <v>1.9950000000000001</v>
          </cell>
          <cell r="Z69">
            <v>1.901</v>
          </cell>
          <cell r="AA69">
            <v>11780</v>
          </cell>
          <cell r="AB69">
            <v>11200</v>
          </cell>
        </row>
        <row r="70">
          <cell r="G70">
            <v>0</v>
          </cell>
          <cell r="N70" t="str">
            <v>5.7523.4</v>
          </cell>
          <cell r="O70">
            <v>5</v>
          </cell>
          <cell r="U70" t="str">
            <v>2.3755.8</v>
          </cell>
          <cell r="V70" t="str">
            <v>2.3755.8N-80</v>
          </cell>
          <cell r="W70" t="str">
            <v>2.3755.8n</v>
          </cell>
          <cell r="X70" t="str">
            <v>2.3755.8N-80n</v>
          </cell>
          <cell r="Y70">
            <v>1.867</v>
          </cell>
          <cell r="Z70">
            <v>1.7729999999999999</v>
          </cell>
          <cell r="AA70">
            <v>15280</v>
          </cell>
          <cell r="AB70">
            <v>14970</v>
          </cell>
        </row>
        <row r="71">
          <cell r="G71">
            <v>0</v>
          </cell>
          <cell r="N71" t="str">
            <v>6.62522.19</v>
          </cell>
          <cell r="O71">
            <v>5.9649999999999999</v>
          </cell>
          <cell r="U71" t="str">
            <v>2.3754.7</v>
          </cell>
          <cell r="V71" t="str">
            <v>2.3754.7N-80</v>
          </cell>
          <cell r="W71" t="str">
            <v>2.3754.7u</v>
          </cell>
          <cell r="X71" t="str">
            <v>2.3754.7N-80u</v>
          </cell>
          <cell r="Y71">
            <v>1.9950000000000001</v>
          </cell>
          <cell r="Z71">
            <v>1.901</v>
          </cell>
          <cell r="AA71">
            <v>11780</v>
          </cell>
          <cell r="AB71">
            <v>11200</v>
          </cell>
        </row>
        <row r="72">
          <cell r="G72">
            <v>0</v>
          </cell>
          <cell r="N72" t="str">
            <v>6.62522.2</v>
          </cell>
          <cell r="O72">
            <v>6.0650000000000004</v>
          </cell>
          <cell r="U72" t="str">
            <v>2.3755.95</v>
          </cell>
          <cell r="V72" t="str">
            <v>2.3755.95N-80</v>
          </cell>
          <cell r="W72" t="str">
            <v>2.3755.95u</v>
          </cell>
          <cell r="X72" t="str">
            <v>2.3755.95N-80u</v>
          </cell>
          <cell r="Y72">
            <v>1.867</v>
          </cell>
          <cell r="Z72">
            <v>1.7729999999999999</v>
          </cell>
          <cell r="AA72">
            <v>15280</v>
          </cell>
          <cell r="AB72">
            <v>14970</v>
          </cell>
        </row>
        <row r="73">
          <cell r="G73">
            <v>0</v>
          </cell>
          <cell r="N73" t="str">
            <v>6.62525.2</v>
          </cell>
          <cell r="O73">
            <v>5.9649999999999999</v>
          </cell>
          <cell r="U73" t="str">
            <v>2.3754.6</v>
          </cell>
          <cell r="V73" t="str">
            <v>2.3754.6P-105</v>
          </cell>
          <cell r="W73" t="str">
            <v>2.3754.6n</v>
          </cell>
          <cell r="X73" t="str">
            <v>2.3754.6P-105n</v>
          </cell>
          <cell r="Y73">
            <v>1.9950000000000001</v>
          </cell>
          <cell r="Z73">
            <v>1.901</v>
          </cell>
          <cell r="AA73">
            <v>15460</v>
          </cell>
          <cell r="AB73">
            <v>14700</v>
          </cell>
        </row>
        <row r="74">
          <cell r="G74">
            <v>0</v>
          </cell>
          <cell r="N74" t="str">
            <v>6.62531.9</v>
          </cell>
          <cell r="O74">
            <v>5.7610000000000001</v>
          </cell>
          <cell r="U74" t="str">
            <v>2.3755.8</v>
          </cell>
          <cell r="V74" t="str">
            <v>2.3755.8P-105</v>
          </cell>
          <cell r="W74" t="str">
            <v>2.3755.8n</v>
          </cell>
          <cell r="X74" t="str">
            <v>2.3755.8P-105n</v>
          </cell>
          <cell r="Y74">
            <v>1.867</v>
          </cell>
          <cell r="Z74">
            <v>1.7729999999999999</v>
          </cell>
          <cell r="AA74">
            <v>20060</v>
          </cell>
          <cell r="AB74">
            <v>19650</v>
          </cell>
        </row>
        <row r="75">
          <cell r="G75" t="str">
            <v>5.513F-25</v>
          </cell>
          <cell r="H75">
            <v>4.9189999999999996</v>
          </cell>
          <cell r="I75">
            <v>1660</v>
          </cell>
          <cell r="J75">
            <v>1810</v>
          </cell>
          <cell r="N75" t="str">
            <v>7.62528.75</v>
          </cell>
          <cell r="O75">
            <v>6.9649999999999999</v>
          </cell>
          <cell r="U75" t="str">
            <v>2.3754.7</v>
          </cell>
          <cell r="V75" t="str">
            <v>2.3754.7P-105</v>
          </cell>
          <cell r="W75" t="str">
            <v>2.3754.7u</v>
          </cell>
          <cell r="X75" t="str">
            <v>2.3754.7P-105u</v>
          </cell>
          <cell r="Y75">
            <v>1.9950000000000001</v>
          </cell>
          <cell r="Z75">
            <v>1.901</v>
          </cell>
          <cell r="AA75">
            <v>15460</v>
          </cell>
          <cell r="AB75">
            <v>14700</v>
          </cell>
        </row>
        <row r="76">
          <cell r="G76">
            <v>0</v>
          </cell>
          <cell r="N76" t="str">
            <v>7.62529.25</v>
          </cell>
          <cell r="O76">
            <v>6.9690000000000003</v>
          </cell>
          <cell r="U76" t="str">
            <v>2.3755.95</v>
          </cell>
          <cell r="V76" t="str">
            <v>2.3755.95P-105</v>
          </cell>
          <cell r="W76" t="str">
            <v>2.3755.95u</v>
          </cell>
          <cell r="X76" t="str">
            <v>2.3755.95P-105u</v>
          </cell>
          <cell r="Y76">
            <v>1.867</v>
          </cell>
          <cell r="Z76">
            <v>1.7729999999999999</v>
          </cell>
          <cell r="AA76">
            <v>20060</v>
          </cell>
          <cell r="AB76">
            <v>19650</v>
          </cell>
        </row>
        <row r="77">
          <cell r="G77" t="str">
            <v>5.514H-40</v>
          </cell>
          <cell r="H77">
            <v>4.8869999999999996</v>
          </cell>
          <cell r="I77">
            <v>2630</v>
          </cell>
          <cell r="J77">
            <v>3110</v>
          </cell>
          <cell r="N77" t="str">
            <v>8.62540</v>
          </cell>
          <cell r="O77">
            <v>7.8250000000000002</v>
          </cell>
          <cell r="U77" t="str">
            <v>2.3752.64</v>
          </cell>
          <cell r="V77">
            <v>0</v>
          </cell>
          <cell r="W77" t="str">
            <v>2.3752.64u</v>
          </cell>
          <cell r="X77">
            <v>0</v>
          </cell>
          <cell r="Y77">
            <v>2.157</v>
          </cell>
        </row>
        <row r="78">
          <cell r="G78">
            <v>0</v>
          </cell>
          <cell r="N78" t="str">
            <v>8.62546.5</v>
          </cell>
          <cell r="O78">
            <v>7.625</v>
          </cell>
          <cell r="U78" t="str">
            <v>2.3753</v>
          </cell>
          <cell r="V78">
            <v>0</v>
          </cell>
          <cell r="W78" t="str">
            <v>2.3753u</v>
          </cell>
          <cell r="X78">
            <v>0</v>
          </cell>
          <cell r="Y78">
            <v>2.125</v>
          </cell>
        </row>
        <row r="79">
          <cell r="G79">
            <v>0</v>
          </cell>
          <cell r="U79" t="str">
            <v>2.3753.1</v>
          </cell>
          <cell r="V79">
            <v>0</v>
          </cell>
          <cell r="W79" t="str">
            <v>2.3753.1u</v>
          </cell>
          <cell r="X79">
            <v>0</v>
          </cell>
          <cell r="Y79">
            <v>2.125</v>
          </cell>
        </row>
        <row r="80">
          <cell r="G80">
            <v>0</v>
          </cell>
          <cell r="U80" t="str">
            <v>2.3753.21</v>
          </cell>
          <cell r="V80">
            <v>0</v>
          </cell>
          <cell r="W80" t="str">
            <v>2.3753.21u</v>
          </cell>
          <cell r="X80">
            <v>0</v>
          </cell>
          <cell r="Y80">
            <v>2.1070000000000002</v>
          </cell>
        </row>
        <row r="81">
          <cell r="G81" t="str">
            <v>5.515.5J-55</v>
          </cell>
          <cell r="H81">
            <v>4.8869999999999996</v>
          </cell>
          <cell r="I81">
            <v>3120</v>
          </cell>
          <cell r="J81">
            <v>4270</v>
          </cell>
          <cell r="U81" t="str">
            <v>2.3753.32</v>
          </cell>
          <cell r="V81">
            <v>0</v>
          </cell>
          <cell r="W81" t="str">
            <v>2.3753.32u</v>
          </cell>
          <cell r="X81">
            <v>0</v>
          </cell>
          <cell r="Y81">
            <v>2.1070000000000002</v>
          </cell>
        </row>
        <row r="82">
          <cell r="G82" t="str">
            <v>5.517C-75</v>
          </cell>
          <cell r="H82">
            <v>4.7670000000000003</v>
          </cell>
          <cell r="I82">
            <v>6070</v>
          </cell>
          <cell r="J82">
            <v>7250</v>
          </cell>
          <cell r="U82" t="str">
            <v>2.3753.7</v>
          </cell>
          <cell r="V82">
            <v>0</v>
          </cell>
          <cell r="W82" t="str">
            <v>2.3753.7u</v>
          </cell>
          <cell r="X82">
            <v>0</v>
          </cell>
          <cell r="Y82">
            <v>2.0630000000000002</v>
          </cell>
        </row>
        <row r="83">
          <cell r="G83" t="str">
            <v>5.520C-75</v>
          </cell>
          <cell r="H83">
            <v>4.7670000000000003</v>
          </cell>
          <cell r="I83">
            <v>6070</v>
          </cell>
          <cell r="J83">
            <v>7250</v>
          </cell>
          <cell r="U83" t="str">
            <v>2.3754</v>
          </cell>
          <cell r="V83">
            <v>0</v>
          </cell>
          <cell r="W83" t="str">
            <v>2.3754u</v>
          </cell>
          <cell r="X83">
            <v>0</v>
          </cell>
          <cell r="Y83">
            <v>2.0409999999999999</v>
          </cell>
        </row>
        <row r="84">
          <cell r="G84">
            <v>0</v>
          </cell>
          <cell r="U84" t="str">
            <v>2.3754.05</v>
          </cell>
          <cell r="V84">
            <v>0</v>
          </cell>
          <cell r="W84" t="str">
            <v>2.3754.05u</v>
          </cell>
          <cell r="X84">
            <v>0</v>
          </cell>
          <cell r="Y84">
            <v>2.0310000000000001</v>
          </cell>
        </row>
        <row r="85">
          <cell r="G85">
            <v>0</v>
          </cell>
          <cell r="U85" t="str">
            <v>2.3754.1</v>
          </cell>
          <cell r="V85">
            <v>0</v>
          </cell>
          <cell r="W85" t="str">
            <v>2.3754.1u</v>
          </cell>
          <cell r="X85">
            <v>0</v>
          </cell>
          <cell r="Y85">
            <v>2.0409999999999999</v>
          </cell>
        </row>
        <row r="86">
          <cell r="G86" t="str">
            <v>5.523C-75</v>
          </cell>
          <cell r="H86">
            <v>4.7670000000000003</v>
          </cell>
          <cell r="I86">
            <v>6070</v>
          </cell>
          <cell r="J86">
            <v>7250</v>
          </cell>
          <cell r="U86" t="str">
            <v>2.3754.39</v>
          </cell>
          <cell r="V86">
            <v>0</v>
          </cell>
          <cell r="W86" t="str">
            <v>2.3754.39u</v>
          </cell>
          <cell r="X86">
            <v>0</v>
          </cell>
          <cell r="Y86">
            <v>1.9990000000000001</v>
          </cell>
        </row>
        <row r="87">
          <cell r="G87">
            <v>0</v>
          </cell>
          <cell r="U87" t="str">
            <v>2.3754.43</v>
          </cell>
          <cell r="V87">
            <v>0</v>
          </cell>
          <cell r="W87" t="str">
            <v>2.3754.43u</v>
          </cell>
          <cell r="X87">
            <v>0</v>
          </cell>
          <cell r="Y87">
            <v>1.9950000000000001</v>
          </cell>
        </row>
        <row r="88">
          <cell r="G88">
            <v>0</v>
          </cell>
          <cell r="U88" t="str">
            <v>2.3754.71</v>
          </cell>
          <cell r="V88">
            <v>0</v>
          </cell>
          <cell r="W88" t="str">
            <v>2.3754.71u</v>
          </cell>
          <cell r="X88">
            <v>0</v>
          </cell>
          <cell r="Y88">
            <v>1.9690000000000001</v>
          </cell>
        </row>
        <row r="89">
          <cell r="G89">
            <v>0</v>
          </cell>
          <cell r="U89" t="str">
            <v>2.3755</v>
          </cell>
          <cell r="V89">
            <v>0</v>
          </cell>
          <cell r="W89" t="str">
            <v>2.3755u</v>
          </cell>
          <cell r="X89">
            <v>0</v>
          </cell>
          <cell r="Y89">
            <v>1.9470000000000001</v>
          </cell>
        </row>
        <row r="90">
          <cell r="G90">
            <v>0</v>
          </cell>
          <cell r="U90" t="str">
            <v>2.3755.01</v>
          </cell>
          <cell r="V90">
            <v>0</v>
          </cell>
          <cell r="W90" t="str">
            <v>2.3755.01u</v>
          </cell>
          <cell r="X90">
            <v>0</v>
          </cell>
          <cell r="Y90">
            <v>1.9390000000000001</v>
          </cell>
        </row>
        <row r="91">
          <cell r="G91">
            <v>0</v>
          </cell>
          <cell r="U91" t="str">
            <v>2.3755.02</v>
          </cell>
          <cell r="V91">
            <v>0</v>
          </cell>
          <cell r="W91" t="str">
            <v>2.3755.02u</v>
          </cell>
          <cell r="X91">
            <v>0</v>
          </cell>
          <cell r="Y91">
            <v>1.9370000000000001</v>
          </cell>
        </row>
        <row r="92">
          <cell r="G92">
            <v>0</v>
          </cell>
          <cell r="U92" t="str">
            <v>2.3755.1</v>
          </cell>
          <cell r="V92">
            <v>0</v>
          </cell>
          <cell r="W92" t="str">
            <v>2.3755.1u</v>
          </cell>
          <cell r="X92">
            <v>0</v>
          </cell>
          <cell r="Y92">
            <v>1.9390000000000001</v>
          </cell>
        </row>
        <row r="93">
          <cell r="G93">
            <v>0</v>
          </cell>
          <cell r="U93" t="str">
            <v>2.3755.2</v>
          </cell>
          <cell r="V93">
            <v>0</v>
          </cell>
          <cell r="W93" t="str">
            <v>2.3755.2u</v>
          </cell>
          <cell r="X93">
            <v>0</v>
          </cell>
          <cell r="Y93">
            <v>1.9390000000000001</v>
          </cell>
        </row>
        <row r="94">
          <cell r="G94">
            <v>0</v>
          </cell>
          <cell r="U94" t="str">
            <v>2.3755.3</v>
          </cell>
          <cell r="V94">
            <v>0</v>
          </cell>
          <cell r="W94" t="str">
            <v>2.3755.3u</v>
          </cell>
          <cell r="X94">
            <v>0</v>
          </cell>
          <cell r="Y94">
            <v>1.9390000000000001</v>
          </cell>
        </row>
        <row r="95">
          <cell r="G95">
            <v>0</v>
          </cell>
          <cell r="U95" t="str">
            <v>2.3755.67</v>
          </cell>
          <cell r="V95">
            <v>0</v>
          </cell>
          <cell r="W95" t="str">
            <v>2.3755.67u</v>
          </cell>
          <cell r="X95">
            <v>0</v>
          </cell>
          <cell r="Y95">
            <v>1.875</v>
          </cell>
        </row>
        <row r="96">
          <cell r="G96">
            <v>0</v>
          </cell>
          <cell r="U96" t="str">
            <v>2.3755.75</v>
          </cell>
          <cell r="V96">
            <v>0</v>
          </cell>
          <cell r="W96" t="str">
            <v>2.3755.75u</v>
          </cell>
          <cell r="X96">
            <v>0</v>
          </cell>
          <cell r="Y96">
            <v>1.867</v>
          </cell>
        </row>
        <row r="97">
          <cell r="G97">
            <v>0</v>
          </cell>
          <cell r="U97" t="str">
            <v>2.3755.89</v>
          </cell>
          <cell r="V97">
            <v>0</v>
          </cell>
          <cell r="W97" t="str">
            <v>2.3755.89u</v>
          </cell>
          <cell r="X97">
            <v>0</v>
          </cell>
          <cell r="Y97">
            <v>1.853</v>
          </cell>
        </row>
        <row r="98">
          <cell r="G98">
            <v>0</v>
          </cell>
          <cell r="U98" t="str">
            <v>2.3756.2</v>
          </cell>
          <cell r="V98">
            <v>0</v>
          </cell>
          <cell r="W98" t="str">
            <v>2.3756.2u</v>
          </cell>
          <cell r="X98">
            <v>0</v>
          </cell>
          <cell r="Y98">
            <v>1.853</v>
          </cell>
        </row>
        <row r="99">
          <cell r="G99">
            <v>0</v>
          </cell>
          <cell r="U99" t="str">
            <v>2.3756.26</v>
          </cell>
          <cell r="V99">
            <v>0</v>
          </cell>
          <cell r="W99" t="str">
            <v>2.3756.26u</v>
          </cell>
          <cell r="X99">
            <v>0</v>
          </cell>
          <cell r="Y99">
            <v>1.8149999999999999</v>
          </cell>
        </row>
        <row r="100">
          <cell r="G100">
            <v>0</v>
          </cell>
          <cell r="U100" t="str">
            <v>2.3756.65</v>
          </cell>
          <cell r="V100">
            <v>0</v>
          </cell>
          <cell r="W100" t="str">
            <v>2.3756.65u</v>
          </cell>
          <cell r="X100">
            <v>0</v>
          </cell>
          <cell r="Y100">
            <v>1.8149999999999999</v>
          </cell>
        </row>
        <row r="101">
          <cell r="G101">
            <v>0</v>
          </cell>
          <cell r="U101" t="str">
            <v>2.3757.3</v>
          </cell>
          <cell r="V101">
            <v>0</v>
          </cell>
          <cell r="W101" t="str">
            <v>2.3757.3u</v>
          </cell>
          <cell r="X101">
            <v>0</v>
          </cell>
          <cell r="Y101">
            <v>1.7030000000000001</v>
          </cell>
        </row>
        <row r="102">
          <cell r="G102">
            <v>0</v>
          </cell>
          <cell r="U102" t="str">
            <v>2.3757.46</v>
          </cell>
          <cell r="V102">
            <v>0</v>
          </cell>
          <cell r="W102" t="str">
            <v>2.3757.46u</v>
          </cell>
          <cell r="X102">
            <v>0</v>
          </cell>
          <cell r="Y102">
            <v>1.6870000000000001</v>
          </cell>
        </row>
        <row r="103">
          <cell r="G103">
            <v>0</v>
          </cell>
          <cell r="U103" t="str">
            <v>2.3757.7</v>
          </cell>
          <cell r="V103">
            <v>0</v>
          </cell>
          <cell r="W103" t="str">
            <v>2.3757.7u</v>
          </cell>
          <cell r="X103">
            <v>0</v>
          </cell>
          <cell r="Y103">
            <v>1.7030000000000001</v>
          </cell>
        </row>
        <row r="104">
          <cell r="G104">
            <v>0</v>
          </cell>
          <cell r="U104" t="str">
            <v>2.37511.44</v>
          </cell>
          <cell r="V104">
            <v>0</v>
          </cell>
          <cell r="W104" t="str">
            <v>2.37511.44u</v>
          </cell>
          <cell r="X104">
            <v>0</v>
          </cell>
          <cell r="Y104">
            <v>1.9950000000000001</v>
          </cell>
        </row>
        <row r="105">
          <cell r="G105">
            <v>0</v>
          </cell>
          <cell r="U105" t="str">
            <v>2.8756.4</v>
          </cell>
          <cell r="V105" t="str">
            <v>2.8756.4C-75</v>
          </cell>
          <cell r="W105" t="str">
            <v>2.8756.4n</v>
          </cell>
          <cell r="X105" t="str">
            <v>2.8756.4C-75n</v>
          </cell>
          <cell r="Y105">
            <v>2.4409999999999998</v>
          </cell>
          <cell r="Z105">
            <v>2.347</v>
          </cell>
          <cell r="AA105">
            <v>10470</v>
          </cell>
          <cell r="AB105">
            <v>9910</v>
          </cell>
        </row>
        <row r="106">
          <cell r="G106">
            <v>0</v>
          </cell>
          <cell r="U106" t="str">
            <v>2.8756.5</v>
          </cell>
          <cell r="V106" t="str">
            <v>2.8756.5C-75</v>
          </cell>
          <cell r="W106" t="str">
            <v>2.8756.5u</v>
          </cell>
          <cell r="X106" t="str">
            <v>2.8756.5C-75u</v>
          </cell>
          <cell r="Y106">
            <v>2.4409999999999998</v>
          </cell>
          <cell r="Z106">
            <v>2.347</v>
          </cell>
          <cell r="AA106">
            <v>10470</v>
          </cell>
          <cell r="AB106">
            <v>9910</v>
          </cell>
        </row>
        <row r="107">
          <cell r="G107">
            <v>0</v>
          </cell>
          <cell r="U107" t="str">
            <v>2.8758.6</v>
          </cell>
          <cell r="V107" t="str">
            <v>2.8758.6C-75</v>
          </cell>
          <cell r="W107" t="str">
            <v>2.8758.6n</v>
          </cell>
          <cell r="X107" t="str">
            <v>2.8758.6C-75n</v>
          </cell>
          <cell r="Y107">
            <v>2.2589999999999999</v>
          </cell>
          <cell r="Z107">
            <v>2.165</v>
          </cell>
          <cell r="AA107">
            <v>14350</v>
          </cell>
          <cell r="AB107">
            <v>14060</v>
          </cell>
        </row>
        <row r="108">
          <cell r="G108">
            <v>0</v>
          </cell>
          <cell r="U108" t="str">
            <v>2.8758.7</v>
          </cell>
          <cell r="V108" t="str">
            <v>2.8758.7C-75</v>
          </cell>
          <cell r="W108" t="str">
            <v>2.8758.7u</v>
          </cell>
          <cell r="X108" t="str">
            <v>2.8758.7C-75u</v>
          </cell>
          <cell r="Y108">
            <v>2.2589999999999999</v>
          </cell>
          <cell r="Z108">
            <v>2.165</v>
          </cell>
          <cell r="AA108">
            <v>14350</v>
          </cell>
          <cell r="AB108">
            <v>14060</v>
          </cell>
        </row>
        <row r="109">
          <cell r="G109">
            <v>0</v>
          </cell>
          <cell r="U109" t="str">
            <v>2.8756.4</v>
          </cell>
          <cell r="V109" t="str">
            <v>2.8756.4F-25</v>
          </cell>
          <cell r="W109" t="str">
            <v>2.8756.4n</v>
          </cell>
          <cell r="X109" t="str">
            <v>2.8756.4F-25n</v>
          </cell>
          <cell r="Y109">
            <v>2.4409999999999998</v>
          </cell>
          <cell r="Z109">
            <v>2.347</v>
          </cell>
          <cell r="AA109">
            <v>3870</v>
          </cell>
          <cell r="AB109">
            <v>3300</v>
          </cell>
        </row>
        <row r="110">
          <cell r="G110">
            <v>0</v>
          </cell>
          <cell r="U110" t="str">
            <v>2.8756.5</v>
          </cell>
          <cell r="V110" t="str">
            <v>2.8756.5F-25</v>
          </cell>
          <cell r="W110" t="str">
            <v>2.8756.5u</v>
          </cell>
          <cell r="X110" t="str">
            <v>2.8756.5F-25u</v>
          </cell>
          <cell r="Y110">
            <v>2.4409999999999998</v>
          </cell>
          <cell r="Z110">
            <v>2.347</v>
          </cell>
          <cell r="AA110">
            <v>3870</v>
          </cell>
          <cell r="AB110">
            <v>3300</v>
          </cell>
        </row>
        <row r="111">
          <cell r="G111">
            <v>0</v>
          </cell>
          <cell r="U111" t="str">
            <v>2.8756.4</v>
          </cell>
          <cell r="V111" t="str">
            <v>2.8756.4H-40</v>
          </cell>
          <cell r="W111" t="str">
            <v>2.8756.4n</v>
          </cell>
          <cell r="X111" t="str">
            <v>2.8756.4H-40n</v>
          </cell>
          <cell r="Y111">
            <v>2.4409999999999998</v>
          </cell>
          <cell r="Z111">
            <v>2.347</v>
          </cell>
          <cell r="AA111">
            <v>5580</v>
          </cell>
          <cell r="AB111">
            <v>5280</v>
          </cell>
        </row>
        <row r="112">
          <cell r="G112">
            <v>0</v>
          </cell>
          <cell r="U112" t="str">
            <v>2.8756.5</v>
          </cell>
          <cell r="V112" t="str">
            <v>2.8756.5H-40</v>
          </cell>
          <cell r="W112" t="str">
            <v>2.8756.5u</v>
          </cell>
          <cell r="X112" t="str">
            <v>2.8756.5H-40u</v>
          </cell>
          <cell r="Y112">
            <v>2.4409999999999998</v>
          </cell>
          <cell r="Z112">
            <v>2.347</v>
          </cell>
          <cell r="AA112">
            <v>5580</v>
          </cell>
          <cell r="AB112">
            <v>5280</v>
          </cell>
        </row>
        <row r="113">
          <cell r="G113" t="str">
            <v>615F-25</v>
          </cell>
          <cell r="H113">
            <v>5.399</v>
          </cell>
          <cell r="I113">
            <v>1540</v>
          </cell>
          <cell r="J113">
            <v>1740</v>
          </cell>
          <cell r="U113" t="str">
            <v>2.8756.4</v>
          </cell>
          <cell r="V113" t="str">
            <v>2.8756.4J-55</v>
          </cell>
          <cell r="W113" t="str">
            <v>2.8756.4n</v>
          </cell>
          <cell r="X113" t="str">
            <v>2.8756.4J-55n</v>
          </cell>
          <cell r="Y113">
            <v>2.4409999999999998</v>
          </cell>
          <cell r="Z113">
            <v>2.347</v>
          </cell>
          <cell r="AA113">
            <v>7680</v>
          </cell>
          <cell r="AB113">
            <v>7260</v>
          </cell>
        </row>
        <row r="114">
          <cell r="G114">
            <v>0</v>
          </cell>
          <cell r="U114" t="str">
            <v>2.8756.5</v>
          </cell>
          <cell r="V114" t="str">
            <v>2.8756.5J-55</v>
          </cell>
          <cell r="W114" t="str">
            <v>2.8756.5u</v>
          </cell>
          <cell r="X114" t="str">
            <v>2.8756.5J-55u</v>
          </cell>
          <cell r="Y114">
            <v>2.4409999999999998</v>
          </cell>
          <cell r="Z114">
            <v>2.347</v>
          </cell>
          <cell r="AA114">
            <v>7680</v>
          </cell>
          <cell r="AB114">
            <v>7260</v>
          </cell>
        </row>
        <row r="115">
          <cell r="G115">
            <v>0</v>
          </cell>
          <cell r="U115" t="str">
            <v>2.8756.4</v>
          </cell>
          <cell r="V115" t="str">
            <v>2.8756.4N-80</v>
          </cell>
          <cell r="W115" t="str">
            <v>2.8756.4n</v>
          </cell>
          <cell r="X115" t="str">
            <v>2.8756.4N-80n</v>
          </cell>
          <cell r="Y115">
            <v>2.4409999999999998</v>
          </cell>
          <cell r="Z115">
            <v>2.347</v>
          </cell>
          <cell r="AA115">
            <v>11160</v>
          </cell>
          <cell r="AB115">
            <v>10570</v>
          </cell>
        </row>
        <row r="116">
          <cell r="G116">
            <v>0</v>
          </cell>
          <cell r="U116" t="str">
            <v>2.8758.6</v>
          </cell>
          <cell r="V116" t="str">
            <v>2.8758.6N-80</v>
          </cell>
          <cell r="W116" t="str">
            <v>2.8758.6n</v>
          </cell>
          <cell r="X116" t="str">
            <v>2.8758.6N-80n</v>
          </cell>
          <cell r="Y116">
            <v>2.2589999999999999</v>
          </cell>
          <cell r="Z116">
            <v>2.165</v>
          </cell>
          <cell r="AA116">
            <v>15300</v>
          </cell>
          <cell r="AB116">
            <v>15000</v>
          </cell>
        </row>
        <row r="117">
          <cell r="G117">
            <v>0</v>
          </cell>
          <cell r="U117" t="str">
            <v>2.8756.5</v>
          </cell>
          <cell r="V117" t="str">
            <v>2.8756.5N-80</v>
          </cell>
          <cell r="W117" t="str">
            <v>2.8756.5u</v>
          </cell>
          <cell r="X117" t="str">
            <v>2.8756.5N-80u</v>
          </cell>
          <cell r="Y117">
            <v>2.4409999999999998</v>
          </cell>
          <cell r="Z117">
            <v>2.347</v>
          </cell>
          <cell r="AA117">
            <v>11160</v>
          </cell>
          <cell r="AB117">
            <v>10570</v>
          </cell>
        </row>
        <row r="118">
          <cell r="G118">
            <v>0</v>
          </cell>
          <cell r="U118" t="str">
            <v>2.8758.7</v>
          </cell>
          <cell r="V118" t="str">
            <v>2.8758.7N-80</v>
          </cell>
          <cell r="W118" t="str">
            <v>2.8758.7u</v>
          </cell>
          <cell r="X118" t="str">
            <v>2.8758.7N-80u</v>
          </cell>
          <cell r="Y118">
            <v>2.2589999999999999</v>
          </cell>
          <cell r="Z118">
            <v>2.165</v>
          </cell>
          <cell r="AA118">
            <v>15300</v>
          </cell>
          <cell r="AB118">
            <v>15000</v>
          </cell>
        </row>
        <row r="119">
          <cell r="G119">
            <v>0</v>
          </cell>
          <cell r="U119" t="str">
            <v>2.8756.4</v>
          </cell>
          <cell r="V119" t="str">
            <v>2.8756.4P-105</v>
          </cell>
          <cell r="W119" t="str">
            <v>2.8756.4n</v>
          </cell>
          <cell r="X119" t="str">
            <v>2.8756.4P-105n</v>
          </cell>
          <cell r="Y119">
            <v>2.4409999999999998</v>
          </cell>
          <cell r="Z119">
            <v>2.347</v>
          </cell>
          <cell r="AA119">
            <v>14010</v>
          </cell>
          <cell r="AB119">
            <v>13870</v>
          </cell>
        </row>
        <row r="120">
          <cell r="G120" t="str">
            <v>618H-40</v>
          </cell>
          <cell r="H120">
            <v>5.2990000000000004</v>
          </cell>
          <cell r="I120">
            <v>2780</v>
          </cell>
          <cell r="J120">
            <v>3360</v>
          </cell>
          <cell r="U120" t="str">
            <v>2.8758.6</v>
          </cell>
          <cell r="V120" t="str">
            <v>2.8758.6P-105</v>
          </cell>
          <cell r="W120" t="str">
            <v>2.8758.6n</v>
          </cell>
          <cell r="X120" t="str">
            <v>2.8758.6P-105n</v>
          </cell>
          <cell r="Y120">
            <v>2.2589999999999999</v>
          </cell>
          <cell r="Z120">
            <v>2.165</v>
          </cell>
          <cell r="AA120">
            <v>20090</v>
          </cell>
          <cell r="AB120">
            <v>19690</v>
          </cell>
        </row>
        <row r="121">
          <cell r="G121">
            <v>0</v>
          </cell>
          <cell r="U121" t="str">
            <v>2.8756.5</v>
          </cell>
          <cell r="V121" t="str">
            <v>2.8756.5P-105</v>
          </cell>
          <cell r="W121" t="str">
            <v>2.8756.5u</v>
          </cell>
          <cell r="X121" t="str">
            <v>2.8756.5P-105u</v>
          </cell>
          <cell r="Y121">
            <v>2.4409999999999998</v>
          </cell>
          <cell r="Z121">
            <v>2.347</v>
          </cell>
          <cell r="AA121">
            <v>14010</v>
          </cell>
          <cell r="AB121">
            <v>13870</v>
          </cell>
        </row>
        <row r="122">
          <cell r="G122" t="str">
            <v>620N-80</v>
          </cell>
          <cell r="H122">
            <v>5.2990000000000004</v>
          </cell>
          <cell r="I122">
            <v>4740</v>
          </cell>
          <cell r="J122">
            <v>6720</v>
          </cell>
          <cell r="U122" t="str">
            <v>2.8758.7</v>
          </cell>
          <cell r="V122" t="str">
            <v>2.8758.7P-105</v>
          </cell>
          <cell r="W122" t="str">
            <v>2.8758.7u</v>
          </cell>
          <cell r="X122" t="str">
            <v>2.8758.7P-105u</v>
          </cell>
          <cell r="Y122">
            <v>2.2589999999999999</v>
          </cell>
          <cell r="Z122">
            <v>2.165</v>
          </cell>
          <cell r="AA122">
            <v>20090</v>
          </cell>
          <cell r="AB122">
            <v>19690</v>
          </cell>
        </row>
        <row r="123">
          <cell r="G123">
            <v>0</v>
          </cell>
          <cell r="U123" t="str">
            <v>2.8753.67</v>
          </cell>
          <cell r="V123">
            <v>0</v>
          </cell>
          <cell r="W123" t="str">
            <v>2.8753.67u</v>
          </cell>
          <cell r="X123">
            <v>0</v>
          </cell>
          <cell r="Y123">
            <v>2.625</v>
          </cell>
        </row>
        <row r="124">
          <cell r="G124" t="str">
            <v>623N-80</v>
          </cell>
          <cell r="H124">
            <v>5.2990000000000004</v>
          </cell>
          <cell r="I124">
            <v>4740</v>
          </cell>
          <cell r="J124">
            <v>6720</v>
          </cell>
          <cell r="U124" t="str">
            <v>2.8753.92</v>
          </cell>
          <cell r="V124">
            <v>0</v>
          </cell>
          <cell r="W124" t="str">
            <v>2.8753.92u</v>
          </cell>
          <cell r="X124">
            <v>0</v>
          </cell>
          <cell r="Y124">
            <v>2.6070000000000002</v>
          </cell>
        </row>
        <row r="125">
          <cell r="G125">
            <v>0</v>
          </cell>
          <cell r="U125" t="str">
            <v>2.8754.36</v>
          </cell>
          <cell r="V125">
            <v>0</v>
          </cell>
          <cell r="W125" t="str">
            <v>2.8754.36u</v>
          </cell>
          <cell r="X125">
            <v>0</v>
          </cell>
          <cell r="Y125">
            <v>2.5790000000000002</v>
          </cell>
        </row>
        <row r="126">
          <cell r="G126" t="str">
            <v>626P-110</v>
          </cell>
          <cell r="H126">
            <v>5.1150000000000002</v>
          </cell>
          <cell r="I126">
            <v>10380</v>
          </cell>
          <cell r="J126">
            <v>12190</v>
          </cell>
          <cell r="U126" t="str">
            <v>2.8754.53</v>
          </cell>
          <cell r="V126">
            <v>0</v>
          </cell>
          <cell r="W126" t="str">
            <v>2.8754.53u</v>
          </cell>
          <cell r="X126">
            <v>0</v>
          </cell>
          <cell r="Y126">
            <v>2.5630000000000002</v>
          </cell>
        </row>
        <row r="127">
          <cell r="G127" t="str">
            <v>626P-110</v>
          </cell>
          <cell r="H127">
            <v>5.1150000000000002</v>
          </cell>
          <cell r="I127">
            <v>10380</v>
          </cell>
          <cell r="J127">
            <v>12190</v>
          </cell>
          <cell r="U127" t="str">
            <v>2.8754.64</v>
          </cell>
          <cell r="V127">
            <v>0</v>
          </cell>
          <cell r="W127" t="str">
            <v>2.8754.64u</v>
          </cell>
          <cell r="X127">
            <v>0</v>
          </cell>
          <cell r="Y127">
            <v>2.5630000000000002</v>
          </cell>
        </row>
        <row r="128">
          <cell r="G128">
            <v>0</v>
          </cell>
          <cell r="U128" t="str">
            <v>2.8755.4</v>
          </cell>
          <cell r="V128">
            <v>0</v>
          </cell>
          <cell r="W128" t="str">
            <v>2.8755.4u</v>
          </cell>
          <cell r="X128">
            <v>0</v>
          </cell>
          <cell r="Y128">
            <v>2.4990000000000001</v>
          </cell>
        </row>
        <row r="129">
          <cell r="G129">
            <v>0</v>
          </cell>
          <cell r="U129" t="str">
            <v>2.8755.79</v>
          </cell>
          <cell r="V129">
            <v>0</v>
          </cell>
          <cell r="W129" t="str">
            <v>2.8755.79u</v>
          </cell>
          <cell r="X129">
            <v>0</v>
          </cell>
          <cell r="Y129">
            <v>2.4689999999999999</v>
          </cell>
        </row>
        <row r="130">
          <cell r="G130">
            <v>0</v>
          </cell>
          <cell r="U130" t="str">
            <v>2.8755.9</v>
          </cell>
          <cell r="V130">
            <v>0</v>
          </cell>
          <cell r="W130" t="str">
            <v>2.8755.9u</v>
          </cell>
          <cell r="X130">
            <v>0</v>
          </cell>
          <cell r="Y130">
            <v>2.4689999999999999</v>
          </cell>
        </row>
        <row r="131">
          <cell r="G131">
            <v>0</v>
          </cell>
          <cell r="U131" t="str">
            <v>2.8756.16</v>
          </cell>
          <cell r="V131">
            <v>0</v>
          </cell>
          <cell r="W131" t="str">
            <v>2.8756.16u</v>
          </cell>
          <cell r="X131">
            <v>0</v>
          </cell>
          <cell r="Y131">
            <v>2.4409999999999998</v>
          </cell>
        </row>
        <row r="132">
          <cell r="G132">
            <v>0</v>
          </cell>
          <cell r="U132" t="str">
            <v>2.8756.48</v>
          </cell>
          <cell r="V132">
            <v>0</v>
          </cell>
          <cell r="W132" t="str">
            <v>2.8756.48u</v>
          </cell>
          <cell r="X132">
            <v>0</v>
          </cell>
          <cell r="Y132">
            <v>2.323</v>
          </cell>
        </row>
        <row r="133">
          <cell r="G133">
            <v>0</v>
          </cell>
          <cell r="U133" t="str">
            <v>2.8756.48</v>
          </cell>
          <cell r="V133">
            <v>0</v>
          </cell>
          <cell r="W133" t="str">
            <v>2.8756.48u</v>
          </cell>
          <cell r="X133">
            <v>0</v>
          </cell>
          <cell r="Y133">
            <v>2.4689999999999999</v>
          </cell>
        </row>
        <row r="134">
          <cell r="G134">
            <v>0</v>
          </cell>
          <cell r="U134" t="str">
            <v>2.8757.7</v>
          </cell>
          <cell r="V134">
            <v>0</v>
          </cell>
          <cell r="W134" t="str">
            <v>2.8757.7u</v>
          </cell>
          <cell r="X134">
            <v>0</v>
          </cell>
          <cell r="Y134">
            <v>2.323</v>
          </cell>
        </row>
        <row r="135">
          <cell r="G135">
            <v>0</v>
          </cell>
          <cell r="U135" t="str">
            <v>2.8757.8</v>
          </cell>
          <cell r="V135">
            <v>0</v>
          </cell>
          <cell r="W135" t="str">
            <v>2.8757.8u</v>
          </cell>
          <cell r="X135">
            <v>0</v>
          </cell>
          <cell r="Y135">
            <v>2.323</v>
          </cell>
        </row>
        <row r="136">
          <cell r="G136">
            <v>0</v>
          </cell>
          <cell r="U136" t="str">
            <v>2.8757.9</v>
          </cell>
          <cell r="V136">
            <v>0</v>
          </cell>
          <cell r="W136" t="str">
            <v>2.8757.9u</v>
          </cell>
          <cell r="X136">
            <v>0</v>
          </cell>
          <cell r="Y136">
            <v>2.323</v>
          </cell>
        </row>
        <row r="137">
          <cell r="G137">
            <v>0</v>
          </cell>
          <cell r="U137" t="str">
            <v>2.8757.9</v>
          </cell>
          <cell r="V137">
            <v>0</v>
          </cell>
          <cell r="W137" t="str">
            <v>2.8757.9u</v>
          </cell>
          <cell r="X137">
            <v>0</v>
          </cell>
          <cell r="Y137">
            <v>2.323</v>
          </cell>
        </row>
        <row r="138">
          <cell r="G138" t="str">
            <v>6.62517F-25</v>
          </cell>
          <cell r="H138">
            <v>6.01</v>
          </cell>
          <cell r="I138">
            <v>1370</v>
          </cell>
          <cell r="J138">
            <v>1620</v>
          </cell>
          <cell r="U138" t="str">
            <v>2.8758.44</v>
          </cell>
          <cell r="V138">
            <v>0</v>
          </cell>
          <cell r="W138" t="str">
            <v>2.8758.44u</v>
          </cell>
          <cell r="X138">
            <v>0</v>
          </cell>
          <cell r="Y138">
            <v>2.2589999999999999</v>
          </cell>
        </row>
        <row r="139">
          <cell r="G139">
            <v>0</v>
          </cell>
          <cell r="U139" t="str">
            <v>2.8758.9</v>
          </cell>
          <cell r="V139">
            <v>0</v>
          </cell>
          <cell r="W139" t="str">
            <v>2.8758.9u</v>
          </cell>
          <cell r="X139">
            <v>0</v>
          </cell>
          <cell r="Y139">
            <v>2.2429999999999999</v>
          </cell>
        </row>
        <row r="140">
          <cell r="G140">
            <v>0</v>
          </cell>
          <cell r="U140" t="str">
            <v>2.8759.5</v>
          </cell>
          <cell r="V140">
            <v>0</v>
          </cell>
          <cell r="W140" t="str">
            <v>2.8759.5u</v>
          </cell>
          <cell r="X140">
            <v>0</v>
          </cell>
          <cell r="Y140">
            <v>2.1949999999999998</v>
          </cell>
        </row>
        <row r="141">
          <cell r="G141">
            <v>0</v>
          </cell>
          <cell r="U141" t="str">
            <v>2.8759.69</v>
          </cell>
          <cell r="V141">
            <v>0</v>
          </cell>
          <cell r="W141" t="str">
            <v>2.8759.69u</v>
          </cell>
          <cell r="X141">
            <v>0</v>
          </cell>
          <cell r="Y141">
            <v>2.1509999999999998</v>
          </cell>
        </row>
        <row r="142">
          <cell r="G142" t="str">
            <v>6.62520H-40</v>
          </cell>
          <cell r="H142">
            <v>5.9240000000000004</v>
          </cell>
          <cell r="I142">
            <v>4250</v>
          </cell>
          <cell r="J142">
            <v>3040</v>
          </cell>
          <cell r="U142" t="str">
            <v>2.8759.78</v>
          </cell>
          <cell r="V142">
            <v>0</v>
          </cell>
          <cell r="W142" t="str">
            <v>2.8759.78u</v>
          </cell>
          <cell r="X142">
            <v>0</v>
          </cell>
          <cell r="Y142">
            <v>2.1949999999999998</v>
          </cell>
        </row>
        <row r="143">
          <cell r="G143">
            <v>0</v>
          </cell>
          <cell r="U143" t="str">
            <v>2.8759.8</v>
          </cell>
          <cell r="V143">
            <v>0</v>
          </cell>
          <cell r="W143" t="str">
            <v>2.8759.8u</v>
          </cell>
          <cell r="X143">
            <v>0</v>
          </cell>
          <cell r="Y143">
            <v>2.1509999999999998</v>
          </cell>
        </row>
        <row r="144">
          <cell r="G144">
            <v>0</v>
          </cell>
          <cell r="U144" t="str">
            <v>2.87510.39</v>
          </cell>
          <cell r="V144">
            <v>0</v>
          </cell>
          <cell r="W144" t="str">
            <v>2.87510.39u</v>
          </cell>
          <cell r="X144">
            <v>0</v>
          </cell>
          <cell r="Y144">
            <v>2.0910000000000002</v>
          </cell>
        </row>
        <row r="145">
          <cell r="G145">
            <v>0</v>
          </cell>
          <cell r="U145" t="str">
            <v>2.87510.4</v>
          </cell>
          <cell r="V145">
            <v>0</v>
          </cell>
          <cell r="W145" t="str">
            <v>2.87510.4u</v>
          </cell>
          <cell r="X145">
            <v>0</v>
          </cell>
          <cell r="Y145">
            <v>2.1509999999999998</v>
          </cell>
        </row>
        <row r="146">
          <cell r="G146">
            <v>0</v>
          </cell>
          <cell r="U146" t="str">
            <v>2.87510.66</v>
          </cell>
          <cell r="V146">
            <v>0</v>
          </cell>
          <cell r="W146" t="str">
            <v>2.87510.66u</v>
          </cell>
          <cell r="X146">
            <v>0</v>
          </cell>
          <cell r="Y146">
            <v>2.0649999999999999</v>
          </cell>
        </row>
        <row r="147">
          <cell r="G147">
            <v>0</v>
          </cell>
          <cell r="U147" t="str">
            <v>2.87510.7</v>
          </cell>
          <cell r="V147">
            <v>0</v>
          </cell>
          <cell r="W147" t="str">
            <v>2.87510.7u</v>
          </cell>
          <cell r="X147">
            <v>0</v>
          </cell>
          <cell r="Y147">
            <v>2.0649999999999999</v>
          </cell>
        </row>
        <row r="148">
          <cell r="G148" t="str">
            <v>6.62524C-75</v>
          </cell>
          <cell r="H148">
            <v>5.7960000000000003</v>
          </cell>
          <cell r="I148">
            <v>5570</v>
          </cell>
          <cell r="J148">
            <v>6970</v>
          </cell>
          <cell r="U148" t="str">
            <v>2.87510.7</v>
          </cell>
          <cell r="V148">
            <v>0</v>
          </cell>
          <cell r="W148" t="str">
            <v>2.87510.7u</v>
          </cell>
          <cell r="X148">
            <v>0</v>
          </cell>
          <cell r="Y148">
            <v>2.0910000000000002</v>
          </cell>
        </row>
        <row r="149">
          <cell r="G149">
            <v>0</v>
          </cell>
          <cell r="U149" t="str">
            <v>2.87510.7</v>
          </cell>
          <cell r="V149">
            <v>0</v>
          </cell>
          <cell r="W149" t="str">
            <v>2.87510.7u</v>
          </cell>
          <cell r="X149">
            <v>0</v>
          </cell>
          <cell r="Y149">
            <v>2.0910000000000002</v>
          </cell>
        </row>
        <row r="150">
          <cell r="G150">
            <v>0</v>
          </cell>
          <cell r="U150" t="str">
            <v>2.87511</v>
          </cell>
          <cell r="V150">
            <v>0</v>
          </cell>
          <cell r="W150" t="str">
            <v>2.87511u</v>
          </cell>
          <cell r="X150">
            <v>0</v>
          </cell>
          <cell r="Y150">
            <v>2.0649999999999999</v>
          </cell>
        </row>
        <row r="151">
          <cell r="G151">
            <v>0</v>
          </cell>
          <cell r="U151" t="str">
            <v>2.87511.44</v>
          </cell>
          <cell r="V151">
            <v>0</v>
          </cell>
          <cell r="W151" t="str">
            <v>2.87511.44u</v>
          </cell>
          <cell r="X151">
            <v>0</v>
          </cell>
          <cell r="Y151">
            <v>1.9950000000000001</v>
          </cell>
        </row>
        <row r="152">
          <cell r="G152">
            <v>0</v>
          </cell>
          <cell r="U152" t="str">
            <v>2.87511.65</v>
          </cell>
          <cell r="V152">
            <v>0</v>
          </cell>
          <cell r="W152" t="str">
            <v>2.87511.65u</v>
          </cell>
          <cell r="X152">
            <v>0</v>
          </cell>
          <cell r="Y152">
            <v>1.9950000000000001</v>
          </cell>
        </row>
        <row r="153">
          <cell r="G153">
            <v>0</v>
          </cell>
          <cell r="U153" t="str">
            <v>3.57.7</v>
          </cell>
          <cell r="V153" t="str">
            <v>3.57.7C-75</v>
          </cell>
          <cell r="W153" t="str">
            <v>3.57.7n</v>
          </cell>
          <cell r="X153" t="str">
            <v>3.57.7C-75n</v>
          </cell>
          <cell r="Y153">
            <v>3.0680000000000001</v>
          </cell>
          <cell r="Z153">
            <v>2.9430000000000001</v>
          </cell>
          <cell r="AA153">
            <v>7540</v>
          </cell>
          <cell r="AB153">
            <v>8100</v>
          </cell>
        </row>
        <row r="154">
          <cell r="G154">
            <v>0</v>
          </cell>
          <cell r="U154" t="str">
            <v>3.59.2</v>
          </cell>
          <cell r="V154" t="str">
            <v>3.59.2C-75</v>
          </cell>
          <cell r="W154" t="str">
            <v>3.59.2n</v>
          </cell>
          <cell r="X154" t="str">
            <v>3.59.2C-75n</v>
          </cell>
          <cell r="Y154">
            <v>2.992</v>
          </cell>
          <cell r="Z154">
            <v>2.867</v>
          </cell>
          <cell r="AA154">
            <v>10040</v>
          </cell>
          <cell r="AB154">
            <v>9520</v>
          </cell>
        </row>
        <row r="155">
          <cell r="G155" t="str">
            <v>6.62528C-75</v>
          </cell>
          <cell r="H155">
            <v>5.7960000000000003</v>
          </cell>
          <cell r="I155">
            <v>5570</v>
          </cell>
          <cell r="J155">
            <v>6970</v>
          </cell>
          <cell r="U155" t="str">
            <v>3.510.2</v>
          </cell>
          <cell r="V155" t="str">
            <v>3.510.2C-75</v>
          </cell>
          <cell r="W155" t="str">
            <v>3.510.2n</v>
          </cell>
          <cell r="X155" t="str">
            <v>3.510.2C-75n</v>
          </cell>
          <cell r="Y155">
            <v>2.9220000000000002</v>
          </cell>
          <cell r="Z155">
            <v>2.7970000000000002</v>
          </cell>
          <cell r="AA155">
            <v>11360</v>
          </cell>
          <cell r="AB155">
            <v>10840</v>
          </cell>
        </row>
        <row r="156">
          <cell r="G156">
            <v>0</v>
          </cell>
          <cell r="U156" t="str">
            <v>3.512.7</v>
          </cell>
          <cell r="V156" t="str">
            <v>3.512.7C-75</v>
          </cell>
          <cell r="W156" t="str">
            <v>3.512.7n</v>
          </cell>
          <cell r="X156" t="str">
            <v>3.512.7C-75n</v>
          </cell>
          <cell r="Y156">
            <v>2.75</v>
          </cell>
          <cell r="Z156">
            <v>2.625</v>
          </cell>
          <cell r="AA156">
            <v>14350</v>
          </cell>
          <cell r="AB156">
            <v>14060</v>
          </cell>
        </row>
        <row r="157">
          <cell r="G157">
            <v>0</v>
          </cell>
          <cell r="U157" t="str">
            <v>3.59.3</v>
          </cell>
          <cell r="V157" t="str">
            <v>3.59.3C-75</v>
          </cell>
          <cell r="W157" t="str">
            <v>3.59.3u</v>
          </cell>
          <cell r="X157" t="str">
            <v>3.59.3C-75u</v>
          </cell>
          <cell r="Y157">
            <v>2.992</v>
          </cell>
          <cell r="Z157">
            <v>2.867</v>
          </cell>
          <cell r="AA157">
            <v>10040</v>
          </cell>
          <cell r="AB157">
            <v>9520</v>
          </cell>
        </row>
        <row r="158">
          <cell r="G158">
            <v>0</v>
          </cell>
          <cell r="U158" t="str">
            <v>3.512.95</v>
          </cell>
          <cell r="V158" t="str">
            <v>3.512.95C-75</v>
          </cell>
          <cell r="W158" t="str">
            <v>3.512.95u</v>
          </cell>
          <cell r="X158" t="str">
            <v>3.512.95C-75u</v>
          </cell>
          <cell r="Y158">
            <v>2.75</v>
          </cell>
          <cell r="Z158">
            <v>2.625</v>
          </cell>
          <cell r="AA158">
            <v>14350</v>
          </cell>
          <cell r="AB158">
            <v>14060</v>
          </cell>
        </row>
        <row r="159">
          <cell r="G159" t="str">
            <v>6.62532C-75</v>
          </cell>
          <cell r="H159">
            <v>5.7960000000000003</v>
          </cell>
          <cell r="I159">
            <v>5570</v>
          </cell>
          <cell r="J159">
            <v>6970</v>
          </cell>
          <cell r="U159" t="str">
            <v>3.57.7</v>
          </cell>
          <cell r="V159" t="str">
            <v>3.57.7F-25</v>
          </cell>
          <cell r="W159" t="str">
            <v>3.57.7n</v>
          </cell>
          <cell r="X159" t="str">
            <v>3.57.7F-25n</v>
          </cell>
          <cell r="Y159">
            <v>3.0680000000000001</v>
          </cell>
          <cell r="Z159">
            <v>2.9430000000000001</v>
          </cell>
          <cell r="AA159">
            <v>2970</v>
          </cell>
          <cell r="AB159">
            <v>2700</v>
          </cell>
        </row>
        <row r="160">
          <cell r="G160">
            <v>0</v>
          </cell>
          <cell r="U160" t="str">
            <v>3.59.2</v>
          </cell>
          <cell r="V160" t="str">
            <v>3.59.2F-25</v>
          </cell>
          <cell r="W160" t="str">
            <v>3.59.2n</v>
          </cell>
          <cell r="X160" t="str">
            <v>3.59.2F-25n</v>
          </cell>
          <cell r="Y160">
            <v>2.992</v>
          </cell>
          <cell r="Z160">
            <v>2.867</v>
          </cell>
          <cell r="AA160">
            <v>3680</v>
          </cell>
          <cell r="AB160">
            <v>3180</v>
          </cell>
        </row>
        <row r="161">
          <cell r="G161">
            <v>0</v>
          </cell>
          <cell r="U161" t="str">
            <v>3.510.2</v>
          </cell>
          <cell r="V161" t="str">
            <v>3.510.2F-25</v>
          </cell>
          <cell r="W161" t="str">
            <v>3.510.2n</v>
          </cell>
          <cell r="X161" t="str">
            <v>3.510.2F-25n</v>
          </cell>
          <cell r="Y161">
            <v>2.9220000000000002</v>
          </cell>
          <cell r="Z161">
            <v>2.7970000000000002</v>
          </cell>
          <cell r="AA161">
            <v>4330</v>
          </cell>
          <cell r="AB161">
            <v>3610</v>
          </cell>
        </row>
        <row r="162">
          <cell r="G162">
            <v>0</v>
          </cell>
          <cell r="U162" t="str">
            <v>3.59.3</v>
          </cell>
          <cell r="V162" t="str">
            <v>3.59.3F-25</v>
          </cell>
          <cell r="W162" t="str">
            <v>3.59.3u</v>
          </cell>
          <cell r="X162" t="str">
            <v>3.59.3F-25u</v>
          </cell>
          <cell r="Y162">
            <v>2.992</v>
          </cell>
          <cell r="Z162">
            <v>2.867</v>
          </cell>
          <cell r="AA162">
            <v>3680</v>
          </cell>
          <cell r="AB162">
            <v>3180</v>
          </cell>
        </row>
        <row r="163">
          <cell r="G163">
            <v>0</v>
          </cell>
          <cell r="U163" t="str">
            <v>3.57.7</v>
          </cell>
          <cell r="V163" t="str">
            <v>3.57.7H-40</v>
          </cell>
          <cell r="W163" t="str">
            <v>3.57.7n</v>
          </cell>
          <cell r="X163" t="str">
            <v>3.57.7H-40n</v>
          </cell>
          <cell r="Y163">
            <v>3.0680000000000001</v>
          </cell>
          <cell r="Z163">
            <v>2.9430000000000001</v>
          </cell>
          <cell r="AA163">
            <v>4630</v>
          </cell>
          <cell r="AB163">
            <v>4320</v>
          </cell>
        </row>
        <row r="164">
          <cell r="G164">
            <v>0</v>
          </cell>
          <cell r="U164" t="str">
            <v>3.59.2</v>
          </cell>
          <cell r="V164" t="str">
            <v>3.59.2H-40</v>
          </cell>
          <cell r="W164" t="str">
            <v>3.59.2n</v>
          </cell>
          <cell r="X164" t="str">
            <v>3.59.2H-40n</v>
          </cell>
          <cell r="Y164">
            <v>2.992</v>
          </cell>
          <cell r="Z164">
            <v>2.867</v>
          </cell>
          <cell r="AA164">
            <v>5380</v>
          </cell>
          <cell r="AB164">
            <v>5080</v>
          </cell>
        </row>
        <row r="165">
          <cell r="G165">
            <v>0</v>
          </cell>
          <cell r="U165" t="str">
            <v>3.510.2</v>
          </cell>
          <cell r="V165" t="str">
            <v>3.510.2H-40</v>
          </cell>
          <cell r="W165" t="str">
            <v>3.510.2n</v>
          </cell>
          <cell r="X165" t="str">
            <v>3.510.2H-40n</v>
          </cell>
          <cell r="Y165">
            <v>2.9220000000000002</v>
          </cell>
          <cell r="Z165">
            <v>2.7970000000000002</v>
          </cell>
          <cell r="AA165">
            <v>6060</v>
          </cell>
          <cell r="AB165">
            <v>5780</v>
          </cell>
        </row>
        <row r="166">
          <cell r="G166">
            <v>0</v>
          </cell>
          <cell r="U166" t="str">
            <v>3.59.3</v>
          </cell>
          <cell r="V166" t="str">
            <v>3.59.3H-40</v>
          </cell>
          <cell r="W166" t="str">
            <v>3.59.3u</v>
          </cell>
          <cell r="X166" t="str">
            <v>3.59.3H-40u</v>
          </cell>
          <cell r="Y166">
            <v>2.992</v>
          </cell>
          <cell r="Z166">
            <v>2.867</v>
          </cell>
          <cell r="AA166">
            <v>5380</v>
          </cell>
          <cell r="AB166">
            <v>5080</v>
          </cell>
        </row>
        <row r="167">
          <cell r="G167">
            <v>0</v>
          </cell>
          <cell r="U167" t="str">
            <v>3.510.2</v>
          </cell>
          <cell r="V167" t="str">
            <v>3.510.2J-55</v>
          </cell>
          <cell r="W167" t="str">
            <v>3.510.2n</v>
          </cell>
          <cell r="X167" t="str">
            <v>3.510.2J-55n</v>
          </cell>
          <cell r="Y167">
            <v>2.9220000000000002</v>
          </cell>
          <cell r="Z167">
            <v>2.7970000000000002</v>
          </cell>
          <cell r="AA167">
            <v>8330</v>
          </cell>
          <cell r="AB167">
            <v>7940</v>
          </cell>
        </row>
        <row r="168">
          <cell r="G168">
            <v>0</v>
          </cell>
          <cell r="U168" t="str">
            <v>3.57.7</v>
          </cell>
          <cell r="V168" t="str">
            <v>3.57.7J-55</v>
          </cell>
          <cell r="W168" t="str">
            <v>3.57.7n</v>
          </cell>
          <cell r="X168" t="str">
            <v>3.57.7J-55n</v>
          </cell>
          <cell r="Y168">
            <v>3.0680000000000001</v>
          </cell>
          <cell r="Z168">
            <v>2.9430000000000001</v>
          </cell>
          <cell r="AA168">
            <v>5970</v>
          </cell>
          <cell r="AB168">
            <v>5940</v>
          </cell>
        </row>
        <row r="169">
          <cell r="G169">
            <v>0</v>
          </cell>
          <cell r="U169" t="str">
            <v>3.59.2</v>
          </cell>
          <cell r="V169" t="str">
            <v>3.59.2J-55</v>
          </cell>
          <cell r="W169" t="str">
            <v>3.59.2n</v>
          </cell>
          <cell r="X169" t="str">
            <v>3.59.2J-55n</v>
          </cell>
          <cell r="Y169">
            <v>2.992</v>
          </cell>
          <cell r="Z169">
            <v>2.867</v>
          </cell>
          <cell r="AA169">
            <v>7400</v>
          </cell>
          <cell r="AB169">
            <v>6980</v>
          </cell>
        </row>
        <row r="170">
          <cell r="G170">
            <v>0</v>
          </cell>
          <cell r="U170" t="str">
            <v>3.59.3</v>
          </cell>
          <cell r="V170" t="str">
            <v>3.59.3J-55</v>
          </cell>
          <cell r="W170" t="str">
            <v>3.59.3u</v>
          </cell>
          <cell r="X170" t="str">
            <v>3.59.3J-55u</v>
          </cell>
          <cell r="Y170">
            <v>2.992</v>
          </cell>
          <cell r="Z170">
            <v>2.867</v>
          </cell>
          <cell r="AA170">
            <v>7400</v>
          </cell>
          <cell r="AB170">
            <v>6980</v>
          </cell>
        </row>
        <row r="171">
          <cell r="G171">
            <v>0</v>
          </cell>
          <cell r="U171" t="str">
            <v>3.57.7</v>
          </cell>
          <cell r="V171" t="str">
            <v>3.57.7N-80</v>
          </cell>
          <cell r="W171" t="str">
            <v>3.57.7n</v>
          </cell>
          <cell r="X171" t="str">
            <v>3.57.7N-80n</v>
          </cell>
          <cell r="Y171">
            <v>3.0680000000000001</v>
          </cell>
          <cell r="Z171">
            <v>2.9430000000000001</v>
          </cell>
          <cell r="AA171">
            <v>7870</v>
          </cell>
          <cell r="AB171">
            <v>8640</v>
          </cell>
        </row>
        <row r="172">
          <cell r="G172">
            <v>0</v>
          </cell>
          <cell r="U172" t="str">
            <v>3.59.2</v>
          </cell>
          <cell r="V172" t="str">
            <v>3.59.2N-80</v>
          </cell>
          <cell r="W172" t="str">
            <v>3.59.2n</v>
          </cell>
          <cell r="X172" t="str">
            <v>3.59.2N-80n</v>
          </cell>
          <cell r="Y172">
            <v>2.992</v>
          </cell>
          <cell r="Z172">
            <v>2.867</v>
          </cell>
          <cell r="AA172">
            <v>10530</v>
          </cell>
          <cell r="AB172">
            <v>10160</v>
          </cell>
        </row>
        <row r="173">
          <cell r="G173">
            <v>0</v>
          </cell>
          <cell r="U173" t="str">
            <v>3.510.2</v>
          </cell>
          <cell r="V173" t="str">
            <v>3.510.2N-80</v>
          </cell>
          <cell r="W173" t="str">
            <v>3.510.2n</v>
          </cell>
          <cell r="X173" t="str">
            <v>3.510.2N-80n</v>
          </cell>
          <cell r="Y173">
            <v>2.9220000000000002</v>
          </cell>
          <cell r="Z173">
            <v>2.7970000000000002</v>
          </cell>
          <cell r="AA173">
            <v>12120</v>
          </cell>
          <cell r="AB173">
            <v>11560</v>
          </cell>
        </row>
        <row r="174">
          <cell r="G174">
            <v>0</v>
          </cell>
          <cell r="U174" t="str">
            <v>3.512.7</v>
          </cell>
          <cell r="V174" t="str">
            <v>3.512.7N-80</v>
          </cell>
          <cell r="W174" t="str">
            <v>3.512.7n</v>
          </cell>
          <cell r="X174" t="str">
            <v>3.512.7N-80n</v>
          </cell>
          <cell r="Y174">
            <v>2.75</v>
          </cell>
          <cell r="Z174">
            <v>2.625</v>
          </cell>
          <cell r="AA174">
            <v>15310</v>
          </cell>
          <cell r="AB174">
            <v>15000</v>
          </cell>
        </row>
        <row r="175">
          <cell r="G175">
            <v>0</v>
          </cell>
          <cell r="U175" t="str">
            <v>3.59.3</v>
          </cell>
          <cell r="V175" t="str">
            <v>3.59.3N-80</v>
          </cell>
          <cell r="W175" t="str">
            <v>3.59.3u</v>
          </cell>
          <cell r="X175" t="str">
            <v>3.59.3N-80u</v>
          </cell>
          <cell r="Y175">
            <v>2.992</v>
          </cell>
          <cell r="Z175">
            <v>2.867</v>
          </cell>
          <cell r="AA175">
            <v>10530</v>
          </cell>
          <cell r="AB175">
            <v>10160</v>
          </cell>
        </row>
        <row r="176">
          <cell r="G176">
            <v>0</v>
          </cell>
          <cell r="U176" t="str">
            <v>3.512.95</v>
          </cell>
          <cell r="V176" t="str">
            <v>3.512.95N-80</v>
          </cell>
          <cell r="W176" t="str">
            <v>3.512.95u</v>
          </cell>
          <cell r="X176" t="str">
            <v>3.512.95N-80u</v>
          </cell>
          <cell r="Y176">
            <v>2.75</v>
          </cell>
          <cell r="Z176">
            <v>2.625</v>
          </cell>
          <cell r="AA176">
            <v>15310</v>
          </cell>
          <cell r="AB176">
            <v>15000</v>
          </cell>
        </row>
        <row r="177">
          <cell r="G177">
            <v>0</v>
          </cell>
          <cell r="U177" t="str">
            <v>3.59.2</v>
          </cell>
          <cell r="V177" t="str">
            <v>3.59.2P-105</v>
          </cell>
          <cell r="W177" t="str">
            <v>3.59.2n</v>
          </cell>
          <cell r="X177" t="str">
            <v>3.59.2P-105n</v>
          </cell>
          <cell r="Y177">
            <v>2.992</v>
          </cell>
          <cell r="Z177">
            <v>2.867</v>
          </cell>
          <cell r="AA177">
            <v>13050</v>
          </cell>
          <cell r="AB177">
            <v>13340</v>
          </cell>
        </row>
        <row r="178">
          <cell r="G178">
            <v>0</v>
          </cell>
          <cell r="U178" t="str">
            <v>3.512.7</v>
          </cell>
          <cell r="V178" t="str">
            <v>3.512.7P-105</v>
          </cell>
          <cell r="W178" t="str">
            <v>3.512.7n</v>
          </cell>
          <cell r="X178" t="str">
            <v>3.512.7P-105n</v>
          </cell>
          <cell r="Y178">
            <v>2.75</v>
          </cell>
          <cell r="Z178">
            <v>2.625</v>
          </cell>
          <cell r="AA178">
            <v>20090</v>
          </cell>
          <cell r="AB178">
            <v>19690</v>
          </cell>
        </row>
        <row r="179">
          <cell r="G179">
            <v>0</v>
          </cell>
          <cell r="U179" t="str">
            <v>3.59.3</v>
          </cell>
          <cell r="V179" t="str">
            <v>3.59.3P-105</v>
          </cell>
          <cell r="W179" t="str">
            <v>3.59.3u</v>
          </cell>
          <cell r="X179" t="str">
            <v>3.59.3P-105u</v>
          </cell>
          <cell r="Y179">
            <v>2.992</v>
          </cell>
          <cell r="Z179">
            <v>2.867</v>
          </cell>
          <cell r="AA179">
            <v>13050</v>
          </cell>
          <cell r="AB179">
            <v>13340</v>
          </cell>
        </row>
        <row r="180">
          <cell r="G180">
            <v>0</v>
          </cell>
          <cell r="U180" t="str">
            <v>3.512.95</v>
          </cell>
          <cell r="V180" t="str">
            <v>3.512.95P-105</v>
          </cell>
          <cell r="W180" t="str">
            <v>3.512.95u</v>
          </cell>
          <cell r="X180" t="str">
            <v>3.512.95P-105u</v>
          </cell>
          <cell r="Y180">
            <v>2.75</v>
          </cell>
          <cell r="Z180">
            <v>2.625</v>
          </cell>
          <cell r="AA180">
            <v>20090</v>
          </cell>
          <cell r="AB180">
            <v>19690</v>
          </cell>
        </row>
        <row r="181">
          <cell r="G181">
            <v>0</v>
          </cell>
          <cell r="U181" t="str">
            <v>3.54.51</v>
          </cell>
          <cell r="V181">
            <v>0</v>
          </cell>
          <cell r="W181" t="str">
            <v>3.54.51u</v>
          </cell>
          <cell r="X181">
            <v>0</v>
          </cell>
          <cell r="Y181">
            <v>3.25</v>
          </cell>
        </row>
        <row r="182">
          <cell r="G182">
            <v>0</v>
          </cell>
          <cell r="U182" t="str">
            <v>3.55.57</v>
          </cell>
          <cell r="V182">
            <v>0</v>
          </cell>
          <cell r="W182" t="str">
            <v>3.55.57u</v>
          </cell>
          <cell r="X182">
            <v>0</v>
          </cell>
          <cell r="Y182">
            <v>3.1880000000000002</v>
          </cell>
        </row>
        <row r="183">
          <cell r="G183" t="str">
            <v>717F-25</v>
          </cell>
          <cell r="H183">
            <v>6.4130000000000003</v>
          </cell>
          <cell r="I183">
            <v>1100</v>
          </cell>
          <cell r="J183">
            <v>1440</v>
          </cell>
          <cell r="U183" t="str">
            <v>3.55.63</v>
          </cell>
          <cell r="V183">
            <v>0</v>
          </cell>
          <cell r="W183" t="str">
            <v>3.55.63u</v>
          </cell>
          <cell r="X183">
            <v>0</v>
          </cell>
          <cell r="Y183">
            <v>3.1880000000000002</v>
          </cell>
        </row>
        <row r="184">
          <cell r="G184">
            <v>0</v>
          </cell>
          <cell r="U184" t="str">
            <v>3.56.11</v>
          </cell>
          <cell r="V184">
            <v>0</v>
          </cell>
          <cell r="W184" t="str">
            <v>3.56.11u</v>
          </cell>
          <cell r="X184">
            <v>0</v>
          </cell>
          <cell r="Y184">
            <v>3.1560000000000001</v>
          </cell>
        </row>
        <row r="185">
          <cell r="G185">
            <v>0</v>
          </cell>
          <cell r="U185" t="str">
            <v>3.56.65</v>
          </cell>
          <cell r="V185">
            <v>0</v>
          </cell>
          <cell r="W185" t="str">
            <v>3.56.65u</v>
          </cell>
          <cell r="X185">
            <v>0</v>
          </cell>
          <cell r="Y185">
            <v>3.1240000000000001</v>
          </cell>
        </row>
        <row r="186">
          <cell r="G186" t="str">
            <v>720H-40</v>
          </cell>
          <cell r="H186">
            <v>6.4130000000000003</v>
          </cell>
          <cell r="I186">
            <v>1450</v>
          </cell>
          <cell r="J186">
            <v>2310</v>
          </cell>
          <cell r="U186" t="str">
            <v>3.57.57</v>
          </cell>
          <cell r="V186">
            <v>0</v>
          </cell>
          <cell r="W186" t="str">
            <v>3.57.57u</v>
          </cell>
          <cell r="X186">
            <v>0</v>
          </cell>
          <cell r="Y186">
            <v>3.0680000000000001</v>
          </cell>
        </row>
        <row r="187">
          <cell r="G187">
            <v>0</v>
          </cell>
          <cell r="U187" t="str">
            <v>3.58.5</v>
          </cell>
          <cell r="V187">
            <v>0</v>
          </cell>
          <cell r="W187" t="str">
            <v>3.58.5u</v>
          </cell>
          <cell r="X187">
            <v>0</v>
          </cell>
          <cell r="Y187">
            <v>3.0179999999999998</v>
          </cell>
        </row>
        <row r="188">
          <cell r="G188">
            <v>0</v>
          </cell>
          <cell r="U188" t="str">
            <v>3.58.68</v>
          </cell>
          <cell r="V188">
            <v>0</v>
          </cell>
          <cell r="W188" t="str">
            <v>3.58.68u</v>
          </cell>
          <cell r="X188">
            <v>0</v>
          </cell>
          <cell r="Y188">
            <v>3</v>
          </cell>
        </row>
        <row r="189">
          <cell r="G189" t="str">
            <v>723C-75</v>
          </cell>
          <cell r="H189">
            <v>6.2409999999999997</v>
          </cell>
          <cell r="I189">
            <v>3770</v>
          </cell>
          <cell r="J189">
            <v>5940</v>
          </cell>
          <cell r="U189" t="str">
            <v>3.58.81</v>
          </cell>
          <cell r="V189">
            <v>0</v>
          </cell>
          <cell r="W189" t="str">
            <v>3.58.81u</v>
          </cell>
          <cell r="X189">
            <v>0</v>
          </cell>
          <cell r="Y189">
            <v>2.9220000000000002</v>
          </cell>
        </row>
        <row r="190">
          <cell r="G190">
            <v>0</v>
          </cell>
          <cell r="U190" t="str">
            <v>3.58.81</v>
          </cell>
          <cell r="V190">
            <v>0</v>
          </cell>
          <cell r="W190" t="str">
            <v>3.58.81u</v>
          </cell>
          <cell r="X190">
            <v>0</v>
          </cell>
          <cell r="Y190">
            <v>2.992</v>
          </cell>
        </row>
        <row r="191">
          <cell r="G191" t="str">
            <v>726C-75</v>
          </cell>
          <cell r="H191">
            <v>6.2409999999999997</v>
          </cell>
          <cell r="I191">
            <v>3770</v>
          </cell>
          <cell r="J191">
            <v>5940</v>
          </cell>
          <cell r="U191" t="str">
            <v>3.58.9</v>
          </cell>
          <cell r="V191">
            <v>0</v>
          </cell>
          <cell r="W191" t="str">
            <v>3.58.9u</v>
          </cell>
          <cell r="X191">
            <v>0</v>
          </cell>
          <cell r="Y191">
            <v>3.0179999999999998</v>
          </cell>
        </row>
        <row r="192">
          <cell r="G192">
            <v>0</v>
          </cell>
          <cell r="U192" t="str">
            <v>3.59.91</v>
          </cell>
          <cell r="V192">
            <v>0</v>
          </cell>
          <cell r="W192" t="str">
            <v>3.59.91u</v>
          </cell>
          <cell r="X192">
            <v>0</v>
          </cell>
          <cell r="Y192">
            <v>2.9220000000000002</v>
          </cell>
        </row>
        <row r="193">
          <cell r="G193">
            <v>0</v>
          </cell>
          <cell r="U193" t="str">
            <v>3.510.3</v>
          </cell>
          <cell r="V193">
            <v>0</v>
          </cell>
          <cell r="W193" t="str">
            <v>3.510.3u</v>
          </cell>
          <cell r="X193">
            <v>0</v>
          </cell>
          <cell r="Y193">
            <v>2.9220000000000002</v>
          </cell>
        </row>
        <row r="194">
          <cell r="G194" t="str">
            <v>729C-75</v>
          </cell>
          <cell r="H194">
            <v>6.2409999999999997</v>
          </cell>
          <cell r="I194">
            <v>3770</v>
          </cell>
          <cell r="J194">
            <v>5940</v>
          </cell>
          <cell r="U194" t="str">
            <v>3.511.2</v>
          </cell>
          <cell r="V194">
            <v>0</v>
          </cell>
          <cell r="W194" t="str">
            <v>3.511.2u</v>
          </cell>
          <cell r="X194">
            <v>0</v>
          </cell>
          <cell r="Y194">
            <v>2.9</v>
          </cell>
        </row>
        <row r="195">
          <cell r="G195">
            <v>0</v>
          </cell>
          <cell r="U195" t="str">
            <v>3.512.31</v>
          </cell>
          <cell r="V195">
            <v>0</v>
          </cell>
          <cell r="W195" t="str">
            <v>3.512.31u</v>
          </cell>
          <cell r="X195">
            <v>0</v>
          </cell>
          <cell r="Y195">
            <v>2.7639999999999998</v>
          </cell>
        </row>
        <row r="196">
          <cell r="G196">
            <v>0</v>
          </cell>
          <cell r="U196" t="str">
            <v>3.512.52</v>
          </cell>
          <cell r="V196">
            <v>0</v>
          </cell>
          <cell r="W196" t="str">
            <v>3.512.52u</v>
          </cell>
          <cell r="X196">
            <v>0</v>
          </cell>
          <cell r="Y196">
            <v>2.75</v>
          </cell>
        </row>
        <row r="197">
          <cell r="G197">
            <v>0</v>
          </cell>
          <cell r="U197" t="str">
            <v>3.512.7</v>
          </cell>
          <cell r="V197">
            <v>0</v>
          </cell>
          <cell r="W197" t="str">
            <v>3.512.7u</v>
          </cell>
          <cell r="X197">
            <v>0</v>
          </cell>
          <cell r="Y197">
            <v>2.7639999999999998</v>
          </cell>
        </row>
        <row r="198">
          <cell r="G198">
            <v>0</v>
          </cell>
          <cell r="U198" t="str">
            <v>3.512.8</v>
          </cell>
          <cell r="V198">
            <v>0</v>
          </cell>
          <cell r="W198" t="str">
            <v>3.512.8u</v>
          </cell>
          <cell r="X198">
            <v>0</v>
          </cell>
          <cell r="Y198">
            <v>2.7639999999999998</v>
          </cell>
        </row>
        <row r="199">
          <cell r="G199">
            <v>0</v>
          </cell>
          <cell r="U199" t="str">
            <v>3.513.3</v>
          </cell>
          <cell r="V199">
            <v>0</v>
          </cell>
          <cell r="W199" t="str">
            <v>3.513.3u</v>
          </cell>
          <cell r="X199">
            <v>0</v>
          </cell>
          <cell r="Y199">
            <v>2.7639999999999998</v>
          </cell>
        </row>
        <row r="200">
          <cell r="G200" t="str">
            <v>732C-75</v>
          </cell>
          <cell r="H200">
            <v>6.2409999999999997</v>
          </cell>
          <cell r="I200">
            <v>3770</v>
          </cell>
          <cell r="J200">
            <v>5940</v>
          </cell>
          <cell r="U200" t="str">
            <v>3.513.6</v>
          </cell>
          <cell r="V200">
            <v>0</v>
          </cell>
          <cell r="W200" t="str">
            <v>3.513.6u</v>
          </cell>
          <cell r="X200">
            <v>0</v>
          </cell>
          <cell r="Y200">
            <v>2.673</v>
          </cell>
        </row>
        <row r="201">
          <cell r="G201">
            <v>0</v>
          </cell>
          <cell r="U201" t="str">
            <v>3.513.7</v>
          </cell>
          <cell r="V201">
            <v>0</v>
          </cell>
          <cell r="W201" t="str">
            <v>3.513.7u</v>
          </cell>
          <cell r="X201">
            <v>0</v>
          </cell>
          <cell r="Y201">
            <v>2.673</v>
          </cell>
        </row>
        <row r="202">
          <cell r="G202">
            <v>0</v>
          </cell>
          <cell r="U202" t="str">
            <v>3.514.32</v>
          </cell>
          <cell r="V202">
            <v>0</v>
          </cell>
          <cell r="W202" t="str">
            <v>3.514.32u</v>
          </cell>
          <cell r="X202">
            <v>0</v>
          </cell>
          <cell r="Y202">
            <v>2.6240000000000001</v>
          </cell>
        </row>
        <row r="203">
          <cell r="G203">
            <v>0</v>
          </cell>
          <cell r="U203" t="str">
            <v>3.514.62</v>
          </cell>
          <cell r="V203">
            <v>0</v>
          </cell>
          <cell r="W203" t="str">
            <v>3.514.62u</v>
          </cell>
          <cell r="X203">
            <v>0</v>
          </cell>
          <cell r="Y203">
            <v>2.6019999999999999</v>
          </cell>
        </row>
        <row r="204">
          <cell r="G204">
            <v>0</v>
          </cell>
          <cell r="U204" t="str">
            <v>3.514.9</v>
          </cell>
          <cell r="V204">
            <v>0</v>
          </cell>
          <cell r="W204" t="str">
            <v>3.514.9u</v>
          </cell>
          <cell r="X204">
            <v>0</v>
          </cell>
          <cell r="Y204">
            <v>2.6019999999999999</v>
          </cell>
        </row>
        <row r="205">
          <cell r="G205">
            <v>0</v>
          </cell>
          <cell r="U205" t="str">
            <v>3.515.37</v>
          </cell>
          <cell r="V205">
            <v>0</v>
          </cell>
          <cell r="W205" t="str">
            <v>3.515.37u</v>
          </cell>
          <cell r="X205">
            <v>0</v>
          </cell>
          <cell r="Y205">
            <v>2.548</v>
          </cell>
        </row>
        <row r="206">
          <cell r="G206" t="str">
            <v>735C-75</v>
          </cell>
          <cell r="H206">
            <v>6.2409999999999997</v>
          </cell>
          <cell r="I206">
            <v>3770</v>
          </cell>
          <cell r="J206">
            <v>5940</v>
          </cell>
          <cell r="U206" t="str">
            <v>3.515.5</v>
          </cell>
          <cell r="V206">
            <v>0</v>
          </cell>
          <cell r="W206" t="str">
            <v>3.515.5u</v>
          </cell>
          <cell r="X206">
            <v>0</v>
          </cell>
          <cell r="Y206">
            <v>2.6019999999999999</v>
          </cell>
        </row>
        <row r="207">
          <cell r="G207">
            <v>0</v>
          </cell>
          <cell r="U207" t="str">
            <v>3.515.68</v>
          </cell>
          <cell r="V207">
            <v>0</v>
          </cell>
          <cell r="W207" t="str">
            <v>3.515.68u</v>
          </cell>
          <cell r="X207">
            <v>0</v>
          </cell>
          <cell r="Y207">
            <v>2.524</v>
          </cell>
        </row>
        <row r="208">
          <cell r="G208" t="str">
            <v>738C-75</v>
          </cell>
          <cell r="H208">
            <v>6.2409999999999997</v>
          </cell>
          <cell r="I208">
            <v>3770</v>
          </cell>
          <cell r="J208">
            <v>5940</v>
          </cell>
          <cell r="U208" t="str">
            <v>3.515.8</v>
          </cell>
          <cell r="V208">
            <v>0</v>
          </cell>
          <cell r="W208" t="str">
            <v>3.515.8u</v>
          </cell>
          <cell r="X208">
            <v>0</v>
          </cell>
          <cell r="Y208">
            <v>2.524</v>
          </cell>
        </row>
        <row r="209">
          <cell r="G209">
            <v>0</v>
          </cell>
          <cell r="U209" t="str">
            <v>3.515.8</v>
          </cell>
          <cell r="V209">
            <v>0</v>
          </cell>
          <cell r="W209" t="str">
            <v>3.515.8u</v>
          </cell>
          <cell r="X209">
            <v>0</v>
          </cell>
          <cell r="Y209">
            <v>2.548</v>
          </cell>
        </row>
        <row r="210">
          <cell r="G210">
            <v>0</v>
          </cell>
          <cell r="U210" t="str">
            <v>3.515.8</v>
          </cell>
          <cell r="V210">
            <v>0</v>
          </cell>
          <cell r="W210" t="str">
            <v>3.515.8u</v>
          </cell>
          <cell r="X210">
            <v>0</v>
          </cell>
          <cell r="Y210">
            <v>2.548</v>
          </cell>
        </row>
        <row r="211">
          <cell r="G211">
            <v>0</v>
          </cell>
          <cell r="U211" t="str">
            <v>3.516.28</v>
          </cell>
          <cell r="V211">
            <v>0</v>
          </cell>
          <cell r="W211" t="str">
            <v>3.516.28u</v>
          </cell>
          <cell r="X211">
            <v>0</v>
          </cell>
          <cell r="Y211">
            <v>2.48</v>
          </cell>
        </row>
        <row r="212">
          <cell r="G212">
            <v>0</v>
          </cell>
          <cell r="U212" t="str">
            <v>3.516.7</v>
          </cell>
          <cell r="V212">
            <v>0</v>
          </cell>
          <cell r="W212" t="str">
            <v>3.516.7u</v>
          </cell>
          <cell r="X212">
            <v>0</v>
          </cell>
          <cell r="Y212">
            <v>2.48</v>
          </cell>
        </row>
        <row r="213">
          <cell r="G213">
            <v>0</v>
          </cell>
          <cell r="U213" t="str">
            <v>3.516.81</v>
          </cell>
          <cell r="V213">
            <v>0</v>
          </cell>
          <cell r="W213" t="str">
            <v>3.516.81u</v>
          </cell>
          <cell r="X213">
            <v>0</v>
          </cell>
          <cell r="Y213">
            <v>2.44</v>
          </cell>
        </row>
        <row r="214">
          <cell r="G214">
            <v>0</v>
          </cell>
          <cell r="U214" t="str">
            <v>3.517.05</v>
          </cell>
          <cell r="V214">
            <v>0</v>
          </cell>
          <cell r="W214" t="str">
            <v>3.517.05u</v>
          </cell>
          <cell r="X214">
            <v>0</v>
          </cell>
          <cell r="Y214">
            <v>2.44</v>
          </cell>
        </row>
        <row r="215">
          <cell r="G215">
            <v>0</v>
          </cell>
          <cell r="U215" t="str">
            <v>49.5</v>
          </cell>
          <cell r="V215" t="str">
            <v>49.5C-75</v>
          </cell>
          <cell r="W215" t="str">
            <v>49.5n</v>
          </cell>
          <cell r="X215" t="str">
            <v>49.5C-75n</v>
          </cell>
          <cell r="Y215">
            <v>3.548</v>
          </cell>
          <cell r="Z215" t="str">
            <v xml:space="preserve"> </v>
          </cell>
          <cell r="AA215">
            <v>6350</v>
          </cell>
          <cell r="AB215">
            <v>7420</v>
          </cell>
        </row>
        <row r="216">
          <cell r="G216">
            <v>0</v>
          </cell>
          <cell r="U216" t="str">
            <v>411</v>
          </cell>
          <cell r="V216" t="str">
            <v>411C-75</v>
          </cell>
          <cell r="W216" t="str">
            <v>411u</v>
          </cell>
          <cell r="X216" t="str">
            <v>411C-75u</v>
          </cell>
          <cell r="Y216">
            <v>3.476</v>
          </cell>
          <cell r="Z216" t="str">
            <v xml:space="preserve"> </v>
          </cell>
          <cell r="AA216">
            <v>8410</v>
          </cell>
          <cell r="AB216">
            <v>8600</v>
          </cell>
        </row>
        <row r="217">
          <cell r="G217">
            <v>0</v>
          </cell>
          <cell r="U217" t="str">
            <v>49.5</v>
          </cell>
          <cell r="V217" t="str">
            <v>49.5F-25</v>
          </cell>
          <cell r="W217" t="str">
            <v>49.5n</v>
          </cell>
          <cell r="X217" t="str">
            <v>49.5F-25n</v>
          </cell>
          <cell r="Y217">
            <v>3.548</v>
          </cell>
          <cell r="Z217" t="str">
            <v xml:space="preserve"> </v>
          </cell>
          <cell r="AA217">
            <v>2630</v>
          </cell>
          <cell r="AB217">
            <v>2470</v>
          </cell>
        </row>
        <row r="218">
          <cell r="G218">
            <v>0</v>
          </cell>
          <cell r="U218" t="str">
            <v>411</v>
          </cell>
          <cell r="V218" t="str">
            <v>411F-25</v>
          </cell>
          <cell r="W218" t="str">
            <v>411u</v>
          </cell>
          <cell r="X218" t="str">
            <v>411F-25u</v>
          </cell>
          <cell r="Y218">
            <v>3.476</v>
          </cell>
          <cell r="Z218">
            <v>3.351</v>
          </cell>
          <cell r="AA218">
            <v>3220</v>
          </cell>
          <cell r="AB218">
            <v>2870</v>
          </cell>
        </row>
        <row r="219">
          <cell r="G219">
            <v>0</v>
          </cell>
          <cell r="U219" t="str">
            <v>49.5</v>
          </cell>
          <cell r="V219" t="str">
            <v>49.5H-40</v>
          </cell>
          <cell r="W219" t="str">
            <v>49.5n</v>
          </cell>
          <cell r="X219" t="str">
            <v>49.5H-40n</v>
          </cell>
          <cell r="Y219">
            <v>3.548</v>
          </cell>
          <cell r="Z219" t="str">
            <v xml:space="preserve"> </v>
          </cell>
          <cell r="AA219">
            <v>4060</v>
          </cell>
          <cell r="AB219">
            <v>3960</v>
          </cell>
        </row>
        <row r="220">
          <cell r="G220">
            <v>0</v>
          </cell>
          <cell r="U220" t="str">
            <v>411</v>
          </cell>
          <cell r="V220" t="str">
            <v>411H-40</v>
          </cell>
          <cell r="W220" t="str">
            <v>411u</v>
          </cell>
          <cell r="X220" t="str">
            <v>411H-40u</v>
          </cell>
          <cell r="Y220">
            <v>3.476</v>
          </cell>
          <cell r="Z220">
            <v>3.351</v>
          </cell>
          <cell r="AA220">
            <v>4900</v>
          </cell>
          <cell r="AB220">
            <v>4580</v>
          </cell>
        </row>
        <row r="221">
          <cell r="G221">
            <v>0</v>
          </cell>
          <cell r="U221" t="str">
            <v>49.5</v>
          </cell>
          <cell r="V221" t="str">
            <v>49.5J-55</v>
          </cell>
          <cell r="W221" t="str">
            <v>49.5n</v>
          </cell>
          <cell r="X221" t="str">
            <v>49.5J-55n</v>
          </cell>
          <cell r="Y221">
            <v>3.548</v>
          </cell>
          <cell r="Z221" t="str">
            <v xml:space="preserve"> </v>
          </cell>
          <cell r="AA221">
            <v>5110</v>
          </cell>
          <cell r="AB221">
            <v>5440</v>
          </cell>
        </row>
        <row r="222">
          <cell r="G222">
            <v>0</v>
          </cell>
          <cell r="U222" t="str">
            <v>411</v>
          </cell>
          <cell r="V222" t="str">
            <v>411J-55</v>
          </cell>
          <cell r="W222" t="str">
            <v>411u</v>
          </cell>
          <cell r="X222" t="str">
            <v>411J-55u</v>
          </cell>
          <cell r="Y222">
            <v>3.476</v>
          </cell>
          <cell r="Z222">
            <v>3.351</v>
          </cell>
          <cell r="AA222">
            <v>6590</v>
          </cell>
          <cell r="AB222">
            <v>6300</v>
          </cell>
        </row>
        <row r="223">
          <cell r="G223">
            <v>0</v>
          </cell>
          <cell r="U223" t="str">
            <v>49.5</v>
          </cell>
          <cell r="V223" t="str">
            <v>49.5N-80</v>
          </cell>
          <cell r="W223" t="str">
            <v>49.5n</v>
          </cell>
          <cell r="X223" t="str">
            <v>49.5N-80n</v>
          </cell>
          <cell r="Y223">
            <v>3.548</v>
          </cell>
          <cell r="Z223" t="str">
            <v xml:space="preserve"> </v>
          </cell>
          <cell r="AA223">
            <v>6590</v>
          </cell>
          <cell r="AB223">
            <v>7910</v>
          </cell>
        </row>
        <row r="224">
          <cell r="G224">
            <v>0</v>
          </cell>
          <cell r="U224" t="str">
            <v>411</v>
          </cell>
          <cell r="V224" t="str">
            <v>411N-80</v>
          </cell>
          <cell r="W224" t="str">
            <v>411u</v>
          </cell>
          <cell r="X224" t="str">
            <v>411N-80u</v>
          </cell>
          <cell r="Y224">
            <v>3.476</v>
          </cell>
          <cell r="Z224">
            <v>3.351</v>
          </cell>
          <cell r="AA224">
            <v>8800</v>
          </cell>
          <cell r="AB224">
            <v>9170</v>
          </cell>
        </row>
        <row r="225">
          <cell r="G225">
            <v>0</v>
          </cell>
          <cell r="U225" t="str">
            <v>49.11</v>
          </cell>
          <cell r="V225">
            <v>0</v>
          </cell>
          <cell r="W225" t="str">
            <v>49.11u</v>
          </cell>
          <cell r="X225">
            <v>0</v>
          </cell>
          <cell r="Y225">
            <v>3.548</v>
          </cell>
        </row>
        <row r="226">
          <cell r="G226">
            <v>0</v>
          </cell>
          <cell r="U226" t="str">
            <v>49.25</v>
          </cell>
          <cell r="V226">
            <v>0</v>
          </cell>
          <cell r="W226" t="str">
            <v>49.25u</v>
          </cell>
          <cell r="X226">
            <v>0</v>
          </cell>
          <cell r="Y226">
            <v>3.548</v>
          </cell>
        </row>
        <row r="227">
          <cell r="G227">
            <v>0</v>
          </cell>
          <cell r="U227" t="str">
            <v>49.4</v>
          </cell>
          <cell r="V227">
            <v>0</v>
          </cell>
          <cell r="W227" t="str">
            <v>49.4u</v>
          </cell>
          <cell r="X227">
            <v>0</v>
          </cell>
          <cell r="Y227">
            <v>3.548</v>
          </cell>
        </row>
        <row r="228">
          <cell r="G228">
            <v>0</v>
          </cell>
          <cell r="U228" t="str">
            <v>410.46</v>
          </cell>
          <cell r="V228">
            <v>0</v>
          </cell>
          <cell r="W228" t="str">
            <v>410.46u</v>
          </cell>
          <cell r="X228">
            <v>0</v>
          </cell>
          <cell r="Y228">
            <v>3.476</v>
          </cell>
        </row>
        <row r="229">
          <cell r="G229">
            <v>0</v>
          </cell>
          <cell r="U229" t="str">
            <v>410.8</v>
          </cell>
          <cell r="V229">
            <v>0</v>
          </cell>
          <cell r="W229" t="str">
            <v>410.8u</v>
          </cell>
          <cell r="X229">
            <v>0</v>
          </cell>
          <cell r="Y229">
            <v>3.476</v>
          </cell>
        </row>
        <row r="230">
          <cell r="G230">
            <v>0</v>
          </cell>
          <cell r="U230" t="str">
            <v>410.9</v>
          </cell>
          <cell r="V230">
            <v>0</v>
          </cell>
          <cell r="W230" t="str">
            <v>410.9u</v>
          </cell>
          <cell r="X230">
            <v>0</v>
          </cell>
          <cell r="Y230">
            <v>3.476</v>
          </cell>
        </row>
        <row r="231">
          <cell r="G231">
            <v>0</v>
          </cell>
          <cell r="U231" t="str">
            <v>411.34</v>
          </cell>
          <cell r="V231">
            <v>0</v>
          </cell>
          <cell r="W231" t="str">
            <v>411.34u</v>
          </cell>
          <cell r="X231">
            <v>0</v>
          </cell>
          <cell r="Y231">
            <v>3.4279999999999999</v>
          </cell>
        </row>
        <row r="232">
          <cell r="G232">
            <v>0</v>
          </cell>
          <cell r="U232" t="str">
            <v>411.6</v>
          </cell>
          <cell r="V232">
            <v>0</v>
          </cell>
          <cell r="W232" t="str">
            <v>411.6u</v>
          </cell>
          <cell r="X232">
            <v>0</v>
          </cell>
          <cell r="Y232">
            <v>3.4279999999999999</v>
          </cell>
        </row>
        <row r="233">
          <cell r="G233">
            <v>0</v>
          </cell>
          <cell r="U233" t="str">
            <v>412.93</v>
          </cell>
          <cell r="V233">
            <v>0</v>
          </cell>
          <cell r="W233" t="str">
            <v>412.93u</v>
          </cell>
          <cell r="X233">
            <v>0</v>
          </cell>
          <cell r="Y233">
            <v>3.34</v>
          </cell>
        </row>
        <row r="234">
          <cell r="G234">
            <v>0</v>
          </cell>
          <cell r="U234" t="str">
            <v>413</v>
          </cell>
          <cell r="V234">
            <v>0</v>
          </cell>
          <cell r="W234" t="str">
            <v>413u</v>
          </cell>
          <cell r="X234">
            <v>0</v>
          </cell>
          <cell r="Y234">
            <v>3.34</v>
          </cell>
        </row>
        <row r="235">
          <cell r="G235">
            <v>0</v>
          </cell>
          <cell r="U235" t="str">
            <v>413.14</v>
          </cell>
          <cell r="V235">
            <v>0</v>
          </cell>
          <cell r="W235" t="str">
            <v>413.14u</v>
          </cell>
          <cell r="X235">
            <v>0</v>
          </cell>
          <cell r="Y235">
            <v>3.34</v>
          </cell>
        </row>
        <row r="236">
          <cell r="G236">
            <v>0</v>
          </cell>
          <cell r="U236" t="str">
            <v>413.3</v>
          </cell>
          <cell r="V236">
            <v>0</v>
          </cell>
          <cell r="W236" t="str">
            <v>413.3u</v>
          </cell>
          <cell r="X236">
            <v>0</v>
          </cell>
          <cell r="Y236">
            <v>3.34</v>
          </cell>
        </row>
        <row r="237">
          <cell r="G237">
            <v>0</v>
          </cell>
          <cell r="U237" t="str">
            <v>413.4</v>
          </cell>
          <cell r="V237">
            <v>0</v>
          </cell>
          <cell r="W237" t="str">
            <v>413.4u</v>
          </cell>
          <cell r="X237">
            <v>0</v>
          </cell>
          <cell r="Y237">
            <v>3.34</v>
          </cell>
        </row>
        <row r="238">
          <cell r="G238">
            <v>0</v>
          </cell>
          <cell r="U238" t="str">
            <v>414</v>
          </cell>
          <cell r="V238">
            <v>0</v>
          </cell>
          <cell r="W238" t="str">
            <v>414u</v>
          </cell>
          <cell r="X238">
            <v>0</v>
          </cell>
          <cell r="Y238">
            <v>3.34</v>
          </cell>
        </row>
        <row r="239">
          <cell r="G239" t="str">
            <v>7.62520F-25</v>
          </cell>
          <cell r="H239">
            <v>7</v>
          </cell>
          <cell r="I239">
            <v>1100</v>
          </cell>
          <cell r="J239">
            <v>1430</v>
          </cell>
          <cell r="U239" t="str">
            <v>414.66</v>
          </cell>
          <cell r="V239">
            <v>0</v>
          </cell>
          <cell r="W239" t="str">
            <v>414.66u</v>
          </cell>
          <cell r="X239">
            <v>0</v>
          </cell>
          <cell r="Y239">
            <v>3.24</v>
          </cell>
        </row>
        <row r="240">
          <cell r="G240">
            <v>0</v>
          </cell>
          <cell r="U240" t="str">
            <v>414.8</v>
          </cell>
          <cell r="V240">
            <v>0</v>
          </cell>
          <cell r="W240" t="str">
            <v>414.8u</v>
          </cell>
          <cell r="X240">
            <v>0</v>
          </cell>
          <cell r="Y240">
            <v>3.24</v>
          </cell>
        </row>
        <row r="241">
          <cell r="G241" t="str">
            <v>7.62524H-40</v>
          </cell>
          <cell r="H241">
            <v>6.9</v>
          </cell>
          <cell r="I241">
            <v>2040</v>
          </cell>
          <cell r="J241">
            <v>2750</v>
          </cell>
          <cell r="U241" t="str">
            <v>416.36</v>
          </cell>
          <cell r="V241">
            <v>0</v>
          </cell>
          <cell r="W241" t="str">
            <v>416.36u</v>
          </cell>
          <cell r="X241">
            <v>0</v>
          </cell>
          <cell r="Y241">
            <v>3.14</v>
          </cell>
        </row>
        <row r="242">
          <cell r="G242" t="str">
            <v>7.62526.4C-75</v>
          </cell>
          <cell r="H242">
            <v>6.8440000000000003</v>
          </cell>
          <cell r="I242">
            <v>3280</v>
          </cell>
          <cell r="J242">
            <v>5650</v>
          </cell>
          <cell r="U242" t="str">
            <v>416.5</v>
          </cell>
          <cell r="V242">
            <v>0</v>
          </cell>
          <cell r="W242" t="str">
            <v>416.5u</v>
          </cell>
          <cell r="X242">
            <v>0</v>
          </cell>
          <cell r="Y242">
            <v>3.14</v>
          </cell>
        </row>
        <row r="243">
          <cell r="G243" t="str">
            <v>7.62529.7C-75</v>
          </cell>
          <cell r="H243">
            <v>6.8440000000000003</v>
          </cell>
          <cell r="I243">
            <v>3280</v>
          </cell>
          <cell r="J243">
            <v>5650</v>
          </cell>
          <cell r="U243" t="str">
            <v>418.69</v>
          </cell>
          <cell r="V243">
            <v>0</v>
          </cell>
          <cell r="W243" t="str">
            <v>418.69u</v>
          </cell>
          <cell r="X243">
            <v>0</v>
          </cell>
          <cell r="Y243">
            <v>3</v>
          </cell>
        </row>
        <row r="244">
          <cell r="G244" t="str">
            <v>7.62533.7C-75</v>
          </cell>
          <cell r="H244">
            <v>6.8440000000000003</v>
          </cell>
          <cell r="I244">
            <v>3280</v>
          </cell>
          <cell r="J244">
            <v>5650</v>
          </cell>
          <cell r="U244" t="str">
            <v>419</v>
          </cell>
          <cell r="V244">
            <v>0</v>
          </cell>
          <cell r="W244" t="str">
            <v>419u</v>
          </cell>
          <cell r="X244">
            <v>0</v>
          </cell>
          <cell r="Y244">
            <v>3</v>
          </cell>
        </row>
        <row r="245">
          <cell r="G245">
            <v>0</v>
          </cell>
          <cell r="U245" t="str">
            <v>422.08</v>
          </cell>
          <cell r="V245">
            <v>0</v>
          </cell>
          <cell r="W245" t="str">
            <v>422.08u</v>
          </cell>
          <cell r="X245">
            <v>0</v>
          </cell>
          <cell r="Y245">
            <v>2.78</v>
          </cell>
        </row>
        <row r="246">
          <cell r="G246">
            <v>0</v>
          </cell>
          <cell r="U246" t="str">
            <v>422.5</v>
          </cell>
          <cell r="V246">
            <v>0</v>
          </cell>
          <cell r="W246" t="str">
            <v>422.5u</v>
          </cell>
          <cell r="X246">
            <v>0</v>
          </cell>
          <cell r="Y246">
            <v>2.78</v>
          </cell>
        </row>
        <row r="247">
          <cell r="G247">
            <v>0</v>
          </cell>
          <cell r="U247" t="str">
            <v>422.8</v>
          </cell>
          <cell r="V247">
            <v>0</v>
          </cell>
          <cell r="W247" t="str">
            <v>422.8u</v>
          </cell>
          <cell r="X247">
            <v>0</v>
          </cell>
          <cell r="Y247">
            <v>2.78</v>
          </cell>
        </row>
        <row r="248">
          <cell r="G248">
            <v>0</v>
          </cell>
          <cell r="U248" t="str">
            <v>4.512.6</v>
          </cell>
          <cell r="V248" t="str">
            <v>4.512.6C-75</v>
          </cell>
          <cell r="W248" t="str">
            <v>4.512.6n</v>
          </cell>
          <cell r="X248" t="str">
            <v>4.512.6C-75n</v>
          </cell>
          <cell r="Y248">
            <v>3.9580000000000002</v>
          </cell>
          <cell r="Z248">
            <v>3.8330000000000002</v>
          </cell>
          <cell r="AA248">
            <v>7200</v>
          </cell>
          <cell r="AB248">
            <v>7900</v>
          </cell>
        </row>
        <row r="249">
          <cell r="G249">
            <v>0</v>
          </cell>
          <cell r="U249" t="str">
            <v>4.512.75</v>
          </cell>
          <cell r="V249" t="str">
            <v>4.512.75C-75</v>
          </cell>
          <cell r="W249" t="str">
            <v>4.512.75u</v>
          </cell>
          <cell r="X249" t="str">
            <v>4.512.75C-75u</v>
          </cell>
          <cell r="Y249">
            <v>3.9580000000000002</v>
          </cell>
          <cell r="Z249">
            <v>3.8330000000000002</v>
          </cell>
          <cell r="AA249">
            <v>7200</v>
          </cell>
          <cell r="AB249">
            <v>7900</v>
          </cell>
        </row>
        <row r="250">
          <cell r="G250">
            <v>0</v>
          </cell>
          <cell r="U250" t="str">
            <v>4.512.6</v>
          </cell>
          <cell r="V250" t="str">
            <v>4.512.6F-25</v>
          </cell>
          <cell r="W250" t="str">
            <v>4.512.6n</v>
          </cell>
          <cell r="X250" t="str">
            <v>4.512.6F-25n</v>
          </cell>
          <cell r="Y250">
            <v>3.9580000000000002</v>
          </cell>
          <cell r="Z250">
            <v>3.8330000000000002</v>
          </cell>
          <cell r="AA250">
            <v>2870</v>
          </cell>
          <cell r="AB250">
            <v>2630</v>
          </cell>
        </row>
        <row r="251">
          <cell r="G251">
            <v>0</v>
          </cell>
          <cell r="U251" t="str">
            <v>4.512.75</v>
          </cell>
          <cell r="V251" t="str">
            <v>4.512.75F-25</v>
          </cell>
          <cell r="W251" t="str">
            <v>4.512.75u</v>
          </cell>
          <cell r="X251" t="str">
            <v>4.512.75F-25u</v>
          </cell>
          <cell r="Y251">
            <v>3.9580000000000002</v>
          </cell>
          <cell r="Z251">
            <v>3.8330000000000002</v>
          </cell>
          <cell r="AA251">
            <v>2870</v>
          </cell>
          <cell r="AB251">
            <v>2630</v>
          </cell>
        </row>
        <row r="252">
          <cell r="G252" t="str">
            <v>7.62539C-75</v>
          </cell>
          <cell r="H252">
            <v>6.8440000000000003</v>
          </cell>
          <cell r="I252">
            <v>3280</v>
          </cell>
          <cell r="J252">
            <v>5650</v>
          </cell>
          <cell r="U252" t="str">
            <v>4.512.6</v>
          </cell>
          <cell r="V252" t="str">
            <v>4.512.6H-40</v>
          </cell>
          <cell r="W252" t="str">
            <v>4.512.6n</v>
          </cell>
          <cell r="X252" t="str">
            <v>4.512.6H-40n</v>
          </cell>
          <cell r="Y252">
            <v>3.9580000000000002</v>
          </cell>
          <cell r="Z252">
            <v>3.8330000000000002</v>
          </cell>
          <cell r="AA252">
            <v>4500</v>
          </cell>
          <cell r="AB252">
            <v>4220</v>
          </cell>
        </row>
        <row r="253">
          <cell r="G253">
            <v>0</v>
          </cell>
          <cell r="U253" t="str">
            <v>4.512.75</v>
          </cell>
          <cell r="V253" t="str">
            <v>4.512.75H-40</v>
          </cell>
          <cell r="W253" t="str">
            <v>4.512.75u</v>
          </cell>
          <cell r="X253" t="str">
            <v>4.512.75H-40u</v>
          </cell>
          <cell r="Y253">
            <v>3.9580000000000002</v>
          </cell>
          <cell r="Z253">
            <v>3.8330000000000002</v>
          </cell>
          <cell r="AA253">
            <v>4500</v>
          </cell>
          <cell r="AB253">
            <v>4220</v>
          </cell>
        </row>
        <row r="254">
          <cell r="G254">
            <v>0</v>
          </cell>
          <cell r="U254" t="str">
            <v>4.512.6</v>
          </cell>
          <cell r="V254" t="str">
            <v>4.512.6J-55</v>
          </cell>
          <cell r="W254" t="str">
            <v>4.512.6n</v>
          </cell>
          <cell r="X254" t="str">
            <v>4.512.6J-55n</v>
          </cell>
          <cell r="Y254">
            <v>3.9580000000000002</v>
          </cell>
          <cell r="Z254">
            <v>3.8330000000000002</v>
          </cell>
          <cell r="AA254">
            <v>5720</v>
          </cell>
          <cell r="AB254">
            <v>5790</v>
          </cell>
        </row>
        <row r="255">
          <cell r="G255">
            <v>0</v>
          </cell>
          <cell r="U255" t="str">
            <v>4.512.75</v>
          </cell>
          <cell r="V255" t="str">
            <v>4.512.75J-55</v>
          </cell>
          <cell r="W255" t="str">
            <v>4.512.75u</v>
          </cell>
          <cell r="X255" t="str">
            <v>4.512.75J-55u</v>
          </cell>
          <cell r="Y255">
            <v>3.9580000000000002</v>
          </cell>
          <cell r="Z255">
            <v>3.8330000000000002</v>
          </cell>
          <cell r="AA255">
            <v>5720</v>
          </cell>
          <cell r="AB255">
            <v>5790</v>
          </cell>
        </row>
        <row r="256">
          <cell r="G256">
            <v>0</v>
          </cell>
          <cell r="U256" t="str">
            <v>4.512.6</v>
          </cell>
          <cell r="V256" t="str">
            <v>4.512.6N-80</v>
          </cell>
          <cell r="W256" t="str">
            <v>4.512.6n</v>
          </cell>
          <cell r="X256" t="str">
            <v>4.512.6N-80n</v>
          </cell>
          <cell r="Y256">
            <v>3.9580000000000002</v>
          </cell>
          <cell r="Z256">
            <v>3.8330000000000002</v>
          </cell>
          <cell r="AA256">
            <v>7500</v>
          </cell>
          <cell r="AB256">
            <v>8440</v>
          </cell>
        </row>
        <row r="257">
          <cell r="G257">
            <v>0</v>
          </cell>
          <cell r="U257" t="str">
            <v>4.512.75</v>
          </cell>
          <cell r="V257" t="str">
            <v>4.512.75N-80</v>
          </cell>
          <cell r="W257" t="str">
            <v>4.512.75u</v>
          </cell>
          <cell r="X257" t="str">
            <v>4.512.75N-80u</v>
          </cell>
          <cell r="Y257">
            <v>3.9580000000000002</v>
          </cell>
          <cell r="Z257">
            <v>3.8330000000000002</v>
          </cell>
          <cell r="AA257">
            <v>7500</v>
          </cell>
          <cell r="AB257">
            <v>8440</v>
          </cell>
        </row>
        <row r="258">
          <cell r="G258">
            <v>0</v>
          </cell>
          <cell r="U258" t="str">
            <v>4.59.4</v>
          </cell>
          <cell r="V258">
            <v>0</v>
          </cell>
          <cell r="W258" t="str">
            <v>4.59.4u</v>
          </cell>
          <cell r="X258">
            <v>0</v>
          </cell>
          <cell r="Y258">
            <v>4.09</v>
          </cell>
        </row>
        <row r="259">
          <cell r="G259">
            <v>0</v>
          </cell>
          <cell r="U259" t="str">
            <v>4.510.23</v>
          </cell>
          <cell r="V259">
            <v>0</v>
          </cell>
          <cell r="W259" t="str">
            <v>4.510.23u</v>
          </cell>
          <cell r="X259">
            <v>0</v>
          </cell>
          <cell r="Y259">
            <v>4.0519999999999996</v>
          </cell>
        </row>
        <row r="260">
          <cell r="G260">
            <v>0</v>
          </cell>
          <cell r="U260" t="str">
            <v>4.511</v>
          </cell>
          <cell r="V260">
            <v>0</v>
          </cell>
          <cell r="W260" t="str">
            <v>4.511u</v>
          </cell>
          <cell r="X260">
            <v>0</v>
          </cell>
          <cell r="Y260">
            <v>4.0259999999999998</v>
          </cell>
        </row>
        <row r="261">
          <cell r="G261">
            <v>0</v>
          </cell>
          <cell r="U261" t="str">
            <v>4.511.35</v>
          </cell>
          <cell r="V261">
            <v>0</v>
          </cell>
          <cell r="W261" t="str">
            <v>4.511.35u</v>
          </cell>
          <cell r="X261">
            <v>0</v>
          </cell>
          <cell r="Y261">
            <v>4</v>
          </cell>
        </row>
        <row r="262">
          <cell r="G262">
            <v>0</v>
          </cell>
          <cell r="U262" t="str">
            <v>4.511.8</v>
          </cell>
          <cell r="V262">
            <v>0</v>
          </cell>
          <cell r="W262" t="str">
            <v>4.511.8u</v>
          </cell>
          <cell r="X262">
            <v>0</v>
          </cell>
          <cell r="Y262">
            <v>3.99</v>
          </cell>
        </row>
        <row r="263">
          <cell r="G263">
            <v>0</v>
          </cell>
          <cell r="U263" t="str">
            <v>4.513.04</v>
          </cell>
          <cell r="V263">
            <v>0</v>
          </cell>
          <cell r="W263" t="str">
            <v>4.513.04u</v>
          </cell>
          <cell r="X263">
            <v>0</v>
          </cell>
          <cell r="Y263">
            <v>3.92</v>
          </cell>
        </row>
        <row r="264">
          <cell r="G264">
            <v>0</v>
          </cell>
          <cell r="U264" t="str">
            <v>4.513.5</v>
          </cell>
          <cell r="V264">
            <v>0</v>
          </cell>
          <cell r="W264" t="str">
            <v>4.513.5u</v>
          </cell>
          <cell r="X264">
            <v>0</v>
          </cell>
          <cell r="Y264">
            <v>3.92</v>
          </cell>
        </row>
        <row r="265">
          <cell r="G265">
            <v>0</v>
          </cell>
          <cell r="U265" t="str">
            <v>4.513.5</v>
          </cell>
          <cell r="V265">
            <v>0</v>
          </cell>
          <cell r="W265" t="str">
            <v>4.513.5u</v>
          </cell>
          <cell r="X265">
            <v>0</v>
          </cell>
          <cell r="Y265">
            <v>3.9580000000000002</v>
          </cell>
        </row>
        <row r="266">
          <cell r="G266">
            <v>0</v>
          </cell>
          <cell r="U266" t="str">
            <v>4.515.1</v>
          </cell>
          <cell r="V266">
            <v>0</v>
          </cell>
          <cell r="W266" t="str">
            <v>4.515.1u</v>
          </cell>
          <cell r="X266">
            <v>0</v>
          </cell>
          <cell r="Y266">
            <v>3.8260000000000001</v>
          </cell>
        </row>
        <row r="267">
          <cell r="G267">
            <v>0</v>
          </cell>
          <cell r="U267" t="str">
            <v>4.515.4</v>
          </cell>
          <cell r="V267">
            <v>0</v>
          </cell>
          <cell r="W267" t="str">
            <v>4.515.4u</v>
          </cell>
          <cell r="X267">
            <v>0</v>
          </cell>
          <cell r="Y267">
            <v>3.8260000000000001</v>
          </cell>
        </row>
        <row r="268">
          <cell r="G268">
            <v>0</v>
          </cell>
          <cell r="U268" t="str">
            <v>4.515.5</v>
          </cell>
          <cell r="V268">
            <v>0</v>
          </cell>
          <cell r="W268" t="str">
            <v>4.515.5u</v>
          </cell>
          <cell r="X268">
            <v>0</v>
          </cell>
          <cell r="Y268">
            <v>3.8260000000000001</v>
          </cell>
        </row>
        <row r="269">
          <cell r="G269">
            <v>0</v>
          </cell>
          <cell r="U269" t="str">
            <v>4.516.44</v>
          </cell>
          <cell r="V269">
            <v>0</v>
          </cell>
          <cell r="W269" t="str">
            <v>4.516.44u</v>
          </cell>
          <cell r="X269">
            <v>0</v>
          </cell>
          <cell r="Y269">
            <v>3.754</v>
          </cell>
        </row>
        <row r="270">
          <cell r="G270">
            <v>0</v>
          </cell>
          <cell r="U270" t="str">
            <v>4.516.72</v>
          </cell>
          <cell r="V270">
            <v>0</v>
          </cell>
          <cell r="W270" t="str">
            <v>4.516.72u</v>
          </cell>
          <cell r="X270">
            <v>0</v>
          </cell>
          <cell r="Y270">
            <v>3.74</v>
          </cell>
        </row>
        <row r="271">
          <cell r="G271">
            <v>0</v>
          </cell>
          <cell r="U271" t="str">
            <v>4.516.9</v>
          </cell>
          <cell r="V271">
            <v>0</v>
          </cell>
          <cell r="W271" t="str">
            <v>4.516.9u</v>
          </cell>
          <cell r="X271">
            <v>0</v>
          </cell>
          <cell r="Y271">
            <v>3.74</v>
          </cell>
        </row>
        <row r="272">
          <cell r="G272">
            <v>0</v>
          </cell>
          <cell r="U272" t="str">
            <v>4.516.9</v>
          </cell>
          <cell r="V272">
            <v>0</v>
          </cell>
          <cell r="W272" t="str">
            <v>4.516.9u</v>
          </cell>
          <cell r="X272">
            <v>0</v>
          </cell>
          <cell r="Y272">
            <v>3.754</v>
          </cell>
        </row>
        <row r="273">
          <cell r="G273">
            <v>0</v>
          </cell>
          <cell r="U273" t="str">
            <v>4.519.2</v>
          </cell>
          <cell r="V273">
            <v>0</v>
          </cell>
          <cell r="W273" t="str">
            <v>4.519.2u</v>
          </cell>
          <cell r="X273">
            <v>0</v>
          </cell>
          <cell r="Y273">
            <v>3.64</v>
          </cell>
        </row>
        <row r="274">
          <cell r="G274">
            <v>0</v>
          </cell>
          <cell r="U274" t="str">
            <v>4.521.6</v>
          </cell>
          <cell r="V274">
            <v>0</v>
          </cell>
          <cell r="W274" t="str">
            <v>4.521.6u</v>
          </cell>
          <cell r="X274">
            <v>0</v>
          </cell>
          <cell r="Y274">
            <v>3.5</v>
          </cell>
        </row>
        <row r="275">
          <cell r="G275">
            <v>0</v>
          </cell>
          <cell r="U275" t="str">
            <v>4.523.56</v>
          </cell>
          <cell r="V275">
            <v>0</v>
          </cell>
          <cell r="W275" t="str">
            <v>4.523.56u</v>
          </cell>
          <cell r="X275">
            <v>0</v>
          </cell>
          <cell r="Y275">
            <v>3.38</v>
          </cell>
        </row>
        <row r="276">
          <cell r="G276">
            <v>0</v>
          </cell>
          <cell r="U276" t="str">
            <v>4.524</v>
          </cell>
          <cell r="V276">
            <v>0</v>
          </cell>
          <cell r="W276" t="str">
            <v>4.524u</v>
          </cell>
          <cell r="X276">
            <v>0</v>
          </cell>
          <cell r="Y276">
            <v>3.38</v>
          </cell>
        </row>
        <row r="277">
          <cell r="G277">
            <v>0</v>
          </cell>
          <cell r="U277" t="str">
            <v>4.524.6</v>
          </cell>
          <cell r="V277">
            <v>0</v>
          </cell>
          <cell r="W277" t="str">
            <v>4.524.6u</v>
          </cell>
          <cell r="X277">
            <v>0</v>
          </cell>
          <cell r="Y277">
            <v>3.38</v>
          </cell>
        </row>
        <row r="278">
          <cell r="G278">
            <v>0</v>
          </cell>
          <cell r="U278" t="str">
            <v>4.526.04</v>
          </cell>
          <cell r="V278">
            <v>0</v>
          </cell>
          <cell r="W278" t="str">
            <v>4.526.04u</v>
          </cell>
          <cell r="X278">
            <v>0</v>
          </cell>
          <cell r="Y278">
            <v>3.24</v>
          </cell>
        </row>
        <row r="279">
          <cell r="G279">
            <v>0</v>
          </cell>
          <cell r="U279" t="str">
            <v>4.526.04</v>
          </cell>
          <cell r="V279">
            <v>0</v>
          </cell>
          <cell r="W279" t="str">
            <v>4.526.04u</v>
          </cell>
          <cell r="X279">
            <v>0</v>
          </cell>
          <cell r="Y279">
            <v>3.548</v>
          </cell>
        </row>
        <row r="280">
          <cell r="G280">
            <v>0</v>
          </cell>
          <cell r="U280" t="str">
            <v>4.526.5</v>
          </cell>
          <cell r="V280">
            <v>0</v>
          </cell>
          <cell r="W280" t="str">
            <v>4.526.5u</v>
          </cell>
          <cell r="X280">
            <v>0</v>
          </cell>
          <cell r="Y280">
            <v>3.24</v>
          </cell>
        </row>
        <row r="281">
          <cell r="G281">
            <v>0</v>
          </cell>
          <cell r="U281" t="str">
            <v>520.01</v>
          </cell>
          <cell r="V281">
            <v>0</v>
          </cell>
          <cell r="W281" t="str">
            <v>520.01u</v>
          </cell>
          <cell r="X281">
            <v>0</v>
          </cell>
          <cell r="Y281">
            <v>4.1840000000000002</v>
          </cell>
        </row>
        <row r="282">
          <cell r="G282">
            <v>0</v>
          </cell>
          <cell r="U282" t="str">
            <v>520.3</v>
          </cell>
          <cell r="V282">
            <v>0</v>
          </cell>
          <cell r="W282" t="str">
            <v>520.3u</v>
          </cell>
          <cell r="X282">
            <v>0</v>
          </cell>
          <cell r="Y282">
            <v>4.1840000000000002</v>
          </cell>
        </row>
        <row r="283">
          <cell r="G283">
            <v>0</v>
          </cell>
          <cell r="U283" t="str">
            <v>523.09</v>
          </cell>
          <cell r="V283">
            <v>0</v>
          </cell>
          <cell r="W283" t="str">
            <v>523.09u</v>
          </cell>
          <cell r="X283">
            <v>0</v>
          </cell>
          <cell r="Y283">
            <v>4.0439999999999996</v>
          </cell>
        </row>
        <row r="284">
          <cell r="G284">
            <v>0</v>
          </cell>
          <cell r="U284" t="str">
            <v>523.2</v>
          </cell>
          <cell r="V284">
            <v>0</v>
          </cell>
          <cell r="W284" t="str">
            <v>523.2u</v>
          </cell>
          <cell r="X284">
            <v>0</v>
          </cell>
          <cell r="Y284">
            <v>4.0439999999999996</v>
          </cell>
        </row>
        <row r="285">
          <cell r="G285">
            <v>0</v>
          </cell>
          <cell r="U285" t="str">
            <v>526.56</v>
          </cell>
          <cell r="V285">
            <v>0</v>
          </cell>
          <cell r="W285" t="str">
            <v>526.56u</v>
          </cell>
          <cell r="X285">
            <v>0</v>
          </cell>
          <cell r="Y285">
            <v>3.88</v>
          </cell>
        </row>
        <row r="286">
          <cell r="G286">
            <v>0</v>
          </cell>
          <cell r="U286" t="str">
            <v>527</v>
          </cell>
          <cell r="V286">
            <v>0</v>
          </cell>
          <cell r="W286" t="str">
            <v>527u</v>
          </cell>
          <cell r="X286">
            <v>0</v>
          </cell>
          <cell r="Y286">
            <v>3.88</v>
          </cell>
        </row>
        <row r="287">
          <cell r="G287">
            <v>0</v>
          </cell>
        </row>
        <row r="288">
          <cell r="G288">
            <v>0</v>
          </cell>
        </row>
        <row r="289">
          <cell r="G289">
            <v>0</v>
          </cell>
        </row>
        <row r="290">
          <cell r="G290">
            <v>0</v>
          </cell>
        </row>
        <row r="291">
          <cell r="G291" t="str">
            <v>8.62524F-25</v>
          </cell>
          <cell r="H291">
            <v>7.9720000000000004</v>
          </cell>
          <cell r="I291">
            <v>950</v>
          </cell>
          <cell r="J291">
            <v>1340</v>
          </cell>
        </row>
        <row r="292">
          <cell r="G292">
            <v>0</v>
          </cell>
        </row>
        <row r="293">
          <cell r="G293">
            <v>0</v>
          </cell>
        </row>
        <row r="294">
          <cell r="G294">
            <v>0</v>
          </cell>
        </row>
        <row r="295">
          <cell r="G295">
            <v>0</v>
          </cell>
        </row>
        <row r="296">
          <cell r="G296" t="str">
            <v>8.62528H-40</v>
          </cell>
          <cell r="H296">
            <v>7.8920000000000003</v>
          </cell>
          <cell r="I296">
            <v>1640</v>
          </cell>
          <cell r="J296">
            <v>2470</v>
          </cell>
        </row>
        <row r="297">
          <cell r="G297">
            <v>0</v>
          </cell>
        </row>
        <row r="298">
          <cell r="G298">
            <v>0</v>
          </cell>
        </row>
        <row r="299">
          <cell r="G299">
            <v>0</v>
          </cell>
        </row>
        <row r="300">
          <cell r="G300">
            <v>0</v>
          </cell>
        </row>
        <row r="301">
          <cell r="G301" t="str">
            <v>8.62532H-40</v>
          </cell>
          <cell r="H301">
            <v>7.8920000000000003</v>
          </cell>
          <cell r="I301">
            <v>1640</v>
          </cell>
          <cell r="J301">
            <v>2470</v>
          </cell>
        </row>
        <row r="302">
          <cell r="G302">
            <v>0</v>
          </cell>
        </row>
        <row r="303">
          <cell r="G303">
            <v>0</v>
          </cell>
        </row>
        <row r="304">
          <cell r="G304">
            <v>0</v>
          </cell>
        </row>
        <row r="305">
          <cell r="G305">
            <v>0</v>
          </cell>
        </row>
        <row r="306">
          <cell r="G306" t="str">
            <v>8.62536C-75</v>
          </cell>
          <cell r="H306">
            <v>7.7</v>
          </cell>
          <cell r="I306">
            <v>4020</v>
          </cell>
          <cell r="J306">
            <v>6090</v>
          </cell>
        </row>
        <row r="307">
          <cell r="G307">
            <v>0</v>
          </cell>
        </row>
        <row r="308">
          <cell r="G308">
            <v>0</v>
          </cell>
        </row>
        <row r="309">
          <cell r="G309">
            <v>0</v>
          </cell>
        </row>
        <row r="310">
          <cell r="G310" t="str">
            <v>8.62540C-75</v>
          </cell>
          <cell r="H310">
            <v>7.7</v>
          </cell>
          <cell r="I310">
            <v>4020</v>
          </cell>
          <cell r="J310">
            <v>6090</v>
          </cell>
        </row>
        <row r="311">
          <cell r="G311">
            <v>0</v>
          </cell>
        </row>
        <row r="312">
          <cell r="G312">
            <v>0</v>
          </cell>
        </row>
        <row r="313">
          <cell r="G313">
            <v>0</v>
          </cell>
        </row>
        <row r="314">
          <cell r="G314" t="str">
            <v>8.62544C-75</v>
          </cell>
          <cell r="H314">
            <v>7.7</v>
          </cell>
          <cell r="I314">
            <v>4020</v>
          </cell>
          <cell r="J314">
            <v>6090</v>
          </cell>
        </row>
        <row r="315">
          <cell r="G315">
            <v>0</v>
          </cell>
        </row>
        <row r="316">
          <cell r="G316">
            <v>0</v>
          </cell>
        </row>
        <row r="317">
          <cell r="G317">
            <v>0</v>
          </cell>
        </row>
        <row r="318">
          <cell r="G318" t="str">
            <v>8.62549C-75</v>
          </cell>
          <cell r="H318">
            <v>7.7</v>
          </cell>
          <cell r="I318">
            <v>4020</v>
          </cell>
          <cell r="J318">
            <v>6090</v>
          </cell>
        </row>
        <row r="319">
          <cell r="G319">
            <v>0</v>
          </cell>
        </row>
        <row r="320">
          <cell r="G320">
            <v>0</v>
          </cell>
        </row>
        <row r="321">
          <cell r="G321">
            <v>0</v>
          </cell>
        </row>
        <row r="322">
          <cell r="G322">
            <v>0</v>
          </cell>
        </row>
        <row r="323">
          <cell r="G323">
            <v>0</v>
          </cell>
        </row>
        <row r="324">
          <cell r="G324">
            <v>0</v>
          </cell>
        </row>
        <row r="325">
          <cell r="G325">
            <v>0</v>
          </cell>
        </row>
        <row r="326">
          <cell r="G326">
            <v>0</v>
          </cell>
        </row>
        <row r="327">
          <cell r="G327">
            <v>0</v>
          </cell>
        </row>
        <row r="328">
          <cell r="G328">
            <v>0</v>
          </cell>
        </row>
        <row r="329">
          <cell r="G329">
            <v>0</v>
          </cell>
        </row>
        <row r="330">
          <cell r="G330">
            <v>0</v>
          </cell>
        </row>
        <row r="331">
          <cell r="G331">
            <v>0</v>
          </cell>
        </row>
        <row r="332">
          <cell r="G332">
            <v>0</v>
          </cell>
        </row>
        <row r="333">
          <cell r="G333">
            <v>0</v>
          </cell>
        </row>
        <row r="334">
          <cell r="G334">
            <v>0</v>
          </cell>
        </row>
        <row r="335">
          <cell r="G335">
            <v>0</v>
          </cell>
        </row>
        <row r="336">
          <cell r="G336">
            <v>0</v>
          </cell>
        </row>
        <row r="337">
          <cell r="G337">
            <v>0</v>
          </cell>
        </row>
        <row r="338">
          <cell r="G338">
            <v>0</v>
          </cell>
        </row>
        <row r="339">
          <cell r="G339">
            <v>0</v>
          </cell>
        </row>
        <row r="340">
          <cell r="G340">
            <v>0</v>
          </cell>
        </row>
        <row r="341">
          <cell r="G341">
            <v>0</v>
          </cell>
        </row>
        <row r="342">
          <cell r="G342">
            <v>0</v>
          </cell>
        </row>
        <row r="343">
          <cell r="G343">
            <v>0</v>
          </cell>
        </row>
        <row r="344">
          <cell r="G344">
            <v>0</v>
          </cell>
        </row>
        <row r="345">
          <cell r="G345">
            <v>0</v>
          </cell>
        </row>
        <row r="346">
          <cell r="G346">
            <v>0</v>
          </cell>
        </row>
        <row r="347">
          <cell r="G347">
            <v>0</v>
          </cell>
        </row>
        <row r="348">
          <cell r="G348">
            <v>0</v>
          </cell>
        </row>
        <row r="349">
          <cell r="G349">
            <v>0</v>
          </cell>
        </row>
        <row r="350">
          <cell r="G350">
            <v>0</v>
          </cell>
        </row>
        <row r="351">
          <cell r="G351">
            <v>0</v>
          </cell>
        </row>
        <row r="352">
          <cell r="G352">
            <v>0</v>
          </cell>
        </row>
        <row r="353">
          <cell r="G353">
            <v>0</v>
          </cell>
        </row>
        <row r="354">
          <cell r="G354" t="str">
            <v>9.62529.3F-25</v>
          </cell>
          <cell r="H354">
            <v>8.907</v>
          </cell>
          <cell r="I354">
            <v>860</v>
          </cell>
          <cell r="J354">
            <v>1280</v>
          </cell>
        </row>
        <row r="355">
          <cell r="G355" t="str">
            <v>9.62532.3H-40</v>
          </cell>
          <cell r="H355">
            <v>8.8450000000000006</v>
          </cell>
          <cell r="I355">
            <v>1400</v>
          </cell>
          <cell r="J355">
            <v>2270</v>
          </cell>
        </row>
        <row r="356">
          <cell r="G356" t="str">
            <v>9.62536H-40</v>
          </cell>
          <cell r="H356">
            <v>8.8450000000000006</v>
          </cell>
          <cell r="I356">
            <v>1400</v>
          </cell>
          <cell r="J356">
            <v>2270</v>
          </cell>
        </row>
        <row r="357">
          <cell r="G357">
            <v>0</v>
          </cell>
        </row>
        <row r="358">
          <cell r="G358">
            <v>0</v>
          </cell>
        </row>
        <row r="359">
          <cell r="G359" t="str">
            <v>9.62540C-75</v>
          </cell>
          <cell r="H359">
            <v>8.6790000000000003</v>
          </cell>
          <cell r="I359">
            <v>2980</v>
          </cell>
          <cell r="J359">
            <v>5390</v>
          </cell>
        </row>
        <row r="360">
          <cell r="G360">
            <v>0</v>
          </cell>
        </row>
        <row r="361">
          <cell r="G361">
            <v>0</v>
          </cell>
        </row>
        <row r="362">
          <cell r="G362" t="str">
            <v>9.62543.5C-75</v>
          </cell>
          <cell r="H362">
            <v>8.6790000000000003</v>
          </cell>
          <cell r="I362">
            <v>2980</v>
          </cell>
          <cell r="J362">
            <v>5390</v>
          </cell>
        </row>
        <row r="363">
          <cell r="G363">
            <v>0</v>
          </cell>
        </row>
        <row r="364">
          <cell r="G364" t="str">
            <v>9.62547C-75</v>
          </cell>
          <cell r="H364">
            <v>8.6790000000000003</v>
          </cell>
          <cell r="I364">
            <v>2980</v>
          </cell>
          <cell r="J364">
            <v>5390</v>
          </cell>
        </row>
        <row r="365">
          <cell r="G365">
            <v>0</v>
          </cell>
        </row>
        <row r="366">
          <cell r="G366" t="str">
            <v>9.62553.5C-75</v>
          </cell>
          <cell r="H366">
            <v>8.6790000000000003</v>
          </cell>
          <cell r="I366">
            <v>2980</v>
          </cell>
          <cell r="J366">
            <v>5390</v>
          </cell>
        </row>
        <row r="367">
          <cell r="G367">
            <v>0</v>
          </cell>
        </row>
        <row r="368">
          <cell r="G368">
            <v>0</v>
          </cell>
        </row>
        <row r="369">
          <cell r="G369">
            <v>0</v>
          </cell>
        </row>
        <row r="370">
          <cell r="G370">
            <v>0</v>
          </cell>
        </row>
        <row r="371">
          <cell r="G371">
            <v>0</v>
          </cell>
        </row>
        <row r="372">
          <cell r="G372">
            <v>0</v>
          </cell>
        </row>
        <row r="373">
          <cell r="G373">
            <v>0</v>
          </cell>
        </row>
        <row r="374">
          <cell r="G374">
            <v>0</v>
          </cell>
        </row>
        <row r="375">
          <cell r="G375">
            <v>0</v>
          </cell>
        </row>
        <row r="376">
          <cell r="G376">
            <v>0</v>
          </cell>
        </row>
        <row r="377">
          <cell r="G377">
            <v>0</v>
          </cell>
        </row>
        <row r="378">
          <cell r="G378">
            <v>0</v>
          </cell>
        </row>
        <row r="379">
          <cell r="G379">
            <v>0</v>
          </cell>
        </row>
        <row r="380">
          <cell r="G380">
            <v>0</v>
          </cell>
        </row>
        <row r="381">
          <cell r="G381">
            <v>0</v>
          </cell>
        </row>
        <row r="382">
          <cell r="G382">
            <v>0</v>
          </cell>
        </row>
        <row r="383">
          <cell r="G383">
            <v>0</v>
          </cell>
        </row>
        <row r="384">
          <cell r="G384">
            <v>0</v>
          </cell>
        </row>
        <row r="385">
          <cell r="G385">
            <v>0</v>
          </cell>
        </row>
        <row r="386">
          <cell r="G386">
            <v>0</v>
          </cell>
        </row>
        <row r="387">
          <cell r="G387">
            <v>0</v>
          </cell>
        </row>
        <row r="388">
          <cell r="G388">
            <v>0</v>
          </cell>
        </row>
        <row r="389">
          <cell r="G389">
            <v>0</v>
          </cell>
        </row>
        <row r="390">
          <cell r="G390">
            <v>0</v>
          </cell>
        </row>
        <row r="391">
          <cell r="G391">
            <v>0</v>
          </cell>
        </row>
        <row r="392">
          <cell r="G392">
            <v>0</v>
          </cell>
        </row>
        <row r="393">
          <cell r="G393">
            <v>0</v>
          </cell>
        </row>
        <row r="394">
          <cell r="G394">
            <v>0</v>
          </cell>
        </row>
        <row r="395">
          <cell r="G395">
            <v>0</v>
          </cell>
        </row>
        <row r="396">
          <cell r="G396">
            <v>0</v>
          </cell>
        </row>
        <row r="397">
          <cell r="G397">
            <v>0</v>
          </cell>
        </row>
        <row r="398">
          <cell r="G398">
            <v>0</v>
          </cell>
        </row>
        <row r="399">
          <cell r="G399">
            <v>0</v>
          </cell>
        </row>
        <row r="400">
          <cell r="G400">
            <v>0</v>
          </cell>
        </row>
        <row r="401">
          <cell r="G401">
            <v>0</v>
          </cell>
        </row>
        <row r="402">
          <cell r="G402">
            <v>0</v>
          </cell>
        </row>
        <row r="403">
          <cell r="G403">
            <v>0</v>
          </cell>
        </row>
        <row r="404">
          <cell r="G404">
            <v>0</v>
          </cell>
        </row>
        <row r="405">
          <cell r="G405">
            <v>0</v>
          </cell>
        </row>
        <row r="406">
          <cell r="G406">
            <v>0</v>
          </cell>
        </row>
        <row r="407">
          <cell r="G407">
            <v>0</v>
          </cell>
        </row>
        <row r="408">
          <cell r="G408">
            <v>0</v>
          </cell>
        </row>
        <row r="409">
          <cell r="G409">
            <v>0</v>
          </cell>
        </row>
        <row r="410">
          <cell r="G410">
            <v>0</v>
          </cell>
        </row>
        <row r="411">
          <cell r="G411" t="str">
            <v>10.7532.75F-25</v>
          </cell>
          <cell r="H411">
            <v>10.036</v>
          </cell>
          <cell r="I411">
            <v>650</v>
          </cell>
          <cell r="J411">
            <v>1140</v>
          </cell>
        </row>
        <row r="412">
          <cell r="G412">
            <v>0</v>
          </cell>
        </row>
        <row r="413">
          <cell r="G413">
            <v>0</v>
          </cell>
        </row>
        <row r="414">
          <cell r="G414">
            <v>0</v>
          </cell>
        </row>
        <row r="415">
          <cell r="G415">
            <v>0</v>
          </cell>
        </row>
        <row r="416">
          <cell r="G416">
            <v>0</v>
          </cell>
        </row>
        <row r="417">
          <cell r="G417">
            <v>0</v>
          </cell>
        </row>
        <row r="418">
          <cell r="G418" t="str">
            <v>10.7540.5H-40</v>
          </cell>
          <cell r="H418">
            <v>10.036</v>
          </cell>
          <cell r="I418">
            <v>880</v>
          </cell>
          <cell r="J418">
            <v>1820</v>
          </cell>
        </row>
        <row r="419">
          <cell r="G419">
            <v>0</v>
          </cell>
        </row>
        <row r="420">
          <cell r="G420">
            <v>0</v>
          </cell>
        </row>
        <row r="421">
          <cell r="G421" t="str">
            <v>10.7545.5J-55</v>
          </cell>
          <cell r="H421">
            <v>9.8940000000000001</v>
          </cell>
          <cell r="I421">
            <v>1580</v>
          </cell>
          <cell r="J421">
            <v>3130</v>
          </cell>
        </row>
        <row r="422">
          <cell r="G422">
            <v>0</v>
          </cell>
        </row>
        <row r="423">
          <cell r="G423">
            <v>0</v>
          </cell>
        </row>
        <row r="424">
          <cell r="G424">
            <v>0</v>
          </cell>
        </row>
        <row r="425">
          <cell r="G425">
            <v>0</v>
          </cell>
        </row>
        <row r="426">
          <cell r="G426">
            <v>0</v>
          </cell>
        </row>
        <row r="427">
          <cell r="G427" t="str">
            <v>10.7551C-75</v>
          </cell>
          <cell r="H427">
            <v>9.6940000000000008</v>
          </cell>
          <cell r="I427">
            <v>3100</v>
          </cell>
          <cell r="J427">
            <v>5490</v>
          </cell>
        </row>
        <row r="428">
          <cell r="G428">
            <v>0</v>
          </cell>
        </row>
        <row r="429">
          <cell r="G429">
            <v>0</v>
          </cell>
        </row>
        <row r="430">
          <cell r="G430">
            <v>0</v>
          </cell>
        </row>
        <row r="431">
          <cell r="G431" t="str">
            <v>10.7555.5C-75</v>
          </cell>
          <cell r="H431">
            <v>9.6940000000000008</v>
          </cell>
          <cell r="I431">
            <v>3100</v>
          </cell>
          <cell r="J431">
            <v>5490</v>
          </cell>
        </row>
        <row r="432">
          <cell r="G432" t="str">
            <v>10.7560.7P-110</v>
          </cell>
          <cell r="H432">
            <v>9.6940000000000008</v>
          </cell>
          <cell r="I432">
            <v>3670</v>
          </cell>
          <cell r="J432">
            <v>8060</v>
          </cell>
        </row>
        <row r="433">
          <cell r="G433">
            <v>0</v>
          </cell>
        </row>
        <row r="434">
          <cell r="G434" t="str">
            <v>10.7565.7P-110</v>
          </cell>
          <cell r="H434">
            <v>9.6940000000000008</v>
          </cell>
          <cell r="I434">
            <v>3670</v>
          </cell>
          <cell r="J434">
            <v>8060</v>
          </cell>
        </row>
        <row r="435">
          <cell r="G435">
            <v>0</v>
          </cell>
        </row>
        <row r="436">
          <cell r="G436">
            <v>0</v>
          </cell>
        </row>
        <row r="437">
          <cell r="G437">
            <v>0</v>
          </cell>
        </row>
        <row r="438">
          <cell r="G438">
            <v>0</v>
          </cell>
        </row>
        <row r="439">
          <cell r="G439">
            <v>0</v>
          </cell>
        </row>
        <row r="440">
          <cell r="G440">
            <v>0</v>
          </cell>
        </row>
        <row r="441">
          <cell r="G441">
            <v>0</v>
          </cell>
        </row>
        <row r="442">
          <cell r="G442">
            <v>0</v>
          </cell>
        </row>
        <row r="443">
          <cell r="G443">
            <v>0</v>
          </cell>
        </row>
        <row r="444">
          <cell r="G444">
            <v>0</v>
          </cell>
        </row>
        <row r="445">
          <cell r="G445">
            <v>0</v>
          </cell>
        </row>
        <row r="446">
          <cell r="G446">
            <v>0</v>
          </cell>
        </row>
        <row r="447">
          <cell r="G447">
            <v>0</v>
          </cell>
        </row>
        <row r="448">
          <cell r="G448">
            <v>0</v>
          </cell>
        </row>
        <row r="449">
          <cell r="G449">
            <v>0</v>
          </cell>
        </row>
        <row r="450">
          <cell r="G450">
            <v>0</v>
          </cell>
        </row>
        <row r="451">
          <cell r="G451">
            <v>0</v>
          </cell>
        </row>
        <row r="452">
          <cell r="G452">
            <v>0</v>
          </cell>
        </row>
        <row r="453">
          <cell r="G453">
            <v>0</v>
          </cell>
        </row>
        <row r="454">
          <cell r="G454">
            <v>0</v>
          </cell>
        </row>
        <row r="455">
          <cell r="G455">
            <v>0</v>
          </cell>
        </row>
        <row r="456">
          <cell r="G456">
            <v>0</v>
          </cell>
        </row>
        <row r="457">
          <cell r="G457">
            <v>0</v>
          </cell>
        </row>
        <row r="458">
          <cell r="G458">
            <v>0</v>
          </cell>
        </row>
        <row r="459">
          <cell r="G459">
            <v>0</v>
          </cell>
        </row>
        <row r="460">
          <cell r="G460">
            <v>0</v>
          </cell>
        </row>
        <row r="461">
          <cell r="G461">
            <v>0</v>
          </cell>
        </row>
        <row r="462">
          <cell r="G462">
            <v>0</v>
          </cell>
        </row>
        <row r="463">
          <cell r="G463">
            <v>0</v>
          </cell>
        </row>
        <row r="464">
          <cell r="G464">
            <v>0</v>
          </cell>
        </row>
        <row r="465">
          <cell r="G465">
            <v>0</v>
          </cell>
        </row>
        <row r="466">
          <cell r="G466">
            <v>0</v>
          </cell>
        </row>
        <row r="467">
          <cell r="G467">
            <v>0</v>
          </cell>
        </row>
        <row r="468">
          <cell r="G468">
            <v>0</v>
          </cell>
        </row>
        <row r="469">
          <cell r="G469">
            <v>0</v>
          </cell>
        </row>
        <row r="470">
          <cell r="G470" t="str">
            <v>13.37548F-25</v>
          </cell>
          <cell r="H470">
            <v>12.558999999999999</v>
          </cell>
          <cell r="I470">
            <v>560</v>
          </cell>
          <cell r="J470">
            <v>1080</v>
          </cell>
        </row>
        <row r="471">
          <cell r="G471" t="str">
            <v>13.37554.5J-55</v>
          </cell>
          <cell r="H471">
            <v>12.459</v>
          </cell>
          <cell r="I471">
            <v>1130</v>
          </cell>
          <cell r="J471">
            <v>2730</v>
          </cell>
        </row>
        <row r="472">
          <cell r="G472" t="str">
            <v>13.37561J-55</v>
          </cell>
          <cell r="H472">
            <v>12.459</v>
          </cell>
          <cell r="I472">
            <v>1130</v>
          </cell>
          <cell r="J472">
            <v>2730</v>
          </cell>
        </row>
        <row r="473">
          <cell r="G473" t="str">
            <v>13.37568J-55</v>
          </cell>
          <cell r="H473">
            <v>12.459</v>
          </cell>
          <cell r="I473">
            <v>1130</v>
          </cell>
          <cell r="J473">
            <v>2730</v>
          </cell>
        </row>
        <row r="474">
          <cell r="G474" t="str">
            <v>13.37572C-75</v>
          </cell>
          <cell r="H474">
            <v>12.191000000000001</v>
          </cell>
          <cell r="I474">
            <v>2590</v>
          </cell>
          <cell r="J474">
            <v>5040</v>
          </cell>
        </row>
        <row r="475">
          <cell r="G475">
            <v>0</v>
          </cell>
        </row>
        <row r="476">
          <cell r="G476">
            <v>0</v>
          </cell>
        </row>
        <row r="477">
          <cell r="G477">
            <v>0</v>
          </cell>
        </row>
        <row r="478">
          <cell r="G478">
            <v>0</v>
          </cell>
        </row>
        <row r="479">
          <cell r="G479">
            <v>0</v>
          </cell>
        </row>
        <row r="480">
          <cell r="G480">
            <v>0</v>
          </cell>
        </row>
        <row r="481">
          <cell r="G481">
            <v>0</v>
          </cell>
        </row>
        <row r="482">
          <cell r="G482">
            <v>0</v>
          </cell>
        </row>
        <row r="483">
          <cell r="G483">
            <v>0</v>
          </cell>
        </row>
        <row r="484">
          <cell r="G484">
            <v>0</v>
          </cell>
        </row>
        <row r="485">
          <cell r="G485">
            <v>0</v>
          </cell>
        </row>
        <row r="486">
          <cell r="G486">
            <v>0</v>
          </cell>
        </row>
        <row r="487">
          <cell r="G487">
            <v>0</v>
          </cell>
        </row>
        <row r="488">
          <cell r="G488">
            <v>0</v>
          </cell>
        </row>
        <row r="489">
          <cell r="G489">
            <v>0</v>
          </cell>
        </row>
        <row r="490">
          <cell r="G490">
            <v>0</v>
          </cell>
        </row>
        <row r="491">
          <cell r="G491">
            <v>0</v>
          </cell>
        </row>
        <row r="492">
          <cell r="G492">
            <v>0</v>
          </cell>
        </row>
        <row r="493">
          <cell r="G493">
            <v>0</v>
          </cell>
        </row>
        <row r="494">
          <cell r="G494">
            <v>0</v>
          </cell>
        </row>
        <row r="495">
          <cell r="G495">
            <v>0</v>
          </cell>
        </row>
        <row r="496">
          <cell r="G496" t="str">
            <v>1655F-25</v>
          </cell>
          <cell r="H496">
            <v>15.188000000000001</v>
          </cell>
          <cell r="I496">
            <v>290</v>
          </cell>
          <cell r="J496">
            <v>850</v>
          </cell>
        </row>
        <row r="497">
          <cell r="G497">
            <v>0</v>
          </cell>
        </row>
        <row r="498">
          <cell r="G498">
            <v>0</v>
          </cell>
        </row>
        <row r="499">
          <cell r="G499">
            <v>0</v>
          </cell>
        </row>
        <row r="500">
          <cell r="G500" t="str">
            <v>1665H-40</v>
          </cell>
          <cell r="H500">
            <v>15.061999999999999</v>
          </cell>
          <cell r="I500">
            <v>670</v>
          </cell>
          <cell r="J500">
            <v>1640</v>
          </cell>
        </row>
        <row r="501">
          <cell r="G501">
            <v>0</v>
          </cell>
        </row>
        <row r="502">
          <cell r="G502">
            <v>0</v>
          </cell>
        </row>
        <row r="503">
          <cell r="G503">
            <v>0</v>
          </cell>
        </row>
        <row r="504">
          <cell r="G504">
            <v>0</v>
          </cell>
        </row>
        <row r="505">
          <cell r="G505" t="str">
            <v>1675J-55</v>
          </cell>
          <cell r="H505">
            <v>14.938000000000001</v>
          </cell>
          <cell r="I505">
            <v>1020</v>
          </cell>
          <cell r="J505">
            <v>2630</v>
          </cell>
        </row>
        <row r="506">
          <cell r="G506">
            <v>0</v>
          </cell>
        </row>
        <row r="507">
          <cell r="G507" t="str">
            <v>1684J-55</v>
          </cell>
          <cell r="H507">
            <v>14.938000000000001</v>
          </cell>
          <cell r="I507">
            <v>1020</v>
          </cell>
          <cell r="J507">
            <v>2630</v>
          </cell>
        </row>
        <row r="508">
          <cell r="G508" t="str">
            <v>1684J-55</v>
          </cell>
          <cell r="H508">
            <v>14.938000000000001</v>
          </cell>
          <cell r="I508">
            <v>1020</v>
          </cell>
          <cell r="J508">
            <v>2630</v>
          </cell>
        </row>
        <row r="509">
          <cell r="G509">
            <v>0</v>
          </cell>
        </row>
        <row r="510">
          <cell r="G510">
            <v>0</v>
          </cell>
        </row>
        <row r="511">
          <cell r="G511">
            <v>0</v>
          </cell>
        </row>
        <row r="512">
          <cell r="G512">
            <v>0</v>
          </cell>
        </row>
        <row r="513">
          <cell r="G513">
            <v>0</v>
          </cell>
        </row>
        <row r="514">
          <cell r="G514">
            <v>0</v>
          </cell>
        </row>
        <row r="515">
          <cell r="G515">
            <v>0</v>
          </cell>
        </row>
        <row r="516">
          <cell r="G516">
            <v>0</v>
          </cell>
        </row>
        <row r="517">
          <cell r="G517">
            <v>0</v>
          </cell>
        </row>
        <row r="518">
          <cell r="G518">
            <v>0</v>
          </cell>
        </row>
        <row r="519">
          <cell r="G519">
            <v>0</v>
          </cell>
        </row>
        <row r="520">
          <cell r="G520">
            <v>0</v>
          </cell>
        </row>
        <row r="521">
          <cell r="G521">
            <v>0</v>
          </cell>
        </row>
        <row r="522">
          <cell r="G522">
            <v>0</v>
          </cell>
        </row>
        <row r="523">
          <cell r="G523">
            <v>0</v>
          </cell>
        </row>
        <row r="524">
          <cell r="G524">
            <v>0</v>
          </cell>
        </row>
        <row r="525">
          <cell r="G525">
            <v>0</v>
          </cell>
        </row>
        <row r="526">
          <cell r="G526">
            <v>0</v>
          </cell>
        </row>
        <row r="527">
          <cell r="G527">
            <v>0</v>
          </cell>
        </row>
        <row r="528">
          <cell r="G528">
            <v>0</v>
          </cell>
        </row>
        <row r="529">
          <cell r="G529">
            <v>0</v>
          </cell>
        </row>
        <row r="530">
          <cell r="G530">
            <v>0</v>
          </cell>
        </row>
        <row r="531">
          <cell r="G531">
            <v>0</v>
          </cell>
        </row>
        <row r="532">
          <cell r="G532">
            <v>0</v>
          </cell>
        </row>
        <row r="533">
          <cell r="G533">
            <v>0</v>
          </cell>
        </row>
        <row r="534">
          <cell r="G534">
            <v>0</v>
          </cell>
        </row>
        <row r="535">
          <cell r="G535">
            <v>0</v>
          </cell>
        </row>
        <row r="536">
          <cell r="G536">
            <v>0</v>
          </cell>
        </row>
        <row r="537">
          <cell r="G537">
            <v>0</v>
          </cell>
        </row>
        <row r="538">
          <cell r="G538">
            <v>0</v>
          </cell>
        </row>
        <row r="539">
          <cell r="G539">
            <v>0</v>
          </cell>
        </row>
        <row r="540">
          <cell r="G540">
            <v>0</v>
          </cell>
        </row>
        <row r="541">
          <cell r="G541">
            <v>0</v>
          </cell>
        </row>
        <row r="542">
          <cell r="G542">
            <v>0</v>
          </cell>
        </row>
        <row r="543">
          <cell r="G543">
            <v>0</v>
          </cell>
        </row>
        <row r="544">
          <cell r="G544">
            <v>0</v>
          </cell>
        </row>
        <row r="545">
          <cell r="G545">
            <v>0</v>
          </cell>
        </row>
        <row r="546">
          <cell r="G546">
            <v>0</v>
          </cell>
        </row>
        <row r="547">
          <cell r="G547">
            <v>0</v>
          </cell>
        </row>
        <row r="548">
          <cell r="G548">
            <v>0</v>
          </cell>
        </row>
        <row r="549">
          <cell r="G549">
            <v>0</v>
          </cell>
        </row>
        <row r="550">
          <cell r="G550">
            <v>0</v>
          </cell>
        </row>
        <row r="551">
          <cell r="G551">
            <v>0</v>
          </cell>
        </row>
        <row r="552">
          <cell r="G552">
            <v>0</v>
          </cell>
        </row>
        <row r="553">
          <cell r="G553">
            <v>0</v>
          </cell>
        </row>
        <row r="554">
          <cell r="G554">
            <v>0</v>
          </cell>
        </row>
        <row r="555">
          <cell r="G555">
            <v>0</v>
          </cell>
        </row>
        <row r="556">
          <cell r="G556">
            <v>0</v>
          </cell>
        </row>
        <row r="557">
          <cell r="G557">
            <v>0</v>
          </cell>
        </row>
        <row r="558">
          <cell r="G558">
            <v>0</v>
          </cell>
        </row>
        <row r="559">
          <cell r="G559">
            <v>0</v>
          </cell>
        </row>
        <row r="560">
          <cell r="G560" t="str">
            <v>18.62587.5H-40</v>
          </cell>
          <cell r="H560">
            <v>17.567</v>
          </cell>
          <cell r="I560">
            <v>630</v>
          </cell>
          <cell r="J560">
            <v>1630</v>
          </cell>
        </row>
        <row r="561">
          <cell r="G561">
            <v>0</v>
          </cell>
        </row>
        <row r="562">
          <cell r="G562">
            <v>0</v>
          </cell>
        </row>
        <row r="563">
          <cell r="G563">
            <v>0</v>
          </cell>
        </row>
        <row r="564">
          <cell r="G564">
            <v>0</v>
          </cell>
        </row>
        <row r="565">
          <cell r="G565">
            <v>0</v>
          </cell>
        </row>
        <row r="566">
          <cell r="G566">
            <v>0</v>
          </cell>
        </row>
        <row r="567">
          <cell r="G567">
            <v>0</v>
          </cell>
        </row>
        <row r="568">
          <cell r="G568">
            <v>0</v>
          </cell>
        </row>
        <row r="569">
          <cell r="G569">
            <v>0</v>
          </cell>
        </row>
        <row r="570">
          <cell r="G570">
            <v>0</v>
          </cell>
        </row>
        <row r="571">
          <cell r="G571">
            <v>0</v>
          </cell>
        </row>
        <row r="572">
          <cell r="G572">
            <v>0</v>
          </cell>
        </row>
        <row r="573">
          <cell r="G573">
            <v>0</v>
          </cell>
        </row>
        <row r="574">
          <cell r="G574">
            <v>0</v>
          </cell>
        </row>
        <row r="575">
          <cell r="G575">
            <v>0</v>
          </cell>
        </row>
        <row r="576">
          <cell r="G576">
            <v>0</v>
          </cell>
        </row>
        <row r="577">
          <cell r="G577">
            <v>0</v>
          </cell>
        </row>
        <row r="578">
          <cell r="G578">
            <v>0</v>
          </cell>
        </row>
        <row r="579">
          <cell r="G579" t="str">
            <v>2094F-25</v>
          </cell>
          <cell r="H579">
            <v>18.936</v>
          </cell>
          <cell r="I579">
            <v>410</v>
          </cell>
          <cell r="J579">
            <v>960</v>
          </cell>
        </row>
        <row r="580">
          <cell r="G580">
            <v>0</v>
          </cell>
        </row>
        <row r="581">
          <cell r="G581" t="str">
            <v>20106.5J-55</v>
          </cell>
          <cell r="H581">
            <v>18.936</v>
          </cell>
          <cell r="I581">
            <v>520</v>
          </cell>
          <cell r="J581">
            <v>2110</v>
          </cell>
        </row>
        <row r="582">
          <cell r="G582">
            <v>0</v>
          </cell>
        </row>
        <row r="583">
          <cell r="G583">
            <v>0</v>
          </cell>
        </row>
        <row r="584">
          <cell r="G584">
            <v>0</v>
          </cell>
        </row>
        <row r="585">
          <cell r="G585" t="str">
            <v>20133J-55</v>
          </cell>
          <cell r="H585">
            <v>18.936</v>
          </cell>
          <cell r="I585">
            <v>520</v>
          </cell>
          <cell r="J585">
            <v>2110</v>
          </cell>
        </row>
        <row r="586">
          <cell r="G586">
            <v>0</v>
          </cell>
        </row>
        <row r="587">
          <cell r="G587">
            <v>0</v>
          </cell>
        </row>
        <row r="588">
          <cell r="G588">
            <v>0</v>
          </cell>
        </row>
        <row r="589">
          <cell r="G589">
            <v>0</v>
          </cell>
        </row>
        <row r="590">
          <cell r="G590">
            <v>0</v>
          </cell>
        </row>
        <row r="591">
          <cell r="G591">
            <v>0</v>
          </cell>
        </row>
        <row r="592">
          <cell r="G592">
            <v>0</v>
          </cell>
        </row>
        <row r="593">
          <cell r="G593">
            <v>0</v>
          </cell>
        </row>
        <row r="594">
          <cell r="G594">
            <v>0</v>
          </cell>
        </row>
        <row r="595">
          <cell r="G595">
            <v>0</v>
          </cell>
        </row>
        <row r="596">
          <cell r="G596">
            <v>0</v>
          </cell>
        </row>
        <row r="597">
          <cell r="G597">
            <v>0</v>
          </cell>
        </row>
        <row r="598">
          <cell r="G598">
            <v>0</v>
          </cell>
        </row>
        <row r="599">
          <cell r="G599">
            <v>0</v>
          </cell>
        </row>
        <row r="600">
          <cell r="G600">
            <v>0</v>
          </cell>
        </row>
        <row r="601">
          <cell r="G601">
            <v>0</v>
          </cell>
        </row>
      </sheetData>
      <sheetData sheetId="8"/>
      <sheetData sheetId="9"/>
      <sheetData sheetId="10"/>
      <sheetData sheetId="11"/>
      <sheetData sheetId="12"/>
      <sheetData sheetId="13"/>
      <sheetData sheetId="14"/>
      <sheetData sheetId="15"/>
      <sheetData sheetId="16"/>
      <sheetData sheetId="17"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Name val="SUMMARY"/>
      <sheetName val="CALC"/>
      <sheetName val="CHART"/>
      <sheetName val="TABULAR"/>
      <sheetName val="CDTS"/>
      <sheetName val="Module1"/>
      <sheetName val="Volumes"/>
      <sheetName val="PipeData"/>
    </sheetNames>
    <sheetDataSet>
      <sheetData sheetId="0">
        <row r="6">
          <cell r="G6" t="str">
            <v>Trident</v>
          </cell>
        </row>
        <row r="8">
          <cell r="G8">
            <v>7</v>
          </cell>
        </row>
        <row r="9">
          <cell r="G9">
            <v>8.5</v>
          </cell>
        </row>
        <row r="15">
          <cell r="G15">
            <v>6.125</v>
          </cell>
        </row>
        <row r="18">
          <cell r="G18">
            <v>11.6</v>
          </cell>
        </row>
        <row r="19">
          <cell r="G19">
            <v>11.3</v>
          </cell>
        </row>
        <row r="21">
          <cell r="G21">
            <v>30</v>
          </cell>
        </row>
        <row r="26">
          <cell r="G26">
            <v>9.875</v>
          </cell>
        </row>
        <row r="28">
          <cell r="G28">
            <v>8102</v>
          </cell>
        </row>
        <row r="30">
          <cell r="G30">
            <v>11.2</v>
          </cell>
        </row>
        <row r="31">
          <cell r="G31">
            <v>10.7</v>
          </cell>
        </row>
        <row r="32">
          <cell r="G32">
            <v>0.80800000000000005</v>
          </cell>
        </row>
        <row r="33">
          <cell r="G33">
            <v>33</v>
          </cell>
        </row>
      </sheetData>
      <sheetData sheetId="1"/>
      <sheetData sheetId="2">
        <row r="128">
          <cell r="D128">
            <v>10933</v>
          </cell>
        </row>
        <row r="257">
          <cell r="G257">
            <v>11335</v>
          </cell>
        </row>
      </sheetData>
      <sheetData sheetId="3" refreshError="1"/>
      <sheetData sheetId="4"/>
      <sheetData sheetId="5"/>
      <sheetData sheetId="6" refreshError="1"/>
      <sheetData sheetId="7" refreshError="1"/>
      <sheetData sheetId="8"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s>
    <sheetDataSet>
      <sheetData sheetId="0"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ject PnL"/>
    </sheetNames>
    <sheetDataSet>
      <sheetData sheetId="0"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ot"/>
      <sheetName val="MLG-A11 Pilot_Plan 2.3"/>
      <sheetName val="MLG-A11 Horizontal_Plan 3.3"/>
    </sheetNames>
    <sheetDataSet>
      <sheetData sheetId="0"/>
      <sheetData sheetId="1"/>
      <sheetData sheetId="2">
        <row r="6">
          <cell r="C6" t="str">
            <v>Malong-A / X1</v>
          </cell>
        </row>
        <row r="20">
          <cell r="I20" t="str">
            <v>( m )</v>
          </cell>
        </row>
      </sheetData>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ot"/>
      <sheetName val="MLG-A11 Pilot_Plan 2.3"/>
      <sheetName val="MLG-A11 Horizontal_Plan 3.3"/>
    </sheetNames>
    <sheetDataSet>
      <sheetData sheetId="0"/>
      <sheetData sheetId="1"/>
      <sheetData sheetId="2">
        <row r="6">
          <cell r="C6" t="str">
            <v>Malong-A / X1</v>
          </cell>
        </row>
        <row r="20">
          <cell r="I20" t="str">
            <v>( m )</v>
          </cell>
        </row>
      </sheetData>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Contents"/>
      <sheetName val="A-1"/>
      <sheetName val="A-2"/>
      <sheetName val="A-3"/>
      <sheetName val="A-4"/>
      <sheetName val="B-1"/>
      <sheetName val="B-2"/>
      <sheetName val="B-3"/>
      <sheetName val="B-4"/>
      <sheetName val="B-5"/>
      <sheetName val="C-1"/>
      <sheetName val="C-2"/>
      <sheetName val="C-3"/>
      <sheetName val="C-4"/>
      <sheetName val="C-5"/>
      <sheetName val="C-6"/>
      <sheetName val="C-7"/>
      <sheetName val="C-8"/>
      <sheetName val="D-1"/>
      <sheetName val="D-2"/>
      <sheetName val="E-1"/>
      <sheetName val="E-2"/>
      <sheetName val="E-3"/>
      <sheetName val="E-4"/>
      <sheetName val="FE TC"/>
      <sheetName val="PEx"/>
      <sheetName val="Platforms-DEX"/>
      <sheetName val="SlimAccess"/>
      <sheetName val="Xtreme"/>
      <sheetName val="SlimXtreme"/>
      <sheetName val="PSP"/>
      <sheetName val="PSP-H"/>
      <sheetName val="ABC-1"/>
      <sheetName val="ABC-2"/>
      <sheetName val="F-1"/>
      <sheetName val="G-1"/>
      <sheetName val="G-2"/>
      <sheetName val="H-1"/>
      <sheetName val="H-2"/>
      <sheetName val="I-1"/>
      <sheetName val="J-1"/>
      <sheetName val="K-1"/>
      <sheetName val="K-2"/>
      <sheetName val="K-3"/>
      <sheetName val="K-4"/>
      <sheetName val="K-5"/>
      <sheetName val="L-1"/>
      <sheetName val="L-2"/>
      <sheetName val="L-3"/>
      <sheetName val="L-4"/>
      <sheetName val="L-5"/>
      <sheetName val="L-6"/>
      <sheetName val="M-1"/>
      <sheetName val="N-1"/>
      <sheetName val="N-2"/>
      <sheetName val="P-1"/>
      <sheetName val="P-2"/>
      <sheetName val="P-3"/>
      <sheetName val="P-4"/>
      <sheetName val="P-5"/>
      <sheetName val="Q-1"/>
      <sheetName val="R-1"/>
      <sheetName val="S-1"/>
      <sheetName val="V-1"/>
      <sheetName val="V-2"/>
      <sheetName val="V-3"/>
      <sheetName val="Z-1"/>
      <sheetName val="Z-2 "/>
      <sheetName val="Z-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k"/>
      <sheetName val="rekap"/>
      <sheetName val="FRAI1"/>
      <sheetName val="FRAI21"/>
      <sheetName val="FRAI3"/>
      <sheetName val="FRAI4"/>
      <sheetName val="POD"/>
      <sheetName val="11b"/>
      <sheetName val="DOH"/>
      <sheetName val="GRAF.PEND.UMUR"/>
      <sheetName val="Prod by Kab"/>
      <sheetName val="Harga"/>
      <sheetName val="Rekap(Usul)"/>
    </sheetNames>
    <sheetDataSet>
      <sheetData sheetId="0">
        <row r="24">
          <cell r="C24" t="str">
            <v xml:space="preserve"> ANGGARAN TAHUN 2005</v>
          </cell>
        </row>
        <row r="25">
          <cell r="C25" t="str">
            <v>LEMBARAN KERJA (LK)</v>
          </cell>
        </row>
        <row r="26">
          <cell r="C26" t="str">
            <v>PERHITUNGAN URAIAN PENGELUARAN</v>
          </cell>
        </row>
        <row r="32">
          <cell r="C32" t="str">
            <v>LAPANGAN/BUDGET HEADING/JENIS BIAYA</v>
          </cell>
        </row>
      </sheetData>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HSE &amp;Well Control"/>
    </sheetNames>
    <sheetDataSet>
      <sheetData sheetId="0"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P"/>
      <sheetName val="Drilling"/>
      <sheetName val="IP Bonus Reasults"/>
      <sheetName val="Drilling Bonus Results"/>
      <sheetName val="IP Summary"/>
      <sheetName val="Drilling Summary"/>
      <sheetName val="IP Mémo"/>
      <sheetName val="Drilling Memo"/>
    </sheetNames>
    <sheetDataSet>
      <sheetData sheetId="0"/>
      <sheetData sheetId="1"/>
      <sheetData sheetId="2"/>
      <sheetData sheetId="3"/>
      <sheetData sheetId="4"/>
      <sheetData sheetId="5"/>
      <sheetData sheetId="6"/>
      <sheetData sheetId="7"/>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Proposal"/>
      <sheetName val="Drill Sum RDL_A3"/>
      <sheetName val="2.Well Profile (Auto)"/>
      <sheetName val="3.Drilling Time"/>
      <sheetName val="4.Chart"/>
      <sheetName val="Database"/>
      <sheetName val="the CODE "/>
      <sheetName val="TASK"/>
      <sheetName val="lk"/>
    </sheetNames>
    <sheetDataSet>
      <sheetData sheetId="0"/>
      <sheetData sheetId="1"/>
      <sheetData sheetId="2"/>
      <sheetData sheetId="3"/>
      <sheetData sheetId="4"/>
      <sheetData sheetId="5">
        <row r="5">
          <cell r="B5" t="str">
            <v>----------------------------- RIP UP/DOWN --------------------------</v>
          </cell>
        </row>
        <row r="6">
          <cell r="B6" t="str">
            <v>Rig Up, including Stand-up 5" DP and 8" DC.</v>
          </cell>
        </row>
        <row r="7">
          <cell r="B7" t="str">
            <v>Rig Up Top Drive  M/U BHA dan Bit 26".</v>
          </cell>
        </row>
        <row r="9">
          <cell r="B9" t="str">
            <v>--------------- DRILLING FORMATION &amp; CEMENT -------------</v>
          </cell>
        </row>
        <row r="10">
          <cell r="B10" t="str">
            <v>Drilling Formation 36" to Csg Point at 0 m, ROP 0 m/days</v>
          </cell>
        </row>
        <row r="11">
          <cell r="B11" t="str">
            <v>Drilling Formation 26" to Csg Point at 80 m, ROP 250 m/days</v>
          </cell>
        </row>
        <row r="13">
          <cell r="B13" t="str">
            <v>No KOP at 17.5"in</v>
          </cell>
        </row>
        <row r="14">
          <cell r="B14" t="str">
            <v>Drilling Formation 17 1/2" to Csg Point at 270 m, ROP 200 m/days</v>
          </cell>
        </row>
        <row r="16">
          <cell r="B16" t="str">
            <v>Drilling Formation 12.25in to KOP at 310 m, ROP 200 m/days</v>
          </cell>
        </row>
        <row r="17">
          <cell r="B17" t="str">
            <v>Drilling Formation 12.25" to Csg Point at 1214.5 m, ROP 200 m/days</v>
          </cell>
        </row>
        <row r="19">
          <cell r="B19" t="str">
            <v>No KOP at 8.5"</v>
          </cell>
        </row>
        <row r="20">
          <cell r="B20" t="str">
            <v>Drilling Formation 8.5" to Csg Point at 1327.4 m, ROP 150 m/days</v>
          </cell>
        </row>
        <row r="21">
          <cell r="B21" t="str">
            <v>Drilling Formation  by GVR to Csg Point at  m, ROP  m/days</v>
          </cell>
        </row>
        <row r="23">
          <cell r="B23" t="str">
            <v>Drilling Formation 6" to Csg Point at 0 m, ROP 0 m/days</v>
          </cell>
        </row>
        <row r="24">
          <cell r="B24" t="str">
            <v xml:space="preserve">Drill Out cement to top liner 7" </v>
          </cell>
        </row>
        <row r="25">
          <cell r="B25" t="str">
            <v xml:space="preserve">Drill Out cement to top liner 6" </v>
          </cell>
        </row>
        <row r="26">
          <cell r="B26" t="str">
            <v>Drill out Plug, collar, cement, shoe and 2 mtrs of new formation.</v>
          </cell>
        </row>
        <row r="27">
          <cell r="B27" t="str">
            <v>---------------------------- CIRCULATING -----------------------------</v>
          </cell>
        </row>
        <row r="28">
          <cell r="B28" t="str">
            <v>Circulate conditioning mud</v>
          </cell>
        </row>
        <row r="29">
          <cell r="B29" t="str">
            <v>Circulate conditioning mud Sg in=out</v>
          </cell>
        </row>
        <row r="30">
          <cell r="B30" t="str">
            <v>Circulate hole clean</v>
          </cell>
        </row>
        <row r="31">
          <cell r="B31" t="str">
            <v>Circulate hole clean at bottom</v>
          </cell>
        </row>
        <row r="32">
          <cell r="B32" t="str">
            <v>Circulate hole clean and drop Survey.</v>
          </cell>
        </row>
        <row r="33">
          <cell r="B33" t="str">
            <v>Circulate and change over to Completion Fluid</v>
          </cell>
        </row>
        <row r="34">
          <cell r="B34" t="str">
            <v>------------------------ BOP EQUIPMENT ---------------------------</v>
          </cell>
        </row>
        <row r="35">
          <cell r="B35" t="str">
            <v>Cut 30" casing and N/D Diverter 30"</v>
          </cell>
        </row>
        <row r="36">
          <cell r="B36" t="str">
            <v>Cut 20" casing and N/D Diverter 20"</v>
          </cell>
        </row>
        <row r="37">
          <cell r="B37" t="str">
            <v>Nipple Down BOP 13 5/8" x 5.000 psi</v>
          </cell>
        </row>
        <row r="38">
          <cell r="B38" t="str">
            <v>Nipple Down BOP 7-1/16" x 5.000 psi</v>
          </cell>
        </row>
        <row r="39">
          <cell r="B39" t="str">
            <v>Nipple Up Diverter 30"</v>
          </cell>
        </row>
        <row r="40">
          <cell r="B40" t="str">
            <v>Nipple Up Diverter 20". (incl : Welded &amp; inspection)</v>
          </cell>
        </row>
        <row r="41">
          <cell r="B41" t="str">
            <v>Nipple Up BOP 13.5/8" x 5.000 psi</v>
          </cell>
        </row>
        <row r="42">
          <cell r="B42" t="str">
            <v>Nipple Up BOP 7-1/16" x 5.000 psi</v>
          </cell>
        </row>
        <row r="43">
          <cell r="B43" t="str">
            <v>Pressure Test Diverter 30"</v>
          </cell>
        </row>
        <row r="44">
          <cell r="B44" t="str">
            <v>Pressure Test Diverter 20"</v>
          </cell>
        </row>
        <row r="45">
          <cell r="B45" t="str">
            <v>Pressure Test BOP 13.5/8" x 5.000 psi</v>
          </cell>
        </row>
        <row r="46">
          <cell r="B46" t="str">
            <v>Pressure Test BOP 7-1/16" x 5.000 psi</v>
          </cell>
        </row>
        <row r="47">
          <cell r="B47" t="str">
            <v>Function Test Diverter 30"</v>
          </cell>
        </row>
        <row r="48">
          <cell r="B48" t="str">
            <v>Function Test Diverter 20"</v>
          </cell>
        </row>
        <row r="49">
          <cell r="B49" t="str">
            <v>------------------ WELLHEAD &amp; X-MASSTREE-------------------</v>
          </cell>
        </row>
        <row r="50">
          <cell r="B50" t="str">
            <v>Nipple Up Bottom Flange 20", (incl : welded &amp; inspection)</v>
          </cell>
        </row>
        <row r="51">
          <cell r="B51" t="str">
            <v>Nipple Up Bottom Flange 13-5/8" (incl: cut excess casing, )</v>
          </cell>
        </row>
        <row r="52">
          <cell r="B52" t="str">
            <v>Nipple Up Casing Head Spool 11"</v>
          </cell>
        </row>
        <row r="53">
          <cell r="B53" t="str">
            <v>Nipple Up Tubing Head Spool 11" x 7-1/16"</v>
          </cell>
        </row>
        <row r="54">
          <cell r="B54" t="str">
            <v xml:space="preserve">Nipple Up X-masstree </v>
          </cell>
        </row>
        <row r="55">
          <cell r="B55" t="str">
            <v>---------------------------PULL OUT of HOLE  -------------------------</v>
          </cell>
        </row>
        <row r="56">
          <cell r="B56" t="str">
            <v>POOH 36" Bit from Csg Point &amp; L/D BHA</v>
          </cell>
        </row>
        <row r="57">
          <cell r="B57" t="str">
            <v>POOH 26" Bit from Csg Point &amp; L/D BHA</v>
          </cell>
        </row>
        <row r="58">
          <cell r="B58" t="str">
            <v>POOH 17 1/2" Bit from Csg Point &amp; L/D BHA</v>
          </cell>
        </row>
        <row r="59">
          <cell r="B59" t="str">
            <v>POOH 12 1/4" Bit from Csg Point &amp; L/D BHA</v>
          </cell>
        </row>
        <row r="60">
          <cell r="B60" t="str">
            <v>POOH 8 1/2" Bit from Csg Point &amp; L/D BHA</v>
          </cell>
        </row>
        <row r="61">
          <cell r="B61" t="str">
            <v>POOH 6" Bit from Csg Point &amp; L/D BHA</v>
          </cell>
        </row>
        <row r="62">
          <cell r="B62" t="str">
            <v>POOH 9 5/8" Scrapper from TOL 7"  &amp; L/D BHA</v>
          </cell>
        </row>
        <row r="63">
          <cell r="B63" t="str">
            <v>POOH 7" Scrapper from TOL 4.5" &amp; L/D BHA</v>
          </cell>
        </row>
        <row r="64">
          <cell r="B64" t="str">
            <v>POOH 7" Scrapper from Landing Collar 7" &amp; L/D BHA</v>
          </cell>
        </row>
        <row r="65">
          <cell r="B65" t="str">
            <v>POOH 4 1/2" Scrapper from Landing Collar 4.5" &amp; L/D BHA</v>
          </cell>
        </row>
        <row r="66">
          <cell r="B66" t="str">
            <v>POOH 8 1/2" Bit from TOL 7" &amp; L/D BHA</v>
          </cell>
        </row>
        <row r="67">
          <cell r="B67" t="str">
            <v>POOH 6" Bit from TOL 4.5" &amp; L/D BHA</v>
          </cell>
        </row>
        <row r="68">
          <cell r="B68" t="str">
            <v>POOH 6" Bit from Landing Collar 7" &amp; L/D BHA</v>
          </cell>
        </row>
        <row r="69">
          <cell r="B69" t="str">
            <v>POOH 3.3/4" Bit from Landing Collar 4.5" &amp; L/D BHA</v>
          </cell>
        </row>
        <row r="70">
          <cell r="B70" t="str">
            <v>POOH and L/D 7" Liner setting tool</v>
          </cell>
        </row>
        <row r="71">
          <cell r="B71" t="str">
            <v>POOH and L/D 4.1/2" Liner setting tool</v>
          </cell>
        </row>
        <row r="72">
          <cell r="B72" t="str">
            <v>-------------------------------- PREPARE  -----------------------------</v>
          </cell>
        </row>
        <row r="73">
          <cell r="B73" t="str">
            <v>Prepare casing handling tools to run 30" Stove Pipe</v>
          </cell>
        </row>
        <row r="74">
          <cell r="B74" t="str">
            <v xml:space="preserve">Prepare casing handling tools to run 20" Conductor Casing </v>
          </cell>
        </row>
        <row r="75">
          <cell r="B75" t="str">
            <v xml:space="preserve">Prepare casing handling tools to run 13 3/8" Casing  </v>
          </cell>
        </row>
        <row r="76">
          <cell r="B76" t="str">
            <v xml:space="preserve">Prepare casing handling tools to run 9 5/8" Casing  </v>
          </cell>
        </row>
        <row r="77">
          <cell r="B77" t="str">
            <v>Prepare casing handling tools to run 7" Casing/Liner</v>
          </cell>
        </row>
        <row r="78">
          <cell r="B78" t="str">
            <v>Prepare Non Directional BHA + 26" Bit</v>
          </cell>
        </row>
        <row r="79">
          <cell r="B79" t="str">
            <v>Prepare Non Directional BHA + 17 1/2" Bit</v>
          </cell>
        </row>
        <row r="80">
          <cell r="B80" t="str">
            <v>Prepare Non Directional BHA + 12 1/4" Bit</v>
          </cell>
        </row>
        <row r="81">
          <cell r="B81" t="str">
            <v>Prepare Non Directional BHA + 8 1/2" Bit</v>
          </cell>
        </row>
        <row r="82">
          <cell r="B82" t="str">
            <v>Prepare Non Directional BHA + 6" Bit</v>
          </cell>
        </row>
        <row r="83">
          <cell r="B83" t="str">
            <v>Prepare Directional BHA + 17 1/2" Bit</v>
          </cell>
        </row>
        <row r="84">
          <cell r="B84" t="str">
            <v>Prepare Directional BHA + 12 1/4" Bit</v>
          </cell>
        </row>
        <row r="85">
          <cell r="B85" t="str">
            <v>Prepare Directional BHA + 8 1/2" Bit</v>
          </cell>
        </row>
        <row r="86">
          <cell r="B86" t="str">
            <v xml:space="preserve">Prepare Directional BHA + 6" Bit </v>
          </cell>
        </row>
        <row r="87">
          <cell r="B87" t="str">
            <v>Prepare logging tools</v>
          </cell>
        </row>
        <row r="88">
          <cell r="B88" t="str">
            <v>Prepare Perforation Tools</v>
          </cell>
        </row>
        <row r="89">
          <cell r="B89" t="str">
            <v>------------------------- RIH BIT &amp; SCRAPPER  --------------------</v>
          </cell>
        </row>
        <row r="90">
          <cell r="B90" t="str">
            <v>RIH Bit 36" to tag TOC at ± 0 m, rate 5 mnt/std</v>
          </cell>
        </row>
        <row r="91">
          <cell r="B91" t="str">
            <v>RIH Bit 26" to tag TOC, rate 5 mnt/std</v>
          </cell>
        </row>
        <row r="92">
          <cell r="B92" t="str">
            <v>RIH Bit 17 1/2" to tag TOC, rate 5 mnt/std</v>
          </cell>
        </row>
        <row r="93">
          <cell r="B93" t="str">
            <v>RIH Bit 12 1/4" to tag TOC, rate 5 mnt/std</v>
          </cell>
        </row>
        <row r="94">
          <cell r="B94" t="str">
            <v>RIH Bit 8 1/2" to tag TOC, rate 5 mnt/std</v>
          </cell>
        </row>
        <row r="95">
          <cell r="B95" t="str">
            <v>RIH Bit 6" to tag TOC, rate 5 mnt/std</v>
          </cell>
        </row>
        <row r="96">
          <cell r="B96" t="str">
            <v>RIH Bit 8 1/2" to tag Top Liner 7", rate 5 mnt/std</v>
          </cell>
        </row>
        <row r="97">
          <cell r="B97" t="str">
            <v>RIH Bit 6" to tag Top Liner 4.1/2", rate 5 mnt/std</v>
          </cell>
        </row>
        <row r="98">
          <cell r="B98" t="str">
            <v>RIH Bit 6" + DP 3.1/2" to tag Landing Collar 7", rate 5 mnt/std</v>
          </cell>
        </row>
        <row r="99">
          <cell r="B99" t="str">
            <v>RIH Bit 3.3/4" to tag Landing Collar 4.5", rate 5 mnt/std</v>
          </cell>
        </row>
        <row r="100">
          <cell r="B100" t="str">
            <v>RIH Bit 8 1/2" to condition hole to Bottom, rate 5 mnt/std</v>
          </cell>
        </row>
        <row r="101">
          <cell r="B101" t="str">
            <v>RIH Bit 6" to condition hole to Bottom, rate 5 mnt/std</v>
          </cell>
        </row>
        <row r="103">
          <cell r="B103" t="str">
            <v>RIH 9-5/8" Scrapper to tag TOL 7"</v>
          </cell>
        </row>
        <row r="104">
          <cell r="B104" t="str">
            <v>RIH 7" Scrapper to tag TOL 4.1/2"</v>
          </cell>
        </row>
        <row r="105">
          <cell r="B105" t="str">
            <v>RIH 7" Scrapper to tag Landing Collar</v>
          </cell>
        </row>
        <row r="106">
          <cell r="B106" t="str">
            <v>RIH 4-1/2" Scrapper to tag Landing Collar</v>
          </cell>
        </row>
        <row r="107">
          <cell r="B107" t="str">
            <v>RIH 9-5/8" Scrapper w/ Tubing jts/jts to tag TOL 7", Rate 10 min/jt</v>
          </cell>
        </row>
        <row r="108">
          <cell r="B108" t="str">
            <v>RIH 7" Scrapper w/ Tubing jts/jts to tag TOL 4.1/2", Rate 10 min/jt</v>
          </cell>
        </row>
        <row r="109">
          <cell r="B109" t="str">
            <v>RIH 7" Scrapper w/ Tubing jts/jts to tag Landing Collar, Rate 10 min/jt</v>
          </cell>
        </row>
        <row r="110">
          <cell r="B110" t="str">
            <v>RIH 4.1/2" Scrapper w/ Tubing jts/jts to tag Landing Collar, Rate 10 min/jt</v>
          </cell>
        </row>
        <row r="111">
          <cell r="B111" t="str">
            <v>RIH 7" &amp; 4.1/2" Scrapper Tandem w/ Tubing jts/jts</v>
          </cell>
        </row>
        <row r="112">
          <cell r="B112" t="str">
            <v>RIH Prod String 2.7/8" Tubing to 7" Prod Csg, not joint/joint, incl. set packer</v>
          </cell>
        </row>
        <row r="113">
          <cell r="B113" t="str">
            <v>RIH Production String Tubing 2.7/8" joint/joint, incl. set packer, rate 10 min/std</v>
          </cell>
        </row>
        <row r="114">
          <cell r="B114" t="str">
            <v>RIH Prod String 2.7/8" &amp; 2.3/8" Tubing to 4.1/2" Prod Csg, not joint/joint, incl. set packer</v>
          </cell>
        </row>
        <row r="115">
          <cell r="B115" t="str">
            <v>RIH Production String Tubing 2.7/8" &amp; 2.3/8" joint/joint, incl. set packer, rate 10 min/std</v>
          </cell>
        </row>
        <row r="116">
          <cell r="B116" t="str">
            <v>-------------------------------- RIH CASING  ---------------------------</v>
          </cell>
        </row>
        <row r="117">
          <cell r="B117" t="str">
            <v>RIH Casing 30", rate 7 mnt/std</v>
          </cell>
        </row>
        <row r="118">
          <cell r="B118" t="str">
            <v>RIH Casing 20", rate 7 mnt/std</v>
          </cell>
        </row>
        <row r="119">
          <cell r="B119" t="str">
            <v>RIH Casing 20", incl. RIH Tubing, rate 7 mnt/std</v>
          </cell>
        </row>
        <row r="120">
          <cell r="B120" t="str">
            <v>RIH Casing 13 3/8", rate 7 mnt/std</v>
          </cell>
        </row>
        <row r="121">
          <cell r="B121" t="str">
            <v>RIH Casing 9 5/8", rate 7 mnt/std</v>
          </cell>
        </row>
        <row r="122">
          <cell r="B122" t="str">
            <v>RIH Casing 7", rate 7 mnt/std</v>
          </cell>
        </row>
        <row r="123">
          <cell r="B123" t="str">
            <v>RIH Liner 7" with DP, rate 7 mnt/std</v>
          </cell>
        </row>
        <row r="124">
          <cell r="B124" t="str">
            <v>RIH Liner 4 1/2 with DP, rate 7 mnt/std</v>
          </cell>
        </row>
        <row r="125">
          <cell r="B125" t="str">
            <v>-------------------------- CEMENTING JOB --------------------------</v>
          </cell>
        </row>
        <row r="126">
          <cell r="B126" t="str">
            <v>Cement 30" casing / Stove Pipe</v>
          </cell>
        </row>
        <row r="127">
          <cell r="B127" t="str">
            <v>Cement 20" casing</v>
          </cell>
        </row>
        <row r="128">
          <cell r="B128" t="str">
            <v>Cement 20" casing (include POOH Tubing 2 7/8")</v>
          </cell>
        </row>
        <row r="129">
          <cell r="B129" t="str">
            <v>Cement 13.3/8" Casing</v>
          </cell>
        </row>
        <row r="130">
          <cell r="B130" t="str">
            <v>Cement 9.5/8" Casing</v>
          </cell>
        </row>
        <row r="131">
          <cell r="B131" t="str">
            <v xml:space="preserve">Cement 7" Casing. </v>
          </cell>
        </row>
        <row r="132">
          <cell r="B132" t="str">
            <v xml:space="preserve">Cement 7" Liner &amp; Set Liner. </v>
          </cell>
        </row>
        <row r="133">
          <cell r="B133" t="str">
            <v>--------------------- RUN LOGGING &amp; SURVEY -------------------</v>
          </cell>
        </row>
        <row r="134">
          <cell r="B134" t="str">
            <v xml:space="preserve">Run Logs : HALS-MSFL-BHC-GR-SP </v>
          </cell>
        </row>
        <row r="135">
          <cell r="B135" t="str">
            <v xml:space="preserve">Run Logs : DLL-MSFL-BHC-GR-SP </v>
          </cell>
        </row>
        <row r="136">
          <cell r="B136" t="str">
            <v xml:space="preserve">Run Logs : BHC-GR-SP </v>
          </cell>
        </row>
        <row r="137">
          <cell r="B137" t="str">
            <v>Run Logs : CBL-VDL-CCL-GR (Not CET included)</v>
          </cell>
        </row>
        <row r="138">
          <cell r="B138" t="str">
            <v>Run Logs : CBL-VDL-CET-CCL-GR</v>
          </cell>
        </row>
        <row r="139">
          <cell r="B139" t="str">
            <v xml:space="preserve">Run Logs : LDL-CNL-GR  </v>
          </cell>
        </row>
        <row r="140">
          <cell r="B140" t="str">
            <v xml:space="preserve">Run Logs : CNL-GR </v>
          </cell>
        </row>
        <row r="141">
          <cell r="B141" t="str">
            <v xml:space="preserve">Run Logs : FMI-GR </v>
          </cell>
        </row>
        <row r="142">
          <cell r="B142" t="str">
            <v xml:space="preserve">Run Logs : DSI-GR </v>
          </cell>
        </row>
        <row r="143">
          <cell r="B143" t="str">
            <v xml:space="preserve">Run Logs : SWC-GR </v>
          </cell>
        </row>
        <row r="144">
          <cell r="B144" t="str">
            <v>Run Totco Survey</v>
          </cell>
        </row>
        <row r="145">
          <cell r="B145" t="str">
            <v>----------------------------------- TRIP ------------------------------------</v>
          </cell>
        </row>
        <row r="146">
          <cell r="B146" t="str">
            <v xml:space="preserve">Round Trip and clean the bit </v>
          </cell>
        </row>
        <row r="147">
          <cell r="B147" t="str">
            <v>Short Trip condition hole for 26" Drilling</v>
          </cell>
        </row>
        <row r="148">
          <cell r="B148" t="str">
            <v>Short Trip condition hole for 17.5" Drilling</v>
          </cell>
        </row>
        <row r="149">
          <cell r="B149" t="str">
            <v>Short Trip condition hole for 12.25" Drilling</v>
          </cell>
        </row>
        <row r="150">
          <cell r="B150" t="str">
            <v>Short Trip condition hole for 8.5" Drilling</v>
          </cell>
        </row>
        <row r="151">
          <cell r="B151" t="str">
            <v>Short Trip condition hole for 6" Drilling</v>
          </cell>
        </row>
        <row r="152">
          <cell r="B152" t="str">
            <v>Wiper Trip condition hole</v>
          </cell>
        </row>
        <row r="153">
          <cell r="B153" t="str">
            <v>------------------------------- STAND UP -------------------------------</v>
          </cell>
        </row>
        <row r="154">
          <cell r="B154" t="str">
            <v>Stand up 37 stands DP ( ± 814.5 m), Prepare for RIH 17.1/2", Rate 10 mnt/std</v>
          </cell>
        </row>
        <row r="155">
          <cell r="B155" t="str">
            <v>Stand up 5 stands DP ( ± 112.9 m), Prepare for RIH 12.1/4", Rate 10 mnt/std</v>
          </cell>
        </row>
        <row r="156">
          <cell r="B156" t="str">
            <v>Stand up -48 stands DP ( ± -1327.4 m), Prepare for RIH 8.1/2", Rate 10 mnt/std</v>
          </cell>
        </row>
        <row r="157">
          <cell r="B157" t="str">
            <v>--------------------------- DAN LAIN-LAIN ----------------------------</v>
          </cell>
        </row>
        <row r="158">
          <cell r="B158" t="str">
            <v>Wait On Cement</v>
          </cell>
        </row>
        <row r="159">
          <cell r="B159" t="str">
            <v>Wait On Cement (incl : L/D over flow dan flow line)</v>
          </cell>
        </row>
        <row r="160">
          <cell r="B160" t="str">
            <v>M/U Cementing Head. Circulate Condition Mud using Rig Pump</v>
          </cell>
        </row>
        <row r="161">
          <cell r="B161" t="str">
            <v>M/U Cementing Line. Continue mixing cement additives</v>
          </cell>
        </row>
        <row r="162">
          <cell r="B162" t="str">
            <v xml:space="preserve">Mud Off Test </v>
          </cell>
        </row>
        <row r="163">
          <cell r="B163" t="str">
            <v>Production Test</v>
          </cell>
        </row>
        <row r="164">
          <cell r="B164" t="str">
            <v>Perforation</v>
          </cell>
        </row>
        <row r="165">
          <cell r="B165" t="str">
            <v>Rig Down Top Drive</v>
          </cell>
        </row>
        <row r="166">
          <cell r="B166" t="str">
            <v>Rig Release &amp; R/D Rig</v>
          </cell>
        </row>
        <row r="168">
          <cell r="B168" t="str">
            <v>Coring Job</v>
          </cell>
        </row>
        <row r="169">
          <cell r="B169" t="str">
            <v>Fishing Job</v>
          </cell>
        </row>
        <row r="178">
          <cell r="N178" t="str">
            <v>Drilling 36"</v>
          </cell>
        </row>
        <row r="179">
          <cell r="N179" t="str">
            <v>Non Drilling 36"</v>
          </cell>
        </row>
        <row r="180">
          <cell r="N180" t="str">
            <v>Drilling 26"</v>
          </cell>
        </row>
        <row r="181">
          <cell r="N181" t="str">
            <v>Non Drilling 26"</v>
          </cell>
        </row>
        <row r="182">
          <cell r="N182" t="str">
            <v>Drilling 17.5"</v>
          </cell>
        </row>
        <row r="183">
          <cell r="N183" t="str">
            <v>Non Drilling 17.5"</v>
          </cell>
        </row>
        <row r="184">
          <cell r="N184" t="str">
            <v>Drilling 12.25"</v>
          </cell>
        </row>
        <row r="185">
          <cell r="N185" t="str">
            <v>Non Drilling 12.25"</v>
          </cell>
        </row>
        <row r="186">
          <cell r="N186" t="str">
            <v>Drilling 8.5"</v>
          </cell>
        </row>
        <row r="187">
          <cell r="N187" t="str">
            <v>Non Drilling 8.5"</v>
          </cell>
        </row>
        <row r="188">
          <cell r="N188" t="str">
            <v>Drilling 6"</v>
          </cell>
        </row>
        <row r="189">
          <cell r="N189" t="str">
            <v>Non Drilling 6"</v>
          </cell>
        </row>
        <row r="190">
          <cell r="N190" t="str">
            <v>Cement Production Casing</v>
          </cell>
        </row>
        <row r="191">
          <cell r="N191" t="str">
            <v>Completion Session</v>
          </cell>
        </row>
        <row r="192">
          <cell r="N192" t="str">
            <v>Production Test</v>
          </cell>
        </row>
        <row r="198">
          <cell r="N198" t="str">
            <v>PRE SPUD SESSION</v>
          </cell>
        </row>
        <row r="199">
          <cell r="N199" t="str">
            <v>36" DRILLING SESSION</v>
          </cell>
        </row>
        <row r="200">
          <cell r="N200" t="str">
            <v>26" DRILLING SESSION</v>
          </cell>
        </row>
        <row r="201">
          <cell r="N201" t="str">
            <v>17.1/2" DRILLING SESSION</v>
          </cell>
        </row>
        <row r="202">
          <cell r="N202" t="str">
            <v>12.1/4" DRILLING SESSION</v>
          </cell>
        </row>
        <row r="203">
          <cell r="N203" t="str">
            <v>8.1/2" DRILLING SESSION</v>
          </cell>
        </row>
        <row r="204">
          <cell r="N204" t="str">
            <v>6" DRILLING SESSION</v>
          </cell>
        </row>
        <row r="205">
          <cell r="N205" t="str">
            <v>COMPLETION</v>
          </cell>
        </row>
      </sheetData>
      <sheetData sheetId="6"/>
      <sheetData sheetId="7"/>
      <sheetData sheetId="8"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wab test"/>
      <sheetName val="choose esp"/>
      <sheetName val="Ipr"/>
      <sheetName val="Program"/>
      <sheetName val="lk"/>
    </sheetNames>
    <sheetDataSet>
      <sheetData sheetId="0" refreshError="1"/>
      <sheetData sheetId="1" refreshError="1"/>
      <sheetData sheetId="2" refreshError="1"/>
      <sheetData sheetId="3">
        <row r="15">
          <cell r="L15">
            <v>19.720000000000017</v>
          </cell>
        </row>
        <row r="18">
          <cell r="D18">
            <v>2.5</v>
          </cell>
          <cell r="X18">
            <v>100</v>
          </cell>
        </row>
      </sheetData>
      <sheetData sheetId="4"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rsonal Expense Dec-95 (MH)"/>
      <sheetName val="Cash Expense December-95"/>
      <sheetName val="PST-0012"/>
      <sheetName val="PST-0013"/>
      <sheetName val="EST-0003"/>
      <sheetName val="EST-0004"/>
      <sheetName val="Charge-Dec-95"/>
      <sheetName val="Personal_Expense_Dec-95_(MH)"/>
      <sheetName val="Cash_Expense_December-95"/>
      <sheetName val="SOURCE"/>
    </sheetNames>
    <sheetDataSet>
      <sheetData sheetId="0" refreshError="1">
        <row r="5">
          <cell r="G5">
            <v>1.57</v>
          </cell>
          <cell r="H5">
            <v>1</v>
          </cell>
          <cell r="I5">
            <v>0.20499999999999999</v>
          </cell>
          <cell r="J5">
            <v>2.73</v>
          </cell>
          <cell r="K5">
            <v>0.27300000000000002</v>
          </cell>
          <cell r="L5">
            <v>34.5</v>
          </cell>
        </row>
      </sheetData>
      <sheetData sheetId="1" refreshError="1">
        <row r="6">
          <cell r="H6">
            <v>34</v>
          </cell>
        </row>
      </sheetData>
      <sheetData sheetId="2" refreshError="1"/>
      <sheetData sheetId="3" refreshError="1"/>
      <sheetData sheetId="4" refreshError="1"/>
      <sheetData sheetId="5" refreshError="1"/>
      <sheetData sheetId="6" refreshError="1"/>
      <sheetData sheetId="7"/>
      <sheetData sheetId="8"/>
      <sheetData sheetId="9"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
      <sheetName val="Price"/>
      <sheetName val="CAP"/>
      <sheetName val="Summ"/>
      <sheetName val="FS"/>
      <sheetName val="Rev"/>
      <sheetName val="Costs"/>
      <sheetName val="Vol P1"/>
      <sheetName val="Vol P1+2"/>
      <sheetName val="MatBal(Ph2)"/>
      <sheetName val="DS"/>
      <sheetName val="WorkCap"/>
      <sheetName val="DCF"/>
      <sheetName val="Feedstock"/>
      <sheetName val="Capex&amp;Financing"/>
      <sheetName val="Dep"/>
      <sheetName val="Base Vol"/>
      <sheetName val="Print"/>
      <sheetName val="INT"/>
      <sheetName val="Audited'99"/>
      <sheetName val="Param_1"/>
      <sheetName val="Rekap per-JB"/>
      <sheetName val="Assump"/>
      <sheetName val="Data_Umum"/>
      <sheetName val="DATA"/>
      <sheetName val="FSG"/>
      <sheetName val="RPT-1.0"/>
      <sheetName val="MAIN"/>
      <sheetName val="Economic"/>
      <sheetName val="Input"/>
      <sheetName val="Selection"/>
    </sheetNames>
    <sheetDataSet>
      <sheetData sheetId="0" refreshError="1"/>
      <sheetData sheetId="1">
        <row r="7">
          <cell r="C7">
            <v>1</v>
          </cell>
        </row>
      </sheetData>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ront page"/>
      <sheetName val="tubing tally for long string"/>
      <sheetName val="tubing tally for short string"/>
      <sheetName val="from client's representative"/>
      <sheetName val="Running list"/>
      <sheetName val="Well Schematic"/>
      <sheetName val="Summary for long string"/>
      <sheetName val="Summary for short string"/>
      <sheetName val="Operation Report"/>
      <sheetName val="Operation Report (2)"/>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ront page"/>
      <sheetName val="tubing tally for long string"/>
      <sheetName val="tubing tally for short string"/>
      <sheetName val="from client's representative"/>
      <sheetName val="Running list"/>
      <sheetName val="Well Schematic"/>
      <sheetName val="Summary for long string"/>
      <sheetName val="Summary for short string"/>
      <sheetName val="Operation Report"/>
      <sheetName val="Operation Report (2)"/>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stage"/>
      <sheetName val="Sheet1"/>
      <sheetName val="Calculation"/>
      <sheetName val="CONTROL (2)"/>
    </sheetNames>
    <sheetDataSet>
      <sheetData sheetId="0"/>
      <sheetData sheetId="1"/>
      <sheetData sheetId="2"/>
      <sheetData sheetId="3">
        <row r="5">
          <cell r="B5">
            <v>1</v>
          </cell>
          <cell r="C5">
            <v>1</v>
          </cell>
          <cell r="D5">
            <v>0.4</v>
          </cell>
          <cell r="E5">
            <v>0.2</v>
          </cell>
          <cell r="F5">
            <v>0.1</v>
          </cell>
          <cell r="G5">
            <v>0.1</v>
          </cell>
          <cell r="H5">
            <v>0.05</v>
          </cell>
          <cell r="I5">
            <v>0.05</v>
          </cell>
          <cell r="J5">
            <v>0.04</v>
          </cell>
          <cell r="K5">
            <v>0.03</v>
          </cell>
          <cell r="L5">
            <v>0.03</v>
          </cell>
          <cell r="M5">
            <v>0.03</v>
          </cell>
        </row>
        <row r="6">
          <cell r="B6">
            <v>2</v>
          </cell>
          <cell r="C6">
            <v>0</v>
          </cell>
          <cell r="D6">
            <v>0.6</v>
          </cell>
          <cell r="E6">
            <v>0.35</v>
          </cell>
          <cell r="F6">
            <v>0.2</v>
          </cell>
          <cell r="G6">
            <v>0.15</v>
          </cell>
          <cell r="H6">
            <v>0.08</v>
          </cell>
          <cell r="I6">
            <v>0.08</v>
          </cell>
          <cell r="J6">
            <v>0.06</v>
          </cell>
          <cell r="K6">
            <v>0.05</v>
          </cell>
          <cell r="L6">
            <v>0.04</v>
          </cell>
          <cell r="M6">
            <v>0.04</v>
          </cell>
        </row>
        <row r="7">
          <cell r="B7">
            <v>3</v>
          </cell>
          <cell r="C7">
            <v>0</v>
          </cell>
          <cell r="D7">
            <v>0</v>
          </cell>
          <cell r="E7">
            <v>0.45</v>
          </cell>
          <cell r="F7">
            <v>0.3</v>
          </cell>
          <cell r="G7">
            <v>0.2</v>
          </cell>
          <cell r="H7">
            <v>0.12</v>
          </cell>
          <cell r="I7">
            <v>0.11</v>
          </cell>
          <cell r="J7">
            <v>0.1</v>
          </cell>
          <cell r="K7">
            <v>7.0000000000000007E-2</v>
          </cell>
          <cell r="L7">
            <v>0.05</v>
          </cell>
          <cell r="M7">
            <v>0.05</v>
          </cell>
        </row>
        <row r="8">
          <cell r="B8">
            <v>4</v>
          </cell>
          <cell r="C8">
            <v>0</v>
          </cell>
          <cell r="D8">
            <v>0</v>
          </cell>
          <cell r="E8">
            <v>0</v>
          </cell>
          <cell r="F8">
            <v>0.4</v>
          </cell>
          <cell r="G8">
            <v>0.25</v>
          </cell>
          <cell r="H8">
            <v>0.2</v>
          </cell>
          <cell r="I8">
            <v>0.14000000000000001</v>
          </cell>
          <cell r="J8">
            <v>0.12</v>
          </cell>
          <cell r="K8">
            <v>0.09</v>
          </cell>
          <cell r="L8">
            <v>0.08</v>
          </cell>
          <cell r="M8">
            <v>0.14000000000000001</v>
          </cell>
        </row>
        <row r="9">
          <cell r="B9">
            <v>5</v>
          </cell>
          <cell r="C9">
            <v>0</v>
          </cell>
          <cell r="D9">
            <v>0</v>
          </cell>
          <cell r="E9">
            <v>0</v>
          </cell>
          <cell r="F9">
            <v>0</v>
          </cell>
          <cell r="G9">
            <v>0.3</v>
          </cell>
          <cell r="H9">
            <v>0.25</v>
          </cell>
          <cell r="I9">
            <v>0.17</v>
          </cell>
          <cell r="J9">
            <v>0.14000000000000001</v>
          </cell>
          <cell r="K9">
            <v>0.11</v>
          </cell>
          <cell r="L9">
            <v>0.1</v>
          </cell>
          <cell r="M9">
            <v>0.17</v>
          </cell>
        </row>
        <row r="10">
          <cell r="B10">
            <v>6</v>
          </cell>
          <cell r="C10">
            <v>0</v>
          </cell>
          <cell r="D10">
            <v>0</v>
          </cell>
          <cell r="E10">
            <v>0</v>
          </cell>
          <cell r="F10">
            <v>0</v>
          </cell>
          <cell r="G10">
            <v>0</v>
          </cell>
          <cell r="H10">
            <v>0.3</v>
          </cell>
          <cell r="I10">
            <v>0.2</v>
          </cell>
          <cell r="J10">
            <v>0.16</v>
          </cell>
          <cell r="K10">
            <v>0.13</v>
          </cell>
          <cell r="L10">
            <v>0.11</v>
          </cell>
          <cell r="M10">
            <v>0.2</v>
          </cell>
        </row>
        <row r="11">
          <cell r="B11">
            <v>7</v>
          </cell>
          <cell r="C11">
            <v>0</v>
          </cell>
          <cell r="D11">
            <v>0</v>
          </cell>
          <cell r="E11">
            <v>0</v>
          </cell>
          <cell r="F11">
            <v>0</v>
          </cell>
          <cell r="G11">
            <v>0</v>
          </cell>
          <cell r="H11">
            <v>0</v>
          </cell>
          <cell r="I11">
            <v>0.25</v>
          </cell>
          <cell r="J11">
            <v>0.18</v>
          </cell>
          <cell r="K11">
            <v>0.15</v>
          </cell>
          <cell r="L11">
            <v>0.12</v>
          </cell>
          <cell r="M11">
            <v>0.25</v>
          </cell>
        </row>
        <row r="12">
          <cell r="B12">
            <v>8</v>
          </cell>
          <cell r="C12">
            <v>0</v>
          </cell>
          <cell r="D12">
            <v>0</v>
          </cell>
          <cell r="E12">
            <v>0</v>
          </cell>
          <cell r="F12">
            <v>0</v>
          </cell>
          <cell r="G12">
            <v>0</v>
          </cell>
          <cell r="H12">
            <v>0</v>
          </cell>
          <cell r="I12">
            <v>0</v>
          </cell>
          <cell r="J12">
            <v>0.2</v>
          </cell>
          <cell r="K12">
            <v>0.17</v>
          </cell>
          <cell r="L12">
            <v>0.13</v>
          </cell>
          <cell r="M12">
            <v>0</v>
          </cell>
        </row>
        <row r="13">
          <cell r="B13">
            <v>9</v>
          </cell>
          <cell r="C13">
            <v>0</v>
          </cell>
          <cell r="D13">
            <v>0</v>
          </cell>
          <cell r="E13">
            <v>0</v>
          </cell>
          <cell r="F13">
            <v>0</v>
          </cell>
          <cell r="G13">
            <v>0</v>
          </cell>
          <cell r="H13">
            <v>0</v>
          </cell>
          <cell r="I13">
            <v>0</v>
          </cell>
          <cell r="J13">
            <v>0</v>
          </cell>
          <cell r="K13">
            <v>0.2</v>
          </cell>
          <cell r="L13">
            <v>0.16</v>
          </cell>
          <cell r="M13">
            <v>0</v>
          </cell>
        </row>
        <row r="14">
          <cell r="B14">
            <v>10</v>
          </cell>
          <cell r="C14">
            <v>0</v>
          </cell>
          <cell r="D14">
            <v>0</v>
          </cell>
          <cell r="E14">
            <v>0</v>
          </cell>
          <cell r="F14">
            <v>0</v>
          </cell>
          <cell r="G14">
            <v>0</v>
          </cell>
          <cell r="H14">
            <v>0</v>
          </cell>
          <cell r="I14">
            <v>0</v>
          </cell>
          <cell r="J14">
            <v>0</v>
          </cell>
          <cell r="K14">
            <v>0</v>
          </cell>
          <cell r="L14">
            <v>0.18</v>
          </cell>
          <cell r="M14">
            <v>0</v>
          </cell>
        </row>
        <row r="15">
          <cell r="B15">
            <v>11</v>
          </cell>
          <cell r="C15">
            <v>0</v>
          </cell>
          <cell r="D15">
            <v>0</v>
          </cell>
          <cell r="E15">
            <v>0</v>
          </cell>
          <cell r="F15">
            <v>0</v>
          </cell>
          <cell r="G15">
            <v>0</v>
          </cell>
          <cell r="H15">
            <v>0</v>
          </cell>
          <cell r="I15">
            <v>0</v>
          </cell>
          <cell r="J15">
            <v>0</v>
          </cell>
          <cell r="K15">
            <v>0</v>
          </cell>
          <cell r="L15">
            <v>0</v>
          </cell>
          <cell r="M15">
            <v>0</v>
          </cell>
        </row>
        <row r="20">
          <cell r="C20">
            <v>0</v>
          </cell>
          <cell r="D20">
            <v>1</v>
          </cell>
          <cell r="E20">
            <v>2</v>
          </cell>
          <cell r="F20">
            <v>3</v>
          </cell>
          <cell r="G20">
            <v>4</v>
          </cell>
          <cell r="H20">
            <v>5</v>
          </cell>
          <cell r="I20">
            <v>6</v>
          </cell>
          <cell r="J20">
            <v>7</v>
          </cell>
          <cell r="K20">
            <v>8</v>
          </cell>
          <cell r="L20">
            <v>9</v>
          </cell>
          <cell r="M20">
            <v>10</v>
          </cell>
        </row>
        <row r="21">
          <cell r="B21">
            <v>1</v>
          </cell>
          <cell r="C21">
            <v>0</v>
          </cell>
          <cell r="D21">
            <v>1</v>
          </cell>
          <cell r="E21">
            <v>0.6</v>
          </cell>
          <cell r="F21">
            <v>0.45</v>
          </cell>
          <cell r="G21">
            <v>0.4</v>
          </cell>
          <cell r="H21">
            <v>0.3</v>
          </cell>
          <cell r="I21">
            <v>0.25</v>
          </cell>
          <cell r="J21">
            <v>0.22</v>
          </cell>
          <cell r="K21">
            <v>0.2</v>
          </cell>
          <cell r="L21">
            <v>0.2</v>
          </cell>
          <cell r="M21">
            <v>0.18</v>
          </cell>
        </row>
        <row r="22">
          <cell r="B22">
            <v>2</v>
          </cell>
          <cell r="C22">
            <v>0</v>
          </cell>
          <cell r="D22">
            <v>0</v>
          </cell>
          <cell r="E22">
            <v>0.4</v>
          </cell>
          <cell r="F22">
            <v>0.35</v>
          </cell>
          <cell r="G22">
            <v>0.3</v>
          </cell>
          <cell r="H22">
            <v>0.2</v>
          </cell>
          <cell r="I22">
            <v>0.22</v>
          </cell>
          <cell r="J22">
            <v>0.2</v>
          </cell>
          <cell r="K22">
            <v>0.18</v>
          </cell>
          <cell r="L22">
            <v>0.18</v>
          </cell>
          <cell r="M22">
            <v>0.16</v>
          </cell>
        </row>
        <row r="23">
          <cell r="B23">
            <v>3</v>
          </cell>
          <cell r="F23">
            <v>0.2</v>
          </cell>
          <cell r="G23">
            <v>0.2</v>
          </cell>
          <cell r="H23">
            <v>0.2</v>
          </cell>
          <cell r="I23">
            <v>0.2</v>
          </cell>
          <cell r="J23">
            <v>0.18</v>
          </cell>
          <cell r="K23">
            <v>0.16</v>
          </cell>
          <cell r="L23">
            <v>0.16</v>
          </cell>
          <cell r="M23">
            <v>0.14000000000000001</v>
          </cell>
        </row>
        <row r="24">
          <cell r="B24">
            <v>4</v>
          </cell>
          <cell r="G24">
            <v>0.1</v>
          </cell>
          <cell r="H24">
            <v>0.15</v>
          </cell>
          <cell r="I24">
            <v>0.15</v>
          </cell>
          <cell r="J24">
            <v>0.16</v>
          </cell>
          <cell r="K24">
            <v>0.14000000000000001</v>
          </cell>
          <cell r="L24">
            <v>0.14000000000000001</v>
          </cell>
          <cell r="M24">
            <v>0.12</v>
          </cell>
        </row>
        <row r="25">
          <cell r="B25">
            <v>5</v>
          </cell>
          <cell r="H25">
            <v>0.15</v>
          </cell>
          <cell r="I25">
            <v>0.1</v>
          </cell>
          <cell r="J25">
            <v>0.1</v>
          </cell>
          <cell r="K25">
            <v>0.12</v>
          </cell>
          <cell r="L25">
            <v>0.12</v>
          </cell>
          <cell r="M25">
            <v>0.1</v>
          </cell>
        </row>
        <row r="26">
          <cell r="B26">
            <v>6</v>
          </cell>
          <cell r="I26">
            <v>0.08</v>
          </cell>
          <cell r="J26">
            <v>0.08</v>
          </cell>
          <cell r="K26">
            <v>0.1</v>
          </cell>
          <cell r="L26">
            <v>0.08</v>
          </cell>
          <cell r="M26">
            <v>0.1</v>
          </cell>
        </row>
        <row r="27">
          <cell r="B27">
            <v>7</v>
          </cell>
          <cell r="J27">
            <v>0.06</v>
          </cell>
          <cell r="K27">
            <v>0.05</v>
          </cell>
          <cell r="L27">
            <v>0.06</v>
          </cell>
          <cell r="M27">
            <v>0.08</v>
          </cell>
        </row>
        <row r="28">
          <cell r="B28">
            <v>8</v>
          </cell>
          <cell r="K28">
            <v>0.05</v>
          </cell>
          <cell r="L28">
            <v>0.04</v>
          </cell>
          <cell r="M28">
            <v>0.06</v>
          </cell>
        </row>
        <row r="29">
          <cell r="B29">
            <v>9</v>
          </cell>
          <cell r="L29">
            <v>0.02</v>
          </cell>
          <cell r="M29">
            <v>0.04</v>
          </cell>
        </row>
        <row r="30">
          <cell r="B30">
            <v>10</v>
          </cell>
          <cell r="M30">
            <v>0.02</v>
          </cell>
        </row>
        <row r="31">
          <cell r="B31">
            <v>11</v>
          </cell>
        </row>
      </sheetData>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66 32 01"/>
    </sheetNames>
    <sheetDataSet>
      <sheetData sheetId="0"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ANTUM DRAWING"/>
      <sheetName val="INPUT"/>
      <sheetName val="CALC"/>
      <sheetName val="SENSITIVITAS"/>
      <sheetName val="PERHITUNGAN  KEEKONOMIAN"/>
      <sheetName val="CONTROL (2)"/>
      <sheetName val="QUANTUM%20DRAWING.xls"/>
    </sheetNames>
    <definedNames>
      <definedName name="draw_blank"/>
      <definedName name="draw_bottom"/>
      <definedName name="draw_liner1"/>
      <definedName name="draw_liner2"/>
      <definedName name="draw_misc"/>
      <definedName name="draw_production1"/>
      <definedName name="draw_production2"/>
      <definedName name="draw_quantum_gp"/>
      <definedName name="draw_screen"/>
      <definedName name="draw_shearsub"/>
      <definedName name="text_512300"/>
      <definedName name="text_5x2688"/>
      <definedName name="text_7325"/>
      <definedName name="text_7400"/>
      <definedName name="text_758325"/>
      <definedName name="text_758400"/>
      <definedName name="text_958475_1"/>
      <definedName name="text_958475_2"/>
      <definedName name="text_958600_1"/>
      <definedName name="text_958600_2"/>
    </defined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conciliation"/>
      <sheetName val="AFE Approval"/>
      <sheetName val="AFE Summary"/>
      <sheetName val="AFE"/>
      <sheetName val="Mini DST &amp; Liner"/>
      <sheetName val="R&amp;J"/>
      <sheetName val="IDS-A"/>
      <sheetName val="IDS-B"/>
      <sheetName val="ROV"/>
      <sheetName val="Wellhead"/>
      <sheetName val="Conductor"/>
      <sheetName val="OCTG"/>
    </sheetNames>
    <sheetDataSet>
      <sheetData sheetId="0" refreshError="1"/>
      <sheetData sheetId="1" refreshError="1"/>
      <sheetData sheetId="2" refreshError="1"/>
      <sheetData sheetId="3" refreshError="1">
        <row r="1">
          <cell r="E1">
            <v>37.5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ailed breakdown"/>
    </sheetNames>
    <sheetDataSet>
      <sheetData sheetId="0"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TAMBAHAN"/>
      <sheetName val="DISAIN RDS"/>
      <sheetName val="KOEFESIEN"/>
      <sheetName val="Rekap Biaya"/>
      <sheetName val="Kuantitas &amp; Harga"/>
      <sheetName val="Pekerjaan Utama"/>
      <sheetName val="%"/>
      <sheetName val="Informasi"/>
      <sheetName val="Peta Quarry"/>
      <sheetName val="Mobilisasi"/>
      <sheetName val="Perhitungan Mobilisasi Alat"/>
      <sheetName val="Lalu Lintas"/>
      <sheetName val="Jembatan Sementara"/>
      <sheetName val="Additional"/>
      <sheetName val="3-DIV2"/>
      <sheetName val="3-DIV3"/>
      <sheetName val="3-DIV3 (2)"/>
      <sheetName val="3-DIV3 (3)"/>
      <sheetName val="3-DIV3 (4)"/>
      <sheetName val="3-DIV4"/>
      <sheetName val="3-DIV5"/>
      <sheetName val="3-DIV5-LPAS"/>
      <sheetName val="Lean Concr"/>
      <sheetName val="Sand-Bedding"/>
      <sheetName val="3-DIV6"/>
      <sheetName val="3-DIV6 Lasbutag"/>
      <sheetName val="3-DIV7"/>
      <sheetName val="3-DIV7.1"/>
      <sheetName val="3-DIV8"/>
      <sheetName val="3-DIV9"/>
      <sheetName val="3-DIV10 LS-Rutin"/>
      <sheetName val="3-DIV10 Kuantitas"/>
      <sheetName val="3-DIV10 Analisa HSP"/>
      <sheetName val="SPESIFIKASI"/>
      <sheetName val="4-Basic Price"/>
      <sheetName val="4-formulir harga bahan"/>
      <sheetName val="4-Analisa Quarry"/>
      <sheetName val="5-Peralatan"/>
      <sheetName val="5-Peralatan (2)"/>
      <sheetName val="6-Agregat Halus &amp; Kasar"/>
      <sheetName val="6-Agregat Kelas A"/>
      <sheetName val="6-Agregat Kelas B"/>
      <sheetName val="6-Agregat Kelas C"/>
      <sheetName val="Service Re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ow r="13">
          <cell r="AW13">
            <v>47472.058636000002</v>
          </cell>
        </row>
        <row r="16">
          <cell r="AW16">
            <v>70230.073978</v>
          </cell>
        </row>
        <row r="24">
          <cell r="AW24">
            <v>293927.19306199998</v>
          </cell>
        </row>
      </sheetData>
      <sheetData sheetId="38"/>
      <sheetData sheetId="39"/>
      <sheetData sheetId="40"/>
      <sheetData sheetId="41"/>
      <sheetData sheetId="42"/>
      <sheetData sheetId="43"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ob Site Checklist"/>
      <sheetName val="JSA"/>
      <sheetName val="Schematic"/>
      <sheetName val="Pull list"/>
      <sheetName val=" Run list  "/>
      <sheetName val="Tally"/>
      <sheetName val="Equipment Used"/>
      <sheetName val="Job Log"/>
      <sheetName val="Spaceout"/>
      <sheetName val="CPS EJCS-KPI"/>
      <sheetName val="CPI-JLS"/>
    </sheetNames>
    <sheetDataSet>
      <sheetData sheetId="0" refreshError="1"/>
      <sheetData sheetId="1" refreshError="1"/>
      <sheetData sheetId="2" refreshError="1"/>
      <sheetData sheetId="3" refreshError="1"/>
      <sheetData sheetId="4" refreshError="1"/>
      <sheetData sheetId="5" refreshError="1">
        <row r="247">
          <cell r="A247">
            <v>1</v>
          </cell>
          <cell r="B247">
            <v>31.31</v>
          </cell>
        </row>
        <row r="248">
          <cell r="A248">
            <v>2</v>
          </cell>
          <cell r="B248">
            <v>31.2</v>
          </cell>
        </row>
        <row r="249">
          <cell r="A249">
            <v>3</v>
          </cell>
          <cell r="B249">
            <v>31.44</v>
          </cell>
        </row>
        <row r="250">
          <cell r="A250">
            <v>4</v>
          </cell>
          <cell r="B250">
            <v>31.28</v>
          </cell>
        </row>
        <row r="251">
          <cell r="A251">
            <v>5</v>
          </cell>
          <cell r="B251">
            <v>31.28</v>
          </cell>
        </row>
        <row r="252">
          <cell r="A252">
            <v>6</v>
          </cell>
          <cell r="B252">
            <v>31.29</v>
          </cell>
        </row>
        <row r="253">
          <cell r="A253">
            <v>7</v>
          </cell>
          <cell r="B253">
            <v>31.43</v>
          </cell>
        </row>
        <row r="254">
          <cell r="A254">
            <v>8</v>
          </cell>
          <cell r="B254">
            <v>31.2</v>
          </cell>
        </row>
        <row r="255">
          <cell r="A255">
            <v>9</v>
          </cell>
          <cell r="B255">
            <v>31.35</v>
          </cell>
        </row>
        <row r="256">
          <cell r="A256">
            <v>10</v>
          </cell>
          <cell r="B256">
            <v>27.96</v>
          </cell>
        </row>
        <row r="257">
          <cell r="A257">
            <v>11</v>
          </cell>
          <cell r="B257">
            <v>31.39</v>
          </cell>
        </row>
        <row r="258">
          <cell r="A258">
            <v>12</v>
          </cell>
          <cell r="B258">
            <v>31.2</v>
          </cell>
        </row>
        <row r="259">
          <cell r="A259">
            <v>13</v>
          </cell>
          <cell r="B259">
            <v>31.38</v>
          </cell>
        </row>
        <row r="260">
          <cell r="A260">
            <v>14</v>
          </cell>
          <cell r="B260">
            <v>31.2</v>
          </cell>
        </row>
        <row r="261">
          <cell r="A261">
            <v>15</v>
          </cell>
          <cell r="B261">
            <v>30.97</v>
          </cell>
        </row>
        <row r="262">
          <cell r="A262">
            <v>16</v>
          </cell>
          <cell r="B262">
            <v>31.28</v>
          </cell>
        </row>
        <row r="263">
          <cell r="A263">
            <v>17</v>
          </cell>
          <cell r="B263">
            <v>31.26</v>
          </cell>
        </row>
        <row r="264">
          <cell r="A264">
            <v>18</v>
          </cell>
          <cell r="B264">
            <v>31.35</v>
          </cell>
        </row>
        <row r="265">
          <cell r="A265">
            <v>19</v>
          </cell>
          <cell r="B265">
            <v>31.32</v>
          </cell>
        </row>
        <row r="266">
          <cell r="A266">
            <v>20</v>
          </cell>
          <cell r="B266">
            <v>31.36</v>
          </cell>
        </row>
        <row r="267">
          <cell r="A267">
            <v>21</v>
          </cell>
          <cell r="B267">
            <v>31.34</v>
          </cell>
        </row>
        <row r="268">
          <cell r="A268">
            <v>22</v>
          </cell>
          <cell r="B268">
            <v>31.35</v>
          </cell>
        </row>
        <row r="269">
          <cell r="A269">
            <v>23</v>
          </cell>
          <cell r="B269">
            <v>31.13</v>
          </cell>
        </row>
        <row r="270">
          <cell r="A270">
            <v>24</v>
          </cell>
          <cell r="B270">
            <v>31.2</v>
          </cell>
        </row>
        <row r="271">
          <cell r="A271">
            <v>25</v>
          </cell>
          <cell r="B271">
            <v>31.32</v>
          </cell>
        </row>
        <row r="272">
          <cell r="A272">
            <v>26</v>
          </cell>
          <cell r="B272">
            <v>31.21</v>
          </cell>
        </row>
        <row r="273">
          <cell r="A273">
            <v>27</v>
          </cell>
          <cell r="B273">
            <v>31.47</v>
          </cell>
        </row>
        <row r="274">
          <cell r="A274">
            <v>28</v>
          </cell>
          <cell r="B274">
            <v>31.36</v>
          </cell>
        </row>
        <row r="275">
          <cell r="A275">
            <v>29</v>
          </cell>
          <cell r="B275">
            <v>31.36</v>
          </cell>
        </row>
        <row r="276">
          <cell r="A276">
            <v>30</v>
          </cell>
          <cell r="B276">
            <v>31.34</v>
          </cell>
        </row>
        <row r="277">
          <cell r="A277">
            <v>31</v>
          </cell>
          <cell r="B277">
            <v>31.29</v>
          </cell>
        </row>
        <row r="278">
          <cell r="A278">
            <v>32</v>
          </cell>
          <cell r="B278">
            <v>31.26</v>
          </cell>
        </row>
        <row r="279">
          <cell r="A279">
            <v>33</v>
          </cell>
          <cell r="B279">
            <v>31.22</v>
          </cell>
        </row>
        <row r="280">
          <cell r="A280">
            <v>34</v>
          </cell>
          <cell r="B280">
            <v>31.34</v>
          </cell>
        </row>
        <row r="281">
          <cell r="A281">
            <v>35</v>
          </cell>
          <cell r="B281">
            <v>31.31</v>
          </cell>
        </row>
        <row r="282">
          <cell r="A282">
            <v>36</v>
          </cell>
          <cell r="B282">
            <v>31.37</v>
          </cell>
        </row>
        <row r="283">
          <cell r="A283">
            <v>37</v>
          </cell>
          <cell r="B283">
            <v>31.26</v>
          </cell>
        </row>
        <row r="284">
          <cell r="A284">
            <v>38</v>
          </cell>
          <cell r="B284">
            <v>31.42</v>
          </cell>
        </row>
        <row r="285">
          <cell r="A285">
            <v>39</v>
          </cell>
          <cell r="B285">
            <v>31.38</v>
          </cell>
        </row>
        <row r="286">
          <cell r="A286">
            <v>40</v>
          </cell>
          <cell r="B286">
            <v>31.28</v>
          </cell>
        </row>
        <row r="287">
          <cell r="A287">
            <v>41</v>
          </cell>
          <cell r="B287">
            <v>31.2</v>
          </cell>
        </row>
        <row r="288">
          <cell r="A288">
            <v>42</v>
          </cell>
          <cell r="B288">
            <v>31.3</v>
          </cell>
        </row>
        <row r="289">
          <cell r="A289">
            <v>43</v>
          </cell>
          <cell r="B289">
            <v>30.28</v>
          </cell>
        </row>
        <row r="290">
          <cell r="A290">
            <v>44</v>
          </cell>
          <cell r="B290">
            <v>31.38</v>
          </cell>
        </row>
        <row r="291">
          <cell r="A291">
            <v>45</v>
          </cell>
          <cell r="B291">
            <v>31.34</v>
          </cell>
        </row>
        <row r="292">
          <cell r="A292">
            <v>46</v>
          </cell>
          <cell r="B292">
            <v>31.37</v>
          </cell>
        </row>
        <row r="293">
          <cell r="A293">
            <v>47</v>
          </cell>
          <cell r="B293">
            <v>31.2</v>
          </cell>
        </row>
        <row r="294">
          <cell r="A294">
            <v>48</v>
          </cell>
          <cell r="B294">
            <v>30.8</v>
          </cell>
        </row>
        <row r="295">
          <cell r="A295">
            <v>49</v>
          </cell>
          <cell r="B295">
            <v>31.23</v>
          </cell>
        </row>
        <row r="296">
          <cell r="A296">
            <v>50</v>
          </cell>
          <cell r="B296">
            <v>31.28</v>
          </cell>
        </row>
        <row r="297">
          <cell r="A297">
            <v>51</v>
          </cell>
          <cell r="B297">
            <v>31.31</v>
          </cell>
        </row>
        <row r="298">
          <cell r="A298">
            <v>52</v>
          </cell>
          <cell r="B298">
            <v>31.21</v>
          </cell>
        </row>
        <row r="299">
          <cell r="A299">
            <v>53</v>
          </cell>
          <cell r="B299">
            <v>31.4</v>
          </cell>
        </row>
        <row r="300">
          <cell r="A300">
            <v>54</v>
          </cell>
          <cell r="B300">
            <v>31.23</v>
          </cell>
        </row>
        <row r="301">
          <cell r="A301">
            <v>55</v>
          </cell>
          <cell r="B301">
            <v>31.44</v>
          </cell>
        </row>
        <row r="302">
          <cell r="A302">
            <v>56</v>
          </cell>
          <cell r="B302">
            <v>31.34</v>
          </cell>
        </row>
        <row r="303">
          <cell r="A303">
            <v>57</v>
          </cell>
          <cell r="B303">
            <v>31.1</v>
          </cell>
        </row>
        <row r="304">
          <cell r="A304">
            <v>58</v>
          </cell>
          <cell r="B304">
            <v>31.42</v>
          </cell>
        </row>
        <row r="305">
          <cell r="A305">
            <v>59</v>
          </cell>
          <cell r="B305">
            <v>31.19</v>
          </cell>
        </row>
        <row r="306">
          <cell r="A306">
            <v>60</v>
          </cell>
          <cell r="B306">
            <v>31.5</v>
          </cell>
        </row>
        <row r="307">
          <cell r="A307">
            <v>61</v>
          </cell>
          <cell r="B307">
            <v>31.17</v>
          </cell>
        </row>
        <row r="308">
          <cell r="A308">
            <v>62</v>
          </cell>
          <cell r="B308">
            <v>31.5</v>
          </cell>
        </row>
        <row r="309">
          <cell r="A309">
            <v>63</v>
          </cell>
          <cell r="B309">
            <v>31.25</v>
          </cell>
        </row>
        <row r="310">
          <cell r="A310">
            <v>64</v>
          </cell>
          <cell r="B310">
            <v>31.15</v>
          </cell>
        </row>
        <row r="311">
          <cell r="A311">
            <v>65</v>
          </cell>
          <cell r="B311">
            <v>31.38</v>
          </cell>
        </row>
        <row r="312">
          <cell r="A312">
            <v>66</v>
          </cell>
          <cell r="B312">
            <v>31.3</v>
          </cell>
        </row>
        <row r="313">
          <cell r="A313">
            <v>67</v>
          </cell>
          <cell r="B313">
            <v>31.44</v>
          </cell>
        </row>
        <row r="314">
          <cell r="A314">
            <v>68</v>
          </cell>
          <cell r="B314">
            <v>31.4</v>
          </cell>
        </row>
        <row r="315">
          <cell r="A315">
            <v>69</v>
          </cell>
          <cell r="B315">
            <v>31.18</v>
          </cell>
        </row>
        <row r="316">
          <cell r="A316">
            <v>70</v>
          </cell>
          <cell r="B316">
            <v>31.4</v>
          </cell>
        </row>
        <row r="317">
          <cell r="A317">
            <v>71</v>
          </cell>
          <cell r="B317">
            <v>31.16</v>
          </cell>
        </row>
        <row r="318">
          <cell r="A318">
            <v>72</v>
          </cell>
          <cell r="B318">
            <v>31.41</v>
          </cell>
        </row>
        <row r="319">
          <cell r="A319">
            <v>73</v>
          </cell>
          <cell r="B319">
            <v>31.35</v>
          </cell>
        </row>
        <row r="320">
          <cell r="A320">
            <v>74</v>
          </cell>
          <cell r="B320">
            <v>31.42</v>
          </cell>
        </row>
        <row r="321">
          <cell r="A321">
            <v>75</v>
          </cell>
          <cell r="B321">
            <v>31.47</v>
          </cell>
        </row>
        <row r="322">
          <cell r="A322">
            <v>76</v>
          </cell>
          <cell r="B322">
            <v>31.34</v>
          </cell>
        </row>
        <row r="323">
          <cell r="A323">
            <v>77</v>
          </cell>
          <cell r="B323">
            <v>31.23</v>
          </cell>
        </row>
        <row r="324">
          <cell r="A324">
            <v>78</v>
          </cell>
          <cell r="B324">
            <v>30.88</v>
          </cell>
        </row>
        <row r="325">
          <cell r="A325">
            <v>79</v>
          </cell>
          <cell r="B325">
            <v>31.33</v>
          </cell>
        </row>
        <row r="326">
          <cell r="A326">
            <v>80</v>
          </cell>
          <cell r="B326">
            <v>31.35</v>
          </cell>
        </row>
        <row r="327">
          <cell r="A327">
            <v>81</v>
          </cell>
          <cell r="B327">
            <v>31.4</v>
          </cell>
        </row>
        <row r="328">
          <cell r="A328">
            <v>82</v>
          </cell>
          <cell r="B328">
            <v>31.1</v>
          </cell>
        </row>
        <row r="329">
          <cell r="A329">
            <v>83</v>
          </cell>
          <cell r="B329">
            <v>31.32</v>
          </cell>
        </row>
        <row r="330">
          <cell r="A330">
            <v>84</v>
          </cell>
          <cell r="B330">
            <v>31.31</v>
          </cell>
        </row>
        <row r="331">
          <cell r="A331">
            <v>85</v>
          </cell>
          <cell r="B331">
            <v>31.27</v>
          </cell>
        </row>
        <row r="332">
          <cell r="A332">
            <v>86</v>
          </cell>
          <cell r="B332">
            <v>31.35</v>
          </cell>
        </row>
        <row r="333">
          <cell r="A333">
            <v>87</v>
          </cell>
          <cell r="B333">
            <v>31.24</v>
          </cell>
        </row>
        <row r="334">
          <cell r="A334">
            <v>88</v>
          </cell>
          <cell r="B334">
            <v>31.18</v>
          </cell>
        </row>
        <row r="335">
          <cell r="A335">
            <v>89</v>
          </cell>
          <cell r="B335">
            <v>31.23</v>
          </cell>
        </row>
        <row r="336">
          <cell r="A336">
            <v>90</v>
          </cell>
          <cell r="B336">
            <v>31.43</v>
          </cell>
        </row>
        <row r="337">
          <cell r="A337">
            <v>91</v>
          </cell>
          <cell r="B337">
            <v>31.19</v>
          </cell>
        </row>
        <row r="338">
          <cell r="A338">
            <v>92</v>
          </cell>
          <cell r="B338">
            <v>31.16</v>
          </cell>
        </row>
        <row r="339">
          <cell r="A339">
            <v>93</v>
          </cell>
          <cell r="B339">
            <v>31.43</v>
          </cell>
        </row>
        <row r="340">
          <cell r="A340">
            <v>94</v>
          </cell>
          <cell r="B340">
            <v>31.25</v>
          </cell>
        </row>
        <row r="341">
          <cell r="A341">
            <v>95</v>
          </cell>
          <cell r="B341">
            <v>31.18</v>
          </cell>
        </row>
        <row r="342">
          <cell r="A342">
            <v>96</v>
          </cell>
          <cell r="B342">
            <v>31.35</v>
          </cell>
        </row>
        <row r="343">
          <cell r="A343">
            <v>97</v>
          </cell>
          <cell r="B343">
            <v>31.3</v>
          </cell>
        </row>
        <row r="344">
          <cell r="A344">
            <v>98</v>
          </cell>
          <cell r="B344">
            <v>31.37</v>
          </cell>
        </row>
        <row r="345">
          <cell r="A345">
            <v>99</v>
          </cell>
          <cell r="B345">
            <v>31.36</v>
          </cell>
        </row>
        <row r="346">
          <cell r="A346">
            <v>100</v>
          </cell>
          <cell r="B346">
            <v>31.37</v>
          </cell>
        </row>
        <row r="347">
          <cell r="A347">
            <v>101</v>
          </cell>
          <cell r="B347">
            <v>31.39</v>
          </cell>
        </row>
        <row r="348">
          <cell r="A348">
            <v>102</v>
          </cell>
          <cell r="B348">
            <v>31.16</v>
          </cell>
        </row>
        <row r="349">
          <cell r="A349">
            <v>103</v>
          </cell>
          <cell r="B349">
            <v>31.41</v>
          </cell>
        </row>
        <row r="350">
          <cell r="A350">
            <v>104</v>
          </cell>
          <cell r="B350">
            <v>31.23</v>
          </cell>
        </row>
        <row r="351">
          <cell r="A351">
            <v>105</v>
          </cell>
          <cell r="B351">
            <v>31.34</v>
          </cell>
        </row>
        <row r="352">
          <cell r="A352">
            <v>106</v>
          </cell>
          <cell r="B352">
            <v>31.23</v>
          </cell>
        </row>
        <row r="353">
          <cell r="A353">
            <v>107</v>
          </cell>
          <cell r="B353">
            <v>31.37</v>
          </cell>
        </row>
        <row r="354">
          <cell r="A354">
            <v>108</v>
          </cell>
          <cell r="B354">
            <v>31.35</v>
          </cell>
        </row>
        <row r="355">
          <cell r="A355">
            <v>109</v>
          </cell>
          <cell r="B355">
            <v>31.37</v>
          </cell>
        </row>
        <row r="356">
          <cell r="A356">
            <v>110</v>
          </cell>
          <cell r="B356">
            <v>31.22</v>
          </cell>
        </row>
        <row r="357">
          <cell r="A357">
            <v>111</v>
          </cell>
          <cell r="B357">
            <v>31.29</v>
          </cell>
        </row>
        <row r="358">
          <cell r="A358">
            <v>112</v>
          </cell>
          <cell r="B358">
            <v>31.26</v>
          </cell>
        </row>
        <row r="359">
          <cell r="A359">
            <v>113</v>
          </cell>
          <cell r="B359">
            <v>31.39</v>
          </cell>
        </row>
        <row r="360">
          <cell r="A360">
            <v>114</v>
          </cell>
          <cell r="B360">
            <v>31.41</v>
          </cell>
        </row>
        <row r="361">
          <cell r="A361">
            <v>115</v>
          </cell>
          <cell r="B361">
            <v>31.41</v>
          </cell>
        </row>
        <row r="362">
          <cell r="A362">
            <v>116</v>
          </cell>
          <cell r="B362">
            <v>31.22</v>
          </cell>
        </row>
        <row r="363">
          <cell r="A363">
            <v>117</v>
          </cell>
          <cell r="B363">
            <v>31.46</v>
          </cell>
        </row>
        <row r="364">
          <cell r="A364">
            <v>118</v>
          </cell>
          <cell r="B364">
            <v>31.33</v>
          </cell>
        </row>
        <row r="365">
          <cell r="A365">
            <v>119</v>
          </cell>
          <cell r="B365">
            <v>31.4</v>
          </cell>
        </row>
        <row r="366">
          <cell r="A366">
            <v>120</v>
          </cell>
          <cell r="B366">
            <v>31.22</v>
          </cell>
        </row>
        <row r="367">
          <cell r="A367">
            <v>121</v>
          </cell>
          <cell r="B367">
            <v>31.83</v>
          </cell>
        </row>
        <row r="368">
          <cell r="A368">
            <v>122</v>
          </cell>
          <cell r="B368">
            <v>31.2</v>
          </cell>
        </row>
        <row r="369">
          <cell r="A369">
            <v>123</v>
          </cell>
          <cell r="B369">
            <v>31.46</v>
          </cell>
        </row>
        <row r="370">
          <cell r="A370">
            <v>124</v>
          </cell>
          <cell r="B370">
            <v>31.25</v>
          </cell>
        </row>
        <row r="371">
          <cell r="A371">
            <v>125</v>
          </cell>
          <cell r="B371">
            <v>31.36</v>
          </cell>
        </row>
        <row r="372">
          <cell r="A372">
            <v>126</v>
          </cell>
          <cell r="B372">
            <v>31.39</v>
          </cell>
        </row>
        <row r="373">
          <cell r="A373">
            <v>127</v>
          </cell>
          <cell r="B373">
            <v>31.07</v>
          </cell>
        </row>
        <row r="374">
          <cell r="A374">
            <v>128</v>
          </cell>
          <cell r="B374">
            <v>31.43</v>
          </cell>
        </row>
        <row r="375">
          <cell r="A375">
            <v>129</v>
          </cell>
          <cell r="B375">
            <v>31.39</v>
          </cell>
        </row>
        <row r="376">
          <cell r="A376">
            <v>130</v>
          </cell>
          <cell r="B376">
            <v>31.06</v>
          </cell>
        </row>
        <row r="377">
          <cell r="A377">
            <v>131</v>
          </cell>
          <cell r="B377">
            <v>31.34</v>
          </cell>
        </row>
        <row r="378">
          <cell r="A378">
            <v>132</v>
          </cell>
          <cell r="B378">
            <v>31.28</v>
          </cell>
        </row>
        <row r="379">
          <cell r="A379">
            <v>133</v>
          </cell>
          <cell r="B379">
            <v>31.4</v>
          </cell>
        </row>
        <row r="380">
          <cell r="A380">
            <v>134</v>
          </cell>
          <cell r="B380">
            <v>31.33</v>
          </cell>
        </row>
        <row r="381">
          <cell r="A381">
            <v>135</v>
          </cell>
          <cell r="B381">
            <v>31.38</v>
          </cell>
        </row>
        <row r="382">
          <cell r="A382">
            <v>136</v>
          </cell>
          <cell r="B382">
            <v>31.45</v>
          </cell>
        </row>
        <row r="383">
          <cell r="A383">
            <v>137</v>
          </cell>
          <cell r="B383">
            <v>31.13</v>
          </cell>
        </row>
        <row r="384">
          <cell r="A384">
            <v>138</v>
          </cell>
          <cell r="B384">
            <v>31.47</v>
          </cell>
        </row>
        <row r="385">
          <cell r="A385">
            <v>139</v>
          </cell>
          <cell r="B385">
            <v>30.52</v>
          </cell>
        </row>
        <row r="386">
          <cell r="A386">
            <v>140</v>
          </cell>
          <cell r="B386">
            <v>31.38</v>
          </cell>
        </row>
        <row r="387">
          <cell r="A387">
            <v>141</v>
          </cell>
          <cell r="B387">
            <v>31.28</v>
          </cell>
        </row>
        <row r="388">
          <cell r="A388">
            <v>142</v>
          </cell>
          <cell r="B388">
            <v>31.29</v>
          </cell>
        </row>
        <row r="389">
          <cell r="A389">
            <v>143</v>
          </cell>
          <cell r="B389">
            <v>31.47</v>
          </cell>
        </row>
        <row r="390">
          <cell r="A390">
            <v>144</v>
          </cell>
          <cell r="B390">
            <v>30.82</v>
          </cell>
        </row>
        <row r="391">
          <cell r="A391">
            <v>145</v>
          </cell>
          <cell r="B391">
            <v>31.36</v>
          </cell>
        </row>
        <row r="392">
          <cell r="A392">
            <v>146</v>
          </cell>
          <cell r="B392">
            <v>31.47</v>
          </cell>
        </row>
        <row r="393">
          <cell r="A393">
            <v>147</v>
          </cell>
          <cell r="B393">
            <v>31.5</v>
          </cell>
        </row>
        <row r="394">
          <cell r="A394">
            <v>148</v>
          </cell>
          <cell r="B394">
            <v>31.43</v>
          </cell>
        </row>
        <row r="395">
          <cell r="A395">
            <v>149</v>
          </cell>
          <cell r="B395">
            <v>31.33</v>
          </cell>
        </row>
        <row r="396">
          <cell r="A396">
            <v>150</v>
          </cell>
          <cell r="B396">
            <v>31.33</v>
          </cell>
        </row>
        <row r="397">
          <cell r="A397">
            <v>151</v>
          </cell>
          <cell r="B397">
            <v>30.6</v>
          </cell>
        </row>
        <row r="398">
          <cell r="A398">
            <v>152</v>
          </cell>
          <cell r="B398">
            <v>31.35</v>
          </cell>
        </row>
        <row r="399">
          <cell r="A399">
            <v>153</v>
          </cell>
          <cell r="B399">
            <v>31.37</v>
          </cell>
        </row>
        <row r="400">
          <cell r="A400">
            <v>154</v>
          </cell>
          <cell r="B400">
            <v>31.3</v>
          </cell>
        </row>
        <row r="401">
          <cell r="A401">
            <v>155</v>
          </cell>
          <cell r="B401">
            <v>31.38</v>
          </cell>
        </row>
        <row r="402">
          <cell r="A402">
            <v>156</v>
          </cell>
          <cell r="B402">
            <v>31.46</v>
          </cell>
        </row>
        <row r="403">
          <cell r="A403">
            <v>157</v>
          </cell>
          <cell r="B403">
            <v>31.28</v>
          </cell>
        </row>
        <row r="404">
          <cell r="A404">
            <v>158</v>
          </cell>
          <cell r="B404">
            <v>31.49</v>
          </cell>
        </row>
        <row r="405">
          <cell r="A405">
            <v>159</v>
          </cell>
          <cell r="B405">
            <v>31.45</v>
          </cell>
        </row>
        <row r="406">
          <cell r="A406">
            <v>160</v>
          </cell>
          <cell r="B406">
            <v>31.24</v>
          </cell>
        </row>
        <row r="407">
          <cell r="A407">
            <v>161</v>
          </cell>
          <cell r="B407">
            <v>31.36</v>
          </cell>
        </row>
        <row r="408">
          <cell r="A408">
            <v>162</v>
          </cell>
          <cell r="B408">
            <v>31.44</v>
          </cell>
        </row>
        <row r="409">
          <cell r="A409">
            <v>163</v>
          </cell>
          <cell r="B409">
            <v>31.39</v>
          </cell>
        </row>
        <row r="410">
          <cell r="A410">
            <v>164</v>
          </cell>
          <cell r="B410">
            <v>31.45</v>
          </cell>
        </row>
        <row r="411">
          <cell r="A411">
            <v>165</v>
          </cell>
          <cell r="B411">
            <v>31.2</v>
          </cell>
        </row>
        <row r="412">
          <cell r="A412">
            <v>166</v>
          </cell>
          <cell r="B412">
            <v>31.43</v>
          </cell>
        </row>
        <row r="413">
          <cell r="A413">
            <v>167</v>
          </cell>
          <cell r="B413">
            <v>31.44</v>
          </cell>
        </row>
        <row r="414">
          <cell r="A414">
            <v>168</v>
          </cell>
          <cell r="B414">
            <v>31.45</v>
          </cell>
        </row>
        <row r="415">
          <cell r="A415">
            <v>169</v>
          </cell>
          <cell r="B415">
            <v>31.21</v>
          </cell>
        </row>
        <row r="416">
          <cell r="A416">
            <v>170</v>
          </cell>
          <cell r="B416">
            <v>31.37</v>
          </cell>
        </row>
        <row r="417">
          <cell r="A417">
            <v>171</v>
          </cell>
          <cell r="B417">
            <v>31.31</v>
          </cell>
        </row>
        <row r="418">
          <cell r="A418">
            <v>172</v>
          </cell>
          <cell r="B418">
            <v>31.51</v>
          </cell>
        </row>
        <row r="419">
          <cell r="A419">
            <v>173</v>
          </cell>
          <cell r="B419">
            <v>31.21</v>
          </cell>
        </row>
        <row r="420">
          <cell r="A420">
            <v>174</v>
          </cell>
          <cell r="B420">
            <v>31.25</v>
          </cell>
        </row>
        <row r="421">
          <cell r="A421">
            <v>175</v>
          </cell>
          <cell r="B421">
            <v>31.23</v>
          </cell>
        </row>
        <row r="422">
          <cell r="A422">
            <v>176</v>
          </cell>
          <cell r="B422">
            <v>31.4</v>
          </cell>
        </row>
        <row r="423">
          <cell r="A423">
            <v>177</v>
          </cell>
          <cell r="B423">
            <v>31.35</v>
          </cell>
        </row>
        <row r="424">
          <cell r="A424">
            <v>178</v>
          </cell>
          <cell r="B424">
            <v>31.42</v>
          </cell>
        </row>
        <row r="425">
          <cell r="A425">
            <v>179</v>
          </cell>
          <cell r="B425">
            <v>31.42</v>
          </cell>
        </row>
        <row r="426">
          <cell r="A426">
            <v>180</v>
          </cell>
          <cell r="B426">
            <v>31.42</v>
          </cell>
        </row>
        <row r="427">
          <cell r="A427">
            <v>181</v>
          </cell>
          <cell r="B427">
            <v>31.18</v>
          </cell>
        </row>
        <row r="428">
          <cell r="A428">
            <v>182</v>
          </cell>
          <cell r="B428">
            <v>31.28</v>
          </cell>
        </row>
        <row r="429">
          <cell r="A429">
            <v>183</v>
          </cell>
          <cell r="B429">
            <v>31.28</v>
          </cell>
        </row>
        <row r="430">
          <cell r="A430">
            <v>184</v>
          </cell>
          <cell r="B430">
            <v>31.37</v>
          </cell>
        </row>
        <row r="431">
          <cell r="A431">
            <v>185</v>
          </cell>
          <cell r="B431">
            <v>31.19</v>
          </cell>
        </row>
        <row r="432">
          <cell r="A432">
            <v>186</v>
          </cell>
          <cell r="B432">
            <v>31.49</v>
          </cell>
        </row>
        <row r="433">
          <cell r="A433">
            <v>187</v>
          </cell>
          <cell r="B433">
            <v>31.39</v>
          </cell>
        </row>
        <row r="434">
          <cell r="A434">
            <v>188</v>
          </cell>
          <cell r="B434">
            <v>31.36</v>
          </cell>
        </row>
        <row r="435">
          <cell r="A435">
            <v>189</v>
          </cell>
          <cell r="B435">
            <v>31.3</v>
          </cell>
        </row>
        <row r="436">
          <cell r="A436">
            <v>190</v>
          </cell>
          <cell r="B436">
            <v>31.33</v>
          </cell>
        </row>
        <row r="437">
          <cell r="A437">
            <v>191</v>
          </cell>
          <cell r="B437">
            <v>31.28</v>
          </cell>
        </row>
        <row r="438">
          <cell r="A438">
            <v>192</v>
          </cell>
          <cell r="B438">
            <v>31.44</v>
          </cell>
        </row>
        <row r="439">
          <cell r="A439">
            <v>193</v>
          </cell>
          <cell r="B439">
            <v>31.32</v>
          </cell>
        </row>
        <row r="440">
          <cell r="A440">
            <v>194</v>
          </cell>
          <cell r="B440">
            <v>30.38</v>
          </cell>
        </row>
        <row r="441">
          <cell r="A441">
            <v>195</v>
          </cell>
          <cell r="B441">
            <v>31.33</v>
          </cell>
        </row>
        <row r="442">
          <cell r="A442">
            <v>196</v>
          </cell>
          <cell r="B442">
            <v>31.48</v>
          </cell>
        </row>
        <row r="443">
          <cell r="A443">
            <v>197</v>
          </cell>
          <cell r="B443">
            <v>31.32</v>
          </cell>
        </row>
        <row r="444">
          <cell r="A444">
            <v>198</v>
          </cell>
          <cell r="B444">
            <v>31.43</v>
          </cell>
        </row>
        <row r="445">
          <cell r="A445">
            <v>199</v>
          </cell>
          <cell r="B445">
            <v>31.34</v>
          </cell>
        </row>
        <row r="446">
          <cell r="A446">
            <v>200</v>
          </cell>
          <cell r="B446">
            <v>31.34</v>
          </cell>
        </row>
        <row r="447">
          <cell r="A447">
            <v>201</v>
          </cell>
          <cell r="B447">
            <v>31.39</v>
          </cell>
        </row>
        <row r="448">
          <cell r="A448">
            <v>202</v>
          </cell>
          <cell r="B448">
            <v>31.38</v>
          </cell>
        </row>
        <row r="449">
          <cell r="A449">
            <v>203</v>
          </cell>
          <cell r="B449">
            <v>31.26</v>
          </cell>
        </row>
        <row r="450">
          <cell r="A450">
            <v>204</v>
          </cell>
          <cell r="B450">
            <v>31.41</v>
          </cell>
        </row>
        <row r="451">
          <cell r="A451">
            <v>205</v>
          </cell>
          <cell r="B451">
            <v>31.32</v>
          </cell>
        </row>
        <row r="452">
          <cell r="A452">
            <v>206</v>
          </cell>
          <cell r="B452">
            <v>31.38</v>
          </cell>
        </row>
        <row r="453">
          <cell r="A453">
            <v>207</v>
          </cell>
          <cell r="B453">
            <v>31.37</v>
          </cell>
        </row>
        <row r="454">
          <cell r="A454">
            <v>208</v>
          </cell>
          <cell r="B454">
            <v>31.44</v>
          </cell>
        </row>
        <row r="455">
          <cell r="A455">
            <v>209</v>
          </cell>
          <cell r="B455">
            <v>31.28</v>
          </cell>
        </row>
        <row r="456">
          <cell r="A456">
            <v>210</v>
          </cell>
          <cell r="B456">
            <v>31.26</v>
          </cell>
        </row>
        <row r="457">
          <cell r="A457">
            <v>211</v>
          </cell>
          <cell r="B457">
            <v>31.21</v>
          </cell>
        </row>
        <row r="458">
          <cell r="A458">
            <v>212</v>
          </cell>
          <cell r="B458">
            <v>31.34</v>
          </cell>
        </row>
        <row r="459">
          <cell r="A459">
            <v>213</v>
          </cell>
          <cell r="B459">
            <v>31.41</v>
          </cell>
        </row>
        <row r="460">
          <cell r="A460">
            <v>214</v>
          </cell>
          <cell r="B460">
            <v>31.44</v>
          </cell>
        </row>
        <row r="461">
          <cell r="A461">
            <v>215</v>
          </cell>
          <cell r="B461">
            <v>30.15</v>
          </cell>
        </row>
        <row r="462">
          <cell r="A462">
            <v>216</v>
          </cell>
          <cell r="B462">
            <v>31.27</v>
          </cell>
        </row>
        <row r="463">
          <cell r="A463">
            <v>217</v>
          </cell>
          <cell r="B463">
            <v>31.49</v>
          </cell>
        </row>
        <row r="464">
          <cell r="A464">
            <v>218</v>
          </cell>
          <cell r="B464">
            <v>31.39</v>
          </cell>
        </row>
        <row r="465">
          <cell r="A465">
            <v>219</v>
          </cell>
          <cell r="B465">
            <v>31.39</v>
          </cell>
        </row>
        <row r="466">
          <cell r="A466">
            <v>220</v>
          </cell>
          <cell r="B466">
            <v>31.49</v>
          </cell>
        </row>
        <row r="467">
          <cell r="A467">
            <v>221</v>
          </cell>
          <cell r="B467">
            <v>31.39</v>
          </cell>
        </row>
        <row r="468">
          <cell r="A468">
            <v>222</v>
          </cell>
          <cell r="B468">
            <v>31.42</v>
          </cell>
        </row>
        <row r="469">
          <cell r="A469">
            <v>223</v>
          </cell>
          <cell r="B469">
            <v>31.44</v>
          </cell>
        </row>
        <row r="470">
          <cell r="A470">
            <v>224</v>
          </cell>
          <cell r="B470">
            <v>31.45</v>
          </cell>
        </row>
        <row r="471">
          <cell r="A471">
            <v>225</v>
          </cell>
          <cell r="B471">
            <v>31.34</v>
          </cell>
        </row>
        <row r="472">
          <cell r="A472">
            <v>226</v>
          </cell>
          <cell r="B472">
            <v>31.43</v>
          </cell>
        </row>
        <row r="473">
          <cell r="A473">
            <v>227</v>
          </cell>
          <cell r="B473">
            <v>31.37</v>
          </cell>
        </row>
        <row r="474">
          <cell r="A474">
            <v>228</v>
          </cell>
          <cell r="B474">
            <v>31.41</v>
          </cell>
        </row>
        <row r="475">
          <cell r="A475">
            <v>229</v>
          </cell>
          <cell r="B475">
            <v>31.39</v>
          </cell>
        </row>
        <row r="476">
          <cell r="A476">
            <v>230</v>
          </cell>
          <cell r="B476">
            <v>31.16</v>
          </cell>
        </row>
        <row r="477">
          <cell r="A477">
            <v>231</v>
          </cell>
          <cell r="B477">
            <v>30.92</v>
          </cell>
        </row>
        <row r="478">
          <cell r="A478">
            <v>232</v>
          </cell>
          <cell r="B478">
            <v>29.56</v>
          </cell>
        </row>
        <row r="479">
          <cell r="A479">
            <v>233</v>
          </cell>
          <cell r="B479">
            <v>31.36</v>
          </cell>
        </row>
        <row r="480">
          <cell r="A480">
            <v>234</v>
          </cell>
          <cell r="B480">
            <v>31.3</v>
          </cell>
        </row>
        <row r="481">
          <cell r="A481">
            <v>235</v>
          </cell>
          <cell r="B481">
            <v>31.22</v>
          </cell>
        </row>
        <row r="482">
          <cell r="A482">
            <v>236</v>
          </cell>
          <cell r="B482">
            <v>31.4</v>
          </cell>
        </row>
        <row r="483">
          <cell r="A483">
            <v>237</v>
          </cell>
          <cell r="B483">
            <v>31.4</v>
          </cell>
        </row>
        <row r="484">
          <cell r="A484">
            <v>238</v>
          </cell>
          <cell r="B484">
            <v>31.42</v>
          </cell>
        </row>
        <row r="485">
          <cell r="A485">
            <v>239</v>
          </cell>
          <cell r="B485">
            <v>30.96</v>
          </cell>
        </row>
        <row r="486">
          <cell r="A486">
            <v>240</v>
          </cell>
          <cell r="B486">
            <v>31.35</v>
          </cell>
        </row>
        <row r="487">
          <cell r="A487">
            <v>241</v>
          </cell>
          <cell r="B487">
            <v>31.24</v>
          </cell>
        </row>
        <row r="488">
          <cell r="A488">
            <v>242</v>
          </cell>
          <cell r="B488">
            <v>31.52</v>
          </cell>
        </row>
        <row r="489">
          <cell r="A489">
            <v>243</v>
          </cell>
          <cell r="B489">
            <v>31.33</v>
          </cell>
        </row>
        <row r="490">
          <cell r="A490">
            <v>244</v>
          </cell>
          <cell r="B490">
            <v>31.4</v>
          </cell>
        </row>
        <row r="491">
          <cell r="A491">
            <v>245</v>
          </cell>
          <cell r="B491">
            <v>31.43</v>
          </cell>
        </row>
        <row r="492">
          <cell r="A492">
            <v>246</v>
          </cell>
          <cell r="B492">
            <v>31.11</v>
          </cell>
        </row>
        <row r="493">
          <cell r="A493">
            <v>247</v>
          </cell>
          <cell r="B493">
            <v>31.44</v>
          </cell>
        </row>
        <row r="494">
          <cell r="A494">
            <v>248</v>
          </cell>
          <cell r="B494">
            <v>31.38</v>
          </cell>
        </row>
        <row r="495">
          <cell r="A495">
            <v>249</v>
          </cell>
          <cell r="B495">
            <v>31.38</v>
          </cell>
        </row>
        <row r="496">
          <cell r="A496">
            <v>250</v>
          </cell>
          <cell r="B496">
            <v>31.34</v>
          </cell>
        </row>
        <row r="497">
          <cell r="A497">
            <v>251</v>
          </cell>
          <cell r="B497">
            <v>31.12</v>
          </cell>
        </row>
        <row r="498">
          <cell r="A498">
            <v>252</v>
          </cell>
          <cell r="B498">
            <v>31.26</v>
          </cell>
        </row>
        <row r="499">
          <cell r="A499">
            <v>253</v>
          </cell>
          <cell r="B499">
            <v>31.41</v>
          </cell>
        </row>
        <row r="500">
          <cell r="A500">
            <v>254</v>
          </cell>
          <cell r="B500">
            <v>31.43</v>
          </cell>
        </row>
        <row r="501">
          <cell r="A501">
            <v>255</v>
          </cell>
          <cell r="B501">
            <v>31.18</v>
          </cell>
        </row>
        <row r="502">
          <cell r="A502">
            <v>256</v>
          </cell>
          <cell r="B502">
            <v>31.49</v>
          </cell>
        </row>
        <row r="503">
          <cell r="A503">
            <v>257</v>
          </cell>
          <cell r="B503">
            <v>31.39</v>
          </cell>
        </row>
        <row r="504">
          <cell r="A504">
            <v>258</v>
          </cell>
          <cell r="B504">
            <v>31.28</v>
          </cell>
        </row>
        <row r="505">
          <cell r="A505">
            <v>259</v>
          </cell>
          <cell r="B505">
            <v>31.42</v>
          </cell>
        </row>
        <row r="506">
          <cell r="A506">
            <v>260</v>
          </cell>
          <cell r="B506">
            <v>31.37</v>
          </cell>
        </row>
        <row r="507">
          <cell r="A507">
            <v>261</v>
          </cell>
          <cell r="B507">
            <v>31.3</v>
          </cell>
        </row>
        <row r="508">
          <cell r="A508">
            <v>262</v>
          </cell>
          <cell r="B508">
            <v>31.24</v>
          </cell>
        </row>
        <row r="509">
          <cell r="A509">
            <v>263</v>
          </cell>
          <cell r="B509">
            <v>31.4</v>
          </cell>
        </row>
        <row r="510">
          <cell r="A510">
            <v>264</v>
          </cell>
          <cell r="B510">
            <v>31.4</v>
          </cell>
        </row>
        <row r="511">
          <cell r="A511">
            <v>265</v>
          </cell>
          <cell r="B511">
            <v>31.5</v>
          </cell>
        </row>
        <row r="512">
          <cell r="A512">
            <v>266</v>
          </cell>
          <cell r="B512">
            <v>31.3</v>
          </cell>
        </row>
        <row r="513">
          <cell r="A513">
            <v>267</v>
          </cell>
          <cell r="B513">
            <v>31.41</v>
          </cell>
        </row>
        <row r="514">
          <cell r="A514">
            <v>268</v>
          </cell>
          <cell r="B514">
            <v>31.39</v>
          </cell>
        </row>
        <row r="515">
          <cell r="A515">
            <v>269</v>
          </cell>
          <cell r="B515">
            <v>31.26</v>
          </cell>
        </row>
        <row r="516">
          <cell r="A516">
            <v>270</v>
          </cell>
          <cell r="B516">
            <v>31.44</v>
          </cell>
        </row>
        <row r="517">
          <cell r="A517">
            <v>271</v>
          </cell>
          <cell r="B517">
            <v>31.38</v>
          </cell>
        </row>
        <row r="518">
          <cell r="A518">
            <v>272</v>
          </cell>
          <cell r="B518">
            <v>31.32</v>
          </cell>
        </row>
        <row r="519">
          <cell r="A519">
            <v>273</v>
          </cell>
          <cell r="B519">
            <v>31.31</v>
          </cell>
        </row>
        <row r="520">
          <cell r="A520">
            <v>274</v>
          </cell>
          <cell r="B520">
            <v>31.43</v>
          </cell>
        </row>
        <row r="521">
          <cell r="A521">
            <v>275</v>
          </cell>
          <cell r="B521">
            <v>31.33</v>
          </cell>
        </row>
        <row r="522">
          <cell r="A522">
            <v>276</v>
          </cell>
          <cell r="B522">
            <v>31.46</v>
          </cell>
        </row>
        <row r="523">
          <cell r="A523">
            <v>277</v>
          </cell>
          <cell r="B523">
            <v>31.43</v>
          </cell>
        </row>
        <row r="524">
          <cell r="A524">
            <v>278</v>
          </cell>
          <cell r="B524">
            <v>31.42</v>
          </cell>
        </row>
        <row r="525">
          <cell r="A525">
            <v>279</v>
          </cell>
          <cell r="B525">
            <v>31.43</v>
          </cell>
        </row>
        <row r="526">
          <cell r="A526">
            <v>280</v>
          </cell>
          <cell r="B526">
            <v>31.45</v>
          </cell>
        </row>
        <row r="527">
          <cell r="A527">
            <v>281</v>
          </cell>
          <cell r="B527">
            <v>0</v>
          </cell>
        </row>
        <row r="528">
          <cell r="A528">
            <v>282</v>
          </cell>
          <cell r="B528">
            <v>0</v>
          </cell>
        </row>
        <row r="529">
          <cell r="A529">
            <v>283</v>
          </cell>
          <cell r="B529">
            <v>0</v>
          </cell>
        </row>
        <row r="530">
          <cell r="A530">
            <v>284</v>
          </cell>
          <cell r="B530">
            <v>0</v>
          </cell>
        </row>
        <row r="531">
          <cell r="A531">
            <v>285</v>
          </cell>
          <cell r="B531">
            <v>0</v>
          </cell>
        </row>
        <row r="532">
          <cell r="A532">
            <v>286</v>
          </cell>
          <cell r="B532">
            <v>0</v>
          </cell>
        </row>
        <row r="533">
          <cell r="A533">
            <v>287</v>
          </cell>
          <cell r="B533">
            <v>0</v>
          </cell>
        </row>
        <row r="534">
          <cell r="A534">
            <v>288</v>
          </cell>
          <cell r="B534">
            <v>0</v>
          </cell>
        </row>
        <row r="535">
          <cell r="A535">
            <v>289</v>
          </cell>
          <cell r="B535">
            <v>0</v>
          </cell>
        </row>
        <row r="536">
          <cell r="A536">
            <v>290</v>
          </cell>
          <cell r="B536">
            <v>0</v>
          </cell>
        </row>
        <row r="537">
          <cell r="A537">
            <v>291</v>
          </cell>
          <cell r="B537">
            <v>0</v>
          </cell>
        </row>
        <row r="538">
          <cell r="A538">
            <v>292</v>
          </cell>
          <cell r="B538">
            <v>0</v>
          </cell>
        </row>
        <row r="539">
          <cell r="A539">
            <v>293</v>
          </cell>
          <cell r="B539">
            <v>0</v>
          </cell>
        </row>
        <row r="540">
          <cell r="A540">
            <v>294</v>
          </cell>
          <cell r="B540">
            <v>0</v>
          </cell>
        </row>
        <row r="541">
          <cell r="A541">
            <v>295</v>
          </cell>
          <cell r="B541">
            <v>0</v>
          </cell>
        </row>
        <row r="542">
          <cell r="A542">
            <v>296</v>
          </cell>
          <cell r="B542">
            <v>0</v>
          </cell>
        </row>
        <row r="543">
          <cell r="A543">
            <v>297</v>
          </cell>
          <cell r="B543">
            <v>0</v>
          </cell>
        </row>
        <row r="544">
          <cell r="A544">
            <v>298</v>
          </cell>
          <cell r="B544">
            <v>0</v>
          </cell>
        </row>
        <row r="545">
          <cell r="A545">
            <v>299</v>
          </cell>
          <cell r="B545">
            <v>0</v>
          </cell>
        </row>
        <row r="546">
          <cell r="A546">
            <v>300</v>
          </cell>
          <cell r="B546">
            <v>0</v>
          </cell>
        </row>
        <row r="547">
          <cell r="A547">
            <v>301</v>
          </cell>
          <cell r="B547">
            <v>0</v>
          </cell>
        </row>
        <row r="548">
          <cell r="A548">
            <v>302</v>
          </cell>
          <cell r="B548">
            <v>0</v>
          </cell>
        </row>
        <row r="549">
          <cell r="A549">
            <v>303</v>
          </cell>
          <cell r="B549">
            <v>0</v>
          </cell>
        </row>
        <row r="550">
          <cell r="A550">
            <v>304</v>
          </cell>
          <cell r="B550">
            <v>0</v>
          </cell>
        </row>
        <row r="551">
          <cell r="A551">
            <v>305</v>
          </cell>
          <cell r="B551">
            <v>0</v>
          </cell>
        </row>
        <row r="552">
          <cell r="A552">
            <v>306</v>
          </cell>
          <cell r="B552">
            <v>0</v>
          </cell>
        </row>
        <row r="553">
          <cell r="A553">
            <v>307</v>
          </cell>
          <cell r="B553">
            <v>0</v>
          </cell>
        </row>
        <row r="554">
          <cell r="A554">
            <v>308</v>
          </cell>
          <cell r="B554">
            <v>0</v>
          </cell>
        </row>
        <row r="555">
          <cell r="A555">
            <v>309</v>
          </cell>
          <cell r="B555">
            <v>0</v>
          </cell>
        </row>
        <row r="556">
          <cell r="A556">
            <v>310</v>
          </cell>
          <cell r="B556">
            <v>0</v>
          </cell>
        </row>
        <row r="557">
          <cell r="A557">
            <v>311</v>
          </cell>
          <cell r="B557">
            <v>0</v>
          </cell>
        </row>
        <row r="558">
          <cell r="A558">
            <v>312</v>
          </cell>
          <cell r="B558">
            <v>0</v>
          </cell>
        </row>
        <row r="559">
          <cell r="A559">
            <v>313</v>
          </cell>
          <cell r="B559">
            <v>0</v>
          </cell>
        </row>
        <row r="560">
          <cell r="A560">
            <v>314</v>
          </cell>
          <cell r="B560">
            <v>0</v>
          </cell>
        </row>
        <row r="561">
          <cell r="A561">
            <v>315</v>
          </cell>
          <cell r="B561">
            <v>0</v>
          </cell>
        </row>
        <row r="562">
          <cell r="A562">
            <v>316</v>
          </cell>
          <cell r="B562">
            <v>0</v>
          </cell>
        </row>
        <row r="563">
          <cell r="A563">
            <v>317</v>
          </cell>
          <cell r="B563">
            <v>0</v>
          </cell>
        </row>
        <row r="564">
          <cell r="A564">
            <v>318</v>
          </cell>
          <cell r="B564">
            <v>0</v>
          </cell>
        </row>
        <row r="565">
          <cell r="A565">
            <v>319</v>
          </cell>
          <cell r="B565">
            <v>0</v>
          </cell>
        </row>
        <row r="566">
          <cell r="A566">
            <v>320</v>
          </cell>
          <cell r="B566">
            <v>0</v>
          </cell>
        </row>
        <row r="567">
          <cell r="A567">
            <v>321</v>
          </cell>
          <cell r="B567">
            <v>0</v>
          </cell>
        </row>
        <row r="568">
          <cell r="A568">
            <v>322</v>
          </cell>
          <cell r="B568">
            <v>0</v>
          </cell>
        </row>
        <row r="569">
          <cell r="A569">
            <v>323</v>
          </cell>
          <cell r="B569">
            <v>0</v>
          </cell>
        </row>
        <row r="570">
          <cell r="A570">
            <v>324</v>
          </cell>
          <cell r="B570">
            <v>0</v>
          </cell>
        </row>
        <row r="571">
          <cell r="A571">
            <v>325</v>
          </cell>
          <cell r="B571">
            <v>0</v>
          </cell>
        </row>
        <row r="572">
          <cell r="A572">
            <v>326</v>
          </cell>
          <cell r="B572">
            <v>0</v>
          </cell>
        </row>
        <row r="573">
          <cell r="A573">
            <v>327</v>
          </cell>
          <cell r="B573">
            <v>0</v>
          </cell>
        </row>
        <row r="574">
          <cell r="A574">
            <v>328</v>
          </cell>
          <cell r="B574">
            <v>0</v>
          </cell>
        </row>
        <row r="575">
          <cell r="A575">
            <v>329</v>
          </cell>
          <cell r="B575">
            <v>0</v>
          </cell>
        </row>
        <row r="576">
          <cell r="A576">
            <v>330</v>
          </cell>
          <cell r="B576">
            <v>0</v>
          </cell>
        </row>
        <row r="577">
          <cell r="A577">
            <v>331</v>
          </cell>
          <cell r="B577">
            <v>0</v>
          </cell>
        </row>
        <row r="578">
          <cell r="A578">
            <v>332</v>
          </cell>
          <cell r="B578">
            <v>0</v>
          </cell>
        </row>
        <row r="579">
          <cell r="A579">
            <v>333</v>
          </cell>
          <cell r="B579">
            <v>0</v>
          </cell>
        </row>
        <row r="580">
          <cell r="A580">
            <v>334</v>
          </cell>
          <cell r="B580">
            <v>0</v>
          </cell>
        </row>
        <row r="581">
          <cell r="A581">
            <v>335</v>
          </cell>
          <cell r="B581">
            <v>0</v>
          </cell>
        </row>
        <row r="582">
          <cell r="A582">
            <v>336</v>
          </cell>
          <cell r="B582">
            <v>0</v>
          </cell>
        </row>
        <row r="583">
          <cell r="A583">
            <v>337</v>
          </cell>
          <cell r="B583">
            <v>0</v>
          </cell>
        </row>
        <row r="584">
          <cell r="A584">
            <v>338</v>
          </cell>
          <cell r="B584">
            <v>0</v>
          </cell>
        </row>
        <row r="585">
          <cell r="A585">
            <v>339</v>
          </cell>
          <cell r="B585">
            <v>0</v>
          </cell>
        </row>
        <row r="586">
          <cell r="A586">
            <v>340</v>
          </cell>
          <cell r="B586">
            <v>0</v>
          </cell>
        </row>
        <row r="587">
          <cell r="A587">
            <v>341</v>
          </cell>
          <cell r="B587">
            <v>0</v>
          </cell>
        </row>
        <row r="588">
          <cell r="A588">
            <v>342</v>
          </cell>
          <cell r="B588">
            <v>0</v>
          </cell>
        </row>
        <row r="589">
          <cell r="A589">
            <v>343</v>
          </cell>
          <cell r="B589">
            <v>0</v>
          </cell>
        </row>
        <row r="590">
          <cell r="A590">
            <v>344</v>
          </cell>
          <cell r="B590">
            <v>0</v>
          </cell>
        </row>
        <row r="591">
          <cell r="A591">
            <v>345</v>
          </cell>
          <cell r="B591">
            <v>0</v>
          </cell>
        </row>
        <row r="592">
          <cell r="A592">
            <v>346</v>
          </cell>
          <cell r="B592">
            <v>0</v>
          </cell>
        </row>
        <row r="593">
          <cell r="A593">
            <v>347</v>
          </cell>
          <cell r="B593">
            <v>0</v>
          </cell>
        </row>
        <row r="594">
          <cell r="A594">
            <v>348</v>
          </cell>
          <cell r="B594">
            <v>0</v>
          </cell>
        </row>
        <row r="595">
          <cell r="A595">
            <v>349</v>
          </cell>
          <cell r="B595">
            <v>0</v>
          </cell>
        </row>
        <row r="596">
          <cell r="A596">
            <v>350</v>
          </cell>
          <cell r="B596">
            <v>0</v>
          </cell>
        </row>
        <row r="597">
          <cell r="A597">
            <v>351</v>
          </cell>
          <cell r="B597">
            <v>0</v>
          </cell>
        </row>
        <row r="598">
          <cell r="A598">
            <v>352</v>
          </cell>
          <cell r="B598">
            <v>0</v>
          </cell>
        </row>
        <row r="599">
          <cell r="A599">
            <v>353</v>
          </cell>
          <cell r="B599">
            <v>0</v>
          </cell>
        </row>
        <row r="600">
          <cell r="A600">
            <v>354</v>
          </cell>
          <cell r="B600">
            <v>0</v>
          </cell>
        </row>
        <row r="601">
          <cell r="A601">
            <v>355</v>
          </cell>
          <cell r="B601">
            <v>0</v>
          </cell>
        </row>
        <row r="602">
          <cell r="A602">
            <v>356</v>
          </cell>
          <cell r="B602">
            <v>0</v>
          </cell>
        </row>
        <row r="603">
          <cell r="A603">
            <v>357</v>
          </cell>
          <cell r="B603">
            <v>0</v>
          </cell>
        </row>
        <row r="604">
          <cell r="A604">
            <v>358</v>
          </cell>
          <cell r="B604">
            <v>0</v>
          </cell>
        </row>
        <row r="605">
          <cell r="A605">
            <v>359</v>
          </cell>
          <cell r="B605">
            <v>0</v>
          </cell>
        </row>
        <row r="606">
          <cell r="A606">
            <v>360</v>
          </cell>
          <cell r="B606">
            <v>0</v>
          </cell>
        </row>
        <row r="607">
          <cell r="A607">
            <v>361</v>
          </cell>
          <cell r="B607">
            <v>0</v>
          </cell>
        </row>
        <row r="608">
          <cell r="A608">
            <v>362</v>
          </cell>
          <cell r="B608">
            <v>0</v>
          </cell>
        </row>
        <row r="609">
          <cell r="A609">
            <v>363</v>
          </cell>
          <cell r="B609">
            <v>0</v>
          </cell>
        </row>
        <row r="610">
          <cell r="A610">
            <v>364</v>
          </cell>
          <cell r="B610">
            <v>0</v>
          </cell>
        </row>
        <row r="611">
          <cell r="A611">
            <v>365</v>
          </cell>
          <cell r="B611">
            <v>0</v>
          </cell>
        </row>
        <row r="612">
          <cell r="A612">
            <v>366</v>
          </cell>
          <cell r="B612">
            <v>0</v>
          </cell>
        </row>
        <row r="613">
          <cell r="A613">
            <v>367</v>
          </cell>
          <cell r="B613">
            <v>0</v>
          </cell>
        </row>
        <row r="614">
          <cell r="A614">
            <v>368</v>
          </cell>
          <cell r="B614">
            <v>0</v>
          </cell>
        </row>
        <row r="615">
          <cell r="A615">
            <v>369</v>
          </cell>
          <cell r="B615">
            <v>0</v>
          </cell>
        </row>
        <row r="616">
          <cell r="A616">
            <v>370</v>
          </cell>
          <cell r="B616">
            <v>0</v>
          </cell>
        </row>
        <row r="617">
          <cell r="A617">
            <v>371</v>
          </cell>
          <cell r="B617">
            <v>0</v>
          </cell>
        </row>
        <row r="618">
          <cell r="A618">
            <v>372</v>
          </cell>
          <cell r="B618">
            <v>0</v>
          </cell>
        </row>
        <row r="619">
          <cell r="A619">
            <v>373</v>
          </cell>
          <cell r="B619">
            <v>0</v>
          </cell>
        </row>
        <row r="620">
          <cell r="A620">
            <v>374</v>
          </cell>
          <cell r="B620">
            <v>0</v>
          </cell>
        </row>
        <row r="621">
          <cell r="A621">
            <v>375</v>
          </cell>
          <cell r="B621">
            <v>0</v>
          </cell>
        </row>
        <row r="622">
          <cell r="A622">
            <v>376</v>
          </cell>
          <cell r="B622">
            <v>0</v>
          </cell>
        </row>
        <row r="623">
          <cell r="A623">
            <v>377</v>
          </cell>
          <cell r="B623">
            <v>0</v>
          </cell>
        </row>
        <row r="624">
          <cell r="A624">
            <v>378</v>
          </cell>
          <cell r="B624">
            <v>0</v>
          </cell>
        </row>
        <row r="625">
          <cell r="A625">
            <v>379</v>
          </cell>
          <cell r="B625">
            <v>0</v>
          </cell>
        </row>
        <row r="626">
          <cell r="A626">
            <v>380</v>
          </cell>
          <cell r="B626">
            <v>0</v>
          </cell>
        </row>
        <row r="627">
          <cell r="A627">
            <v>381</v>
          </cell>
          <cell r="B627">
            <v>0</v>
          </cell>
        </row>
        <row r="628">
          <cell r="A628">
            <v>382</v>
          </cell>
          <cell r="B628">
            <v>0</v>
          </cell>
        </row>
        <row r="629">
          <cell r="A629">
            <v>383</v>
          </cell>
          <cell r="B629">
            <v>0</v>
          </cell>
        </row>
        <row r="630">
          <cell r="A630">
            <v>384</v>
          </cell>
          <cell r="B630">
            <v>0</v>
          </cell>
        </row>
        <row r="631">
          <cell r="A631">
            <v>385</v>
          </cell>
          <cell r="B631">
            <v>0</v>
          </cell>
        </row>
        <row r="632">
          <cell r="A632">
            <v>386</v>
          </cell>
          <cell r="B632">
            <v>0</v>
          </cell>
        </row>
        <row r="633">
          <cell r="A633">
            <v>387</v>
          </cell>
          <cell r="B633">
            <v>0</v>
          </cell>
        </row>
        <row r="634">
          <cell r="A634">
            <v>388</v>
          </cell>
          <cell r="B634">
            <v>0</v>
          </cell>
        </row>
        <row r="635">
          <cell r="A635">
            <v>389</v>
          </cell>
          <cell r="B635">
            <v>0</v>
          </cell>
        </row>
        <row r="636">
          <cell r="A636">
            <v>390</v>
          </cell>
          <cell r="B636">
            <v>0</v>
          </cell>
        </row>
        <row r="637">
          <cell r="A637">
            <v>391</v>
          </cell>
          <cell r="B637">
            <v>0</v>
          </cell>
        </row>
        <row r="638">
          <cell r="A638">
            <v>392</v>
          </cell>
          <cell r="B638">
            <v>0</v>
          </cell>
        </row>
        <row r="639">
          <cell r="A639">
            <v>393</v>
          </cell>
          <cell r="B639">
            <v>0</v>
          </cell>
        </row>
        <row r="640">
          <cell r="A640">
            <v>394</v>
          </cell>
          <cell r="B640">
            <v>0</v>
          </cell>
        </row>
        <row r="641">
          <cell r="A641">
            <v>395</v>
          </cell>
          <cell r="B641">
            <v>0</v>
          </cell>
        </row>
        <row r="642">
          <cell r="A642">
            <v>396</v>
          </cell>
          <cell r="B642">
            <v>0</v>
          </cell>
        </row>
        <row r="643">
          <cell r="A643">
            <v>397</v>
          </cell>
          <cell r="B643">
            <v>0</v>
          </cell>
        </row>
        <row r="644">
          <cell r="A644">
            <v>398</v>
          </cell>
          <cell r="B644">
            <v>0</v>
          </cell>
        </row>
        <row r="645">
          <cell r="A645">
            <v>399</v>
          </cell>
          <cell r="B645">
            <v>0</v>
          </cell>
        </row>
        <row r="646">
          <cell r="A646">
            <v>400</v>
          </cell>
          <cell r="B646">
            <v>0</v>
          </cell>
        </row>
        <row r="647">
          <cell r="A647">
            <v>401</v>
          </cell>
          <cell r="B647">
            <v>0</v>
          </cell>
        </row>
        <row r="648">
          <cell r="A648">
            <v>402</v>
          </cell>
          <cell r="B648">
            <v>0</v>
          </cell>
        </row>
        <row r="649">
          <cell r="A649">
            <v>403</v>
          </cell>
          <cell r="B649">
            <v>0</v>
          </cell>
        </row>
        <row r="650">
          <cell r="A650">
            <v>404</v>
          </cell>
          <cell r="B650">
            <v>0</v>
          </cell>
        </row>
        <row r="651">
          <cell r="A651">
            <v>405</v>
          </cell>
          <cell r="B651">
            <v>0</v>
          </cell>
        </row>
        <row r="652">
          <cell r="A652">
            <v>406</v>
          </cell>
          <cell r="B652">
            <v>0</v>
          </cell>
        </row>
        <row r="653">
          <cell r="A653">
            <v>407</v>
          </cell>
          <cell r="B653">
            <v>0</v>
          </cell>
        </row>
        <row r="654">
          <cell r="A654">
            <v>408</v>
          </cell>
          <cell r="B654">
            <v>0</v>
          </cell>
        </row>
        <row r="655">
          <cell r="A655">
            <v>409</v>
          </cell>
          <cell r="B655">
            <v>0</v>
          </cell>
        </row>
        <row r="656">
          <cell r="A656">
            <v>410</v>
          </cell>
          <cell r="B656">
            <v>0</v>
          </cell>
        </row>
        <row r="657">
          <cell r="A657">
            <v>411</v>
          </cell>
          <cell r="B657">
            <v>0</v>
          </cell>
        </row>
        <row r="658">
          <cell r="A658">
            <v>412</v>
          </cell>
          <cell r="B658">
            <v>0</v>
          </cell>
        </row>
        <row r="659">
          <cell r="A659">
            <v>413</v>
          </cell>
          <cell r="B659">
            <v>0</v>
          </cell>
        </row>
        <row r="660">
          <cell r="A660">
            <v>414</v>
          </cell>
          <cell r="B660">
            <v>0</v>
          </cell>
        </row>
        <row r="661">
          <cell r="A661">
            <v>415</v>
          </cell>
          <cell r="B661">
            <v>0</v>
          </cell>
        </row>
        <row r="662">
          <cell r="A662">
            <v>416</v>
          </cell>
          <cell r="B662">
            <v>0</v>
          </cell>
        </row>
        <row r="663">
          <cell r="A663">
            <v>417</v>
          </cell>
          <cell r="B663">
            <v>0</v>
          </cell>
        </row>
        <row r="664">
          <cell r="A664">
            <v>418</v>
          </cell>
          <cell r="B664">
            <v>0</v>
          </cell>
        </row>
        <row r="665">
          <cell r="A665">
            <v>419</v>
          </cell>
          <cell r="B665">
            <v>0</v>
          </cell>
        </row>
        <row r="666">
          <cell r="A666">
            <v>420</v>
          </cell>
          <cell r="B666">
            <v>0</v>
          </cell>
        </row>
        <row r="667">
          <cell r="A667">
            <v>421</v>
          </cell>
          <cell r="B667">
            <v>0</v>
          </cell>
        </row>
        <row r="668">
          <cell r="A668">
            <v>422</v>
          </cell>
          <cell r="B668">
            <v>0</v>
          </cell>
        </row>
        <row r="669">
          <cell r="A669">
            <v>423</v>
          </cell>
          <cell r="B669">
            <v>0</v>
          </cell>
        </row>
        <row r="670">
          <cell r="A670">
            <v>424</v>
          </cell>
          <cell r="B670">
            <v>0</v>
          </cell>
        </row>
        <row r="671">
          <cell r="A671">
            <v>425</v>
          </cell>
          <cell r="B671">
            <v>0</v>
          </cell>
        </row>
        <row r="672">
          <cell r="A672">
            <v>426</v>
          </cell>
          <cell r="B672">
            <v>0</v>
          </cell>
        </row>
        <row r="673">
          <cell r="A673">
            <v>427</v>
          </cell>
          <cell r="B673">
            <v>0</v>
          </cell>
        </row>
        <row r="674">
          <cell r="A674">
            <v>428</v>
          </cell>
          <cell r="B674">
            <v>0</v>
          </cell>
        </row>
        <row r="675">
          <cell r="A675">
            <v>429</v>
          </cell>
          <cell r="B675">
            <v>0</v>
          </cell>
        </row>
        <row r="676">
          <cell r="A676">
            <v>430</v>
          </cell>
          <cell r="B676">
            <v>0</v>
          </cell>
        </row>
        <row r="677">
          <cell r="A677">
            <v>431</v>
          </cell>
          <cell r="B677">
            <v>0</v>
          </cell>
        </row>
        <row r="678">
          <cell r="A678">
            <v>432</v>
          </cell>
          <cell r="B678">
            <v>0</v>
          </cell>
        </row>
        <row r="679">
          <cell r="A679">
            <v>433</v>
          </cell>
          <cell r="B679">
            <v>0</v>
          </cell>
        </row>
        <row r="680">
          <cell r="A680">
            <v>434</v>
          </cell>
          <cell r="B680">
            <v>0</v>
          </cell>
        </row>
        <row r="681">
          <cell r="A681">
            <v>435</v>
          </cell>
          <cell r="B681">
            <v>0</v>
          </cell>
        </row>
        <row r="682">
          <cell r="A682">
            <v>436</v>
          </cell>
          <cell r="B682">
            <v>0</v>
          </cell>
        </row>
        <row r="683">
          <cell r="A683">
            <v>437</v>
          </cell>
          <cell r="B683">
            <v>0</v>
          </cell>
        </row>
        <row r="684">
          <cell r="A684">
            <v>438</v>
          </cell>
          <cell r="B684">
            <v>0</v>
          </cell>
        </row>
        <row r="685">
          <cell r="A685">
            <v>439</v>
          </cell>
          <cell r="B685">
            <v>0</v>
          </cell>
        </row>
        <row r="686">
          <cell r="A686">
            <v>440</v>
          </cell>
          <cell r="B686">
            <v>0</v>
          </cell>
        </row>
        <row r="687">
          <cell r="A687">
            <v>441</v>
          </cell>
          <cell r="B687">
            <v>0</v>
          </cell>
        </row>
        <row r="688">
          <cell r="A688">
            <v>442</v>
          </cell>
          <cell r="B688">
            <v>0</v>
          </cell>
        </row>
        <row r="689">
          <cell r="A689">
            <v>443</v>
          </cell>
          <cell r="B689">
            <v>0</v>
          </cell>
        </row>
        <row r="690">
          <cell r="A690">
            <v>444</v>
          </cell>
          <cell r="B690">
            <v>0</v>
          </cell>
        </row>
        <row r="691">
          <cell r="A691">
            <v>445</v>
          </cell>
          <cell r="B691">
            <v>0</v>
          </cell>
        </row>
        <row r="692">
          <cell r="A692">
            <v>446</v>
          </cell>
          <cell r="B692">
            <v>0</v>
          </cell>
        </row>
        <row r="693">
          <cell r="A693">
            <v>447</v>
          </cell>
          <cell r="B693">
            <v>0</v>
          </cell>
        </row>
        <row r="694">
          <cell r="A694">
            <v>448</v>
          </cell>
          <cell r="B694">
            <v>0</v>
          </cell>
        </row>
        <row r="695">
          <cell r="A695">
            <v>449</v>
          </cell>
          <cell r="B695">
            <v>0</v>
          </cell>
        </row>
        <row r="696">
          <cell r="A696">
            <v>450</v>
          </cell>
          <cell r="B696">
            <v>0</v>
          </cell>
        </row>
        <row r="697">
          <cell r="A697">
            <v>451</v>
          </cell>
          <cell r="B697">
            <v>0</v>
          </cell>
        </row>
        <row r="698">
          <cell r="A698">
            <v>452</v>
          </cell>
          <cell r="B698">
            <v>0</v>
          </cell>
        </row>
        <row r="699">
          <cell r="A699">
            <v>453</v>
          </cell>
          <cell r="B699">
            <v>0</v>
          </cell>
        </row>
        <row r="700">
          <cell r="A700">
            <v>454</v>
          </cell>
          <cell r="B700">
            <v>0</v>
          </cell>
        </row>
        <row r="701">
          <cell r="A701">
            <v>455</v>
          </cell>
          <cell r="B701">
            <v>0</v>
          </cell>
        </row>
        <row r="702">
          <cell r="A702">
            <v>456</v>
          </cell>
          <cell r="B702">
            <v>0</v>
          </cell>
        </row>
        <row r="703">
          <cell r="A703">
            <v>457</v>
          </cell>
          <cell r="B703">
            <v>0</v>
          </cell>
        </row>
        <row r="704">
          <cell r="A704">
            <v>458</v>
          </cell>
          <cell r="B704">
            <v>0</v>
          </cell>
        </row>
        <row r="705">
          <cell r="A705">
            <v>459</v>
          </cell>
          <cell r="B705">
            <v>0</v>
          </cell>
        </row>
        <row r="706">
          <cell r="A706">
            <v>460</v>
          </cell>
          <cell r="B706">
            <v>0</v>
          </cell>
        </row>
        <row r="707">
          <cell r="A707">
            <v>461</v>
          </cell>
          <cell r="B707">
            <v>0</v>
          </cell>
        </row>
        <row r="708">
          <cell r="A708">
            <v>462</v>
          </cell>
          <cell r="B708">
            <v>0</v>
          </cell>
        </row>
        <row r="709">
          <cell r="A709">
            <v>463</v>
          </cell>
          <cell r="B709">
            <v>0</v>
          </cell>
        </row>
        <row r="710">
          <cell r="A710">
            <v>464</v>
          </cell>
          <cell r="B710">
            <v>0</v>
          </cell>
        </row>
        <row r="711">
          <cell r="A711">
            <v>465</v>
          </cell>
          <cell r="B711">
            <v>0</v>
          </cell>
        </row>
        <row r="712">
          <cell r="A712">
            <v>466</v>
          </cell>
          <cell r="B712">
            <v>0</v>
          </cell>
        </row>
        <row r="713">
          <cell r="A713">
            <v>467</v>
          </cell>
          <cell r="B713">
            <v>0</v>
          </cell>
        </row>
        <row r="714">
          <cell r="A714">
            <v>468</v>
          </cell>
          <cell r="B714">
            <v>0</v>
          </cell>
        </row>
        <row r="715">
          <cell r="A715">
            <v>469</v>
          </cell>
          <cell r="B715">
            <v>0</v>
          </cell>
        </row>
        <row r="716">
          <cell r="A716">
            <v>470</v>
          </cell>
          <cell r="B716">
            <v>0</v>
          </cell>
        </row>
        <row r="717">
          <cell r="A717">
            <v>471</v>
          </cell>
          <cell r="B717">
            <v>0</v>
          </cell>
        </row>
        <row r="718">
          <cell r="A718">
            <v>472</v>
          </cell>
          <cell r="B718">
            <v>0</v>
          </cell>
        </row>
        <row r="719">
          <cell r="A719">
            <v>473</v>
          </cell>
          <cell r="B719">
            <v>0</v>
          </cell>
        </row>
        <row r="720">
          <cell r="A720">
            <v>474</v>
          </cell>
          <cell r="B720">
            <v>0</v>
          </cell>
        </row>
        <row r="721">
          <cell r="A721">
            <v>475</v>
          </cell>
          <cell r="B721">
            <v>0</v>
          </cell>
        </row>
        <row r="722">
          <cell r="A722">
            <v>476</v>
          </cell>
          <cell r="B722">
            <v>0</v>
          </cell>
        </row>
        <row r="723">
          <cell r="A723">
            <v>477</v>
          </cell>
          <cell r="B723">
            <v>0</v>
          </cell>
        </row>
        <row r="724">
          <cell r="A724">
            <v>478</v>
          </cell>
          <cell r="B724">
            <v>0</v>
          </cell>
        </row>
        <row r="725">
          <cell r="A725">
            <v>479</v>
          </cell>
          <cell r="B725">
            <v>0</v>
          </cell>
        </row>
        <row r="726">
          <cell r="A726">
            <v>480</v>
          </cell>
          <cell r="B726">
            <v>0</v>
          </cell>
        </row>
        <row r="727">
          <cell r="A727">
            <v>481</v>
          </cell>
          <cell r="B727">
            <v>0</v>
          </cell>
        </row>
        <row r="728">
          <cell r="A728">
            <v>482</v>
          </cell>
          <cell r="B728">
            <v>0</v>
          </cell>
        </row>
        <row r="729">
          <cell r="A729">
            <v>483</v>
          </cell>
          <cell r="B729">
            <v>0</v>
          </cell>
        </row>
        <row r="730">
          <cell r="A730">
            <v>484</v>
          </cell>
          <cell r="B730">
            <v>0</v>
          </cell>
        </row>
        <row r="731">
          <cell r="A731">
            <v>485</v>
          </cell>
          <cell r="B731">
            <v>0</v>
          </cell>
        </row>
        <row r="732">
          <cell r="A732">
            <v>486</v>
          </cell>
          <cell r="B732">
            <v>0</v>
          </cell>
        </row>
        <row r="733">
          <cell r="A733">
            <v>487</v>
          </cell>
          <cell r="B733">
            <v>0</v>
          </cell>
        </row>
        <row r="734">
          <cell r="A734">
            <v>488</v>
          </cell>
          <cell r="B734">
            <v>0</v>
          </cell>
        </row>
        <row r="735">
          <cell r="A735">
            <v>489</v>
          </cell>
          <cell r="B735">
            <v>0</v>
          </cell>
        </row>
        <row r="736">
          <cell r="A736">
            <v>490</v>
          </cell>
          <cell r="B736">
            <v>0</v>
          </cell>
        </row>
        <row r="737">
          <cell r="A737">
            <v>491</v>
          </cell>
          <cell r="B737">
            <v>0</v>
          </cell>
        </row>
        <row r="738">
          <cell r="A738">
            <v>492</v>
          </cell>
          <cell r="B738">
            <v>0</v>
          </cell>
        </row>
        <row r="739">
          <cell r="A739">
            <v>493</v>
          </cell>
          <cell r="B739">
            <v>0</v>
          </cell>
        </row>
        <row r="740">
          <cell r="A740">
            <v>494</v>
          </cell>
          <cell r="B740">
            <v>0</v>
          </cell>
        </row>
        <row r="741">
          <cell r="A741">
            <v>495</v>
          </cell>
          <cell r="B741">
            <v>0</v>
          </cell>
        </row>
        <row r="742">
          <cell r="A742">
            <v>496</v>
          </cell>
          <cell r="B742">
            <v>0</v>
          </cell>
        </row>
        <row r="743">
          <cell r="A743">
            <v>497</v>
          </cell>
          <cell r="B743">
            <v>0</v>
          </cell>
        </row>
        <row r="744">
          <cell r="A744">
            <v>498</v>
          </cell>
          <cell r="B744">
            <v>0</v>
          </cell>
        </row>
        <row r="745">
          <cell r="A745">
            <v>499</v>
          </cell>
          <cell r="B745">
            <v>0</v>
          </cell>
        </row>
        <row r="746">
          <cell r="A746">
            <v>500</v>
          </cell>
          <cell r="B746">
            <v>0</v>
          </cell>
        </row>
        <row r="747">
          <cell r="A747">
            <v>501</v>
          </cell>
          <cell r="B747">
            <v>0</v>
          </cell>
        </row>
        <row r="748">
          <cell r="A748">
            <v>502</v>
          </cell>
          <cell r="B748">
            <v>0</v>
          </cell>
        </row>
        <row r="749">
          <cell r="A749">
            <v>503</v>
          </cell>
          <cell r="B749">
            <v>0</v>
          </cell>
        </row>
        <row r="750">
          <cell r="A750">
            <v>504</v>
          </cell>
          <cell r="B750">
            <v>0</v>
          </cell>
        </row>
        <row r="751">
          <cell r="A751">
            <v>505</v>
          </cell>
          <cell r="B751">
            <v>0</v>
          </cell>
        </row>
        <row r="752">
          <cell r="A752">
            <v>506</v>
          </cell>
          <cell r="B752">
            <v>0</v>
          </cell>
        </row>
        <row r="753">
          <cell r="A753">
            <v>507</v>
          </cell>
          <cell r="B753">
            <v>0</v>
          </cell>
        </row>
        <row r="754">
          <cell r="A754">
            <v>508</v>
          </cell>
          <cell r="B754">
            <v>0</v>
          </cell>
        </row>
        <row r="755">
          <cell r="A755">
            <v>509</v>
          </cell>
          <cell r="B755">
            <v>0</v>
          </cell>
        </row>
        <row r="756">
          <cell r="A756">
            <v>510</v>
          </cell>
          <cell r="B756">
            <v>0</v>
          </cell>
        </row>
        <row r="757">
          <cell r="A757">
            <v>511</v>
          </cell>
          <cell r="B757">
            <v>0</v>
          </cell>
        </row>
        <row r="758">
          <cell r="A758">
            <v>512</v>
          </cell>
          <cell r="B758">
            <v>0</v>
          </cell>
        </row>
        <row r="759">
          <cell r="A759">
            <v>513</v>
          </cell>
          <cell r="B759">
            <v>0</v>
          </cell>
        </row>
        <row r="760">
          <cell r="A760">
            <v>514</v>
          </cell>
          <cell r="B760">
            <v>0</v>
          </cell>
        </row>
        <row r="761">
          <cell r="A761">
            <v>515</v>
          </cell>
          <cell r="B761">
            <v>0</v>
          </cell>
        </row>
        <row r="762">
          <cell r="A762">
            <v>516</v>
          </cell>
          <cell r="B762">
            <v>0</v>
          </cell>
        </row>
        <row r="763">
          <cell r="A763">
            <v>517</v>
          </cell>
          <cell r="B763">
            <v>0</v>
          </cell>
        </row>
        <row r="764">
          <cell r="A764">
            <v>518</v>
          </cell>
          <cell r="B764">
            <v>0</v>
          </cell>
        </row>
        <row r="765">
          <cell r="A765">
            <v>519</v>
          </cell>
          <cell r="B765">
            <v>0</v>
          </cell>
        </row>
        <row r="766">
          <cell r="A766">
            <v>520</v>
          </cell>
          <cell r="B766">
            <v>0</v>
          </cell>
        </row>
        <row r="767">
          <cell r="A767">
            <v>521</v>
          </cell>
          <cell r="B767">
            <v>0</v>
          </cell>
        </row>
        <row r="768">
          <cell r="A768">
            <v>522</v>
          </cell>
          <cell r="B768">
            <v>0</v>
          </cell>
        </row>
        <row r="769">
          <cell r="A769">
            <v>523</v>
          </cell>
          <cell r="B769">
            <v>0</v>
          </cell>
        </row>
        <row r="770">
          <cell r="A770">
            <v>524</v>
          </cell>
          <cell r="B770">
            <v>0</v>
          </cell>
        </row>
        <row r="771">
          <cell r="A771">
            <v>525</v>
          </cell>
          <cell r="B771">
            <v>0</v>
          </cell>
        </row>
        <row r="772">
          <cell r="A772">
            <v>526</v>
          </cell>
          <cell r="B772">
            <v>0</v>
          </cell>
        </row>
        <row r="773">
          <cell r="A773">
            <v>527</v>
          </cell>
          <cell r="B773">
            <v>0</v>
          </cell>
        </row>
        <row r="774">
          <cell r="A774">
            <v>528</v>
          </cell>
          <cell r="B774">
            <v>0</v>
          </cell>
        </row>
        <row r="775">
          <cell r="A775">
            <v>529</v>
          </cell>
          <cell r="B775">
            <v>0</v>
          </cell>
        </row>
        <row r="776">
          <cell r="A776">
            <v>530</v>
          </cell>
          <cell r="B776">
            <v>0</v>
          </cell>
        </row>
        <row r="777">
          <cell r="A777">
            <v>531</v>
          </cell>
          <cell r="B777">
            <v>0</v>
          </cell>
        </row>
        <row r="778">
          <cell r="A778">
            <v>532</v>
          </cell>
          <cell r="B778">
            <v>0</v>
          </cell>
        </row>
        <row r="779">
          <cell r="A779">
            <v>533</v>
          </cell>
          <cell r="B779">
            <v>0</v>
          </cell>
        </row>
        <row r="780">
          <cell r="A780">
            <v>534</v>
          </cell>
          <cell r="B780">
            <v>0</v>
          </cell>
        </row>
        <row r="781">
          <cell r="A781">
            <v>535</v>
          </cell>
          <cell r="B781">
            <v>0</v>
          </cell>
        </row>
        <row r="782">
          <cell r="A782">
            <v>536</v>
          </cell>
          <cell r="B782">
            <v>0</v>
          </cell>
        </row>
        <row r="783">
          <cell r="A783">
            <v>537</v>
          </cell>
          <cell r="B783">
            <v>0</v>
          </cell>
        </row>
        <row r="784">
          <cell r="A784">
            <v>538</v>
          </cell>
          <cell r="B784">
            <v>0</v>
          </cell>
        </row>
        <row r="785">
          <cell r="A785">
            <v>539</v>
          </cell>
          <cell r="B785">
            <v>0</v>
          </cell>
        </row>
        <row r="786">
          <cell r="A786">
            <v>540</v>
          </cell>
          <cell r="B786">
            <v>0</v>
          </cell>
        </row>
        <row r="787">
          <cell r="A787">
            <v>541</v>
          </cell>
          <cell r="B787">
            <v>0</v>
          </cell>
        </row>
        <row r="788">
          <cell r="A788">
            <v>542</v>
          </cell>
          <cell r="B788">
            <v>0</v>
          </cell>
        </row>
        <row r="789">
          <cell r="A789">
            <v>543</v>
          </cell>
          <cell r="B789">
            <v>0</v>
          </cell>
        </row>
        <row r="790">
          <cell r="A790">
            <v>544</v>
          </cell>
          <cell r="B790">
            <v>0</v>
          </cell>
        </row>
        <row r="791">
          <cell r="A791">
            <v>545</v>
          </cell>
          <cell r="B791">
            <v>0</v>
          </cell>
        </row>
        <row r="792">
          <cell r="A792">
            <v>546</v>
          </cell>
          <cell r="B792">
            <v>0</v>
          </cell>
        </row>
        <row r="793">
          <cell r="A793">
            <v>547</v>
          </cell>
          <cell r="B793">
            <v>0</v>
          </cell>
        </row>
        <row r="794">
          <cell r="A794">
            <v>548</v>
          </cell>
          <cell r="B794">
            <v>0</v>
          </cell>
        </row>
        <row r="795">
          <cell r="A795">
            <v>549</v>
          </cell>
          <cell r="B795">
            <v>0</v>
          </cell>
        </row>
        <row r="796">
          <cell r="A796">
            <v>550</v>
          </cell>
          <cell r="B796">
            <v>0</v>
          </cell>
        </row>
        <row r="797">
          <cell r="A797">
            <v>551</v>
          </cell>
          <cell r="B797">
            <v>0</v>
          </cell>
        </row>
        <row r="798">
          <cell r="A798">
            <v>552</v>
          </cell>
          <cell r="B798">
            <v>0</v>
          </cell>
        </row>
        <row r="799">
          <cell r="A799">
            <v>553</v>
          </cell>
          <cell r="B799">
            <v>0</v>
          </cell>
        </row>
        <row r="800">
          <cell r="A800">
            <v>554</v>
          </cell>
          <cell r="B800">
            <v>0</v>
          </cell>
        </row>
        <row r="801">
          <cell r="A801">
            <v>555</v>
          </cell>
          <cell r="B801">
            <v>0</v>
          </cell>
        </row>
        <row r="802">
          <cell r="A802">
            <v>556</v>
          </cell>
          <cell r="B802">
            <v>0</v>
          </cell>
        </row>
        <row r="803">
          <cell r="A803">
            <v>557</v>
          </cell>
          <cell r="B803">
            <v>0</v>
          </cell>
        </row>
        <row r="804">
          <cell r="A804">
            <v>558</v>
          </cell>
          <cell r="B804">
            <v>0</v>
          </cell>
        </row>
        <row r="805">
          <cell r="A805">
            <v>559</v>
          </cell>
          <cell r="B805">
            <v>0</v>
          </cell>
        </row>
        <row r="806">
          <cell r="A806">
            <v>560</v>
          </cell>
          <cell r="B806">
            <v>0</v>
          </cell>
        </row>
        <row r="807">
          <cell r="A807">
            <v>561</v>
          </cell>
          <cell r="B807">
            <v>0</v>
          </cell>
        </row>
        <row r="808">
          <cell r="A808">
            <v>562</v>
          </cell>
          <cell r="B808">
            <v>0</v>
          </cell>
        </row>
        <row r="809">
          <cell r="A809">
            <v>563</v>
          </cell>
          <cell r="B809">
            <v>0</v>
          </cell>
        </row>
        <row r="810">
          <cell r="A810">
            <v>564</v>
          </cell>
          <cell r="B810">
            <v>0</v>
          </cell>
        </row>
        <row r="811">
          <cell r="A811">
            <v>565</v>
          </cell>
          <cell r="B811">
            <v>0</v>
          </cell>
        </row>
        <row r="812">
          <cell r="A812">
            <v>566</v>
          </cell>
          <cell r="B812">
            <v>0</v>
          </cell>
        </row>
        <row r="813">
          <cell r="A813">
            <v>567</v>
          </cell>
          <cell r="B813">
            <v>0</v>
          </cell>
        </row>
        <row r="814">
          <cell r="A814">
            <v>568</v>
          </cell>
          <cell r="B814">
            <v>0</v>
          </cell>
        </row>
        <row r="815">
          <cell r="A815">
            <v>569</v>
          </cell>
          <cell r="B815">
            <v>0</v>
          </cell>
        </row>
        <row r="816">
          <cell r="A816">
            <v>570</v>
          </cell>
          <cell r="B816">
            <v>0</v>
          </cell>
        </row>
        <row r="817">
          <cell r="A817">
            <v>571</v>
          </cell>
          <cell r="B817">
            <v>0</v>
          </cell>
        </row>
        <row r="818">
          <cell r="A818">
            <v>572</v>
          </cell>
          <cell r="B818">
            <v>0</v>
          </cell>
        </row>
        <row r="819">
          <cell r="A819">
            <v>573</v>
          </cell>
          <cell r="B819">
            <v>0</v>
          </cell>
        </row>
        <row r="820">
          <cell r="A820">
            <v>574</v>
          </cell>
          <cell r="B820">
            <v>0</v>
          </cell>
        </row>
        <row r="821">
          <cell r="A821">
            <v>575</v>
          </cell>
          <cell r="B821">
            <v>0</v>
          </cell>
        </row>
        <row r="822">
          <cell r="A822">
            <v>576</v>
          </cell>
          <cell r="B822">
            <v>0</v>
          </cell>
        </row>
        <row r="823">
          <cell r="A823">
            <v>577</v>
          </cell>
          <cell r="B823">
            <v>0</v>
          </cell>
        </row>
        <row r="824">
          <cell r="A824">
            <v>578</v>
          </cell>
          <cell r="B824">
            <v>0</v>
          </cell>
        </row>
        <row r="825">
          <cell r="A825">
            <v>579</v>
          </cell>
          <cell r="B825">
            <v>0</v>
          </cell>
        </row>
        <row r="826">
          <cell r="A826">
            <v>580</v>
          </cell>
          <cell r="B826">
            <v>0</v>
          </cell>
        </row>
        <row r="827">
          <cell r="A827">
            <v>581</v>
          </cell>
          <cell r="B827">
            <v>0</v>
          </cell>
        </row>
        <row r="828">
          <cell r="A828">
            <v>582</v>
          </cell>
          <cell r="B828">
            <v>0</v>
          </cell>
        </row>
        <row r="829">
          <cell r="A829">
            <v>583</v>
          </cell>
          <cell r="B829">
            <v>0</v>
          </cell>
        </row>
        <row r="830">
          <cell r="A830">
            <v>584</v>
          </cell>
          <cell r="B830">
            <v>0</v>
          </cell>
        </row>
        <row r="831">
          <cell r="A831">
            <v>585</v>
          </cell>
          <cell r="B831">
            <v>0</v>
          </cell>
        </row>
        <row r="832">
          <cell r="A832">
            <v>586</v>
          </cell>
          <cell r="B832">
            <v>0</v>
          </cell>
        </row>
        <row r="833">
          <cell r="A833">
            <v>587</v>
          </cell>
          <cell r="B833">
            <v>0</v>
          </cell>
        </row>
        <row r="834">
          <cell r="A834">
            <v>588</v>
          </cell>
          <cell r="B834">
            <v>0</v>
          </cell>
        </row>
        <row r="835">
          <cell r="A835">
            <v>589</v>
          </cell>
          <cell r="B835">
            <v>0</v>
          </cell>
        </row>
        <row r="836">
          <cell r="A836">
            <v>590</v>
          </cell>
          <cell r="B836">
            <v>0</v>
          </cell>
        </row>
        <row r="837">
          <cell r="A837">
            <v>591</v>
          </cell>
          <cell r="B837">
            <v>0</v>
          </cell>
        </row>
        <row r="838">
          <cell r="A838">
            <v>592</v>
          </cell>
          <cell r="B838">
            <v>0</v>
          </cell>
        </row>
        <row r="839">
          <cell r="A839">
            <v>593</v>
          </cell>
          <cell r="B839">
            <v>0</v>
          </cell>
        </row>
        <row r="840">
          <cell r="A840">
            <v>594</v>
          </cell>
          <cell r="B840">
            <v>0</v>
          </cell>
        </row>
        <row r="841">
          <cell r="A841">
            <v>595</v>
          </cell>
          <cell r="B841">
            <v>0</v>
          </cell>
        </row>
        <row r="842">
          <cell r="A842">
            <v>596</v>
          </cell>
          <cell r="B842">
            <v>0</v>
          </cell>
        </row>
        <row r="843">
          <cell r="A843">
            <v>597</v>
          </cell>
          <cell r="B843">
            <v>0</v>
          </cell>
        </row>
        <row r="844">
          <cell r="A844">
            <v>598</v>
          </cell>
          <cell r="B844">
            <v>0</v>
          </cell>
        </row>
        <row r="845">
          <cell r="A845">
            <v>599</v>
          </cell>
          <cell r="B845">
            <v>0</v>
          </cell>
        </row>
        <row r="846">
          <cell r="A846">
            <v>600</v>
          </cell>
          <cell r="B846">
            <v>0</v>
          </cell>
        </row>
      </sheetData>
      <sheetData sheetId="6" refreshError="1"/>
      <sheetData sheetId="7" refreshError="1"/>
      <sheetData sheetId="8" refreshError="1"/>
      <sheetData sheetId="9" refreshError="1"/>
      <sheetData sheetId="10"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ailed breakdown"/>
    </sheetNames>
    <sheetDataSet>
      <sheetData sheetId="0"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
      <sheetName val="BOM"/>
    </sheetNames>
    <sheetDataSet>
      <sheetData sheetId="0" refreshError="1"/>
      <sheetData sheetId="1"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M (SINGLE)"/>
    </sheetNames>
    <sheetDataSet>
      <sheetData sheetId="0"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nel"/>
      <sheetName val="Fee"/>
      <sheetName val="Feecalc"/>
      <sheetName val="Tax&amp;Dep"/>
      <sheetName val="MB"/>
      <sheetName val="Capex"/>
      <sheetName val="WTI v LPG Price"/>
      <sheetName val="Pricing"/>
      <sheetName val="Opex"/>
      <sheetName val="Loan"/>
      <sheetName val="Eco-Conso"/>
      <sheetName val="GLAC"/>
      <sheetName val="JGPC"/>
      <sheetName val="JMGPC"/>
      <sheetName val="JamGPC"/>
      <sheetName val="YGPC"/>
      <sheetName val="Sensitivity"/>
      <sheetName val="EconomicsVer2.1"/>
      <sheetName val="Actual-Lift-Rev-Oil &amp; Gas"/>
      <sheetName val="Contents"/>
      <sheetName val="DOH"/>
      <sheetName val="Do Nothing"/>
      <sheetName val="TB3"/>
      <sheetName val="Tables"/>
    </sheetNames>
    <sheetDataSet>
      <sheetData sheetId="0" refreshError="1">
        <row r="6">
          <cell r="G6">
            <v>2</v>
          </cell>
        </row>
        <row r="11">
          <cell r="E11">
            <v>2</v>
          </cell>
        </row>
        <row r="14">
          <cell r="E14">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nel"/>
      <sheetName val="Capex"/>
      <sheetName val="BasePrice"/>
      <sheetName val="MB"/>
      <sheetName val="Price&amp;Vol"/>
      <sheetName val="Loan"/>
      <sheetName val="Sensitivity"/>
      <sheetName val="Eco-BC"/>
      <sheetName val="Eco-SA"/>
      <sheetName val="Sim"/>
      <sheetName val="Economic-Balikpapan6"/>
    </sheetNames>
    <sheetDataSet>
      <sheetData sheetId="0">
        <row r="14">
          <cell r="G14">
            <v>2</v>
          </cell>
        </row>
        <row r="18">
          <cell r="G18">
            <v>2</v>
          </cell>
        </row>
      </sheetData>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NUAL"/>
      <sheetName val="COST I"/>
      <sheetName val="COST II"/>
      <sheetName val="AGW-A-BS19"/>
      <sheetName val="AGW-A-BS19 II"/>
      <sheetName val="COST III"/>
      <sheetName val="COST IV"/>
      <sheetName val="COST V"/>
      <sheetName val="FAI1"/>
      <sheetName val="FAI5"/>
      <sheetName val="FAI4"/>
      <sheetName val="FAI3"/>
      <sheetName val="Scr.Pad"/>
      <sheetName val="AGW-A-BS19(2005)"/>
      <sheetName val="AGW-A-BS19(2006)"/>
      <sheetName val="Panel"/>
      <sheetName val="Sheet1"/>
      <sheetName val="BS20 Completion"/>
      <sheetName val="BS20"/>
      <sheetName val="BS19_DryHoleBs"/>
      <sheetName val="BS19_Completion"/>
      <sheetName val="AGW-A-BS20"/>
      <sheetName val="COST_I"/>
      <sheetName val="COST_II"/>
      <sheetName val="COST_III"/>
      <sheetName val="COST_IV"/>
      <sheetName val="COST_V"/>
      <sheetName val="COST_I1"/>
      <sheetName val="COST_II1"/>
      <sheetName val="COST_III1"/>
      <sheetName val="COST_IV1"/>
      <sheetName val="COST_V1"/>
      <sheetName val="GRAF.PEND.UMUR"/>
      <sheetName val="DOH"/>
      <sheetName val="DOH(SGT+BNY+SRG)"/>
      <sheetName val="Page 1"/>
    </sheetNames>
    <sheetDataSet>
      <sheetData sheetId="0"/>
      <sheetData sheetId="1"/>
      <sheetData sheetId="2"/>
      <sheetData sheetId="3"/>
      <sheetData sheetId="4"/>
      <sheetData sheetId="5"/>
      <sheetData sheetId="6"/>
      <sheetData sheetId="7"/>
      <sheetData sheetId="8"/>
      <sheetData sheetId="9"/>
      <sheetData sheetId="10">
        <row r="2">
          <cell r="T2" t="str">
            <v>FAI - 4</v>
          </cell>
        </row>
        <row r="3">
          <cell r="B3" t="str">
            <v>RENCANA ANGGARAN BELANJA INVESTASI</v>
          </cell>
        </row>
        <row r="4">
          <cell r="B4" t="str">
            <v>PEMBORAN EKSPLORASI MIGAS  XXXXX (XXX) - A</v>
          </cell>
        </row>
        <row r="5">
          <cell r="S5" t="str">
            <v>(RUPIAH DLM 000)</v>
          </cell>
        </row>
        <row r="6">
          <cell r="S6" t="str">
            <v>(US.$ dlm Satuan)</v>
          </cell>
        </row>
        <row r="7">
          <cell r="B7" t="str">
            <v>DIREKTORAT</v>
          </cell>
          <cell r="E7" t="str">
            <v>:</v>
          </cell>
          <cell r="F7" t="str">
            <v>EP</v>
          </cell>
        </row>
        <row r="8">
          <cell r="B8" t="str">
            <v>SUB DIT./DIV.</v>
          </cell>
          <cell r="E8" t="str">
            <v>:</v>
          </cell>
          <cell r="F8" t="str">
            <v>EKS</v>
          </cell>
          <cell r="Q8" t="str">
            <v>TRANS. CODE  :</v>
          </cell>
          <cell r="S8" t="str">
            <v>PM                    :</v>
          </cell>
        </row>
        <row r="9">
          <cell r="B9" t="str">
            <v>NAMA BAGIAN</v>
          </cell>
          <cell r="E9" t="str">
            <v>:</v>
          </cell>
          <cell r="F9" t="str">
            <v>D0170  (EKS. REGION JAWA)</v>
          </cell>
          <cell r="Q9" t="str">
            <v>FIELD</v>
          </cell>
          <cell r="R9" t="str">
            <v>:</v>
          </cell>
          <cell r="S9" t="str">
            <v>BACHT              :</v>
          </cell>
        </row>
        <row r="10">
          <cell r="B10" t="str">
            <v>DATE RUN</v>
          </cell>
          <cell r="E10" t="str">
            <v>:</v>
          </cell>
          <cell r="F10" t="str">
            <v>25/08/00</v>
          </cell>
          <cell r="Q10" t="str">
            <v>BBM / NON</v>
          </cell>
          <cell r="R10" t="str">
            <v>:</v>
          </cell>
          <cell r="S10" t="str">
            <v>NO.DIPP            :</v>
          </cell>
          <cell r="T10" t="str">
            <v>9 D00.AP</v>
          </cell>
        </row>
        <row r="11">
          <cell r="B11" t="str">
            <v>KEY-</v>
          </cell>
          <cell r="E11" t="str">
            <v>C</v>
          </cell>
          <cell r="F11" t="str">
            <v>S</v>
          </cell>
          <cell r="S11" t="str">
            <v>TAHAP</v>
          </cell>
        </row>
        <row r="12">
          <cell r="B12" t="str">
            <v>PROCESS</v>
          </cell>
          <cell r="E12" t="str">
            <v>O</v>
          </cell>
          <cell r="F12" t="str">
            <v>I</v>
          </cell>
          <cell r="G12" t="str">
            <v>K</v>
          </cell>
          <cell r="I12" t="str">
            <v>J</v>
          </cell>
          <cell r="K12" t="str">
            <v>C</v>
          </cell>
          <cell r="N12" t="str">
            <v>C</v>
          </cell>
          <cell r="O12" t="str">
            <v>NILAI</v>
          </cell>
          <cell r="Q12" t="str">
            <v>ANGGARAN</v>
          </cell>
          <cell r="S12" t="str">
            <v>PENGELUARAN</v>
          </cell>
        </row>
        <row r="13">
          <cell r="B13" t="str">
            <v>NO</v>
          </cell>
          <cell r="C13" t="str">
            <v>LINE</v>
          </cell>
          <cell r="D13" t="str">
            <v>LP</v>
          </cell>
          <cell r="E13" t="str">
            <v>/</v>
          </cell>
          <cell r="F13" t="str">
            <v>F</v>
          </cell>
          <cell r="G13" t="str">
            <v>/</v>
          </cell>
          <cell r="I13" t="str">
            <v>/</v>
          </cell>
          <cell r="K13" t="str">
            <v>/</v>
          </cell>
          <cell r="M13" t="str">
            <v>URAIAN PEKERJAAN/NAMA ASSET</v>
          </cell>
          <cell r="O13" t="str">
            <v>INVES-</v>
          </cell>
          <cell r="P13" t="str">
            <v>REVISI</v>
          </cell>
          <cell r="R13" t="str">
            <v>USUL</v>
          </cell>
          <cell r="S13" t="str">
            <v>TAHUN</v>
          </cell>
          <cell r="T13" t="str">
            <v>TAHUN</v>
          </cell>
        </row>
        <row r="14">
          <cell r="B14" t="str">
            <v>M.A.</v>
          </cell>
          <cell r="E14" t="str">
            <v>U</v>
          </cell>
          <cell r="F14" t="str">
            <v>A</v>
          </cell>
          <cell r="G14" t="str">
            <v>P</v>
          </cell>
          <cell r="I14" t="str">
            <v>B</v>
          </cell>
          <cell r="K14" t="str">
            <v>N</v>
          </cell>
          <cell r="N14" t="str">
            <v>I</v>
          </cell>
          <cell r="O14" t="str">
            <v>TASI</v>
          </cell>
          <cell r="Q14" t="str">
            <v>PEMINDAHAN</v>
          </cell>
          <cell r="R14" t="str">
            <v>BARU</v>
          </cell>
          <cell r="S14" t="str">
            <v>FISKAL</v>
          </cell>
          <cell r="T14" t="str">
            <v>FISKAL</v>
          </cell>
        </row>
        <row r="15">
          <cell r="E15" t="str">
            <v>B</v>
          </cell>
          <cell r="F15" t="str">
            <v>T</v>
          </cell>
          <cell r="K15" t="str">
            <v>C</v>
          </cell>
          <cell r="S15" t="str">
            <v>200X</v>
          </cell>
          <cell r="T15" t="str">
            <v>200X + 1</v>
          </cell>
        </row>
        <row r="16">
          <cell r="B16" t="str">
            <v>5    10</v>
          </cell>
          <cell r="C16" t="str">
            <v>11  12</v>
          </cell>
          <cell r="D16" t="str">
            <v>13</v>
          </cell>
          <cell r="E16" t="str">
            <v>14</v>
          </cell>
          <cell r="F16" t="str">
            <v>15</v>
          </cell>
          <cell r="G16" t="str">
            <v>17   18</v>
          </cell>
          <cell r="H16" t="str">
            <v>19</v>
          </cell>
          <cell r="I16" t="str">
            <v>20</v>
          </cell>
          <cell r="J16" t="str">
            <v>21</v>
          </cell>
          <cell r="K16" t="str">
            <v>22</v>
          </cell>
          <cell r="L16" t="str">
            <v>23</v>
          </cell>
          <cell r="M16" t="str">
            <v>24                                                                          56</v>
          </cell>
          <cell r="N16" t="str">
            <v>16</v>
          </cell>
          <cell r="O16" t="str">
            <v>65         73</v>
          </cell>
          <cell r="P16" t="str">
            <v>74       82</v>
          </cell>
          <cell r="Q16" t="str">
            <v>83           91</v>
          </cell>
          <cell r="R16" t="str">
            <v>92      100</v>
          </cell>
          <cell r="S16" t="str">
            <v>110     118</v>
          </cell>
          <cell r="T16" t="str">
            <v>110     118</v>
          </cell>
        </row>
        <row r="18">
          <cell r="B18" t="str">
            <v>1D00.10</v>
          </cell>
          <cell r="C18" t="str">
            <v>01</v>
          </cell>
          <cell r="D18" t="str">
            <v>J1</v>
          </cell>
          <cell r="E18" t="str">
            <v>1</v>
          </cell>
          <cell r="F18" t="str">
            <v>1</v>
          </cell>
          <cell r="G18" t="str">
            <v>B-2</v>
          </cell>
          <cell r="H18" t="str">
            <v>0</v>
          </cell>
          <cell r="I18" t="str">
            <v>0</v>
          </cell>
          <cell r="J18" t="str">
            <v>4</v>
          </cell>
          <cell r="K18" t="str">
            <v>N</v>
          </cell>
          <cell r="L18" t="str">
            <v>C</v>
          </cell>
          <cell r="M18" t="str">
            <v>GAJI KARYAWAN TOPO, TEKNIK, AGRARIA, BOR, EKS, EPT,</v>
          </cell>
          <cell r="N18" t="str">
            <v>Rp.</v>
          </cell>
          <cell r="O18" t="str">
            <v>#REF!</v>
          </cell>
          <cell r="R18" t="str">
            <v>#REF!</v>
          </cell>
          <cell r="S18" t="str">
            <v>#REF!</v>
          </cell>
          <cell r="T18" t="str">
            <v>#REF!</v>
          </cell>
        </row>
        <row r="19">
          <cell r="M19" t="str">
            <v>PROD, ANGKUTAN/ LOGISTIK.</v>
          </cell>
        </row>
        <row r="21">
          <cell r="C21" t="str">
            <v>02</v>
          </cell>
          <cell r="D21" t="str">
            <v>J1</v>
          </cell>
          <cell r="E21" t="str">
            <v>1</v>
          </cell>
          <cell r="F21" t="str">
            <v>1</v>
          </cell>
          <cell r="G21" t="str">
            <v>B-2</v>
          </cell>
          <cell r="H21" t="str">
            <v>1</v>
          </cell>
          <cell r="I21" t="str">
            <v>1</v>
          </cell>
          <cell r="J21" t="str">
            <v>4</v>
          </cell>
          <cell r="K21" t="str">
            <v>-</v>
          </cell>
          <cell r="L21" t="str">
            <v>C</v>
          </cell>
          <cell r="M21" t="str">
            <v>KONTRAK SALURAN AIR, RIG, HUBUNGAN TELKOMUNIKASI</v>
          </cell>
          <cell r="N21" t="str">
            <v>Rp.</v>
          </cell>
          <cell r="O21" t="str">
            <v>#REF!</v>
          </cell>
          <cell r="R21" t="str">
            <v>#REF!</v>
          </cell>
          <cell r="S21" t="str">
            <v>#REF!</v>
          </cell>
          <cell r="T21" t="str">
            <v>#REF!</v>
          </cell>
        </row>
        <row r="22">
          <cell r="M22" t="str">
            <v>LUMPUR, PENYEMENAN, DATA UNIT, WIRE LINE LOGGING, UKL</v>
          </cell>
          <cell r="N22" t="str">
            <v>US $</v>
          </cell>
          <cell r="O22" t="str">
            <v>#REF!</v>
          </cell>
          <cell r="R22" t="str">
            <v>#REF!</v>
          </cell>
          <cell r="S22" t="str">
            <v>#REF!</v>
          </cell>
          <cell r="T22" t="str">
            <v>#REF!</v>
          </cell>
        </row>
        <row r="23">
          <cell r="M23" t="str">
            <v>CAMP, CATERING, ANALISA LAB., ALAT BERAT/RINGAN, TOPO,</v>
          </cell>
        </row>
        <row r="24">
          <cell r="M24" t="str">
            <v>PERAWATAN JALAN MASUK  DLL.</v>
          </cell>
        </row>
        <row r="27">
          <cell r="C27" t="str">
            <v>03</v>
          </cell>
          <cell r="D27" t="str">
            <v>J1</v>
          </cell>
          <cell r="E27" t="str">
            <v>1</v>
          </cell>
          <cell r="F27" t="str">
            <v>1</v>
          </cell>
          <cell r="G27" t="str">
            <v>B-2</v>
          </cell>
          <cell r="H27" t="str">
            <v>2</v>
          </cell>
          <cell r="I27" t="str">
            <v>0</v>
          </cell>
          <cell r="J27" t="str">
            <v>4</v>
          </cell>
          <cell r="K27" t="str">
            <v>N</v>
          </cell>
          <cell r="L27" t="str">
            <v>C</v>
          </cell>
          <cell r="M27" t="str">
            <v>MATERIAL ATAS TANAH, BAWAH TANAH, LUMPUR,</v>
          </cell>
          <cell r="N27" t="str">
            <v>Rp.</v>
          </cell>
          <cell r="O27" t="str">
            <v>#REF!</v>
          </cell>
          <cell r="R27" t="str">
            <v>#REF!</v>
          </cell>
          <cell r="S27" t="str">
            <v>#REF!</v>
          </cell>
          <cell r="T27" t="str">
            <v>#REF!</v>
          </cell>
        </row>
        <row r="28">
          <cell r="M28" t="str">
            <v>PENYEMENAN, PERAMPUNGAN, TUBING, SAMBUNGAN</v>
          </cell>
          <cell r="N28" t="str">
            <v>US $</v>
          </cell>
          <cell r="O28" t="str">
            <v>#REF!</v>
          </cell>
          <cell r="R28" t="str">
            <v>#REF!</v>
          </cell>
          <cell r="S28" t="str">
            <v>#REF!</v>
          </cell>
          <cell r="T28" t="str">
            <v>#REF!</v>
          </cell>
        </row>
        <row r="29">
          <cell r="M29" t="str">
            <v>KEPALA SUMUR</v>
          </cell>
        </row>
        <row r="31">
          <cell r="C31" t="str">
            <v>04</v>
          </cell>
          <cell r="D31" t="str">
            <v>J1</v>
          </cell>
          <cell r="E31" t="str">
            <v>1</v>
          </cell>
          <cell r="F31" t="str">
            <v>1</v>
          </cell>
          <cell r="G31" t="str">
            <v>B-2</v>
          </cell>
          <cell r="H31" t="str">
            <v>2</v>
          </cell>
          <cell r="I31" t="str">
            <v>7</v>
          </cell>
          <cell r="J31" t="str">
            <v>4</v>
          </cell>
          <cell r="K31" t="str">
            <v>N</v>
          </cell>
          <cell r="L31" t="str">
            <v>C</v>
          </cell>
          <cell r="M31" t="str">
            <v>OWN USE (SOLAR)</v>
          </cell>
          <cell r="N31" t="str">
            <v>Rp.</v>
          </cell>
          <cell r="O31" t="str">
            <v>#REF!</v>
          </cell>
          <cell r="R31" t="str">
            <v>#REF!</v>
          </cell>
          <cell r="S31" t="str">
            <v>#REF!</v>
          </cell>
          <cell r="T31" t="str">
            <v>#REF!</v>
          </cell>
        </row>
        <row r="33">
          <cell r="C33" t="str">
            <v>05</v>
          </cell>
          <cell r="D33" t="str">
            <v>J1</v>
          </cell>
          <cell r="E33" t="str">
            <v>1</v>
          </cell>
          <cell r="F33" t="str">
            <v>1</v>
          </cell>
          <cell r="G33" t="str">
            <v>B-2</v>
          </cell>
          <cell r="H33" t="str">
            <v>3</v>
          </cell>
          <cell r="I33" t="str">
            <v>6</v>
          </cell>
          <cell r="J33" t="str">
            <v>4</v>
          </cell>
          <cell r="K33" t="str">
            <v>-</v>
          </cell>
          <cell r="L33" t="str">
            <v>C</v>
          </cell>
          <cell r="M33" t="str">
            <v>PERJALANAN DINAS  DLL</v>
          </cell>
          <cell r="N33" t="str">
            <v>Rp.</v>
          </cell>
          <cell r="O33" t="str">
            <v>#REF!</v>
          </cell>
          <cell r="R33" t="str">
            <v>#REF!</v>
          </cell>
          <cell r="S33" t="str">
            <v>#REF!</v>
          </cell>
          <cell r="T33" t="str">
            <v>#REF!</v>
          </cell>
        </row>
        <row r="35">
          <cell r="C35" t="str">
            <v>06</v>
          </cell>
          <cell r="D35" t="str">
            <v>J1</v>
          </cell>
          <cell r="E35" t="str">
            <v>1</v>
          </cell>
          <cell r="F35" t="str">
            <v>1</v>
          </cell>
          <cell r="G35" t="str">
            <v>B-2</v>
          </cell>
          <cell r="H35" t="str">
            <v>4</v>
          </cell>
          <cell r="I35" t="str">
            <v>0</v>
          </cell>
          <cell r="J35" t="str">
            <v>4</v>
          </cell>
          <cell r="K35" t="str">
            <v>-</v>
          </cell>
          <cell r="L35" t="str">
            <v>C</v>
          </cell>
          <cell r="M35" t="str">
            <v>GANTI RUGI</v>
          </cell>
          <cell r="N35" t="str">
            <v>Rp.</v>
          </cell>
          <cell r="O35" t="str">
            <v>#REF!</v>
          </cell>
          <cell r="R35" t="str">
            <v>#REF!</v>
          </cell>
          <cell r="S35" t="str">
            <v>#REF!</v>
          </cell>
          <cell r="T35" t="str">
            <v>#REF!</v>
          </cell>
        </row>
        <row r="37">
          <cell r="C37" t="str">
            <v>07</v>
          </cell>
          <cell r="D37" t="str">
            <v>J1</v>
          </cell>
          <cell r="E37" t="str">
            <v>1</v>
          </cell>
          <cell r="F37" t="str">
            <v>1</v>
          </cell>
          <cell r="G37" t="str">
            <v>B-2</v>
          </cell>
          <cell r="H37" t="str">
            <v>8</v>
          </cell>
          <cell r="I37" t="str">
            <v>0</v>
          </cell>
          <cell r="J37" t="str">
            <v>4</v>
          </cell>
          <cell r="K37" t="str">
            <v>N</v>
          </cell>
          <cell r="L37" t="str">
            <v>C</v>
          </cell>
          <cell r="M37" t="str">
            <v>ALOKASI</v>
          </cell>
          <cell r="N37" t="str">
            <v>Rp.</v>
          </cell>
          <cell r="O37" t="str">
            <v>#REF!</v>
          </cell>
          <cell r="R37" t="str">
            <v>#REF!</v>
          </cell>
          <cell r="S37" t="str">
            <v>#REF!</v>
          </cell>
          <cell r="T37" t="str">
            <v>#REF!</v>
          </cell>
        </row>
        <row r="39">
          <cell r="C39" t="str">
            <v>1</v>
          </cell>
          <cell r="N39" t="str">
            <v>Rp.</v>
          </cell>
          <cell r="O39" t="str">
            <v>#REF!</v>
          </cell>
          <cell r="P39">
            <v>0</v>
          </cell>
          <cell r="Q39">
            <v>0</v>
          </cell>
          <cell r="R39" t="str">
            <v>#REF!</v>
          </cell>
          <cell r="S39" t="str">
            <v>#REF!</v>
          </cell>
          <cell r="T39" t="str">
            <v>#REF!</v>
          </cell>
        </row>
        <row r="40">
          <cell r="C40" t="str">
            <v>2</v>
          </cell>
          <cell r="M40" t="str">
            <v>GRAND TOTAL</v>
          </cell>
          <cell r="N40" t="str">
            <v>US $</v>
          </cell>
          <cell r="O40" t="str">
            <v>#REF!</v>
          </cell>
          <cell r="P40">
            <v>0</v>
          </cell>
          <cell r="Q40">
            <v>0</v>
          </cell>
          <cell r="R40" t="str">
            <v>#REF!</v>
          </cell>
          <cell r="S40" t="str">
            <v>#REF!</v>
          </cell>
          <cell r="T40" t="str">
            <v>#REF!</v>
          </cell>
        </row>
        <row r="41">
          <cell r="C41" t="str">
            <v>3</v>
          </cell>
          <cell r="N41" t="str">
            <v>Rp.</v>
          </cell>
          <cell r="O41" t="str">
            <v>#REF!</v>
          </cell>
          <cell r="P41">
            <v>0</v>
          </cell>
          <cell r="Q41">
            <v>0</v>
          </cell>
          <cell r="R41" t="str">
            <v>#REF!</v>
          </cell>
          <cell r="S41" t="str">
            <v>#REF!</v>
          </cell>
          <cell r="T41" t="str">
            <v>#REF!</v>
          </cell>
        </row>
        <row r="42">
          <cell r="B42" t="str">
            <v>ANG JAWA/REK2000-01/FAI/TBN/FAI 1-5.XLS</v>
          </cell>
        </row>
        <row r="43">
          <cell r="D43" t="str">
            <v>Keterangan :</v>
          </cell>
          <cell r="N43" t="str">
            <v>DIUSULKAN OLEH :</v>
          </cell>
          <cell r="R43" t="str">
            <v>DISETUJUI OLEH :</v>
          </cell>
        </row>
        <row r="44">
          <cell r="D44" t="str">
            <v>*) Eqv. Rupiah (dalam Ribuan)</v>
          </cell>
          <cell r="N44" t="str">
            <v>Kadin Eks. Reg. Jawa</v>
          </cell>
          <cell r="R44" t="str">
            <v>Kadiv Eksplorasi EP</v>
          </cell>
        </row>
        <row r="45">
          <cell r="D45" t="str">
            <v>Kurs   TF. 2000  1 US  $ =  Rp.</v>
          </cell>
          <cell r="K45">
            <v>7000</v>
          </cell>
        </row>
        <row r="46">
          <cell r="D46" t="str">
            <v>Kurs   TF. 2000  1 US  $ =  Rp.</v>
          </cell>
          <cell r="K46">
            <v>7000</v>
          </cell>
        </row>
        <row r="50">
          <cell r="N50" t="str">
            <v>BAGUS SETIARDJA</v>
          </cell>
          <cell r="R50" t="str">
            <v>CHOLIDY H. REMINTON</v>
          </cell>
        </row>
        <row r="51">
          <cell r="N51" t="str">
            <v>Tanggal :</v>
          </cell>
          <cell r="R51" t="str">
            <v>Tanggal :</v>
          </cell>
        </row>
      </sheetData>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NUAL"/>
      <sheetName val="COST I"/>
      <sheetName val="COST II"/>
      <sheetName val="SBS-A-BS19"/>
      <sheetName val="SBS-A-BS19 II"/>
      <sheetName val="COST III"/>
      <sheetName val="COST IV"/>
      <sheetName val="COST V"/>
      <sheetName val="FAI1"/>
      <sheetName val="FAI5"/>
      <sheetName val="FAI4"/>
      <sheetName val="FAI3"/>
      <sheetName val="lk"/>
      <sheetName val="SBS-A-BS19(2005)"/>
      <sheetName val="SBS-A-BS19(2006)"/>
      <sheetName val="Panel"/>
      <sheetName val="COST_I"/>
      <sheetName val="COST_II"/>
      <sheetName val="SBS-A-BS19_II"/>
      <sheetName val="COST_III"/>
      <sheetName val="COST_IV"/>
      <sheetName val="COST_V"/>
      <sheetName val="COST_I1"/>
      <sheetName val="COST_II1"/>
      <sheetName val="SBS-A-BS19_II1"/>
      <sheetName val="COST_III1"/>
      <sheetName val="COST_IV1"/>
      <sheetName val="COST_V1"/>
    </sheetNames>
    <sheetDataSet>
      <sheetData sheetId="0"/>
      <sheetData sheetId="1"/>
      <sheetData sheetId="2"/>
      <sheetData sheetId="3"/>
      <sheetData sheetId="4"/>
      <sheetData sheetId="5"/>
      <sheetData sheetId="6"/>
      <sheetData sheetId="7"/>
      <sheetData sheetId="8"/>
      <sheetData sheetId="9"/>
      <sheetData sheetId="10">
        <row r="2">
          <cell r="T2" t="str">
            <v>FAI - 4</v>
          </cell>
        </row>
        <row r="3">
          <cell r="B3" t="str">
            <v>RENCANA ANGGARAN BELANJA INVESTASI</v>
          </cell>
        </row>
        <row r="4">
          <cell r="B4" t="str">
            <v>PEMBORAN EKSPLORASI MIGAS  XXXXX (XXX) - A</v>
          </cell>
        </row>
        <row r="5">
          <cell r="S5" t="str">
            <v>(RUPIAH DLM 000)</v>
          </cell>
        </row>
        <row r="6">
          <cell r="S6" t="str">
            <v>(US.$ dlm Satuan)</v>
          </cell>
        </row>
        <row r="7">
          <cell r="B7" t="str">
            <v>DIREKTORAT</v>
          </cell>
          <cell r="E7" t="str">
            <v>:</v>
          </cell>
          <cell r="F7" t="str">
            <v>EP</v>
          </cell>
        </row>
        <row r="8">
          <cell r="B8" t="str">
            <v>SUB DIT./DIV.</v>
          </cell>
          <cell r="E8" t="str">
            <v>:</v>
          </cell>
          <cell r="F8" t="str">
            <v>EKS</v>
          </cell>
          <cell r="Q8" t="str">
            <v>TRANS. CODE  :</v>
          </cell>
          <cell r="S8" t="str">
            <v>PM                    :</v>
          </cell>
        </row>
        <row r="9">
          <cell r="B9" t="str">
            <v>NAMA BAGIAN</v>
          </cell>
          <cell r="E9" t="str">
            <v>:</v>
          </cell>
          <cell r="F9" t="str">
            <v>D0170  (EKS. REGION JAWA)</v>
          </cell>
          <cell r="Q9" t="str">
            <v>FIELD</v>
          </cell>
          <cell r="R9" t="str">
            <v>:</v>
          </cell>
          <cell r="S9" t="str">
            <v>BACHT              :</v>
          </cell>
        </row>
        <row r="10">
          <cell r="B10" t="str">
            <v>DATE RUN</v>
          </cell>
          <cell r="E10" t="str">
            <v>:</v>
          </cell>
          <cell r="F10" t="str">
            <v>25/08/00</v>
          </cell>
          <cell r="Q10" t="str">
            <v>BBM / NON</v>
          </cell>
          <cell r="R10" t="str">
            <v>:</v>
          </cell>
          <cell r="S10" t="str">
            <v>NO.DIPP            :</v>
          </cell>
          <cell r="T10" t="str">
            <v>9 D00.AP</v>
          </cell>
        </row>
        <row r="11">
          <cell r="B11" t="str">
            <v>KEY-</v>
          </cell>
          <cell r="E11" t="str">
            <v>C</v>
          </cell>
          <cell r="F11" t="str">
            <v>S</v>
          </cell>
          <cell r="S11" t="str">
            <v>TAHAP</v>
          </cell>
        </row>
        <row r="12">
          <cell r="B12" t="str">
            <v>PROCESS</v>
          </cell>
          <cell r="E12" t="str">
            <v>O</v>
          </cell>
          <cell r="F12" t="str">
            <v>I</v>
          </cell>
          <cell r="G12" t="str">
            <v>K</v>
          </cell>
          <cell r="I12" t="str">
            <v>J</v>
          </cell>
          <cell r="K12" t="str">
            <v>C</v>
          </cell>
          <cell r="N12" t="str">
            <v>C</v>
          </cell>
          <cell r="O12" t="str">
            <v>NILAI</v>
          </cell>
          <cell r="Q12" t="str">
            <v>ANGGARAN</v>
          </cell>
          <cell r="S12" t="str">
            <v>PENGELUARAN</v>
          </cell>
        </row>
        <row r="13">
          <cell r="B13" t="str">
            <v>NO</v>
          </cell>
          <cell r="C13" t="str">
            <v>LINE</v>
          </cell>
          <cell r="D13" t="str">
            <v>LP</v>
          </cell>
          <cell r="E13" t="str">
            <v>/</v>
          </cell>
          <cell r="F13" t="str">
            <v>F</v>
          </cell>
          <cell r="G13" t="str">
            <v>/</v>
          </cell>
          <cell r="I13" t="str">
            <v>/</v>
          </cell>
          <cell r="K13" t="str">
            <v>/</v>
          </cell>
          <cell r="M13" t="str">
            <v>URAIAN PEKERJAAN/NAMA ASSET</v>
          </cell>
          <cell r="O13" t="str">
            <v>INVES-</v>
          </cell>
          <cell r="P13" t="str">
            <v>REVISI</v>
          </cell>
          <cell r="R13" t="str">
            <v>USUL</v>
          </cell>
          <cell r="S13" t="str">
            <v>TAHUN</v>
          </cell>
          <cell r="T13" t="str">
            <v>TAHUN</v>
          </cell>
        </row>
        <row r="14">
          <cell r="B14" t="str">
            <v>M.A.</v>
          </cell>
          <cell r="E14" t="str">
            <v>U</v>
          </cell>
          <cell r="F14" t="str">
            <v>A</v>
          </cell>
          <cell r="G14" t="str">
            <v>P</v>
          </cell>
          <cell r="I14" t="str">
            <v>B</v>
          </cell>
          <cell r="K14" t="str">
            <v>N</v>
          </cell>
          <cell r="N14" t="str">
            <v>I</v>
          </cell>
          <cell r="O14" t="str">
            <v>TASI</v>
          </cell>
          <cell r="Q14" t="str">
            <v>PEMINDAHAN</v>
          </cell>
          <cell r="R14" t="str">
            <v>BARU</v>
          </cell>
          <cell r="S14" t="str">
            <v>FISKAL</v>
          </cell>
          <cell r="T14" t="str">
            <v>FISKAL</v>
          </cell>
        </row>
        <row r="15">
          <cell r="E15" t="str">
            <v>B</v>
          </cell>
          <cell r="F15" t="str">
            <v>T</v>
          </cell>
          <cell r="K15" t="str">
            <v>C</v>
          </cell>
          <cell r="S15" t="str">
            <v>200X</v>
          </cell>
          <cell r="T15" t="str">
            <v>200X + 1</v>
          </cell>
        </row>
        <row r="16">
          <cell r="B16" t="str">
            <v>5    10</v>
          </cell>
          <cell r="C16" t="str">
            <v>11  12</v>
          </cell>
          <cell r="D16" t="str">
            <v>13</v>
          </cell>
          <cell r="E16" t="str">
            <v>14</v>
          </cell>
          <cell r="F16" t="str">
            <v>15</v>
          </cell>
          <cell r="G16" t="str">
            <v>17   18</v>
          </cell>
          <cell r="H16" t="str">
            <v>19</v>
          </cell>
          <cell r="I16" t="str">
            <v>20</v>
          </cell>
          <cell r="J16" t="str">
            <v>21</v>
          </cell>
          <cell r="K16" t="str">
            <v>22</v>
          </cell>
          <cell r="L16" t="str">
            <v>23</v>
          </cell>
          <cell r="M16" t="str">
            <v>24                                                                          56</v>
          </cell>
          <cell r="N16" t="str">
            <v>16</v>
          </cell>
          <cell r="O16" t="str">
            <v>65         73</v>
          </cell>
          <cell r="P16" t="str">
            <v>74       82</v>
          </cell>
          <cell r="Q16" t="str">
            <v>83           91</v>
          </cell>
          <cell r="R16" t="str">
            <v>92      100</v>
          </cell>
          <cell r="S16" t="str">
            <v>110     118</v>
          </cell>
          <cell r="T16" t="str">
            <v>110     118</v>
          </cell>
        </row>
        <row r="18">
          <cell r="B18" t="str">
            <v>1D00.10</v>
          </cell>
          <cell r="C18" t="str">
            <v>01</v>
          </cell>
          <cell r="D18" t="str">
            <v>J1</v>
          </cell>
          <cell r="E18" t="str">
            <v>1</v>
          </cell>
          <cell r="F18" t="str">
            <v>1</v>
          </cell>
          <cell r="G18" t="str">
            <v>B-2</v>
          </cell>
          <cell r="H18" t="str">
            <v>0</v>
          </cell>
          <cell r="I18" t="str">
            <v>0</v>
          </cell>
          <cell r="J18" t="str">
            <v>4</v>
          </cell>
          <cell r="K18" t="str">
            <v>N</v>
          </cell>
          <cell r="L18" t="str">
            <v>C</v>
          </cell>
          <cell r="M18" t="str">
            <v>GAJI KARYAWAN TOPO, TEKNIK, AGRARIA, BOR, EKS, EPT,</v>
          </cell>
          <cell r="N18" t="str">
            <v>Rp.</v>
          </cell>
          <cell r="O18" t="str">
            <v>#REF!</v>
          </cell>
          <cell r="R18" t="str">
            <v>#REF!</v>
          </cell>
          <cell r="S18" t="str">
            <v>#REF!</v>
          </cell>
          <cell r="T18" t="str">
            <v>#REF!</v>
          </cell>
        </row>
        <row r="19">
          <cell r="M19" t="str">
            <v>PROD, ANGKUTAN/ LOGISTIK.</v>
          </cell>
        </row>
        <row r="21">
          <cell r="C21" t="str">
            <v>02</v>
          </cell>
          <cell r="D21" t="str">
            <v>J1</v>
          </cell>
          <cell r="E21" t="str">
            <v>1</v>
          </cell>
          <cell r="F21" t="str">
            <v>1</v>
          </cell>
          <cell r="G21" t="str">
            <v>B-2</v>
          </cell>
          <cell r="H21" t="str">
            <v>1</v>
          </cell>
          <cell r="I21" t="str">
            <v>1</v>
          </cell>
          <cell r="J21" t="str">
            <v>4</v>
          </cell>
          <cell r="K21" t="str">
            <v>-</v>
          </cell>
          <cell r="L21" t="str">
            <v>C</v>
          </cell>
          <cell r="M21" t="str">
            <v>KONTRAK SALURAN AIR, RIG, HUBUNGAN TELKOMUNIKASI</v>
          </cell>
          <cell r="N21" t="str">
            <v>Rp.</v>
          </cell>
          <cell r="O21" t="str">
            <v>#REF!</v>
          </cell>
          <cell r="R21" t="str">
            <v>#REF!</v>
          </cell>
          <cell r="S21" t="str">
            <v>#REF!</v>
          </cell>
          <cell r="T21" t="str">
            <v>#REF!</v>
          </cell>
        </row>
        <row r="22">
          <cell r="M22" t="str">
            <v>LUMPUR, PENYEMENAN, DATA UNIT, WIRE LINE LOGGING, UKL</v>
          </cell>
          <cell r="N22" t="str">
            <v>US $</v>
          </cell>
          <cell r="O22" t="str">
            <v>#REF!</v>
          </cell>
          <cell r="R22" t="str">
            <v>#REF!</v>
          </cell>
          <cell r="S22" t="str">
            <v>#REF!</v>
          </cell>
          <cell r="T22" t="str">
            <v>#REF!</v>
          </cell>
        </row>
        <row r="23">
          <cell r="M23" t="str">
            <v>CAMP, CATERING, ANALISA LAB., ALAT BERAT/RINGAN, TOPO,</v>
          </cell>
        </row>
        <row r="24">
          <cell r="M24" t="str">
            <v>PERAWATAN JALAN MASUK  DLL.</v>
          </cell>
        </row>
        <row r="27">
          <cell r="C27" t="str">
            <v>03</v>
          </cell>
          <cell r="D27" t="str">
            <v>J1</v>
          </cell>
          <cell r="E27" t="str">
            <v>1</v>
          </cell>
          <cell r="F27" t="str">
            <v>1</v>
          </cell>
          <cell r="G27" t="str">
            <v>B-2</v>
          </cell>
          <cell r="H27" t="str">
            <v>2</v>
          </cell>
          <cell r="I27" t="str">
            <v>0</v>
          </cell>
          <cell r="J27" t="str">
            <v>4</v>
          </cell>
          <cell r="K27" t="str">
            <v>N</v>
          </cell>
          <cell r="L27" t="str">
            <v>C</v>
          </cell>
          <cell r="M27" t="str">
            <v>MATERIAL ATAS TANAH, BAWAH TANAH, LUMPUR,</v>
          </cell>
          <cell r="N27" t="str">
            <v>Rp.</v>
          </cell>
          <cell r="O27" t="str">
            <v>#REF!</v>
          </cell>
          <cell r="R27" t="str">
            <v>#REF!</v>
          </cell>
          <cell r="S27" t="str">
            <v>#REF!</v>
          </cell>
          <cell r="T27" t="str">
            <v>#REF!</v>
          </cell>
        </row>
        <row r="28">
          <cell r="M28" t="str">
            <v>PENYEMENAN, PERAMPUNGAN, TUBING, SAMBUNGAN</v>
          </cell>
          <cell r="N28" t="str">
            <v>US $</v>
          </cell>
          <cell r="O28" t="str">
            <v>#REF!</v>
          </cell>
          <cell r="R28" t="str">
            <v>#REF!</v>
          </cell>
          <cell r="S28" t="str">
            <v>#REF!</v>
          </cell>
          <cell r="T28" t="str">
            <v>#REF!</v>
          </cell>
        </row>
        <row r="29">
          <cell r="M29" t="str">
            <v>KEPALA SUMUR</v>
          </cell>
        </row>
        <row r="31">
          <cell r="C31" t="str">
            <v>04</v>
          </cell>
          <cell r="D31" t="str">
            <v>J1</v>
          </cell>
          <cell r="E31" t="str">
            <v>1</v>
          </cell>
          <cell r="F31" t="str">
            <v>1</v>
          </cell>
          <cell r="G31" t="str">
            <v>B-2</v>
          </cell>
          <cell r="H31" t="str">
            <v>2</v>
          </cell>
          <cell r="I31" t="str">
            <v>7</v>
          </cell>
          <cell r="J31" t="str">
            <v>4</v>
          </cell>
          <cell r="K31" t="str">
            <v>N</v>
          </cell>
          <cell r="L31" t="str">
            <v>C</v>
          </cell>
          <cell r="M31" t="str">
            <v>OWN USE (SOLAR)</v>
          </cell>
          <cell r="N31" t="str">
            <v>Rp.</v>
          </cell>
          <cell r="O31" t="str">
            <v>#REF!</v>
          </cell>
          <cell r="R31" t="str">
            <v>#REF!</v>
          </cell>
          <cell r="S31" t="str">
            <v>#REF!</v>
          </cell>
          <cell r="T31" t="str">
            <v>#REF!</v>
          </cell>
        </row>
        <row r="33">
          <cell r="C33" t="str">
            <v>05</v>
          </cell>
          <cell r="D33" t="str">
            <v>J1</v>
          </cell>
          <cell r="E33" t="str">
            <v>1</v>
          </cell>
          <cell r="F33" t="str">
            <v>1</v>
          </cell>
          <cell r="G33" t="str">
            <v>B-2</v>
          </cell>
          <cell r="H33" t="str">
            <v>3</v>
          </cell>
          <cell r="I33" t="str">
            <v>6</v>
          </cell>
          <cell r="J33" t="str">
            <v>4</v>
          </cell>
          <cell r="K33" t="str">
            <v>-</v>
          </cell>
          <cell r="L33" t="str">
            <v>C</v>
          </cell>
          <cell r="M33" t="str">
            <v>PERJALANAN DINAS  DLL</v>
          </cell>
          <cell r="N33" t="str">
            <v>Rp.</v>
          </cell>
          <cell r="O33" t="str">
            <v>#REF!</v>
          </cell>
          <cell r="R33" t="str">
            <v>#REF!</v>
          </cell>
          <cell r="S33" t="str">
            <v>#REF!</v>
          </cell>
          <cell r="T33" t="str">
            <v>#REF!</v>
          </cell>
        </row>
        <row r="35">
          <cell r="C35" t="str">
            <v>06</v>
          </cell>
          <cell r="D35" t="str">
            <v>J1</v>
          </cell>
          <cell r="E35" t="str">
            <v>1</v>
          </cell>
          <cell r="F35" t="str">
            <v>1</v>
          </cell>
          <cell r="G35" t="str">
            <v>B-2</v>
          </cell>
          <cell r="H35" t="str">
            <v>4</v>
          </cell>
          <cell r="I35" t="str">
            <v>0</v>
          </cell>
          <cell r="J35" t="str">
            <v>4</v>
          </cell>
          <cell r="K35" t="str">
            <v>-</v>
          </cell>
          <cell r="L35" t="str">
            <v>C</v>
          </cell>
          <cell r="M35" t="str">
            <v>GANTI RUGI</v>
          </cell>
          <cell r="N35" t="str">
            <v>Rp.</v>
          </cell>
          <cell r="O35" t="str">
            <v>#REF!</v>
          </cell>
          <cell r="R35" t="str">
            <v>#REF!</v>
          </cell>
          <cell r="S35" t="str">
            <v>#REF!</v>
          </cell>
          <cell r="T35" t="str">
            <v>#REF!</v>
          </cell>
        </row>
        <row r="37">
          <cell r="C37" t="str">
            <v>07</v>
          </cell>
          <cell r="D37" t="str">
            <v>J1</v>
          </cell>
          <cell r="E37" t="str">
            <v>1</v>
          </cell>
          <cell r="F37" t="str">
            <v>1</v>
          </cell>
          <cell r="G37" t="str">
            <v>B-2</v>
          </cell>
          <cell r="H37" t="str">
            <v>8</v>
          </cell>
          <cell r="I37" t="str">
            <v>0</v>
          </cell>
          <cell r="J37" t="str">
            <v>4</v>
          </cell>
          <cell r="K37" t="str">
            <v>N</v>
          </cell>
          <cell r="L37" t="str">
            <v>C</v>
          </cell>
          <cell r="M37" t="str">
            <v>ALOKASI</v>
          </cell>
          <cell r="N37" t="str">
            <v>Rp.</v>
          </cell>
          <cell r="O37" t="str">
            <v>#REF!</v>
          </cell>
          <cell r="R37" t="str">
            <v>#REF!</v>
          </cell>
          <cell r="S37" t="str">
            <v>#REF!</v>
          </cell>
          <cell r="T37" t="str">
            <v>#REF!</v>
          </cell>
        </row>
        <row r="39">
          <cell r="C39" t="str">
            <v>1</v>
          </cell>
          <cell r="N39" t="str">
            <v>Rp.</v>
          </cell>
          <cell r="O39" t="str">
            <v>#REF!</v>
          </cell>
          <cell r="P39">
            <v>0</v>
          </cell>
          <cell r="Q39">
            <v>0</v>
          </cell>
          <cell r="R39" t="str">
            <v>#REF!</v>
          </cell>
          <cell r="S39" t="str">
            <v>#REF!</v>
          </cell>
          <cell r="T39" t="str">
            <v>#REF!</v>
          </cell>
        </row>
        <row r="40">
          <cell r="C40" t="str">
            <v>2</v>
          </cell>
          <cell r="M40" t="str">
            <v>GRAND TOTAL</v>
          </cell>
          <cell r="N40" t="str">
            <v>US $</v>
          </cell>
          <cell r="O40" t="str">
            <v>#REF!</v>
          </cell>
          <cell r="P40">
            <v>0</v>
          </cell>
          <cell r="Q40">
            <v>0</v>
          </cell>
          <cell r="R40" t="str">
            <v>#REF!</v>
          </cell>
          <cell r="S40" t="str">
            <v>#REF!</v>
          </cell>
          <cell r="T40" t="str">
            <v>#REF!</v>
          </cell>
        </row>
        <row r="41">
          <cell r="C41" t="str">
            <v>3</v>
          </cell>
          <cell r="N41" t="str">
            <v>Rp.</v>
          </cell>
          <cell r="O41" t="str">
            <v>#REF!</v>
          </cell>
          <cell r="P41">
            <v>0</v>
          </cell>
          <cell r="Q41">
            <v>0</v>
          </cell>
          <cell r="R41" t="str">
            <v>#REF!</v>
          </cell>
          <cell r="S41" t="str">
            <v>#REF!</v>
          </cell>
          <cell r="T41" t="str">
            <v>#REF!</v>
          </cell>
        </row>
        <row r="42">
          <cell r="B42" t="str">
            <v>ANG JAWA/REK2000-01/FAI/TBN/FAI 1-5.XLS</v>
          </cell>
        </row>
        <row r="43">
          <cell r="D43" t="str">
            <v>Keterangan :</v>
          </cell>
          <cell r="N43" t="str">
            <v>DIUSULKAN OLEH :</v>
          </cell>
          <cell r="R43" t="str">
            <v>DISETUJUI OLEH :</v>
          </cell>
        </row>
        <row r="44">
          <cell r="D44" t="str">
            <v>*) Eqv. Rupiah (dalam Ribuan)</v>
          </cell>
          <cell r="N44" t="str">
            <v>Kadin Eks. Reg. Jawa</v>
          </cell>
          <cell r="R44" t="str">
            <v>Kadiv Eksplorasi EP</v>
          </cell>
        </row>
        <row r="45">
          <cell r="D45" t="str">
            <v>Kurs   TF. 2000  1 US  $ =  Rp.</v>
          </cell>
          <cell r="K45">
            <v>7000</v>
          </cell>
        </row>
        <row r="46">
          <cell r="D46" t="str">
            <v>Kurs   TF. 2000  1 US  $ =  Rp.</v>
          </cell>
          <cell r="K46">
            <v>7000</v>
          </cell>
        </row>
        <row r="50">
          <cell r="N50" t="str">
            <v>BAGUS SETIARDJA</v>
          </cell>
          <cell r="R50" t="str">
            <v>CHOLIDY H. REMINTON</v>
          </cell>
        </row>
        <row r="51">
          <cell r="N51" t="str">
            <v>Tanggal :</v>
          </cell>
          <cell r="R51" t="str">
            <v>Tanggal :</v>
          </cell>
        </row>
      </sheetData>
      <sheetData sheetId="11"/>
      <sheetData sheetId="12" refreshError="1"/>
      <sheetData sheetId="13" refreshError="1"/>
      <sheetData sheetId="14"/>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 Expense March-96"/>
      <sheetName val="PST-0014"/>
      <sheetName val="EST-0007"/>
      <sheetName val="Charge-March-96"/>
      <sheetName val="Personal Expense Mar-96 (MH)"/>
      <sheetName val="Personal Expense Mar-96 (RB)"/>
      <sheetName val="Cash_Expense_March-96"/>
      <sheetName val="Personal_Expense_Mar-96_(MH)"/>
      <sheetName val="Personal_Expense_Mar-96_(RB)"/>
      <sheetName val="Create Report Page"/>
    </sheetNames>
    <sheetDataSet>
      <sheetData sheetId="0" refreshError="1">
        <row r="6">
          <cell r="H6">
            <v>35</v>
          </cell>
        </row>
      </sheetData>
      <sheetData sheetId="1" refreshError="1"/>
      <sheetData sheetId="2" refreshError="1"/>
      <sheetData sheetId="3" refreshError="1"/>
      <sheetData sheetId="4" refreshError="1"/>
      <sheetData sheetId="5" refreshError="1"/>
      <sheetData sheetId="6"/>
      <sheetData sheetId="7"/>
      <sheetData sheetId="8"/>
      <sheetData sheetId="9"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KAP"/>
      <sheetName val="ESTIMASI"/>
      <sheetName val="KOSONGAN"/>
      <sheetName val="datajln"/>
      <sheetName val="mobdemob"/>
      <sheetName val="MATERIAL"/>
      <sheetName val="persiapan"/>
      <sheetName val="asbuilt"/>
      <sheetName val="bahu jalan"/>
      <sheetName val="GAlian"/>
      <sheetName val="AGREGAT"/>
      <sheetName val="TECKOAT"/>
      <sheetName val="ATB"/>
      <sheetName val="FAI4"/>
      <sheetName val="cms-28"/>
      <sheetName val="TYPE-B 평균H"/>
    </sheetNames>
    <sheetDataSet>
      <sheetData sheetId="0"/>
      <sheetData sheetId="1"/>
      <sheetData sheetId="2"/>
      <sheetData sheetId="3"/>
      <sheetData sheetId="4"/>
      <sheetData sheetId="5">
        <row r="5">
          <cell r="G5">
            <v>3571.43</v>
          </cell>
        </row>
        <row r="6">
          <cell r="G6">
            <v>6428.57</v>
          </cell>
        </row>
        <row r="27">
          <cell r="G27">
            <v>95000</v>
          </cell>
        </row>
      </sheetData>
      <sheetData sheetId="6"/>
      <sheetData sheetId="7"/>
      <sheetData sheetId="8"/>
      <sheetData sheetId="9"/>
      <sheetData sheetId="10"/>
      <sheetData sheetId="11"/>
      <sheetData sheetId="12"/>
      <sheetData sheetId="13" refreshError="1"/>
      <sheetData sheetId="14" refreshError="1"/>
      <sheetData sheetId="15"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cket"/>
      <sheetName val="Instructions &amp; Procedures"/>
      <sheetName val="Jobcodes"/>
      <sheetName val="Other codes"/>
    </sheetNames>
    <sheetDataSet>
      <sheetData sheetId="0" refreshError="1"/>
      <sheetData sheetId="1" refreshError="1"/>
      <sheetData sheetId="2"/>
      <sheetData sheetId="3">
        <row r="3">
          <cell r="L3">
            <v>1</v>
          </cell>
          <cell r="M3" t="str">
            <v>Fresh mud or fresh water</v>
          </cell>
        </row>
        <row r="4">
          <cell r="L4">
            <v>2</v>
          </cell>
          <cell r="M4" t="str">
            <v>Salt-water mud or brine</v>
          </cell>
        </row>
        <row r="5">
          <cell r="L5">
            <v>3</v>
          </cell>
          <cell r="M5" t="str">
            <v>Salt-saturated mud</v>
          </cell>
        </row>
        <row r="6">
          <cell r="L6">
            <v>4</v>
          </cell>
          <cell r="M6" t="str">
            <v>Emulsion (15% oil max.)</v>
          </cell>
        </row>
        <row r="7">
          <cell r="L7">
            <v>5</v>
          </cell>
          <cell r="M7" t="str">
            <v>Oil-base mud (10% water max.) or diesel</v>
          </cell>
        </row>
        <row r="8">
          <cell r="L8">
            <v>6</v>
          </cell>
          <cell r="M8" t="str">
            <v>Inverted oil mud (50% to 80% oil)</v>
          </cell>
        </row>
        <row r="9">
          <cell r="L9">
            <v>7</v>
          </cell>
          <cell r="M9" t="str">
            <v>Lignosulphate mud</v>
          </cell>
        </row>
        <row r="10">
          <cell r="L10">
            <v>8</v>
          </cell>
          <cell r="M10" t="str">
            <v>KCl mud</v>
          </cell>
        </row>
        <row r="11">
          <cell r="L11">
            <v>9</v>
          </cell>
          <cell r="M11" t="str">
            <v>Air or foam</v>
          </cell>
        </row>
      </sheetData>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cket"/>
      <sheetName val="Instructions &amp; Procedures"/>
      <sheetName val="Jobcodes"/>
      <sheetName val="Other codes"/>
    </sheetNames>
    <sheetDataSet>
      <sheetData sheetId="0" refreshError="1"/>
      <sheetData sheetId="1" refreshError="1"/>
      <sheetData sheetId="2"/>
      <sheetData sheetId="3">
        <row r="3">
          <cell r="L3">
            <v>1</v>
          </cell>
          <cell r="M3" t="str">
            <v>Fresh mud or fresh water</v>
          </cell>
        </row>
        <row r="4">
          <cell r="L4">
            <v>2</v>
          </cell>
          <cell r="M4" t="str">
            <v>Salt-water mud or brine</v>
          </cell>
        </row>
        <row r="5">
          <cell r="L5">
            <v>3</v>
          </cell>
          <cell r="M5" t="str">
            <v>Salt-saturated mud</v>
          </cell>
        </row>
        <row r="6">
          <cell r="L6">
            <v>4</v>
          </cell>
          <cell r="M6" t="str">
            <v>Emulsion (15% oil max.)</v>
          </cell>
        </row>
        <row r="7">
          <cell r="L7">
            <v>5</v>
          </cell>
          <cell r="M7" t="str">
            <v>Oil-base mud (10% water max.) or diesel</v>
          </cell>
        </row>
        <row r="8">
          <cell r="L8">
            <v>6</v>
          </cell>
          <cell r="M8" t="str">
            <v>Inverted oil mud (50% to 80% oil)</v>
          </cell>
        </row>
        <row r="9">
          <cell r="L9">
            <v>7</v>
          </cell>
          <cell r="M9" t="str">
            <v>Lignosulphate mud</v>
          </cell>
        </row>
        <row r="10">
          <cell r="L10">
            <v>8</v>
          </cell>
          <cell r="M10" t="str">
            <v>KCl mud</v>
          </cell>
        </row>
        <row r="11">
          <cell r="L11">
            <v>9</v>
          </cell>
          <cell r="M11" t="str">
            <v>Air or foam</v>
          </cell>
        </row>
      </sheetData>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DIV2"/>
      <sheetName val="spek router"/>
    </sheetNames>
    <sheetDataSet>
      <sheetData sheetId="0">
        <row r="1">
          <cell r="A1" t="str">
            <v>ITEM PEMBAYARAN NO.</v>
          </cell>
          <cell r="D1" t="str">
            <v>:  2.1</v>
          </cell>
          <cell r="E1" t="str">
            <v>oke</v>
          </cell>
          <cell r="J1" t="str">
            <v>Analisa EI-21</v>
          </cell>
          <cell r="T1" t="str">
            <v>Analisa EI-21</v>
          </cell>
        </row>
        <row r="2">
          <cell r="A2" t="str">
            <v>JENIS PEKERJAAN</v>
          </cell>
          <cell r="D2" t="str">
            <v>:  Galian Utk Drainase, Saluran dan Saluran Air</v>
          </cell>
        </row>
        <row r="3">
          <cell r="A3" t="str">
            <v>SATUAN PEMBAYARAN</v>
          </cell>
          <cell r="D3" t="str">
            <v>:  M3</v>
          </cell>
          <cell r="J3" t="str">
            <v>URAIAN ANALISA HARGA SATUAN</v>
          </cell>
          <cell r="L3" t="str">
            <v>FORMULIR STANDAR UNTUK</v>
          </cell>
        </row>
        <row r="4">
          <cell r="L4" t="str">
            <v>PEREKAMAN ANALISA MASING-MASING HARGA SATUAN</v>
          </cell>
        </row>
        <row r="5">
          <cell r="L5">
            <v>0</v>
          </cell>
        </row>
        <row r="6">
          <cell r="A6" t="str">
            <v>No.</v>
          </cell>
          <cell r="C6" t="str">
            <v>U R A I A N</v>
          </cell>
          <cell r="G6" t="str">
            <v>KODE</v>
          </cell>
          <cell r="H6" t="str">
            <v>KOEF.</v>
          </cell>
          <cell r="I6" t="str">
            <v>SATUAN</v>
          </cell>
          <cell r="J6" t="str">
            <v>KETERANGAN</v>
          </cell>
        </row>
        <row r="8">
          <cell r="L8" t="str">
            <v>PROYEK</v>
          </cell>
          <cell r="O8" t="str">
            <v>:</v>
          </cell>
        </row>
        <row r="9">
          <cell r="A9" t="str">
            <v>I.</v>
          </cell>
          <cell r="C9" t="str">
            <v>ASUMSI</v>
          </cell>
          <cell r="L9" t="str">
            <v>No. PAKET KONTRAK</v>
          </cell>
          <cell r="O9" t="str">
            <v>:</v>
          </cell>
        </row>
        <row r="10">
          <cell r="A10">
            <v>1</v>
          </cell>
          <cell r="C10" t="str">
            <v>Menggunakan alat berat (cara mekanik)</v>
          </cell>
          <cell r="L10" t="str">
            <v>NAMA PAKET</v>
          </cell>
          <cell r="O10" t="str">
            <v>:</v>
          </cell>
        </row>
        <row r="11">
          <cell r="A11">
            <v>2</v>
          </cell>
          <cell r="C11" t="str">
            <v>Lokasi pekerjaan : sepanjang jalan</v>
          </cell>
          <cell r="L11" t="str">
            <v>PROP / KAB / KODYA</v>
          </cell>
          <cell r="O11" t="str">
            <v>:</v>
          </cell>
        </row>
        <row r="12">
          <cell r="A12">
            <v>3</v>
          </cell>
          <cell r="C12" t="str">
            <v>Kondisi Jalan   :  sedang / baik</v>
          </cell>
          <cell r="L12" t="str">
            <v>ITEM PEMBAYARAN NO.</v>
          </cell>
          <cell r="O12" t="str">
            <v>:  2.1</v>
          </cell>
          <cell r="R12" t="str">
            <v>PERKIRAAN VOL. PEK.</v>
          </cell>
          <cell r="T12" t="str">
            <v>:</v>
          </cell>
          <cell r="U12">
            <v>1</v>
          </cell>
        </row>
        <row r="13">
          <cell r="A13">
            <v>4</v>
          </cell>
          <cell r="C13" t="str">
            <v>Jam kerja efektif per-hari</v>
          </cell>
          <cell r="G13" t="str">
            <v>Tk</v>
          </cell>
          <cell r="H13">
            <v>7</v>
          </cell>
          <cell r="I13" t="str">
            <v>jam</v>
          </cell>
          <cell r="L13" t="str">
            <v>JENIS PEKERJAAN</v>
          </cell>
          <cell r="O13" t="str">
            <v>:  Galian Utk Drainase, Saluran dan Saluran Air</v>
          </cell>
          <cell r="R13" t="str">
            <v>TOTAL HARGA (Rp.)</v>
          </cell>
          <cell r="T13" t="str">
            <v>:</v>
          </cell>
          <cell r="U13">
            <v>32339.52</v>
          </cell>
        </row>
        <row r="14">
          <cell r="A14">
            <v>5</v>
          </cell>
          <cell r="C14" t="str">
            <v>Faktor pengembangan bahan</v>
          </cell>
          <cell r="G14" t="str">
            <v>Fk</v>
          </cell>
          <cell r="H14">
            <v>1.2</v>
          </cell>
          <cell r="I14" t="str">
            <v>-</v>
          </cell>
          <cell r="L14" t="str">
            <v>SATUAN PEMBAYARAN</v>
          </cell>
          <cell r="O14" t="str">
            <v>:  M3</v>
          </cell>
          <cell r="Q14">
            <v>0</v>
          </cell>
          <cell r="R14" t="str">
            <v>% THD. BIAYA PROYEK</v>
          </cell>
          <cell r="T14" t="str">
            <v>:</v>
          </cell>
          <cell r="U14">
            <v>7.6999999999999996E-4</v>
          </cell>
        </row>
        <row r="17">
          <cell r="A17" t="str">
            <v>II.</v>
          </cell>
          <cell r="C17" t="str">
            <v>URUTAN  KERJA</v>
          </cell>
          <cell r="Q17" t="str">
            <v>PERKIRAAN</v>
          </cell>
          <cell r="R17" t="str">
            <v>HARGA</v>
          </cell>
          <cell r="S17" t="str">
            <v>JUMLAH</v>
          </cell>
        </row>
        <row r="18">
          <cell r="A18">
            <v>1</v>
          </cell>
          <cell r="C18" t="str">
            <v>Penggalian dilakukan dengan menggunakan Excavator</v>
          </cell>
          <cell r="L18" t="str">
            <v>NO.</v>
          </cell>
          <cell r="N18" t="str">
            <v>KOMPONEN</v>
          </cell>
          <cell r="P18" t="str">
            <v>SATUAN</v>
          </cell>
          <cell r="Q18" t="str">
            <v>KUANTITAS</v>
          </cell>
          <cell r="R18" t="str">
            <v>SATUAN</v>
          </cell>
          <cell r="S18" t="str">
            <v>HARGA</v>
          </cell>
        </row>
        <row r="19">
          <cell r="A19">
            <v>2</v>
          </cell>
          <cell r="C19" t="str">
            <v>Selanjutnya Excavator menuangkan material hasil</v>
          </cell>
          <cell r="R19" t="str">
            <v>(Rp.)</v>
          </cell>
          <cell r="S19" t="str">
            <v>(Rp.)</v>
          </cell>
        </row>
        <row r="20">
          <cell r="C20" t="str">
            <v>galian kedalam Dump Truck</v>
          </cell>
        </row>
        <row r="21">
          <cell r="A21">
            <v>3</v>
          </cell>
          <cell r="C21" t="str">
            <v>Dump Truck membuang material hasil galian keluar</v>
          </cell>
        </row>
        <row r="22">
          <cell r="C22" t="str">
            <v>lokasi jalan sejauh</v>
          </cell>
          <cell r="G22" t="str">
            <v>L</v>
          </cell>
          <cell r="H22">
            <v>5</v>
          </cell>
          <cell r="I22" t="str">
            <v>Km</v>
          </cell>
          <cell r="L22" t="str">
            <v>A.</v>
          </cell>
          <cell r="N22" t="str">
            <v>TENAGA</v>
          </cell>
        </row>
        <row r="23">
          <cell r="A23">
            <v>4</v>
          </cell>
          <cell r="C23" t="str">
            <v>Sekelompok pekerja akan merapikan hasil galian</v>
          </cell>
        </row>
        <row r="24">
          <cell r="L24" t="str">
            <v>1.</v>
          </cell>
          <cell r="N24" t="str">
            <v>Pekerja</v>
          </cell>
          <cell r="O24" t="str">
            <v>(L01)</v>
          </cell>
          <cell r="P24" t="str">
            <v>jam</v>
          </cell>
          <cell r="Q24">
            <v>3.6504000000000002E-2</v>
          </cell>
          <cell r="R24">
            <v>2857.14</v>
          </cell>
          <cell r="U24">
            <v>104.298298</v>
          </cell>
        </row>
        <row r="25">
          <cell r="L25" t="str">
            <v>2.</v>
          </cell>
          <cell r="N25" t="str">
            <v>Mandor</v>
          </cell>
          <cell r="O25" t="str">
            <v>(L03)</v>
          </cell>
          <cell r="P25" t="str">
            <v>jam</v>
          </cell>
          <cell r="Q25">
            <v>9.1260000000000004E-3</v>
          </cell>
          <cell r="R25">
            <v>3214.29</v>
          </cell>
          <cell r="U25">
            <v>29.333964999999999</v>
          </cell>
        </row>
        <row r="26">
          <cell r="A26" t="str">
            <v>III.</v>
          </cell>
          <cell r="C26" t="str">
            <v>PEMAKAIAN BAHAN, ALAT DAN TENAGA</v>
          </cell>
        </row>
        <row r="28">
          <cell r="A28" t="str">
            <v>1.</v>
          </cell>
          <cell r="C28" t="str">
            <v>BAHAN</v>
          </cell>
          <cell r="R28" t="str">
            <v>JUMLAH HARGA TENAGA</v>
          </cell>
          <cell r="U28">
            <v>133.632262</v>
          </cell>
        </row>
        <row r="29">
          <cell r="C29" t="str">
            <v>Tidak ada bahan yang diperlukan</v>
          </cell>
        </row>
        <row r="30">
          <cell r="L30" t="str">
            <v>B.</v>
          </cell>
          <cell r="N30" t="str">
            <v>BAHAN</v>
          </cell>
        </row>
        <row r="32">
          <cell r="A32" t="str">
            <v>2.</v>
          </cell>
          <cell r="C32" t="str">
            <v>ALAT</v>
          </cell>
        </row>
        <row r="33">
          <cell r="A33" t="str">
            <v>2.a.</v>
          </cell>
          <cell r="C33" t="str">
            <v>EXCAVATOR</v>
          </cell>
          <cell r="G33" t="str">
            <v>(E10)</v>
          </cell>
        </row>
        <row r="34">
          <cell r="C34" t="str">
            <v>Kapasitas Bucket</v>
          </cell>
          <cell r="G34" t="str">
            <v>V</v>
          </cell>
          <cell r="H34">
            <v>0.93</v>
          </cell>
          <cell r="I34" t="str">
            <v>M3</v>
          </cell>
        </row>
        <row r="35">
          <cell r="C35" t="str">
            <v>Faktor Bucket</v>
          </cell>
          <cell r="G35" t="str">
            <v>Fb</v>
          </cell>
          <cell r="H35">
            <v>1</v>
          </cell>
          <cell r="I35" t="str">
            <v>-</v>
          </cell>
        </row>
        <row r="36">
          <cell r="C36" t="str">
            <v>Faktor  Efisiensi alat</v>
          </cell>
          <cell r="G36" t="str">
            <v>Fa</v>
          </cell>
          <cell r="H36">
            <v>0.83</v>
          </cell>
          <cell r="I36" t="str">
            <v>-</v>
          </cell>
        </row>
        <row r="37">
          <cell r="C37" t="str">
            <v>Faktor Konversi</v>
          </cell>
          <cell r="G37" t="str">
            <v>Fv</v>
          </cell>
          <cell r="H37">
            <v>0.9</v>
          </cell>
        </row>
        <row r="39">
          <cell r="C39" t="str">
            <v>Waktu siklus</v>
          </cell>
          <cell r="G39" t="str">
            <v>Ts1</v>
          </cell>
          <cell r="R39" t="str">
            <v>JUMLAH HARGA BAHAN</v>
          </cell>
          <cell r="U39">
            <v>0</v>
          </cell>
        </row>
        <row r="40">
          <cell r="C40" t="str">
            <v>- Menggali,  memuat dan berputar</v>
          </cell>
          <cell r="G40" t="str">
            <v>T1</v>
          </cell>
          <cell r="H40">
            <v>0.317</v>
          </cell>
          <cell r="I40" t="str">
            <v>menit</v>
          </cell>
        </row>
        <row r="41">
          <cell r="C41" t="str">
            <v>- Lain-lain</v>
          </cell>
          <cell r="G41" t="str">
            <v>T2</v>
          </cell>
          <cell r="I41" t="str">
            <v>menit</v>
          </cell>
          <cell r="L41" t="str">
            <v>C.</v>
          </cell>
          <cell r="N41" t="str">
            <v>PERALATAN</v>
          </cell>
        </row>
        <row r="42">
          <cell r="G42" t="str">
            <v>Ts1</v>
          </cell>
          <cell r="H42">
            <v>0.317</v>
          </cell>
          <cell r="I42" t="str">
            <v>menit</v>
          </cell>
        </row>
        <row r="43">
          <cell r="L43" t="str">
            <v>1.</v>
          </cell>
          <cell r="N43" t="str">
            <v>Excavator</v>
          </cell>
          <cell r="O43" t="str">
            <v>(E10)</v>
          </cell>
          <cell r="P43" t="str">
            <v>jam</v>
          </cell>
          <cell r="Q43">
            <v>9.1260000000000004E-3</v>
          </cell>
          <cell r="R43">
            <v>238185.05650800001</v>
          </cell>
          <cell r="U43">
            <v>2173.7030679999998</v>
          </cell>
        </row>
        <row r="44">
          <cell r="C44" t="str">
            <v>Kap. Prod. / jam =</v>
          </cell>
          <cell r="D44" t="str">
            <v>V  x Fb x Fa x Fv x  60</v>
          </cell>
          <cell r="G44" t="str">
            <v>Q1</v>
          </cell>
          <cell r="H44">
            <v>109.57571</v>
          </cell>
          <cell r="I44" t="str">
            <v>M3</v>
          </cell>
          <cell r="L44" t="str">
            <v>2.</v>
          </cell>
          <cell r="N44" t="str">
            <v>Dump Truck</v>
          </cell>
          <cell r="O44" t="str">
            <v>(E08)</v>
          </cell>
          <cell r="P44" t="str">
            <v>jam</v>
          </cell>
          <cell r="Q44">
            <v>0.169821</v>
          </cell>
          <cell r="R44">
            <v>153645.58193300001</v>
          </cell>
          <cell r="U44">
            <v>26092.228266999999</v>
          </cell>
        </row>
        <row r="45">
          <cell r="D45" t="str">
            <v>Ts1 x Fk</v>
          </cell>
          <cell r="L45" t="str">
            <v>3.</v>
          </cell>
          <cell r="N45" t="str">
            <v>Alat Bantu</v>
          </cell>
          <cell r="P45" t="str">
            <v>Ls</v>
          </cell>
          <cell r="Q45">
            <v>1</v>
          </cell>
          <cell r="R45">
            <v>1000</v>
          </cell>
          <cell r="U45">
            <v>1000</v>
          </cell>
        </row>
        <row r="47">
          <cell r="C47" t="str">
            <v>Koefisien Alat / M3</v>
          </cell>
          <cell r="D47" t="str">
            <v>=  1  :  Q1</v>
          </cell>
          <cell r="G47" t="str">
            <v>-</v>
          </cell>
          <cell r="H47">
            <v>9.1260000000000004E-3</v>
          </cell>
          <cell r="I47" t="str">
            <v>Jam</v>
          </cell>
        </row>
        <row r="50">
          <cell r="R50" t="str">
            <v>JUMLAH HARGA PERALATAN</v>
          </cell>
          <cell r="U50">
            <v>29265.931335000001</v>
          </cell>
        </row>
        <row r="51">
          <cell r="A51" t="str">
            <v>2.b.</v>
          </cell>
          <cell r="C51" t="str">
            <v>DUMP TRUCK</v>
          </cell>
          <cell r="G51" t="str">
            <v>(E08)</v>
          </cell>
        </row>
        <row r="52">
          <cell r="C52" t="str">
            <v>Kaasitas bak</v>
          </cell>
          <cell r="G52" t="str">
            <v>V</v>
          </cell>
          <cell r="H52">
            <v>4</v>
          </cell>
          <cell r="I52" t="str">
            <v>M3</v>
          </cell>
          <cell r="L52" t="str">
            <v>D.</v>
          </cell>
          <cell r="N52" t="str">
            <v>JUMLAH HARGA TENAGA, BAHAN DAN PERALATAN  ( A + B + C )</v>
          </cell>
          <cell r="U52">
            <v>29399.563597</v>
          </cell>
        </row>
        <row r="53">
          <cell r="C53" t="str">
            <v>Faktor  efisiensi alat</v>
          </cell>
          <cell r="G53" t="str">
            <v>Fa</v>
          </cell>
          <cell r="H53">
            <v>0.83</v>
          </cell>
          <cell r="I53" t="str">
            <v>-</v>
          </cell>
          <cell r="L53" t="str">
            <v>E.</v>
          </cell>
          <cell r="N53" t="str">
            <v>OVERHEAD &amp; PROFIT</v>
          </cell>
          <cell r="P53">
            <v>10</v>
          </cell>
          <cell r="Q53" t="str">
            <v>%  x  D</v>
          </cell>
          <cell r="U53">
            <v>2939.9563600000001</v>
          </cell>
        </row>
        <row r="54">
          <cell r="C54" t="str">
            <v>Kecepatan rata-rata bermuatan</v>
          </cell>
          <cell r="G54" t="str">
            <v>v1</v>
          </cell>
          <cell r="H54">
            <v>20</v>
          </cell>
          <cell r="I54" t="str">
            <v>Km/Jam</v>
          </cell>
          <cell r="L54" t="str">
            <v>F.</v>
          </cell>
          <cell r="N54" t="str">
            <v>HARGA SATUAN PEKERJAAN  ( D + E )</v>
          </cell>
          <cell r="U54">
            <v>32339.519957</v>
          </cell>
        </row>
        <row r="55">
          <cell r="C55" t="str">
            <v>Kecepatan rata-rata kosong</v>
          </cell>
          <cell r="G55" t="str">
            <v>v2</v>
          </cell>
          <cell r="H55">
            <v>30</v>
          </cell>
          <cell r="I55" t="str">
            <v>Km/Jam</v>
          </cell>
          <cell r="L55" t="str">
            <v>Note: 1</v>
          </cell>
          <cell r="N55" t="str">
            <v>SATUAN dapat berdasarkan atas jam operasi untuk Tenaga Kerja dan Peralatan, volume dan/atau ukuran</v>
          </cell>
        </row>
        <row r="56">
          <cell r="C56" t="str">
            <v>Waktu  siklus  :</v>
          </cell>
          <cell r="G56" t="str">
            <v>Ts2</v>
          </cell>
          <cell r="N56" t="str">
            <v>berat untuk bahan-bahan.</v>
          </cell>
        </row>
        <row r="57">
          <cell r="C57" t="str">
            <v>- Waktu tempuh isi</v>
          </cell>
          <cell r="E57" t="str">
            <v>=   (L  :  v1)  x  60</v>
          </cell>
          <cell r="G57" t="str">
            <v>T1</v>
          </cell>
          <cell r="H57">
            <v>15</v>
          </cell>
          <cell r="I57" t="str">
            <v>menit</v>
          </cell>
          <cell r="L57">
            <v>2</v>
          </cell>
          <cell r="N57" t="str">
            <v>Kuantitas satuan adalah kuantitas setiap komponen untuk menyelesaikan satu satuan pekerjaan dari nomor</v>
          </cell>
        </row>
        <row r="58">
          <cell r="C58" t="str">
            <v>- Waktu tempuh kosong</v>
          </cell>
          <cell r="E58" t="str">
            <v>=   (L  :  v2)  x  60</v>
          </cell>
          <cell r="G58" t="str">
            <v>T2</v>
          </cell>
          <cell r="H58">
            <v>10</v>
          </cell>
          <cell r="I58" t="str">
            <v>menit</v>
          </cell>
          <cell r="N58" t="str">
            <v>mata pembayaran.</v>
          </cell>
        </row>
        <row r="59">
          <cell r="C59" t="str">
            <v>- Muat</v>
          </cell>
          <cell r="E59" t="str">
            <v>=   (V  :  Q1) x 60</v>
          </cell>
          <cell r="G59" t="str">
            <v>T3</v>
          </cell>
          <cell r="H59">
            <v>2.1902659999999998</v>
          </cell>
          <cell r="I59" t="str">
            <v>menit</v>
          </cell>
          <cell r="L59">
            <v>3</v>
          </cell>
          <cell r="N59" t="str">
            <v>Biaya satuan untuk peralatan sudah termasuk bahan bakar, bahan habis dipakai dan operator.</v>
          </cell>
        </row>
        <row r="60">
          <cell r="C60" t="str">
            <v>- Lain-lain</v>
          </cell>
          <cell r="G60" t="str">
            <v>T4</v>
          </cell>
          <cell r="H60">
            <v>1</v>
          </cell>
          <cell r="I60" t="str">
            <v>menit</v>
          </cell>
          <cell r="L60">
            <v>4</v>
          </cell>
          <cell r="N60" t="str">
            <v>Biaya satuan sudah termasuk pengeluaran untuk seluruh pajak yang berkaitan (tetapi tidak termasuk PPN</v>
          </cell>
        </row>
        <row r="61">
          <cell r="G61" t="str">
            <v>Ts2</v>
          </cell>
          <cell r="H61">
            <v>28.190266000000001</v>
          </cell>
          <cell r="I61" t="str">
            <v>menit</v>
          </cell>
          <cell r="N61" t="str">
            <v>yang dibayar dari kontrak) dan biaya-biaya lainnya.</v>
          </cell>
        </row>
        <row r="62">
          <cell r="J62" t="str">
            <v>Berlanjut ke halaman berikut</v>
          </cell>
        </row>
        <row r="63">
          <cell r="A63" t="str">
            <v>ITEM PEMBAYARAN NO.</v>
          </cell>
          <cell r="D63" t="str">
            <v>:  2.1</v>
          </cell>
          <cell r="J63" t="str">
            <v>Analisa EI-21</v>
          </cell>
        </row>
        <row r="64">
          <cell r="A64" t="str">
            <v>JENIS PEKERJAAN</v>
          </cell>
          <cell r="D64" t="str">
            <v>:  Galian Utk Drainase, Saluran dan Saluran Air</v>
          </cell>
        </row>
        <row r="65">
          <cell r="A65" t="str">
            <v>SATUAN PEMBAYARAN</v>
          </cell>
          <cell r="D65" t="str">
            <v>:  M3</v>
          </cell>
          <cell r="J65" t="str">
            <v>URAIAN ANALISA HARGA SATUAN</v>
          </cell>
        </row>
        <row r="66">
          <cell r="J66" t="str">
            <v>Lanjutan</v>
          </cell>
        </row>
        <row r="68">
          <cell r="A68" t="str">
            <v>No.</v>
          </cell>
          <cell r="C68" t="str">
            <v>U R A I A N</v>
          </cell>
          <cell r="G68" t="str">
            <v>KODE</v>
          </cell>
          <cell r="H68" t="str">
            <v>KOEF.</v>
          </cell>
          <cell r="I68" t="str">
            <v>SATUAN</v>
          </cell>
          <cell r="J68" t="str">
            <v>KETERANGAN</v>
          </cell>
        </row>
        <row r="71">
          <cell r="C71" t="str">
            <v>Kapasitas Produksi / Jam   =</v>
          </cell>
          <cell r="E71" t="str">
            <v>V x Fa x 60</v>
          </cell>
          <cell r="G71" t="str">
            <v>Q2</v>
          </cell>
          <cell r="H71">
            <v>5.8885569999999996</v>
          </cell>
          <cell r="I71" t="str">
            <v>M3</v>
          </cell>
        </row>
        <row r="72">
          <cell r="E72" t="str">
            <v>Fk x Ts2</v>
          </cell>
        </row>
        <row r="75">
          <cell r="C75" t="str">
            <v>Koefisien Alat / M3</v>
          </cell>
          <cell r="D75" t="str">
            <v>=  1  :  Q2</v>
          </cell>
          <cell r="G75" t="str">
            <v>-</v>
          </cell>
          <cell r="H75">
            <v>0.169821</v>
          </cell>
          <cell r="I75" t="str">
            <v>Jam</v>
          </cell>
        </row>
        <row r="78">
          <cell r="A78" t="str">
            <v>2.d.</v>
          </cell>
          <cell r="C78" t="str">
            <v>ALAT  BANTU</v>
          </cell>
        </row>
        <row r="79">
          <cell r="C79" t="str">
            <v>Diperlukan alat-alat bantu kecil</v>
          </cell>
          <cell r="J79" t="str">
            <v>Lump Sump</v>
          </cell>
        </row>
        <row r="80">
          <cell r="C80" t="str">
            <v>- Sekop</v>
          </cell>
        </row>
        <row r="81">
          <cell r="C81" t="str">
            <v>- Keranjang + Sapu</v>
          </cell>
        </row>
        <row r="83">
          <cell r="A83" t="str">
            <v>3.</v>
          </cell>
          <cell r="C83" t="str">
            <v>TENAGA</v>
          </cell>
        </row>
        <row r="84">
          <cell r="C84" t="str">
            <v>Produksi menentukan : EXCAVATOR</v>
          </cell>
          <cell r="G84" t="str">
            <v>Q1</v>
          </cell>
          <cell r="H84">
            <v>109.57571</v>
          </cell>
          <cell r="I84" t="str">
            <v>M3/Jam</v>
          </cell>
        </row>
        <row r="85">
          <cell r="C85" t="str">
            <v>Produksi Galian / hari  =  Tk x Q1</v>
          </cell>
          <cell r="G85" t="str">
            <v>Qt</v>
          </cell>
          <cell r="H85">
            <v>767.02996800000005</v>
          </cell>
          <cell r="I85" t="str">
            <v>M3</v>
          </cell>
        </row>
        <row r="86">
          <cell r="C86" t="str">
            <v>Kebutuhan tenaga :</v>
          </cell>
        </row>
        <row r="87">
          <cell r="D87" t="str">
            <v>- Pekerja</v>
          </cell>
          <cell r="G87" t="str">
            <v>P</v>
          </cell>
          <cell r="H87">
            <v>4</v>
          </cell>
          <cell r="I87" t="str">
            <v>orang</v>
          </cell>
        </row>
        <row r="88">
          <cell r="D88" t="str">
            <v>- Mandor</v>
          </cell>
          <cell r="G88" t="str">
            <v>M</v>
          </cell>
          <cell r="H88">
            <v>1</v>
          </cell>
          <cell r="I88" t="str">
            <v>orang</v>
          </cell>
        </row>
        <row r="90">
          <cell r="C90" t="str">
            <v>Koefisien tenaga / M3   :</v>
          </cell>
        </row>
        <row r="91">
          <cell r="D91" t="str">
            <v>- Pekerja</v>
          </cell>
          <cell r="E91" t="str">
            <v>= (Tk x P) : Qt</v>
          </cell>
          <cell r="G91" t="str">
            <v>(L01)</v>
          </cell>
          <cell r="H91">
            <v>3.6504000000000002E-2</v>
          </cell>
          <cell r="I91" t="str">
            <v>Jam</v>
          </cell>
        </row>
        <row r="92">
          <cell r="D92" t="str">
            <v>- Mandor</v>
          </cell>
          <cell r="E92" t="str">
            <v>= (Tk x M) : Qt</v>
          </cell>
          <cell r="G92" t="str">
            <v>(L03)</v>
          </cell>
          <cell r="H92">
            <v>9.1260000000000004E-3</v>
          </cell>
          <cell r="I92" t="str">
            <v>Jam</v>
          </cell>
        </row>
        <row r="94">
          <cell r="A94" t="str">
            <v>4.</v>
          </cell>
          <cell r="C94" t="str">
            <v>HARGA DASAR SATUAN UPAH, BAHAN DAN ALAT</v>
          </cell>
        </row>
        <row r="95">
          <cell r="C95" t="str">
            <v>Lihat lampiran.</v>
          </cell>
        </row>
        <row r="97">
          <cell r="A97" t="str">
            <v>5.</v>
          </cell>
          <cell r="C97" t="str">
            <v>ANALISA HARGA SATUAN PEKERJAAN</v>
          </cell>
        </row>
        <row r="98">
          <cell r="C98" t="str">
            <v>Lihat perhitungan dalam FORMULIR STANDAR UNTUK</v>
          </cell>
        </row>
        <row r="99">
          <cell r="C99" t="str">
            <v>PEREKEMAN ANALISA MASING-MASING HARGA</v>
          </cell>
        </row>
        <row r="100">
          <cell r="C100" t="str">
            <v>SATUAN.</v>
          </cell>
        </row>
        <row r="101">
          <cell r="C101" t="str">
            <v>Didapat Harga Satuan Pekerjaan :</v>
          </cell>
        </row>
        <row r="103">
          <cell r="C103" t="str">
            <v>Rp.</v>
          </cell>
          <cell r="D103">
            <v>32339.519957</v>
          </cell>
          <cell r="E103" t="str">
            <v>/ M3</v>
          </cell>
        </row>
        <row r="106">
          <cell r="A106" t="str">
            <v>6.</v>
          </cell>
          <cell r="C106" t="str">
            <v>WAKTU PELAKSANAAN YANG DIPERLUKAN</v>
          </cell>
        </row>
        <row r="107">
          <cell r="C107" t="str">
            <v>Masa Pelaksanaan :</v>
          </cell>
          <cell r="D107" t="str">
            <v>. . . . . . . . . . . .</v>
          </cell>
          <cell r="E107" t="str">
            <v>bulan</v>
          </cell>
        </row>
        <row r="109">
          <cell r="A109" t="str">
            <v>7.</v>
          </cell>
          <cell r="C109" t="str">
            <v>VOLUME PEKERJAAN YANG DIPERLUKAN</v>
          </cell>
        </row>
        <row r="110">
          <cell r="C110" t="str">
            <v>Volume pekerjaan  :</v>
          </cell>
          <cell r="D110">
            <v>1</v>
          </cell>
          <cell r="E110" t="str">
            <v>M3</v>
          </cell>
        </row>
        <row r="121">
          <cell r="T121" t="str">
            <v>Analisa LI-22</v>
          </cell>
        </row>
        <row r="123">
          <cell r="A123" t="str">
            <v>ITEM PEMBAYARAN NO.</v>
          </cell>
          <cell r="D123" t="str">
            <v>:  2.2</v>
          </cell>
          <cell r="E123" t="str">
            <v>oke</v>
          </cell>
          <cell r="J123" t="str">
            <v>Analisa EI-22</v>
          </cell>
        </row>
        <row r="124">
          <cell r="A124" t="str">
            <v>JENIS PEKERJAAN</v>
          </cell>
          <cell r="D124" t="str">
            <v>:  Pasangan Batu Dengan Mortar untuk Saluran</v>
          </cell>
          <cell r="L124" t="str">
            <v>FORMULIR STANDAR UNTUK</v>
          </cell>
        </row>
        <row r="125">
          <cell r="A125" t="str">
            <v>SATUAN PEMBAYARAN</v>
          </cell>
          <cell r="D125" t="str">
            <v>:  M3</v>
          </cell>
          <cell r="J125" t="str">
            <v>URAIAN ANALISA HARGA SATUAN</v>
          </cell>
          <cell r="L125" t="str">
            <v>PEREKAMAN ANALISA MASING-MASING HARGA SATUAN</v>
          </cell>
        </row>
        <row r="126">
          <cell r="L126">
            <v>0</v>
          </cell>
        </row>
        <row r="128">
          <cell r="A128" t="str">
            <v>No.</v>
          </cell>
          <cell r="C128" t="str">
            <v>U R A I A N</v>
          </cell>
          <cell r="G128" t="str">
            <v>KODE</v>
          </cell>
          <cell r="H128" t="str">
            <v>KOEF.</v>
          </cell>
          <cell r="I128" t="str">
            <v>SATUAN</v>
          </cell>
          <cell r="J128" t="str">
            <v>KETERANGAN</v>
          </cell>
        </row>
        <row r="129">
          <cell r="L129" t="str">
            <v>PROYEK</v>
          </cell>
          <cell r="O129" t="str">
            <v>:</v>
          </cell>
        </row>
        <row r="130">
          <cell r="L130" t="str">
            <v>No. PAKET KONTRAK</v>
          </cell>
          <cell r="O130" t="str">
            <v>:</v>
          </cell>
        </row>
        <row r="131">
          <cell r="A131" t="str">
            <v>I.</v>
          </cell>
          <cell r="C131" t="str">
            <v>ASUMSI</v>
          </cell>
          <cell r="L131" t="str">
            <v>NAMA PAKET</v>
          </cell>
          <cell r="O131" t="str">
            <v>:</v>
          </cell>
        </row>
        <row r="132">
          <cell r="A132">
            <v>1</v>
          </cell>
          <cell r="C132" t="str">
            <v>Menggunakan alat (cara mekanik)</v>
          </cell>
          <cell r="L132" t="str">
            <v>PROP / KAB / KODYA</v>
          </cell>
          <cell r="O132" t="str">
            <v>:</v>
          </cell>
        </row>
        <row r="133">
          <cell r="A133">
            <v>2</v>
          </cell>
          <cell r="C133" t="str">
            <v>Lokasi pekerjaan : sepanjang jalan</v>
          </cell>
          <cell r="L133" t="str">
            <v>ITEM PEMBAYARAN NO.</v>
          </cell>
          <cell r="O133" t="str">
            <v>:  2.2</v>
          </cell>
          <cell r="R133" t="str">
            <v>PERKIRAAN VOL. PEK.</v>
          </cell>
          <cell r="T133" t="str">
            <v>:</v>
          </cell>
          <cell r="U133">
            <v>1</v>
          </cell>
        </row>
        <row r="134">
          <cell r="A134">
            <v>3</v>
          </cell>
          <cell r="C134" t="str">
            <v>Bahan dasar (batu, pasir dan semen) diterima</v>
          </cell>
          <cell r="L134" t="str">
            <v>JENIS PEKERJAAN</v>
          </cell>
          <cell r="O134" t="str">
            <v>:  Pasangan Batu Dengan Mortar untuk Saluran</v>
          </cell>
          <cell r="R134" t="str">
            <v>TOTAL HARGA (Rp.)</v>
          </cell>
          <cell r="T134" t="str">
            <v>:</v>
          </cell>
          <cell r="U134">
            <v>32339.52</v>
          </cell>
        </row>
        <row r="135">
          <cell r="C135" t="str">
            <v>seluruhnya di lokasi pekerjaan</v>
          </cell>
          <cell r="L135" t="str">
            <v>SATUAN PEMBAYARAN</v>
          </cell>
          <cell r="O135" t="str">
            <v>:  M3</v>
          </cell>
          <cell r="R135" t="str">
            <v>% THD. BIAYA PROYEK</v>
          </cell>
          <cell r="T135" t="str">
            <v>:</v>
          </cell>
          <cell r="U135" t="str">
            <v>#DIV/0!</v>
          </cell>
        </row>
        <row r="136">
          <cell r="A136">
            <v>4</v>
          </cell>
          <cell r="C136" t="str">
            <v>Jarak rata-rata Base camp ke lokasi pekerjaan</v>
          </cell>
          <cell r="G136" t="str">
            <v>L</v>
          </cell>
          <cell r="H136">
            <v>8.7249999999999996</v>
          </cell>
          <cell r="I136" t="str">
            <v>KM</v>
          </cell>
        </row>
        <row r="137">
          <cell r="A137">
            <v>5</v>
          </cell>
          <cell r="C137" t="str">
            <v>Jam kerja efektif per-hari</v>
          </cell>
          <cell r="G137" t="str">
            <v>Tk</v>
          </cell>
          <cell r="H137">
            <v>7</v>
          </cell>
          <cell r="I137" t="str">
            <v>jam</v>
          </cell>
        </row>
        <row r="138">
          <cell r="A138">
            <v>6</v>
          </cell>
          <cell r="C138" t="str">
            <v>Perbandingan Pasir &amp; Semen</v>
          </cell>
          <cell r="E138" t="str">
            <v>: - Volume Semen</v>
          </cell>
          <cell r="G138" t="str">
            <v>Sm</v>
          </cell>
          <cell r="H138">
            <v>20</v>
          </cell>
          <cell r="I138" t="str">
            <v>%</v>
          </cell>
          <cell r="J138" t="str">
            <v>Kuat Tekan min.</v>
          </cell>
          <cell r="Q138" t="str">
            <v>PERKIRAAN</v>
          </cell>
          <cell r="R138" t="str">
            <v>HARGA</v>
          </cell>
          <cell r="S138" t="str">
            <v>JUMLAH</v>
          </cell>
        </row>
        <row r="139">
          <cell r="E139" t="str">
            <v>: - Volume Pasir</v>
          </cell>
          <cell r="G139" t="str">
            <v>Ps</v>
          </cell>
          <cell r="H139">
            <v>80</v>
          </cell>
          <cell r="I139" t="str">
            <v>%</v>
          </cell>
          <cell r="J139" t="str">
            <v>50 kg/cm2</v>
          </cell>
          <cell r="L139" t="str">
            <v>NO.</v>
          </cell>
          <cell r="N139" t="str">
            <v>KOMPONEN</v>
          </cell>
          <cell r="P139" t="str">
            <v>SATUAN</v>
          </cell>
          <cell r="Q139" t="str">
            <v>KUANTITAS</v>
          </cell>
          <cell r="R139" t="str">
            <v>SATUAN</v>
          </cell>
          <cell r="S139" t="str">
            <v>HARGA</v>
          </cell>
        </row>
        <row r="140">
          <cell r="A140">
            <v>7</v>
          </cell>
          <cell r="C140" t="str">
            <v>Perbandingan Batu &amp; Mortar  :</v>
          </cell>
          <cell r="R140" t="str">
            <v>(Rp.)</v>
          </cell>
          <cell r="S140" t="str">
            <v>(Rp.)</v>
          </cell>
        </row>
        <row r="141">
          <cell r="C141" t="str">
            <v>- Batu</v>
          </cell>
          <cell r="G141" t="str">
            <v>Bt</v>
          </cell>
          <cell r="H141">
            <v>60</v>
          </cell>
          <cell r="I141" t="str">
            <v>%</v>
          </cell>
        </row>
        <row r="142">
          <cell r="C142" t="str">
            <v>- Mortar (campuran semen &amp; pasir)</v>
          </cell>
          <cell r="G142" t="str">
            <v>Mr</v>
          </cell>
          <cell r="H142">
            <v>40</v>
          </cell>
          <cell r="I142" t="str">
            <v>%</v>
          </cell>
        </row>
        <row r="143">
          <cell r="A143">
            <v>8</v>
          </cell>
          <cell r="C143" t="str">
            <v>Berat Jenis Bahan  :</v>
          </cell>
          <cell r="L143" t="str">
            <v>A.</v>
          </cell>
          <cell r="N143" t="str">
            <v>TENAGA</v>
          </cell>
        </row>
        <row r="144">
          <cell r="C144" t="str">
            <v>- Pasangan Batu Dengan Mortar</v>
          </cell>
          <cell r="G144" t="str">
            <v>D1</v>
          </cell>
          <cell r="H144">
            <v>2.4</v>
          </cell>
          <cell r="I144" t="str">
            <v>ton/M3</v>
          </cell>
        </row>
        <row r="145">
          <cell r="C145" t="str">
            <v>- Batu</v>
          </cell>
          <cell r="G145" t="str">
            <v>D2</v>
          </cell>
          <cell r="H145">
            <v>1.6</v>
          </cell>
          <cell r="I145" t="str">
            <v>ton/M3</v>
          </cell>
          <cell r="L145" t="str">
            <v>1.</v>
          </cell>
          <cell r="N145" t="str">
            <v>Pekerja</v>
          </cell>
          <cell r="O145" t="str">
            <v>(L01)</v>
          </cell>
          <cell r="P145" t="str">
            <v>jam</v>
          </cell>
          <cell r="Q145">
            <v>5.2208839999999999</v>
          </cell>
          <cell r="R145">
            <v>2857.14</v>
          </cell>
          <cell r="U145">
            <v>14916.795181</v>
          </cell>
        </row>
        <row r="146">
          <cell r="C146" t="str">
            <v>- Adukan (mortar)</v>
          </cell>
          <cell r="G146" t="str">
            <v>D3</v>
          </cell>
          <cell r="H146">
            <v>1.8</v>
          </cell>
          <cell r="I146" t="str">
            <v>ton/M3</v>
          </cell>
          <cell r="L146" t="str">
            <v>2.</v>
          </cell>
          <cell r="N146" t="str">
            <v>Tukang Batu</v>
          </cell>
          <cell r="O146" t="str">
            <v>(L02)</v>
          </cell>
          <cell r="P146" t="str">
            <v>jam</v>
          </cell>
          <cell r="Q146">
            <v>1.566265</v>
          </cell>
          <cell r="R146">
            <v>4285.71</v>
          </cell>
          <cell r="U146">
            <v>6712.5578310000001</v>
          </cell>
        </row>
        <row r="147">
          <cell r="C147" t="str">
            <v>- Pasir</v>
          </cell>
          <cell r="G147" t="str">
            <v>D4</v>
          </cell>
          <cell r="H147">
            <v>1.67</v>
          </cell>
          <cell r="I147" t="str">
            <v>ton/M3</v>
          </cell>
          <cell r="L147" t="str">
            <v>3.</v>
          </cell>
          <cell r="N147" t="str">
            <v>Mandor</v>
          </cell>
          <cell r="O147" t="str">
            <v>(L03)</v>
          </cell>
          <cell r="P147" t="str">
            <v>jam</v>
          </cell>
          <cell r="Q147">
            <v>0.522088</v>
          </cell>
          <cell r="R147">
            <v>3214.29</v>
          </cell>
          <cell r="U147">
            <v>1678.1433730000001</v>
          </cell>
        </row>
        <row r="148">
          <cell r="C148" t="str">
            <v>- Semen Portland</v>
          </cell>
          <cell r="G148" t="str">
            <v>D5</v>
          </cell>
          <cell r="H148">
            <v>1.44</v>
          </cell>
          <cell r="I148" t="str">
            <v>ton/M3</v>
          </cell>
        </row>
        <row r="149">
          <cell r="Q149" t="str">
            <v>JUMLAH HARGA TENAGA</v>
          </cell>
          <cell r="U149">
            <v>23307.496385999999</v>
          </cell>
        </row>
        <row r="150">
          <cell r="A150" t="str">
            <v>II.</v>
          </cell>
          <cell r="C150" t="str">
            <v>URUTAN KERJA</v>
          </cell>
        </row>
        <row r="151">
          <cell r="A151">
            <v>1</v>
          </cell>
          <cell r="C151" t="str">
            <v>Semen, pasir dan air dicampur dan diaduk menjadi</v>
          </cell>
          <cell r="L151" t="str">
            <v>B.</v>
          </cell>
          <cell r="N151" t="str">
            <v>BAHAN</v>
          </cell>
        </row>
        <row r="152">
          <cell r="C152" t="str">
            <v>mortar dengan menggunakan alat bantu</v>
          </cell>
        </row>
        <row r="153">
          <cell r="A153">
            <v>2</v>
          </cell>
          <cell r="C153" t="str">
            <v>Batu dibersihkan dan dibasahi seluruh permukaannya</v>
          </cell>
          <cell r="L153" t="str">
            <v>1.</v>
          </cell>
          <cell r="N153" t="str">
            <v>Batu</v>
          </cell>
          <cell r="O153" t="str">
            <v>(M02)</v>
          </cell>
          <cell r="P153" t="str">
            <v>M3</v>
          </cell>
          <cell r="Q153">
            <v>1.08</v>
          </cell>
          <cell r="R153">
            <v>166100</v>
          </cell>
          <cell r="U153">
            <v>179388</v>
          </cell>
        </row>
        <row r="154">
          <cell r="C154" t="str">
            <v>sebelum dipasang</v>
          </cell>
          <cell r="L154" t="str">
            <v>2.</v>
          </cell>
          <cell r="N154" t="str">
            <v>Semen (PC)</v>
          </cell>
          <cell r="O154" t="str">
            <v>(M12)</v>
          </cell>
          <cell r="P154" t="str">
            <v>zak</v>
          </cell>
          <cell r="Q154">
            <v>161</v>
          </cell>
          <cell r="R154">
            <v>688.65625</v>
          </cell>
          <cell r="U154">
            <v>110873.65625</v>
          </cell>
        </row>
        <row r="155">
          <cell r="A155">
            <v>3</v>
          </cell>
          <cell r="C155" t="str">
            <v>Penyelesaian dan perapihan setelah pemasangan</v>
          </cell>
          <cell r="L155" t="str">
            <v>3.</v>
          </cell>
          <cell r="N155" t="str">
            <v>Pasir</v>
          </cell>
          <cell r="O155" t="str">
            <v>(M01)</v>
          </cell>
          <cell r="P155" t="str">
            <v>M3</v>
          </cell>
          <cell r="Q155">
            <v>0.48287400000000003</v>
          </cell>
          <cell r="R155">
            <v>54300</v>
          </cell>
          <cell r="U155">
            <v>26220.071855999999</v>
          </cell>
        </row>
        <row r="157">
          <cell r="A157" t="str">
            <v>III.</v>
          </cell>
          <cell r="C157" t="str">
            <v>PEMAKAIAN BAHAN, ALAT DAN TENAGA</v>
          </cell>
        </row>
        <row r="159">
          <cell r="A159" t="str">
            <v>1.</v>
          </cell>
          <cell r="C159" t="str">
            <v>BAHAN</v>
          </cell>
        </row>
        <row r="160">
          <cell r="A160" t="str">
            <v>1.a.</v>
          </cell>
          <cell r="C160" t="str">
            <v>Batu     -----&gt;</v>
          </cell>
          <cell r="D160" t="str">
            <v>{(Bt x D1 x 1 M3) : D2} x 1.20</v>
          </cell>
          <cell r="G160" t="str">
            <v>(M02)</v>
          </cell>
          <cell r="H160">
            <v>1.08</v>
          </cell>
          <cell r="I160" t="str">
            <v>M3</v>
          </cell>
          <cell r="J160" t="str">
            <v>Lepas</v>
          </cell>
          <cell r="Q160" t="str">
            <v>JUMLAH HARGA BAHAN</v>
          </cell>
          <cell r="U160">
            <v>316481.728106</v>
          </cell>
        </row>
        <row r="161">
          <cell r="A161" t="str">
            <v>1.b.</v>
          </cell>
          <cell r="C161" t="str">
            <v>Semen    ----&gt;</v>
          </cell>
          <cell r="D161" t="str">
            <v>Sm x {(Mr x D1 x 1 M3} : D3} x 1.05</v>
          </cell>
          <cell r="H161">
            <v>0.112</v>
          </cell>
          <cell r="I161" t="str">
            <v>M3</v>
          </cell>
        </row>
        <row r="162">
          <cell r="D162" t="str">
            <v>x {D5 x (1000)}</v>
          </cell>
          <cell r="G162" t="str">
            <v>(M12)</v>
          </cell>
          <cell r="H162">
            <v>161</v>
          </cell>
          <cell r="I162" t="str">
            <v>Kg</v>
          </cell>
          <cell r="L162" t="str">
            <v>C.</v>
          </cell>
          <cell r="N162" t="str">
            <v>PERALATAN</v>
          </cell>
        </row>
        <row r="163">
          <cell r="A163" t="str">
            <v>1.c.</v>
          </cell>
          <cell r="C163" t="str">
            <v>Pasir    -----&gt;</v>
          </cell>
          <cell r="D163" t="str">
            <v>Ps x {(Mr x D1 x 1 M3) : D4} x 1.05</v>
          </cell>
          <cell r="G163" t="str">
            <v>(M01)</v>
          </cell>
          <cell r="H163">
            <v>0.48287400000000003</v>
          </cell>
          <cell r="I163" t="str">
            <v>M3</v>
          </cell>
        </row>
        <row r="164">
          <cell r="L164" t="str">
            <v>1.</v>
          </cell>
          <cell r="N164" t="str">
            <v>Conc. Mixer</v>
          </cell>
          <cell r="O164" t="str">
            <v>(E06)</v>
          </cell>
          <cell r="P164" t="str">
            <v>jam</v>
          </cell>
          <cell r="Q164">
            <v>0.522088</v>
          </cell>
          <cell r="R164">
            <v>47472.058636000002</v>
          </cell>
          <cell r="U164">
            <v>24784.608927000001</v>
          </cell>
        </row>
        <row r="165">
          <cell r="A165" t="str">
            <v>2.</v>
          </cell>
          <cell r="C165" t="str">
            <v>ALAT</v>
          </cell>
          <cell r="L165" t="str">
            <v>2.</v>
          </cell>
          <cell r="N165" t="str">
            <v>Alat Bantu</v>
          </cell>
          <cell r="P165" t="str">
            <v>Ls</v>
          </cell>
          <cell r="Q165">
            <v>1</v>
          </cell>
          <cell r="R165">
            <v>900</v>
          </cell>
          <cell r="U165">
            <v>900</v>
          </cell>
        </row>
        <row r="166">
          <cell r="A166" t="str">
            <v>2.a.</v>
          </cell>
          <cell r="C166" t="str">
            <v>CONCRETE MIXER</v>
          </cell>
          <cell r="G166" t="str">
            <v>(E06)</v>
          </cell>
        </row>
        <row r="167">
          <cell r="C167" t="str">
            <v>Kapasitas Alat</v>
          </cell>
          <cell r="G167" t="str">
            <v>V</v>
          </cell>
          <cell r="H167">
            <v>500</v>
          </cell>
          <cell r="I167" t="str">
            <v>Liter</v>
          </cell>
        </row>
        <row r="168">
          <cell r="C168" t="str">
            <v>Faktor Efisiensi Alat</v>
          </cell>
          <cell r="G168" t="str">
            <v>Fa</v>
          </cell>
          <cell r="H168">
            <v>0.83</v>
          </cell>
          <cell r="I168" t="str">
            <v>-</v>
          </cell>
        </row>
        <row r="169">
          <cell r="C169" t="str">
            <v>Waktu siklus   :</v>
          </cell>
          <cell r="D169" t="str">
            <v>(T1 + T2 + T3 + T4)</v>
          </cell>
        </row>
        <row r="170">
          <cell r="C170" t="str">
            <v>-  Memuat</v>
          </cell>
          <cell r="G170" t="str">
            <v>T1</v>
          </cell>
          <cell r="H170">
            <v>5</v>
          </cell>
          <cell r="I170" t="str">
            <v>menit</v>
          </cell>
        </row>
        <row r="171">
          <cell r="C171" t="str">
            <v>-  Mengaduk</v>
          </cell>
          <cell r="G171" t="str">
            <v>T2</v>
          </cell>
          <cell r="H171">
            <v>3.5</v>
          </cell>
          <cell r="I171" t="str">
            <v>menit</v>
          </cell>
          <cell r="Q171" t="str">
            <v>JUMLAH HARGA PERALATAN</v>
          </cell>
          <cell r="U171">
            <v>25684.608927000001</v>
          </cell>
        </row>
        <row r="172">
          <cell r="C172" t="str">
            <v>-  Menuang</v>
          </cell>
          <cell r="G172" t="str">
            <v>T3</v>
          </cell>
          <cell r="H172">
            <v>3</v>
          </cell>
          <cell r="I172" t="str">
            <v>menit</v>
          </cell>
        </row>
        <row r="173">
          <cell r="C173" t="str">
            <v>-  Menunggu, dll.</v>
          </cell>
          <cell r="G173" t="str">
            <v>T4</v>
          </cell>
          <cell r="H173">
            <v>1.5</v>
          </cell>
          <cell r="I173" t="str">
            <v>menit</v>
          </cell>
          <cell r="L173" t="str">
            <v>D.</v>
          </cell>
          <cell r="N173" t="str">
            <v>JUMLAH HARGA TENAGA, BAHAN DAN PERALATAN  ( A + B + C )</v>
          </cell>
          <cell r="U173">
            <v>365473.83341800002</v>
          </cell>
        </row>
        <row r="174">
          <cell r="G174" t="str">
            <v>Ts1</v>
          </cell>
          <cell r="H174">
            <v>13</v>
          </cell>
          <cell r="I174" t="str">
            <v>menit</v>
          </cell>
          <cell r="L174" t="str">
            <v>E.</v>
          </cell>
          <cell r="N174" t="str">
            <v>OVERHEAD &amp; PROFIT</v>
          </cell>
          <cell r="P174">
            <v>10</v>
          </cell>
          <cell r="Q174" t="str">
            <v>%  x  D</v>
          </cell>
          <cell r="U174">
            <v>36547.383342000001</v>
          </cell>
        </row>
        <row r="175">
          <cell r="L175" t="str">
            <v>F.</v>
          </cell>
          <cell r="N175" t="str">
            <v>HARGA SATUAN PEKERJAAN  ( D + E )</v>
          </cell>
          <cell r="U175">
            <v>402021.21675999998</v>
          </cell>
        </row>
        <row r="176">
          <cell r="C176" t="str">
            <v>Kap. Prod. / jam  =</v>
          </cell>
          <cell r="D176" t="str">
            <v>V x Fa x 60</v>
          </cell>
          <cell r="G176" t="str">
            <v>Q1</v>
          </cell>
          <cell r="H176">
            <v>1.9153849999999999</v>
          </cell>
          <cell r="I176" t="str">
            <v>M3</v>
          </cell>
          <cell r="L176" t="str">
            <v>Note: 1</v>
          </cell>
          <cell r="N176" t="str">
            <v>SATUAN dapat berdasarkan atas jam operasi untuk Tenaga Kerja dan Peralatan, volume dan/atau ukuran</v>
          </cell>
        </row>
        <row r="177">
          <cell r="D177" t="str">
            <v>1000 x Ts1</v>
          </cell>
          <cell r="N177" t="str">
            <v>berat untuk bahan-bahan.</v>
          </cell>
        </row>
        <row r="178">
          <cell r="L178">
            <v>2</v>
          </cell>
          <cell r="N178" t="str">
            <v>Kuantitas satuan adalah kuantitas setiap komponen untuk menyelesaikan satu satuan pekerjaan dari nomor</v>
          </cell>
        </row>
        <row r="179">
          <cell r="C179" t="str">
            <v>Koefisien Alat / M3</v>
          </cell>
          <cell r="D179" t="str">
            <v>=   1  :  Q1</v>
          </cell>
          <cell r="G179" t="str">
            <v>(E06)</v>
          </cell>
          <cell r="H179">
            <v>0.522088</v>
          </cell>
          <cell r="I179" t="str">
            <v>jam</v>
          </cell>
          <cell r="N179" t="str">
            <v>mata pembayaran.</v>
          </cell>
        </row>
        <row r="180">
          <cell r="L180">
            <v>3</v>
          </cell>
          <cell r="N180" t="str">
            <v>Biaya satuan untuk peralatan sudah termasuk bahan bakar, bahan habis dipakai dan operator.</v>
          </cell>
        </row>
        <row r="181">
          <cell r="L181">
            <v>4</v>
          </cell>
          <cell r="N181" t="str">
            <v>Biaya satuan sudah termasuk pengeluaran untuk seluruh pajak yang berkaitan (tetapi tidak termasuk PPN</v>
          </cell>
        </row>
        <row r="182">
          <cell r="N182" t="str">
            <v>yang dibayar dari kontrak) dan biaya-biaya lainnya.</v>
          </cell>
        </row>
        <row r="183">
          <cell r="J183" t="str">
            <v>Berlanjut ke halaman berikut</v>
          </cell>
        </row>
        <row r="184">
          <cell r="A184" t="str">
            <v>ITEM PEMBAYARAN NO.</v>
          </cell>
          <cell r="D184" t="str">
            <v>:  2.2</v>
          </cell>
          <cell r="J184" t="str">
            <v>Analisa EI-22</v>
          </cell>
        </row>
        <row r="185">
          <cell r="A185" t="str">
            <v>JENIS PEKERJAAN</v>
          </cell>
          <cell r="D185" t="str">
            <v>:  Pasangan Batu Dengan Mortar untuk Saluran</v>
          </cell>
        </row>
        <row r="186">
          <cell r="A186" t="str">
            <v>SATUAN PEMBAYARAN</v>
          </cell>
          <cell r="D186" t="str">
            <v>:  M3</v>
          </cell>
          <cell r="J186" t="str">
            <v>URAIAN ANALISA HARGA SATUAN</v>
          </cell>
        </row>
        <row r="187">
          <cell r="J187" t="str">
            <v>Lanjutan</v>
          </cell>
        </row>
        <row r="189">
          <cell r="A189" t="str">
            <v>No.</v>
          </cell>
          <cell r="C189" t="str">
            <v>U R A I A N</v>
          </cell>
          <cell r="G189" t="str">
            <v>KODE</v>
          </cell>
          <cell r="H189" t="str">
            <v>KOEF.</v>
          </cell>
          <cell r="I189" t="str">
            <v>SATUAN</v>
          </cell>
          <cell r="J189" t="str">
            <v>KETERANGAN</v>
          </cell>
        </row>
        <row r="193">
          <cell r="A193" t="str">
            <v>2.a.</v>
          </cell>
          <cell r="C193" t="str">
            <v>ALAT BANTU</v>
          </cell>
          <cell r="I193" t="str">
            <v>Lump Sum</v>
          </cell>
        </row>
        <row r="194">
          <cell r="C194" t="str">
            <v>Diperlukan  :</v>
          </cell>
        </row>
        <row r="195">
          <cell r="C195" t="str">
            <v>- Sekop</v>
          </cell>
          <cell r="D195" t="str">
            <v>=  4  buah</v>
          </cell>
        </row>
        <row r="196">
          <cell r="C196" t="str">
            <v>- Pacul</v>
          </cell>
          <cell r="D196" t="str">
            <v>=  4  buah</v>
          </cell>
        </row>
        <row r="197">
          <cell r="C197" t="str">
            <v>- Sendok Semen</v>
          </cell>
          <cell r="D197" t="str">
            <v>=  4  buah</v>
          </cell>
        </row>
        <row r="198">
          <cell r="C198" t="str">
            <v>- Ember Cor</v>
          </cell>
          <cell r="D198" t="str">
            <v>=  8  buah</v>
          </cell>
        </row>
        <row r="199">
          <cell r="C199" t="str">
            <v>- Gerobak Dorong</v>
          </cell>
          <cell r="D199" t="str">
            <v>=  3  buah</v>
          </cell>
        </row>
        <row r="203">
          <cell r="A203" t="str">
            <v>3.</v>
          </cell>
          <cell r="C203" t="str">
            <v>TENAGA</v>
          </cell>
        </row>
        <row r="204">
          <cell r="C204" t="str">
            <v>Produksi Pas. Batu yang menentukan</v>
          </cell>
          <cell r="E204" t="str">
            <v>( Prod. C. Mixer )</v>
          </cell>
          <cell r="G204" t="str">
            <v>Q1</v>
          </cell>
          <cell r="H204">
            <v>1.9153849999999999</v>
          </cell>
          <cell r="I204" t="str">
            <v>M3/Jam</v>
          </cell>
        </row>
        <row r="205">
          <cell r="C205" t="str">
            <v>Produksi Pasangan Batu dalam 1 hari  =  Tk x Q1</v>
          </cell>
          <cell r="G205" t="str">
            <v>Qt</v>
          </cell>
          <cell r="H205">
            <v>13.407692000000001</v>
          </cell>
          <cell r="I205" t="str">
            <v>M3</v>
          </cell>
        </row>
        <row r="207">
          <cell r="C207" t="str">
            <v>Kebutuhan tenaga :</v>
          </cell>
          <cell r="D207" t="str">
            <v>- Mandor</v>
          </cell>
          <cell r="G207" t="str">
            <v>M</v>
          </cell>
          <cell r="H207">
            <v>1</v>
          </cell>
          <cell r="I207" t="str">
            <v>orang</v>
          </cell>
        </row>
        <row r="208">
          <cell r="D208" t="str">
            <v>- Tukang Batu</v>
          </cell>
          <cell r="G208" t="str">
            <v>Tb</v>
          </cell>
          <cell r="H208">
            <v>3</v>
          </cell>
          <cell r="I208" t="str">
            <v>orang</v>
          </cell>
        </row>
        <row r="209">
          <cell r="D209" t="str">
            <v>- Pekerja</v>
          </cell>
          <cell r="G209" t="str">
            <v>P</v>
          </cell>
          <cell r="H209">
            <v>10</v>
          </cell>
          <cell r="I209" t="str">
            <v>orang</v>
          </cell>
        </row>
        <row r="211">
          <cell r="C211" t="str">
            <v>Koefisien Tenaga / M3   :</v>
          </cell>
        </row>
        <row r="212">
          <cell r="D212" t="str">
            <v>-  Mandor</v>
          </cell>
          <cell r="E212" t="str">
            <v>= (Tk x M) : Qt</v>
          </cell>
          <cell r="G212" t="str">
            <v>(L03)</v>
          </cell>
          <cell r="H212">
            <v>0.522088</v>
          </cell>
          <cell r="I212" t="str">
            <v>jam</v>
          </cell>
        </row>
        <row r="213">
          <cell r="D213" t="str">
            <v>-  Tukang</v>
          </cell>
          <cell r="E213" t="str">
            <v>= (Tk x Tb) : Qt</v>
          </cell>
          <cell r="G213" t="str">
            <v>(L02)</v>
          </cell>
          <cell r="H213">
            <v>1.566265</v>
          </cell>
          <cell r="I213" t="str">
            <v>jam</v>
          </cell>
        </row>
        <row r="214">
          <cell r="D214" t="str">
            <v>-  Pekerja</v>
          </cell>
          <cell r="E214" t="str">
            <v>= (Tk x P) : Qt</v>
          </cell>
          <cell r="G214" t="str">
            <v>(L01)</v>
          </cell>
          <cell r="H214">
            <v>5.2208839999999999</v>
          </cell>
          <cell r="I214" t="str">
            <v>jam</v>
          </cell>
        </row>
        <row r="216">
          <cell r="A216" t="str">
            <v>4.</v>
          </cell>
          <cell r="C216" t="str">
            <v>HARGA DASAR SATUAN UPAH, BAHAN DAN ALAT</v>
          </cell>
        </row>
        <row r="217">
          <cell r="C217" t="str">
            <v>Lihat lampiran.</v>
          </cell>
        </row>
        <row r="219">
          <cell r="A219" t="str">
            <v>5.</v>
          </cell>
          <cell r="C219" t="str">
            <v>ANALISA HARGA SATUAN PEKERJAAN</v>
          </cell>
        </row>
        <row r="220">
          <cell r="C220" t="str">
            <v>Lihat perhitungan dalam FORMULIR STANDAR UNTUK</v>
          </cell>
        </row>
        <row r="221">
          <cell r="C221" t="str">
            <v>PEREKEMAN ANALISA MASING-MASING HARGA</v>
          </cell>
        </row>
        <row r="222">
          <cell r="C222" t="str">
            <v>SATUAN.</v>
          </cell>
        </row>
        <row r="223">
          <cell r="C223" t="str">
            <v>Didapat Harga Satuan Pekerjaan :</v>
          </cell>
        </row>
        <row r="225">
          <cell r="C225" t="str">
            <v>Rp.</v>
          </cell>
          <cell r="D225">
            <v>402021.21675999998</v>
          </cell>
          <cell r="E225" t="str">
            <v>/ M3</v>
          </cell>
        </row>
        <row r="228">
          <cell r="A228" t="str">
            <v>6.</v>
          </cell>
          <cell r="C228" t="str">
            <v>WAKTU PELAKSANAAN YANG DIPERLUKAN</v>
          </cell>
        </row>
        <row r="229">
          <cell r="C229" t="str">
            <v>Masa Pelaksanaan :</v>
          </cell>
          <cell r="D229" t="str">
            <v>. . . . . . . . . . . .</v>
          </cell>
          <cell r="E229" t="str">
            <v>bulan</v>
          </cell>
        </row>
        <row r="231">
          <cell r="A231" t="str">
            <v>7.</v>
          </cell>
          <cell r="C231" t="str">
            <v>VOLUME PEKERJAAN YANG DIPERLUKAN</v>
          </cell>
        </row>
        <row r="232">
          <cell r="C232" t="str">
            <v>Volume pekerjaan  :</v>
          </cell>
          <cell r="D232">
            <v>1</v>
          </cell>
          <cell r="E232" t="str">
            <v>M3</v>
          </cell>
        </row>
        <row r="243">
          <cell r="A243" t="str">
            <v>ITEM PEMBAYARAN NO.</v>
          </cell>
          <cell r="D243" t="str">
            <v>:  2.3 (1)</v>
          </cell>
          <cell r="J243" t="str">
            <v>Analisa EI-231</v>
          </cell>
        </row>
        <row r="244">
          <cell r="A244" t="str">
            <v>JENIS PEKERJAAN</v>
          </cell>
          <cell r="D244" t="str">
            <v>:  Gorong2 Pipa Beton Bertulang Diameter &lt; 500 mm</v>
          </cell>
          <cell r="L244" t="str">
            <v>FORMULIR STANDAR UNTUK</v>
          </cell>
        </row>
        <row r="245">
          <cell r="A245" t="str">
            <v>SATUAN PEMBAYARAN</v>
          </cell>
          <cell r="D245" t="str">
            <v>:  M1</v>
          </cell>
          <cell r="J245" t="str">
            <v>URAIAN ANALISA HARGA SATUAN</v>
          </cell>
          <cell r="L245" t="str">
            <v>PEREKAMAN ANALISA MASING-MASING HARGA SATUAN</v>
          </cell>
        </row>
        <row r="246">
          <cell r="L246">
            <v>0</v>
          </cell>
        </row>
        <row r="248">
          <cell r="A248" t="str">
            <v>No.</v>
          </cell>
          <cell r="C248" t="str">
            <v>U R A I A N</v>
          </cell>
          <cell r="G248" t="str">
            <v>KODE</v>
          </cell>
          <cell r="H248" t="str">
            <v>KOEF.</v>
          </cell>
          <cell r="I248" t="str">
            <v>SATUAN</v>
          </cell>
          <cell r="J248" t="str">
            <v>KETERANGAN</v>
          </cell>
        </row>
        <row r="249">
          <cell r="L249" t="str">
            <v>PROYEK</v>
          </cell>
          <cell r="O249" t="str">
            <v>:</v>
          </cell>
        </row>
        <row r="250">
          <cell r="L250" t="str">
            <v>No. PAKET KONTRAK</v>
          </cell>
          <cell r="O250" t="str">
            <v>:</v>
          </cell>
        </row>
        <row r="251">
          <cell r="A251" t="str">
            <v>I.</v>
          </cell>
          <cell r="C251" t="str">
            <v>ASUMSI</v>
          </cell>
          <cell r="L251" t="str">
            <v>NAMA PAKET</v>
          </cell>
          <cell r="O251" t="str">
            <v>:</v>
          </cell>
        </row>
        <row r="252">
          <cell r="A252">
            <v>1</v>
          </cell>
          <cell r="C252" t="str">
            <v>Pekerjaan dilakukan secara mekanik/manual</v>
          </cell>
          <cell r="L252" t="str">
            <v>PROP / KAB / KODYA</v>
          </cell>
          <cell r="O252" t="str">
            <v>:</v>
          </cell>
        </row>
        <row r="253">
          <cell r="A253">
            <v>2</v>
          </cell>
          <cell r="C253" t="str">
            <v>Lokasi pekerjaan : sepanjang jalan</v>
          </cell>
          <cell r="L253" t="str">
            <v>ITEM PEMBAYARAN NO.</v>
          </cell>
          <cell r="O253" t="str">
            <v>:  2.3 (1)</v>
          </cell>
          <cell r="R253" t="str">
            <v>PERKIRAAN VOL. PEK.</v>
          </cell>
          <cell r="T253" t="str">
            <v>:</v>
          </cell>
          <cell r="U253">
            <v>1</v>
          </cell>
        </row>
        <row r="254">
          <cell r="A254">
            <v>3</v>
          </cell>
          <cell r="C254" t="str">
            <v>Diameter bagian dalam gorong-gorong</v>
          </cell>
          <cell r="G254" t="str">
            <v>d</v>
          </cell>
          <cell r="H254">
            <v>0.5</v>
          </cell>
          <cell r="I254" t="str">
            <v>m</v>
          </cell>
          <cell r="L254" t="str">
            <v>JENIS PEKERJAAN</v>
          </cell>
          <cell r="O254" t="str">
            <v>:  Gorong2 Pipa Beton Bertulang Diameter &lt; 500 mm</v>
          </cell>
          <cell r="R254" t="str">
            <v>TOTAL HARGA (Rp.)</v>
          </cell>
          <cell r="T254" t="str">
            <v>:</v>
          </cell>
          <cell r="U254">
            <v>218715.293443</v>
          </cell>
        </row>
        <row r="255">
          <cell r="A255">
            <v>4</v>
          </cell>
          <cell r="C255" t="str">
            <v>Jarak rata-rata Base Camp ke lokasi pekerjaan</v>
          </cell>
          <cell r="G255" t="str">
            <v>L</v>
          </cell>
          <cell r="H255">
            <v>8.7249999999999996</v>
          </cell>
          <cell r="I255" t="str">
            <v>Km</v>
          </cell>
          <cell r="L255" t="str">
            <v>SATUAN PEMBAYARAN</v>
          </cell>
          <cell r="O255" t="str">
            <v>:  M1</v>
          </cell>
          <cell r="Q255">
            <v>0</v>
          </cell>
          <cell r="R255" t="str">
            <v>% THD. BIAYA PROYEK</v>
          </cell>
          <cell r="T255" t="str">
            <v>:</v>
          </cell>
          <cell r="U255" t="str">
            <v>#DIV/0!</v>
          </cell>
        </row>
        <row r="256">
          <cell r="A256">
            <v>5</v>
          </cell>
          <cell r="C256" t="str">
            <v>Jam kerja efektif per-hari</v>
          </cell>
          <cell r="G256" t="str">
            <v>Tk</v>
          </cell>
          <cell r="H256">
            <v>7</v>
          </cell>
          <cell r="I256" t="str">
            <v>jam</v>
          </cell>
        </row>
        <row r="257">
          <cell r="A257">
            <v>6</v>
          </cell>
          <cell r="C257" t="str">
            <v>Tebal gorong-gorong</v>
          </cell>
          <cell r="G257" t="str">
            <v>tg</v>
          </cell>
          <cell r="H257">
            <v>6.5</v>
          </cell>
          <cell r="I257" t="str">
            <v>Cm</v>
          </cell>
        </row>
        <row r="258">
          <cell r="Q258" t="str">
            <v>PERKIRAAN</v>
          </cell>
          <cell r="R258" t="str">
            <v>HARGA</v>
          </cell>
          <cell r="S258" t="str">
            <v>JUMLAH</v>
          </cell>
        </row>
        <row r="259">
          <cell r="A259" t="str">
            <v>II.</v>
          </cell>
          <cell r="C259" t="str">
            <v>URUTAN KERJA</v>
          </cell>
          <cell r="L259" t="str">
            <v>NO.</v>
          </cell>
          <cell r="N259" t="str">
            <v>KOMPONEN</v>
          </cell>
          <cell r="P259" t="str">
            <v>SATUAN</v>
          </cell>
          <cell r="Q259" t="str">
            <v>KUANTITAS</v>
          </cell>
          <cell r="R259" t="str">
            <v>SATUAN</v>
          </cell>
          <cell r="S259" t="str">
            <v>HARGA</v>
          </cell>
        </row>
        <row r="260">
          <cell r="A260">
            <v>1</v>
          </cell>
          <cell r="C260" t="str">
            <v>Gorong-gorong dicetak di Base Camp</v>
          </cell>
          <cell r="R260" t="str">
            <v>(Rp.)</v>
          </cell>
          <cell r="S260" t="str">
            <v>(Rp.)</v>
          </cell>
        </row>
        <row r="261">
          <cell r="A261">
            <v>2</v>
          </cell>
          <cell r="C261" t="str">
            <v>Dump Truck mengangkut gorong-gorong jadi</v>
          </cell>
        </row>
        <row r="262">
          <cell r="C262" t="str">
            <v>ke lapangan</v>
          </cell>
        </row>
        <row r="263">
          <cell r="A263">
            <v>3</v>
          </cell>
          <cell r="C263" t="str">
            <v>Dasar gorong-gorong digali sesuai kebutuhan dan ma-</v>
          </cell>
          <cell r="L263" t="str">
            <v>A.</v>
          </cell>
          <cell r="N263" t="str">
            <v>TENAGA</v>
          </cell>
        </row>
        <row r="264">
          <cell r="C264" t="str">
            <v>terial backfill dipadatkan dengan Tamper</v>
          </cell>
        </row>
        <row r="265">
          <cell r="A265">
            <v>4</v>
          </cell>
          <cell r="C265" t="str">
            <v>Tebal lapis porus pada dasar gorong-gorong pipa</v>
          </cell>
          <cell r="G265" t="str">
            <v>tp</v>
          </cell>
          <cell r="H265">
            <v>0.1</v>
          </cell>
          <cell r="I265" t="str">
            <v>M</v>
          </cell>
          <cell r="J265" t="str">
            <v>Sand bedding</v>
          </cell>
          <cell r="L265" t="str">
            <v>1.</v>
          </cell>
          <cell r="N265" t="str">
            <v>Pekerja</v>
          </cell>
          <cell r="O265" t="str">
            <v>(L01)</v>
          </cell>
          <cell r="P265" t="str">
            <v>jam</v>
          </cell>
          <cell r="Q265">
            <v>2.3333330000000001</v>
          </cell>
          <cell r="R265">
            <v>2857.14</v>
          </cell>
          <cell r="U265">
            <v>6666.66</v>
          </cell>
        </row>
        <row r="266">
          <cell r="A266">
            <v>5</v>
          </cell>
          <cell r="C266" t="str">
            <v>Material pilihan untuk penimbunan kembali (padat)</v>
          </cell>
          <cell r="L266" t="str">
            <v>2.</v>
          </cell>
          <cell r="N266" t="str">
            <v>Tukang</v>
          </cell>
          <cell r="O266" t="str">
            <v>(L02)</v>
          </cell>
          <cell r="P266" t="str">
            <v>jam</v>
          </cell>
          <cell r="Q266">
            <v>0.93333299999999997</v>
          </cell>
          <cell r="R266">
            <v>4285.71</v>
          </cell>
          <cell r="U266">
            <v>3999.9960000000001</v>
          </cell>
        </row>
        <row r="267">
          <cell r="A267">
            <v>6</v>
          </cell>
          <cell r="C267" t="str">
            <v>Sekelompok pekerja akan melaksanakan pekerjaan</v>
          </cell>
          <cell r="L267" t="str">
            <v>3.</v>
          </cell>
          <cell r="N267" t="str">
            <v>Mandor</v>
          </cell>
          <cell r="O267" t="str">
            <v>(L03)</v>
          </cell>
          <cell r="P267" t="str">
            <v>jam</v>
          </cell>
          <cell r="Q267">
            <v>0.466667</v>
          </cell>
          <cell r="R267">
            <v>3214.29</v>
          </cell>
          <cell r="U267">
            <v>1500.002</v>
          </cell>
        </row>
        <row r="268">
          <cell r="C268" t="str">
            <v>dengan cara manual dengan menggunakan alat bantu</v>
          </cell>
        </row>
        <row r="269">
          <cell r="Q269" t="str">
            <v>JUMLAH HARGA TENAGA</v>
          </cell>
          <cell r="U269">
            <v>12166.657999999999</v>
          </cell>
        </row>
        <row r="271">
          <cell r="A271" t="str">
            <v>III.</v>
          </cell>
          <cell r="C271" t="str">
            <v>PEMAKAIAN BAHAN, ALAT DAN TENAGA</v>
          </cell>
          <cell r="L271" t="str">
            <v>B.</v>
          </cell>
          <cell r="N271" t="str">
            <v>BAHAN</v>
          </cell>
        </row>
        <row r="272">
          <cell r="A272" t="str">
            <v>1.</v>
          </cell>
          <cell r="C272" t="str">
            <v>BAHAN</v>
          </cell>
        </row>
        <row r="273">
          <cell r="C273" t="str">
            <v>Untuk mendapatkan 1 M' gorong-gorong diperlukan</v>
          </cell>
          <cell r="L273" t="str">
            <v>1.</v>
          </cell>
          <cell r="N273" t="str">
            <v>Beton K-300</v>
          </cell>
          <cell r="O273" t="str">
            <v>(EI-714)</v>
          </cell>
          <cell r="P273" t="str">
            <v>M3</v>
          </cell>
          <cell r="Q273">
            <v>0.11537500000000001</v>
          </cell>
          <cell r="R273">
            <v>652902.54982499999</v>
          </cell>
          <cell r="U273">
            <v>75328.625289999996</v>
          </cell>
        </row>
        <row r="274">
          <cell r="C274" t="str">
            <v>- Beton K-300 = (22/7*((2*tg/100+d)/2)^2)-(22/7*(d/2)^2))*1</v>
          </cell>
          <cell r="G274" t="str">
            <v>(EI-714)</v>
          </cell>
          <cell r="H274">
            <v>0.11537500000000001</v>
          </cell>
          <cell r="I274" t="str">
            <v>M3</v>
          </cell>
          <cell r="L274" t="str">
            <v>2.</v>
          </cell>
          <cell r="N274" t="str">
            <v>Baja Tulangan</v>
          </cell>
          <cell r="O274" t="str">
            <v>(M39)</v>
          </cell>
          <cell r="P274" t="str">
            <v>Kg</v>
          </cell>
          <cell r="Q274">
            <v>12.691248999999999</v>
          </cell>
          <cell r="R274">
            <v>4000</v>
          </cell>
          <cell r="U274">
            <v>50764.995689000003</v>
          </cell>
        </row>
        <row r="275">
          <cell r="C275" t="str">
            <v>- Baja Tulangan (asumsi 100kg/m3)</v>
          </cell>
          <cell r="G275" t="str">
            <v>(M39)</v>
          </cell>
          <cell r="H275">
            <v>12.691248999999999</v>
          </cell>
          <cell r="I275" t="str">
            <v>Kg</v>
          </cell>
          <cell r="L275" t="str">
            <v>3.</v>
          </cell>
          <cell r="N275" t="str">
            <v>Urugan Porus</v>
          </cell>
          <cell r="O275" t="str">
            <v>(EI-241)</v>
          </cell>
          <cell r="P275" t="str">
            <v>M3</v>
          </cell>
          <cell r="Q275">
            <v>0.12914999999999999</v>
          </cell>
          <cell r="R275">
            <v>186901.406254</v>
          </cell>
          <cell r="U275">
            <v>24138.316618000001</v>
          </cell>
        </row>
        <row r="276">
          <cell r="C276" t="str">
            <v>- Timbunan Porus      = {(tp*(0.3+2*tg/100+d+0.3)*1)*1.05}</v>
          </cell>
          <cell r="G276" t="str">
            <v>(EI-241)</v>
          </cell>
          <cell r="H276">
            <v>0.12914999999999999</v>
          </cell>
          <cell r="I276" t="str">
            <v>M3</v>
          </cell>
          <cell r="L276" t="str">
            <v>4.</v>
          </cell>
          <cell r="N276" t="str">
            <v>Mat. Pilihan</v>
          </cell>
          <cell r="O276" t="str">
            <v>(M09)</v>
          </cell>
          <cell r="P276" t="str">
            <v>M3</v>
          </cell>
          <cell r="Q276">
            <v>0.87365199999999998</v>
          </cell>
          <cell r="R276">
            <v>25000</v>
          </cell>
          <cell r="U276">
            <v>21841.3125</v>
          </cell>
        </row>
        <row r="277">
          <cell r="C277" t="str">
            <v>- Material Pilihan</v>
          </cell>
          <cell r="D277" t="str">
            <v>= ((2*tg/100+d+0.3)*(0.3+2*tg/100+d+0.3)</v>
          </cell>
          <cell r="G277" t="str">
            <v>(M09)</v>
          </cell>
          <cell r="H277">
            <v>0.87365199999999998</v>
          </cell>
          <cell r="I277" t="str">
            <v>M3</v>
          </cell>
          <cell r="J277" t="str">
            <v>= Vp</v>
          </cell>
        </row>
        <row r="278">
          <cell r="D278" t="str">
            <v>-(22/7*(0.5*(2*tg/100+d))^2))*1*1.05</v>
          </cell>
        </row>
        <row r="279">
          <cell r="A279" t="str">
            <v>2.</v>
          </cell>
          <cell r="C279" t="str">
            <v>ALAT</v>
          </cell>
          <cell r="Q279" t="str">
            <v>JUMLAH HARGA BAHAN</v>
          </cell>
          <cell r="U279">
            <v>172073.25009700001</v>
          </cell>
        </row>
        <row r="280">
          <cell r="A280" t="str">
            <v>2.a.</v>
          </cell>
          <cell r="C280" t="str">
            <v>TAMPER</v>
          </cell>
          <cell r="G280" t="str">
            <v>(E25)</v>
          </cell>
        </row>
        <row r="281">
          <cell r="C281" t="str">
            <v>Kecepatan</v>
          </cell>
          <cell r="G281" t="str">
            <v>v</v>
          </cell>
          <cell r="H281">
            <v>0.5</v>
          </cell>
          <cell r="I281" t="str">
            <v>Km / Jam</v>
          </cell>
          <cell r="L281" t="str">
            <v>C.</v>
          </cell>
          <cell r="N281" t="str">
            <v>PERALATAN</v>
          </cell>
        </row>
        <row r="282">
          <cell r="C282" t="str">
            <v>Efisiensi alat</v>
          </cell>
          <cell r="G282" t="str">
            <v>Fa</v>
          </cell>
          <cell r="H282">
            <v>0.83</v>
          </cell>
          <cell r="I282" t="str">
            <v>-</v>
          </cell>
        </row>
        <row r="283">
          <cell r="C283" t="str">
            <v>Lebar pemadatan</v>
          </cell>
          <cell r="G283" t="str">
            <v>Lb</v>
          </cell>
          <cell r="H283">
            <v>0.4</v>
          </cell>
          <cell r="I283" t="str">
            <v>M</v>
          </cell>
          <cell r="L283" t="str">
            <v>1.</v>
          </cell>
          <cell r="N283" t="str">
            <v>Tamper</v>
          </cell>
          <cell r="O283" t="str">
            <v>(E25)</v>
          </cell>
          <cell r="P283" t="str">
            <v>jam</v>
          </cell>
          <cell r="Q283">
            <v>0.26314799999999999</v>
          </cell>
          <cell r="R283">
            <v>18672.168547000001</v>
          </cell>
          <cell r="U283">
            <v>4913.5502200000001</v>
          </cell>
        </row>
        <row r="284">
          <cell r="C284" t="str">
            <v>Banyak lintasan</v>
          </cell>
          <cell r="G284" t="str">
            <v>n</v>
          </cell>
          <cell r="H284">
            <v>10</v>
          </cell>
          <cell r="I284" t="str">
            <v>lintasan</v>
          </cell>
          <cell r="L284" t="str">
            <v>2.</v>
          </cell>
          <cell r="N284" t="str">
            <v>Dump Truck</v>
          </cell>
          <cell r="O284" t="str">
            <v>(E08)</v>
          </cell>
          <cell r="P284" t="str">
            <v>jam</v>
          </cell>
          <cell r="Q284">
            <v>5.9739E-2</v>
          </cell>
          <cell r="R284">
            <v>153645.58193300001</v>
          </cell>
          <cell r="U284">
            <v>9178.6266319999995</v>
          </cell>
        </row>
        <row r="285">
          <cell r="C285" t="str">
            <v>Tebal lapis hamparan</v>
          </cell>
          <cell r="G285" t="str">
            <v>tp</v>
          </cell>
          <cell r="H285">
            <v>0.2</v>
          </cell>
          <cell r="I285" t="str">
            <v>M</v>
          </cell>
          <cell r="L285" t="str">
            <v>3.</v>
          </cell>
          <cell r="N285" t="str">
            <v>Alat  Bantu</v>
          </cell>
          <cell r="P285" t="str">
            <v>Ls</v>
          </cell>
          <cell r="Q285">
            <v>1</v>
          </cell>
          <cell r="R285">
            <v>500</v>
          </cell>
          <cell r="U285">
            <v>500</v>
          </cell>
        </row>
        <row r="288">
          <cell r="C288" t="str">
            <v>Kap. Prod. / Jam   =</v>
          </cell>
          <cell r="D288" t="str">
            <v>v x 1000 x Fa x Lb x 60</v>
          </cell>
          <cell r="G288" t="str">
            <v>Q1</v>
          </cell>
          <cell r="H288">
            <v>3.32</v>
          </cell>
          <cell r="I288" t="str">
            <v>M3 / Jam</v>
          </cell>
        </row>
        <row r="289">
          <cell r="D289" t="str">
            <v>n x tp</v>
          </cell>
        </row>
        <row r="291">
          <cell r="C291" t="str">
            <v>Koefisien Alat / m'</v>
          </cell>
          <cell r="D291" t="str">
            <v>=  1  :  Q1 x Vp</v>
          </cell>
          <cell r="G291" t="str">
            <v>(E25)</v>
          </cell>
          <cell r="H291">
            <v>0.26314799999999999</v>
          </cell>
          <cell r="I291" t="str">
            <v>jam</v>
          </cell>
          <cell r="Q291" t="str">
            <v>JUMLAH HARGA PERALATAN</v>
          </cell>
          <cell r="U291">
            <v>14592.176852000001</v>
          </cell>
        </row>
        <row r="293">
          <cell r="A293" t="str">
            <v>2.b.</v>
          </cell>
          <cell r="C293" t="str">
            <v>DUMP TRUCK</v>
          </cell>
          <cell r="G293" t="str">
            <v>(E08)</v>
          </cell>
          <cell r="L293" t="str">
            <v>D.</v>
          </cell>
          <cell r="N293" t="str">
            <v>JUMLAH HARGA TENAGA, BAHAN DAN PERALATAN  ( A + B + C )</v>
          </cell>
          <cell r="U293">
            <v>198832.08494900001</v>
          </cell>
        </row>
        <row r="294">
          <cell r="C294" t="str">
            <v>Kapasitas bak sekali muat</v>
          </cell>
          <cell r="G294" t="str">
            <v>V</v>
          </cell>
          <cell r="H294">
            <v>15</v>
          </cell>
          <cell r="I294" t="str">
            <v>Buah/M'</v>
          </cell>
          <cell r="L294" t="str">
            <v>E.</v>
          </cell>
          <cell r="N294" t="str">
            <v>OVERHEAD &amp; PROFIT</v>
          </cell>
          <cell r="P294">
            <v>10</v>
          </cell>
          <cell r="Q294" t="str">
            <v>%  x  D</v>
          </cell>
          <cell r="U294">
            <v>19883.208494999999</v>
          </cell>
        </row>
        <row r="295">
          <cell r="C295" t="str">
            <v>Faktor efisiensi alat</v>
          </cell>
          <cell r="G295" t="str">
            <v>Fa</v>
          </cell>
          <cell r="H295">
            <v>0.83</v>
          </cell>
          <cell r="L295" t="str">
            <v>F.</v>
          </cell>
          <cell r="N295" t="str">
            <v>HARGA SATUAN PEKERJAAN  ( D + E )</v>
          </cell>
          <cell r="U295">
            <v>218715.293443</v>
          </cell>
        </row>
        <row r="296">
          <cell r="C296" t="str">
            <v>Kecepatanrata-rata bermuatan</v>
          </cell>
          <cell r="G296" t="str">
            <v>v1</v>
          </cell>
          <cell r="H296">
            <v>20</v>
          </cell>
          <cell r="I296" t="str">
            <v>Km/Jam</v>
          </cell>
          <cell r="L296" t="str">
            <v>Note: 1</v>
          </cell>
          <cell r="N296" t="str">
            <v>SATUAN dapat berdasarkan atas jam operasi untuk Tenaga Kerja dan Peralatan, volume dan/atau ukuran</v>
          </cell>
        </row>
        <row r="297">
          <cell r="C297" t="str">
            <v>Kecepatan rata-rata kosong</v>
          </cell>
          <cell r="G297" t="str">
            <v>v2</v>
          </cell>
          <cell r="H297">
            <v>30</v>
          </cell>
          <cell r="I297" t="str">
            <v>Km/Jam</v>
          </cell>
          <cell r="N297" t="str">
            <v>berat untuk bahan-bahan.</v>
          </cell>
        </row>
        <row r="298">
          <cell r="C298" t="str">
            <v>Waktu siklus    :</v>
          </cell>
          <cell r="G298" t="str">
            <v>Ts1</v>
          </cell>
          <cell r="L298">
            <v>2</v>
          </cell>
          <cell r="N298" t="str">
            <v>Kuantitas satuan adalah kuantitas setiap komponen untuk menyelesaikan satu satuan pekerjaan dari nomor</v>
          </cell>
        </row>
        <row r="299">
          <cell r="C299" t="str">
            <v>- Waktu  tempuh in  si  = (L : v1 ) x 60</v>
          </cell>
          <cell r="G299" t="str">
            <v>T1</v>
          </cell>
          <cell r="H299">
            <v>26.175000000000001</v>
          </cell>
          <cell r="I299" t="str">
            <v>menit</v>
          </cell>
          <cell r="N299" t="str">
            <v>mata pembayaran.</v>
          </cell>
        </row>
        <row r="300">
          <cell r="C300" t="str">
            <v>-  Waktutempuh kosong  = (L : v2)  x  60</v>
          </cell>
          <cell r="G300" t="str">
            <v>T2</v>
          </cell>
          <cell r="H300">
            <v>17.45</v>
          </cell>
          <cell r="I300" t="str">
            <v>menit</v>
          </cell>
          <cell r="L300">
            <v>3</v>
          </cell>
          <cell r="N300" t="str">
            <v>Biaya satuan untuk peralatan sudah termasuk bahan bakar, bahan habis dipakai dan operator.</v>
          </cell>
        </row>
        <row r="301">
          <cell r="C301" t="str">
            <v>-  Muat, bongkar dan lain-lain</v>
          </cell>
          <cell r="G301" t="str">
            <v>T3</v>
          </cell>
          <cell r="H301">
            <v>1</v>
          </cell>
          <cell r="I301" t="str">
            <v>menit</v>
          </cell>
          <cell r="L301">
            <v>4</v>
          </cell>
          <cell r="N301" t="str">
            <v>Biaya satuan sudah termasuk pengeluaran untuk seluruh pajak yang berkaitan (tetapi tidak termasuk PPN</v>
          </cell>
        </row>
        <row r="302">
          <cell r="G302" t="str">
            <v>Ts1</v>
          </cell>
          <cell r="H302">
            <v>44.625</v>
          </cell>
          <cell r="I302" t="str">
            <v>menit</v>
          </cell>
          <cell r="N302" t="str">
            <v>yang dibayar dari kontrak) dan biaya-biaya lainnya.</v>
          </cell>
        </row>
        <row r="303">
          <cell r="J303" t="str">
            <v>Berlanjut ke halaman berikut</v>
          </cell>
        </row>
        <row r="304">
          <cell r="A304" t="str">
            <v>ITEM PEMBAYARAN NO.</v>
          </cell>
          <cell r="D304" t="str">
            <v>:  2.3 (1)</v>
          </cell>
          <cell r="J304" t="str">
            <v>Analisa EI-231</v>
          </cell>
        </row>
        <row r="305">
          <cell r="A305" t="str">
            <v>JENIS PEKERJAAN</v>
          </cell>
          <cell r="D305" t="str">
            <v>:  Gorong2 Pipa Beton Bertulang Diameter &lt; 500 mm</v>
          </cell>
        </row>
        <row r="306">
          <cell r="A306" t="str">
            <v>SATUAN PEMBAYARAN</v>
          </cell>
          <cell r="D306" t="str">
            <v>:  M1</v>
          </cell>
          <cell r="J306" t="str">
            <v>URAIAN ANALISA HARGA SATUAN</v>
          </cell>
        </row>
        <row r="307">
          <cell r="J307" t="str">
            <v>Lanjutan</v>
          </cell>
        </row>
        <row r="309">
          <cell r="A309" t="str">
            <v>No.</v>
          </cell>
          <cell r="C309" t="str">
            <v>U R A I A N</v>
          </cell>
          <cell r="G309" t="str">
            <v>KODE</v>
          </cell>
          <cell r="H309" t="str">
            <v>KOEF.</v>
          </cell>
          <cell r="I309" t="str">
            <v>SATUAN</v>
          </cell>
          <cell r="J309" t="str">
            <v>KETERANGAN</v>
          </cell>
        </row>
        <row r="312">
          <cell r="C312" t="str">
            <v>Kapasitas Produksi / Jam   =</v>
          </cell>
          <cell r="E312" t="str">
            <v>V x Fa x 60</v>
          </cell>
          <cell r="G312" t="str">
            <v>Q2</v>
          </cell>
          <cell r="H312">
            <v>16.739495999999999</v>
          </cell>
          <cell r="I312" t="str">
            <v>M' / Jam</v>
          </cell>
        </row>
        <row r="313">
          <cell r="E313" t="str">
            <v>Ts1</v>
          </cell>
        </row>
        <row r="315">
          <cell r="C315" t="str">
            <v>Koefisien Alat / m'</v>
          </cell>
          <cell r="D315" t="str">
            <v>=  1  :  Q2</v>
          </cell>
          <cell r="G315" t="str">
            <v>(E08)</v>
          </cell>
          <cell r="H315">
            <v>5.9739E-2</v>
          </cell>
          <cell r="I315" t="str">
            <v>jam</v>
          </cell>
        </row>
        <row r="318">
          <cell r="A318" t="str">
            <v>2.c.</v>
          </cell>
          <cell r="C318" t="str">
            <v>ALAT  BANTU</v>
          </cell>
        </row>
        <row r="319">
          <cell r="C319" t="str">
            <v>Diperlukan alat-alat bantu kecil</v>
          </cell>
          <cell r="J319" t="str">
            <v>Lump Sump</v>
          </cell>
        </row>
        <row r="320">
          <cell r="C320" t="str">
            <v>- Sekop    =         3   buah</v>
          </cell>
        </row>
        <row r="321">
          <cell r="C321" t="str">
            <v>- Pacul     =         3   buah</v>
          </cell>
        </row>
        <row r="322">
          <cell r="C322" t="str">
            <v>- Alat-alat kecil lain</v>
          </cell>
        </row>
        <row r="324">
          <cell r="A324" t="str">
            <v>3.</v>
          </cell>
          <cell r="C324" t="str">
            <v>TENAGA</v>
          </cell>
        </row>
        <row r="325">
          <cell r="C325" t="str">
            <v>Produksi Gorong-gorong / hari</v>
          </cell>
          <cell r="G325" t="str">
            <v>Qt</v>
          </cell>
          <cell r="H325">
            <v>15</v>
          </cell>
          <cell r="I325" t="str">
            <v>M'</v>
          </cell>
        </row>
        <row r="326">
          <cell r="C326" t="str">
            <v>Kebutuhan tenaga :</v>
          </cell>
        </row>
        <row r="327">
          <cell r="D327" t="str">
            <v>- Pekerja</v>
          </cell>
          <cell r="G327" t="str">
            <v>P</v>
          </cell>
          <cell r="H327">
            <v>5</v>
          </cell>
          <cell r="I327" t="str">
            <v>orang</v>
          </cell>
        </row>
        <row r="328">
          <cell r="D328" t="str">
            <v>- Tukang</v>
          </cell>
          <cell r="G328" t="str">
            <v>T</v>
          </cell>
          <cell r="H328">
            <v>2</v>
          </cell>
          <cell r="I328" t="str">
            <v>orang</v>
          </cell>
        </row>
        <row r="329">
          <cell r="D329" t="str">
            <v>- Mandor</v>
          </cell>
          <cell r="G329" t="str">
            <v>M</v>
          </cell>
          <cell r="H329">
            <v>1</v>
          </cell>
          <cell r="I329" t="str">
            <v>orang</v>
          </cell>
        </row>
        <row r="331">
          <cell r="C331" t="str">
            <v>Koefisien tenaga / M1   :</v>
          </cell>
        </row>
        <row r="332">
          <cell r="D332" t="str">
            <v>- Pekerja</v>
          </cell>
          <cell r="E332" t="str">
            <v>= (Tk x P) : Qt</v>
          </cell>
          <cell r="G332" t="str">
            <v>(L01)</v>
          </cell>
          <cell r="H332">
            <v>2.3333330000000001</v>
          </cell>
          <cell r="I332" t="str">
            <v>Jam</v>
          </cell>
        </row>
        <row r="333">
          <cell r="D333" t="str">
            <v>- Tukang</v>
          </cell>
          <cell r="E333" t="str">
            <v>= (Tk x T) : Qt</v>
          </cell>
          <cell r="G333" t="str">
            <v>(L02)</v>
          </cell>
          <cell r="H333">
            <v>0.93333299999999997</v>
          </cell>
          <cell r="I333" t="str">
            <v>Jam</v>
          </cell>
        </row>
        <row r="334">
          <cell r="D334" t="str">
            <v>- Mandor</v>
          </cell>
          <cell r="E334" t="str">
            <v>= (Tk x M) : Qt</v>
          </cell>
          <cell r="G334" t="str">
            <v>(L03)</v>
          </cell>
          <cell r="H334">
            <v>0.466667</v>
          </cell>
          <cell r="I334" t="str">
            <v>Jam</v>
          </cell>
        </row>
        <row r="336">
          <cell r="A336" t="str">
            <v>4.</v>
          </cell>
          <cell r="C336" t="str">
            <v>HARGA DASAR SATUAN UPAH, BAHAN DAN ALAT</v>
          </cell>
        </row>
        <row r="337">
          <cell r="C337" t="str">
            <v>Lihat lampiran.</v>
          </cell>
        </row>
        <row r="340">
          <cell r="A340" t="str">
            <v>5.</v>
          </cell>
          <cell r="C340" t="str">
            <v>ANALISA HARGA SATUAN PEKERJAAN</v>
          </cell>
        </row>
        <row r="341">
          <cell r="C341" t="str">
            <v>Lihat perhitungan dalam FORMULIR STANDAR UNTUK</v>
          </cell>
        </row>
        <row r="342">
          <cell r="C342" t="str">
            <v>PEREKEMAN ANALISA MASING-MASING HARGA</v>
          </cell>
        </row>
        <row r="343">
          <cell r="C343" t="str">
            <v>SATUAN.</v>
          </cell>
        </row>
        <row r="344">
          <cell r="C344" t="str">
            <v>Didapat Harga Satuan Pekerjaan :</v>
          </cell>
        </row>
        <row r="346">
          <cell r="C346" t="str">
            <v>Rp.</v>
          </cell>
          <cell r="D346">
            <v>218715.293443</v>
          </cell>
          <cell r="E346" t="str">
            <v>/ M'</v>
          </cell>
        </row>
        <row r="349">
          <cell r="A349" t="str">
            <v>6.</v>
          </cell>
          <cell r="C349" t="str">
            <v>WAKTU PELAKSANAAN YANG DIPERLUKAN</v>
          </cell>
        </row>
        <row r="350">
          <cell r="C350" t="str">
            <v>Masa Pelaksanaan :</v>
          </cell>
          <cell r="D350" t="str">
            <v>. . . . . . . . . . . .</v>
          </cell>
          <cell r="E350" t="str">
            <v>bulan</v>
          </cell>
        </row>
        <row r="352">
          <cell r="A352" t="str">
            <v>7.</v>
          </cell>
          <cell r="C352" t="str">
            <v>VOLUME PEKERJAAN YANG DIPERLUKAN</v>
          </cell>
        </row>
        <row r="353">
          <cell r="C353" t="str">
            <v>Volume pekerjaan  :</v>
          </cell>
          <cell r="D353">
            <v>1</v>
          </cell>
          <cell r="E353" t="str">
            <v>M'</v>
          </cell>
        </row>
        <row r="363">
          <cell r="A363" t="str">
            <v>ITEM PEMBAYARAN NO.</v>
          </cell>
          <cell r="D363" t="str">
            <v>:  2.3 (2)</v>
          </cell>
          <cell r="J363" t="str">
            <v>Analisa EI-232</v>
          </cell>
        </row>
        <row r="364">
          <cell r="A364" t="str">
            <v>JENIS PEKERJAAN</v>
          </cell>
          <cell r="D364" t="str">
            <v>:  Gorong2 Pipa Beton Bertulang 500 mm &lt; diameter dalam 700 mm</v>
          </cell>
          <cell r="L364" t="str">
            <v>FORMULIR STANDAR UNTUK</v>
          </cell>
        </row>
        <row r="365">
          <cell r="A365" t="str">
            <v>SATUAN PEMBAYARAN</v>
          </cell>
          <cell r="D365" t="str">
            <v>:  M1</v>
          </cell>
          <cell r="J365" t="str">
            <v>URAIAN ANALISA HARGA SATUAN</v>
          </cell>
          <cell r="L365" t="str">
            <v>PEREKAMAN ANALISA MASING-MASING HARGA SATUAN</v>
          </cell>
        </row>
        <row r="366">
          <cell r="L366">
            <v>0</v>
          </cell>
        </row>
        <row r="368">
          <cell r="A368" t="str">
            <v>No.</v>
          </cell>
          <cell r="C368" t="str">
            <v>U R A I A N</v>
          </cell>
          <cell r="G368" t="str">
            <v>KODE</v>
          </cell>
          <cell r="H368" t="str">
            <v>KOEF.</v>
          </cell>
          <cell r="I368" t="str">
            <v>SATUAN</v>
          </cell>
          <cell r="J368" t="str">
            <v>KETERANGAN</v>
          </cell>
        </row>
        <row r="369">
          <cell r="L369" t="str">
            <v>PROYEK</v>
          </cell>
          <cell r="O369" t="str">
            <v>:</v>
          </cell>
        </row>
        <row r="370">
          <cell r="L370" t="str">
            <v>No. PAKET KONTRAK</v>
          </cell>
          <cell r="O370" t="str">
            <v>:</v>
          </cell>
        </row>
        <row r="371">
          <cell r="A371" t="str">
            <v>I.</v>
          </cell>
          <cell r="C371" t="str">
            <v>ASUMSI</v>
          </cell>
          <cell r="L371" t="str">
            <v>NAMA PAKET</v>
          </cell>
          <cell r="O371" t="str">
            <v>:</v>
          </cell>
        </row>
        <row r="372">
          <cell r="A372">
            <v>1</v>
          </cell>
          <cell r="C372" t="str">
            <v>Pekerjaan dilakukan secara mekanik/manual</v>
          </cell>
          <cell r="L372" t="str">
            <v>PROP / KAB / KODYA</v>
          </cell>
          <cell r="O372" t="str">
            <v>:</v>
          </cell>
        </row>
        <row r="373">
          <cell r="A373">
            <v>2</v>
          </cell>
          <cell r="C373" t="str">
            <v>Lokasi pekerjaan : sepanjang jalan</v>
          </cell>
          <cell r="L373" t="str">
            <v>ITEM PEMBAYARAN NO.</v>
          </cell>
          <cell r="O373" t="str">
            <v>:  2.3 (2)</v>
          </cell>
          <cell r="R373" t="str">
            <v>PERKIRAAN VOL. PEK.</v>
          </cell>
          <cell r="T373" t="str">
            <v>:</v>
          </cell>
          <cell r="U373">
            <v>1</v>
          </cell>
        </row>
        <row r="374">
          <cell r="A374">
            <v>3</v>
          </cell>
          <cell r="C374" t="str">
            <v>Diameter bagian dalam gorong-gorong</v>
          </cell>
          <cell r="G374" t="str">
            <v>d</v>
          </cell>
          <cell r="H374">
            <v>0.6</v>
          </cell>
          <cell r="I374" t="str">
            <v>m</v>
          </cell>
          <cell r="L374" t="str">
            <v>JENIS PEKERJAAN</v>
          </cell>
          <cell r="O374" t="str">
            <v>:  Gorong2 Pipa Beton Bertulang 500 mm &lt; diameter dalam 700 mm</v>
          </cell>
          <cell r="R374" t="str">
            <v>TOTAL HARGA (Rp.)</v>
          </cell>
          <cell r="T374" t="str">
            <v>:</v>
          </cell>
          <cell r="U374">
            <v>282846.80804700003</v>
          </cell>
        </row>
        <row r="375">
          <cell r="A375">
            <v>4</v>
          </cell>
          <cell r="C375" t="str">
            <v>Jarak rata-rata Base Camp ke lokasi pekerjaan</v>
          </cell>
          <cell r="G375" t="str">
            <v>L</v>
          </cell>
          <cell r="H375">
            <v>8.7249999999999996</v>
          </cell>
          <cell r="I375" t="str">
            <v>Km</v>
          </cell>
          <cell r="L375" t="str">
            <v>SATUAN PEMBAYARAN</v>
          </cell>
          <cell r="O375" t="str">
            <v>:  M1</v>
          </cell>
          <cell r="Q375">
            <v>0</v>
          </cell>
          <cell r="R375" t="str">
            <v>% THD. BIAYA PROYEK</v>
          </cell>
          <cell r="T375" t="str">
            <v>:</v>
          </cell>
          <cell r="U375" t="str">
            <v>#DIV/0!</v>
          </cell>
        </row>
        <row r="376">
          <cell r="A376">
            <v>5</v>
          </cell>
          <cell r="C376" t="str">
            <v>Jam kerja efektif per-hari</v>
          </cell>
          <cell r="G376" t="str">
            <v>Tk</v>
          </cell>
          <cell r="H376">
            <v>7</v>
          </cell>
          <cell r="I376" t="str">
            <v>jam</v>
          </cell>
        </row>
        <row r="377">
          <cell r="A377">
            <v>6</v>
          </cell>
          <cell r="C377" t="str">
            <v>Tebal gorong-gorong</v>
          </cell>
          <cell r="G377" t="str">
            <v>tg</v>
          </cell>
          <cell r="H377">
            <v>6.5</v>
          </cell>
          <cell r="I377" t="str">
            <v>Cm</v>
          </cell>
        </row>
        <row r="378">
          <cell r="Q378" t="str">
            <v>PERKIRAAN</v>
          </cell>
          <cell r="R378" t="str">
            <v>HARGA</v>
          </cell>
          <cell r="S378" t="str">
            <v>JUMLAH</v>
          </cell>
        </row>
        <row r="379">
          <cell r="A379" t="str">
            <v>II.</v>
          </cell>
          <cell r="C379" t="str">
            <v>URUTAN KERJA</v>
          </cell>
          <cell r="L379" t="str">
            <v>NO.</v>
          </cell>
          <cell r="N379" t="str">
            <v>KOMPONEN</v>
          </cell>
          <cell r="P379" t="str">
            <v>SATUAN</v>
          </cell>
          <cell r="Q379" t="str">
            <v>KUANTITAS</v>
          </cell>
          <cell r="R379" t="str">
            <v>SATUAN</v>
          </cell>
          <cell r="S379" t="str">
            <v>HARGA</v>
          </cell>
        </row>
        <row r="380">
          <cell r="A380">
            <v>1</v>
          </cell>
          <cell r="C380" t="str">
            <v>Gorong-gorong dicetak di Base Camp</v>
          </cell>
          <cell r="R380" t="str">
            <v>(Rp.)</v>
          </cell>
          <cell r="S380" t="str">
            <v>(Rp.)</v>
          </cell>
        </row>
        <row r="381">
          <cell r="A381">
            <v>2</v>
          </cell>
          <cell r="C381" t="str">
            <v>Dump Truck mengangkut gorong-gorong jadi</v>
          </cell>
        </row>
        <row r="382">
          <cell r="C382" t="str">
            <v>ke lapangan</v>
          </cell>
        </row>
        <row r="383">
          <cell r="A383">
            <v>3</v>
          </cell>
          <cell r="C383" t="str">
            <v>Dasar gorong-gorong digali sesuai kebutuhan dan ma-</v>
          </cell>
          <cell r="L383" t="str">
            <v>A.</v>
          </cell>
          <cell r="N383" t="str">
            <v>TENAGA</v>
          </cell>
        </row>
        <row r="384">
          <cell r="C384" t="str">
            <v>terial backfill dipadatkan dengan Tamper</v>
          </cell>
        </row>
        <row r="385">
          <cell r="A385">
            <v>4</v>
          </cell>
          <cell r="C385" t="str">
            <v>Tebal lapis porus pada dasar gorong-gorong pipa</v>
          </cell>
          <cell r="G385" t="str">
            <v>tp</v>
          </cell>
          <cell r="H385">
            <v>0.1</v>
          </cell>
          <cell r="I385" t="str">
            <v>M</v>
          </cell>
          <cell r="J385" t="str">
            <v>Sand bedding</v>
          </cell>
          <cell r="L385" t="str">
            <v>1.</v>
          </cell>
          <cell r="N385" t="str">
            <v>Pekerja</v>
          </cell>
          <cell r="O385" t="str">
            <v>(L01)</v>
          </cell>
          <cell r="P385" t="str">
            <v>jam</v>
          </cell>
          <cell r="Q385">
            <v>4.9000000000000004</v>
          </cell>
          <cell r="R385">
            <v>2857.14</v>
          </cell>
          <cell r="U385">
            <v>13999.986000000001</v>
          </cell>
        </row>
        <row r="386">
          <cell r="A386">
            <v>5</v>
          </cell>
          <cell r="C386" t="str">
            <v>Material pilihan untuk penimbunan kembali (padat)</v>
          </cell>
          <cell r="L386" t="str">
            <v>2.</v>
          </cell>
          <cell r="N386" t="str">
            <v>Tukang</v>
          </cell>
          <cell r="O386" t="str">
            <v>(L02)</v>
          </cell>
          <cell r="P386" t="str">
            <v>jam</v>
          </cell>
          <cell r="Q386">
            <v>1.4</v>
          </cell>
          <cell r="R386">
            <v>4285.71</v>
          </cell>
          <cell r="U386">
            <v>5999.9939999999997</v>
          </cell>
        </row>
        <row r="387">
          <cell r="A387">
            <v>6</v>
          </cell>
          <cell r="C387" t="str">
            <v>Sekelompok pekerja akan melaksanakan pekerjaan</v>
          </cell>
          <cell r="L387" t="str">
            <v>3.</v>
          </cell>
          <cell r="N387" t="str">
            <v>Mandor</v>
          </cell>
          <cell r="O387" t="str">
            <v>(L03)</v>
          </cell>
          <cell r="P387" t="str">
            <v>jam</v>
          </cell>
          <cell r="Q387">
            <v>0.7</v>
          </cell>
          <cell r="R387">
            <v>3214.29</v>
          </cell>
          <cell r="U387">
            <v>2250.0030000000002</v>
          </cell>
        </row>
        <row r="388">
          <cell r="C388" t="str">
            <v>dengan cara manual dengan menggunakan alat bantu</v>
          </cell>
        </row>
        <row r="389">
          <cell r="Q389" t="str">
            <v>JUMLAH HARGA TENAGA</v>
          </cell>
          <cell r="U389">
            <v>22249.983</v>
          </cell>
        </row>
        <row r="391">
          <cell r="A391" t="str">
            <v>III.</v>
          </cell>
          <cell r="C391" t="str">
            <v>PEMAKAIAN BAHAN, ALAT DAN TENAGA</v>
          </cell>
          <cell r="L391" t="str">
            <v>B.</v>
          </cell>
          <cell r="N391" t="str">
            <v>BAHAN</v>
          </cell>
        </row>
        <row r="392">
          <cell r="A392" t="str">
            <v>1.</v>
          </cell>
          <cell r="C392" t="str">
            <v>BAHAN</v>
          </cell>
        </row>
        <row r="393">
          <cell r="C393" t="str">
            <v>Untuk mendapatkan 1 M' gorong-gorong diperlukan</v>
          </cell>
          <cell r="L393" t="str">
            <v>1.</v>
          </cell>
          <cell r="N393" t="str">
            <v>Beton K-300</v>
          </cell>
          <cell r="O393" t="str">
            <v>(EI-714)</v>
          </cell>
          <cell r="P393" t="str">
            <v>M3</v>
          </cell>
          <cell r="Q393">
            <v>0.135795</v>
          </cell>
          <cell r="R393">
            <v>652902.54982499999</v>
          </cell>
          <cell r="U393">
            <v>88661.125341000006</v>
          </cell>
        </row>
        <row r="394">
          <cell r="C394" t="str">
            <v>- Beton K-300 = (22/7*((2*tg/100+d)/2)^2)-(22/7*(d/2)^2))*1</v>
          </cell>
          <cell r="G394" t="str">
            <v>(EI-714)</v>
          </cell>
          <cell r="H394">
            <v>0.135795</v>
          </cell>
          <cell r="I394" t="str">
            <v>M3</v>
          </cell>
          <cell r="L394" t="str">
            <v>2.</v>
          </cell>
          <cell r="N394" t="str">
            <v>Baja Tulangan</v>
          </cell>
          <cell r="O394" t="str">
            <v>(M39)</v>
          </cell>
          <cell r="P394" t="str">
            <v>Kg</v>
          </cell>
          <cell r="Q394">
            <v>14.937488</v>
          </cell>
          <cell r="R394">
            <v>4000</v>
          </cell>
          <cell r="U394">
            <v>59749.950679000001</v>
          </cell>
        </row>
        <row r="395">
          <cell r="C395" t="str">
            <v>- Baja Tulangan (asumsi 100kg/m3)</v>
          </cell>
          <cell r="G395" t="str">
            <v>(M39)</v>
          </cell>
          <cell r="H395">
            <v>14.937488</v>
          </cell>
          <cell r="I395" t="str">
            <v>Kg</v>
          </cell>
          <cell r="L395" t="str">
            <v>3.</v>
          </cell>
          <cell r="N395" t="str">
            <v>Urugan Porus</v>
          </cell>
          <cell r="O395" t="str">
            <v>(EI-241)</v>
          </cell>
          <cell r="P395" t="str">
            <v>M3</v>
          </cell>
          <cell r="Q395">
            <v>0.13965</v>
          </cell>
          <cell r="R395">
            <v>186901.406254</v>
          </cell>
          <cell r="U395">
            <v>26100.781383000001</v>
          </cell>
        </row>
        <row r="396">
          <cell r="C396" t="str">
            <v>- Timbunan Porus      = {(tp*(0.3+2*tg/100+d+0.3)*1)*1.05}</v>
          </cell>
          <cell r="G396" t="str">
            <v>(EI-241)</v>
          </cell>
          <cell r="H396">
            <v>0.13965</v>
          </cell>
          <cell r="I396" t="str">
            <v>M3</v>
          </cell>
          <cell r="L396" t="str">
            <v>4.</v>
          </cell>
          <cell r="N396" t="str">
            <v>Mat. Pilihan</v>
          </cell>
          <cell r="O396" t="str">
            <v>(M09)</v>
          </cell>
          <cell r="P396" t="str">
            <v>M3</v>
          </cell>
          <cell r="Q396">
            <v>0.998753</v>
          </cell>
          <cell r="R396">
            <v>25000</v>
          </cell>
          <cell r="U396">
            <v>24968.8125</v>
          </cell>
        </row>
        <row r="397">
          <cell r="C397" t="str">
            <v>- Material Pilihan</v>
          </cell>
          <cell r="D397" t="str">
            <v>= ((2*tg/100+d+0.3)*(0.3+2*tg/100+d+0.3)</v>
          </cell>
          <cell r="G397" t="str">
            <v>(M09)</v>
          </cell>
          <cell r="H397">
            <v>0.998753</v>
          </cell>
          <cell r="I397" t="str">
            <v>M3</v>
          </cell>
          <cell r="J397" t="str">
            <v>= Vp</v>
          </cell>
        </row>
        <row r="398">
          <cell r="D398" t="str">
            <v>-(22/7*(0.5*(2*tg/100+d))^2))*1*1.05</v>
          </cell>
        </row>
        <row r="399">
          <cell r="A399" t="str">
            <v>2.</v>
          </cell>
          <cell r="C399" t="str">
            <v>ALAT</v>
          </cell>
          <cell r="Q399" t="str">
            <v>JUMLAH HARGA BAHAN</v>
          </cell>
          <cell r="U399">
            <v>199480.669903</v>
          </cell>
        </row>
        <row r="400">
          <cell r="A400" t="str">
            <v>2.a.</v>
          </cell>
          <cell r="C400" t="str">
            <v>TAMPER</v>
          </cell>
          <cell r="G400" t="str">
            <v>(E25)</v>
          </cell>
        </row>
        <row r="401">
          <cell r="C401" t="str">
            <v>Kecepatan</v>
          </cell>
          <cell r="G401" t="str">
            <v>v</v>
          </cell>
          <cell r="H401">
            <v>0.5</v>
          </cell>
          <cell r="I401" t="str">
            <v>Km / Jam</v>
          </cell>
          <cell r="L401" t="str">
            <v>C.</v>
          </cell>
          <cell r="N401" t="str">
            <v>PERALATAN</v>
          </cell>
        </row>
        <row r="402">
          <cell r="C402" t="str">
            <v>Efisiensi alat</v>
          </cell>
          <cell r="G402" t="str">
            <v>Fa</v>
          </cell>
          <cell r="H402">
            <v>0.83</v>
          </cell>
          <cell r="I402" t="str">
            <v>-</v>
          </cell>
        </row>
        <row r="403">
          <cell r="C403" t="str">
            <v>Lebar pemadatan</v>
          </cell>
          <cell r="G403" t="str">
            <v>Lb</v>
          </cell>
          <cell r="H403">
            <v>0.4</v>
          </cell>
          <cell r="I403" t="str">
            <v>M</v>
          </cell>
          <cell r="L403" t="str">
            <v>1.</v>
          </cell>
          <cell r="N403" t="str">
            <v>Tamper</v>
          </cell>
          <cell r="O403" t="str">
            <v>(E25)</v>
          </cell>
          <cell r="P403" t="str">
            <v>Jam</v>
          </cell>
          <cell r="Q403">
            <v>0.30082900000000001</v>
          </cell>
          <cell r="R403">
            <v>18672.168547000001</v>
          </cell>
          <cell r="U403">
            <v>5617.1310290000001</v>
          </cell>
        </row>
        <row r="404">
          <cell r="C404" t="str">
            <v>Banyak lintasan</v>
          </cell>
          <cell r="G404" t="str">
            <v>n</v>
          </cell>
          <cell r="H404">
            <v>10</v>
          </cell>
          <cell r="I404" t="str">
            <v>lintasan</v>
          </cell>
          <cell r="L404" t="str">
            <v>2.</v>
          </cell>
          <cell r="N404" t="str">
            <v>Dump Truck</v>
          </cell>
          <cell r="O404" t="str">
            <v>(E08)</v>
          </cell>
          <cell r="P404" t="str">
            <v>Jam</v>
          </cell>
          <cell r="Q404">
            <v>0.188002</v>
          </cell>
          <cell r="R404">
            <v>153645.58193300001</v>
          </cell>
          <cell r="U404">
            <v>28885.677929000001</v>
          </cell>
        </row>
        <row r="405">
          <cell r="C405" t="str">
            <v>Tebal lapis hamparan</v>
          </cell>
          <cell r="G405" t="str">
            <v>tp</v>
          </cell>
          <cell r="H405">
            <v>0.2</v>
          </cell>
          <cell r="I405" t="str">
            <v>M</v>
          </cell>
          <cell r="L405" t="str">
            <v>3.</v>
          </cell>
          <cell r="N405" t="str">
            <v>Alat  Bantu</v>
          </cell>
          <cell r="P405" t="str">
            <v>Ls</v>
          </cell>
          <cell r="Q405">
            <v>1</v>
          </cell>
          <cell r="R405">
            <v>900</v>
          </cell>
          <cell r="U405">
            <v>900</v>
          </cell>
        </row>
        <row r="408">
          <cell r="C408" t="str">
            <v>Kap. Prod. / Jam   =</v>
          </cell>
          <cell r="D408" t="str">
            <v>v x 1000 x Fa x Lb x 60</v>
          </cell>
          <cell r="G408" t="str">
            <v>Q1</v>
          </cell>
          <cell r="H408">
            <v>3.32</v>
          </cell>
          <cell r="I408" t="str">
            <v>M3 / Jam</v>
          </cell>
        </row>
        <row r="409">
          <cell r="D409" t="str">
            <v>n x tp</v>
          </cell>
        </row>
        <row r="411">
          <cell r="C411" t="str">
            <v>Koefisien Alat / m'</v>
          </cell>
          <cell r="D411" t="str">
            <v>=  1  :  Q1 x Vp</v>
          </cell>
          <cell r="G411" t="str">
            <v>(E25)</v>
          </cell>
          <cell r="H411">
            <v>0.30082900000000001</v>
          </cell>
          <cell r="I411" t="str">
            <v>jam</v>
          </cell>
          <cell r="Q411" t="str">
            <v>JUMLAH HARGA PERALATAN</v>
          </cell>
          <cell r="U411">
            <v>35402.808958000001</v>
          </cell>
        </row>
        <row r="413">
          <cell r="A413" t="str">
            <v>2.b.</v>
          </cell>
          <cell r="C413" t="str">
            <v>DUMP TRUCK</v>
          </cell>
          <cell r="G413" t="str">
            <v>(E08)</v>
          </cell>
          <cell r="L413" t="str">
            <v>D.</v>
          </cell>
          <cell r="N413" t="str">
            <v>JUMLAH HARGA TENAGA, BAHAN DAN PERALATAN  ( A + B + C )</v>
          </cell>
          <cell r="U413">
            <v>257133.46186099999</v>
          </cell>
        </row>
        <row r="414">
          <cell r="C414" t="str">
            <v>Kapasitas bak sekali muat</v>
          </cell>
          <cell r="G414" t="str">
            <v>V</v>
          </cell>
          <cell r="H414">
            <v>10</v>
          </cell>
          <cell r="I414" t="str">
            <v>Buah/M'</v>
          </cell>
          <cell r="L414" t="str">
            <v>E.</v>
          </cell>
          <cell r="N414" t="str">
            <v>OVERHEAD &amp; PROFIT</v>
          </cell>
          <cell r="P414">
            <v>10</v>
          </cell>
          <cell r="Q414" t="str">
            <v>%  x  D</v>
          </cell>
          <cell r="U414">
            <v>25713.346185999999</v>
          </cell>
        </row>
        <row r="415">
          <cell r="C415" t="str">
            <v>Faktor efisiensi alat</v>
          </cell>
          <cell r="G415" t="str">
            <v>Fa</v>
          </cell>
          <cell r="H415">
            <v>0.83</v>
          </cell>
          <cell r="L415" t="str">
            <v>F.</v>
          </cell>
          <cell r="N415" t="str">
            <v>HARGA SATUAN PEKERJAAN  ( D + E )</v>
          </cell>
          <cell r="U415">
            <v>282846.80804700003</v>
          </cell>
        </row>
        <row r="416">
          <cell r="C416" t="str">
            <v>Kecepatanrata-rata bermuatan</v>
          </cell>
          <cell r="G416" t="str">
            <v>v1</v>
          </cell>
          <cell r="H416">
            <v>20</v>
          </cell>
          <cell r="I416" t="str">
            <v>Km/Jam</v>
          </cell>
          <cell r="L416" t="str">
            <v>Note: 1</v>
          </cell>
          <cell r="N416" t="str">
            <v>SATUAN dapat berdasarkan atas jam operasi untuk Tenaga Kerja dan Peralatan, volume dan/atau ukuran</v>
          </cell>
        </row>
        <row r="417">
          <cell r="C417" t="str">
            <v>Kecepatan rata-rata kosong</v>
          </cell>
          <cell r="G417" t="str">
            <v>v2</v>
          </cell>
          <cell r="H417">
            <v>30</v>
          </cell>
          <cell r="I417" t="str">
            <v>Km/Jam</v>
          </cell>
          <cell r="N417" t="str">
            <v>berat untuk bahan-bahan.</v>
          </cell>
        </row>
        <row r="418">
          <cell r="C418" t="str">
            <v>Waktu siklus    :</v>
          </cell>
          <cell r="G418" t="str">
            <v>Ts</v>
          </cell>
          <cell r="L418">
            <v>2</v>
          </cell>
          <cell r="N418" t="str">
            <v>Kuantitas satuan adalah kuantitas setiap komponen untuk menyelesaikan satu satuan pekerjaan dari nomor</v>
          </cell>
        </row>
        <row r="419">
          <cell r="C419" t="str">
            <v>- Waktu  tempuh in  si  = (L : v1 ) x 60</v>
          </cell>
          <cell r="G419" t="str">
            <v>T1</v>
          </cell>
          <cell r="H419">
            <v>26.175000000000001</v>
          </cell>
          <cell r="I419" t="str">
            <v>menit</v>
          </cell>
          <cell r="N419" t="str">
            <v>mata pembayaran.</v>
          </cell>
        </row>
        <row r="420">
          <cell r="C420" t="str">
            <v>-  Waktutempuh kosong  = (L : v2)  x  60</v>
          </cell>
          <cell r="G420" t="str">
            <v>T2</v>
          </cell>
          <cell r="H420">
            <v>17.45</v>
          </cell>
          <cell r="I420" t="str">
            <v>menit</v>
          </cell>
          <cell r="L420">
            <v>3</v>
          </cell>
          <cell r="N420" t="str">
            <v>Biaya satuan untuk peralatan sudah termasuk bahan bakar, bahan habis dipakai dan operator.</v>
          </cell>
        </row>
        <row r="421">
          <cell r="C421" t="str">
            <v>-  Muat, bongkar dan lain-lain</v>
          </cell>
          <cell r="G421" t="str">
            <v>T3</v>
          </cell>
          <cell r="H421">
            <v>50</v>
          </cell>
          <cell r="I421" t="str">
            <v>menit</v>
          </cell>
          <cell r="L421">
            <v>4</v>
          </cell>
          <cell r="N421" t="str">
            <v>Biaya satuan sudah termasuk pengeluaran untuk seluruh pajak yang berkaitan (tetapi tidak termasuk PPN</v>
          </cell>
        </row>
        <row r="422">
          <cell r="G422" t="str">
            <v>Ts</v>
          </cell>
          <cell r="H422">
            <v>93.625</v>
          </cell>
          <cell r="I422" t="str">
            <v>menit</v>
          </cell>
          <cell r="N422" t="str">
            <v>yang dibayar dari kontrak) dan biaya-biaya lainnya.</v>
          </cell>
        </row>
        <row r="423">
          <cell r="J423" t="str">
            <v>Berlanjut ke halaman berikut</v>
          </cell>
        </row>
        <row r="424">
          <cell r="A424" t="str">
            <v>ITEM PEMBAYARAN NO.</v>
          </cell>
          <cell r="D424" t="str">
            <v>:  2.3 (2)</v>
          </cell>
          <cell r="J424" t="str">
            <v>Analisa EI-232</v>
          </cell>
        </row>
        <row r="425">
          <cell r="A425" t="str">
            <v>JENIS PEKERJAAN</v>
          </cell>
          <cell r="D425" t="str">
            <v>:  Gorong2 Pipa Beton Bertulang 500 mm &lt; diameter dalam 700 mm</v>
          </cell>
        </row>
        <row r="426">
          <cell r="A426" t="str">
            <v>SATUAN PEMBAYARAN</v>
          </cell>
          <cell r="D426" t="str">
            <v>:  M1</v>
          </cell>
          <cell r="J426" t="str">
            <v>URAIAN ANALISA HARGA SATUAN</v>
          </cell>
        </row>
        <row r="427">
          <cell r="J427" t="str">
            <v>Lanjutan</v>
          </cell>
        </row>
        <row r="429">
          <cell r="A429" t="str">
            <v>No.</v>
          </cell>
          <cell r="C429" t="str">
            <v>U R A I A N</v>
          </cell>
          <cell r="G429" t="str">
            <v>KODE</v>
          </cell>
          <cell r="H429" t="str">
            <v>KOEF.</v>
          </cell>
          <cell r="I429" t="str">
            <v>SATUAN</v>
          </cell>
          <cell r="J429" t="str">
            <v>KETERANGAN</v>
          </cell>
        </row>
        <row r="432">
          <cell r="C432" t="str">
            <v>Kapasitas Produksi / Jam   =</v>
          </cell>
          <cell r="E432" t="str">
            <v>V x Fa x 60</v>
          </cell>
          <cell r="G432" t="str">
            <v>Q2</v>
          </cell>
          <cell r="H432">
            <v>5.3190920000000004</v>
          </cell>
          <cell r="I432" t="str">
            <v>M' / Jam</v>
          </cell>
        </row>
        <row r="433">
          <cell r="E433" t="str">
            <v>Ts</v>
          </cell>
        </row>
        <row r="435">
          <cell r="C435" t="str">
            <v>Koefisien Alat / m'</v>
          </cell>
          <cell r="D435" t="str">
            <v>=  1  :  Q2</v>
          </cell>
          <cell r="G435" t="str">
            <v>(E08)</v>
          </cell>
          <cell r="H435">
            <v>0.188002</v>
          </cell>
          <cell r="I435" t="str">
            <v>jam</v>
          </cell>
        </row>
        <row r="438">
          <cell r="A438" t="str">
            <v>2.c.</v>
          </cell>
          <cell r="C438" t="str">
            <v>ALAT  BANTU</v>
          </cell>
        </row>
        <row r="439">
          <cell r="C439" t="str">
            <v>Diperlukan alat-alat bantu kecil</v>
          </cell>
          <cell r="J439" t="str">
            <v>Lump Sump</v>
          </cell>
        </row>
        <row r="440">
          <cell r="C440" t="str">
            <v>- Sekop    =         3   buah</v>
          </cell>
        </row>
        <row r="441">
          <cell r="C441" t="str">
            <v>- Pacul     =         3   buah</v>
          </cell>
        </row>
        <row r="442">
          <cell r="C442" t="str">
            <v>- Alat-alat kecil lain</v>
          </cell>
        </row>
        <row r="444">
          <cell r="A444" t="str">
            <v>3.</v>
          </cell>
          <cell r="C444" t="str">
            <v>TENAGA</v>
          </cell>
        </row>
        <row r="445">
          <cell r="C445" t="str">
            <v>Produksi Gorong-gorong / hari</v>
          </cell>
          <cell r="G445" t="str">
            <v>Qt</v>
          </cell>
          <cell r="H445">
            <v>10</v>
          </cell>
          <cell r="I445" t="str">
            <v>M'</v>
          </cell>
        </row>
        <row r="446">
          <cell r="C446" t="str">
            <v>Kebutuhan tenaga :</v>
          </cell>
        </row>
        <row r="447">
          <cell r="D447" t="str">
            <v>- Pekerja</v>
          </cell>
          <cell r="G447" t="str">
            <v>P</v>
          </cell>
          <cell r="H447">
            <v>7</v>
          </cell>
          <cell r="I447" t="str">
            <v>orang</v>
          </cell>
        </row>
        <row r="448">
          <cell r="D448" t="str">
            <v>- Tukang</v>
          </cell>
          <cell r="G448" t="str">
            <v>T</v>
          </cell>
          <cell r="H448">
            <v>2</v>
          </cell>
          <cell r="I448" t="str">
            <v>orang</v>
          </cell>
        </row>
        <row r="449">
          <cell r="D449" t="str">
            <v>- Mandor</v>
          </cell>
          <cell r="G449" t="str">
            <v>M</v>
          </cell>
          <cell r="H449">
            <v>1</v>
          </cell>
          <cell r="I449" t="str">
            <v>orang</v>
          </cell>
        </row>
        <row r="451">
          <cell r="C451" t="str">
            <v>Koefisien tenaga / M'   :</v>
          </cell>
        </row>
        <row r="452">
          <cell r="D452" t="str">
            <v>- Pekerja</v>
          </cell>
          <cell r="E452" t="str">
            <v>= (Tk x P) : Qt</v>
          </cell>
          <cell r="G452" t="str">
            <v>(L01)</v>
          </cell>
          <cell r="H452">
            <v>4.9000000000000004</v>
          </cell>
          <cell r="I452" t="str">
            <v>jam</v>
          </cell>
        </row>
        <row r="453">
          <cell r="D453" t="str">
            <v>- Tukang</v>
          </cell>
          <cell r="E453" t="str">
            <v>= (Tk x T) : Qt</v>
          </cell>
          <cell r="G453" t="str">
            <v>(L02)</v>
          </cell>
          <cell r="H453">
            <v>1.4</v>
          </cell>
          <cell r="I453" t="str">
            <v>jam</v>
          </cell>
        </row>
        <row r="454">
          <cell r="D454" t="str">
            <v>- Mandor</v>
          </cell>
          <cell r="E454" t="str">
            <v>= (Tk x M) : Qt</v>
          </cell>
          <cell r="G454" t="str">
            <v>(L03)</v>
          </cell>
          <cell r="H454">
            <v>0.7</v>
          </cell>
          <cell r="I454" t="str">
            <v>jam</v>
          </cell>
        </row>
        <row r="456">
          <cell r="A456" t="str">
            <v>4.</v>
          </cell>
          <cell r="C456" t="str">
            <v>HARGA DASAR SATUAN UPAH, BAHAN DAN ALAT</v>
          </cell>
        </row>
        <row r="457">
          <cell r="C457" t="str">
            <v>Lihat lampiran.</v>
          </cell>
        </row>
        <row r="460">
          <cell r="A460" t="str">
            <v>5.</v>
          </cell>
          <cell r="C460" t="str">
            <v>ANALISA HARGA SATUAN PEKERJAAN</v>
          </cell>
        </row>
        <row r="461">
          <cell r="C461" t="str">
            <v>Lihat perhitungan dalam FORMULIR STANDAR UNTUK</v>
          </cell>
        </row>
        <row r="462">
          <cell r="C462" t="str">
            <v>PEREKEMAN ANALISA MASING-MASING HARGA</v>
          </cell>
        </row>
        <row r="463">
          <cell r="C463" t="str">
            <v>SATUAN.</v>
          </cell>
        </row>
        <row r="464">
          <cell r="C464" t="str">
            <v>Didapat Harga Satuan Pekerjaan :</v>
          </cell>
        </row>
        <row r="466">
          <cell r="C466" t="str">
            <v>Rp.</v>
          </cell>
          <cell r="D466">
            <v>282846.80804700003</v>
          </cell>
          <cell r="E466" t="str">
            <v>/ M'</v>
          </cell>
        </row>
        <row r="469">
          <cell r="A469" t="str">
            <v>6.</v>
          </cell>
          <cell r="C469" t="str">
            <v>WAKTU PELAKSANAAN YANG DIPERLUKAN</v>
          </cell>
        </row>
        <row r="470">
          <cell r="C470" t="str">
            <v>Masa Pelaksanaan :</v>
          </cell>
          <cell r="D470" t="str">
            <v>. . . . . . . . . . . .</v>
          </cell>
          <cell r="E470" t="str">
            <v>bulan</v>
          </cell>
        </row>
        <row r="472">
          <cell r="A472" t="str">
            <v>7.</v>
          </cell>
          <cell r="C472" t="str">
            <v>VOLUME PEKERJAAN YANG DIPERLUKAN</v>
          </cell>
        </row>
        <row r="473">
          <cell r="C473" t="str">
            <v>Volume pekerjaan  :</v>
          </cell>
          <cell r="D473">
            <v>1</v>
          </cell>
          <cell r="E473" t="str">
            <v>M'</v>
          </cell>
        </row>
        <row r="483">
          <cell r="A483" t="str">
            <v>ITEM PEMBAYARAN NO.</v>
          </cell>
          <cell r="D483" t="str">
            <v>:  2.3 (3)</v>
          </cell>
          <cell r="J483" t="str">
            <v>Analisa EI-233</v>
          </cell>
        </row>
        <row r="484">
          <cell r="A484" t="str">
            <v>JENIS PEKERJAAN</v>
          </cell>
          <cell r="D484" t="str">
            <v>:  Gorong2 Pipa Beton Bertulang 500 mm &lt; diameter dalam &lt; 1 m</v>
          </cell>
          <cell r="L484" t="str">
            <v>FORMULIR STANDAR UNTUK</v>
          </cell>
        </row>
        <row r="485">
          <cell r="A485" t="str">
            <v>SATUAN PEMBAYARAN</v>
          </cell>
          <cell r="D485" t="str">
            <v>:  M1</v>
          </cell>
          <cell r="J485" t="str">
            <v>URAIAN ANALISA HARGA SATUAN</v>
          </cell>
          <cell r="L485" t="str">
            <v>PEREKAMAN ANALISA MASING-MASING HARGA SATUAN</v>
          </cell>
        </row>
        <row r="486">
          <cell r="L486">
            <v>0</v>
          </cell>
        </row>
        <row r="488">
          <cell r="A488" t="str">
            <v>No.</v>
          </cell>
          <cell r="C488" t="str">
            <v>U R A I A N</v>
          </cell>
          <cell r="G488" t="str">
            <v>KODE</v>
          </cell>
          <cell r="H488" t="str">
            <v>KOEF.</v>
          </cell>
          <cell r="I488" t="str">
            <v>SATUAN</v>
          </cell>
          <cell r="J488" t="str">
            <v>KETERANGAN</v>
          </cell>
        </row>
        <row r="489">
          <cell r="L489" t="str">
            <v>PROYEK</v>
          </cell>
          <cell r="O489" t="str">
            <v>:</v>
          </cell>
        </row>
        <row r="490">
          <cell r="L490" t="str">
            <v>No. PAKET KONTRAK</v>
          </cell>
          <cell r="O490" t="str">
            <v>:</v>
          </cell>
        </row>
        <row r="491">
          <cell r="A491" t="str">
            <v>I.</v>
          </cell>
          <cell r="C491" t="str">
            <v>ASUMSI</v>
          </cell>
          <cell r="L491" t="str">
            <v>NAMA PAKET</v>
          </cell>
          <cell r="O491" t="str">
            <v>:</v>
          </cell>
        </row>
        <row r="492">
          <cell r="A492">
            <v>1</v>
          </cell>
          <cell r="C492" t="str">
            <v>Pekerjaan dilakukan secara mekanik/manual</v>
          </cell>
          <cell r="L492" t="str">
            <v>PROP / KAB / KODYA</v>
          </cell>
          <cell r="O492" t="str">
            <v>:</v>
          </cell>
        </row>
        <row r="493">
          <cell r="A493">
            <v>2</v>
          </cell>
          <cell r="C493" t="str">
            <v>Lokasi pekerjaan : sepanjang jalan</v>
          </cell>
          <cell r="L493" t="str">
            <v>ITEM PEMBAYARAN NO.</v>
          </cell>
          <cell r="O493" t="str">
            <v>:  2.3 (3)</v>
          </cell>
          <cell r="R493" t="str">
            <v>PERKIRAAN VOL. PEK.</v>
          </cell>
          <cell r="T493" t="str">
            <v>:</v>
          </cell>
          <cell r="U493">
            <v>1</v>
          </cell>
        </row>
        <row r="494">
          <cell r="A494">
            <v>3</v>
          </cell>
          <cell r="C494" t="str">
            <v>Diameter bagian dalam gorong-gorong</v>
          </cell>
          <cell r="G494" t="str">
            <v>d</v>
          </cell>
          <cell r="H494">
            <v>0.8</v>
          </cell>
          <cell r="I494" t="str">
            <v>m</v>
          </cell>
          <cell r="L494" t="str">
            <v>JENIS PEKERJAAN</v>
          </cell>
          <cell r="O494" t="str">
            <v>:  Gorong2 Pipa Beton Bertulang 500 mm &lt; diameter dalam &lt; 1 m</v>
          </cell>
          <cell r="R494" t="str">
            <v>TOTAL HARGA (Rp.)</v>
          </cell>
          <cell r="T494" t="str">
            <v>:</v>
          </cell>
          <cell r="U494">
            <v>447945.27138499997</v>
          </cell>
        </row>
        <row r="495">
          <cell r="A495">
            <v>4</v>
          </cell>
          <cell r="C495" t="str">
            <v>Jarak rata-rata Base Camp ke lokasi pekerjaan</v>
          </cell>
          <cell r="G495" t="str">
            <v>L</v>
          </cell>
          <cell r="H495">
            <v>8.7249999999999996</v>
          </cell>
          <cell r="I495" t="str">
            <v>Km</v>
          </cell>
          <cell r="L495" t="str">
            <v>SATUAN PEMBAYARAN</v>
          </cell>
          <cell r="O495" t="str">
            <v>:  M1</v>
          </cell>
          <cell r="Q495">
            <v>0</v>
          </cell>
          <cell r="R495" t="str">
            <v>% THD. BIAYA PROYEK</v>
          </cell>
          <cell r="T495" t="str">
            <v>:</v>
          </cell>
          <cell r="U495" t="str">
            <v>#DIV/0!</v>
          </cell>
        </row>
        <row r="496">
          <cell r="A496">
            <v>5</v>
          </cell>
          <cell r="C496" t="str">
            <v>Jam kerja efektif per-hari</v>
          </cell>
          <cell r="G496" t="str">
            <v>Tk</v>
          </cell>
          <cell r="H496">
            <v>7</v>
          </cell>
          <cell r="I496" t="str">
            <v>Jam</v>
          </cell>
        </row>
        <row r="497">
          <cell r="A497">
            <v>6</v>
          </cell>
          <cell r="C497" t="str">
            <v>Tebal gorong-gorong</v>
          </cell>
          <cell r="G497" t="str">
            <v>tg</v>
          </cell>
          <cell r="H497">
            <v>7.5</v>
          </cell>
          <cell r="I497" t="str">
            <v>Cm</v>
          </cell>
        </row>
        <row r="498">
          <cell r="Q498" t="str">
            <v>PERKIRAAN</v>
          </cell>
          <cell r="R498" t="str">
            <v>HARGA</v>
          </cell>
          <cell r="S498" t="str">
            <v>JUMLAH</v>
          </cell>
        </row>
        <row r="499">
          <cell r="A499" t="str">
            <v>II.</v>
          </cell>
          <cell r="C499" t="str">
            <v>URUTAN KERJA</v>
          </cell>
          <cell r="L499" t="str">
            <v>NO.</v>
          </cell>
          <cell r="N499" t="str">
            <v>KOMPONEN</v>
          </cell>
          <cell r="P499" t="str">
            <v>SATUAN</v>
          </cell>
          <cell r="Q499" t="str">
            <v>KUANTITAS</v>
          </cell>
          <cell r="R499" t="str">
            <v>SATUAN</v>
          </cell>
          <cell r="S499" t="str">
            <v>HARGA</v>
          </cell>
        </row>
        <row r="500">
          <cell r="A500">
            <v>1</v>
          </cell>
          <cell r="C500" t="str">
            <v>Gorong-gorong dicetak di Base Camp</v>
          </cell>
          <cell r="R500" t="str">
            <v>(Rp.)</v>
          </cell>
          <cell r="S500" t="str">
            <v>(Rp.)</v>
          </cell>
        </row>
        <row r="501">
          <cell r="A501">
            <v>2</v>
          </cell>
          <cell r="C501" t="str">
            <v>Dump Truck mengangkut gorong-gorong jadi</v>
          </cell>
        </row>
        <row r="502">
          <cell r="C502" t="str">
            <v>ke lapangan</v>
          </cell>
        </row>
        <row r="503">
          <cell r="A503">
            <v>3</v>
          </cell>
          <cell r="C503" t="str">
            <v>Dasar gorong-gorong digali sesuai kebutuhan dan ma-</v>
          </cell>
          <cell r="L503" t="str">
            <v>A.</v>
          </cell>
          <cell r="N503" t="str">
            <v>TENAGA</v>
          </cell>
        </row>
        <row r="504">
          <cell r="C504" t="str">
            <v>terial backfill dipadatkan dengan Tamper</v>
          </cell>
        </row>
        <row r="505">
          <cell r="A505">
            <v>4</v>
          </cell>
          <cell r="C505" t="str">
            <v>Tebal lapis porus pada dasar gorong-gorong pipa</v>
          </cell>
          <cell r="G505" t="str">
            <v>tp</v>
          </cell>
          <cell r="H505">
            <v>0.12</v>
          </cell>
          <cell r="I505" t="str">
            <v>M</v>
          </cell>
          <cell r="J505" t="str">
            <v>Sand bedding</v>
          </cell>
          <cell r="L505" t="str">
            <v>1.</v>
          </cell>
          <cell r="N505" t="str">
            <v>Pekerja</v>
          </cell>
          <cell r="O505" t="str">
            <v>(L01)</v>
          </cell>
          <cell r="P505" t="str">
            <v>Jam</v>
          </cell>
          <cell r="Q505">
            <v>9.3333329999999997</v>
          </cell>
          <cell r="R505">
            <v>2857.14</v>
          </cell>
          <cell r="U505">
            <v>26666.639999999999</v>
          </cell>
        </row>
        <row r="506">
          <cell r="A506">
            <v>5</v>
          </cell>
          <cell r="C506" t="str">
            <v>Material pilihan untuk penimbunan kembali (padat)</v>
          </cell>
          <cell r="L506" t="str">
            <v>2.</v>
          </cell>
          <cell r="N506" t="str">
            <v>Tukang</v>
          </cell>
          <cell r="O506" t="str">
            <v>(L02)</v>
          </cell>
          <cell r="P506" t="str">
            <v>Jam</v>
          </cell>
          <cell r="Q506">
            <v>1.1666669999999999</v>
          </cell>
          <cell r="R506">
            <v>4285.71</v>
          </cell>
          <cell r="U506">
            <v>4999.9949999999999</v>
          </cell>
        </row>
        <row r="507">
          <cell r="A507">
            <v>6</v>
          </cell>
          <cell r="C507" t="str">
            <v>Sekelompok pekerja akan melaksanakan pekerjaan</v>
          </cell>
          <cell r="L507" t="str">
            <v>3.</v>
          </cell>
          <cell r="N507" t="str">
            <v>Mandor</v>
          </cell>
          <cell r="O507" t="str">
            <v>(L03)</v>
          </cell>
          <cell r="P507" t="str">
            <v>Jam</v>
          </cell>
          <cell r="Q507">
            <v>1.1666669999999999</v>
          </cell>
          <cell r="R507">
            <v>3214.29</v>
          </cell>
          <cell r="U507">
            <v>3750.0050000000001</v>
          </cell>
        </row>
        <row r="508">
          <cell r="C508" t="str">
            <v>dengan cara manual dengan menggunakan alat bantu</v>
          </cell>
        </row>
        <row r="509">
          <cell r="Q509" t="str">
            <v>JUMLAH HARGA TENAGA</v>
          </cell>
          <cell r="U509">
            <v>35416.639999999999</v>
          </cell>
        </row>
        <row r="511">
          <cell r="A511" t="str">
            <v>III.</v>
          </cell>
          <cell r="C511" t="str">
            <v>PEMAKAIAN BAHAN, ALAT DAN TENAGA</v>
          </cell>
          <cell r="L511" t="str">
            <v>B.</v>
          </cell>
          <cell r="N511" t="str">
            <v>BAHAN</v>
          </cell>
        </row>
        <row r="512">
          <cell r="A512" t="str">
            <v>1.</v>
          </cell>
          <cell r="C512" t="str">
            <v>BAHAN</v>
          </cell>
        </row>
        <row r="513">
          <cell r="C513" t="str">
            <v>Untuk mendapatkan 1 M' gorong-gorong diperlukan</v>
          </cell>
          <cell r="L513" t="str">
            <v>1.</v>
          </cell>
          <cell r="N513" t="str">
            <v>Beton K-300</v>
          </cell>
          <cell r="O513" t="str">
            <v>(EI-714)</v>
          </cell>
          <cell r="P513" t="str">
            <v>M3</v>
          </cell>
          <cell r="Q513">
            <v>0.20616699999999999</v>
          </cell>
          <cell r="R513">
            <v>652902.54982499999</v>
          </cell>
          <cell r="U513">
            <v>134606.97167100001</v>
          </cell>
        </row>
        <row r="514">
          <cell r="C514" t="str">
            <v>- Beton K-300 = (22/7*((2*tg/100+d)/2)^2)-(22/7*(d/2)^2))*1</v>
          </cell>
          <cell r="G514" t="str">
            <v>(EI-714)</v>
          </cell>
          <cell r="H514">
            <v>0.20616699999999999</v>
          </cell>
          <cell r="I514" t="str">
            <v>M3</v>
          </cell>
          <cell r="L514" t="str">
            <v>2.</v>
          </cell>
          <cell r="N514" t="str">
            <v>Baja Tulangan</v>
          </cell>
          <cell r="O514" t="str">
            <v>(M39)</v>
          </cell>
          <cell r="P514" t="str">
            <v>Kg</v>
          </cell>
          <cell r="Q514">
            <v>22.678372</v>
          </cell>
          <cell r="R514">
            <v>4000</v>
          </cell>
          <cell r="U514">
            <v>90713.487871999998</v>
          </cell>
        </row>
        <row r="515">
          <cell r="C515" t="str">
            <v>- Baja Tulangan (asumsi 100kg/m3)</v>
          </cell>
          <cell r="G515" t="str">
            <v>(M39)</v>
          </cell>
          <cell r="H515">
            <v>22.678372</v>
          </cell>
          <cell r="I515" t="str">
            <v>Kg</v>
          </cell>
          <cell r="L515" t="str">
            <v>3.</v>
          </cell>
          <cell r="N515" t="str">
            <v>Urugan Porus</v>
          </cell>
          <cell r="O515" t="str">
            <v>(EI-241)</v>
          </cell>
          <cell r="P515" t="str">
            <v>M3</v>
          </cell>
          <cell r="Q515">
            <v>0.2205</v>
          </cell>
          <cell r="R515">
            <v>186901.406254</v>
          </cell>
          <cell r="U515">
            <v>41211.760079</v>
          </cell>
        </row>
        <row r="516">
          <cell r="C516" t="str">
            <v>- Timbunan Porus      = {(tp*(0.4+2*tg/100+d+0.4)*1)*1.05}</v>
          </cell>
          <cell r="G516" t="str">
            <v>(EI-241)</v>
          </cell>
          <cell r="H516">
            <v>0.2205</v>
          </cell>
          <cell r="I516" t="str">
            <v>M3</v>
          </cell>
          <cell r="L516" t="str">
            <v>4.</v>
          </cell>
          <cell r="N516" t="str">
            <v>Mat. Pilihan</v>
          </cell>
          <cell r="O516" t="str">
            <v>(M09)</v>
          </cell>
          <cell r="P516" t="str">
            <v>M3</v>
          </cell>
          <cell r="Q516">
            <v>1.5523119999999999</v>
          </cell>
          <cell r="R516">
            <v>25000</v>
          </cell>
          <cell r="U516">
            <v>38807.8125</v>
          </cell>
        </row>
        <row r="517">
          <cell r="C517" t="str">
            <v>- Material Pilihan</v>
          </cell>
          <cell r="D517" t="str">
            <v>= ((2*tg/100+d+0.3)*(0.4+2*tg/100+d+0.4)</v>
          </cell>
          <cell r="G517" t="str">
            <v>(M09)</v>
          </cell>
          <cell r="H517">
            <v>1.5523119999999999</v>
          </cell>
          <cell r="I517" t="str">
            <v>M3</v>
          </cell>
          <cell r="J517" t="str">
            <v>= Vp</v>
          </cell>
        </row>
        <row r="518">
          <cell r="D518" t="str">
            <v>-(22/7*(0.5*(2*tg/100+d))^2))*1*1.05</v>
          </cell>
        </row>
        <row r="519">
          <cell r="A519" t="str">
            <v>2.</v>
          </cell>
          <cell r="C519" t="str">
            <v>ALAT</v>
          </cell>
          <cell r="Q519" t="str">
            <v>JUMLAH HARGA BAHAN</v>
          </cell>
          <cell r="U519">
            <v>305340.03212300001</v>
          </cell>
        </row>
        <row r="520">
          <cell r="A520" t="str">
            <v>2.a.</v>
          </cell>
          <cell r="C520" t="str">
            <v>TAMPER</v>
          </cell>
          <cell r="G520" t="str">
            <v>(E25)</v>
          </cell>
        </row>
        <row r="521">
          <cell r="C521" t="str">
            <v>Kecepatan</v>
          </cell>
          <cell r="G521" t="str">
            <v>V</v>
          </cell>
          <cell r="H521">
            <v>0.5</v>
          </cell>
          <cell r="I521" t="str">
            <v>Km / Jam</v>
          </cell>
          <cell r="L521" t="str">
            <v>C.</v>
          </cell>
          <cell r="N521" t="str">
            <v>PERALATAN</v>
          </cell>
        </row>
        <row r="522">
          <cell r="C522" t="str">
            <v>Efisiensi alat</v>
          </cell>
          <cell r="G522" t="str">
            <v>Fa</v>
          </cell>
          <cell r="H522">
            <v>0.83</v>
          </cell>
          <cell r="I522" t="str">
            <v>-</v>
          </cell>
        </row>
        <row r="523">
          <cell r="C523" t="str">
            <v>Lebar pemadatan</v>
          </cell>
          <cell r="G523" t="str">
            <v>Lb</v>
          </cell>
          <cell r="H523">
            <v>0.4</v>
          </cell>
          <cell r="I523" t="str">
            <v>M</v>
          </cell>
          <cell r="L523" t="str">
            <v>1.</v>
          </cell>
          <cell r="N523" t="str">
            <v>Tamper</v>
          </cell>
          <cell r="O523" t="str">
            <v>(E25)</v>
          </cell>
          <cell r="P523" t="str">
            <v>Jam</v>
          </cell>
          <cell r="Q523">
            <v>0.46756399999999998</v>
          </cell>
          <cell r="R523">
            <v>18672.168547000001</v>
          </cell>
          <cell r="U523">
            <v>8730.433927</v>
          </cell>
        </row>
        <row r="524">
          <cell r="C524" t="str">
            <v>Banyak lintasan</v>
          </cell>
          <cell r="G524" t="str">
            <v>n</v>
          </cell>
          <cell r="H524">
            <v>10</v>
          </cell>
          <cell r="I524" t="str">
            <v>lintasan</v>
          </cell>
          <cell r="L524" t="str">
            <v>2.</v>
          </cell>
          <cell r="N524" t="str">
            <v>Dump Truck</v>
          </cell>
          <cell r="O524" t="str">
            <v>(E08)</v>
          </cell>
          <cell r="P524" t="str">
            <v>Jam</v>
          </cell>
          <cell r="Q524">
            <v>0.36926500000000001</v>
          </cell>
          <cell r="R524">
            <v>153645.58193300001</v>
          </cell>
          <cell r="U524">
            <v>56735.867937000003</v>
          </cell>
        </row>
        <row r="525">
          <cell r="C525" t="str">
            <v>Tebal lapis hamparan</v>
          </cell>
          <cell r="G525" t="str">
            <v>tp</v>
          </cell>
          <cell r="H525">
            <v>0.2</v>
          </cell>
          <cell r="I525" t="str">
            <v>M</v>
          </cell>
          <cell r="L525" t="str">
            <v>3.</v>
          </cell>
          <cell r="N525" t="str">
            <v>Alat  Bantu</v>
          </cell>
          <cell r="P525" t="str">
            <v>Ls</v>
          </cell>
          <cell r="Q525">
            <v>1</v>
          </cell>
          <cell r="R525">
            <v>1000</v>
          </cell>
          <cell r="U525">
            <v>1000</v>
          </cell>
        </row>
        <row r="528">
          <cell r="C528" t="str">
            <v>Kap. Prod. / Jam   =</v>
          </cell>
          <cell r="D528" t="str">
            <v>v x 1000 x Fa x Lb x 60</v>
          </cell>
          <cell r="G528" t="str">
            <v>Q1</v>
          </cell>
          <cell r="H528">
            <v>3.32</v>
          </cell>
          <cell r="I528" t="str">
            <v>M3 / Jam</v>
          </cell>
        </row>
        <row r="529">
          <cell r="D529" t="str">
            <v>n x tp</v>
          </cell>
        </row>
        <row r="531">
          <cell r="C531" t="str">
            <v>Koefisien Alat / m'</v>
          </cell>
          <cell r="D531" t="str">
            <v>=  1  :  Q1 x Vp</v>
          </cell>
          <cell r="G531" t="str">
            <v>(E25)</v>
          </cell>
          <cell r="H531">
            <v>0.46756399999999998</v>
          </cell>
          <cell r="I531" t="str">
            <v>jam</v>
          </cell>
          <cell r="Q531" t="str">
            <v>JUMLAH HARGA PERALATAN</v>
          </cell>
          <cell r="U531">
            <v>66466.301863999994</v>
          </cell>
        </row>
        <row r="533">
          <cell r="A533" t="str">
            <v>2.b.</v>
          </cell>
          <cell r="C533" t="str">
            <v>DUMP TRUCK</v>
          </cell>
          <cell r="G533" t="str">
            <v>(E08)</v>
          </cell>
          <cell r="L533" t="str">
            <v>D.</v>
          </cell>
          <cell r="N533" t="str">
            <v>JUMLAH HARGA TENAGA, BAHAN DAN PERALATAN  ( A + B + C )</v>
          </cell>
          <cell r="U533">
            <v>407222.973987</v>
          </cell>
        </row>
        <row r="534">
          <cell r="C534" t="str">
            <v>Kapasitas bak sekali muat</v>
          </cell>
          <cell r="G534" t="str">
            <v>V</v>
          </cell>
          <cell r="H534">
            <v>4</v>
          </cell>
          <cell r="I534" t="str">
            <v>Buah/M'</v>
          </cell>
          <cell r="L534" t="str">
            <v>E.</v>
          </cell>
          <cell r="N534" t="str">
            <v>OVERHEAD &amp; PROFIT</v>
          </cell>
          <cell r="P534">
            <v>10</v>
          </cell>
          <cell r="Q534" t="str">
            <v>%  x  D</v>
          </cell>
          <cell r="U534">
            <v>40722.297399000003</v>
          </cell>
        </row>
        <row r="535">
          <cell r="C535" t="str">
            <v>Faktor efisiensi alat</v>
          </cell>
          <cell r="G535" t="str">
            <v>Fa</v>
          </cell>
          <cell r="H535">
            <v>0.83</v>
          </cell>
          <cell r="L535" t="str">
            <v>F.</v>
          </cell>
          <cell r="N535" t="str">
            <v>HARGA SATUAN PEKERJAAN  ( D + E )</v>
          </cell>
          <cell r="U535">
            <v>447945.27138499997</v>
          </cell>
        </row>
        <row r="536">
          <cell r="C536" t="str">
            <v>Kecepatanrata-rata bermuatan</v>
          </cell>
          <cell r="G536" t="str">
            <v>v1</v>
          </cell>
          <cell r="H536">
            <v>40</v>
          </cell>
          <cell r="L536" t="str">
            <v>Note: 1</v>
          </cell>
          <cell r="N536" t="str">
            <v>SATUAN dapat berdasarkan atas jam operasi untuk Tenaga Kerja dan Peralatan, volume dan/atau ukuran</v>
          </cell>
        </row>
        <row r="537">
          <cell r="C537" t="str">
            <v>Kecepatan rata-rata kosong</v>
          </cell>
          <cell r="G537" t="str">
            <v>v2</v>
          </cell>
          <cell r="H537">
            <v>50</v>
          </cell>
          <cell r="N537" t="str">
            <v>berat untuk bahan-bahan.</v>
          </cell>
        </row>
        <row r="538">
          <cell r="C538" t="str">
            <v>Waktu siklus    :</v>
          </cell>
          <cell r="G538" t="str">
            <v>Ts</v>
          </cell>
          <cell r="L538">
            <v>2</v>
          </cell>
          <cell r="N538" t="str">
            <v>Kuantitas satuan adalah kuantitas setiap komponen untuk menyelesaikan satu satuan pekerjaan dari nomor</v>
          </cell>
        </row>
        <row r="539">
          <cell r="C539" t="str">
            <v>- Waktu  tempuh in  si    = (L : v1 ) x 60</v>
          </cell>
          <cell r="G539" t="str">
            <v>T1</v>
          </cell>
          <cell r="H539">
            <v>13.0875</v>
          </cell>
          <cell r="I539" t="str">
            <v>menit</v>
          </cell>
          <cell r="N539" t="str">
            <v>mata pembayaran.</v>
          </cell>
        </row>
        <row r="540">
          <cell r="C540" t="str">
            <v>-  Waktutempuh kosong  = (L : v2)  x  60</v>
          </cell>
          <cell r="G540" t="str">
            <v>T2</v>
          </cell>
          <cell r="H540">
            <v>10.47</v>
          </cell>
          <cell r="I540" t="str">
            <v>menit</v>
          </cell>
          <cell r="L540">
            <v>3</v>
          </cell>
          <cell r="N540" t="str">
            <v>Biaya satuan untuk peralatan sudah termasuk bahan bakar, bahan habis dipakai dan operator.</v>
          </cell>
        </row>
        <row r="541">
          <cell r="C541" t="str">
            <v>- Muat, bongkar dan lain-lain</v>
          </cell>
          <cell r="G541" t="str">
            <v>T3</v>
          </cell>
          <cell r="H541">
            <v>50</v>
          </cell>
          <cell r="I541" t="str">
            <v>menit</v>
          </cell>
          <cell r="L541">
            <v>4</v>
          </cell>
          <cell r="N541" t="str">
            <v>Biaya satuan sudah termasuk pengeluaran untuk seluruh pajak yang berkaitan (tetapi tidak termasuk PPN</v>
          </cell>
        </row>
        <row r="542">
          <cell r="G542" t="str">
            <v>Ts</v>
          </cell>
          <cell r="H542">
            <v>73.557500000000005</v>
          </cell>
          <cell r="I542" t="str">
            <v>menit</v>
          </cell>
          <cell r="N542" t="str">
            <v>yang dibayar dari kontrak) dan biaya-biaya lainnya.</v>
          </cell>
        </row>
        <row r="543">
          <cell r="J543" t="str">
            <v>Berlanjut ke halaman berikut</v>
          </cell>
        </row>
        <row r="544">
          <cell r="A544" t="str">
            <v>ITEM PEMBAYARAN NO.</v>
          </cell>
          <cell r="D544" t="str">
            <v>:  2.3 (3)</v>
          </cell>
          <cell r="J544" t="str">
            <v>Analisa EI-233</v>
          </cell>
        </row>
        <row r="545">
          <cell r="A545" t="str">
            <v>JENIS PEKERJAAN</v>
          </cell>
          <cell r="D545" t="str">
            <v>:  Gorong2 Pipa Beton Bertulang 500 mm &lt; diameter dalam &lt; 1 m</v>
          </cell>
        </row>
        <row r="546">
          <cell r="A546" t="str">
            <v>SATUAN PEMBAYARAN</v>
          </cell>
          <cell r="D546" t="str">
            <v>:  M1</v>
          </cell>
          <cell r="J546" t="str">
            <v>URAIAN ANALISA HARGA SATUAN</v>
          </cell>
        </row>
        <row r="547">
          <cell r="J547" t="str">
            <v>Lanjutan</v>
          </cell>
        </row>
        <row r="549">
          <cell r="A549" t="str">
            <v>No.</v>
          </cell>
          <cell r="C549" t="str">
            <v>U R A I A N</v>
          </cell>
          <cell r="G549" t="str">
            <v>KODE</v>
          </cell>
          <cell r="H549" t="str">
            <v>KOEF.</v>
          </cell>
          <cell r="I549" t="str">
            <v>SATUAN</v>
          </cell>
          <cell r="J549" t="str">
            <v>KETERANGAN</v>
          </cell>
        </row>
        <row r="552">
          <cell r="C552" t="str">
            <v>Kapasitas Produksi / Jam   =</v>
          </cell>
          <cell r="E552" t="str">
            <v>V x Fa x 60</v>
          </cell>
          <cell r="G552" t="str">
            <v>Q2</v>
          </cell>
          <cell r="H552">
            <v>2.7080860000000002</v>
          </cell>
          <cell r="I552" t="str">
            <v>M' / Jam</v>
          </cell>
        </row>
        <row r="553">
          <cell r="E553" t="str">
            <v>Ts</v>
          </cell>
        </row>
        <row r="555">
          <cell r="C555" t="str">
            <v>Koefisien Alat / m'</v>
          </cell>
          <cell r="D555" t="str">
            <v>=  1  :  Q2</v>
          </cell>
          <cell r="G555" t="str">
            <v>(E08)</v>
          </cell>
          <cell r="H555">
            <v>0.36926500000000001</v>
          </cell>
          <cell r="I555" t="str">
            <v>jam</v>
          </cell>
        </row>
        <row r="558">
          <cell r="A558" t="str">
            <v>2.c.</v>
          </cell>
          <cell r="C558" t="str">
            <v>ALAT  BANTU</v>
          </cell>
        </row>
        <row r="559">
          <cell r="C559" t="str">
            <v>Diperlukan alat-alat bantu kecil</v>
          </cell>
          <cell r="J559" t="str">
            <v>Lump Sump</v>
          </cell>
        </row>
        <row r="560">
          <cell r="C560" t="str">
            <v>- Sekop    =         3   buah</v>
          </cell>
        </row>
        <row r="561">
          <cell r="C561" t="str">
            <v>- Pacul     =         3   buah</v>
          </cell>
        </row>
        <row r="562">
          <cell r="C562" t="str">
            <v>- Alat-alat kecil lain</v>
          </cell>
        </row>
        <row r="564">
          <cell r="A564" t="str">
            <v>3.</v>
          </cell>
          <cell r="C564" t="str">
            <v>TENAGA</v>
          </cell>
        </row>
        <row r="565">
          <cell r="C565" t="str">
            <v>Produksi Gorong-gorong / hari</v>
          </cell>
          <cell r="G565" t="str">
            <v>Qt</v>
          </cell>
          <cell r="H565">
            <v>6</v>
          </cell>
          <cell r="I565" t="str">
            <v>M'</v>
          </cell>
        </row>
        <row r="566">
          <cell r="C566" t="str">
            <v>Kebutuhan tenaga :</v>
          </cell>
        </row>
        <row r="567">
          <cell r="D567" t="str">
            <v>- Pekerja</v>
          </cell>
          <cell r="G567" t="str">
            <v>P</v>
          </cell>
          <cell r="H567">
            <v>8</v>
          </cell>
          <cell r="I567" t="str">
            <v>orang</v>
          </cell>
        </row>
        <row r="568">
          <cell r="D568" t="str">
            <v>- Tukang</v>
          </cell>
          <cell r="G568" t="str">
            <v>T</v>
          </cell>
          <cell r="H568">
            <v>1</v>
          </cell>
          <cell r="I568" t="str">
            <v>orang</v>
          </cell>
        </row>
        <row r="569">
          <cell r="D569" t="str">
            <v>- Mandor</v>
          </cell>
          <cell r="G569" t="str">
            <v>M</v>
          </cell>
          <cell r="H569">
            <v>1</v>
          </cell>
          <cell r="I569" t="str">
            <v>orang</v>
          </cell>
        </row>
        <row r="571">
          <cell r="C571" t="str">
            <v>Koefisien tenaga / M'   :</v>
          </cell>
        </row>
        <row r="572">
          <cell r="D572" t="str">
            <v>- Pekerja</v>
          </cell>
          <cell r="E572" t="str">
            <v>= (Tk x P) : Qt</v>
          </cell>
          <cell r="G572" t="str">
            <v>(L01)</v>
          </cell>
          <cell r="H572">
            <v>9.3333329999999997</v>
          </cell>
          <cell r="I572" t="str">
            <v>jam</v>
          </cell>
        </row>
        <row r="573">
          <cell r="D573" t="str">
            <v>- Tukang</v>
          </cell>
          <cell r="E573" t="str">
            <v>= (Tk x T) : Qt</v>
          </cell>
          <cell r="G573" t="str">
            <v>(L02)</v>
          </cell>
          <cell r="H573">
            <v>1.1666669999999999</v>
          </cell>
          <cell r="I573" t="str">
            <v>jam</v>
          </cell>
        </row>
        <row r="574">
          <cell r="D574" t="str">
            <v>- Mandor</v>
          </cell>
          <cell r="E574" t="str">
            <v>= (Tk x M) : Qt</v>
          </cell>
          <cell r="G574" t="str">
            <v>(L03)</v>
          </cell>
          <cell r="H574">
            <v>1.1666669999999999</v>
          </cell>
          <cell r="I574" t="str">
            <v>jam</v>
          </cell>
        </row>
        <row r="576">
          <cell r="A576" t="str">
            <v>4.</v>
          </cell>
          <cell r="C576" t="str">
            <v>HARGA DASAR SATUAN UPAH, BAHAN DAN ALAT</v>
          </cell>
        </row>
        <row r="577">
          <cell r="C577" t="str">
            <v>Lihat lampiran.</v>
          </cell>
        </row>
        <row r="580">
          <cell r="A580" t="str">
            <v>5.</v>
          </cell>
          <cell r="C580" t="str">
            <v>ANALISA HARGA SATUAN PEKERJAAN</v>
          </cell>
        </row>
        <row r="581">
          <cell r="C581" t="str">
            <v>Lihat perhitungan dalam FORMULIR STANDAR UNTUK</v>
          </cell>
        </row>
        <row r="582">
          <cell r="C582" t="str">
            <v>PEREKEMAN ANALISA MASING-MASING HARGA</v>
          </cell>
        </row>
        <row r="583">
          <cell r="C583" t="str">
            <v>SATUAN.</v>
          </cell>
        </row>
        <row r="584">
          <cell r="C584" t="str">
            <v>Didapat Harga Satuan Pekerjaan :</v>
          </cell>
        </row>
        <row r="586">
          <cell r="C586" t="str">
            <v>Rp.</v>
          </cell>
          <cell r="D586">
            <v>447945.27138499997</v>
          </cell>
          <cell r="E586" t="str">
            <v>/ M'</v>
          </cell>
        </row>
        <row r="589">
          <cell r="A589" t="str">
            <v>6.</v>
          </cell>
          <cell r="C589" t="str">
            <v>WAKTU PELAKSANAAN YANG DIPERLUKAN</v>
          </cell>
        </row>
        <row r="590">
          <cell r="C590" t="str">
            <v>Masa Pelaksanaan :</v>
          </cell>
          <cell r="D590" t="str">
            <v>. . . . . . . . . . . .</v>
          </cell>
          <cell r="E590" t="str">
            <v>bulan</v>
          </cell>
        </row>
        <row r="592">
          <cell r="A592" t="str">
            <v>7.</v>
          </cell>
          <cell r="C592" t="str">
            <v>VOLUME PEKERJAAN YANG DIPERLUKAN</v>
          </cell>
        </row>
        <row r="593">
          <cell r="C593" t="str">
            <v>Volume pekerjaan  :</v>
          </cell>
          <cell r="D593">
            <v>1</v>
          </cell>
          <cell r="E593" t="str">
            <v>M'</v>
          </cell>
        </row>
        <row r="603">
          <cell r="A603" t="str">
            <v>ITEM PEMBAYARAN NO.</v>
          </cell>
          <cell r="D603" t="str">
            <v>:  2.3 (4)</v>
          </cell>
          <cell r="J603" t="str">
            <v>Analisa EI-234</v>
          </cell>
        </row>
        <row r="604">
          <cell r="A604" t="str">
            <v>JENIS PEKERJAAN</v>
          </cell>
          <cell r="D604" t="str">
            <v>:  Gorong2 Pipa Beton Bertulang, 1 m &lt; diameter dalam &lt; 1.3 m</v>
          </cell>
          <cell r="L604" t="str">
            <v>FORMULIR STANDAR UNTUK</v>
          </cell>
        </row>
        <row r="605">
          <cell r="A605" t="str">
            <v>SATUAN PEMBAYARAN</v>
          </cell>
          <cell r="D605" t="str">
            <v>:  M1</v>
          </cell>
          <cell r="J605" t="str">
            <v>URAIAN ANALISA HARGA SATUAN</v>
          </cell>
          <cell r="L605" t="str">
            <v>PEREKAMAN ANALISA MASING-MASING HARGA SATUAN</v>
          </cell>
        </row>
        <row r="606">
          <cell r="L606">
            <v>0</v>
          </cell>
        </row>
        <row r="608">
          <cell r="A608" t="str">
            <v>No.</v>
          </cell>
          <cell r="C608" t="str">
            <v>U R A I A N</v>
          </cell>
          <cell r="G608" t="str">
            <v>KODE</v>
          </cell>
          <cell r="H608" t="str">
            <v>KOEF.</v>
          </cell>
          <cell r="I608" t="str">
            <v>SATUAN</v>
          </cell>
          <cell r="J608" t="str">
            <v>KETERANGAN</v>
          </cell>
        </row>
        <row r="609">
          <cell r="L609" t="str">
            <v>PROYEK</v>
          </cell>
          <cell r="O609" t="str">
            <v>:</v>
          </cell>
        </row>
        <row r="610">
          <cell r="L610" t="str">
            <v>No. PAKET KONTRAK</v>
          </cell>
          <cell r="O610" t="str">
            <v>:</v>
          </cell>
        </row>
        <row r="611">
          <cell r="A611" t="str">
            <v>I.</v>
          </cell>
          <cell r="C611" t="str">
            <v>ASUMSI</v>
          </cell>
          <cell r="L611" t="str">
            <v>NAMA PAKET</v>
          </cell>
          <cell r="O611" t="str">
            <v>:</v>
          </cell>
        </row>
        <row r="612">
          <cell r="A612">
            <v>1</v>
          </cell>
          <cell r="C612" t="str">
            <v>Pekerjaan dilakukan secara mekanik/manual</v>
          </cell>
          <cell r="L612" t="str">
            <v>PROP / KAB / KODYA</v>
          </cell>
          <cell r="O612" t="str">
            <v>:</v>
          </cell>
        </row>
        <row r="613">
          <cell r="A613">
            <v>2</v>
          </cell>
          <cell r="C613" t="str">
            <v>Lokasi pekerjaan : sepanjang jalan</v>
          </cell>
          <cell r="L613" t="str">
            <v>ITEM PEMBAYARAN NO.</v>
          </cell>
          <cell r="O613" t="str">
            <v>:  2.3 (4)</v>
          </cell>
          <cell r="R613" t="str">
            <v>PERKIRAAN VOL. PEK.</v>
          </cell>
          <cell r="T613" t="str">
            <v>:</v>
          </cell>
          <cell r="U613">
            <v>1</v>
          </cell>
        </row>
        <row r="614">
          <cell r="A614">
            <v>3</v>
          </cell>
          <cell r="C614" t="str">
            <v>Diameter bagian dalam gorong-gorong</v>
          </cell>
          <cell r="G614" t="str">
            <v>d</v>
          </cell>
          <cell r="H614">
            <v>1.2</v>
          </cell>
          <cell r="I614" t="str">
            <v>m</v>
          </cell>
          <cell r="L614" t="str">
            <v>JENIS PEKERJAAN</v>
          </cell>
          <cell r="O614" t="str">
            <v>:  Gorong2 Pipa Beton Bertulang, 1 m &lt; diameter dalam &lt; 1.3 m</v>
          </cell>
          <cell r="R614" t="str">
            <v>TOTAL HARGA (Rp.)</v>
          </cell>
          <cell r="T614" t="str">
            <v>:</v>
          </cell>
          <cell r="U614">
            <v>447945.27138499997</v>
          </cell>
        </row>
        <row r="615">
          <cell r="A615">
            <v>4</v>
          </cell>
          <cell r="C615" t="str">
            <v>Jarak rata-rata Base Camp ke lokasi pekerjaan</v>
          </cell>
          <cell r="G615" t="str">
            <v>L</v>
          </cell>
          <cell r="H615">
            <v>8.7249999999999996</v>
          </cell>
          <cell r="I615" t="str">
            <v>Km</v>
          </cell>
          <cell r="L615" t="str">
            <v>SATUAN PEMBAYARAN</v>
          </cell>
          <cell r="O615" t="str">
            <v>:  M1</v>
          </cell>
          <cell r="Q615">
            <v>0</v>
          </cell>
          <cell r="R615" t="str">
            <v>% THD. BIAYA PROYEK</v>
          </cell>
          <cell r="T615" t="str">
            <v>:</v>
          </cell>
          <cell r="U615" t="str">
            <v>#DIV/0!</v>
          </cell>
        </row>
        <row r="616">
          <cell r="A616">
            <v>5</v>
          </cell>
          <cell r="C616" t="str">
            <v>Jam kerja efektif per-hari</v>
          </cell>
          <cell r="G616" t="str">
            <v>Tk</v>
          </cell>
          <cell r="H616">
            <v>7</v>
          </cell>
          <cell r="I616" t="str">
            <v>Jam</v>
          </cell>
        </row>
        <row r="617">
          <cell r="A617">
            <v>6</v>
          </cell>
          <cell r="C617" t="str">
            <v>Tebal gorong-gorong</v>
          </cell>
          <cell r="G617" t="str">
            <v>tg</v>
          </cell>
          <cell r="H617">
            <v>10</v>
          </cell>
          <cell r="I617" t="str">
            <v>Cm</v>
          </cell>
        </row>
        <row r="618">
          <cell r="Q618" t="str">
            <v>PERKIRAAN</v>
          </cell>
          <cell r="R618" t="str">
            <v>HARGA</v>
          </cell>
          <cell r="S618" t="str">
            <v>JUMLAH</v>
          </cell>
        </row>
        <row r="619">
          <cell r="A619" t="str">
            <v>II.</v>
          </cell>
          <cell r="C619" t="str">
            <v>URUTAN KERJA</v>
          </cell>
          <cell r="L619" t="str">
            <v>NO.</v>
          </cell>
          <cell r="N619" t="str">
            <v>KOMPONEN</v>
          </cell>
          <cell r="P619" t="str">
            <v>SATUAN</v>
          </cell>
          <cell r="Q619" t="str">
            <v>KUANTITAS</v>
          </cell>
          <cell r="R619" t="str">
            <v>SATUAN</v>
          </cell>
          <cell r="S619" t="str">
            <v>HARGA</v>
          </cell>
        </row>
        <row r="620">
          <cell r="A620">
            <v>1</v>
          </cell>
          <cell r="C620" t="str">
            <v>Gorong-gorong dicetak di Base Camp</v>
          </cell>
          <cell r="R620" t="str">
            <v>(Rp.)</v>
          </cell>
          <cell r="S620" t="str">
            <v>(Rp.)</v>
          </cell>
        </row>
        <row r="621">
          <cell r="A621">
            <v>2</v>
          </cell>
          <cell r="C621" t="str">
            <v>Dump Truck mengangkut gorong-gorong jadi</v>
          </cell>
        </row>
        <row r="622">
          <cell r="C622" t="str">
            <v>ke lapangan</v>
          </cell>
        </row>
        <row r="623">
          <cell r="A623">
            <v>3</v>
          </cell>
          <cell r="C623" t="str">
            <v>Dasar gorong-gorong digali sesuai kebutuhan dan ma-</v>
          </cell>
          <cell r="L623" t="str">
            <v>A.</v>
          </cell>
          <cell r="N623" t="str">
            <v>TENAGA</v>
          </cell>
        </row>
        <row r="624">
          <cell r="C624" t="str">
            <v>terial backfill dipadatkan dengan Tamper</v>
          </cell>
        </row>
        <row r="625">
          <cell r="A625">
            <v>4</v>
          </cell>
          <cell r="C625" t="str">
            <v>Tebal lapis porus pada dasar gorong-gorong pipa</v>
          </cell>
          <cell r="G625" t="str">
            <v>tp</v>
          </cell>
          <cell r="H625">
            <v>0.18</v>
          </cell>
          <cell r="I625" t="str">
            <v>M</v>
          </cell>
          <cell r="J625" t="str">
            <v>Sand bedding</v>
          </cell>
          <cell r="L625" t="str">
            <v>1.</v>
          </cell>
          <cell r="N625" t="str">
            <v>Pekerja</v>
          </cell>
          <cell r="O625" t="str">
            <v>(L01)</v>
          </cell>
          <cell r="P625" t="str">
            <v>Jam</v>
          </cell>
          <cell r="Q625">
            <v>9.3333329999999997</v>
          </cell>
          <cell r="R625">
            <v>2857.14</v>
          </cell>
          <cell r="U625">
            <v>26666.639999999999</v>
          </cell>
        </row>
        <row r="626">
          <cell r="A626">
            <v>5</v>
          </cell>
          <cell r="C626" t="str">
            <v>Material pilihan untuk penimbunan kembali (padat)</v>
          </cell>
          <cell r="L626" t="str">
            <v>2.</v>
          </cell>
          <cell r="N626" t="str">
            <v>Tukang</v>
          </cell>
          <cell r="O626" t="str">
            <v>(L02)</v>
          </cell>
          <cell r="P626" t="str">
            <v>Jam</v>
          </cell>
          <cell r="Q626">
            <v>1.1666669999999999</v>
          </cell>
          <cell r="R626">
            <v>4285.71</v>
          </cell>
          <cell r="U626">
            <v>4999.9949999999999</v>
          </cell>
        </row>
        <row r="627">
          <cell r="A627">
            <v>6</v>
          </cell>
          <cell r="C627" t="str">
            <v>Sekelompok pekerja akan melaksanakan pekerjaan</v>
          </cell>
          <cell r="L627" t="str">
            <v>3.</v>
          </cell>
          <cell r="N627" t="str">
            <v>Mandor</v>
          </cell>
          <cell r="O627" t="str">
            <v>(L03)</v>
          </cell>
          <cell r="P627" t="str">
            <v>Jam</v>
          </cell>
          <cell r="Q627">
            <v>1.1666669999999999</v>
          </cell>
          <cell r="R627">
            <v>3214.29</v>
          </cell>
          <cell r="U627">
            <v>3750.0050000000001</v>
          </cell>
        </row>
        <row r="628">
          <cell r="C628" t="str">
            <v>dengan cara manual dengan menggunakan alat bantu</v>
          </cell>
        </row>
        <row r="629">
          <cell r="Q629" t="str">
            <v>JUMLAH HARGA TENAGA</v>
          </cell>
          <cell r="U629">
            <v>35416.639999999999</v>
          </cell>
        </row>
        <row r="631">
          <cell r="A631" t="str">
            <v>III.</v>
          </cell>
          <cell r="C631" t="str">
            <v>PEMAKAIAN BAHAN, ALAT DAN TENAGA</v>
          </cell>
          <cell r="L631" t="str">
            <v>B.</v>
          </cell>
          <cell r="N631" t="str">
            <v>BAHAN</v>
          </cell>
        </row>
        <row r="632">
          <cell r="A632" t="str">
            <v>1.</v>
          </cell>
          <cell r="C632" t="str">
            <v>BAHAN</v>
          </cell>
        </row>
        <row r="633">
          <cell r="C633" t="str">
            <v>Untuk mendapatkan 1 M' gorong-gorong diperlukan</v>
          </cell>
          <cell r="L633" t="str">
            <v>1.</v>
          </cell>
          <cell r="N633" t="str">
            <v>Beton K-300</v>
          </cell>
          <cell r="O633" t="str">
            <v>(EI-714)</v>
          </cell>
          <cell r="P633" t="str">
            <v>M3</v>
          </cell>
          <cell r="Q633">
            <v>0.40840700000000002</v>
          </cell>
          <cell r="R633">
            <v>652902.54982499999</v>
          </cell>
          <cell r="U633">
            <v>266650.00102500001</v>
          </cell>
        </row>
        <row r="634">
          <cell r="C634" t="str">
            <v>- Beton K-300 = (22/7*((2*tg/100+d)/2)^2)-(22/7*(d/2)^2))*1</v>
          </cell>
          <cell r="G634" t="str">
            <v>(EI-714)</v>
          </cell>
          <cell r="H634">
            <v>0.40840700000000002</v>
          </cell>
          <cell r="I634" t="str">
            <v>M3</v>
          </cell>
          <cell r="L634" t="str">
            <v>2.</v>
          </cell>
          <cell r="N634" t="str">
            <v>Baja Tulangan</v>
          </cell>
          <cell r="O634" t="str">
            <v>(M39)</v>
          </cell>
          <cell r="P634" t="str">
            <v>Kg</v>
          </cell>
          <cell r="Q634">
            <v>44.924774999999997</v>
          </cell>
          <cell r="R634">
            <v>4000</v>
          </cell>
          <cell r="U634">
            <v>179699.099785</v>
          </cell>
        </row>
        <row r="635">
          <cell r="C635" t="str">
            <v>- Baja Tulangan (asumsi 100kg/m3)</v>
          </cell>
          <cell r="G635" t="str">
            <v>(M39)</v>
          </cell>
          <cell r="H635">
            <v>44.924774999999997</v>
          </cell>
          <cell r="I635" t="str">
            <v>Kg</v>
          </cell>
          <cell r="L635" t="str">
            <v>3.</v>
          </cell>
          <cell r="N635" t="str">
            <v>Urugan Porus</v>
          </cell>
          <cell r="O635" t="str">
            <v>(EI-241)</v>
          </cell>
          <cell r="P635" t="str">
            <v>M3</v>
          </cell>
          <cell r="Q635">
            <v>0.4158</v>
          </cell>
          <cell r="R635">
            <v>186901.406254</v>
          </cell>
          <cell r="U635">
            <v>77713.604720000003</v>
          </cell>
        </row>
        <row r="636">
          <cell r="C636" t="str">
            <v>- Timbunan Porus      = {(tp*(0.4+2*tg/100+d+0.4)*1)*1.05}</v>
          </cell>
          <cell r="G636" t="str">
            <v>(EI-241)</v>
          </cell>
          <cell r="H636">
            <v>0.4158</v>
          </cell>
          <cell r="I636" t="str">
            <v>M3</v>
          </cell>
          <cell r="L636" t="str">
            <v>4.</v>
          </cell>
          <cell r="N636" t="str">
            <v>Mat. Pilihan</v>
          </cell>
          <cell r="O636" t="str">
            <v>(M09)</v>
          </cell>
          <cell r="P636" t="str">
            <v>M3</v>
          </cell>
          <cell r="Q636">
            <v>2.31</v>
          </cell>
          <cell r="R636">
            <v>25000</v>
          </cell>
          <cell r="U636">
            <v>57750</v>
          </cell>
        </row>
        <row r="637">
          <cell r="C637" t="str">
            <v>- Material Pilihan</v>
          </cell>
          <cell r="D637" t="str">
            <v>= ((2*tg/100+d+0.3)*(0.4+2*tg/100+d+0.4)</v>
          </cell>
          <cell r="G637" t="str">
            <v>(M09)</v>
          </cell>
          <cell r="H637">
            <v>2.31</v>
          </cell>
          <cell r="I637" t="str">
            <v>M3</v>
          </cell>
          <cell r="J637" t="str">
            <v>= Vp</v>
          </cell>
        </row>
        <row r="638">
          <cell r="D638" t="str">
            <v>-(22/7*(0.5*(2*tg/100+d))^2))*1*1.05</v>
          </cell>
        </row>
        <row r="639">
          <cell r="A639" t="str">
            <v>2.</v>
          </cell>
          <cell r="C639" t="str">
            <v>ALAT</v>
          </cell>
          <cell r="Q639" t="str">
            <v>JUMLAH HARGA BAHAN</v>
          </cell>
          <cell r="U639">
            <v>581812.70553100004</v>
          </cell>
        </row>
        <row r="640">
          <cell r="A640" t="str">
            <v>2.a.</v>
          </cell>
          <cell r="C640" t="str">
            <v>TAMPER</v>
          </cell>
          <cell r="G640" t="str">
            <v>(E25)</v>
          </cell>
        </row>
        <row r="641">
          <cell r="C641" t="str">
            <v>Kecepatan</v>
          </cell>
          <cell r="G641" t="str">
            <v>V</v>
          </cell>
          <cell r="H641">
            <v>0.5</v>
          </cell>
          <cell r="I641" t="str">
            <v>Km / Jam</v>
          </cell>
          <cell r="L641" t="str">
            <v>C.</v>
          </cell>
          <cell r="N641" t="str">
            <v>PERALATAN</v>
          </cell>
        </row>
        <row r="642">
          <cell r="C642" t="str">
            <v>Efisiensi alat</v>
          </cell>
          <cell r="G642" t="str">
            <v>Fa</v>
          </cell>
          <cell r="H642">
            <v>0.83</v>
          </cell>
          <cell r="I642" t="str">
            <v>-</v>
          </cell>
        </row>
        <row r="643">
          <cell r="C643" t="str">
            <v>Lebar pemadatan</v>
          </cell>
          <cell r="G643" t="str">
            <v>Lb</v>
          </cell>
          <cell r="H643">
            <v>0.4</v>
          </cell>
          <cell r="I643" t="str">
            <v>M</v>
          </cell>
          <cell r="L643" t="str">
            <v>1.</v>
          </cell>
          <cell r="N643" t="str">
            <v>Tamper</v>
          </cell>
          <cell r="O643" t="str">
            <v>(E25)</v>
          </cell>
          <cell r="P643" t="str">
            <v>Jam</v>
          </cell>
          <cell r="Q643">
            <v>0.69578300000000004</v>
          </cell>
          <cell r="R643">
            <v>18672.168547000001</v>
          </cell>
          <cell r="U643">
            <v>12991.779923</v>
          </cell>
        </row>
        <row r="644">
          <cell r="C644" t="str">
            <v>Banyak lintasan</v>
          </cell>
          <cell r="G644" t="str">
            <v>n</v>
          </cell>
          <cell r="H644">
            <v>10</v>
          </cell>
          <cell r="I644" t="str">
            <v>lintasan</v>
          </cell>
          <cell r="L644" t="str">
            <v>2.</v>
          </cell>
          <cell r="N644" t="str">
            <v>Dump Truck</v>
          </cell>
          <cell r="O644" t="str">
            <v>(E08)</v>
          </cell>
          <cell r="P644" t="str">
            <v>Jam</v>
          </cell>
          <cell r="Q644">
            <v>0.36926500000000001</v>
          </cell>
          <cell r="R644">
            <v>153645.58193300001</v>
          </cell>
          <cell r="U644">
            <v>56735.867937000003</v>
          </cell>
        </row>
        <row r="645">
          <cell r="C645" t="str">
            <v>Tebal lapis hamparan</v>
          </cell>
          <cell r="G645" t="str">
            <v>tp</v>
          </cell>
          <cell r="H645">
            <v>0.2</v>
          </cell>
          <cell r="I645" t="str">
            <v>M</v>
          </cell>
          <cell r="L645" t="str">
            <v>3.</v>
          </cell>
          <cell r="N645" t="str">
            <v>Alat  Bantu</v>
          </cell>
          <cell r="P645" t="str">
            <v>Ls</v>
          </cell>
          <cell r="Q645">
            <v>1</v>
          </cell>
          <cell r="R645">
            <v>1000</v>
          </cell>
          <cell r="U645">
            <v>1000</v>
          </cell>
        </row>
        <row r="648">
          <cell r="C648" t="str">
            <v>Kap. Prod. / Jam   =</v>
          </cell>
          <cell r="D648" t="str">
            <v>v x 1000 x Fa x Lb x 60</v>
          </cell>
          <cell r="G648" t="str">
            <v>Q1</v>
          </cell>
          <cell r="H648">
            <v>3.32</v>
          </cell>
          <cell r="I648" t="str">
            <v>M3 / Jam</v>
          </cell>
        </row>
        <row r="649">
          <cell r="D649" t="str">
            <v>n x tp</v>
          </cell>
        </row>
        <row r="651">
          <cell r="C651" t="str">
            <v>Koefisien Alat / m'</v>
          </cell>
          <cell r="D651" t="str">
            <v>=  1  :  Q1 x Vp</v>
          </cell>
          <cell r="G651" t="str">
            <v>(E25)</v>
          </cell>
          <cell r="H651">
            <v>0.69578300000000004</v>
          </cell>
          <cell r="I651" t="str">
            <v>jam</v>
          </cell>
          <cell r="Q651" t="str">
            <v>JUMLAH HARGA PERALATAN</v>
          </cell>
          <cell r="U651">
            <v>70727.647859999997</v>
          </cell>
        </row>
        <row r="653">
          <cell r="A653" t="str">
            <v>2.b.</v>
          </cell>
          <cell r="C653" t="str">
            <v>DUMP TRUCK</v>
          </cell>
          <cell r="G653" t="str">
            <v>(E08)</v>
          </cell>
          <cell r="L653" t="str">
            <v>D.</v>
          </cell>
          <cell r="N653" t="str">
            <v>JUMLAH HARGA TENAGA, BAHAN DAN PERALATAN  ( A + B + C )</v>
          </cell>
          <cell r="U653">
            <v>687956.99339099997</v>
          </cell>
        </row>
        <row r="654">
          <cell r="C654" t="str">
            <v>Kapasitas bak sekali muat</v>
          </cell>
          <cell r="G654" t="str">
            <v>V</v>
          </cell>
          <cell r="H654">
            <v>4</v>
          </cell>
          <cell r="I654" t="str">
            <v>Buah/M'</v>
          </cell>
          <cell r="L654" t="str">
            <v>E.</v>
          </cell>
          <cell r="N654" t="str">
            <v>OVERHEAD &amp; PROFIT</v>
          </cell>
          <cell r="P654">
            <v>10</v>
          </cell>
          <cell r="Q654" t="str">
            <v>%  x  D</v>
          </cell>
          <cell r="U654">
            <v>68795.699338999999</v>
          </cell>
        </row>
        <row r="655">
          <cell r="C655" t="str">
            <v>Faktor efisiensi alat</v>
          </cell>
          <cell r="G655" t="str">
            <v>Fa</v>
          </cell>
          <cell r="H655">
            <v>0.83</v>
          </cell>
          <cell r="L655" t="str">
            <v>F.</v>
          </cell>
          <cell r="N655" t="str">
            <v>HARGA SATUAN PEKERJAAN  ( D + E )</v>
          </cell>
          <cell r="U655">
            <v>756752.69273000001</v>
          </cell>
        </row>
        <row r="656">
          <cell r="C656" t="str">
            <v>Kecepatanrata-rata bermuatan</v>
          </cell>
          <cell r="G656" t="str">
            <v>v1</v>
          </cell>
          <cell r="H656">
            <v>40</v>
          </cell>
          <cell r="L656" t="str">
            <v>Note: 1</v>
          </cell>
          <cell r="N656" t="str">
            <v>SATUAN dapat berdasarkan atas jam operasi untuk Tenaga Kerja dan Peralatan, volume dan/atau ukuran</v>
          </cell>
        </row>
        <row r="657">
          <cell r="C657" t="str">
            <v>Kecepatan rata-rata kosong</v>
          </cell>
          <cell r="G657" t="str">
            <v>v2</v>
          </cell>
          <cell r="H657">
            <v>50</v>
          </cell>
          <cell r="N657" t="str">
            <v>berat untuk bahan-bahan.</v>
          </cell>
        </row>
        <row r="658">
          <cell r="C658" t="str">
            <v>Waktu siklus    :</v>
          </cell>
          <cell r="G658" t="str">
            <v>Ts</v>
          </cell>
          <cell r="L658">
            <v>2</v>
          </cell>
          <cell r="N658" t="str">
            <v>Kuantitas satuan adalah kuantitas setiap komponen untuk menyelesaikan satu satuan pekerjaan dari nomor</v>
          </cell>
        </row>
        <row r="659">
          <cell r="C659" t="str">
            <v>- Waktu  tempuh in  si    = (L : v1 ) x 60</v>
          </cell>
          <cell r="G659" t="str">
            <v>T1</v>
          </cell>
          <cell r="H659">
            <v>13.0875</v>
          </cell>
          <cell r="I659" t="str">
            <v>menit</v>
          </cell>
          <cell r="N659" t="str">
            <v>mata pembayaran.</v>
          </cell>
        </row>
        <row r="660">
          <cell r="C660" t="str">
            <v>-  Waktutempuh kosong  = (L : v2)  x  60</v>
          </cell>
          <cell r="G660" t="str">
            <v>T2</v>
          </cell>
          <cell r="H660">
            <v>10.47</v>
          </cell>
          <cell r="I660" t="str">
            <v>menit</v>
          </cell>
          <cell r="L660">
            <v>3</v>
          </cell>
          <cell r="N660" t="str">
            <v>Biaya satuan untuk peralatan sudah termasuk bahan bakar, bahan habis dipakai dan operator.</v>
          </cell>
        </row>
        <row r="661">
          <cell r="C661" t="str">
            <v>- Muat, bongkar dan lain-lain</v>
          </cell>
          <cell r="G661" t="str">
            <v>T3</v>
          </cell>
          <cell r="H661">
            <v>50</v>
          </cell>
          <cell r="I661" t="str">
            <v>menit</v>
          </cell>
          <cell r="L661">
            <v>4</v>
          </cell>
          <cell r="N661" t="str">
            <v>Biaya satuan sudah termasuk pengeluaran untuk seluruh pajak yang berkaitan (tetapi tidak termasuk PPN</v>
          </cell>
        </row>
        <row r="662">
          <cell r="G662" t="str">
            <v>Ts</v>
          </cell>
          <cell r="H662">
            <v>73.557500000000005</v>
          </cell>
          <cell r="I662" t="str">
            <v>menit</v>
          </cell>
          <cell r="N662" t="str">
            <v>yang dibayar dari kontrak) dan biaya-biaya lainnya.</v>
          </cell>
        </row>
        <row r="663">
          <cell r="J663" t="str">
            <v>Berlanjut ke halaman berikut</v>
          </cell>
        </row>
        <row r="664">
          <cell r="A664" t="str">
            <v>ITEM PEMBAYARAN NO.</v>
          </cell>
          <cell r="D664" t="str">
            <v>:  2.3 (4)</v>
          </cell>
          <cell r="J664" t="str">
            <v>Analisa EI-234</v>
          </cell>
        </row>
        <row r="665">
          <cell r="A665" t="str">
            <v>JENIS PEKERJAAN</v>
          </cell>
          <cell r="D665" t="str">
            <v>:  Gorong2 Pipa Beton Bertulang, 1 m &lt; diameter dalam &lt; 1.3 m</v>
          </cell>
        </row>
        <row r="666">
          <cell r="A666" t="str">
            <v>SATUAN PEMBAYARAN</v>
          </cell>
          <cell r="D666" t="str">
            <v>:  M1</v>
          </cell>
          <cell r="J666" t="str">
            <v>URAIAN ANALISA HARGA SATUAN</v>
          </cell>
        </row>
        <row r="667">
          <cell r="J667" t="str">
            <v>Lanjutan</v>
          </cell>
        </row>
        <row r="669">
          <cell r="A669" t="str">
            <v>No.</v>
          </cell>
          <cell r="C669" t="str">
            <v>U R A I A N</v>
          </cell>
          <cell r="G669" t="str">
            <v>KODE</v>
          </cell>
          <cell r="H669" t="str">
            <v>KOEF.</v>
          </cell>
          <cell r="I669" t="str">
            <v>SATUAN</v>
          </cell>
          <cell r="J669" t="str">
            <v>KETERANGAN</v>
          </cell>
        </row>
        <row r="672">
          <cell r="C672" t="str">
            <v>Kapasitas Produksi / Jam   =</v>
          </cell>
          <cell r="E672" t="str">
            <v>V x Fa x 60</v>
          </cell>
          <cell r="G672" t="str">
            <v>Q2</v>
          </cell>
          <cell r="H672">
            <v>2.7080860000000002</v>
          </cell>
          <cell r="I672" t="str">
            <v>M' / Jam</v>
          </cell>
        </row>
        <row r="673">
          <cell r="E673" t="str">
            <v>Ts</v>
          </cell>
        </row>
        <row r="675">
          <cell r="C675" t="str">
            <v>Koefisien Alat / m'</v>
          </cell>
          <cell r="D675" t="str">
            <v>=  1  :  Q2</v>
          </cell>
          <cell r="G675" t="str">
            <v>(E08)</v>
          </cell>
          <cell r="H675">
            <v>0.36926500000000001</v>
          </cell>
          <cell r="I675" t="str">
            <v>jam</v>
          </cell>
        </row>
        <row r="678">
          <cell r="A678" t="str">
            <v>2.c.</v>
          </cell>
          <cell r="C678" t="str">
            <v>ALAT  BANTU</v>
          </cell>
        </row>
        <row r="679">
          <cell r="C679" t="str">
            <v>Diperlukan alat-alat bantu kecil</v>
          </cell>
          <cell r="J679" t="str">
            <v>Lump Sump</v>
          </cell>
        </row>
        <row r="680">
          <cell r="C680" t="str">
            <v>- Sekop    =         3   buah</v>
          </cell>
        </row>
        <row r="681">
          <cell r="C681" t="str">
            <v>- Pacul     =         3   buah</v>
          </cell>
        </row>
        <row r="682">
          <cell r="C682" t="str">
            <v>- Alat-alat kecil lain</v>
          </cell>
        </row>
        <row r="684">
          <cell r="A684" t="str">
            <v>3.</v>
          </cell>
          <cell r="C684" t="str">
            <v>TENAGA</v>
          </cell>
        </row>
        <row r="685">
          <cell r="C685" t="str">
            <v>Produksi Gorong-gorong / hari</v>
          </cell>
          <cell r="G685" t="str">
            <v>Qt</v>
          </cell>
          <cell r="H685">
            <v>6</v>
          </cell>
          <cell r="I685" t="str">
            <v>M'</v>
          </cell>
        </row>
        <row r="686">
          <cell r="C686" t="str">
            <v>Kebutuhan tenaga :</v>
          </cell>
        </row>
        <row r="687">
          <cell r="D687" t="str">
            <v>- Pekerja</v>
          </cell>
          <cell r="G687" t="str">
            <v>P</v>
          </cell>
          <cell r="H687">
            <v>8</v>
          </cell>
          <cell r="I687" t="str">
            <v>orang</v>
          </cell>
        </row>
        <row r="688">
          <cell r="D688" t="str">
            <v>- Tukang</v>
          </cell>
          <cell r="G688" t="str">
            <v>T</v>
          </cell>
          <cell r="H688">
            <v>1</v>
          </cell>
          <cell r="I688" t="str">
            <v>orang</v>
          </cell>
        </row>
        <row r="689">
          <cell r="D689" t="str">
            <v>- Mandor</v>
          </cell>
          <cell r="G689" t="str">
            <v>M</v>
          </cell>
          <cell r="H689">
            <v>1</v>
          </cell>
          <cell r="I689" t="str">
            <v>orang</v>
          </cell>
        </row>
        <row r="691">
          <cell r="C691" t="str">
            <v>Koefisien tenaga / M'   :</v>
          </cell>
        </row>
        <row r="692">
          <cell r="D692" t="str">
            <v>- Pekerja</v>
          </cell>
          <cell r="E692" t="str">
            <v>= (Tk x P) : Qt</v>
          </cell>
          <cell r="G692" t="str">
            <v>(L01)</v>
          </cell>
          <cell r="H692">
            <v>9.3333329999999997</v>
          </cell>
          <cell r="I692" t="str">
            <v>jam</v>
          </cell>
        </row>
        <row r="693">
          <cell r="D693" t="str">
            <v>- Tukang</v>
          </cell>
          <cell r="E693" t="str">
            <v>= (Tk x T) : Qt</v>
          </cell>
          <cell r="G693" t="str">
            <v>(L02)</v>
          </cell>
          <cell r="H693">
            <v>1.1666669999999999</v>
          </cell>
          <cell r="I693" t="str">
            <v>jam</v>
          </cell>
        </row>
        <row r="694">
          <cell r="D694" t="str">
            <v>- Mandor</v>
          </cell>
          <cell r="E694" t="str">
            <v>= (Tk x M) : Qt</v>
          </cell>
          <cell r="G694" t="str">
            <v>(L03)</v>
          </cell>
          <cell r="H694">
            <v>1.1666669999999999</v>
          </cell>
          <cell r="I694" t="str">
            <v>jam</v>
          </cell>
        </row>
        <row r="696">
          <cell r="A696" t="str">
            <v>4.</v>
          </cell>
          <cell r="C696" t="str">
            <v>HARGA DASAR SATUAN UPAH, BAHAN DAN ALAT</v>
          </cell>
        </row>
        <row r="697">
          <cell r="C697" t="str">
            <v>Lihat lampiran.</v>
          </cell>
        </row>
        <row r="700">
          <cell r="A700" t="str">
            <v>5.</v>
          </cell>
          <cell r="C700" t="str">
            <v>ANALISA HARGA SATUAN PEKERJAAN</v>
          </cell>
        </row>
        <row r="701">
          <cell r="C701" t="str">
            <v>Lihat perhitungan dalam FORMULIR STANDAR UNTUK</v>
          </cell>
        </row>
        <row r="702">
          <cell r="C702" t="str">
            <v>PEREKEMAN ANALISA MASING-MASING HARGA</v>
          </cell>
        </row>
        <row r="703">
          <cell r="C703" t="str">
            <v>SATUAN.</v>
          </cell>
        </row>
        <row r="704">
          <cell r="C704" t="str">
            <v>Didapat Harga Satuan Pekerjaan :</v>
          </cell>
        </row>
        <row r="706">
          <cell r="C706" t="str">
            <v>Rp.</v>
          </cell>
          <cell r="D706">
            <v>756752.69273000001</v>
          </cell>
          <cell r="E706" t="str">
            <v>/ M'</v>
          </cell>
        </row>
        <row r="709">
          <cell r="A709" t="str">
            <v>6.</v>
          </cell>
          <cell r="C709" t="str">
            <v>WAKTU PELAKSANAAN YANG DIPERLUKAN</v>
          </cell>
        </row>
        <row r="710">
          <cell r="C710" t="str">
            <v>Masa Pelaksanaan :</v>
          </cell>
          <cell r="D710" t="str">
            <v>. . . . . . . . . . . .</v>
          </cell>
          <cell r="E710" t="str">
            <v>bulan</v>
          </cell>
        </row>
        <row r="712">
          <cell r="A712" t="str">
            <v>7.</v>
          </cell>
          <cell r="C712" t="str">
            <v>VOLUME PEKERJAAN YANG DIPERLUKAN</v>
          </cell>
        </row>
        <row r="713">
          <cell r="C713" t="str">
            <v>Volume pekerjaan  :</v>
          </cell>
          <cell r="D713">
            <v>1</v>
          </cell>
          <cell r="E713" t="str">
            <v>M'</v>
          </cell>
        </row>
        <row r="723">
          <cell r="A723" t="str">
            <v>ITEM PEMBAYARAN NO.</v>
          </cell>
          <cell r="D723" t="str">
            <v>:  2.3 (5)</v>
          </cell>
          <cell r="J723" t="str">
            <v>Analisa EI-236</v>
          </cell>
        </row>
        <row r="724">
          <cell r="A724" t="str">
            <v>JENIS PEKERJAAN</v>
          </cell>
          <cell r="D724" t="str">
            <v>: Gorong-Gorong Pipa Beton Bertulang, 1,3  m &lt; diameter dalam &lt; 1,5 m</v>
          </cell>
        </row>
        <row r="725">
          <cell r="A725" t="str">
            <v>SATUAN PEMBAYARAN</v>
          </cell>
          <cell r="D725" t="str">
            <v>: M1</v>
          </cell>
          <cell r="J725" t="str">
            <v>URAIAN ANALISA HARGA SATUAN</v>
          </cell>
        </row>
        <row r="727">
          <cell r="A727" t="str">
            <v>ITEM PEMBAYARAN NO.</v>
          </cell>
          <cell r="D727" t="str">
            <v>:  2.3 (6)</v>
          </cell>
          <cell r="J727" t="str">
            <v>Analisa EI-236</v>
          </cell>
        </row>
        <row r="728">
          <cell r="A728" t="str">
            <v>JENIS PEKERJAAN</v>
          </cell>
          <cell r="D728" t="str">
            <v>: Gorong-Gorong Pipa Beton Bertulang, 1,5  m &lt; diameter dalam &lt;  2,3 m</v>
          </cell>
        </row>
        <row r="729">
          <cell r="A729" t="str">
            <v>SATUAN PEMBAYARAN</v>
          </cell>
          <cell r="D729" t="str">
            <v>: M1</v>
          </cell>
          <cell r="J729" t="str">
            <v>URAIAN ANALISA HARGA SATUAN</v>
          </cell>
        </row>
        <row r="734">
          <cell r="A734" t="str">
            <v>ITEM PEMBAYARAN NO.</v>
          </cell>
          <cell r="D734" t="str">
            <v>:  2.3 (7)</v>
          </cell>
          <cell r="J734" t="str">
            <v>Analisa EI-236</v>
          </cell>
        </row>
        <row r="735">
          <cell r="A735" t="str">
            <v>JENIS PEKERJAAN</v>
          </cell>
          <cell r="D735" t="str">
            <v>:  Gorong2 Baja Bergelombang dengan dimensi … (mengacu pada SNI 03-6719-2002)</v>
          </cell>
        </row>
        <row r="736">
          <cell r="A736" t="str">
            <v>SATUAN PEMBAYARAN</v>
          </cell>
          <cell r="D736" t="str">
            <v>:  Ton</v>
          </cell>
          <cell r="J736" t="str">
            <v>URAIAN ANALISA HARGA SATUAN</v>
          </cell>
        </row>
        <row r="739">
          <cell r="A739" t="str">
            <v>No.</v>
          </cell>
          <cell r="C739" t="str">
            <v>U R A I A N</v>
          </cell>
          <cell r="G739" t="str">
            <v>KODE</v>
          </cell>
          <cell r="H739" t="str">
            <v>KOEF.</v>
          </cell>
          <cell r="I739" t="str">
            <v>SATUAN</v>
          </cell>
          <cell r="J739" t="str">
            <v>KETERANGAN</v>
          </cell>
        </row>
        <row r="742">
          <cell r="A742" t="str">
            <v>I.</v>
          </cell>
          <cell r="C742" t="str">
            <v>ASUMSI</v>
          </cell>
        </row>
        <row r="743">
          <cell r="A743">
            <v>1</v>
          </cell>
          <cell r="C743" t="str">
            <v>Pekerjaan dilakukan secara mekanik/manual</v>
          </cell>
        </row>
        <row r="744">
          <cell r="A744">
            <v>2</v>
          </cell>
          <cell r="C744" t="str">
            <v>Lokasi pekerjaan : sepanjang jalan</v>
          </cell>
        </row>
        <row r="745">
          <cell r="A745">
            <v>3</v>
          </cell>
          <cell r="C745" t="str">
            <v>Diameter gorong-gorong baja</v>
          </cell>
          <cell r="G745" t="str">
            <v>d</v>
          </cell>
          <cell r="H745">
            <v>1</v>
          </cell>
          <cell r="I745" t="str">
            <v>m</v>
          </cell>
        </row>
        <row r="746">
          <cell r="A746">
            <v>4</v>
          </cell>
          <cell r="C746" t="str">
            <v>Jarak rata-rata Base Camp ke lokasi pekerjaan</v>
          </cell>
          <cell r="G746" t="str">
            <v>L</v>
          </cell>
          <cell r="H746">
            <v>8.7249999999999996</v>
          </cell>
          <cell r="I746" t="str">
            <v>Km</v>
          </cell>
        </row>
        <row r="747">
          <cell r="A747">
            <v>5</v>
          </cell>
          <cell r="C747" t="str">
            <v>Jam kerja efektif per-hari</v>
          </cell>
          <cell r="G747" t="str">
            <v>Tk</v>
          </cell>
          <cell r="H747">
            <v>7</v>
          </cell>
          <cell r="I747" t="str">
            <v>Jam</v>
          </cell>
        </row>
        <row r="748">
          <cell r="A748">
            <v>6</v>
          </cell>
          <cell r="C748" t="str">
            <v>Tebal gorong-gorong</v>
          </cell>
          <cell r="G748" t="str">
            <v>tg</v>
          </cell>
          <cell r="H748">
            <v>0.25</v>
          </cell>
          <cell r="I748" t="str">
            <v>Cm</v>
          </cell>
        </row>
        <row r="749">
          <cell r="A749">
            <v>7</v>
          </cell>
          <cell r="C749" t="str">
            <v>BJ Pipa Baja Bergelombang</v>
          </cell>
          <cell r="G749" t="str">
            <v>BJp</v>
          </cell>
          <cell r="H749">
            <v>7.9</v>
          </cell>
          <cell r="I749" t="str">
            <v>T/m3</v>
          </cell>
        </row>
        <row r="750">
          <cell r="G750" t="str">
            <v>BJp1</v>
          </cell>
          <cell r="H750">
            <v>0.12445299999999999</v>
          </cell>
          <cell r="I750" t="str">
            <v>T/m'</v>
          </cell>
        </row>
        <row r="751">
          <cell r="A751" t="str">
            <v>II.</v>
          </cell>
          <cell r="C751" t="str">
            <v>URUTAN KERJA</v>
          </cell>
        </row>
        <row r="753">
          <cell r="A753">
            <v>1</v>
          </cell>
          <cell r="C753" t="str">
            <v>Gorong-gorong baja diterima dari pemasok</v>
          </cell>
        </row>
        <row r="754">
          <cell r="C754" t="str">
            <v>di lokasi pekerjaan</v>
          </cell>
        </row>
        <row r="755">
          <cell r="A755">
            <v>3</v>
          </cell>
          <cell r="C755" t="str">
            <v>Dasar gorong-gorong digali sesuai kebutuhan dan ma-</v>
          </cell>
        </row>
        <row r="756">
          <cell r="C756" t="str">
            <v>terial backfill dipadatkan dengan Tamper</v>
          </cell>
        </row>
        <row r="757">
          <cell r="A757">
            <v>4</v>
          </cell>
          <cell r="C757" t="str">
            <v>Tebal lapis porus pada dasar gorong-gorong baja</v>
          </cell>
          <cell r="G757" t="str">
            <v>tp</v>
          </cell>
          <cell r="H757">
            <v>0.15</v>
          </cell>
          <cell r="I757" t="str">
            <v>M</v>
          </cell>
        </row>
        <row r="758">
          <cell r="A758">
            <v>5</v>
          </cell>
          <cell r="C758" t="str">
            <v>Material pilihan untuk penimbunan kembali (padat)</v>
          </cell>
        </row>
        <row r="759">
          <cell r="A759">
            <v>6</v>
          </cell>
          <cell r="C759" t="str">
            <v>Sekelompok pekerja akan melaksanakan pekerjaan</v>
          </cell>
        </row>
        <row r="760">
          <cell r="C760" t="str">
            <v>dengan cara manual dengan menggunakan alat bantu</v>
          </cell>
        </row>
        <row r="762">
          <cell r="A762" t="str">
            <v>III.</v>
          </cell>
          <cell r="C762" t="str">
            <v>PEMAKAIAN BAHAN, ALAT DAN TENAGA</v>
          </cell>
        </row>
        <row r="763">
          <cell r="A763" t="str">
            <v>1.</v>
          </cell>
          <cell r="C763" t="str">
            <v>BAHAN</v>
          </cell>
        </row>
        <row r="764">
          <cell r="C764" t="str">
            <v>Untuk mendapatkan 1 M' gorong-gorong diperlukan</v>
          </cell>
        </row>
        <row r="765">
          <cell r="C765" t="str">
            <v>- Baja Bergelombang</v>
          </cell>
          <cell r="G765" t="str">
            <v>(M46)</v>
          </cell>
          <cell r="H765">
            <v>1050</v>
          </cell>
          <cell r="I765" t="str">
            <v>Kg</v>
          </cell>
        </row>
        <row r="766">
          <cell r="C766" t="str">
            <v>- Urugan Porus = {(tp*(0.5+2*tg/100+d+0.5)*1)*1.05} x (1/BJp1)</v>
          </cell>
          <cell r="G766" t="str">
            <v>(EI-241)</v>
          </cell>
          <cell r="H766">
            <v>2.5373990000000002</v>
          </cell>
          <cell r="I766" t="str">
            <v>M3</v>
          </cell>
        </row>
        <row r="767">
          <cell r="C767" t="str">
            <v>- Mat. Pilihan = {((2*tg/100+d+0.5)*(0.5+2*tg/100+d+0.5)</v>
          </cell>
          <cell r="G767" t="str">
            <v>(M09)</v>
          </cell>
          <cell r="H767">
            <v>18.763120000000001</v>
          </cell>
          <cell r="I767" t="str">
            <v>M3</v>
          </cell>
          <cell r="J767" t="str">
            <v>= Vp</v>
          </cell>
        </row>
        <row r="768">
          <cell r="C768" t="str">
            <v>-(22/7*(0.5*(2*tg/100+d))^2)*1)*1.05} x (1/BJp1)</v>
          </cell>
        </row>
        <row r="770">
          <cell r="A770" t="str">
            <v>2.</v>
          </cell>
          <cell r="C770" t="str">
            <v>ALAT</v>
          </cell>
        </row>
        <row r="771">
          <cell r="A771" t="str">
            <v>2.a.</v>
          </cell>
          <cell r="C771" t="str">
            <v>TAMPER</v>
          </cell>
          <cell r="G771" t="str">
            <v>(E25)</v>
          </cell>
        </row>
        <row r="772">
          <cell r="C772" t="str">
            <v>Kecepatan</v>
          </cell>
          <cell r="G772" t="str">
            <v>v</v>
          </cell>
          <cell r="H772">
            <v>0.5</v>
          </cell>
          <cell r="I772" t="str">
            <v>Km / Jam</v>
          </cell>
        </row>
        <row r="773">
          <cell r="C773" t="str">
            <v>Efisiensi alat</v>
          </cell>
          <cell r="G773" t="str">
            <v>Fa</v>
          </cell>
          <cell r="H773">
            <v>0.83</v>
          </cell>
          <cell r="I773" t="str">
            <v>-</v>
          </cell>
        </row>
        <row r="774">
          <cell r="C774" t="str">
            <v>Lebar pemadatan</v>
          </cell>
          <cell r="G774" t="str">
            <v>Lb</v>
          </cell>
          <cell r="H774">
            <v>0.4</v>
          </cell>
          <cell r="I774" t="str">
            <v>M</v>
          </cell>
        </row>
        <row r="775">
          <cell r="C775" t="str">
            <v>Banyak lintasan</v>
          </cell>
          <cell r="G775" t="str">
            <v>n</v>
          </cell>
          <cell r="H775">
            <v>10</v>
          </cell>
          <cell r="I775" t="str">
            <v>lintasan</v>
          </cell>
        </row>
        <row r="776">
          <cell r="C776" t="str">
            <v>Tebal lapis hamparan</v>
          </cell>
          <cell r="G776" t="str">
            <v>tp</v>
          </cell>
          <cell r="H776">
            <v>0.2</v>
          </cell>
          <cell r="I776" t="str">
            <v>M</v>
          </cell>
        </row>
        <row r="779">
          <cell r="C779" t="str">
            <v>Kap. Prod. / Jam   =</v>
          </cell>
          <cell r="D779" t="str">
            <v>v x 1000 x Fa x Lb x 60</v>
          </cell>
          <cell r="G779" t="str">
            <v>Q1</v>
          </cell>
          <cell r="H779">
            <v>3.32</v>
          </cell>
          <cell r="I779" t="str">
            <v>M3 / Jam</v>
          </cell>
        </row>
        <row r="780">
          <cell r="D780" t="str">
            <v>n x tp</v>
          </cell>
        </row>
        <row r="782">
          <cell r="C782" t="str">
            <v>Koefisien Alat / T</v>
          </cell>
          <cell r="D782" t="str">
            <v>=  1  :  Q1 x Vp</v>
          </cell>
          <cell r="G782" t="str">
            <v>(E25)</v>
          </cell>
          <cell r="H782">
            <v>0.76427699999999998</v>
          </cell>
          <cell r="I782" t="str">
            <v>jam</v>
          </cell>
        </row>
        <row r="785">
          <cell r="A785" t="str">
            <v>2.c.</v>
          </cell>
          <cell r="C785" t="str">
            <v>ALAT  BANTU</v>
          </cell>
        </row>
        <row r="786">
          <cell r="C786" t="str">
            <v>Diperlukan alat-alat bantu kecil</v>
          </cell>
          <cell r="J786" t="str">
            <v>Lump Sump</v>
          </cell>
        </row>
        <row r="787">
          <cell r="C787" t="str">
            <v>- Sekop    =         3   buah</v>
          </cell>
        </row>
        <row r="788">
          <cell r="C788" t="str">
            <v>- Pacul     =         3   buah</v>
          </cell>
        </row>
        <row r="789">
          <cell r="C789" t="str">
            <v>- Alat-alat kecil lain</v>
          </cell>
        </row>
        <row r="794">
          <cell r="J794" t="str">
            <v>Berlanjut ke halaman berikut</v>
          </cell>
        </row>
        <row r="795">
          <cell r="A795" t="str">
            <v>ITEM PEMBAYARAN NO.</v>
          </cell>
          <cell r="D795" t="str">
            <v>:  2.3 (7)</v>
          </cell>
          <cell r="J795" t="str">
            <v>Analisa EI-236</v>
          </cell>
        </row>
        <row r="796">
          <cell r="A796" t="str">
            <v>JENIS PEKERJAAN</v>
          </cell>
          <cell r="D796" t="str">
            <v>:  Gorong2 Baja Bergelombang dengan dimensi … (mengacu pada SNI 03-6719-2002)</v>
          </cell>
        </row>
        <row r="797">
          <cell r="A797" t="str">
            <v>SATUAN PEMBAYARAN</v>
          </cell>
          <cell r="D797" t="str">
            <v>:  Ton</v>
          </cell>
          <cell r="J797" t="str">
            <v>URAIAN ANALISA HARGA SATUAN</v>
          </cell>
        </row>
        <row r="798">
          <cell r="J798" t="str">
            <v>Lanjutan</v>
          </cell>
        </row>
        <row r="800">
          <cell r="A800" t="str">
            <v>No.</v>
          </cell>
          <cell r="C800" t="str">
            <v>U R A I A N</v>
          </cell>
          <cell r="G800" t="str">
            <v>KODE</v>
          </cell>
          <cell r="H800" t="str">
            <v>KOEF.</v>
          </cell>
          <cell r="I800" t="str">
            <v>SATUAN</v>
          </cell>
          <cell r="J800" t="str">
            <v>KETERANGAN</v>
          </cell>
        </row>
        <row r="803">
          <cell r="A803" t="str">
            <v>3.</v>
          </cell>
          <cell r="C803" t="str">
            <v>TENAGA</v>
          </cell>
        </row>
        <row r="804">
          <cell r="C804" t="str">
            <v>Produksi Gorong-gorong / hari</v>
          </cell>
          <cell r="G804" t="str">
            <v>Qt</v>
          </cell>
          <cell r="H804">
            <v>1.3</v>
          </cell>
          <cell r="I804" t="str">
            <v>Ton</v>
          </cell>
          <cell r="J804">
            <v>10</v>
          </cell>
        </row>
        <row r="805">
          <cell r="J805" t="str">
            <v>M' per hari</v>
          </cell>
        </row>
        <row r="806">
          <cell r="C806" t="str">
            <v>Kebutuhan tenaga :</v>
          </cell>
        </row>
        <row r="807">
          <cell r="D807" t="str">
            <v>- Pekerja</v>
          </cell>
          <cell r="G807" t="str">
            <v>P</v>
          </cell>
          <cell r="H807">
            <v>12</v>
          </cell>
          <cell r="I807" t="str">
            <v>orang</v>
          </cell>
        </row>
        <row r="808">
          <cell r="D808" t="str">
            <v>- Tukang</v>
          </cell>
          <cell r="G808" t="str">
            <v>T</v>
          </cell>
          <cell r="H808">
            <v>1</v>
          </cell>
          <cell r="I808" t="str">
            <v>orang</v>
          </cell>
        </row>
        <row r="809">
          <cell r="D809" t="str">
            <v>- Mandor</v>
          </cell>
          <cell r="G809" t="str">
            <v>M</v>
          </cell>
          <cell r="H809">
            <v>1</v>
          </cell>
          <cell r="I809" t="str">
            <v>orang</v>
          </cell>
        </row>
        <row r="811">
          <cell r="C811" t="str">
            <v>Koefisien tenaga / Ton   :</v>
          </cell>
        </row>
        <row r="812">
          <cell r="D812" t="str">
            <v>- Pekerja</v>
          </cell>
          <cell r="E812" t="str">
            <v>= (Tk x P) : Qt</v>
          </cell>
          <cell r="G812" t="str">
            <v>(L01)</v>
          </cell>
          <cell r="H812">
            <v>64.615385000000003</v>
          </cell>
          <cell r="I812" t="str">
            <v>jam</v>
          </cell>
        </row>
        <row r="813">
          <cell r="D813" t="str">
            <v>- Tukang</v>
          </cell>
          <cell r="E813" t="str">
            <v>= (Tk x T) : Qt</v>
          </cell>
          <cell r="G813" t="str">
            <v>(L02)</v>
          </cell>
          <cell r="H813">
            <v>5.3846150000000002</v>
          </cell>
          <cell r="I813" t="str">
            <v>jam</v>
          </cell>
        </row>
        <row r="814">
          <cell r="D814" t="str">
            <v>- Mandor</v>
          </cell>
          <cell r="E814" t="str">
            <v>= (Tk x M) : Qt</v>
          </cell>
          <cell r="G814" t="str">
            <v>(L03)</v>
          </cell>
          <cell r="H814">
            <v>5.3846150000000002</v>
          </cell>
          <cell r="I814" t="str">
            <v>jam</v>
          </cell>
        </row>
        <row r="816">
          <cell r="A816" t="str">
            <v>4.</v>
          </cell>
          <cell r="C816" t="str">
            <v>HARGA DASAR SATUAN UPAH, BAHAN DAN ALAT</v>
          </cell>
        </row>
        <row r="817">
          <cell r="C817" t="str">
            <v>Lihat lampiran.</v>
          </cell>
        </row>
        <row r="819">
          <cell r="A819" t="str">
            <v>5.</v>
          </cell>
          <cell r="C819" t="str">
            <v>ANALISA HARGA SATUAN PEKERJAAN</v>
          </cell>
        </row>
        <row r="820">
          <cell r="C820" t="str">
            <v>Lihat perhitungan dalam FORMULIR STANDAR UNTUK</v>
          </cell>
        </row>
        <row r="821">
          <cell r="C821" t="str">
            <v>PEREKEMAN ANALISA MASING-MASING HARGA</v>
          </cell>
        </row>
        <row r="822">
          <cell r="C822" t="str">
            <v>SATUAN.</v>
          </cell>
        </row>
        <row r="823">
          <cell r="C823" t="str">
            <v>Didapat Harga Satuan Pekerjaan :</v>
          </cell>
        </row>
        <row r="825">
          <cell r="C825" t="str">
            <v>Rp.</v>
          </cell>
          <cell r="D825">
            <v>9967201.2306810003</v>
          </cell>
          <cell r="E825" t="str">
            <v>/ M'</v>
          </cell>
        </row>
        <row r="828">
          <cell r="A828" t="str">
            <v>6.</v>
          </cell>
          <cell r="C828" t="str">
            <v>WAKTU PELAKSANAAN YANG DIPERLUKAN</v>
          </cell>
        </row>
        <row r="829">
          <cell r="C829" t="str">
            <v>Masa Pelaksanaan :</v>
          </cell>
          <cell r="D829" t="str">
            <v>. . . . . . . . . . . .</v>
          </cell>
          <cell r="E829" t="str">
            <v>bulan</v>
          </cell>
        </row>
        <row r="831">
          <cell r="A831" t="str">
            <v>7.</v>
          </cell>
          <cell r="C831" t="str">
            <v>VOLUME PEKERJAAN YANG DIPERLUKAN</v>
          </cell>
        </row>
        <row r="832">
          <cell r="C832" t="str">
            <v>Volume pekerjaan  :</v>
          </cell>
          <cell r="D832">
            <v>1</v>
          </cell>
          <cell r="E832" t="str">
            <v>M'</v>
          </cell>
        </row>
        <row r="854">
          <cell r="A854" t="str">
            <v>ITEM PEMBAYARAN NO.</v>
          </cell>
          <cell r="D854" t="str">
            <v>:  2.3 (8)</v>
          </cell>
          <cell r="J854" t="str">
            <v>Analisa EI-235</v>
          </cell>
        </row>
        <row r="855">
          <cell r="A855" t="str">
            <v>JENIS PEKERJAAN</v>
          </cell>
          <cell r="D855" t="str">
            <v>: Gorong-Gorong Pipa beton tanpa tulangan diameter dalam 100 mm sampai 900 mm</v>
          </cell>
          <cell r="L855" t="str">
            <v>FORMULIR STANDAR UNTUK</v>
          </cell>
        </row>
        <row r="856">
          <cell r="A856" t="str">
            <v>SATUAN PEMBAYARAN</v>
          </cell>
          <cell r="D856" t="str">
            <v>:  M1</v>
          </cell>
          <cell r="J856" t="str">
            <v>URAIAN ANALISA HARGA SATUAN</v>
          </cell>
          <cell r="L856" t="str">
            <v>PEREKAMAN ANALISA MASING-MASING HARGA SATUAN</v>
          </cell>
        </row>
        <row r="857">
          <cell r="L857">
            <v>0</v>
          </cell>
        </row>
        <row r="859">
          <cell r="A859" t="str">
            <v>No.</v>
          </cell>
          <cell r="C859" t="str">
            <v>U R A I A N</v>
          </cell>
          <cell r="G859" t="str">
            <v>KODE</v>
          </cell>
          <cell r="H859" t="str">
            <v>KOEF.</v>
          </cell>
          <cell r="I859" t="str">
            <v>SATUAN</v>
          </cell>
          <cell r="J859" t="str">
            <v>KETERANGAN</v>
          </cell>
        </row>
        <row r="860">
          <cell r="L860" t="str">
            <v>PROYEK</v>
          </cell>
          <cell r="O860" t="str">
            <v>:</v>
          </cell>
        </row>
        <row r="861">
          <cell r="L861" t="str">
            <v>No. PAKET KONTRAK</v>
          </cell>
          <cell r="O861" t="str">
            <v>:</v>
          </cell>
        </row>
        <row r="862">
          <cell r="A862" t="str">
            <v>I.</v>
          </cell>
          <cell r="C862" t="str">
            <v>ASUMSI</v>
          </cell>
          <cell r="L862" t="str">
            <v>NAMA PAKET</v>
          </cell>
          <cell r="O862" t="str">
            <v>:</v>
          </cell>
        </row>
        <row r="863">
          <cell r="A863">
            <v>1</v>
          </cell>
          <cell r="C863" t="str">
            <v>Pekerjaan dilakukan secara mekanik/manual</v>
          </cell>
          <cell r="L863" t="str">
            <v>PROP / KAB / KODYA</v>
          </cell>
          <cell r="O863" t="str">
            <v>:</v>
          </cell>
        </row>
        <row r="864">
          <cell r="A864">
            <v>2</v>
          </cell>
          <cell r="C864" t="str">
            <v>Lokasi pekerjaan : sepanjang jalan</v>
          </cell>
          <cell r="L864" t="str">
            <v>ITEM PEMBAYARAN NO.</v>
          </cell>
          <cell r="O864" t="str">
            <v>:  2.3 (8)</v>
          </cell>
          <cell r="R864" t="str">
            <v>PERKIRAAN VOL. PEK.</v>
          </cell>
          <cell r="T864" t="str">
            <v>:</v>
          </cell>
          <cell r="U864">
            <v>1</v>
          </cell>
        </row>
        <row r="865">
          <cell r="A865">
            <v>3</v>
          </cell>
          <cell r="C865" t="str">
            <v>Diameter bagian dalam gorong-gorong</v>
          </cell>
          <cell r="G865" t="str">
            <v>d</v>
          </cell>
          <cell r="H865">
            <v>0.25</v>
          </cell>
          <cell r="I865" t="str">
            <v>m</v>
          </cell>
          <cell r="L865" t="str">
            <v>JENIS PEKERJAAN</v>
          </cell>
          <cell r="O865" t="str">
            <v>: Gorong-Gorong Pipa beton tanpa tulangan diameter dalam 100 mm sampai 900 mm</v>
          </cell>
          <cell r="R865" t="str">
            <v>TOTAL HARGA (Rp.)</v>
          </cell>
          <cell r="T865" t="str">
            <v>:</v>
          </cell>
          <cell r="U865">
            <v>218715.293443</v>
          </cell>
        </row>
        <row r="866">
          <cell r="A866">
            <v>4</v>
          </cell>
          <cell r="C866" t="str">
            <v>Jarak rata-rata Base Camp ke lokasi pekerjaan</v>
          </cell>
          <cell r="G866" t="str">
            <v>L</v>
          </cell>
          <cell r="H866">
            <v>8.7249999999999996</v>
          </cell>
          <cell r="I866" t="str">
            <v>Km</v>
          </cell>
          <cell r="L866" t="str">
            <v>SATUAN PEMBAYARAN</v>
          </cell>
          <cell r="O866" t="str">
            <v>:  M1</v>
          </cell>
          <cell r="Q866">
            <v>0</v>
          </cell>
          <cell r="R866" t="str">
            <v>% THD. BIAYA PROYEK</v>
          </cell>
          <cell r="T866" t="str">
            <v>:</v>
          </cell>
          <cell r="U866" t="str">
            <v>#DIV/0!</v>
          </cell>
        </row>
        <row r="867">
          <cell r="A867">
            <v>5</v>
          </cell>
          <cell r="C867" t="str">
            <v>Jam kerja efektif per-hari</v>
          </cell>
          <cell r="G867" t="str">
            <v>Tk</v>
          </cell>
          <cell r="H867">
            <v>7</v>
          </cell>
          <cell r="I867" t="str">
            <v>jam</v>
          </cell>
        </row>
        <row r="868">
          <cell r="A868">
            <v>6</v>
          </cell>
          <cell r="C868" t="str">
            <v>Tebal gorong-gorong</v>
          </cell>
          <cell r="G868" t="str">
            <v>tg</v>
          </cell>
          <cell r="H868">
            <v>6.5</v>
          </cell>
          <cell r="I868" t="str">
            <v>Cm</v>
          </cell>
        </row>
        <row r="869">
          <cell r="Q869" t="str">
            <v>PERKIRAAN</v>
          </cell>
          <cell r="R869" t="str">
            <v>HARGA</v>
          </cell>
          <cell r="S869" t="str">
            <v>JUMLAH</v>
          </cell>
        </row>
        <row r="870">
          <cell r="A870" t="str">
            <v>II.</v>
          </cell>
          <cell r="C870" t="str">
            <v>URUTAN KERJA</v>
          </cell>
          <cell r="L870" t="str">
            <v>NO.</v>
          </cell>
          <cell r="N870" t="str">
            <v>KOMPONEN</v>
          </cell>
          <cell r="P870" t="str">
            <v>SATUAN</v>
          </cell>
          <cell r="Q870" t="str">
            <v>KUANTITAS</v>
          </cell>
          <cell r="R870" t="str">
            <v>SATUAN</v>
          </cell>
          <cell r="S870" t="str">
            <v>HARGA</v>
          </cell>
        </row>
        <row r="871">
          <cell r="A871">
            <v>1</v>
          </cell>
          <cell r="C871" t="str">
            <v>Gorong-gorong dicetak di Base Camp</v>
          </cell>
          <cell r="R871" t="str">
            <v>(Rp.)</v>
          </cell>
          <cell r="S871" t="str">
            <v>(Rp.)</v>
          </cell>
        </row>
        <row r="872">
          <cell r="A872">
            <v>2</v>
          </cell>
          <cell r="C872" t="str">
            <v>Dump Truck mengangkut gorong-gorong jadi</v>
          </cell>
        </row>
        <row r="873">
          <cell r="C873" t="str">
            <v>ke lapangan</v>
          </cell>
        </row>
        <row r="874">
          <cell r="A874">
            <v>3</v>
          </cell>
          <cell r="C874" t="str">
            <v>Dasar gorong-gorong digali sesuai kebutuhan dan ma-</v>
          </cell>
          <cell r="L874" t="str">
            <v>A.</v>
          </cell>
          <cell r="N874" t="str">
            <v>TENAGA</v>
          </cell>
        </row>
        <row r="875">
          <cell r="C875" t="str">
            <v>terial backfill dipadatkan dengan Tamper</v>
          </cell>
        </row>
        <row r="876">
          <cell r="A876">
            <v>4</v>
          </cell>
          <cell r="C876" t="str">
            <v>Tebal lapis porus pada dasar gorong-gorong pipa baja</v>
          </cell>
          <cell r="G876" t="str">
            <v>tp</v>
          </cell>
          <cell r="H876">
            <v>0.1</v>
          </cell>
          <cell r="I876" t="str">
            <v>M</v>
          </cell>
          <cell r="J876" t="str">
            <v>Sand bedding</v>
          </cell>
          <cell r="L876" t="str">
            <v>1.</v>
          </cell>
          <cell r="N876" t="str">
            <v>Pekerja</v>
          </cell>
          <cell r="O876" t="str">
            <v>(L01)</v>
          </cell>
          <cell r="P876" t="str">
            <v>jam</v>
          </cell>
          <cell r="Q876">
            <v>1.75</v>
          </cell>
          <cell r="R876">
            <v>2857.14</v>
          </cell>
          <cell r="U876">
            <v>4999.9949999999999</v>
          </cell>
        </row>
        <row r="877">
          <cell r="A877">
            <v>5</v>
          </cell>
          <cell r="C877" t="str">
            <v>Material pilihan untuk penimbunan kembali (padat)</v>
          </cell>
          <cell r="L877" t="str">
            <v>2.</v>
          </cell>
          <cell r="N877" t="str">
            <v>Tukang</v>
          </cell>
          <cell r="O877" t="str">
            <v>(L02)</v>
          </cell>
          <cell r="P877" t="str">
            <v>jam</v>
          </cell>
          <cell r="Q877">
            <v>0</v>
          </cell>
          <cell r="R877">
            <v>4285.71</v>
          </cell>
          <cell r="U877">
            <v>0</v>
          </cell>
        </row>
        <row r="878">
          <cell r="A878">
            <v>6</v>
          </cell>
          <cell r="C878" t="str">
            <v>Sekelompok pekerja akan melaksanakan pekerjaan</v>
          </cell>
          <cell r="L878" t="str">
            <v>3.</v>
          </cell>
          <cell r="N878" t="str">
            <v>Mandor</v>
          </cell>
          <cell r="O878" t="str">
            <v>(L03)</v>
          </cell>
          <cell r="P878" t="str">
            <v>jam</v>
          </cell>
          <cell r="Q878">
            <v>0.35</v>
          </cell>
          <cell r="R878">
            <v>3214.29</v>
          </cell>
          <cell r="U878">
            <v>1125.0015000000001</v>
          </cell>
        </row>
        <row r="879">
          <cell r="C879" t="str">
            <v>dengan cara manual dengan menggunakan alat bantu</v>
          </cell>
        </row>
        <row r="880">
          <cell r="Q880" t="str">
            <v>JUMLAH HARGA TENAGA</v>
          </cell>
          <cell r="U880">
            <v>6124.9965000000002</v>
          </cell>
        </row>
        <row r="882">
          <cell r="A882" t="str">
            <v>III.</v>
          </cell>
          <cell r="C882" t="str">
            <v>PEMAKAIAN BAHAN, ALAT DAN TENAGA</v>
          </cell>
          <cell r="L882" t="str">
            <v>B.</v>
          </cell>
          <cell r="N882" t="str">
            <v>BAHAN</v>
          </cell>
        </row>
        <row r="883">
          <cell r="A883" t="str">
            <v>1.</v>
          </cell>
          <cell r="C883" t="str">
            <v>BAHAN</v>
          </cell>
        </row>
        <row r="884">
          <cell r="C884" t="str">
            <v>Untuk mendapatkan 1 M' gorong-gorong diperlukan</v>
          </cell>
          <cell r="L884" t="str">
            <v>1.</v>
          </cell>
          <cell r="N884" t="str">
            <v>Beton K-175</v>
          </cell>
          <cell r="O884" t="str">
            <v>(EI-716)</v>
          </cell>
          <cell r="P884" t="str">
            <v>M3</v>
          </cell>
          <cell r="Q884">
            <v>6.4324000000000006E-2</v>
          </cell>
          <cell r="R884">
            <v>579443.14540299994</v>
          </cell>
          <cell r="U884">
            <v>37272.164382000003</v>
          </cell>
        </row>
        <row r="885">
          <cell r="C885" t="str">
            <v>- Beton K-175 = (22/7*((2*tg/100+d)/2)^2)-(22/7*(d/2)^2))*1</v>
          </cell>
          <cell r="G885" t="str">
            <v>(EI-716)</v>
          </cell>
          <cell r="H885">
            <v>6.4324000000000006E-2</v>
          </cell>
          <cell r="I885" t="str">
            <v>M3</v>
          </cell>
          <cell r="L885" t="str">
            <v>2.</v>
          </cell>
          <cell r="N885" t="str">
            <v>Urugan Porus</v>
          </cell>
          <cell r="O885" t="str">
            <v>(EI-241)</v>
          </cell>
          <cell r="P885" t="str">
            <v>M3</v>
          </cell>
          <cell r="Q885">
            <v>7.1400000000000005E-2</v>
          </cell>
          <cell r="R885">
            <v>186901.406254</v>
          </cell>
          <cell r="U885">
            <v>13344.760407</v>
          </cell>
        </row>
        <row r="886">
          <cell r="C886" t="str">
            <v>- Timbunan Porus      = {(tp*(0.15+2*tg/100+d+0.15)*1)*1.05}</v>
          </cell>
          <cell r="G886" t="str">
            <v>(EI-241)</v>
          </cell>
          <cell r="H886">
            <v>7.1400000000000005E-2</v>
          </cell>
          <cell r="I886" t="str">
            <v>M3</v>
          </cell>
          <cell r="L886" t="str">
            <v>3.</v>
          </cell>
          <cell r="N886" t="str">
            <v>Mat. Pilihan</v>
          </cell>
          <cell r="O886" t="str">
            <v>(M09)</v>
          </cell>
          <cell r="P886" t="str">
            <v>M3</v>
          </cell>
          <cell r="Q886">
            <v>0.25929000000000002</v>
          </cell>
          <cell r="R886">
            <v>25000</v>
          </cell>
          <cell r="U886">
            <v>6482.25</v>
          </cell>
        </row>
        <row r="887">
          <cell r="C887" t="str">
            <v>- Material Pilihan  = ((2*tg/100+d+0.15)*(0.15+2*tg/100+d+0.15)</v>
          </cell>
          <cell r="G887" t="str">
            <v>(M09)</v>
          </cell>
          <cell r="H887">
            <v>0.25929000000000002</v>
          </cell>
          <cell r="I887" t="str">
            <v>M3</v>
          </cell>
          <cell r="J887" t="str">
            <v>= Vp</v>
          </cell>
        </row>
        <row r="888">
          <cell r="D888" t="str">
            <v>-(22/7*(0.5*(2*tg/100+d))^2))*1*1.05</v>
          </cell>
        </row>
        <row r="890">
          <cell r="A890" t="str">
            <v>2.</v>
          </cell>
          <cell r="C890" t="str">
            <v>ALAT</v>
          </cell>
          <cell r="Q890" t="str">
            <v>JUMLAH HARGA BAHAN</v>
          </cell>
          <cell r="U890">
            <v>57099.174787999997</v>
          </cell>
        </row>
        <row r="891">
          <cell r="A891" t="str">
            <v>2.a.</v>
          </cell>
          <cell r="C891" t="str">
            <v>TAMPER</v>
          </cell>
          <cell r="G891" t="str">
            <v>(E25)</v>
          </cell>
        </row>
        <row r="892">
          <cell r="C892" t="str">
            <v>Kecepatan</v>
          </cell>
          <cell r="G892" t="str">
            <v>v</v>
          </cell>
          <cell r="H892">
            <v>0.5</v>
          </cell>
          <cell r="I892" t="str">
            <v>Km / Jam</v>
          </cell>
          <cell r="L892" t="str">
            <v>C.</v>
          </cell>
          <cell r="N892" t="str">
            <v>PERALATAN</v>
          </cell>
        </row>
        <row r="893">
          <cell r="C893" t="str">
            <v>Efisiensi alat</v>
          </cell>
          <cell r="G893" t="str">
            <v>Fa</v>
          </cell>
          <cell r="H893">
            <v>0.83</v>
          </cell>
          <cell r="I893" t="str">
            <v>-</v>
          </cell>
        </row>
        <row r="894">
          <cell r="C894" t="str">
            <v>Lebar pemadatan</v>
          </cell>
          <cell r="G894" t="str">
            <v>Lb</v>
          </cell>
          <cell r="H894">
            <v>0.4</v>
          </cell>
          <cell r="I894" t="str">
            <v>M</v>
          </cell>
          <cell r="L894" t="str">
            <v>1.</v>
          </cell>
          <cell r="N894" t="str">
            <v>Tamper</v>
          </cell>
          <cell r="O894" t="str">
            <v>(E25)</v>
          </cell>
          <cell r="P894" t="str">
            <v>jam</v>
          </cell>
          <cell r="Q894">
            <v>7.8099000000000002E-2</v>
          </cell>
          <cell r="R894">
            <v>18672.168547000001</v>
          </cell>
          <cell r="U894">
            <v>1458.2851149999999</v>
          </cell>
        </row>
        <row r="895">
          <cell r="C895" t="str">
            <v>Banyak lintasan</v>
          </cell>
          <cell r="G895" t="str">
            <v>n</v>
          </cell>
          <cell r="H895">
            <v>10</v>
          </cell>
          <cell r="I895" t="str">
            <v>lintasan</v>
          </cell>
          <cell r="L895" t="str">
            <v>2.</v>
          </cell>
          <cell r="N895" t="str">
            <v>Dump Truck</v>
          </cell>
          <cell r="O895" t="str">
            <v>(E08)</v>
          </cell>
          <cell r="P895" t="str">
            <v>jam</v>
          </cell>
          <cell r="Q895">
            <v>7.2100999999999998E-2</v>
          </cell>
          <cell r="R895">
            <v>153645.58193300001</v>
          </cell>
          <cell r="U895">
            <v>11077.985294</v>
          </cell>
        </row>
        <row r="896">
          <cell r="C896" t="str">
            <v>Tebal lapis hamparan</v>
          </cell>
          <cell r="G896" t="str">
            <v>tp</v>
          </cell>
          <cell r="H896">
            <v>0.2</v>
          </cell>
          <cell r="I896" t="str">
            <v>M</v>
          </cell>
          <cell r="L896" t="str">
            <v>3.</v>
          </cell>
          <cell r="N896" t="str">
            <v>Alat  Bantu</v>
          </cell>
          <cell r="P896" t="str">
            <v>Ls</v>
          </cell>
          <cell r="Q896">
            <v>1</v>
          </cell>
          <cell r="R896">
            <v>150</v>
          </cell>
          <cell r="U896">
            <v>150</v>
          </cell>
        </row>
        <row r="899">
          <cell r="C899" t="str">
            <v>Kap. Prod. / Jam   =</v>
          </cell>
          <cell r="D899" t="str">
            <v>v x 1000 x Fa x Lb x 60</v>
          </cell>
          <cell r="G899" t="str">
            <v>Q1</v>
          </cell>
          <cell r="H899">
            <v>3.32</v>
          </cell>
          <cell r="I899" t="str">
            <v>M3 / Jam</v>
          </cell>
        </row>
        <row r="900">
          <cell r="D900" t="str">
            <v>n x tp</v>
          </cell>
        </row>
        <row r="902">
          <cell r="C902" t="str">
            <v>Koefisien Alat / m'</v>
          </cell>
          <cell r="D902" t="str">
            <v>=  1  :  Q1 x Vp</v>
          </cell>
          <cell r="G902" t="str">
            <v>(E25)</v>
          </cell>
          <cell r="H902">
            <v>7.8099000000000002E-2</v>
          </cell>
          <cell r="I902" t="str">
            <v>jam</v>
          </cell>
          <cell r="Q902" t="str">
            <v>JUMLAH HARGA PERALATAN</v>
          </cell>
          <cell r="U902">
            <v>12686.270409000001</v>
          </cell>
        </row>
        <row r="904">
          <cell r="A904" t="str">
            <v>2.b.</v>
          </cell>
          <cell r="C904" t="str">
            <v>DUMP TRUCK</v>
          </cell>
          <cell r="G904" t="str">
            <v>(E08)</v>
          </cell>
          <cell r="L904" t="str">
            <v>D.</v>
          </cell>
          <cell r="N904" t="str">
            <v>JUMLAH HARGA TENAGA, BAHAN DAN PERALATAN  ( A + B + C )</v>
          </cell>
          <cell r="U904">
            <v>75910.441697000002</v>
          </cell>
        </row>
        <row r="905">
          <cell r="C905" t="str">
            <v>Kapasitas bak sekali muat</v>
          </cell>
          <cell r="G905" t="str">
            <v>V</v>
          </cell>
          <cell r="H905">
            <v>20</v>
          </cell>
          <cell r="I905" t="str">
            <v>Buah/M'</v>
          </cell>
          <cell r="L905" t="str">
            <v>E.</v>
          </cell>
          <cell r="N905" t="str">
            <v>OVERHEAD &amp; PROFIT</v>
          </cell>
          <cell r="P905">
            <v>10</v>
          </cell>
          <cell r="Q905" t="str">
            <v>%  x  D</v>
          </cell>
          <cell r="U905">
            <v>7591.0441700000001</v>
          </cell>
        </row>
        <row r="906">
          <cell r="C906" t="str">
            <v>Faktor efisiensi alat</v>
          </cell>
          <cell r="G906" t="str">
            <v>Fa</v>
          </cell>
          <cell r="H906">
            <v>0.83</v>
          </cell>
          <cell r="L906" t="str">
            <v>F.</v>
          </cell>
          <cell r="N906" t="str">
            <v>HARGA SATUAN PEKERJAAN  ( D + E )</v>
          </cell>
          <cell r="U906">
            <v>83501.485866999996</v>
          </cell>
        </row>
        <row r="907">
          <cell r="C907" t="str">
            <v>Kecepatanrata-rata bermuatan</v>
          </cell>
          <cell r="G907" t="str">
            <v>v1</v>
          </cell>
          <cell r="H907">
            <v>40</v>
          </cell>
          <cell r="I907" t="str">
            <v>Km/Jam</v>
          </cell>
          <cell r="L907" t="str">
            <v>Note: 1</v>
          </cell>
          <cell r="N907" t="str">
            <v>SATUAN dapat berdasarkan atas jam operasi untuk Tenaga Kerja dan Peralatan, volume dan/atau ukuran</v>
          </cell>
        </row>
        <row r="908">
          <cell r="C908" t="str">
            <v>Kecepatan rata-rata kosong</v>
          </cell>
          <cell r="G908" t="str">
            <v>v2</v>
          </cell>
          <cell r="H908">
            <v>60</v>
          </cell>
          <cell r="I908" t="str">
            <v>Km/Jam</v>
          </cell>
          <cell r="N908" t="str">
            <v>berat untuk bahan-bahan.</v>
          </cell>
        </row>
        <row r="909">
          <cell r="C909" t="str">
            <v>Waktu siklus    :</v>
          </cell>
          <cell r="G909" t="str">
            <v>Ts1</v>
          </cell>
          <cell r="L909">
            <v>2</v>
          </cell>
          <cell r="N909" t="str">
            <v>Kuantitas satuan adalah kuantitas setiap komponen untuk menyelesaikan satu satuan pekerjaan dari nomor</v>
          </cell>
        </row>
        <row r="910">
          <cell r="C910" t="str">
            <v>- Waktu  tempuh in  si  = (L : v1 ) x 60</v>
          </cell>
          <cell r="G910" t="str">
            <v>T1</v>
          </cell>
          <cell r="H910">
            <v>13.0875</v>
          </cell>
          <cell r="I910" t="str">
            <v>menit</v>
          </cell>
          <cell r="N910" t="str">
            <v>mata pembayaran.</v>
          </cell>
        </row>
        <row r="911">
          <cell r="C911" t="str">
            <v>-  Waktutempuh kosong  = (L : v2)  x  60</v>
          </cell>
          <cell r="G911" t="str">
            <v>T2</v>
          </cell>
          <cell r="H911">
            <v>8.7249999999999996</v>
          </cell>
          <cell r="I911" t="str">
            <v>menit</v>
          </cell>
          <cell r="L911">
            <v>3</v>
          </cell>
          <cell r="N911" t="str">
            <v>Biaya satuan untuk peralatan sudah termasuk bahan bakar, bahan habis dipakai dan operator.</v>
          </cell>
        </row>
        <row r="912">
          <cell r="C912" t="str">
            <v>-  Muat, bongkar dan lain-lain</v>
          </cell>
          <cell r="G912" t="str">
            <v>T3</v>
          </cell>
          <cell r="H912">
            <v>50</v>
          </cell>
          <cell r="I912" t="str">
            <v>menit</v>
          </cell>
          <cell r="L912">
            <v>4</v>
          </cell>
          <cell r="N912" t="str">
            <v>Biaya satuan sudah termasuk pengeluaran untuk seluruh pajak yang berkaitan (tetapi tidak termasuk PPN</v>
          </cell>
        </row>
        <row r="913">
          <cell r="G913" t="str">
            <v>Ts1</v>
          </cell>
          <cell r="H913">
            <v>71.8125</v>
          </cell>
          <cell r="I913" t="str">
            <v>menit</v>
          </cell>
          <cell r="N913" t="str">
            <v>yang dibayar dari kontrak) dan biaya-biaya lainnya.</v>
          </cell>
        </row>
        <row r="914">
          <cell r="J914" t="str">
            <v>Berlanjut ke halaman berikut</v>
          </cell>
        </row>
        <row r="915">
          <cell r="A915" t="str">
            <v>ITEM PEMBAYARAN NO.</v>
          </cell>
          <cell r="D915" t="str">
            <v>:  2.3 (8)</v>
          </cell>
          <cell r="J915" t="str">
            <v>Analisa EI-235</v>
          </cell>
        </row>
        <row r="916">
          <cell r="A916" t="str">
            <v>JENIS PEKERJAAN</v>
          </cell>
          <cell r="D916" t="str">
            <v>: Gorong-Gorong Pipa beton tanpa tulangan diameter dalam 100 mm sampai 900 mm</v>
          </cell>
        </row>
        <row r="917">
          <cell r="A917" t="str">
            <v>SATUAN PEMBAYARAN</v>
          </cell>
          <cell r="D917" t="str">
            <v>:  M1</v>
          </cell>
          <cell r="J917" t="str">
            <v>URAIAN ANALISA HARGA SATUAN</v>
          </cell>
        </row>
        <row r="918">
          <cell r="J918" t="str">
            <v>Lanjutan</v>
          </cell>
        </row>
        <row r="920">
          <cell r="A920" t="str">
            <v>No.</v>
          </cell>
          <cell r="C920" t="str">
            <v>U R A I A N</v>
          </cell>
          <cell r="G920" t="str">
            <v>KODE</v>
          </cell>
          <cell r="H920" t="str">
            <v>KOEF.</v>
          </cell>
          <cell r="I920" t="str">
            <v>SATUAN</v>
          </cell>
          <cell r="J920" t="str">
            <v>KETERANGAN</v>
          </cell>
        </row>
        <row r="923">
          <cell r="C923" t="str">
            <v>Kapasitas Produksi / Jam   =</v>
          </cell>
          <cell r="E923" t="str">
            <v>V x Fa x 60</v>
          </cell>
          <cell r="G923" t="str">
            <v>Q2</v>
          </cell>
          <cell r="H923">
            <v>13.869452000000001</v>
          </cell>
          <cell r="I923" t="str">
            <v>M' / Jam</v>
          </cell>
        </row>
        <row r="924">
          <cell r="E924" t="str">
            <v>Ts1</v>
          </cell>
        </row>
        <row r="926">
          <cell r="C926" t="str">
            <v>Koefisien Alat / m'</v>
          </cell>
          <cell r="D926" t="str">
            <v>=  1  :  Q2</v>
          </cell>
          <cell r="G926" t="str">
            <v>(E08)</v>
          </cell>
          <cell r="H926">
            <v>7.2100999999999998E-2</v>
          </cell>
          <cell r="I926" t="str">
            <v>jam</v>
          </cell>
        </row>
        <row r="929">
          <cell r="A929" t="str">
            <v>2.c.</v>
          </cell>
          <cell r="C929" t="str">
            <v>ALAT  BANTU</v>
          </cell>
        </row>
        <row r="930">
          <cell r="C930" t="str">
            <v>Diperlukan alat-alat bantu kecil</v>
          </cell>
          <cell r="J930" t="str">
            <v>Lump Sump</v>
          </cell>
        </row>
        <row r="931">
          <cell r="C931" t="str">
            <v>- Sekop    =         3   buah</v>
          </cell>
        </row>
        <row r="932">
          <cell r="C932" t="str">
            <v>- Pacul     =         3   buah</v>
          </cell>
        </row>
        <row r="933">
          <cell r="C933" t="str">
            <v>- Alat-alat kecil lain</v>
          </cell>
        </row>
        <row r="935">
          <cell r="A935" t="str">
            <v>3.</v>
          </cell>
          <cell r="C935" t="str">
            <v>TENAGA</v>
          </cell>
        </row>
        <row r="936">
          <cell r="C936" t="str">
            <v>Produksi Gorong-gorong / hari</v>
          </cell>
          <cell r="G936" t="str">
            <v>Qt</v>
          </cell>
          <cell r="H936">
            <v>20</v>
          </cell>
          <cell r="I936" t="str">
            <v>M'</v>
          </cell>
        </row>
        <row r="937">
          <cell r="C937" t="str">
            <v>Kebutuhan tenaga :</v>
          </cell>
        </row>
        <row r="938">
          <cell r="D938" t="str">
            <v>- Pekerja</v>
          </cell>
          <cell r="G938" t="str">
            <v>P</v>
          </cell>
          <cell r="H938">
            <v>5</v>
          </cell>
          <cell r="I938" t="str">
            <v>orang</v>
          </cell>
        </row>
        <row r="939">
          <cell r="D939" t="str">
            <v>- Tukang</v>
          </cell>
          <cell r="G939" t="str">
            <v>T</v>
          </cell>
          <cell r="H939">
            <v>0</v>
          </cell>
          <cell r="I939" t="str">
            <v>orang</v>
          </cell>
        </row>
        <row r="940">
          <cell r="D940" t="str">
            <v>- Mandor</v>
          </cell>
          <cell r="G940" t="str">
            <v>M</v>
          </cell>
          <cell r="H940">
            <v>1</v>
          </cell>
          <cell r="I940" t="str">
            <v>orang</v>
          </cell>
        </row>
        <row r="942">
          <cell r="C942" t="str">
            <v>Koefisien tenaga / M1   :</v>
          </cell>
        </row>
        <row r="943">
          <cell r="D943" t="str">
            <v>- Pekerja</v>
          </cell>
          <cell r="E943" t="str">
            <v>= (Tk x P) : Qt</v>
          </cell>
          <cell r="G943" t="str">
            <v>(L01)</v>
          </cell>
          <cell r="H943">
            <v>1.75</v>
          </cell>
          <cell r="I943" t="str">
            <v>Jam</v>
          </cell>
        </row>
        <row r="944">
          <cell r="D944" t="str">
            <v>- Tukang</v>
          </cell>
          <cell r="E944" t="str">
            <v>= (Tk x T) : Qt</v>
          </cell>
          <cell r="G944" t="str">
            <v>(L02)</v>
          </cell>
          <cell r="H944">
            <v>0</v>
          </cell>
          <cell r="I944" t="str">
            <v>Jam</v>
          </cell>
        </row>
        <row r="945">
          <cell r="D945" t="str">
            <v>- Mandor</v>
          </cell>
          <cell r="E945" t="str">
            <v>= (Tk x M) : Qt</v>
          </cell>
          <cell r="G945" t="str">
            <v>(L03)</v>
          </cell>
          <cell r="H945">
            <v>0.35</v>
          </cell>
          <cell r="I945" t="str">
            <v>Jam</v>
          </cell>
        </row>
        <row r="947">
          <cell r="A947" t="str">
            <v>4.</v>
          </cell>
          <cell r="C947" t="str">
            <v>HARGA DASAR SATUAN UPAH, BAHAN DAN ALAT</v>
          </cell>
        </row>
        <row r="948">
          <cell r="C948" t="str">
            <v>Lihat lampiran.</v>
          </cell>
        </row>
        <row r="951">
          <cell r="A951" t="str">
            <v>5.</v>
          </cell>
          <cell r="C951" t="str">
            <v>ANALISA HARGA SATUAN PEKERJAAN</v>
          </cell>
        </row>
        <row r="952">
          <cell r="C952" t="str">
            <v>Lihat perhitungan dalam FORMULIR STANDAR UNTUK</v>
          </cell>
        </row>
        <row r="953">
          <cell r="C953" t="str">
            <v>PEREKEMAN ANALISA MASING-MASING HARGA</v>
          </cell>
        </row>
        <row r="954">
          <cell r="C954" t="str">
            <v>SATUAN.</v>
          </cell>
        </row>
        <row r="955">
          <cell r="C955" t="str">
            <v>Didapat Harga Satuan Pekerjaan :</v>
          </cell>
        </row>
        <row r="957">
          <cell r="C957" t="str">
            <v>Rp.</v>
          </cell>
          <cell r="D957">
            <v>83501.485866999996</v>
          </cell>
          <cell r="E957" t="str">
            <v>/ M'</v>
          </cell>
        </row>
        <row r="960">
          <cell r="A960" t="str">
            <v>6.</v>
          </cell>
          <cell r="C960" t="str">
            <v>WAKTU PELAKSANAAN YANG DIPERLUKAN</v>
          </cell>
        </row>
        <row r="961">
          <cell r="C961" t="str">
            <v>Masa Pelaksanaan :</v>
          </cell>
          <cell r="D961" t="str">
            <v>. . . . . . . . . . . .</v>
          </cell>
          <cell r="E961" t="str">
            <v>bulan</v>
          </cell>
        </row>
        <row r="963">
          <cell r="A963" t="str">
            <v>7.</v>
          </cell>
          <cell r="C963" t="str">
            <v>VOLUME PEKERJAAN YANG DIPERLUKAN</v>
          </cell>
        </row>
        <row r="964">
          <cell r="C964" t="str">
            <v>Volume pekerjaan  :</v>
          </cell>
          <cell r="D964">
            <v>1</v>
          </cell>
          <cell r="E964" t="str">
            <v>M'</v>
          </cell>
        </row>
        <row r="974">
          <cell r="A974" t="str">
            <v>ITEM PEMBAYARAN NO.</v>
          </cell>
          <cell r="D974" t="str">
            <v>:  2.3 (9)</v>
          </cell>
          <cell r="J974" t="str">
            <v>Analisa EI-241</v>
          </cell>
        </row>
        <row r="975">
          <cell r="A975" t="str">
            <v>JENIS PEKERJAAN</v>
          </cell>
          <cell r="D975" t="str">
            <v>: Gorong-gorong persegi beton bertulang pracetak dengan dimensi………</v>
          </cell>
        </row>
        <row r="976">
          <cell r="A976" t="str">
            <v>SATUAN PEMBAYARAN</v>
          </cell>
          <cell r="D976" t="str">
            <v>:  M1</v>
          </cell>
          <cell r="J976" t="str">
            <v>URAIAN ANALISA HARGA SATUAN</v>
          </cell>
        </row>
        <row r="978">
          <cell r="A978" t="str">
            <v>ITEM PEMBAYARAN NO.</v>
          </cell>
          <cell r="D978" t="str">
            <v>:  2.4 (1)</v>
          </cell>
          <cell r="J978" t="str">
            <v>Analisa EI-241</v>
          </cell>
        </row>
        <row r="979">
          <cell r="A979" t="str">
            <v>JENIS PEKERJAAN</v>
          </cell>
          <cell r="D979" t="str">
            <v>:  Timbunan Porous / Bhn.Penyaring</v>
          </cell>
          <cell r="L979" t="str">
            <v>FORMULIR STANDAR UNTUK</v>
          </cell>
        </row>
        <row r="980">
          <cell r="A980" t="str">
            <v>SATUAN PEMBAYARAN</v>
          </cell>
          <cell r="D980" t="str">
            <v>:  M3</v>
          </cell>
          <cell r="J980" t="str">
            <v>URAIAN ANALISA HARGA SATUAN</v>
          </cell>
          <cell r="L980" t="str">
            <v>PEREKAMAN ANALISA MASING-MASING HARGA SATUAN</v>
          </cell>
        </row>
        <row r="981">
          <cell r="L981">
            <v>0</v>
          </cell>
        </row>
        <row r="983">
          <cell r="A983" t="str">
            <v>No.</v>
          </cell>
          <cell r="C983" t="str">
            <v>U R A I A N</v>
          </cell>
          <cell r="G983" t="str">
            <v>KODE</v>
          </cell>
          <cell r="H983" t="str">
            <v>KOEF.</v>
          </cell>
          <cell r="I983" t="str">
            <v>SATUAN</v>
          </cell>
          <cell r="J983" t="str">
            <v>KETERANGAN</v>
          </cell>
        </row>
        <row r="984">
          <cell r="L984" t="str">
            <v>PROYEK</v>
          </cell>
          <cell r="O984" t="str">
            <v>:</v>
          </cell>
        </row>
        <row r="985">
          <cell r="L985" t="str">
            <v>No. PAKET KONTRAK</v>
          </cell>
          <cell r="O985" t="str">
            <v>:</v>
          </cell>
        </row>
        <row r="986">
          <cell r="A986" t="str">
            <v>I.</v>
          </cell>
          <cell r="C986" t="str">
            <v>ASUMSI</v>
          </cell>
          <cell r="L986" t="str">
            <v>NAMA PAKET</v>
          </cell>
          <cell r="O986" t="str">
            <v>:</v>
          </cell>
        </row>
        <row r="987">
          <cell r="A987">
            <v>1</v>
          </cell>
          <cell r="C987" t="str">
            <v>Pekerjaan dilakukan secara manual</v>
          </cell>
          <cell r="L987" t="str">
            <v>PROP / KAB / KODYA</v>
          </cell>
          <cell r="O987" t="str">
            <v>:</v>
          </cell>
        </row>
        <row r="988">
          <cell r="A988">
            <v>2</v>
          </cell>
          <cell r="C988" t="str">
            <v>Lokasi pekerjaan : sepanjang jalan</v>
          </cell>
          <cell r="L988" t="str">
            <v>ITEM PEMBAYARAN NO.</v>
          </cell>
          <cell r="O988" t="str">
            <v>:  2.4 (1)</v>
          </cell>
          <cell r="R988" t="str">
            <v>PERKIRAAN VOL. PEK.</v>
          </cell>
          <cell r="T988" t="str">
            <v>:</v>
          </cell>
          <cell r="U988">
            <v>1</v>
          </cell>
        </row>
        <row r="989">
          <cell r="A989">
            <v>3</v>
          </cell>
          <cell r="C989" t="str">
            <v>Kondisi Jalan   :  sedang / baik</v>
          </cell>
          <cell r="L989" t="str">
            <v>JENIS PEKERJAAN</v>
          </cell>
          <cell r="O989" t="str">
            <v>:  Timbunan Porous / Bhn.Penyaring</v>
          </cell>
          <cell r="R989" t="str">
            <v>TOTAL HARGA (Rp.)</v>
          </cell>
          <cell r="T989" t="str">
            <v>:</v>
          </cell>
          <cell r="U989">
            <v>83501.485866999996</v>
          </cell>
        </row>
        <row r="990">
          <cell r="A990">
            <v>4</v>
          </cell>
          <cell r="C990" t="str">
            <v>Jam kerja efektif per-hari</v>
          </cell>
          <cell r="G990" t="str">
            <v>Tk</v>
          </cell>
          <cell r="H990">
            <v>7</v>
          </cell>
          <cell r="I990" t="str">
            <v>Jam</v>
          </cell>
          <cell r="L990" t="str">
            <v>SATUAN PEMBAYARAN</v>
          </cell>
          <cell r="O990" t="str">
            <v>:  M3</v>
          </cell>
          <cell r="R990" t="str">
            <v>% THD. BIAYA PROYEK</v>
          </cell>
          <cell r="T990" t="str">
            <v>:</v>
          </cell>
          <cell r="U990" t="str">
            <v>#DIV/0!</v>
          </cell>
        </row>
        <row r="991">
          <cell r="A991">
            <v>5</v>
          </cell>
          <cell r="C991" t="str">
            <v>Faktor kehilangan material</v>
          </cell>
          <cell r="G991" t="str">
            <v>Fh</v>
          </cell>
          <cell r="H991">
            <v>1.1000000000000001</v>
          </cell>
          <cell r="I991" t="str">
            <v>-</v>
          </cell>
        </row>
        <row r="992">
          <cell r="A992">
            <v>6</v>
          </cell>
          <cell r="C992" t="str">
            <v>Material Porous terdiri dari batu pecah dan pasir</v>
          </cell>
        </row>
        <row r="993">
          <cell r="Q993" t="str">
            <v>PERKIRAAN</v>
          </cell>
          <cell r="R993" t="str">
            <v>HARGA</v>
          </cell>
          <cell r="S993" t="str">
            <v>JUMLAH</v>
          </cell>
        </row>
        <row r="994">
          <cell r="A994" t="str">
            <v>II.</v>
          </cell>
          <cell r="C994" t="str">
            <v>URUTAN KERJA</v>
          </cell>
          <cell r="L994" t="str">
            <v>NO.</v>
          </cell>
          <cell r="N994" t="str">
            <v>KOMPONEN</v>
          </cell>
          <cell r="P994" t="str">
            <v>SATUAN</v>
          </cell>
          <cell r="Q994" t="str">
            <v>KUANTITAS</v>
          </cell>
          <cell r="R994" t="str">
            <v>SATUAN</v>
          </cell>
          <cell r="S994" t="str">
            <v>HARGA</v>
          </cell>
        </row>
        <row r="995">
          <cell r="A995">
            <v>1</v>
          </cell>
          <cell r="C995" t="str">
            <v>Material Porous diterima dilokasi pekerjaan</v>
          </cell>
          <cell r="R995" t="str">
            <v>(Rp.)</v>
          </cell>
          <cell r="S995" t="str">
            <v>(Rp.)</v>
          </cell>
        </row>
        <row r="996">
          <cell r="A996">
            <v>2</v>
          </cell>
          <cell r="C996" t="str">
            <v>Material dipadatkan dengan menggunakan</v>
          </cell>
        </row>
        <row r="997">
          <cell r="C997" t="str">
            <v>Tamper</v>
          </cell>
        </row>
        <row r="998">
          <cell r="A998">
            <v>3</v>
          </cell>
          <cell r="C998" t="str">
            <v>Pemadatan dilakukan lapis demi lapis</v>
          </cell>
          <cell r="G998" t="str">
            <v>t</v>
          </cell>
          <cell r="H998">
            <v>0.15</v>
          </cell>
          <cell r="I998" t="str">
            <v>M</v>
          </cell>
          <cell r="L998" t="str">
            <v>A.</v>
          </cell>
          <cell r="N998" t="str">
            <v>TENAGA</v>
          </cell>
        </row>
        <row r="999">
          <cell r="A999">
            <v>4</v>
          </cell>
          <cell r="C999" t="str">
            <v>Pekerjaan galian dilaksanakan oleh pekerja</v>
          </cell>
        </row>
        <row r="1000">
          <cell r="L1000" t="str">
            <v>1.</v>
          </cell>
          <cell r="N1000" t="str">
            <v>Pekerja</v>
          </cell>
          <cell r="O1000" t="str">
            <v>(L01)</v>
          </cell>
          <cell r="P1000" t="str">
            <v>Jam</v>
          </cell>
          <cell r="Q1000">
            <v>2.8</v>
          </cell>
          <cell r="R1000">
            <v>2857.14</v>
          </cell>
          <cell r="U1000">
            <v>7999.9920000000002</v>
          </cell>
        </row>
        <row r="1001">
          <cell r="A1001" t="str">
            <v>III.</v>
          </cell>
          <cell r="C1001" t="str">
            <v>PEMAKAIAN BAHAN, ALAT DAN TENAGA</v>
          </cell>
          <cell r="L1001" t="str">
            <v>2.</v>
          </cell>
          <cell r="N1001" t="str">
            <v>Mandor</v>
          </cell>
          <cell r="O1001" t="str">
            <v>(L03)</v>
          </cell>
          <cell r="P1001" t="str">
            <v>Jam</v>
          </cell>
          <cell r="Q1001">
            <v>0.7</v>
          </cell>
          <cell r="R1001">
            <v>3214.29</v>
          </cell>
          <cell r="U1001">
            <v>2250.0030000000002</v>
          </cell>
        </row>
        <row r="1002">
          <cell r="A1002" t="str">
            <v>1.</v>
          </cell>
          <cell r="C1002" t="str">
            <v>BAHAN</v>
          </cell>
        </row>
        <row r="1003">
          <cell r="C1003" t="str">
            <v>Material Porous terdiri dari :</v>
          </cell>
        </row>
        <row r="1004">
          <cell r="C1004" t="str">
            <v>- Batu pecah</v>
          </cell>
          <cell r="G1004" t="str">
            <v>Bt</v>
          </cell>
          <cell r="H1004">
            <v>50</v>
          </cell>
          <cell r="I1004" t="str">
            <v>%</v>
          </cell>
          <cell r="Q1004" t="str">
            <v>JUMLAH HARGA TENAGA</v>
          </cell>
          <cell r="U1004">
            <v>10249.995000000001</v>
          </cell>
        </row>
        <row r="1005">
          <cell r="C1005" t="str">
            <v>- Pasir</v>
          </cell>
          <cell r="G1005" t="str">
            <v>Ps</v>
          </cell>
          <cell r="H1005">
            <v>50</v>
          </cell>
          <cell r="I1005" t="str">
            <v>%</v>
          </cell>
        </row>
        <row r="1006">
          <cell r="L1006" t="str">
            <v>B.</v>
          </cell>
          <cell r="N1006" t="str">
            <v>BAHAN</v>
          </cell>
        </row>
        <row r="1007">
          <cell r="C1007" t="str">
            <v>Kebutuhan Batu Pecah / M3  = (Bt : 100) x Fh</v>
          </cell>
          <cell r="G1007" t="str">
            <v>(M03)</v>
          </cell>
          <cell r="H1007">
            <v>0.55000000000000004</v>
          </cell>
          <cell r="I1007" t="str">
            <v>M3</v>
          </cell>
          <cell r="J1007" t="str">
            <v>Agregat Kasar</v>
          </cell>
        </row>
        <row r="1008">
          <cell r="C1008" t="str">
            <v>Kebutuhan Pasir / M3   =  (Ps : 100) x Fh</v>
          </cell>
          <cell r="G1008" t="str">
            <v>(M01)</v>
          </cell>
          <cell r="H1008">
            <v>0.55000000000000004</v>
          </cell>
          <cell r="I1008" t="str">
            <v>M3</v>
          </cell>
          <cell r="L1008" t="str">
            <v>1.</v>
          </cell>
          <cell r="N1008" t="str">
            <v>Agregat Kasar</v>
          </cell>
          <cell r="O1008" t="str">
            <v>(M03)</v>
          </cell>
          <cell r="P1008" t="str">
            <v>M3</v>
          </cell>
          <cell r="Q1008">
            <v>0.55000000000000004</v>
          </cell>
          <cell r="R1008">
            <v>222345.54558000001</v>
          </cell>
          <cell r="U1008">
            <v>122290.050069</v>
          </cell>
        </row>
        <row r="1009">
          <cell r="L1009" t="str">
            <v>2.</v>
          </cell>
          <cell r="N1009" t="str">
            <v>Pasir</v>
          </cell>
          <cell r="O1009" t="str">
            <v>(M01)</v>
          </cell>
          <cell r="P1009" t="str">
            <v>M3</v>
          </cell>
          <cell r="Q1009">
            <v>0.55000000000000004</v>
          </cell>
          <cell r="R1009">
            <v>54300</v>
          </cell>
          <cell r="U1009">
            <v>29865</v>
          </cell>
        </row>
        <row r="1011">
          <cell r="A1011" t="str">
            <v>2.</v>
          </cell>
          <cell r="C1011" t="str">
            <v>ALAT</v>
          </cell>
        </row>
        <row r="1012">
          <cell r="A1012" t="str">
            <v>2.a.</v>
          </cell>
          <cell r="C1012" t="str">
            <v>HAND COMPACTOR</v>
          </cell>
          <cell r="G1012" t="str">
            <v>(E25)</v>
          </cell>
        </row>
        <row r="1013">
          <cell r="C1013" t="str">
            <v>Kecepatan</v>
          </cell>
          <cell r="G1013" t="str">
            <v>v</v>
          </cell>
          <cell r="H1013">
            <v>0.25</v>
          </cell>
          <cell r="I1013" t="str">
            <v>Km / Jam</v>
          </cell>
        </row>
        <row r="1014">
          <cell r="C1014" t="str">
            <v>Efisiensi alat</v>
          </cell>
          <cell r="G1014" t="str">
            <v>Fa</v>
          </cell>
          <cell r="H1014">
            <v>0.83</v>
          </cell>
          <cell r="I1014" t="str">
            <v>-</v>
          </cell>
          <cell r="Q1014" t="str">
            <v>JUMLAH HARGA BAHAN</v>
          </cell>
          <cell r="U1014">
            <v>152155.05006899999</v>
          </cell>
        </row>
        <row r="1015">
          <cell r="C1015" t="str">
            <v>Lebar pemadatan</v>
          </cell>
          <cell r="G1015" t="str">
            <v>b</v>
          </cell>
          <cell r="H1015">
            <v>0.25</v>
          </cell>
          <cell r="I1015" t="str">
            <v>M</v>
          </cell>
        </row>
        <row r="1016">
          <cell r="C1016" t="str">
            <v>Banyak lintasan</v>
          </cell>
          <cell r="G1016" t="str">
            <v>n</v>
          </cell>
          <cell r="H1016">
            <v>10</v>
          </cell>
          <cell r="I1016" t="str">
            <v>lintasan</v>
          </cell>
          <cell r="L1016" t="str">
            <v>C.</v>
          </cell>
          <cell r="N1016" t="str">
            <v>PERALATAN</v>
          </cell>
        </row>
        <row r="1018">
          <cell r="L1018" t="str">
            <v>1.</v>
          </cell>
          <cell r="N1018" t="str">
            <v>Tamper</v>
          </cell>
          <cell r="O1018" t="str">
            <v>(E25)</v>
          </cell>
          <cell r="P1018" t="str">
            <v>Jam</v>
          </cell>
          <cell r="Q1018">
            <v>1.2851410000000001</v>
          </cell>
          <cell r="R1018">
            <v>18672.168547000001</v>
          </cell>
          <cell r="U1018">
            <v>23996.361185000002</v>
          </cell>
        </row>
        <row r="1019">
          <cell r="C1019" t="str">
            <v>Kap. Prod. / Jam   =</v>
          </cell>
          <cell r="D1019" t="str">
            <v>v x 1000 x Fa x b x t</v>
          </cell>
          <cell r="G1019" t="str">
            <v>Q1</v>
          </cell>
          <cell r="H1019">
            <v>0.77812499999999996</v>
          </cell>
          <cell r="I1019" t="str">
            <v>M3 / Jam</v>
          </cell>
          <cell r="L1019" t="str">
            <v>2.</v>
          </cell>
          <cell r="N1019" t="str">
            <v>Alat  Bantu</v>
          </cell>
          <cell r="P1019" t="str">
            <v>Ls</v>
          </cell>
          <cell r="Q1019">
            <v>1</v>
          </cell>
          <cell r="R1019">
            <v>500</v>
          </cell>
          <cell r="U1019">
            <v>500</v>
          </cell>
        </row>
        <row r="1020">
          <cell r="D1020" t="str">
            <v>n</v>
          </cell>
        </row>
        <row r="1022">
          <cell r="C1022" t="str">
            <v>Koefisien Alat / M3</v>
          </cell>
          <cell r="D1022" t="str">
            <v>=  1  :  Q1</v>
          </cell>
          <cell r="G1022" t="str">
            <v>(E25)</v>
          </cell>
          <cell r="H1022">
            <v>1.2851410000000001</v>
          </cell>
          <cell r="I1022" t="str">
            <v>Jam</v>
          </cell>
        </row>
        <row r="1025">
          <cell r="A1025" t="str">
            <v>2.b.</v>
          </cell>
          <cell r="C1025" t="str">
            <v>ALAT  BANTU</v>
          </cell>
        </row>
        <row r="1026">
          <cell r="C1026" t="str">
            <v>Diperlukan alat-alat bantu kecil</v>
          </cell>
          <cell r="J1026" t="str">
            <v>Lump Sump</v>
          </cell>
          <cell r="Q1026" t="str">
            <v>JUMLAH HARGA PERALATAN</v>
          </cell>
          <cell r="U1026">
            <v>24496.361185000002</v>
          </cell>
        </row>
        <row r="1027">
          <cell r="C1027" t="str">
            <v>- Sekop    =         3   buah</v>
          </cell>
        </row>
        <row r="1028">
          <cell r="C1028" t="str">
            <v>- Alat-alat kecil lain</v>
          </cell>
          <cell r="L1028" t="str">
            <v>D.</v>
          </cell>
          <cell r="N1028" t="str">
            <v>JUMLAH HARGA TENAGA, BAHAN DAN PERALATAN  ( A + B + C )</v>
          </cell>
          <cell r="U1028">
            <v>186901.406254</v>
          </cell>
        </row>
        <row r="1029">
          <cell r="L1029" t="str">
            <v>E.</v>
          </cell>
          <cell r="N1029" t="str">
            <v>OVERHEAD &amp; PROFIT</v>
          </cell>
          <cell r="P1029">
            <v>10</v>
          </cell>
          <cell r="Q1029" t="str">
            <v>%  x  D</v>
          </cell>
          <cell r="U1029">
            <v>18690.140625</v>
          </cell>
        </row>
        <row r="1030">
          <cell r="L1030" t="str">
            <v>F.</v>
          </cell>
          <cell r="N1030" t="str">
            <v>HARGA SATUAN PEKERJAAN  ( D + E )</v>
          </cell>
          <cell r="U1030">
            <v>205591.546879</v>
          </cell>
        </row>
        <row r="1031">
          <cell r="L1031" t="str">
            <v>Note: 1</v>
          </cell>
          <cell r="N1031" t="str">
            <v>SATUAN dapat berdasarkan atas jam operasi untuk Tenaga Kerja dan Peralatan, volume dan/atau ukuran</v>
          </cell>
        </row>
        <row r="1032">
          <cell r="N1032" t="str">
            <v>berat untuk bahan-bahan.</v>
          </cell>
        </row>
        <row r="1033">
          <cell r="L1033">
            <v>2</v>
          </cell>
          <cell r="N1033" t="str">
            <v>Kuantitas satuan adalah kuantitas setiap komponen untuk menyelesaikan satu satuan pekerjaan dari nomor</v>
          </cell>
        </row>
        <row r="1034">
          <cell r="N1034" t="str">
            <v>mata pembayaran.</v>
          </cell>
        </row>
        <row r="1035">
          <cell r="L1035">
            <v>3</v>
          </cell>
          <cell r="N1035" t="str">
            <v>Biaya satuan untuk peralatan sudah termasuk bahan bakar, bahan habis dipakai dan operator.</v>
          </cell>
        </row>
        <row r="1036">
          <cell r="L1036">
            <v>4</v>
          </cell>
          <cell r="N1036" t="str">
            <v>Biaya satuan sudah termasuk pengeluaran untuk seluruh pajak yang berkaitan (tetapi tidak termasuk PPN</v>
          </cell>
        </row>
        <row r="1037">
          <cell r="N1037" t="str">
            <v>yang dibayar dari kontrak) dan biaya-biaya lainnya.</v>
          </cell>
        </row>
        <row r="1038">
          <cell r="J1038" t="str">
            <v>Berlanjut ke halaman berikut</v>
          </cell>
        </row>
        <row r="1039">
          <cell r="A1039" t="str">
            <v>ITEM PEMBAYARAN NO.</v>
          </cell>
          <cell r="D1039" t="str">
            <v>:  2.4 (1)</v>
          </cell>
          <cell r="J1039" t="str">
            <v>Analisa EI-241</v>
          </cell>
        </row>
        <row r="1040">
          <cell r="A1040" t="str">
            <v>JENIS PEKERJAAN</v>
          </cell>
          <cell r="D1040" t="str">
            <v>:  Timbunan Porous / Bhn.Penyaring</v>
          </cell>
        </row>
        <row r="1041">
          <cell r="A1041" t="str">
            <v>SATUAN PEMBAYARAN</v>
          </cell>
          <cell r="D1041" t="str">
            <v>:  M3</v>
          </cell>
          <cell r="J1041" t="str">
            <v>URAIAN ANALISA HARGA SATUAN</v>
          </cell>
        </row>
        <row r="1042">
          <cell r="J1042" t="str">
            <v>Lanjutan</v>
          </cell>
        </row>
        <row r="1044">
          <cell r="A1044" t="str">
            <v>No.</v>
          </cell>
          <cell r="C1044" t="str">
            <v>U R A I A N</v>
          </cell>
          <cell r="G1044" t="str">
            <v>KODE</v>
          </cell>
          <cell r="H1044" t="str">
            <v>KOEF.</v>
          </cell>
          <cell r="I1044" t="str">
            <v>SATUAN</v>
          </cell>
          <cell r="J1044" t="str">
            <v>KETERANGAN</v>
          </cell>
        </row>
        <row r="1047">
          <cell r="A1047" t="str">
            <v>3.</v>
          </cell>
          <cell r="C1047" t="str">
            <v>TENAGA</v>
          </cell>
        </row>
        <row r="1048">
          <cell r="C1048" t="str">
            <v>Produksi yang dapat diselesaikan / hari</v>
          </cell>
          <cell r="G1048" t="str">
            <v>Qt</v>
          </cell>
          <cell r="H1048">
            <v>10</v>
          </cell>
          <cell r="I1048" t="str">
            <v>M3</v>
          </cell>
        </row>
        <row r="1049">
          <cell r="C1049" t="str">
            <v>Kebutuhan tenaga :</v>
          </cell>
        </row>
        <row r="1050">
          <cell r="D1050" t="str">
            <v>- Pekerja</v>
          </cell>
          <cell r="G1050" t="str">
            <v>P</v>
          </cell>
          <cell r="H1050">
            <v>4</v>
          </cell>
          <cell r="I1050" t="str">
            <v>orang</v>
          </cell>
        </row>
        <row r="1051">
          <cell r="D1051" t="str">
            <v>- Mandor</v>
          </cell>
          <cell r="G1051" t="str">
            <v>M</v>
          </cell>
          <cell r="H1051">
            <v>1</v>
          </cell>
          <cell r="I1051" t="str">
            <v>orang</v>
          </cell>
        </row>
        <row r="1054">
          <cell r="C1054" t="str">
            <v>Koefisien tenaga / M3   :</v>
          </cell>
        </row>
        <row r="1055">
          <cell r="D1055" t="str">
            <v>- Pekerja</v>
          </cell>
          <cell r="E1055" t="str">
            <v>= (Tk x P) : Qt</v>
          </cell>
          <cell r="G1055" t="str">
            <v>(L01)</v>
          </cell>
          <cell r="H1055">
            <v>2.8</v>
          </cell>
          <cell r="I1055" t="str">
            <v>Jam</v>
          </cell>
        </row>
        <row r="1056">
          <cell r="D1056" t="str">
            <v>- Mandor</v>
          </cell>
          <cell r="E1056" t="str">
            <v>= (Tk x M) : Qt</v>
          </cell>
          <cell r="G1056" t="str">
            <v>(L03)</v>
          </cell>
          <cell r="H1056">
            <v>0.7</v>
          </cell>
          <cell r="I1056" t="str">
            <v>Jam</v>
          </cell>
        </row>
        <row r="1059">
          <cell r="A1059" t="str">
            <v>4.</v>
          </cell>
          <cell r="C1059" t="str">
            <v>HARGA DASAR SATUAN UPAH, BAHAN DAN ALAT</v>
          </cell>
        </row>
        <row r="1060">
          <cell r="C1060" t="str">
            <v>Lihat lampiran.</v>
          </cell>
        </row>
        <row r="1063">
          <cell r="A1063" t="str">
            <v>5.</v>
          </cell>
          <cell r="C1063" t="str">
            <v>ANALISA HARGA SATUAN PEKERJAAN</v>
          </cell>
        </row>
        <row r="1064">
          <cell r="C1064" t="str">
            <v>Lihat perhitungan dalam FORMULIR STANDAR UNTUK</v>
          </cell>
        </row>
        <row r="1065">
          <cell r="C1065" t="str">
            <v>PEREKEMAN ANALISA MASING-MASING HARGA</v>
          </cell>
        </row>
        <row r="1066">
          <cell r="C1066" t="str">
            <v>SATUAN.</v>
          </cell>
        </row>
        <row r="1067">
          <cell r="C1067" t="str">
            <v>Didapat Harga Satuan Pekerjaan :</v>
          </cell>
        </row>
        <row r="1069">
          <cell r="C1069" t="str">
            <v>Rp.</v>
          </cell>
          <cell r="D1069">
            <v>205591.546879</v>
          </cell>
          <cell r="E1069" t="str">
            <v>/ M3</v>
          </cell>
        </row>
        <row r="1072">
          <cell r="A1072" t="str">
            <v>6.</v>
          </cell>
          <cell r="C1072" t="str">
            <v>WAKTU PELAKSANAAN YANG DIPERLUKAN</v>
          </cell>
        </row>
        <row r="1073">
          <cell r="C1073" t="str">
            <v>Masa Pelaksanaan :</v>
          </cell>
          <cell r="D1073" t="str">
            <v>. . . . . . . . . . . .</v>
          </cell>
          <cell r="E1073" t="str">
            <v>bulan</v>
          </cell>
        </row>
        <row r="1075">
          <cell r="A1075" t="str">
            <v>7.</v>
          </cell>
          <cell r="C1075" t="str">
            <v>VOLUME PEKERJAAN YANG DIPERLUKAN</v>
          </cell>
        </row>
        <row r="1076">
          <cell r="C1076" t="str">
            <v>Volume pekerjaan  :</v>
          </cell>
          <cell r="D1076">
            <v>1</v>
          </cell>
          <cell r="E1076" t="str">
            <v>M3</v>
          </cell>
        </row>
        <row r="1097">
          <cell r="T1097" t="str">
            <v>Analisa LI-242</v>
          </cell>
        </row>
        <row r="1098">
          <cell r="A1098" t="str">
            <v>ITEM PEMBAYARAN NO.</v>
          </cell>
          <cell r="D1098" t="str">
            <v>:  2.4 (2)</v>
          </cell>
          <cell r="J1098" t="str">
            <v>Analisa LI-242</v>
          </cell>
        </row>
        <row r="1099">
          <cell r="A1099" t="str">
            <v>JENIS PEKERJAAN</v>
          </cell>
          <cell r="D1099" t="str">
            <v>:  Anyaman Filter Plastik</v>
          </cell>
          <cell r="L1099" t="str">
            <v>FORMULIR STANDAR UNTUK</v>
          </cell>
        </row>
        <row r="1100">
          <cell r="A1100" t="str">
            <v>SATUAN PEMBAYARAN</v>
          </cell>
          <cell r="D1100" t="str">
            <v>:  M2</v>
          </cell>
          <cell r="J1100" t="str">
            <v>URAIAN ANALISA HARGA SATUAN</v>
          </cell>
          <cell r="L1100" t="str">
            <v>PEREKAMAN ANALISA MASING-MASING HARGA SATUAN</v>
          </cell>
        </row>
      </sheetData>
      <sheetData sheetId="1"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DIV3"/>
      <sheetName val="spek router"/>
    </sheetNames>
    <sheetDataSet>
      <sheetData sheetId="0">
        <row r="1">
          <cell r="A1" t="str">
            <v>ITEM PEMBAYARAN NO.</v>
          </cell>
          <cell r="D1" t="str">
            <v>:  3.1 (1)</v>
          </cell>
          <cell r="J1" t="str">
            <v>Analisa EI-311</v>
          </cell>
          <cell r="T1" t="str">
            <v>Analisa EI-311</v>
          </cell>
        </row>
        <row r="2">
          <cell r="A2" t="str">
            <v>JENIS PEKERJAAN</v>
          </cell>
          <cell r="D2" t="str">
            <v>:  Galian Biasa</v>
          </cell>
        </row>
        <row r="3">
          <cell r="A3" t="str">
            <v>SATUAN PEMBAYARAN</v>
          </cell>
          <cell r="D3" t="str">
            <v>:  M3</v>
          </cell>
          <cell r="H3" t="str">
            <v>URAIAN ANALISA HARGA SATUAN</v>
          </cell>
          <cell r="L3" t="str">
            <v>FORMULIR STANDAR UNTUK</v>
          </cell>
        </row>
        <row r="4">
          <cell r="L4" t="str">
            <v>PEREKAMAN ANALISA MASING-MASING HARGA SATUAN</v>
          </cell>
        </row>
        <row r="5">
          <cell r="L5">
            <v>0</v>
          </cell>
        </row>
        <row r="6">
          <cell r="A6" t="str">
            <v>No.</v>
          </cell>
          <cell r="C6" t="str">
            <v>U R A I A N</v>
          </cell>
          <cell r="G6" t="str">
            <v>KODE</v>
          </cell>
          <cell r="H6" t="str">
            <v>KOEF.</v>
          </cell>
          <cell r="I6" t="str">
            <v>SATUAN</v>
          </cell>
          <cell r="J6" t="str">
            <v>KETERANGAN</v>
          </cell>
        </row>
        <row r="8">
          <cell r="L8" t="str">
            <v>PROYEK</v>
          </cell>
          <cell r="O8" t="str">
            <v>:</v>
          </cell>
        </row>
        <row r="9">
          <cell r="A9" t="str">
            <v>I.</v>
          </cell>
          <cell r="C9" t="str">
            <v>ASUMSI</v>
          </cell>
          <cell r="L9" t="str">
            <v>No. PAKET KONTRAK</v>
          </cell>
          <cell r="O9" t="str">
            <v>:</v>
          </cell>
        </row>
        <row r="10">
          <cell r="A10">
            <v>1</v>
          </cell>
          <cell r="C10" t="str">
            <v>Menggunakan alat berat (cara mekanik)</v>
          </cell>
          <cell r="L10" t="str">
            <v>NAMA PAKET</v>
          </cell>
          <cell r="O10" t="str">
            <v>:</v>
          </cell>
        </row>
        <row r="11">
          <cell r="A11">
            <v>2</v>
          </cell>
          <cell r="C11" t="str">
            <v>Lokasi pekerjaan : sepanjang jalan</v>
          </cell>
          <cell r="L11" t="str">
            <v>PROP / KAB / KODYA</v>
          </cell>
          <cell r="O11" t="str">
            <v>:</v>
          </cell>
        </row>
        <row r="12">
          <cell r="A12">
            <v>3</v>
          </cell>
          <cell r="C12" t="str">
            <v>Kondisi Jalan   :  sedang / baik</v>
          </cell>
          <cell r="L12" t="str">
            <v>ITEM PEMBAYARAN NO.</v>
          </cell>
          <cell r="O12" t="str">
            <v>:  3.1 (1)</v>
          </cell>
          <cell r="R12" t="str">
            <v>PERKIRAAN VOL. PEK.</v>
          </cell>
          <cell r="T12" t="str">
            <v>:</v>
          </cell>
          <cell r="U12">
            <v>0</v>
          </cell>
        </row>
        <row r="13">
          <cell r="A13">
            <v>4</v>
          </cell>
          <cell r="C13" t="str">
            <v>Jam kerja efektif per-hari</v>
          </cell>
          <cell r="G13" t="str">
            <v>Tk</v>
          </cell>
          <cell r="H13">
            <v>7</v>
          </cell>
          <cell r="I13" t="str">
            <v>Jam</v>
          </cell>
          <cell r="L13" t="str">
            <v>JENIS PEKERJAAN</v>
          </cell>
          <cell r="O13" t="str">
            <v>:  Galian Biasa</v>
          </cell>
          <cell r="R13" t="str">
            <v>TOTAL HARGA (Rp.)</v>
          </cell>
          <cell r="T13" t="str">
            <v>:</v>
          </cell>
          <cell r="U13">
            <v>0</v>
          </cell>
        </row>
        <row r="14">
          <cell r="A14">
            <v>5</v>
          </cell>
          <cell r="C14" t="str">
            <v>Faktor pengembangan bahan</v>
          </cell>
          <cell r="G14" t="str">
            <v>Fk</v>
          </cell>
          <cell r="H14">
            <v>1.2</v>
          </cell>
          <cell r="I14" t="str">
            <v>-</v>
          </cell>
          <cell r="L14" t="str">
            <v>SATUAN PEMBAYARAN</v>
          </cell>
          <cell r="O14" t="str">
            <v>:  M3</v>
          </cell>
          <cell r="R14" t="str">
            <v>% THD. BIAYA PROYEK</v>
          </cell>
          <cell r="T14" t="str">
            <v>:</v>
          </cell>
          <cell r="U14" t="str">
            <v>#DIV/0!</v>
          </cell>
        </row>
        <row r="17">
          <cell r="A17" t="str">
            <v>II.</v>
          </cell>
          <cell r="C17" t="str">
            <v>URUTAN KERJA</v>
          </cell>
          <cell r="Q17" t="str">
            <v>PERKIRAAN</v>
          </cell>
          <cell r="R17" t="str">
            <v>HARGA</v>
          </cell>
          <cell r="S17" t="str">
            <v>JUMLAH</v>
          </cell>
        </row>
        <row r="18">
          <cell r="A18">
            <v>1</v>
          </cell>
          <cell r="C18" t="str">
            <v>Tanah yang dipotong umumnya berada disisi jalan</v>
          </cell>
          <cell r="L18" t="str">
            <v>NO.</v>
          </cell>
          <cell r="N18" t="str">
            <v>KOMPONEN</v>
          </cell>
          <cell r="P18" t="str">
            <v>SATUAN</v>
          </cell>
          <cell r="Q18" t="str">
            <v>KUANTITAS</v>
          </cell>
          <cell r="R18" t="str">
            <v>SATUAN</v>
          </cell>
          <cell r="S18" t="str">
            <v>HARGA</v>
          </cell>
        </row>
        <row r="19">
          <cell r="A19">
            <v>2</v>
          </cell>
          <cell r="C19" t="str">
            <v>Penggalian dilakukan dengan menggunakan Excavator</v>
          </cell>
          <cell r="R19" t="str">
            <v>(Rp.)</v>
          </cell>
          <cell r="S19" t="str">
            <v>(Rp.)</v>
          </cell>
        </row>
        <row r="20">
          <cell r="A20">
            <v>3</v>
          </cell>
          <cell r="C20" t="str">
            <v>Selanjutnya Excavator menuangkan material hasil</v>
          </cell>
        </row>
        <row r="21">
          <cell r="C21" t="str">
            <v>galian kedalam Dump Truck</v>
          </cell>
        </row>
        <row r="22">
          <cell r="A22">
            <v>4</v>
          </cell>
          <cell r="C22" t="str">
            <v>Dump Truck membuang material hasil galian keluar</v>
          </cell>
          <cell r="L22" t="str">
            <v>A.</v>
          </cell>
          <cell r="N22" t="str">
            <v>TENAGA</v>
          </cell>
        </row>
        <row r="23">
          <cell r="C23" t="str">
            <v>lokasi jalan sejauh</v>
          </cell>
          <cell r="G23" t="str">
            <v>L</v>
          </cell>
          <cell r="H23">
            <v>5</v>
          </cell>
          <cell r="I23" t="str">
            <v>Km</v>
          </cell>
        </row>
        <row r="24">
          <cell r="L24" t="str">
            <v>1.</v>
          </cell>
          <cell r="N24" t="str">
            <v>Pekerja</v>
          </cell>
          <cell r="O24" t="str">
            <v>(L01)</v>
          </cell>
          <cell r="P24" t="str">
            <v>Jam</v>
          </cell>
          <cell r="Q24">
            <v>1.6427000000000001E-2</v>
          </cell>
          <cell r="R24">
            <v>2857.14</v>
          </cell>
          <cell r="U24">
            <v>46.934233999999996</v>
          </cell>
        </row>
        <row r="25">
          <cell r="L25" t="str">
            <v>2.</v>
          </cell>
          <cell r="N25" t="str">
            <v>Mandor</v>
          </cell>
          <cell r="O25" t="str">
            <v>(L03)</v>
          </cell>
          <cell r="P25" t="str">
            <v>Jam</v>
          </cell>
          <cell r="Q25">
            <v>8.2129999999999998E-3</v>
          </cell>
          <cell r="R25">
            <v>3214.29</v>
          </cell>
          <cell r="U25">
            <v>26.400568</v>
          </cell>
        </row>
        <row r="26">
          <cell r="A26" t="str">
            <v>III.</v>
          </cell>
          <cell r="C26" t="str">
            <v>PEMAKAIAN BAHAN, ALAT DAN TENAGA</v>
          </cell>
        </row>
        <row r="28">
          <cell r="A28" t="str">
            <v>1.</v>
          </cell>
          <cell r="C28" t="str">
            <v>BAHAN</v>
          </cell>
          <cell r="Q28" t="str">
            <v>JUMLAH HARGA TENAGA</v>
          </cell>
          <cell r="U28">
            <v>73.334801999999996</v>
          </cell>
        </row>
        <row r="29">
          <cell r="C29" t="str">
            <v>Tidak ada bahan yang diperlukan</v>
          </cell>
        </row>
        <row r="30">
          <cell r="L30" t="str">
            <v>B.</v>
          </cell>
          <cell r="N30" t="str">
            <v>BAHAN</v>
          </cell>
        </row>
        <row r="32">
          <cell r="A32" t="str">
            <v>2.</v>
          </cell>
          <cell r="C32" t="str">
            <v>ALAT</v>
          </cell>
        </row>
        <row r="33">
          <cell r="A33" t="str">
            <v>2.a.</v>
          </cell>
          <cell r="C33" t="str">
            <v>EXCAVATOR</v>
          </cell>
          <cell r="G33" t="str">
            <v>(E10)</v>
          </cell>
        </row>
        <row r="34">
          <cell r="C34" t="str">
            <v>Kapasitas Bucket</v>
          </cell>
          <cell r="G34" t="str">
            <v>V</v>
          </cell>
          <cell r="H34">
            <v>0.93</v>
          </cell>
          <cell r="I34" t="str">
            <v>M3</v>
          </cell>
        </row>
        <row r="35">
          <cell r="C35" t="str">
            <v>Faktor Bucket</v>
          </cell>
          <cell r="G35" t="str">
            <v>Fb</v>
          </cell>
          <cell r="H35">
            <v>1</v>
          </cell>
          <cell r="I35" t="str">
            <v>-</v>
          </cell>
        </row>
        <row r="36">
          <cell r="C36" t="str">
            <v>Faktor  Efisiensi alat</v>
          </cell>
          <cell r="G36" t="str">
            <v>Fa</v>
          </cell>
          <cell r="H36">
            <v>0.83</v>
          </cell>
          <cell r="I36" t="str">
            <v>-</v>
          </cell>
        </row>
        <row r="38">
          <cell r="C38" t="str">
            <v>Waktu siklus</v>
          </cell>
          <cell r="G38" t="str">
            <v>Ts1</v>
          </cell>
          <cell r="I38" t="str">
            <v>menit</v>
          </cell>
          <cell r="Q38" t="str">
            <v>JUMLAH HARGA BAHAN</v>
          </cell>
          <cell r="U38">
            <v>0</v>
          </cell>
        </row>
        <row r="39">
          <cell r="C39" t="str">
            <v>- Menggali / memuat</v>
          </cell>
          <cell r="G39" t="str">
            <v>T1</v>
          </cell>
          <cell r="H39">
            <v>0.317</v>
          </cell>
          <cell r="I39" t="str">
            <v>menit</v>
          </cell>
        </row>
        <row r="40">
          <cell r="C40" t="str">
            <v>- Lain-lain</v>
          </cell>
          <cell r="G40" t="str">
            <v>T2</v>
          </cell>
          <cell r="I40" t="str">
            <v>menit</v>
          </cell>
        </row>
        <row r="41">
          <cell r="G41" t="str">
            <v>Ts1</v>
          </cell>
          <cell r="H41">
            <v>0.317</v>
          </cell>
          <cell r="I41" t="str">
            <v>menit</v>
          </cell>
          <cell r="L41" t="str">
            <v>C.</v>
          </cell>
          <cell r="N41" t="str">
            <v>PERALATAN</v>
          </cell>
        </row>
        <row r="43">
          <cell r="C43" t="str">
            <v>Kap. Prod. / jam =</v>
          </cell>
          <cell r="D43" t="str">
            <v>V  x Fb x Fa x 60</v>
          </cell>
          <cell r="G43" t="str">
            <v>Q1</v>
          </cell>
          <cell r="H43">
            <v>121.750789</v>
          </cell>
          <cell r="I43" t="str">
            <v>M3/Jam</v>
          </cell>
          <cell r="L43" t="str">
            <v>1.</v>
          </cell>
          <cell r="N43" t="str">
            <v>Excavator</v>
          </cell>
          <cell r="O43" t="str">
            <v>(E10)</v>
          </cell>
          <cell r="P43" t="str">
            <v>Jam</v>
          </cell>
          <cell r="Q43">
            <v>8.2129999999999998E-3</v>
          </cell>
          <cell r="R43">
            <v>238185.05650800001</v>
          </cell>
          <cell r="U43">
            <v>1956.3327609999999</v>
          </cell>
        </row>
        <row r="44">
          <cell r="D44" t="str">
            <v>Ts1 x Fh</v>
          </cell>
          <cell r="L44" t="str">
            <v>2.</v>
          </cell>
          <cell r="N44" t="str">
            <v>Dump Truck</v>
          </cell>
          <cell r="O44" t="str">
            <v>(E08)</v>
          </cell>
          <cell r="P44" t="str">
            <v>Jam</v>
          </cell>
          <cell r="Q44">
            <v>5.7658000000000001E-2</v>
          </cell>
          <cell r="R44">
            <v>153645.58193300001</v>
          </cell>
          <cell r="U44">
            <v>8858.9078829999999</v>
          </cell>
        </row>
        <row r="45">
          <cell r="L45" t="str">
            <v>3.</v>
          </cell>
          <cell r="N45" t="str">
            <v>Alat Bantu</v>
          </cell>
          <cell r="P45" t="str">
            <v>Ls</v>
          </cell>
          <cell r="Q45">
            <v>1</v>
          </cell>
          <cell r="R45">
            <v>75</v>
          </cell>
          <cell r="U45">
            <v>75</v>
          </cell>
        </row>
        <row r="46">
          <cell r="C46" t="str">
            <v>Koefisien Alat / M3</v>
          </cell>
          <cell r="D46" t="str">
            <v>=  1  :  Q1</v>
          </cell>
          <cell r="G46" t="str">
            <v>(E10)</v>
          </cell>
          <cell r="H46">
            <v>8.2129999999999998E-3</v>
          </cell>
          <cell r="I46" t="str">
            <v>Jam</v>
          </cell>
        </row>
        <row r="50">
          <cell r="A50" t="str">
            <v>2.b.</v>
          </cell>
          <cell r="C50" t="str">
            <v>DUMP TRUCK</v>
          </cell>
          <cell r="G50" t="str">
            <v>(E08)</v>
          </cell>
          <cell r="Q50" t="str">
            <v>JUMLAH HARGA PERALATAN</v>
          </cell>
          <cell r="U50">
            <v>10890.240644</v>
          </cell>
        </row>
        <row r="51">
          <cell r="C51" t="str">
            <v>Kapasitas bak</v>
          </cell>
          <cell r="G51" t="str">
            <v>V</v>
          </cell>
          <cell r="H51">
            <v>6.6666670000000003</v>
          </cell>
          <cell r="I51" t="str">
            <v>M3</v>
          </cell>
        </row>
        <row r="52">
          <cell r="C52" t="str">
            <v>Faktor  efisiensi alat</v>
          </cell>
          <cell r="G52" t="str">
            <v>Fa</v>
          </cell>
          <cell r="H52">
            <v>0.83</v>
          </cell>
          <cell r="I52" t="str">
            <v>-</v>
          </cell>
          <cell r="L52" t="str">
            <v>D.</v>
          </cell>
          <cell r="N52" t="str">
            <v>JUMLAH HARGA TENAGA, BAHAN DAN PERALATAN  ( A + B + C )</v>
          </cell>
          <cell r="U52">
            <v>10963.575446000001</v>
          </cell>
        </row>
        <row r="53">
          <cell r="C53" t="str">
            <v>Kecepatan rata-rata bermuatan</v>
          </cell>
          <cell r="G53" t="str">
            <v>v1</v>
          </cell>
          <cell r="H53">
            <v>45</v>
          </cell>
          <cell r="I53" t="str">
            <v>KM/Jam</v>
          </cell>
          <cell r="L53" t="str">
            <v>E.</v>
          </cell>
          <cell r="N53" t="str">
            <v>OVERHEAD &amp; PROFIT</v>
          </cell>
          <cell r="P53">
            <v>10</v>
          </cell>
          <cell r="Q53" t="str">
            <v>%  x  D</v>
          </cell>
          <cell r="U53">
            <v>1096.3575450000001</v>
          </cell>
        </row>
        <row r="54">
          <cell r="C54" t="str">
            <v>Kecepatan rata-rata kosong</v>
          </cell>
          <cell r="G54" t="str">
            <v>v2</v>
          </cell>
          <cell r="H54">
            <v>60</v>
          </cell>
          <cell r="I54" t="str">
            <v>KM/Jam</v>
          </cell>
          <cell r="L54" t="str">
            <v>F.</v>
          </cell>
          <cell r="N54" t="str">
            <v>HARGA SATUAN PEKERJAAN  ( D + E )</v>
          </cell>
          <cell r="U54">
            <v>12059.932991</v>
          </cell>
        </row>
        <row r="55">
          <cell r="C55" t="str">
            <v>Waktu  siklus</v>
          </cell>
          <cell r="G55" t="str">
            <v>Ts2</v>
          </cell>
          <cell r="I55" t="str">
            <v>menit</v>
          </cell>
          <cell r="L55" t="str">
            <v>Note: 1</v>
          </cell>
          <cell r="N55" t="str">
            <v>SATUAN dapat berdasarkan atas jam operasi untuk Tenaga Kerja dan Peralatan, volume dan/atau ukuran</v>
          </cell>
        </row>
        <row r="56">
          <cell r="C56" t="str">
            <v>- Waktu tempuh isi</v>
          </cell>
          <cell r="E56" t="str">
            <v>=   (L  :  v1)  x  60</v>
          </cell>
          <cell r="G56" t="str">
            <v>T1</v>
          </cell>
          <cell r="H56">
            <v>6.6666670000000003</v>
          </cell>
          <cell r="I56" t="str">
            <v>menit</v>
          </cell>
          <cell r="N56" t="str">
            <v>berat untuk bahan-bahan.</v>
          </cell>
        </row>
        <row r="57">
          <cell r="C57" t="str">
            <v>- Waktu tempuh kosong</v>
          </cell>
          <cell r="E57" t="str">
            <v>=   (L  :  v2)  x  60</v>
          </cell>
          <cell r="G57" t="str">
            <v>T2</v>
          </cell>
          <cell r="H57">
            <v>5</v>
          </cell>
          <cell r="I57" t="str">
            <v>menit</v>
          </cell>
          <cell r="L57">
            <v>2</v>
          </cell>
          <cell r="N57" t="str">
            <v>Kuantitas satuan adalah kuantitas setiap komponen untuk menyelesaikan satu satuan pekerjaan dari nomor</v>
          </cell>
        </row>
        <row r="58">
          <cell r="C58" t="str">
            <v>- Muat</v>
          </cell>
          <cell r="E58" t="str">
            <v>=   (V  :  Q1) x 60</v>
          </cell>
          <cell r="G58" t="str">
            <v>T3</v>
          </cell>
          <cell r="H58">
            <v>3.2854000000000001</v>
          </cell>
          <cell r="I58" t="str">
            <v>menit</v>
          </cell>
          <cell r="N58" t="str">
            <v>mata pembayaran.</v>
          </cell>
        </row>
        <row r="59">
          <cell r="C59" t="str">
            <v>- Lain-lain</v>
          </cell>
          <cell r="G59" t="str">
            <v>T4</v>
          </cell>
          <cell r="H59">
            <v>1</v>
          </cell>
          <cell r="I59" t="str">
            <v>menit</v>
          </cell>
          <cell r="L59">
            <v>3</v>
          </cell>
          <cell r="N59" t="str">
            <v>Biaya satuan untuk peralatan sudah termasuk bahan bakar, bahan habis dipakai dan operator.</v>
          </cell>
        </row>
        <row r="60">
          <cell r="G60" t="str">
            <v>Ts2</v>
          </cell>
          <cell r="H60">
            <v>15.952066</v>
          </cell>
          <cell r="I60" t="str">
            <v>menit</v>
          </cell>
          <cell r="L60">
            <v>4</v>
          </cell>
          <cell r="N60" t="str">
            <v>Biaya satuan sudah termasuk pengeluaran untuk seluruh pajak yang berkaitan (tetapi tidak termasuk PPN</v>
          </cell>
        </row>
        <row r="61">
          <cell r="J61" t="str">
            <v>Berlanjut ke halaman berikut</v>
          </cell>
          <cell r="N61" t="str">
            <v>yang dibayar dari kontrak) dan biaya-biaya lainnya.</v>
          </cell>
        </row>
        <row r="62">
          <cell r="A62" t="str">
            <v>ITEM PEMBAYARAN NO.</v>
          </cell>
          <cell r="D62" t="str">
            <v>:  3.1 (1)</v>
          </cell>
          <cell r="J62" t="str">
            <v>Analisa EI-311</v>
          </cell>
        </row>
        <row r="63">
          <cell r="A63" t="str">
            <v>JENIS PEKERJAAN</v>
          </cell>
          <cell r="D63" t="str">
            <v>:  Galian Biasa</v>
          </cell>
        </row>
        <row r="64">
          <cell r="A64" t="str">
            <v>SATUAN PEMBAYARAN</v>
          </cell>
          <cell r="D64" t="str">
            <v>:  M3</v>
          </cell>
          <cell r="H64" t="str">
            <v>URAIAN ANALISA HARGA SATUAN</v>
          </cell>
        </row>
        <row r="65">
          <cell r="J65" t="str">
            <v>Lanjutan</v>
          </cell>
        </row>
        <row r="67">
          <cell r="A67" t="str">
            <v>No.</v>
          </cell>
          <cell r="C67" t="str">
            <v>U R A I A N</v>
          </cell>
          <cell r="G67" t="str">
            <v>KODE</v>
          </cell>
          <cell r="H67" t="str">
            <v>KOEF.</v>
          </cell>
          <cell r="I67" t="str">
            <v>SATUAN</v>
          </cell>
          <cell r="J67" t="str">
            <v>KETERANGAN</v>
          </cell>
        </row>
        <row r="70">
          <cell r="C70" t="str">
            <v>Kapasitas Produksi / Jam   =</v>
          </cell>
          <cell r="E70" t="str">
            <v>V x Fa x 60</v>
          </cell>
          <cell r="G70" t="str">
            <v>Q2</v>
          </cell>
          <cell r="H70">
            <v>17.343626</v>
          </cell>
          <cell r="I70" t="str">
            <v>M3/Jam</v>
          </cell>
        </row>
        <row r="71">
          <cell r="E71" t="str">
            <v>Fk x Ts2</v>
          </cell>
        </row>
        <row r="74">
          <cell r="C74" t="str">
            <v>Koefisien Alat / M3</v>
          </cell>
          <cell r="D74" t="str">
            <v>=  1  :  Q2</v>
          </cell>
          <cell r="G74" t="str">
            <v>(E08)</v>
          </cell>
          <cell r="H74">
            <v>5.7658000000000001E-2</v>
          </cell>
          <cell r="I74" t="str">
            <v>Jam</v>
          </cell>
        </row>
        <row r="77">
          <cell r="A77" t="str">
            <v>2.d.</v>
          </cell>
          <cell r="C77" t="str">
            <v>ALAT  BANTU</v>
          </cell>
        </row>
        <row r="78">
          <cell r="C78" t="str">
            <v>Diperlukan alat-alat bantu kecil</v>
          </cell>
          <cell r="J78" t="str">
            <v>Lump Sump</v>
          </cell>
        </row>
        <row r="79">
          <cell r="C79" t="str">
            <v>- Sekop</v>
          </cell>
        </row>
        <row r="80">
          <cell r="C80" t="str">
            <v>- Keranjang</v>
          </cell>
        </row>
        <row r="82">
          <cell r="A82" t="str">
            <v>3.</v>
          </cell>
          <cell r="C82" t="str">
            <v>TENAGA</v>
          </cell>
        </row>
        <row r="83">
          <cell r="C83" t="str">
            <v>Produksi menentukan : EXCAVATOR</v>
          </cell>
          <cell r="G83" t="str">
            <v>Q1</v>
          </cell>
          <cell r="H83">
            <v>121.750789</v>
          </cell>
          <cell r="I83" t="str">
            <v>M3/Jam</v>
          </cell>
        </row>
        <row r="84">
          <cell r="C84" t="str">
            <v>Produksi Galian / hari  =  Tk x Q1</v>
          </cell>
          <cell r="G84" t="str">
            <v>Qt</v>
          </cell>
          <cell r="H84">
            <v>852.25552100000004</v>
          </cell>
          <cell r="I84" t="str">
            <v>M3</v>
          </cell>
        </row>
        <row r="85">
          <cell r="C85" t="str">
            <v>Kebutuhan tenaga :</v>
          </cell>
        </row>
        <row r="86">
          <cell r="D86" t="str">
            <v>- Pekerja</v>
          </cell>
          <cell r="G86" t="str">
            <v>P</v>
          </cell>
          <cell r="H86">
            <v>2</v>
          </cell>
          <cell r="I86" t="str">
            <v>orang</v>
          </cell>
        </row>
        <row r="87">
          <cell r="D87" t="str">
            <v>- Mandor</v>
          </cell>
          <cell r="G87" t="str">
            <v>M</v>
          </cell>
          <cell r="H87">
            <v>1</v>
          </cell>
          <cell r="I87" t="str">
            <v>orang</v>
          </cell>
        </row>
        <row r="89">
          <cell r="C89" t="str">
            <v>Koefisien tenaga / M3   :</v>
          </cell>
        </row>
        <row r="90">
          <cell r="D90" t="str">
            <v>- Pekerja</v>
          </cell>
          <cell r="E90" t="str">
            <v>= (Tk x P) : Qt</v>
          </cell>
          <cell r="G90" t="str">
            <v>(L01)</v>
          </cell>
          <cell r="H90">
            <v>1.6427000000000001E-2</v>
          </cell>
          <cell r="I90" t="str">
            <v>Jam</v>
          </cell>
        </row>
        <row r="91">
          <cell r="D91" t="str">
            <v>- Mandor</v>
          </cell>
          <cell r="E91" t="str">
            <v>= (Tk x M) : Qt</v>
          </cell>
          <cell r="G91" t="str">
            <v>(L03)</v>
          </cell>
          <cell r="H91">
            <v>8.2129999999999998E-3</v>
          </cell>
          <cell r="I91" t="str">
            <v>Jam</v>
          </cell>
        </row>
        <row r="93">
          <cell r="A93" t="str">
            <v>4.</v>
          </cell>
          <cell r="C93" t="str">
            <v>HARGA DASAR SATUAN UPAH, BAHAN DAN ALAT</v>
          </cell>
        </row>
        <row r="94">
          <cell r="C94" t="str">
            <v>Lihat lampiran.</v>
          </cell>
        </row>
        <row r="96">
          <cell r="A96" t="str">
            <v>5.</v>
          </cell>
          <cell r="C96" t="str">
            <v>ANALISA HARGA SATUAN PEKERJAAN</v>
          </cell>
        </row>
        <row r="97">
          <cell r="C97" t="str">
            <v>Lihat perhitungan dalam FORMULIR STANDAR UNTUK</v>
          </cell>
        </row>
        <row r="98">
          <cell r="C98" t="str">
            <v>PEREKEMAN ANALISA MASING-MASING HARGA</v>
          </cell>
        </row>
        <row r="99">
          <cell r="C99" t="str">
            <v>SATUAN.</v>
          </cell>
        </row>
        <row r="100">
          <cell r="C100" t="str">
            <v>Didapat Harga Satuan Pekerjaan :</v>
          </cell>
        </row>
        <row r="102">
          <cell r="C102" t="str">
            <v>Rp.</v>
          </cell>
          <cell r="D102">
            <v>12059.932991</v>
          </cell>
          <cell r="E102" t="str">
            <v>/ M3</v>
          </cell>
        </row>
        <row r="105">
          <cell r="A105" t="str">
            <v>6.</v>
          </cell>
          <cell r="C105" t="str">
            <v>WAKTU PELAKSANAAN YANG DIPERLUKAN</v>
          </cell>
        </row>
        <row r="106">
          <cell r="C106" t="str">
            <v>Masa Pelaksanaan :</v>
          </cell>
          <cell r="D106" t="str">
            <v>. . . . . . . . . . . .</v>
          </cell>
          <cell r="E106" t="str">
            <v>bulan</v>
          </cell>
        </row>
        <row r="108">
          <cell r="A108" t="str">
            <v>7.</v>
          </cell>
          <cell r="C108" t="str">
            <v>VOLUME PEKERJAAN YANG DIPERLUKAN</v>
          </cell>
        </row>
        <row r="109">
          <cell r="C109" t="str">
            <v>Volume pekerjaan  :</v>
          </cell>
          <cell r="D109">
            <v>0</v>
          </cell>
          <cell r="E109" t="str">
            <v>M3</v>
          </cell>
        </row>
        <row r="121">
          <cell r="A121" t="str">
            <v>ITEM PEMBAYARAN NO.</v>
          </cell>
          <cell r="D121" t="str">
            <v>:  3.1 (2)</v>
          </cell>
          <cell r="J121" t="str">
            <v>Analisa EI-312</v>
          </cell>
          <cell r="T121" t="str">
            <v>Analisa EI-312</v>
          </cell>
        </row>
        <row r="122">
          <cell r="A122" t="str">
            <v>JENIS PEKERJAAN</v>
          </cell>
          <cell r="D122" t="str">
            <v>:  Galian Batu</v>
          </cell>
        </row>
        <row r="123">
          <cell r="A123" t="str">
            <v>SATUAN PEMBAYARAN</v>
          </cell>
          <cell r="D123" t="str">
            <v>:  M3</v>
          </cell>
          <cell r="H123" t="str">
            <v>URAIAN ANALISA HARGA SATUAN</v>
          </cell>
          <cell r="L123" t="str">
            <v>FORMULIR STANDAR UNTUK</v>
          </cell>
        </row>
        <row r="124">
          <cell r="L124" t="str">
            <v>PEREKAMAN ANALISA MASING-MASING HARGA SATUAN</v>
          </cell>
        </row>
        <row r="125">
          <cell r="L125">
            <v>0</v>
          </cell>
        </row>
        <row r="126">
          <cell r="A126" t="str">
            <v>No.</v>
          </cell>
          <cell r="C126" t="str">
            <v>U R A I A N</v>
          </cell>
          <cell r="G126" t="str">
            <v>KODE</v>
          </cell>
          <cell r="H126" t="str">
            <v>KOEF.</v>
          </cell>
          <cell r="I126" t="str">
            <v>SATUAN</v>
          </cell>
          <cell r="J126" t="str">
            <v>KETERANGAN</v>
          </cell>
        </row>
        <row r="128">
          <cell r="L128" t="str">
            <v>PROYEK</v>
          </cell>
          <cell r="O128" t="str">
            <v>:</v>
          </cell>
        </row>
        <row r="129">
          <cell r="A129" t="str">
            <v>I.</v>
          </cell>
          <cell r="C129" t="str">
            <v>ASUMSI</v>
          </cell>
          <cell r="L129" t="str">
            <v>No. PAKET KONTRAK</v>
          </cell>
          <cell r="O129" t="str">
            <v>:</v>
          </cell>
        </row>
        <row r="130">
          <cell r="A130">
            <v>1</v>
          </cell>
          <cell r="C130" t="str">
            <v>Pekerjaan dilakukan secara manual</v>
          </cell>
          <cell r="L130" t="str">
            <v>NAMA PAKET</v>
          </cell>
          <cell r="O130" t="str">
            <v>:</v>
          </cell>
        </row>
        <row r="131">
          <cell r="A131">
            <v>2</v>
          </cell>
          <cell r="C131" t="str">
            <v>Lokasi pekerjaan : sepanjang jalan</v>
          </cell>
          <cell r="L131" t="str">
            <v>PROP / KAB / KODYA</v>
          </cell>
          <cell r="O131" t="str">
            <v>:</v>
          </cell>
        </row>
        <row r="132">
          <cell r="A132">
            <v>3</v>
          </cell>
          <cell r="C132" t="str">
            <v>Kondisi Jalan   :  sedang / baik</v>
          </cell>
          <cell r="L132" t="str">
            <v>ITEM PEMBAYARAN NO.</v>
          </cell>
          <cell r="O132" t="str">
            <v>:  3.1 (2)</v>
          </cell>
          <cell r="R132" t="str">
            <v>PERKIRAAN VOL. PEK.</v>
          </cell>
          <cell r="T132" t="str">
            <v>:</v>
          </cell>
          <cell r="U132">
            <v>0</v>
          </cell>
        </row>
        <row r="133">
          <cell r="A133">
            <v>4</v>
          </cell>
          <cell r="C133" t="str">
            <v>Jam kerja efektif per-hari</v>
          </cell>
          <cell r="G133" t="str">
            <v>Tk</v>
          </cell>
          <cell r="H133">
            <v>7</v>
          </cell>
          <cell r="I133" t="str">
            <v>Jam</v>
          </cell>
          <cell r="L133" t="str">
            <v>JENIS PEKERJAAN</v>
          </cell>
          <cell r="O133" t="str">
            <v>:  Galian Batu</v>
          </cell>
          <cell r="R133" t="str">
            <v>TOTAL HARGA (Rp.)</v>
          </cell>
          <cell r="T133" t="str">
            <v>:</v>
          </cell>
          <cell r="U133">
            <v>0</v>
          </cell>
        </row>
        <row r="134">
          <cell r="A134">
            <v>5</v>
          </cell>
          <cell r="C134" t="str">
            <v>Faktor pengembangan bahan</v>
          </cell>
          <cell r="G134" t="str">
            <v>Fk</v>
          </cell>
          <cell r="H134">
            <v>1.2</v>
          </cell>
          <cell r="I134" t="str">
            <v>-</v>
          </cell>
          <cell r="L134" t="str">
            <v>SATUAN PEMBAYARAN</v>
          </cell>
          <cell r="O134" t="str">
            <v>:  M3</v>
          </cell>
          <cell r="R134" t="str">
            <v>% THD. BIAYA PROYEK</v>
          </cell>
          <cell r="T134" t="str">
            <v>:</v>
          </cell>
          <cell r="U134" t="str">
            <v>#DIV/0!</v>
          </cell>
        </row>
        <row r="137">
          <cell r="A137" t="str">
            <v>II.</v>
          </cell>
          <cell r="C137" t="str">
            <v>URUTAN KERJA</v>
          </cell>
          <cell r="Q137" t="str">
            <v>PERKIRAAN</v>
          </cell>
          <cell r="R137" t="str">
            <v>HARGA</v>
          </cell>
          <cell r="S137" t="str">
            <v>JUMLAH</v>
          </cell>
        </row>
        <row r="138">
          <cell r="A138">
            <v>1</v>
          </cell>
          <cell r="C138" t="str">
            <v>Batu yg dipotong umumnya berada disisi jalan</v>
          </cell>
          <cell r="L138" t="str">
            <v>NO.</v>
          </cell>
          <cell r="N138" t="str">
            <v>KOMPONEN</v>
          </cell>
          <cell r="P138" t="str">
            <v>SATUAN</v>
          </cell>
          <cell r="Q138" t="str">
            <v>KUANTITAS</v>
          </cell>
          <cell r="R138" t="str">
            <v>SATUAN</v>
          </cell>
          <cell r="S138" t="str">
            <v>HARGA</v>
          </cell>
        </row>
        <row r="139">
          <cell r="A139">
            <v>2</v>
          </cell>
          <cell r="C139" t="str">
            <v>Penggalian dilakukan dengan Excavator, Compresor</v>
          </cell>
          <cell r="R139" t="str">
            <v>(Rp.)</v>
          </cell>
          <cell r="S139" t="str">
            <v>(Rp.)</v>
          </cell>
        </row>
        <row r="140">
          <cell r="C140" t="str">
            <v>dan Jack Hammer, dimuat ke dlm Truk dengan Loader.</v>
          </cell>
        </row>
        <row r="141">
          <cell r="A141">
            <v>3</v>
          </cell>
          <cell r="C141" t="str">
            <v>Dump Truck membuang material hasil galian keluar</v>
          </cell>
        </row>
        <row r="142">
          <cell r="C142" t="str">
            <v>lokasi jalan sejauh :</v>
          </cell>
          <cell r="G142" t="str">
            <v>L</v>
          </cell>
          <cell r="H142">
            <v>5</v>
          </cell>
          <cell r="I142" t="str">
            <v>Km</v>
          </cell>
          <cell r="L142" t="str">
            <v>A.</v>
          </cell>
          <cell r="N142" t="str">
            <v>TENAGA</v>
          </cell>
        </row>
        <row r="144">
          <cell r="L144" t="str">
            <v>1.</v>
          </cell>
          <cell r="N144" t="str">
            <v>Pekerja</v>
          </cell>
          <cell r="O144" t="str">
            <v>(L01)</v>
          </cell>
          <cell r="P144" t="str">
            <v>Jam</v>
          </cell>
          <cell r="Q144">
            <v>1</v>
          </cell>
          <cell r="R144">
            <v>2857.14</v>
          </cell>
          <cell r="U144">
            <v>2857.14</v>
          </cell>
        </row>
        <row r="145">
          <cell r="L145" t="str">
            <v>2.</v>
          </cell>
          <cell r="N145" t="str">
            <v>Mandor</v>
          </cell>
          <cell r="O145" t="str">
            <v>(L03)</v>
          </cell>
          <cell r="P145" t="str">
            <v>Jam</v>
          </cell>
          <cell r="Q145">
            <v>0.125</v>
          </cell>
          <cell r="R145">
            <v>3214.29</v>
          </cell>
          <cell r="U145">
            <v>401.78625</v>
          </cell>
        </row>
        <row r="146">
          <cell r="A146" t="str">
            <v>III.</v>
          </cell>
          <cell r="C146" t="str">
            <v>PEMAKAIAN BAHAN, ALAT DAN TENAGA</v>
          </cell>
        </row>
        <row r="148">
          <cell r="A148" t="str">
            <v>1.</v>
          </cell>
          <cell r="C148" t="str">
            <v>BAHAN</v>
          </cell>
          <cell r="Q148" t="str">
            <v>JUMLAH HARGA TENAGA</v>
          </cell>
          <cell r="U148">
            <v>3258.92625</v>
          </cell>
        </row>
        <row r="149">
          <cell r="C149" t="str">
            <v>Tidak ada bahan yang diperlukan</v>
          </cell>
        </row>
        <row r="150">
          <cell r="L150" t="str">
            <v>B.</v>
          </cell>
          <cell r="N150" t="str">
            <v>BAHAN</v>
          </cell>
        </row>
        <row r="152">
          <cell r="A152" t="str">
            <v>2.</v>
          </cell>
          <cell r="C152" t="str">
            <v>ALAT</v>
          </cell>
        </row>
        <row r="153">
          <cell r="A153" t="str">
            <v>2.a.</v>
          </cell>
          <cell r="C153" t="str">
            <v>COMPRESSOR, EXCAVATOR, JACK HAMMER &amp; LOADER</v>
          </cell>
          <cell r="J153" t="str">
            <v>(E05/26/10/15)</v>
          </cell>
        </row>
        <row r="154">
          <cell r="C154" t="str">
            <v>Produksi per jam</v>
          </cell>
          <cell r="G154" t="str">
            <v>Q1</v>
          </cell>
          <cell r="H154">
            <v>8</v>
          </cell>
          <cell r="I154" t="str">
            <v>M3 / Jam</v>
          </cell>
        </row>
        <row r="156">
          <cell r="C156" t="str">
            <v>Koefisien Alat / m3</v>
          </cell>
          <cell r="D156" t="str">
            <v>=  1  :  Q1</v>
          </cell>
          <cell r="G156" t="str">
            <v>(E05/26)</v>
          </cell>
          <cell r="H156">
            <v>0.125</v>
          </cell>
          <cell r="I156" t="str">
            <v>Jam</v>
          </cell>
        </row>
        <row r="158">
          <cell r="Q158" t="str">
            <v>JUMLAH HARGA BAHAN</v>
          </cell>
          <cell r="U158">
            <v>0</v>
          </cell>
        </row>
        <row r="159">
          <cell r="A159" t="str">
            <v>2.b.</v>
          </cell>
          <cell r="C159" t="str">
            <v>DUMP TRUCK</v>
          </cell>
          <cell r="G159" t="str">
            <v>(E08)</v>
          </cell>
        </row>
        <row r="160">
          <cell r="C160" t="str">
            <v>Kapasitas bak</v>
          </cell>
          <cell r="G160" t="str">
            <v>V</v>
          </cell>
          <cell r="H160">
            <v>4</v>
          </cell>
          <cell r="I160" t="str">
            <v>M3</v>
          </cell>
          <cell r="L160" t="str">
            <v>C.</v>
          </cell>
          <cell r="N160" t="str">
            <v>PERALATAN</v>
          </cell>
        </row>
        <row r="161">
          <cell r="C161" t="str">
            <v>Faktor  efisiensi alat</v>
          </cell>
          <cell r="G161" t="str">
            <v>Fa</v>
          </cell>
          <cell r="H161">
            <v>0.83</v>
          </cell>
          <cell r="I161" t="str">
            <v>-</v>
          </cell>
          <cell r="L161" t="str">
            <v>1.</v>
          </cell>
          <cell r="N161" t="str">
            <v>Compressor</v>
          </cell>
          <cell r="O161" t="str">
            <v>(E05)</v>
          </cell>
          <cell r="P161" t="str">
            <v>Jam</v>
          </cell>
          <cell r="Q161">
            <v>0.125</v>
          </cell>
          <cell r="R161">
            <v>53840.365313000002</v>
          </cell>
          <cell r="U161">
            <v>6730.0456640000002</v>
          </cell>
        </row>
        <row r="162">
          <cell r="C162" t="str">
            <v>Kecepatan rata-rata bermuatan</v>
          </cell>
          <cell r="G162" t="str">
            <v>v1</v>
          </cell>
          <cell r="H162">
            <v>45</v>
          </cell>
          <cell r="I162" t="str">
            <v>KM/Jam</v>
          </cell>
          <cell r="L162" t="str">
            <v>2.</v>
          </cell>
          <cell r="N162" t="str">
            <v>Jack Hammer</v>
          </cell>
          <cell r="O162" t="str">
            <v>(E26)</v>
          </cell>
          <cell r="P162" t="str">
            <v>Jam</v>
          </cell>
          <cell r="Q162">
            <v>0.125</v>
          </cell>
          <cell r="R162">
            <v>16417.550327000001</v>
          </cell>
          <cell r="U162">
            <v>2052.1937910000001</v>
          </cell>
        </row>
        <row r="163">
          <cell r="C163" t="str">
            <v>Kecepatan rata-rata kosong</v>
          </cell>
          <cell r="G163" t="str">
            <v>v2</v>
          </cell>
          <cell r="H163">
            <v>60</v>
          </cell>
          <cell r="I163" t="str">
            <v>KM/Jam</v>
          </cell>
          <cell r="L163" t="str">
            <v>3.</v>
          </cell>
          <cell r="N163" t="str">
            <v>Wheel Loader</v>
          </cell>
          <cell r="O163" t="str">
            <v>(E15)</v>
          </cell>
          <cell r="P163" t="str">
            <v>Jam</v>
          </cell>
          <cell r="Q163">
            <v>0.125</v>
          </cell>
          <cell r="R163">
            <v>163808.138695</v>
          </cell>
          <cell r="U163">
            <v>20476.017337000001</v>
          </cell>
        </row>
        <row r="164">
          <cell r="C164" t="str">
            <v>Waktu  siklus</v>
          </cell>
          <cell r="G164" t="str">
            <v>Ts1</v>
          </cell>
          <cell r="I164" t="str">
            <v>menit</v>
          </cell>
          <cell r="L164" t="str">
            <v>4.</v>
          </cell>
          <cell r="N164" t="str">
            <v>Excavator</v>
          </cell>
          <cell r="O164" t="str">
            <v>(E10)</v>
          </cell>
          <cell r="P164" t="str">
            <v>Jam</v>
          </cell>
          <cell r="Q164">
            <v>0.125</v>
          </cell>
          <cell r="R164">
            <v>238185.05650800001</v>
          </cell>
          <cell r="U164">
            <v>29773.132064000001</v>
          </cell>
        </row>
        <row r="165">
          <cell r="C165" t="str">
            <v>- Waktu tempuh isi</v>
          </cell>
          <cell r="E165" t="str">
            <v>=   (L  :  v1)  x  60</v>
          </cell>
          <cell r="G165" t="str">
            <v>T1</v>
          </cell>
          <cell r="H165">
            <v>6.6666670000000003</v>
          </cell>
          <cell r="I165" t="str">
            <v>menit</v>
          </cell>
          <cell r="L165">
            <v>5</v>
          </cell>
          <cell r="N165" t="str">
            <v>Dump Truck</v>
          </cell>
          <cell r="O165" t="str">
            <v>(E08)</v>
          </cell>
          <cell r="P165" t="str">
            <v>Jam</v>
          </cell>
          <cell r="Q165">
            <v>0.26305200000000001</v>
          </cell>
          <cell r="R165">
            <v>153645.58193300001</v>
          </cell>
          <cell r="U165">
            <v>40416.809705</v>
          </cell>
        </row>
        <row r="166">
          <cell r="C166" t="str">
            <v>- Waktu tempuh kosong</v>
          </cell>
          <cell r="E166" t="str">
            <v>=   (L  :  v2)  x  60</v>
          </cell>
          <cell r="G166" t="str">
            <v>T2</v>
          </cell>
          <cell r="H166">
            <v>5</v>
          </cell>
          <cell r="I166" t="str">
            <v>menit</v>
          </cell>
          <cell r="N166" t="str">
            <v>Alat  bantu</v>
          </cell>
          <cell r="P166" t="str">
            <v>Ls</v>
          </cell>
          <cell r="Q166">
            <v>1</v>
          </cell>
          <cell r="R166">
            <v>225</v>
          </cell>
          <cell r="U166">
            <v>225</v>
          </cell>
        </row>
        <row r="167">
          <cell r="C167" t="str">
            <v>- Muat</v>
          </cell>
          <cell r="E167" t="str">
            <v>=   (V  :  Q1) x 60</v>
          </cell>
          <cell r="G167" t="str">
            <v>T3</v>
          </cell>
          <cell r="H167">
            <v>30</v>
          </cell>
          <cell r="I167" t="str">
            <v>menit</v>
          </cell>
        </row>
        <row r="168">
          <cell r="C168" t="str">
            <v>- Lain-lain</v>
          </cell>
          <cell r="G168" t="str">
            <v>T4</v>
          </cell>
          <cell r="H168">
            <v>2</v>
          </cell>
          <cell r="I168" t="str">
            <v>menit</v>
          </cell>
        </row>
        <row r="169">
          <cell r="G169" t="str">
            <v>Ts1</v>
          </cell>
          <cell r="H169">
            <v>43.666666999999997</v>
          </cell>
          <cell r="I169" t="str">
            <v>menit</v>
          </cell>
        </row>
        <row r="170">
          <cell r="Q170" t="str">
            <v>JUMLAH HARGA PERALATAN</v>
          </cell>
          <cell r="U170">
            <v>99673.198560999997</v>
          </cell>
        </row>
        <row r="172">
          <cell r="C172" t="str">
            <v>Kapasitas Produksi / Jam   =</v>
          </cell>
          <cell r="E172" t="str">
            <v>V x Fa x 60</v>
          </cell>
          <cell r="G172" t="str">
            <v>Q2</v>
          </cell>
          <cell r="H172">
            <v>3.8015270000000001</v>
          </cell>
          <cell r="I172" t="str">
            <v>M3 / Jam</v>
          </cell>
          <cell r="L172" t="str">
            <v>D.</v>
          </cell>
          <cell r="N172" t="str">
            <v>JUMLAH HARGA TENAGA, BAHAN DAN PERALATAN  ( A + B + C )</v>
          </cell>
          <cell r="U172">
            <v>102932.124811</v>
          </cell>
        </row>
        <row r="173">
          <cell r="E173" t="str">
            <v>Fk x Ts1</v>
          </cell>
          <cell r="L173" t="str">
            <v>E.</v>
          </cell>
          <cell r="N173" t="str">
            <v>OVERHEAD &amp; PROFIT</v>
          </cell>
          <cell r="P173">
            <v>10</v>
          </cell>
          <cell r="Q173" t="str">
            <v>%  x  D</v>
          </cell>
          <cell r="U173">
            <v>10293.212481</v>
          </cell>
        </row>
        <row r="174">
          <cell r="L174" t="str">
            <v>F.</v>
          </cell>
          <cell r="N174" t="str">
            <v>HARGA SATUAN PEKERJAAN  ( D + E )</v>
          </cell>
          <cell r="U174">
            <v>113225.337292</v>
          </cell>
        </row>
        <row r="175">
          <cell r="L175" t="str">
            <v>Note: 1</v>
          </cell>
          <cell r="N175" t="str">
            <v>SATUAN dapat berdasarkan atas jam operasi untuk Tenaga Kerja dan Peralatan, volume dan/atau ukuran</v>
          </cell>
        </row>
        <row r="176">
          <cell r="C176" t="str">
            <v>Koefisien Alat / m3</v>
          </cell>
          <cell r="D176" t="str">
            <v>=  1  :  Q2</v>
          </cell>
          <cell r="G176" t="str">
            <v>(E08)</v>
          </cell>
          <cell r="H176">
            <v>0.26305200000000001</v>
          </cell>
          <cell r="I176" t="str">
            <v>Jam</v>
          </cell>
          <cell r="N176" t="str">
            <v>berat untuk bahan-bahan.</v>
          </cell>
        </row>
        <row r="177">
          <cell r="L177">
            <v>2</v>
          </cell>
          <cell r="N177" t="str">
            <v>Kuantitas satuan adalah kuantitas setiap komponen untuk menyelesaikan satu satuan pekerjaan dari nomor</v>
          </cell>
        </row>
        <row r="178">
          <cell r="N178" t="str">
            <v>mata pembayaran.</v>
          </cell>
        </row>
        <row r="179">
          <cell r="L179">
            <v>3</v>
          </cell>
          <cell r="N179" t="str">
            <v>Biaya satuan untuk peralatan sudah termasuk bahan bakar, bahan habis dipakai dan operator.</v>
          </cell>
        </row>
        <row r="180">
          <cell r="L180">
            <v>4</v>
          </cell>
          <cell r="N180" t="str">
            <v>Biaya satuan sudah termasuk pengeluaran untuk seluruh pajak yang berkaitan (tetapi tidak termasuk PPN</v>
          </cell>
        </row>
        <row r="181">
          <cell r="J181" t="str">
            <v>Berlanjut ke halaman berikut</v>
          </cell>
          <cell r="N181" t="str">
            <v>yang dibayar dari kontrak) dan biaya-biaya lainnya.</v>
          </cell>
        </row>
        <row r="182">
          <cell r="A182" t="str">
            <v>ITEM PEMBAYARAN NO.</v>
          </cell>
          <cell r="D182" t="str">
            <v>:  3.1 (2)</v>
          </cell>
          <cell r="J182" t="str">
            <v>Analisa EI-312</v>
          </cell>
        </row>
        <row r="183">
          <cell r="A183" t="str">
            <v>JENIS PEKERJAAN</v>
          </cell>
          <cell r="D183" t="str">
            <v>:  Galian Batu</v>
          </cell>
        </row>
        <row r="184">
          <cell r="A184" t="str">
            <v>SATUAN PEMBAYARAN</v>
          </cell>
          <cell r="D184" t="str">
            <v>:  M3</v>
          </cell>
          <cell r="H184" t="str">
            <v>URAIAN ANALISA HARGA SATUAN</v>
          </cell>
        </row>
        <row r="185">
          <cell r="J185" t="str">
            <v>Lanjutan</v>
          </cell>
        </row>
        <row r="187">
          <cell r="A187" t="str">
            <v>No.</v>
          </cell>
          <cell r="C187" t="str">
            <v>U R A I A N</v>
          </cell>
          <cell r="G187" t="str">
            <v>KODE</v>
          </cell>
          <cell r="H187" t="str">
            <v>KOEF.</v>
          </cell>
          <cell r="I187" t="str">
            <v>SATUAN</v>
          </cell>
          <cell r="J187" t="str">
            <v>KETERANGAN</v>
          </cell>
        </row>
        <row r="190">
          <cell r="A190" t="str">
            <v>2.d.</v>
          </cell>
          <cell r="C190" t="str">
            <v>ALAT  BANTU</v>
          </cell>
        </row>
        <row r="191">
          <cell r="C191" t="str">
            <v>Diperlukan alat-alat bantu kecil</v>
          </cell>
          <cell r="J191" t="str">
            <v>Lump Sump</v>
          </cell>
        </row>
        <row r="192">
          <cell r="C192" t="str">
            <v>- Pahat / Tatah</v>
          </cell>
          <cell r="D192" t="str">
            <v>=  2  buah</v>
          </cell>
        </row>
        <row r="193">
          <cell r="C193" t="str">
            <v>- Palu Besar</v>
          </cell>
          <cell r="D193" t="str">
            <v>=  2  buah</v>
          </cell>
        </row>
        <row r="195">
          <cell r="A195" t="str">
            <v>3.</v>
          </cell>
          <cell r="C195" t="str">
            <v>TENAGA</v>
          </cell>
        </row>
        <row r="196">
          <cell r="C196" t="str">
            <v>Produksi menentukan : JACK HAMMER</v>
          </cell>
          <cell r="G196" t="str">
            <v>Q1</v>
          </cell>
          <cell r="H196">
            <v>8</v>
          </cell>
          <cell r="I196" t="str">
            <v>M3/Jam</v>
          </cell>
        </row>
        <row r="197">
          <cell r="C197" t="str">
            <v>Produksi Galian / hari  =  Tk x Q1</v>
          </cell>
          <cell r="G197" t="str">
            <v>Qt</v>
          </cell>
          <cell r="H197">
            <v>56</v>
          </cell>
          <cell r="I197" t="str">
            <v>M3</v>
          </cell>
        </row>
        <row r="198">
          <cell r="C198" t="str">
            <v>Kebutuhan tenaga :</v>
          </cell>
        </row>
        <row r="199">
          <cell r="D199" t="str">
            <v>- Pekerja</v>
          </cell>
          <cell r="G199" t="str">
            <v>P</v>
          </cell>
          <cell r="H199">
            <v>8</v>
          </cell>
          <cell r="I199" t="str">
            <v>orang</v>
          </cell>
        </row>
        <row r="200">
          <cell r="D200" t="str">
            <v>- Mandor</v>
          </cell>
          <cell r="G200" t="str">
            <v>M</v>
          </cell>
          <cell r="H200">
            <v>1</v>
          </cell>
          <cell r="I200" t="str">
            <v>orang</v>
          </cell>
        </row>
        <row r="202">
          <cell r="C202" t="str">
            <v>Koefisien tenaga / M3   :</v>
          </cell>
        </row>
        <row r="203">
          <cell r="D203" t="str">
            <v>- Pekerja</v>
          </cell>
          <cell r="E203" t="str">
            <v>= (Tk x P) : Qt</v>
          </cell>
          <cell r="G203" t="str">
            <v>(L01)</v>
          </cell>
          <cell r="H203">
            <v>1</v>
          </cell>
          <cell r="I203" t="str">
            <v>Jam</v>
          </cell>
        </row>
        <row r="204">
          <cell r="D204" t="str">
            <v>- Mandor</v>
          </cell>
          <cell r="E204" t="str">
            <v>= (Tk x M) : Qt</v>
          </cell>
          <cell r="G204" t="str">
            <v>(L03)</v>
          </cell>
          <cell r="H204">
            <v>0.125</v>
          </cell>
          <cell r="I204" t="str">
            <v>Jam</v>
          </cell>
        </row>
        <row r="206">
          <cell r="A206" t="str">
            <v>4.</v>
          </cell>
          <cell r="C206" t="str">
            <v>HARGA DASAR SATUAN UPAH, BAHAN DAN ALAT</v>
          </cell>
        </row>
        <row r="207">
          <cell r="C207" t="str">
            <v>Lihat lampiran.</v>
          </cell>
        </row>
        <row r="209">
          <cell r="A209" t="str">
            <v>5.</v>
          </cell>
          <cell r="C209" t="str">
            <v>ANALISA HARGA SATUAN PEKERJAAN</v>
          </cell>
        </row>
        <row r="210">
          <cell r="C210" t="str">
            <v>Lihat perhitungan dalam FORMULIR STANDAR UNTUK</v>
          </cell>
        </row>
        <row r="211">
          <cell r="C211" t="str">
            <v>PEREKEMAN ANALISA MASING-MASING HARGA</v>
          </cell>
        </row>
        <row r="212">
          <cell r="C212" t="str">
            <v>SATUAN.</v>
          </cell>
        </row>
        <row r="213">
          <cell r="C213" t="str">
            <v>Didapat Harga Satuan Pekerjaan :</v>
          </cell>
        </row>
        <row r="215">
          <cell r="C215" t="str">
            <v>Rp.</v>
          </cell>
          <cell r="D215">
            <v>113225.337292</v>
          </cell>
          <cell r="E215" t="str">
            <v>/ M3</v>
          </cell>
        </row>
        <row r="218">
          <cell r="A218" t="str">
            <v>6.</v>
          </cell>
          <cell r="C218" t="str">
            <v>WAKTU PELAKSANAAN YANG DIPERLUKAN</v>
          </cell>
        </row>
        <row r="219">
          <cell r="C219" t="str">
            <v>Masa Pelaksanaan :</v>
          </cell>
          <cell r="D219" t="str">
            <v>. . . . . . . . . . . .</v>
          </cell>
          <cell r="E219" t="str">
            <v>bulan</v>
          </cell>
        </row>
        <row r="221">
          <cell r="A221" t="str">
            <v>7.</v>
          </cell>
          <cell r="C221" t="str">
            <v>VOLUME PEKERJAAN YANG DIPERLUKAN</v>
          </cell>
        </row>
        <row r="222">
          <cell r="C222" t="str">
            <v>Volume pekerjaan  :</v>
          </cell>
          <cell r="D222">
            <v>0</v>
          </cell>
          <cell r="E222" t="str">
            <v>M3</v>
          </cell>
        </row>
        <row r="255">
          <cell r="A255" t="str">
            <v>ITEM PEMBAYARAN NO.</v>
          </cell>
          <cell r="D255" t="str">
            <v>:  3.1 (6)</v>
          </cell>
          <cell r="J255" t="str">
            <v>Analisa EI-313</v>
          </cell>
          <cell r="T255" t="str">
            <v>Analisa EI-313</v>
          </cell>
        </row>
        <row r="256">
          <cell r="A256" t="str">
            <v>JENIS PEKERJAAN</v>
          </cell>
          <cell r="D256" t="str">
            <v>:  Galian Struktur dengan Kedalaman 0 - 2 M</v>
          </cell>
        </row>
        <row r="257">
          <cell r="A257" t="str">
            <v>SATUAN PEMBAYARAN</v>
          </cell>
          <cell r="D257" t="str">
            <v>:  M3</v>
          </cell>
          <cell r="H257" t="str">
            <v>URAIAN ANALISA HARGA SATUAN</v>
          </cell>
          <cell r="L257" t="str">
            <v>FORMULIR STANDAR UNTUK</v>
          </cell>
        </row>
        <row r="258">
          <cell r="L258" t="str">
            <v>PEREKAMAN ANALISA MASING-MASING HARGA SATUAN</v>
          </cell>
        </row>
        <row r="259">
          <cell r="L259">
            <v>0</v>
          </cell>
        </row>
        <row r="260">
          <cell r="A260" t="str">
            <v>No.</v>
          </cell>
          <cell r="C260" t="str">
            <v>U R A I A N</v>
          </cell>
          <cell r="G260" t="str">
            <v>KODE</v>
          </cell>
          <cell r="H260" t="str">
            <v>KOEF.</v>
          </cell>
          <cell r="I260" t="str">
            <v>SATUAN</v>
          </cell>
          <cell r="J260" t="str">
            <v>KETERANGAN</v>
          </cell>
        </row>
        <row r="262">
          <cell r="L262" t="str">
            <v>PROYEK</v>
          </cell>
          <cell r="O262" t="str">
            <v>:</v>
          </cell>
        </row>
        <row r="263">
          <cell r="A263" t="str">
            <v>I.</v>
          </cell>
          <cell r="C263" t="str">
            <v>ASUMSI</v>
          </cell>
          <cell r="L263" t="str">
            <v>No. PAKET KONTRAK</v>
          </cell>
          <cell r="O263" t="str">
            <v>:</v>
          </cell>
        </row>
        <row r="264">
          <cell r="A264">
            <v>1</v>
          </cell>
          <cell r="C264" t="str">
            <v>Pekerjaan dilakukan secara manual</v>
          </cell>
          <cell r="L264" t="str">
            <v>NAMA PAKET</v>
          </cell>
          <cell r="O264" t="str">
            <v>:</v>
          </cell>
        </row>
        <row r="265">
          <cell r="A265">
            <v>2</v>
          </cell>
          <cell r="C265" t="str">
            <v>Lokasi pekerjaan : sekitar jembatan</v>
          </cell>
          <cell r="L265" t="str">
            <v>PROP / KAB / KODYA</v>
          </cell>
          <cell r="O265" t="str">
            <v>:</v>
          </cell>
        </row>
        <row r="266">
          <cell r="A266">
            <v>3</v>
          </cell>
          <cell r="C266" t="str">
            <v>Kondisi Jalan   :  sedang / baik</v>
          </cell>
          <cell r="L266" t="str">
            <v>ITEM PEMBAYARAN NO.</v>
          </cell>
          <cell r="O266" t="str">
            <v>:  3.1 (6)</v>
          </cell>
          <cell r="R266" t="str">
            <v>PERKIRAAN VOL. PEK.</v>
          </cell>
          <cell r="T266" t="str">
            <v>:</v>
          </cell>
          <cell r="U266">
            <v>0</v>
          </cell>
        </row>
        <row r="267">
          <cell r="A267">
            <v>4</v>
          </cell>
          <cell r="C267" t="str">
            <v>Jam kerja efektif per-hari</v>
          </cell>
          <cell r="G267" t="str">
            <v>Tk</v>
          </cell>
          <cell r="H267">
            <v>7</v>
          </cell>
          <cell r="I267" t="str">
            <v>Jam</v>
          </cell>
          <cell r="L267" t="str">
            <v>JENIS PEKERJAAN</v>
          </cell>
          <cell r="O267" t="str">
            <v>:  Galian Struktur dengan Kedalaman 0 - 2 M</v>
          </cell>
          <cell r="R267" t="str">
            <v>TOTAL HARGA (Rp.)</v>
          </cell>
          <cell r="T267" t="str">
            <v>:</v>
          </cell>
          <cell r="U267">
            <v>0</v>
          </cell>
        </row>
        <row r="268">
          <cell r="A268">
            <v>5</v>
          </cell>
          <cell r="C268" t="str">
            <v>Faktor pengembangan bahan</v>
          </cell>
          <cell r="G268" t="str">
            <v>Fh</v>
          </cell>
          <cell r="H268">
            <v>1.2</v>
          </cell>
          <cell r="I268" t="str">
            <v>-</v>
          </cell>
          <cell r="L268" t="str">
            <v>SATUAN PEMBAYARAN</v>
          </cell>
          <cell r="O268" t="str">
            <v>:  M3</v>
          </cell>
          <cell r="R268" t="str">
            <v>% THD. BIAYA PROYEK</v>
          </cell>
          <cell r="T268" t="str">
            <v>:</v>
          </cell>
          <cell r="U268" t="str">
            <v>#DIV/0!</v>
          </cell>
        </row>
        <row r="269">
          <cell r="A269">
            <v>6</v>
          </cell>
          <cell r="C269" t="str">
            <v>Pengurugan kembali (backfill) untuk struktur</v>
          </cell>
          <cell r="G269" t="str">
            <v>Uk</v>
          </cell>
          <cell r="H269">
            <v>50</v>
          </cell>
          <cell r="I269" t="str">
            <v>%/M3</v>
          </cell>
        </row>
        <row r="271">
          <cell r="A271" t="str">
            <v>II.</v>
          </cell>
          <cell r="C271" t="str">
            <v>METHODE PELAKSANAAN</v>
          </cell>
          <cell r="Q271" t="str">
            <v>PERKIRAAN</v>
          </cell>
          <cell r="R271" t="str">
            <v>HARGA</v>
          </cell>
          <cell r="S271" t="str">
            <v>JUMLAH</v>
          </cell>
        </row>
        <row r="272">
          <cell r="A272">
            <v>1</v>
          </cell>
          <cell r="C272" t="str">
            <v>Tanah yang dipotong berada disekitar lokasi</v>
          </cell>
          <cell r="L272" t="str">
            <v>NO.</v>
          </cell>
          <cell r="N272" t="str">
            <v>KOMPONEN</v>
          </cell>
          <cell r="P272" t="str">
            <v>SATUAN</v>
          </cell>
          <cell r="Q272" t="str">
            <v>KUANTITAS</v>
          </cell>
          <cell r="R272" t="str">
            <v>SATUAN</v>
          </cell>
          <cell r="S272" t="str">
            <v>HARGA</v>
          </cell>
        </row>
        <row r="273">
          <cell r="A273">
            <v>2</v>
          </cell>
          <cell r="C273" t="str">
            <v>Penggalian dilakukan dengan menggunakan alat</v>
          </cell>
          <cell r="R273" t="str">
            <v>(Rp.)</v>
          </cell>
          <cell r="S273" t="str">
            <v>(Rp.)</v>
          </cell>
        </row>
        <row r="274">
          <cell r="C274" t="str">
            <v>Excavator</v>
          </cell>
        </row>
        <row r="275">
          <cell r="A275">
            <v>3</v>
          </cell>
          <cell r="C275" t="str">
            <v>Bulldozer mengangkut/mengusur hasil galian ke tempat</v>
          </cell>
        </row>
        <row r="276">
          <cell r="C276" t="str">
            <v>pembuangan di sekitar lokasi pekerjaan</v>
          </cell>
          <cell r="G276" t="str">
            <v>L</v>
          </cell>
          <cell r="H276">
            <v>0.1</v>
          </cell>
          <cell r="I276" t="str">
            <v>Km</v>
          </cell>
          <cell r="L276" t="str">
            <v>A.</v>
          </cell>
          <cell r="N276" t="str">
            <v>TENAGA</v>
          </cell>
        </row>
        <row r="278">
          <cell r="A278" t="str">
            <v>III.</v>
          </cell>
          <cell r="C278" t="str">
            <v>PEMAKAIAN BAHAN, ALAT DAN TENAGA</v>
          </cell>
          <cell r="L278" t="str">
            <v>1.</v>
          </cell>
          <cell r="N278" t="str">
            <v>Pekerja</v>
          </cell>
          <cell r="O278" t="str">
            <v>(L01)</v>
          </cell>
          <cell r="P278" t="str">
            <v>Jam</v>
          </cell>
          <cell r="Q278">
            <v>0.12701000000000001</v>
          </cell>
          <cell r="R278">
            <v>2857.14</v>
          </cell>
          <cell r="U278">
            <v>362.886079</v>
          </cell>
        </row>
        <row r="279">
          <cell r="L279" t="str">
            <v>2.</v>
          </cell>
          <cell r="N279" t="str">
            <v>Mandor</v>
          </cell>
          <cell r="O279" t="str">
            <v>(L03)</v>
          </cell>
          <cell r="P279" t="str">
            <v>Jam</v>
          </cell>
          <cell r="Q279">
            <v>3.1753000000000003E-2</v>
          </cell>
          <cell r="R279">
            <v>3214.29</v>
          </cell>
          <cell r="U279">
            <v>102.061948</v>
          </cell>
        </row>
        <row r="280">
          <cell r="A280" t="str">
            <v>1.</v>
          </cell>
          <cell r="C280" t="str">
            <v>BAHAN</v>
          </cell>
        </row>
        <row r="281">
          <cell r="C281" t="str">
            <v>- Urugan Pilihan (untuk backfill)</v>
          </cell>
          <cell r="E281" t="str">
            <v>= Uk x 1M3</v>
          </cell>
          <cell r="G281" t="str">
            <v>(EI-322)</v>
          </cell>
          <cell r="H281">
            <v>0.5</v>
          </cell>
          <cell r="I281" t="str">
            <v>M3</v>
          </cell>
        </row>
        <row r="282">
          <cell r="Q282" t="str">
            <v>JUMLAH HARGA TENAGA</v>
          </cell>
          <cell r="U282">
            <v>464.94802700000002</v>
          </cell>
        </row>
        <row r="283">
          <cell r="A283" t="str">
            <v>2.</v>
          </cell>
          <cell r="C283" t="str">
            <v>ALAT</v>
          </cell>
        </row>
        <row r="284">
          <cell r="A284" t="str">
            <v>2.a.</v>
          </cell>
          <cell r="C284" t="str">
            <v>EXCAVATOR</v>
          </cell>
          <cell r="G284" t="str">
            <v>(E10)</v>
          </cell>
          <cell r="L284" t="str">
            <v>B.</v>
          </cell>
          <cell r="N284" t="str">
            <v>BAHAN</v>
          </cell>
        </row>
        <row r="285">
          <cell r="C285" t="str">
            <v>Kapasitas Bucket</v>
          </cell>
          <cell r="G285" t="str">
            <v>V</v>
          </cell>
          <cell r="H285">
            <v>0.93</v>
          </cell>
          <cell r="I285" t="str">
            <v>M3</v>
          </cell>
        </row>
        <row r="286">
          <cell r="C286" t="str">
            <v>Faktor Bucket</v>
          </cell>
          <cell r="G286" t="str">
            <v>Fb</v>
          </cell>
          <cell r="H286">
            <v>0.9</v>
          </cell>
          <cell r="I286" t="str">
            <v>-</v>
          </cell>
          <cell r="L286" t="str">
            <v>1.</v>
          </cell>
          <cell r="N286" t="str">
            <v>Urugan Pilihan</v>
          </cell>
          <cell r="O286" t="str">
            <v>(EI-322)</v>
          </cell>
          <cell r="P286" t="str">
            <v>M3</v>
          </cell>
          <cell r="Q286">
            <v>0.5</v>
          </cell>
          <cell r="R286">
            <v>455558.60739999998</v>
          </cell>
          <cell r="U286">
            <v>227779.30369999999</v>
          </cell>
        </row>
        <row r="287">
          <cell r="C287" t="str">
            <v>Faktor  Efisiensi alat</v>
          </cell>
          <cell r="G287" t="str">
            <v>Fa</v>
          </cell>
          <cell r="H287">
            <v>0.83</v>
          </cell>
          <cell r="I287" t="str">
            <v>-</v>
          </cell>
        </row>
        <row r="288">
          <cell r="C288" t="str">
            <v>Faktor kedalaman</v>
          </cell>
          <cell r="G288" t="str">
            <v>Fd</v>
          </cell>
          <cell r="H288">
            <v>0.8</v>
          </cell>
          <cell r="I288" t="str">
            <v>-</v>
          </cell>
        </row>
        <row r="289">
          <cell r="C289" t="str">
            <v>Berat isi material</v>
          </cell>
          <cell r="G289" t="str">
            <v>Bim</v>
          </cell>
          <cell r="H289">
            <v>0.85</v>
          </cell>
          <cell r="I289" t="str">
            <v>-</v>
          </cell>
        </row>
        <row r="291">
          <cell r="C291" t="str">
            <v>Waktu siklus</v>
          </cell>
        </row>
        <row r="292">
          <cell r="C292" t="str">
            <v>- Menggali / memuat</v>
          </cell>
          <cell r="G292" t="str">
            <v>Te1</v>
          </cell>
          <cell r="H292">
            <v>0.5</v>
          </cell>
          <cell r="I292" t="str">
            <v>menit</v>
          </cell>
          <cell r="Q292" t="str">
            <v>JUMLAH HARGA BAHAN</v>
          </cell>
          <cell r="U292">
            <v>227779.30369999999</v>
          </cell>
        </row>
        <row r="293">
          <cell r="C293" t="str">
            <v>- Lain-lain</v>
          </cell>
          <cell r="G293" t="str">
            <v>Te2</v>
          </cell>
          <cell r="H293">
            <v>0.25</v>
          </cell>
          <cell r="I293" t="str">
            <v>menit</v>
          </cell>
        </row>
        <row r="294">
          <cell r="G294" t="str">
            <v>Te</v>
          </cell>
          <cell r="H294">
            <v>0.75</v>
          </cell>
          <cell r="I294" t="str">
            <v>menit</v>
          </cell>
          <cell r="L294" t="str">
            <v>C.</v>
          </cell>
          <cell r="N294" t="str">
            <v>PERALATAN</v>
          </cell>
        </row>
        <row r="295">
          <cell r="L295" t="str">
            <v>1.</v>
          </cell>
          <cell r="N295" t="str">
            <v>Excavator</v>
          </cell>
          <cell r="O295" t="str">
            <v>(E10)</v>
          </cell>
          <cell r="P295" t="str">
            <v>Jam</v>
          </cell>
          <cell r="Q295">
            <v>3.1753000000000003E-2</v>
          </cell>
          <cell r="R295">
            <v>238185.05650800001</v>
          </cell>
          <cell r="U295">
            <v>7562.9861799999999</v>
          </cell>
        </row>
        <row r="296">
          <cell r="L296" t="str">
            <v>2.</v>
          </cell>
          <cell r="N296" t="str">
            <v>Bulldozer</v>
          </cell>
          <cell r="O296" t="str">
            <v>(E04)</v>
          </cell>
          <cell r="P296" t="str">
            <v>Jam</v>
          </cell>
          <cell r="Q296">
            <v>1.02E-4</v>
          </cell>
          <cell r="R296">
            <v>256721.09983200001</v>
          </cell>
          <cell r="U296">
            <v>26.220707999999998</v>
          </cell>
        </row>
        <row r="297">
          <cell r="C297" t="str">
            <v>Kap. Prod. / jam =</v>
          </cell>
          <cell r="D297" t="str">
            <v>V  x Fb x Fa x Fd x Bim x 60</v>
          </cell>
          <cell r="G297" t="str">
            <v>Q1</v>
          </cell>
          <cell r="H297">
            <v>31.49352</v>
          </cell>
          <cell r="I297" t="str">
            <v>M3/Jam</v>
          </cell>
          <cell r="L297" t="str">
            <v>3.</v>
          </cell>
          <cell r="N297" t="str">
            <v>Alat  bantu</v>
          </cell>
          <cell r="P297" t="str">
            <v>Ls</v>
          </cell>
          <cell r="Q297">
            <v>1</v>
          </cell>
          <cell r="R297">
            <v>100</v>
          </cell>
          <cell r="U297">
            <v>100</v>
          </cell>
        </row>
        <row r="298">
          <cell r="D298" t="str">
            <v>Te x Fh</v>
          </cell>
        </row>
        <row r="300">
          <cell r="C300" t="str">
            <v>Koefisien Alat / M3</v>
          </cell>
          <cell r="D300" t="str">
            <v>=  1  :  Q1</v>
          </cell>
          <cell r="G300" t="str">
            <v>(E10)</v>
          </cell>
          <cell r="H300">
            <v>3.1753000000000003E-2</v>
          </cell>
          <cell r="I300" t="str">
            <v>Jam</v>
          </cell>
        </row>
        <row r="303">
          <cell r="A303" t="str">
            <v>2.a.</v>
          </cell>
          <cell r="C303" t="str">
            <v>BULLDOZER</v>
          </cell>
          <cell r="G303" t="str">
            <v>(E04)</v>
          </cell>
        </row>
        <row r="304">
          <cell r="C304" t="str">
            <v>Faktor pisau (blade)</v>
          </cell>
          <cell r="G304" t="str">
            <v>Fb</v>
          </cell>
          <cell r="H304">
            <v>1</v>
          </cell>
          <cell r="I304" t="str">
            <v>-</v>
          </cell>
          <cell r="Q304" t="str">
            <v>JUMLAH HARGA PERALATAN</v>
          </cell>
          <cell r="U304">
            <v>7689.2068879999997</v>
          </cell>
        </row>
        <row r="305">
          <cell r="C305" t="str">
            <v>Faktor  efisiensi kerja</v>
          </cell>
          <cell r="G305" t="str">
            <v>Fa</v>
          </cell>
          <cell r="H305">
            <v>0.83</v>
          </cell>
          <cell r="I305" t="str">
            <v>-</v>
          </cell>
        </row>
        <row r="306">
          <cell r="C306" t="str">
            <v>Kecepatan mengupas</v>
          </cell>
          <cell r="G306" t="str">
            <v>Vf</v>
          </cell>
          <cell r="H306">
            <v>3</v>
          </cell>
          <cell r="I306" t="str">
            <v>Km/Jam</v>
          </cell>
          <cell r="L306" t="str">
            <v>D.</v>
          </cell>
          <cell r="N306" t="str">
            <v>JUMLAH HARGA TENAGA, BAHAN DAN PERALATAN  ( A + B + C )</v>
          </cell>
          <cell r="U306">
            <v>235933.45861500001</v>
          </cell>
        </row>
        <row r="307">
          <cell r="C307" t="str">
            <v>Kecepatan mundur</v>
          </cell>
          <cell r="G307" t="str">
            <v>Vr</v>
          </cell>
          <cell r="H307">
            <v>5</v>
          </cell>
          <cell r="I307" t="str">
            <v>Km/Jam</v>
          </cell>
          <cell r="L307" t="str">
            <v>E.</v>
          </cell>
          <cell r="N307" t="str">
            <v>OVERHEAD &amp; PROFIT</v>
          </cell>
          <cell r="P307">
            <v>10</v>
          </cell>
          <cell r="Q307" t="str">
            <v>%  x  D</v>
          </cell>
          <cell r="U307">
            <v>23593.345861999998</v>
          </cell>
        </row>
        <row r="308">
          <cell r="C308" t="str">
            <v>Kapasitas pisau</v>
          </cell>
          <cell r="G308" t="str">
            <v>q</v>
          </cell>
          <cell r="H308">
            <v>5.4</v>
          </cell>
          <cell r="I308" t="str">
            <v>M3</v>
          </cell>
          <cell r="L308" t="str">
            <v>F.</v>
          </cell>
          <cell r="N308" t="str">
            <v>HARGA SATUAN PEKERJAAN  ( D + E )</v>
          </cell>
          <cell r="U308">
            <v>259526.804477</v>
          </cell>
        </row>
        <row r="309">
          <cell r="A309" t="str">
            <v>`</v>
          </cell>
          <cell r="C309" t="str">
            <v>Faktor kemiringan (grade)</v>
          </cell>
          <cell r="G309" t="str">
            <v>Fm</v>
          </cell>
          <cell r="H309">
            <v>1</v>
          </cell>
          <cell r="L309" t="str">
            <v>Note: 1</v>
          </cell>
          <cell r="N309" t="str">
            <v>SATUAN dapat berdasarkan atas jam operasi untuk Tenaga Kerja dan Peralatan, volume dan/atau ukuran</v>
          </cell>
        </row>
        <row r="310">
          <cell r="N310" t="str">
            <v>berat untuk bahan-bahan.</v>
          </cell>
        </row>
        <row r="311">
          <cell r="L311">
            <v>2</v>
          </cell>
          <cell r="N311" t="str">
            <v>Kuantitas satuan adalah kuantitas setiap komponen untuk menyelesaikan satu satuan pekerjaan dari nomor</v>
          </cell>
        </row>
        <row r="312">
          <cell r="N312" t="str">
            <v>mata pembayaran.</v>
          </cell>
        </row>
        <row r="313">
          <cell r="L313">
            <v>3</v>
          </cell>
          <cell r="N313" t="str">
            <v>Biaya satuan untuk peralatan sudah termasuk bahan bakar, bahan habis dipakai dan operator.</v>
          </cell>
        </row>
        <row r="314">
          <cell r="L314">
            <v>4</v>
          </cell>
          <cell r="N314" t="str">
            <v>Biaya satuan sudah termasuk pengeluaran untuk seluruh pajak yang berkaitan (tetapi tidak termasuk PPN</v>
          </cell>
        </row>
        <row r="315">
          <cell r="J315" t="str">
            <v>Berlanjut ke halaman berikut</v>
          </cell>
          <cell r="N315" t="str">
            <v>yang dibayar dari kontrak) dan biaya-biaya lainnya.</v>
          </cell>
        </row>
        <row r="316">
          <cell r="A316" t="str">
            <v>ITEM PEMBAYARAN NO.</v>
          </cell>
          <cell r="D316" t="str">
            <v>:  3.1 (6)</v>
          </cell>
          <cell r="J316" t="str">
            <v>Analisa EI-313</v>
          </cell>
        </row>
        <row r="317">
          <cell r="A317" t="str">
            <v>JENIS PEKERJAAN</v>
          </cell>
          <cell r="D317" t="str">
            <v>:  Galian Struktur dengan Kedalaman 0 - 2 M</v>
          </cell>
        </row>
        <row r="318">
          <cell r="A318" t="str">
            <v>SATUAN PEMBAYARAN</v>
          </cell>
          <cell r="D318" t="str">
            <v>:  M3</v>
          </cell>
          <cell r="H318" t="str">
            <v>URAIAN ANALISA HARGA SATUAN</v>
          </cell>
        </row>
        <row r="319">
          <cell r="J319" t="str">
            <v>Lanjutan</v>
          </cell>
        </row>
        <row r="321">
          <cell r="A321" t="str">
            <v>No.</v>
          </cell>
          <cell r="C321" t="str">
            <v>U R A I A N</v>
          </cell>
          <cell r="G321" t="str">
            <v>KODE</v>
          </cell>
          <cell r="H321" t="str">
            <v>KOEF.</v>
          </cell>
          <cell r="I321" t="str">
            <v>SATUAN</v>
          </cell>
          <cell r="J321" t="str">
            <v>KETERANGAN</v>
          </cell>
        </row>
        <row r="324">
          <cell r="C324" t="str">
            <v>Waktu Siklus</v>
          </cell>
          <cell r="G324" t="str">
            <v>Ts</v>
          </cell>
        </row>
        <row r="325">
          <cell r="C325" t="str">
            <v>- Waktu gusur</v>
          </cell>
          <cell r="D325" t="str">
            <v>= l / Vf</v>
          </cell>
          <cell r="G325" t="str">
            <v>T1</v>
          </cell>
          <cell r="H325">
            <v>1.6667000000000001E-2</v>
          </cell>
          <cell r="I325" t="str">
            <v>menit</v>
          </cell>
        </row>
        <row r="326">
          <cell r="C326" t="str">
            <v>- Waktu kembali</v>
          </cell>
          <cell r="D326" t="str">
            <v>= l / Vr</v>
          </cell>
          <cell r="G326" t="str">
            <v>T2</v>
          </cell>
          <cell r="H326">
            <v>0.01</v>
          </cell>
          <cell r="I326" t="str">
            <v>menit</v>
          </cell>
        </row>
        <row r="327">
          <cell r="C327" t="str">
            <v>- Waktu lain-lain</v>
          </cell>
          <cell r="G327" t="str">
            <v>T3</v>
          </cell>
          <cell r="H327">
            <v>8.0000000000000004E-4</v>
          </cell>
          <cell r="I327" t="str">
            <v>menit</v>
          </cell>
        </row>
        <row r="328">
          <cell r="G328" t="str">
            <v>Ts</v>
          </cell>
          <cell r="H328">
            <v>2.7466999999999998E-2</v>
          </cell>
          <cell r="I328" t="str">
            <v>menit</v>
          </cell>
        </row>
        <row r="330">
          <cell r="C330" t="str">
            <v>Kapasitas Produksi / Jam   =</v>
          </cell>
          <cell r="E330" t="str">
            <v>q x Fb x Fm x Fa x 60/Ts</v>
          </cell>
          <cell r="G330" t="str">
            <v>Q2</v>
          </cell>
          <cell r="H330">
            <v>9790.776699</v>
          </cell>
          <cell r="I330" t="str">
            <v>M3</v>
          </cell>
        </row>
        <row r="333">
          <cell r="C333" t="str">
            <v>Koefisien Alat / M3</v>
          </cell>
          <cell r="D333" t="str">
            <v>=  1  :  Q2</v>
          </cell>
          <cell r="G333" t="str">
            <v>(E04)</v>
          </cell>
          <cell r="H333">
            <v>1.02E-4</v>
          </cell>
          <cell r="I333" t="str">
            <v>Jam</v>
          </cell>
        </row>
        <row r="336">
          <cell r="A336" t="str">
            <v>2.d.</v>
          </cell>
          <cell r="C336" t="str">
            <v>ALAT  BANTU</v>
          </cell>
        </row>
        <row r="337">
          <cell r="C337" t="str">
            <v>Diperlukan alat-alat bantu kecil</v>
          </cell>
          <cell r="J337" t="str">
            <v>Lump Sump</v>
          </cell>
        </row>
        <row r="338">
          <cell r="C338" t="str">
            <v>- Pacul</v>
          </cell>
          <cell r="D338" t="str">
            <v>=  2  buah</v>
          </cell>
        </row>
        <row r="339">
          <cell r="C339" t="str">
            <v>- Sekop</v>
          </cell>
          <cell r="D339" t="str">
            <v>=  2  buah</v>
          </cell>
        </row>
        <row r="342">
          <cell r="A342" t="str">
            <v>3.</v>
          </cell>
          <cell r="C342" t="str">
            <v>TENAGA</v>
          </cell>
        </row>
        <row r="343">
          <cell r="C343" t="str">
            <v>Produksi menentukan : EXCAVATOR</v>
          </cell>
          <cell r="G343" t="str">
            <v>Q1</v>
          </cell>
          <cell r="H343">
            <v>31.49352</v>
          </cell>
          <cell r="I343" t="str">
            <v>M3/Jam</v>
          </cell>
        </row>
        <row r="344">
          <cell r="C344" t="str">
            <v>Produksi Galian / hari  =  Tk x Q1</v>
          </cell>
          <cell r="G344" t="str">
            <v>Qt</v>
          </cell>
          <cell r="H344">
            <v>220.45464000000001</v>
          </cell>
          <cell r="I344" t="str">
            <v>M3</v>
          </cell>
        </row>
        <row r="345">
          <cell r="C345" t="str">
            <v>Kebutuhan tenaga :</v>
          </cell>
        </row>
        <row r="346">
          <cell r="D346" t="str">
            <v>- Pekerja</v>
          </cell>
          <cell r="G346" t="str">
            <v>P</v>
          </cell>
          <cell r="H346">
            <v>4</v>
          </cell>
          <cell r="I346" t="str">
            <v>orang</v>
          </cell>
        </row>
        <row r="347">
          <cell r="D347" t="str">
            <v>- Mandor</v>
          </cell>
          <cell r="G347" t="str">
            <v>M</v>
          </cell>
          <cell r="H347">
            <v>1</v>
          </cell>
          <cell r="I347" t="str">
            <v>orang</v>
          </cell>
        </row>
        <row r="349">
          <cell r="C349" t="str">
            <v>Koefisien tenaga / M3   :</v>
          </cell>
        </row>
        <row r="350">
          <cell r="D350" t="str">
            <v>- Pekerja</v>
          </cell>
          <cell r="E350" t="str">
            <v>= (Tk x P) : Qt</v>
          </cell>
          <cell r="G350" t="str">
            <v>(L01)</v>
          </cell>
          <cell r="H350">
            <v>0.12701000000000001</v>
          </cell>
          <cell r="I350" t="str">
            <v>Jam</v>
          </cell>
        </row>
        <row r="351">
          <cell r="D351" t="str">
            <v>- Mandor</v>
          </cell>
          <cell r="E351" t="str">
            <v>= (Tk x M) : Qt</v>
          </cell>
          <cell r="G351" t="str">
            <v>(L03)</v>
          </cell>
          <cell r="H351">
            <v>3.1753000000000003E-2</v>
          </cell>
          <cell r="I351" t="str">
            <v>Jam</v>
          </cell>
        </row>
        <row r="353">
          <cell r="A353" t="str">
            <v>4.</v>
          </cell>
          <cell r="C353" t="str">
            <v>HARGA DASAR SATUAN UPAH, BAHAN DAN ALAT</v>
          </cell>
        </row>
        <row r="354">
          <cell r="C354" t="str">
            <v>Lihat lampiran.</v>
          </cell>
        </row>
        <row r="356">
          <cell r="A356" t="str">
            <v>5.</v>
          </cell>
          <cell r="C356" t="str">
            <v>ANALISA HARGA SATUAN PEKERJAAN</v>
          </cell>
        </row>
        <row r="357">
          <cell r="C357" t="str">
            <v>Lihat perhitungan dalam FORMULIR STANDAR UNTUK</v>
          </cell>
        </row>
        <row r="358">
          <cell r="C358" t="str">
            <v>PEREKEMAN ANALISA MASING-MASING HARGA</v>
          </cell>
        </row>
        <row r="359">
          <cell r="C359" t="str">
            <v>SATUAN.</v>
          </cell>
        </row>
        <row r="360">
          <cell r="C360" t="str">
            <v>Didapat Harga Satuan Pekerjaan :</v>
          </cell>
        </row>
        <row r="362">
          <cell r="C362" t="str">
            <v>Rp.</v>
          </cell>
          <cell r="D362">
            <v>259526.804477</v>
          </cell>
          <cell r="E362" t="str">
            <v>/ M3</v>
          </cell>
        </row>
        <row r="365">
          <cell r="A365" t="str">
            <v>6.</v>
          </cell>
          <cell r="C365" t="str">
            <v>WAKTU PELAKSANAAN YANG DIPERLUKAN</v>
          </cell>
        </row>
        <row r="366">
          <cell r="C366" t="str">
            <v>Masa Pelaksanaan :</v>
          </cell>
          <cell r="D366" t="str">
            <v>. . . . . . . . . . . .</v>
          </cell>
          <cell r="E366" t="str">
            <v>bulan</v>
          </cell>
        </row>
        <row r="368">
          <cell r="A368" t="str">
            <v>7.</v>
          </cell>
          <cell r="C368" t="str">
            <v>VOLUME PEKERJAAN YANG DIPERLUKAN</v>
          </cell>
        </row>
        <row r="369">
          <cell r="C369" t="str">
            <v>Volume pekerjaan  :</v>
          </cell>
          <cell r="D369">
            <v>102.061948</v>
          </cell>
          <cell r="E369" t="str">
            <v>M3</v>
          </cell>
        </row>
        <row r="375">
          <cell r="A375" t="str">
            <v>ITEM PEMBAYARAN NO.</v>
          </cell>
          <cell r="D375" t="str">
            <v>:  3.1 (7)</v>
          </cell>
          <cell r="J375" t="str">
            <v>Analisa EI-314</v>
          </cell>
          <cell r="T375" t="str">
            <v>Analisa EI-314</v>
          </cell>
        </row>
        <row r="376">
          <cell r="A376" t="str">
            <v>JENIS PEKERJAAN</v>
          </cell>
          <cell r="D376" t="str">
            <v>:  Galian Struktur dengan Kedalaman 2 - 4 M</v>
          </cell>
        </row>
        <row r="377">
          <cell r="A377" t="str">
            <v>SATUAN PEMBAYARAN</v>
          </cell>
          <cell r="D377" t="str">
            <v>:  M3</v>
          </cell>
          <cell r="H377" t="str">
            <v>URAIAN ANALISA HARGA SATUAN</v>
          </cell>
          <cell r="L377" t="str">
            <v>FORMULIR STANDAR UNTUK</v>
          </cell>
        </row>
        <row r="378">
          <cell r="L378" t="str">
            <v>PEREKAMAN ANALISA MASING-MASING HARGA SATUAN</v>
          </cell>
        </row>
        <row r="379">
          <cell r="L379">
            <v>0</v>
          </cell>
        </row>
        <row r="380">
          <cell r="A380" t="str">
            <v>No.</v>
          </cell>
          <cell r="C380" t="str">
            <v>U R A I A N</v>
          </cell>
          <cell r="G380" t="str">
            <v>KODE</v>
          </cell>
          <cell r="H380" t="str">
            <v>KOEF.</v>
          </cell>
          <cell r="I380" t="str">
            <v>SATUAN</v>
          </cell>
          <cell r="J380" t="str">
            <v>KETERANGAN</v>
          </cell>
        </row>
        <row r="382">
          <cell r="L382" t="str">
            <v>PROYEK</v>
          </cell>
          <cell r="O382" t="str">
            <v>:</v>
          </cell>
        </row>
        <row r="383">
          <cell r="A383" t="str">
            <v>I.</v>
          </cell>
          <cell r="C383" t="str">
            <v>ASUMSI</v>
          </cell>
          <cell r="L383" t="str">
            <v>No. PAKET KONTRAK</v>
          </cell>
          <cell r="O383" t="str">
            <v>:</v>
          </cell>
        </row>
        <row r="384">
          <cell r="A384">
            <v>1</v>
          </cell>
          <cell r="C384" t="str">
            <v>Pekerjaan dilakukan secara manual</v>
          </cell>
          <cell r="L384" t="str">
            <v>NAMA PAKET</v>
          </cell>
          <cell r="O384" t="str">
            <v>:</v>
          </cell>
        </row>
        <row r="385">
          <cell r="A385">
            <v>2</v>
          </cell>
          <cell r="C385" t="str">
            <v>Lokasi pekerjaan : sekitar jembatan</v>
          </cell>
          <cell r="L385" t="str">
            <v>PROP / KAB / KODYA</v>
          </cell>
          <cell r="O385" t="str">
            <v>:</v>
          </cell>
        </row>
        <row r="386">
          <cell r="A386">
            <v>3</v>
          </cell>
          <cell r="C386" t="str">
            <v>Kondisi Jalan   :  sedang / baik</v>
          </cell>
          <cell r="L386" t="str">
            <v>ITEM PEMBAYARAN NO.</v>
          </cell>
          <cell r="O386" t="str">
            <v>:  3.1 (7)</v>
          </cell>
          <cell r="R386" t="str">
            <v>PERKIRAAN VOL. PEK.</v>
          </cell>
          <cell r="T386" t="str">
            <v>:</v>
          </cell>
          <cell r="U386">
            <v>0</v>
          </cell>
        </row>
        <row r="387">
          <cell r="A387">
            <v>4</v>
          </cell>
          <cell r="C387" t="str">
            <v>Jam kerja efektif per-hari</v>
          </cell>
          <cell r="G387" t="str">
            <v>Tk</v>
          </cell>
          <cell r="H387">
            <v>7</v>
          </cell>
          <cell r="I387" t="str">
            <v>Jam</v>
          </cell>
          <cell r="L387" t="str">
            <v>JENIS PEKERJAAN</v>
          </cell>
          <cell r="O387" t="str">
            <v>:  Galian Struktur dengan Kedalaman 2 - 4 M</v>
          </cell>
          <cell r="R387" t="str">
            <v>TOTAL HARGA (Rp.)</v>
          </cell>
          <cell r="T387" t="str">
            <v>:</v>
          </cell>
          <cell r="U387">
            <v>0</v>
          </cell>
        </row>
        <row r="388">
          <cell r="A388">
            <v>5</v>
          </cell>
          <cell r="C388" t="str">
            <v>Faktor pengembangan bahan</v>
          </cell>
          <cell r="G388" t="str">
            <v>Fh</v>
          </cell>
          <cell r="H388">
            <v>1.2</v>
          </cell>
          <cell r="I388" t="str">
            <v>-</v>
          </cell>
          <cell r="L388" t="str">
            <v>SATUAN PEMBAYARAN</v>
          </cell>
          <cell r="O388" t="str">
            <v>:  M3</v>
          </cell>
          <cell r="R388" t="str">
            <v>% THD. BIAYA PROYEK</v>
          </cell>
          <cell r="T388" t="str">
            <v>:</v>
          </cell>
          <cell r="U388" t="str">
            <v>#DIV/0!</v>
          </cell>
        </row>
        <row r="389">
          <cell r="A389">
            <v>6</v>
          </cell>
          <cell r="C389" t="str">
            <v>Pengurugan kembali (backfill) untuk struktur</v>
          </cell>
          <cell r="G389" t="str">
            <v>Uk</v>
          </cell>
          <cell r="H389">
            <v>50</v>
          </cell>
          <cell r="I389" t="str">
            <v>%/M3</v>
          </cell>
        </row>
        <row r="391">
          <cell r="A391" t="str">
            <v>II.</v>
          </cell>
          <cell r="C391" t="str">
            <v>METHODE PELAKSANAAN</v>
          </cell>
          <cell r="Q391" t="str">
            <v>PERKIRAAN</v>
          </cell>
          <cell r="R391" t="str">
            <v>HARGA</v>
          </cell>
          <cell r="S391" t="str">
            <v>JUMLAH</v>
          </cell>
        </row>
        <row r="392">
          <cell r="A392">
            <v>1</v>
          </cell>
          <cell r="C392" t="str">
            <v>Tanah yang dipotong berada disekitar jembatan</v>
          </cell>
          <cell r="L392" t="str">
            <v>NO.</v>
          </cell>
          <cell r="N392" t="str">
            <v>KOMPONEN</v>
          </cell>
          <cell r="P392" t="str">
            <v>SATUAN</v>
          </cell>
          <cell r="Q392" t="str">
            <v>KUANTITAS</v>
          </cell>
          <cell r="R392" t="str">
            <v>SATUAN</v>
          </cell>
          <cell r="S392" t="str">
            <v>HARGA</v>
          </cell>
        </row>
        <row r="393">
          <cell r="A393">
            <v>2</v>
          </cell>
          <cell r="C393" t="str">
            <v>Penggalian dilakukan dengan menggunakan alat</v>
          </cell>
          <cell r="R393" t="str">
            <v>(Rp.)</v>
          </cell>
          <cell r="S393" t="str">
            <v>(Rp.)</v>
          </cell>
        </row>
        <row r="394">
          <cell r="C394" t="str">
            <v>Excavator</v>
          </cell>
        </row>
        <row r="395">
          <cell r="A395">
            <v>3</v>
          </cell>
          <cell r="C395" t="str">
            <v>Bulldozer mengangkut/mengusur hasil galian ke tempat</v>
          </cell>
        </row>
        <row r="396">
          <cell r="C396" t="str">
            <v>pembuangan di sekitar lokasi pekerjaan</v>
          </cell>
          <cell r="G396" t="str">
            <v>L</v>
          </cell>
          <cell r="H396">
            <v>0.1</v>
          </cell>
          <cell r="I396" t="str">
            <v>Km</v>
          </cell>
          <cell r="L396" t="str">
            <v>A.</v>
          </cell>
          <cell r="N396" t="str">
            <v>TENAGA</v>
          </cell>
        </row>
        <row r="398">
          <cell r="A398" t="str">
            <v>III.</v>
          </cell>
          <cell r="C398" t="str">
            <v>PEMAKAIAN BAHAN, ALAT DAN TENAGA</v>
          </cell>
          <cell r="L398" t="str">
            <v>1.</v>
          </cell>
          <cell r="N398" t="str">
            <v>Pekerja</v>
          </cell>
          <cell r="O398" t="str">
            <v>(L01)</v>
          </cell>
          <cell r="P398" t="str">
            <v>Jam</v>
          </cell>
          <cell r="Q398">
            <v>0.416854</v>
          </cell>
          <cell r="R398">
            <v>2857.14</v>
          </cell>
          <cell r="U398">
            <v>1191.010722</v>
          </cell>
        </row>
        <row r="399">
          <cell r="L399" t="str">
            <v>2.</v>
          </cell>
          <cell r="N399" t="str">
            <v>Mandor</v>
          </cell>
          <cell r="O399" t="str">
            <v>(L03)</v>
          </cell>
          <cell r="P399" t="str">
            <v>Jam</v>
          </cell>
          <cell r="Q399">
            <v>4.1685E-2</v>
          </cell>
          <cell r="R399">
            <v>3214.29</v>
          </cell>
          <cell r="U399">
            <v>133.98901900000001</v>
          </cell>
        </row>
        <row r="400">
          <cell r="A400" t="str">
            <v>1.</v>
          </cell>
          <cell r="C400" t="str">
            <v>BAHAN</v>
          </cell>
        </row>
        <row r="401">
          <cell r="C401" t="str">
            <v>- Urugan Pilihan (untuk backfill)</v>
          </cell>
          <cell r="E401" t="str">
            <v>= Uk x 1M3</v>
          </cell>
          <cell r="G401" t="str">
            <v>(EI-322)</v>
          </cell>
          <cell r="H401">
            <v>0.5</v>
          </cell>
          <cell r="I401" t="str">
            <v>M3</v>
          </cell>
        </row>
        <row r="402">
          <cell r="Q402" t="str">
            <v>JUMLAH HARGA TENAGA</v>
          </cell>
          <cell r="U402">
            <v>1324.9997410000001</v>
          </cell>
        </row>
        <row r="403">
          <cell r="A403" t="str">
            <v>2.</v>
          </cell>
          <cell r="C403" t="str">
            <v>ALAT</v>
          </cell>
        </row>
        <row r="404">
          <cell r="A404" t="str">
            <v>2.a.</v>
          </cell>
          <cell r="C404" t="str">
            <v>EXCAVATOR</v>
          </cell>
          <cell r="G404" t="str">
            <v>(E10)</v>
          </cell>
          <cell r="L404" t="str">
            <v>B.</v>
          </cell>
          <cell r="N404" t="str">
            <v>BAHAN</v>
          </cell>
        </row>
        <row r="405">
          <cell r="C405" t="str">
            <v>Kapasitas Bucket</v>
          </cell>
          <cell r="G405" t="str">
            <v>V</v>
          </cell>
          <cell r="H405">
            <v>0.93</v>
          </cell>
          <cell r="I405" t="str">
            <v>M3</v>
          </cell>
        </row>
        <row r="406">
          <cell r="C406" t="str">
            <v>Faktor Bucket</v>
          </cell>
          <cell r="G406" t="str">
            <v>Fb</v>
          </cell>
          <cell r="H406">
            <v>0.9</v>
          </cell>
          <cell r="I406" t="str">
            <v>-</v>
          </cell>
          <cell r="L406" t="str">
            <v>1.</v>
          </cell>
          <cell r="N406" t="str">
            <v>Urugan Pilihan</v>
          </cell>
          <cell r="O406" t="str">
            <v>(EI-322)</v>
          </cell>
          <cell r="P406" t="str">
            <v>M3</v>
          </cell>
          <cell r="Q406">
            <v>0.5</v>
          </cell>
          <cell r="R406">
            <v>455558.60739999998</v>
          </cell>
          <cell r="U406">
            <v>227779.30369999999</v>
          </cell>
        </row>
        <row r="407">
          <cell r="C407" t="str">
            <v>Faktor  Efisiensi alat</v>
          </cell>
          <cell r="G407" t="str">
            <v>Fa</v>
          </cell>
          <cell r="H407">
            <v>0.83</v>
          </cell>
          <cell r="I407" t="str">
            <v>-</v>
          </cell>
        </row>
        <row r="408">
          <cell r="C408" t="str">
            <v>Faktor kedalaman</v>
          </cell>
          <cell r="G408" t="str">
            <v>Fd</v>
          </cell>
          <cell r="H408">
            <v>0.65</v>
          </cell>
          <cell r="I408" t="str">
            <v>-</v>
          </cell>
        </row>
        <row r="409">
          <cell r="C409" t="str">
            <v>Berat isi material</v>
          </cell>
          <cell r="G409" t="str">
            <v>Bim</v>
          </cell>
          <cell r="H409">
            <v>0.85</v>
          </cell>
          <cell r="I409" t="str">
            <v>-</v>
          </cell>
        </row>
        <row r="411">
          <cell r="C411" t="str">
            <v>Waktu siklus</v>
          </cell>
        </row>
        <row r="412">
          <cell r="C412" t="str">
            <v>- Menggali / memuat</v>
          </cell>
          <cell r="G412" t="str">
            <v>Te1</v>
          </cell>
          <cell r="H412">
            <v>0.55000000000000004</v>
          </cell>
          <cell r="I412" t="str">
            <v>menit</v>
          </cell>
          <cell r="Q412" t="str">
            <v>JUMLAH HARGA BAHAN</v>
          </cell>
          <cell r="U412">
            <v>227779.30369999999</v>
          </cell>
        </row>
        <row r="413">
          <cell r="C413" t="str">
            <v>- Lain-lain</v>
          </cell>
          <cell r="G413" t="str">
            <v>Te2</v>
          </cell>
          <cell r="H413">
            <v>0.25</v>
          </cell>
          <cell r="I413" t="str">
            <v>menit</v>
          </cell>
        </row>
        <row r="414">
          <cell r="G414" t="str">
            <v>Te</v>
          </cell>
          <cell r="H414">
            <v>0.8</v>
          </cell>
          <cell r="I414" t="str">
            <v>menit</v>
          </cell>
          <cell r="L414" t="str">
            <v>C.</v>
          </cell>
          <cell r="N414" t="str">
            <v>PERALATAN</v>
          </cell>
        </row>
        <row r="415">
          <cell r="L415" t="str">
            <v>1.</v>
          </cell>
          <cell r="N415" t="str">
            <v>Excavator</v>
          </cell>
          <cell r="O415" t="str">
            <v>(E10)</v>
          </cell>
          <cell r="P415" t="str">
            <v>Jam</v>
          </cell>
          <cell r="Q415">
            <v>4.1685E-2</v>
          </cell>
          <cell r="R415">
            <v>238185.05650800001</v>
          </cell>
          <cell r="U415">
            <v>9928.8433949999999</v>
          </cell>
        </row>
        <row r="416">
          <cell r="L416" t="str">
            <v>2.</v>
          </cell>
          <cell r="N416" t="str">
            <v>Bulldozer</v>
          </cell>
          <cell r="O416" t="str">
            <v>(E04)</v>
          </cell>
          <cell r="P416" t="str">
            <v>Jam</v>
          </cell>
          <cell r="Q416">
            <v>1.02E-4</v>
          </cell>
          <cell r="R416">
            <v>256721.09983200001</v>
          </cell>
          <cell r="U416">
            <v>26.220707999999998</v>
          </cell>
        </row>
        <row r="417">
          <cell r="C417" t="str">
            <v>Kap. Prod. / jam =</v>
          </cell>
          <cell r="D417" t="str">
            <v>V  x Fb x Fa x Fd x Bim x 60</v>
          </cell>
          <cell r="G417" t="str">
            <v>Q1</v>
          </cell>
          <cell r="H417">
            <v>23.989204999999998</v>
          </cell>
          <cell r="I417" t="str">
            <v>M3/Jam</v>
          </cell>
          <cell r="L417" t="str">
            <v>3.</v>
          </cell>
          <cell r="N417" t="str">
            <v>Alat  bantu</v>
          </cell>
          <cell r="P417" t="str">
            <v>Ls</v>
          </cell>
          <cell r="Q417">
            <v>1</v>
          </cell>
          <cell r="R417">
            <v>200</v>
          </cell>
          <cell r="U417">
            <v>200</v>
          </cell>
        </row>
        <row r="418">
          <cell r="D418" t="str">
            <v>Te x Fh</v>
          </cell>
        </row>
        <row r="420">
          <cell r="C420" t="str">
            <v>Koefisien Alat / M3</v>
          </cell>
          <cell r="D420" t="str">
            <v>=  1  :  Q1</v>
          </cell>
          <cell r="G420" t="str">
            <v>(E10)</v>
          </cell>
          <cell r="H420">
            <v>4.1685E-2</v>
          </cell>
          <cell r="I420" t="str">
            <v>Jam</v>
          </cell>
        </row>
        <row r="423">
          <cell r="A423" t="str">
            <v>2.a.</v>
          </cell>
          <cell r="C423" t="str">
            <v>BULLDOZER</v>
          </cell>
          <cell r="G423" t="str">
            <v>(E04)</v>
          </cell>
        </row>
        <row r="424">
          <cell r="C424" t="str">
            <v>Faktor pisau (blade)</v>
          </cell>
          <cell r="G424" t="str">
            <v>Fb</v>
          </cell>
          <cell r="H424">
            <v>1</v>
          </cell>
          <cell r="I424" t="str">
            <v>-</v>
          </cell>
          <cell r="Q424" t="str">
            <v>JUMLAH HARGA PERALATAN</v>
          </cell>
          <cell r="U424">
            <v>10155.064103000001</v>
          </cell>
        </row>
        <row r="425">
          <cell r="C425" t="str">
            <v>Faktor  efisiensi kerja</v>
          </cell>
          <cell r="G425" t="str">
            <v>Fa</v>
          </cell>
          <cell r="H425">
            <v>0.83</v>
          </cell>
          <cell r="I425" t="str">
            <v>-</v>
          </cell>
        </row>
        <row r="426">
          <cell r="C426" t="str">
            <v>Kecepatan mengupas</v>
          </cell>
          <cell r="G426" t="str">
            <v>Vf</v>
          </cell>
          <cell r="H426">
            <v>3</v>
          </cell>
          <cell r="I426" t="str">
            <v>Km/Jam</v>
          </cell>
          <cell r="L426" t="str">
            <v>D.</v>
          </cell>
          <cell r="N426" t="str">
            <v>JUMLAH HARGA TENAGA, BAHAN DAN PERALATAN  ( A + B + C )</v>
          </cell>
          <cell r="U426">
            <v>239259.36754400001</v>
          </cell>
        </row>
        <row r="427">
          <cell r="C427" t="str">
            <v>Kecepatan mundur</v>
          </cell>
          <cell r="G427" t="str">
            <v>Vr</v>
          </cell>
          <cell r="H427">
            <v>5</v>
          </cell>
          <cell r="I427" t="str">
            <v>Km/Jam</v>
          </cell>
          <cell r="L427" t="str">
            <v>E.</v>
          </cell>
          <cell r="N427" t="str">
            <v>OVERHEAD &amp; PROFIT</v>
          </cell>
          <cell r="P427">
            <v>10</v>
          </cell>
          <cell r="Q427" t="str">
            <v>%  x  D</v>
          </cell>
          <cell r="U427">
            <v>23925.936753999998</v>
          </cell>
        </row>
        <row r="428">
          <cell r="C428" t="str">
            <v>Kapasitas pisau</v>
          </cell>
          <cell r="G428" t="str">
            <v>q</v>
          </cell>
          <cell r="H428">
            <v>5.4</v>
          </cell>
          <cell r="I428" t="str">
            <v>M3</v>
          </cell>
          <cell r="L428" t="str">
            <v>F.</v>
          </cell>
          <cell r="N428" t="str">
            <v>HARGA SATUAN PEKERJAAN  ( D + E )</v>
          </cell>
          <cell r="U428">
            <v>263185.30429900001</v>
          </cell>
        </row>
        <row r="429">
          <cell r="A429" t="str">
            <v>`</v>
          </cell>
          <cell r="C429" t="str">
            <v>Faktor kemiringan (grade)</v>
          </cell>
          <cell r="G429" t="str">
            <v>Fm</v>
          </cell>
          <cell r="H429">
            <v>1</v>
          </cell>
          <cell r="L429" t="str">
            <v>Note: 1</v>
          </cell>
          <cell r="N429" t="str">
            <v>SATUAN dapat berdasarkan atas jam operasi untuk Tenaga Kerja dan Peralatan, volume dan/atau ukuran</v>
          </cell>
        </row>
        <row r="430">
          <cell r="N430" t="str">
            <v>berat untuk bahan-bahan.</v>
          </cell>
        </row>
        <row r="431">
          <cell r="L431">
            <v>2</v>
          </cell>
          <cell r="N431" t="str">
            <v>Kuantitas satuan adalah kuantitas setiap komponen untuk menyelesaikan satu satuan pekerjaan dari nomor</v>
          </cell>
        </row>
        <row r="432">
          <cell r="N432" t="str">
            <v>mata pembayaran.</v>
          </cell>
        </row>
        <row r="433">
          <cell r="L433">
            <v>3</v>
          </cell>
          <cell r="N433" t="str">
            <v>Biaya satuan untuk peralatan sudah termasuk bahan bakar, bahan habis dipakai dan operator.</v>
          </cell>
        </row>
        <row r="434">
          <cell r="L434">
            <v>4</v>
          </cell>
          <cell r="N434" t="str">
            <v>Biaya satuan sudah termasuk pengeluaran untuk seluruh pajak yang berkaitan (tetapi tidak termasuk PPN</v>
          </cell>
        </row>
        <row r="435">
          <cell r="J435" t="str">
            <v>Berlanjut ke halaman berikut</v>
          </cell>
          <cell r="N435" t="str">
            <v>yang dibayar dari kontrak) dan biaya-biaya lainnya.</v>
          </cell>
        </row>
        <row r="436">
          <cell r="A436" t="str">
            <v>ITEM PEMBAYARAN NO.</v>
          </cell>
          <cell r="D436" t="str">
            <v>:  3.1 (7)</v>
          </cell>
          <cell r="J436" t="str">
            <v>Analisa EI-314</v>
          </cell>
        </row>
        <row r="437">
          <cell r="A437" t="str">
            <v>JENIS PEKERJAAN</v>
          </cell>
          <cell r="D437" t="str">
            <v>:  Galian Struktur dengan Kedalaman 2 - 4 M</v>
          </cell>
        </row>
        <row r="438">
          <cell r="A438" t="str">
            <v>SATUAN PEMBAYARAN</v>
          </cell>
          <cell r="D438" t="str">
            <v>:  M3</v>
          </cell>
          <cell r="H438" t="str">
            <v>URAIAN ANALISA HARGA SATUAN</v>
          </cell>
        </row>
        <row r="439">
          <cell r="J439" t="str">
            <v>Lanjutan</v>
          </cell>
        </row>
        <row r="441">
          <cell r="A441" t="str">
            <v>No.</v>
          </cell>
          <cell r="C441" t="str">
            <v>U R A I A N</v>
          </cell>
          <cell r="G441" t="str">
            <v>KODE</v>
          </cell>
          <cell r="H441" t="str">
            <v>KOEF.</v>
          </cell>
          <cell r="I441" t="str">
            <v>SATUAN</v>
          </cell>
          <cell r="J441" t="str">
            <v>KETERANGAN</v>
          </cell>
        </row>
        <row r="444">
          <cell r="C444" t="str">
            <v>Waktu Siklus</v>
          </cell>
        </row>
        <row r="445">
          <cell r="C445" t="str">
            <v>- Waktu gusur</v>
          </cell>
          <cell r="D445" t="str">
            <v>= l / Vf</v>
          </cell>
          <cell r="G445" t="str">
            <v>T1</v>
          </cell>
          <cell r="H445">
            <v>1.6667000000000001E-2</v>
          </cell>
          <cell r="I445" t="str">
            <v>menit</v>
          </cell>
        </row>
        <row r="446">
          <cell r="C446" t="str">
            <v>- Waktu kembali</v>
          </cell>
          <cell r="D446" t="str">
            <v>= l / Vr</v>
          </cell>
          <cell r="G446" t="str">
            <v>T2</v>
          </cell>
          <cell r="H446">
            <v>0.01</v>
          </cell>
          <cell r="I446" t="str">
            <v>menit</v>
          </cell>
        </row>
        <row r="447">
          <cell r="C447" t="str">
            <v>- Waktu lain-lain</v>
          </cell>
          <cell r="G447" t="str">
            <v>T3</v>
          </cell>
          <cell r="H447">
            <v>8.0000000000000004E-4</v>
          </cell>
          <cell r="I447" t="str">
            <v>menit</v>
          </cell>
        </row>
        <row r="448">
          <cell r="G448" t="str">
            <v>Ts</v>
          </cell>
          <cell r="H448">
            <v>2.7466999999999998E-2</v>
          </cell>
          <cell r="I448" t="str">
            <v>menit</v>
          </cell>
        </row>
        <row r="450">
          <cell r="C450" t="str">
            <v>Kapasitas Produksi / Jam   =</v>
          </cell>
          <cell r="E450" t="str">
            <v>q x Fb x Fm x Fa x 60/Ts</v>
          </cell>
          <cell r="G450" t="str">
            <v>Q2</v>
          </cell>
          <cell r="H450">
            <v>9790.776699</v>
          </cell>
          <cell r="I450" t="str">
            <v>M3</v>
          </cell>
        </row>
        <row r="453">
          <cell r="C453" t="str">
            <v>Koefisien Alat / M3</v>
          </cell>
          <cell r="D453" t="str">
            <v>=  1  :  Q2</v>
          </cell>
          <cell r="G453" t="str">
            <v>(E04)</v>
          </cell>
          <cell r="H453">
            <v>1.02E-4</v>
          </cell>
          <cell r="I453" t="str">
            <v>Jam</v>
          </cell>
        </row>
        <row r="456">
          <cell r="A456" t="str">
            <v>2.d.</v>
          </cell>
          <cell r="C456" t="str">
            <v>ALAT  BANTU</v>
          </cell>
        </row>
        <row r="457">
          <cell r="C457" t="str">
            <v>Diperlukan alat-alat bantu kecil</v>
          </cell>
          <cell r="J457" t="str">
            <v>Lump Sump</v>
          </cell>
        </row>
        <row r="458">
          <cell r="C458" t="str">
            <v>- Pacul</v>
          </cell>
          <cell r="D458" t="str">
            <v>=  2  buah</v>
          </cell>
        </row>
        <row r="459">
          <cell r="C459" t="str">
            <v>- Sekop</v>
          </cell>
          <cell r="D459" t="str">
            <v>=  2  buah</v>
          </cell>
        </row>
        <row r="462">
          <cell r="A462" t="str">
            <v>3.</v>
          </cell>
          <cell r="C462" t="str">
            <v>TENAGA</v>
          </cell>
        </row>
        <row r="463">
          <cell r="C463" t="str">
            <v>Produksi menentukan : EXCAVATOR</v>
          </cell>
          <cell r="G463" t="str">
            <v>Q1</v>
          </cell>
          <cell r="H463">
            <v>23.989204999999998</v>
          </cell>
          <cell r="I463" t="str">
            <v>M3/Jam</v>
          </cell>
        </row>
        <row r="464">
          <cell r="C464" t="str">
            <v>Produksi Galian / hari  =  Tk x Q1</v>
          </cell>
          <cell r="G464" t="str">
            <v>Qt</v>
          </cell>
          <cell r="H464">
            <v>167.92443299999999</v>
          </cell>
          <cell r="I464" t="str">
            <v>M3</v>
          </cell>
        </row>
        <row r="465">
          <cell r="C465" t="str">
            <v>Kebutuhan tenaga :</v>
          </cell>
        </row>
        <row r="466">
          <cell r="D466" t="str">
            <v>- Pekerja</v>
          </cell>
          <cell r="G466" t="str">
            <v>P</v>
          </cell>
          <cell r="H466">
            <v>10</v>
          </cell>
          <cell r="I466" t="str">
            <v>orang</v>
          </cell>
        </row>
        <row r="467">
          <cell r="D467" t="str">
            <v>- Mandor</v>
          </cell>
          <cell r="G467" t="str">
            <v>M</v>
          </cell>
          <cell r="H467">
            <v>1</v>
          </cell>
          <cell r="I467" t="str">
            <v>orang</v>
          </cell>
        </row>
        <row r="469">
          <cell r="C469" t="str">
            <v>Koefisien tenaga / M3   :</v>
          </cell>
        </row>
        <row r="470">
          <cell r="D470" t="str">
            <v>- Pekerja</v>
          </cell>
          <cell r="E470" t="str">
            <v>= (Tk x P) : Qt</v>
          </cell>
          <cell r="G470" t="str">
            <v>(L01)</v>
          </cell>
          <cell r="H470">
            <v>0.416854</v>
          </cell>
          <cell r="I470" t="str">
            <v>Jam</v>
          </cell>
        </row>
        <row r="471">
          <cell r="D471" t="str">
            <v>- Mandor</v>
          </cell>
          <cell r="E471" t="str">
            <v>= (Tk x M) : Qt</v>
          </cell>
          <cell r="G471" t="str">
            <v>(L03)</v>
          </cell>
          <cell r="H471">
            <v>4.1685E-2</v>
          </cell>
          <cell r="I471" t="str">
            <v>Jam</v>
          </cell>
        </row>
        <row r="473">
          <cell r="A473" t="str">
            <v>4.</v>
          </cell>
          <cell r="C473" t="str">
            <v>HARGA DASAR SATUAN UPAH, BAHAN DAN ALAT</v>
          </cell>
        </row>
        <row r="474">
          <cell r="C474" t="str">
            <v>Lihat lampiran.</v>
          </cell>
        </row>
        <row r="476">
          <cell r="A476" t="str">
            <v>5.</v>
          </cell>
          <cell r="C476" t="str">
            <v>ANALISA HARGA SATUAN PEKERJAAN</v>
          </cell>
        </row>
        <row r="477">
          <cell r="C477" t="str">
            <v>Lihat perhitungan dalam FORMULIR STANDAR UNTUK</v>
          </cell>
        </row>
        <row r="478">
          <cell r="C478" t="str">
            <v>PEREKEMAN ANALISA MASING-MASING HARGA</v>
          </cell>
        </row>
        <row r="479">
          <cell r="C479" t="str">
            <v>SATUAN.</v>
          </cell>
        </row>
        <row r="480">
          <cell r="C480" t="str">
            <v>Didapat Harga Satuan Pekerjaan :</v>
          </cell>
        </row>
        <row r="482">
          <cell r="C482" t="str">
            <v>Rp.</v>
          </cell>
          <cell r="D482">
            <v>263185.30429900001</v>
          </cell>
          <cell r="E482" t="str">
            <v>/ M3</v>
          </cell>
        </row>
        <row r="485">
          <cell r="A485" t="str">
            <v>6.</v>
          </cell>
          <cell r="C485" t="str">
            <v>WAKTU PELAKSANAAN YANG DIPERLUKAN</v>
          </cell>
        </row>
        <row r="486">
          <cell r="C486" t="str">
            <v>Masa Pelaksanaan :</v>
          </cell>
          <cell r="D486" t="str">
            <v>. . . . . . . . . . . .</v>
          </cell>
          <cell r="E486" t="str">
            <v>bulan</v>
          </cell>
        </row>
        <row r="488">
          <cell r="A488" t="str">
            <v>7.</v>
          </cell>
          <cell r="C488" t="str">
            <v>VOLUME PEKERJAAN YANG DIPERLUKAN</v>
          </cell>
        </row>
        <row r="489">
          <cell r="C489" t="str">
            <v>Volume pekerjaan  :</v>
          </cell>
          <cell r="D489">
            <v>133.98901900000001</v>
          </cell>
          <cell r="E489" t="str">
            <v>M3</v>
          </cell>
        </row>
        <row r="1766">
          <cell r="C1766" t="str">
            <v>Faktor efisiensi alat</v>
          </cell>
          <cell r="G1766" t="str">
            <v>Fa</v>
          </cell>
          <cell r="H1766">
            <v>0.83</v>
          </cell>
          <cell r="I1766" t="str">
            <v>-</v>
          </cell>
        </row>
        <row r="1768">
          <cell r="C1768" t="str">
            <v>Kapasitas Prod./Jam   =</v>
          </cell>
          <cell r="D1768" t="str">
            <v>(v x 1000) x b x t x Fa</v>
          </cell>
          <cell r="G1768" t="str">
            <v>Q4</v>
          </cell>
          <cell r="H1768">
            <v>104.58</v>
          </cell>
          <cell r="I1768" t="str">
            <v>M3</v>
          </cell>
        </row>
        <row r="1769">
          <cell r="D1769" t="str">
            <v>n</v>
          </cell>
        </row>
        <row r="1771">
          <cell r="C1771" t="str">
            <v>Koefisien Alat / m3</v>
          </cell>
          <cell r="D1771" t="str">
            <v>=  1  :  Q4</v>
          </cell>
          <cell r="G1771" t="str">
            <v>(E19)</v>
          </cell>
          <cell r="H1771">
            <v>9.5619999999999993E-3</v>
          </cell>
          <cell r="I1771" t="str">
            <v>Jam</v>
          </cell>
        </row>
        <row r="1774">
          <cell r="A1774" t="str">
            <v>2.e.</v>
          </cell>
          <cell r="C1774" t="str">
            <v>WATER TANK TRUCK</v>
          </cell>
          <cell r="G1774" t="str">
            <v>(E23)</v>
          </cell>
        </row>
        <row r="1775">
          <cell r="C1775" t="str">
            <v>Volume tangki air</v>
          </cell>
          <cell r="G1775" t="str">
            <v>V</v>
          </cell>
          <cell r="H1775">
            <v>4</v>
          </cell>
          <cell r="I1775" t="str">
            <v>M3</v>
          </cell>
        </row>
        <row r="1776">
          <cell r="C1776" t="str">
            <v>Kebutuhan air / M3 material padat</v>
          </cell>
          <cell r="G1776" t="str">
            <v>Wc</v>
          </cell>
          <cell r="H1776">
            <v>7.0000000000000007E-2</v>
          </cell>
          <cell r="I1776" t="str">
            <v>M3</v>
          </cell>
        </row>
        <row r="1777">
          <cell r="C1777" t="str">
            <v>Pengisian Tangki / jam</v>
          </cell>
          <cell r="G1777" t="str">
            <v>n</v>
          </cell>
          <cell r="H1777">
            <v>3</v>
          </cell>
          <cell r="I1777" t="str">
            <v>kali</v>
          </cell>
        </row>
        <row r="1778">
          <cell r="C1778" t="str">
            <v>Faktor efisiensi alat</v>
          </cell>
          <cell r="G1778" t="str">
            <v>Fa</v>
          </cell>
          <cell r="H1778">
            <v>0.83</v>
          </cell>
          <cell r="I1778" t="str">
            <v>-</v>
          </cell>
        </row>
        <row r="1780">
          <cell r="C1780" t="str">
            <v>Kapasitas Produksi / Jam   =</v>
          </cell>
          <cell r="E1780" t="str">
            <v>V  x  n x Fa</v>
          </cell>
          <cell r="G1780" t="str">
            <v>Q5</v>
          </cell>
          <cell r="H1780">
            <v>142.28571400000001</v>
          </cell>
          <cell r="I1780" t="str">
            <v>M3</v>
          </cell>
        </row>
        <row r="1781">
          <cell r="E1781" t="str">
            <v>Wc</v>
          </cell>
        </row>
        <row r="1783">
          <cell r="C1783" t="str">
            <v>Koefisien Alat / m3</v>
          </cell>
          <cell r="D1783" t="str">
            <v>=  1  :  Q5</v>
          </cell>
          <cell r="G1783" t="str">
            <v>(E23)</v>
          </cell>
          <cell r="H1783">
            <v>7.0280000000000004E-3</v>
          </cell>
          <cell r="I1783" t="str">
            <v>Jam</v>
          </cell>
        </row>
        <row r="1785">
          <cell r="A1785" t="str">
            <v>2.f.</v>
          </cell>
          <cell r="C1785" t="str">
            <v>ALAT  BANTU</v>
          </cell>
        </row>
        <row r="1786">
          <cell r="C1786" t="str">
            <v>Diperlukan alat-alat bantu kecil</v>
          </cell>
          <cell r="J1786" t="str">
            <v>Lump Sump</v>
          </cell>
        </row>
        <row r="1787">
          <cell r="C1787" t="str">
            <v>- Sekop    =         3   buah</v>
          </cell>
        </row>
        <row r="1791">
          <cell r="J1791" t="str">
            <v>Berlanjut ke halaman berikut</v>
          </cell>
        </row>
        <row r="1792">
          <cell r="A1792" t="str">
            <v>ITEM PEMBAYARAN NO.</v>
          </cell>
          <cell r="D1792" t="str">
            <v>:  3.2 (3)</v>
          </cell>
          <cell r="J1792" t="str">
            <v>Analisa EI-323</v>
          </cell>
        </row>
        <row r="1793">
          <cell r="A1793" t="str">
            <v>JENIS PEKERJAAN</v>
          </cell>
          <cell r="D1793" t="str">
            <v>:  Timbunan Pilihan</v>
          </cell>
        </row>
        <row r="1794">
          <cell r="A1794" t="str">
            <v>SATUAN PEMBAYARAN</v>
          </cell>
          <cell r="D1794" t="str">
            <v>:  M3</v>
          </cell>
          <cell r="H1794" t="str">
            <v>URAIAN ANALISA HARGA SATUAN</v>
          </cell>
        </row>
        <row r="1795">
          <cell r="J1795" t="str">
            <v>Lanjutan</v>
          </cell>
        </row>
        <row r="1797">
          <cell r="A1797" t="str">
            <v>No.</v>
          </cell>
          <cell r="C1797" t="str">
            <v>U R A I A N</v>
          </cell>
          <cell r="G1797" t="str">
            <v>KODE</v>
          </cell>
          <cell r="H1797" t="str">
            <v>KOEF.</v>
          </cell>
          <cell r="I1797" t="str">
            <v>SATUAN</v>
          </cell>
          <cell r="J1797" t="str">
            <v>KETERANGAN</v>
          </cell>
        </row>
        <row r="1800">
          <cell r="A1800" t="str">
            <v>3.</v>
          </cell>
          <cell r="C1800" t="str">
            <v>TENAGA</v>
          </cell>
        </row>
        <row r="1801">
          <cell r="C1801" t="str">
            <v>Produksi menentukan : DUMP TRUCK</v>
          </cell>
          <cell r="G1801" t="str">
            <v>Q1</v>
          </cell>
          <cell r="H1801">
            <v>0.40310800000000002</v>
          </cell>
          <cell r="I1801" t="str">
            <v>M3/Jam</v>
          </cell>
        </row>
        <row r="1802">
          <cell r="C1802" t="str">
            <v>Produksi Timbunan / hari  =  Tk x Q1</v>
          </cell>
          <cell r="G1802" t="str">
            <v>Qt</v>
          </cell>
          <cell r="H1802">
            <v>2.821758</v>
          </cell>
          <cell r="I1802" t="str">
            <v>M3</v>
          </cell>
        </row>
        <row r="1803">
          <cell r="C1803" t="str">
            <v>Kebutuhan tenaga :</v>
          </cell>
        </row>
        <row r="1804">
          <cell r="D1804" t="str">
            <v>- Pekerja</v>
          </cell>
          <cell r="G1804" t="str">
            <v>P</v>
          </cell>
          <cell r="H1804">
            <v>4</v>
          </cell>
          <cell r="I1804" t="str">
            <v>orang</v>
          </cell>
        </row>
        <row r="1805">
          <cell r="D1805" t="str">
            <v>- Mandor</v>
          </cell>
          <cell r="G1805" t="str">
            <v>M</v>
          </cell>
          <cell r="H1805">
            <v>1</v>
          </cell>
          <cell r="I1805" t="str">
            <v>orang</v>
          </cell>
        </row>
        <row r="1808">
          <cell r="C1808" t="str">
            <v>Koefisien tenaga / M3   :</v>
          </cell>
        </row>
        <row r="1809">
          <cell r="D1809" t="str">
            <v>- Pekerja</v>
          </cell>
          <cell r="E1809" t="str">
            <v>= (Tk x P) : Qt</v>
          </cell>
          <cell r="G1809" t="str">
            <v>(L01)</v>
          </cell>
          <cell r="H1809">
            <v>9.9228919999999992</v>
          </cell>
          <cell r="I1809" t="str">
            <v>Jam</v>
          </cell>
        </row>
        <row r="1810">
          <cell r="D1810" t="str">
            <v>- Mandor</v>
          </cell>
          <cell r="E1810" t="str">
            <v>= (Tk x M) : Qt</v>
          </cell>
          <cell r="G1810" t="str">
            <v>(L03)</v>
          </cell>
          <cell r="H1810">
            <v>2.4807229999999998</v>
          </cell>
          <cell r="I1810" t="str">
            <v>Jam</v>
          </cell>
        </row>
        <row r="1813">
          <cell r="A1813" t="str">
            <v>4.</v>
          </cell>
          <cell r="C1813" t="str">
            <v>HARGA DASAR SATUAN UPAH, BAHAN DAN ALAT</v>
          </cell>
        </row>
        <row r="1814">
          <cell r="C1814" t="str">
            <v>Lihat lampiran.</v>
          </cell>
        </row>
        <row r="1817">
          <cell r="A1817" t="str">
            <v>5.</v>
          </cell>
          <cell r="C1817" t="str">
            <v>ANALISA HARGA SATUAN PEKERJAAN</v>
          </cell>
        </row>
        <row r="1818">
          <cell r="C1818" t="str">
            <v>Lihat perhitungan dalam FORMULIR STANDAR UNTUK</v>
          </cell>
        </row>
        <row r="1819">
          <cell r="C1819" t="str">
            <v>PEREKEMAN ANALISA MASING-MASING HARGA</v>
          </cell>
        </row>
        <row r="1820">
          <cell r="C1820" t="str">
            <v>SATUAN.</v>
          </cell>
        </row>
        <row r="1821">
          <cell r="C1821" t="str">
            <v>Didapat Harga Satuan Pekerjaan :</v>
          </cell>
        </row>
        <row r="1823">
          <cell r="C1823" t="str">
            <v>Rp.</v>
          </cell>
          <cell r="D1823">
            <v>501114.46814000001</v>
          </cell>
          <cell r="E1823" t="str">
            <v>/ M3.</v>
          </cell>
        </row>
        <row r="1826">
          <cell r="A1826" t="str">
            <v>6.</v>
          </cell>
          <cell r="C1826" t="str">
            <v>WAKTU PELAKSANAAN YANG DIPERLUKAN</v>
          </cell>
        </row>
        <row r="1827">
          <cell r="C1827" t="str">
            <v>Masa Pelaksanaan :</v>
          </cell>
          <cell r="D1827" t="str">
            <v>. . . . . . . . . . . .</v>
          </cell>
          <cell r="E1827" t="str">
            <v>bulan</v>
          </cell>
        </row>
        <row r="1829">
          <cell r="A1829" t="str">
            <v>7.</v>
          </cell>
          <cell r="C1829" t="str">
            <v>VOLUME PEKERJAAN YANG DIPERLUKAN</v>
          </cell>
        </row>
        <row r="1830">
          <cell r="C1830" t="str">
            <v>Volume pekerjaan  :</v>
          </cell>
          <cell r="D1830">
            <v>1</v>
          </cell>
          <cell r="E1830" t="str">
            <v>M3</v>
          </cell>
        </row>
        <row r="1851">
          <cell r="A1851" t="str">
            <v>ITEM PEMBAYARAN NO.</v>
          </cell>
          <cell r="D1851" t="str">
            <v>:  3.2 (4)</v>
          </cell>
          <cell r="J1851" t="str">
            <v>Analisa EI-324</v>
          </cell>
        </row>
        <row r="1852">
          <cell r="A1852" t="str">
            <v>JENIS PEKERJAAN</v>
          </cell>
          <cell r="D1852" t="str">
            <v>:  Timb. Pilihan Di Atas Tnh. Rawa</v>
          </cell>
        </row>
        <row r="1853">
          <cell r="A1853" t="str">
            <v>SATUAN PEMBAYARAN</v>
          </cell>
          <cell r="D1853" t="str">
            <v>:  M3</v>
          </cell>
          <cell r="H1853" t="str">
            <v>URAIAN ANALISA HARGA SATUAN</v>
          </cell>
        </row>
        <row r="1856">
          <cell r="A1856" t="str">
            <v>No.</v>
          </cell>
          <cell r="C1856" t="str">
            <v>U R A I A N</v>
          </cell>
          <cell r="G1856" t="str">
            <v>KODE</v>
          </cell>
          <cell r="H1856" t="str">
            <v>KOEF.</v>
          </cell>
          <cell r="I1856" t="str">
            <v>SATUAN</v>
          </cell>
          <cell r="J1856" t="str">
            <v>KETERANGAN</v>
          </cell>
        </row>
        <row r="1859">
          <cell r="A1859" t="str">
            <v>I.</v>
          </cell>
          <cell r="C1859" t="str">
            <v>ASUMSI</v>
          </cell>
        </row>
        <row r="1860">
          <cell r="A1860">
            <v>1</v>
          </cell>
          <cell r="C1860" t="str">
            <v>Pekerjaan dilakukan secara mekanis</v>
          </cell>
        </row>
        <row r="1861">
          <cell r="A1861">
            <v>2</v>
          </cell>
          <cell r="C1861" t="str">
            <v>Lokasi pekerjaan : di atas tanah rawa</v>
          </cell>
        </row>
        <row r="1862">
          <cell r="A1862">
            <v>3</v>
          </cell>
          <cell r="C1862" t="str">
            <v>Kondisi Jalan   :  sedang / baik</v>
          </cell>
        </row>
        <row r="1863">
          <cell r="A1863">
            <v>4</v>
          </cell>
          <cell r="C1863" t="str">
            <v>Jam kerja efektif per-hari</v>
          </cell>
          <cell r="G1863" t="str">
            <v>Tk</v>
          </cell>
          <cell r="H1863">
            <v>7</v>
          </cell>
          <cell r="I1863" t="str">
            <v>Jam</v>
          </cell>
        </row>
        <row r="1864">
          <cell r="A1864">
            <v>5</v>
          </cell>
          <cell r="C1864" t="str">
            <v>Faktor pengembangan bahan</v>
          </cell>
          <cell r="G1864" t="str">
            <v>Fk</v>
          </cell>
          <cell r="H1864">
            <v>1.2</v>
          </cell>
          <cell r="I1864" t="str">
            <v>-</v>
          </cell>
        </row>
        <row r="1867">
          <cell r="A1867" t="str">
            <v>II.</v>
          </cell>
          <cell r="C1867" t="str">
            <v>URUTAN KERJA</v>
          </cell>
        </row>
        <row r="1869">
          <cell r="A1869">
            <v>1</v>
          </cell>
          <cell r="C1869" t="str">
            <v>Whell Loader memuat ke dalam Dump Truck</v>
          </cell>
        </row>
        <row r="1870">
          <cell r="A1870">
            <v>2</v>
          </cell>
          <cell r="C1870" t="str">
            <v>Dump Truck mengangkut material pilihan</v>
          </cell>
        </row>
        <row r="1871">
          <cell r="C1871" t="str">
            <v>ke lapangan dimana : jarak quari ke lapangan</v>
          </cell>
          <cell r="G1871" t="str">
            <v>L</v>
          </cell>
          <cell r="H1871">
            <v>10</v>
          </cell>
          <cell r="I1871" t="str">
            <v>Km</v>
          </cell>
        </row>
        <row r="1872">
          <cell r="A1872">
            <v>3</v>
          </cell>
          <cell r="C1872" t="str">
            <v>Dump Truck menuang material pilihan di lokasi rawa</v>
          </cell>
        </row>
        <row r="1873">
          <cell r="C1873" t="str">
            <v>yang telah ditetapkan mulai dari tepian rawa hingga</v>
          </cell>
        </row>
        <row r="1874">
          <cell r="C1874" t="str">
            <v>permukaan timbunan mencapai permukaan air rawa.</v>
          </cell>
        </row>
        <row r="1875">
          <cell r="A1875">
            <v>4</v>
          </cell>
          <cell r="C1875" t="str">
            <v>Sekelompok pekerja merapikan timbunan</v>
          </cell>
        </row>
        <row r="1876">
          <cell r="A1876">
            <v>5</v>
          </cell>
          <cell r="C1876" t="str">
            <v>Geotekstil atau batangan kayu (bila diperlukan)</v>
          </cell>
        </row>
        <row r="1877">
          <cell r="C1877" t="str">
            <v>dianggap telah terpasang</v>
          </cell>
        </row>
        <row r="1879">
          <cell r="A1879" t="str">
            <v>III.</v>
          </cell>
          <cell r="C1879" t="str">
            <v>PEMAKAIAN BAHAN, ALAT DAN TENAGA</v>
          </cell>
        </row>
        <row r="1880">
          <cell r="A1880" t="str">
            <v>1.</v>
          </cell>
          <cell r="C1880" t="str">
            <v>BAHAN</v>
          </cell>
        </row>
        <row r="1881">
          <cell r="A1881" t="str">
            <v>1.a.</v>
          </cell>
          <cell r="C1881" t="str">
            <v>Bahan pilihan</v>
          </cell>
          <cell r="G1881" t="str">
            <v>(M09)</v>
          </cell>
          <cell r="H1881">
            <v>1</v>
          </cell>
          <cell r="I1881" t="str">
            <v>M3</v>
          </cell>
        </row>
        <row r="1883">
          <cell r="A1883" t="str">
            <v>2.</v>
          </cell>
          <cell r="C1883" t="str">
            <v>ALAT</v>
          </cell>
        </row>
        <row r="1885">
          <cell r="A1885" t="str">
            <v>2.a.</v>
          </cell>
          <cell r="C1885" t="str">
            <v>DUMP TRUCK</v>
          </cell>
          <cell r="G1885" t="str">
            <v>(E09)</v>
          </cell>
        </row>
        <row r="1886">
          <cell r="C1886" t="str">
            <v>Kapasitas bak</v>
          </cell>
          <cell r="G1886" t="str">
            <v>V</v>
          </cell>
          <cell r="H1886">
            <v>1.9444440000000001</v>
          </cell>
          <cell r="I1886" t="str">
            <v>M3</v>
          </cell>
        </row>
        <row r="1887">
          <cell r="C1887" t="str">
            <v>Faktor  efisiensi alat</v>
          </cell>
          <cell r="G1887" t="str">
            <v>Fa</v>
          </cell>
          <cell r="H1887">
            <v>0.83</v>
          </cell>
          <cell r="I1887" t="str">
            <v>-</v>
          </cell>
          <cell r="Q1887" t="str">
            <v>JUMLAH HARGA BAHAN</v>
          </cell>
          <cell r="U1887">
            <v>25000</v>
          </cell>
        </row>
        <row r="1888">
          <cell r="C1888" t="str">
            <v>Kecepatan rata-rata bermuatan</v>
          </cell>
          <cell r="G1888" t="str">
            <v>v1</v>
          </cell>
          <cell r="H1888">
            <v>45</v>
          </cell>
          <cell r="I1888" t="str">
            <v>KM/Jam</v>
          </cell>
        </row>
        <row r="1889">
          <cell r="C1889" t="str">
            <v>Kecepatan rata-rata kosong</v>
          </cell>
          <cell r="G1889" t="str">
            <v>v2</v>
          </cell>
          <cell r="H1889">
            <v>60</v>
          </cell>
          <cell r="I1889" t="str">
            <v>KM/Jam</v>
          </cell>
          <cell r="L1889" t="str">
            <v>C.</v>
          </cell>
          <cell r="N1889" t="str">
            <v>PERALATAN</v>
          </cell>
        </row>
        <row r="1890">
          <cell r="C1890" t="str">
            <v>Waktusiklus :</v>
          </cell>
          <cell r="G1890" t="str">
            <v>Ts2</v>
          </cell>
          <cell r="L1890" t="str">
            <v>1.</v>
          </cell>
          <cell r="N1890" t="str">
            <v>Dump Truck</v>
          </cell>
          <cell r="O1890" t="str">
            <v>(E08)</v>
          </cell>
          <cell r="P1890" t="str">
            <v>Jam</v>
          </cell>
          <cell r="Q1890">
            <v>0.27194499999999999</v>
          </cell>
          <cell r="R1890">
            <v>153645.58193300001</v>
          </cell>
          <cell r="U1890">
            <v>41783.135878000001</v>
          </cell>
        </row>
        <row r="1891">
          <cell r="C1891" t="str">
            <v>-  Waktu tempuh isi   = (L : v1) x 60</v>
          </cell>
          <cell r="G1891" t="str">
            <v>T1</v>
          </cell>
          <cell r="H1891">
            <v>13.333333</v>
          </cell>
          <cell r="I1891" t="str">
            <v>menit</v>
          </cell>
          <cell r="L1891" t="str">
            <v>2.</v>
          </cell>
          <cell r="N1891" t="str">
            <v>Whell  Loader</v>
          </cell>
          <cell r="O1891" t="str">
            <v>(E15)</v>
          </cell>
          <cell r="P1891" t="str">
            <v>Jam</v>
          </cell>
          <cell r="Q1891">
            <v>1.4874E-2</v>
          </cell>
          <cell r="R1891">
            <v>163808.138695</v>
          </cell>
          <cell r="U1891">
            <v>2436.5333730000002</v>
          </cell>
        </row>
        <row r="1892">
          <cell r="C1892" t="str">
            <v>-  Waktu tempuh kosong   = (L : v2) x 60</v>
          </cell>
          <cell r="G1892" t="str">
            <v>T2</v>
          </cell>
          <cell r="H1892">
            <v>10</v>
          </cell>
          <cell r="I1892" t="str">
            <v>menit</v>
          </cell>
          <cell r="L1892" t="str">
            <v>3.</v>
          </cell>
          <cell r="N1892" t="str">
            <v>Alat  Bantu</v>
          </cell>
          <cell r="P1892" t="str">
            <v>Ls</v>
          </cell>
          <cell r="Q1892">
            <v>1</v>
          </cell>
          <cell r="R1892">
            <v>100</v>
          </cell>
          <cell r="U1892">
            <v>100</v>
          </cell>
        </row>
        <row r="1893">
          <cell r="C1893" t="str">
            <v>- Lain-lain</v>
          </cell>
          <cell r="G1893" t="str">
            <v>T3</v>
          </cell>
          <cell r="H1893">
            <v>3</v>
          </cell>
          <cell r="I1893" t="str">
            <v>menit</v>
          </cell>
        </row>
        <row r="1894">
          <cell r="G1894" t="str">
            <v>Ts1</v>
          </cell>
          <cell r="H1894">
            <v>26.333333</v>
          </cell>
          <cell r="I1894" t="str">
            <v>menit</v>
          </cell>
        </row>
        <row r="1896">
          <cell r="C1896" t="str">
            <v>Kapasitas Produksi / Jam   =</v>
          </cell>
          <cell r="E1896" t="str">
            <v>V x Fa x 60</v>
          </cell>
          <cell r="G1896" t="str">
            <v>Q1</v>
          </cell>
          <cell r="H1896">
            <v>3.6772149999999999</v>
          </cell>
          <cell r="I1896" t="str">
            <v>M3/Jam</v>
          </cell>
        </row>
        <row r="1897">
          <cell r="E1897" t="str">
            <v>Ts1</v>
          </cell>
        </row>
        <row r="1898">
          <cell r="Q1898" t="str">
            <v>JUMLAH HARGA PERALATAN</v>
          </cell>
          <cell r="U1898">
            <v>44319.669252</v>
          </cell>
        </row>
        <row r="1899">
          <cell r="C1899" t="str">
            <v>Koefisien Alat / M3</v>
          </cell>
          <cell r="D1899" t="str">
            <v>=  1  :  Q1</v>
          </cell>
          <cell r="G1899" t="str">
            <v>(E08)</v>
          </cell>
          <cell r="H1899">
            <v>0.27194499999999999</v>
          </cell>
          <cell r="I1899" t="str">
            <v>Jam</v>
          </cell>
        </row>
        <row r="1900">
          <cell r="L1900" t="str">
            <v>D.</v>
          </cell>
          <cell r="N1900" t="str">
            <v>JUMLAH HARGA TENAGA, BAHAN DAN PERALATAN  ( A + B + C )</v>
          </cell>
          <cell r="U1900">
            <v>71747.748529000004</v>
          </cell>
        </row>
        <row r="1901">
          <cell r="L1901" t="str">
            <v>E.</v>
          </cell>
          <cell r="N1901" t="str">
            <v>OVERHEAD &amp; PROFIT</v>
          </cell>
          <cell r="P1901">
            <v>10</v>
          </cell>
          <cell r="Q1901" t="str">
            <v>%  x  D</v>
          </cell>
          <cell r="U1901">
            <v>7174.7748529999999</v>
          </cell>
        </row>
        <row r="1902">
          <cell r="A1902" t="str">
            <v>2.b.</v>
          </cell>
          <cell r="C1902" t="str">
            <v>ALAT  BANTU</v>
          </cell>
          <cell r="L1902" t="str">
            <v>F.</v>
          </cell>
          <cell r="N1902" t="str">
            <v>HARGA SATUAN PEKERJAAN  ( D + E )</v>
          </cell>
          <cell r="U1902">
            <v>78922.523381999999</v>
          </cell>
        </row>
        <row r="1903">
          <cell r="C1903" t="str">
            <v>Diperlukan alat-alat bantu kecil</v>
          </cell>
          <cell r="J1903" t="str">
            <v>Lump Sump</v>
          </cell>
          <cell r="L1903" t="str">
            <v>Note: 1</v>
          </cell>
          <cell r="N1903" t="str">
            <v>SATUAN dapat berdasarkan atas jam operasi untuk Tenaga Kerja dan Peralatan, volume dan/atau ukuran</v>
          </cell>
        </row>
        <row r="1904">
          <cell r="C1904" t="str">
            <v>- Sekop    =         3   buah</v>
          </cell>
          <cell r="N1904" t="str">
            <v>berat untuk bahan-bahan.</v>
          </cell>
        </row>
        <row r="1905">
          <cell r="L1905">
            <v>2</v>
          </cell>
          <cell r="N1905" t="str">
            <v>Kuantitas satuan adalah kuantitas setiap komponen untuk menyelesaikan satu satuan pekerjaan dari nomor</v>
          </cell>
        </row>
        <row r="1906">
          <cell r="N1906" t="str">
            <v>mata pembayaran.</v>
          </cell>
        </row>
        <row r="1907">
          <cell r="L1907">
            <v>3</v>
          </cell>
          <cell r="N1907" t="str">
            <v>Biaya satuan untuk peralatan sudah termasuk bahan bakar, bahan habis dipakai dan operator.</v>
          </cell>
        </row>
        <row r="1908">
          <cell r="L1908">
            <v>4</v>
          </cell>
          <cell r="N1908" t="str">
            <v>Biaya satuan sudah termasuk pengeluaran untuk seluruh pajak yang berkaitan (tetapi tidak termasuk PPN</v>
          </cell>
        </row>
        <row r="1909">
          <cell r="N1909" t="str">
            <v>yang dibayar dari kontrak) dan biaya-biaya lainnya.</v>
          </cell>
        </row>
        <row r="1911">
          <cell r="J1911" t="str">
            <v>Berlanjut ke halaman berikut</v>
          </cell>
        </row>
        <row r="1912">
          <cell r="A1912" t="str">
            <v>ITEM PEMBAYARAN NO.</v>
          </cell>
          <cell r="D1912" t="str">
            <v>:  3.2 (4)</v>
          </cell>
          <cell r="J1912" t="str">
            <v>Analisa EI-324</v>
          </cell>
        </row>
        <row r="1913">
          <cell r="A1913" t="str">
            <v>JENIS PEKERJAAN</v>
          </cell>
          <cell r="D1913" t="str">
            <v>:  Timb. Pilihan Di Atas Tnh. Rawa</v>
          </cell>
        </row>
        <row r="1914">
          <cell r="A1914" t="str">
            <v>SATUAN PEMBAYARAN</v>
          </cell>
          <cell r="D1914" t="str">
            <v>:  M3</v>
          </cell>
          <cell r="H1914" t="str">
            <v>URAIAN ANALISA HARGA SATUAN</v>
          </cell>
        </row>
        <row r="1915">
          <cell r="J1915" t="str">
            <v>Lanjutan</v>
          </cell>
        </row>
        <row r="1917">
          <cell r="A1917" t="str">
            <v>No.</v>
          </cell>
          <cell r="C1917" t="str">
            <v>U R A I A N</v>
          </cell>
          <cell r="G1917" t="str">
            <v>KODE</v>
          </cell>
          <cell r="H1917" t="str">
            <v>KOEF.</v>
          </cell>
          <cell r="I1917" t="str">
            <v>SATUAN</v>
          </cell>
          <cell r="J1917" t="str">
            <v>KETERANGAN</v>
          </cell>
        </row>
        <row r="1920">
          <cell r="A1920" t="str">
            <v>2.c.</v>
          </cell>
          <cell r="C1920" t="str">
            <v>WHELL  LOADER</v>
          </cell>
          <cell r="G1920" t="str">
            <v>(E15)</v>
          </cell>
        </row>
        <row r="1921">
          <cell r="C1921" t="str">
            <v>Kapasitas  Bucket</v>
          </cell>
          <cell r="G1921" t="str">
            <v>V</v>
          </cell>
          <cell r="H1921">
            <v>1.5</v>
          </cell>
          <cell r="I1921" t="str">
            <v>M3</v>
          </cell>
        </row>
        <row r="1922">
          <cell r="C1922" t="str">
            <v>Faktor Bucket</v>
          </cell>
          <cell r="G1922" t="str">
            <v>Fb</v>
          </cell>
          <cell r="H1922">
            <v>0.9</v>
          </cell>
          <cell r="I1922" t="str">
            <v>-</v>
          </cell>
        </row>
        <row r="1923">
          <cell r="C1923" t="str">
            <v>Faktor Efisiensi Alat</v>
          </cell>
          <cell r="G1923" t="str">
            <v>Fa</v>
          </cell>
          <cell r="H1923">
            <v>0.83</v>
          </cell>
          <cell r="I1923" t="str">
            <v>-</v>
          </cell>
        </row>
        <row r="1924">
          <cell r="C1924" t="str">
            <v>Waktu sklus</v>
          </cell>
          <cell r="G1924" t="str">
            <v>Ts1</v>
          </cell>
          <cell r="I1924" t="str">
            <v>menit</v>
          </cell>
        </row>
        <row r="1925">
          <cell r="C1925" t="str">
            <v>- Muat</v>
          </cell>
          <cell r="G1925" t="str">
            <v>T1</v>
          </cell>
          <cell r="H1925">
            <v>0.5</v>
          </cell>
          <cell r="I1925" t="str">
            <v>menit</v>
          </cell>
        </row>
        <row r="1926">
          <cell r="C1926" t="str">
            <v>- Lain-lain</v>
          </cell>
          <cell r="G1926" t="str">
            <v>T2</v>
          </cell>
          <cell r="H1926">
            <v>0.5</v>
          </cell>
          <cell r="I1926" t="str">
            <v>menit</v>
          </cell>
        </row>
        <row r="1927">
          <cell r="G1927" t="str">
            <v>Ts2</v>
          </cell>
          <cell r="H1927">
            <v>1</v>
          </cell>
          <cell r="I1927" t="str">
            <v>menit</v>
          </cell>
        </row>
        <row r="1929">
          <cell r="C1929" t="str">
            <v>Kapasitas Produksi / Jam =</v>
          </cell>
          <cell r="E1929" t="str">
            <v>V  x  Fb x Fa x 60</v>
          </cell>
          <cell r="G1929" t="str">
            <v>Q2</v>
          </cell>
          <cell r="H1929">
            <v>67.23</v>
          </cell>
          <cell r="I1929" t="str">
            <v>M3</v>
          </cell>
        </row>
        <row r="1930">
          <cell r="E1930" t="str">
            <v>Ts1</v>
          </cell>
        </row>
        <row r="1932">
          <cell r="C1932" t="str">
            <v>Koefisienalat / M3</v>
          </cell>
          <cell r="D1932" t="str">
            <v>=   1 : Q2</v>
          </cell>
          <cell r="G1932" t="str">
            <v>(E15)</v>
          </cell>
          <cell r="H1932">
            <v>1.4874E-2</v>
          </cell>
          <cell r="I1932" t="str">
            <v>Jam</v>
          </cell>
        </row>
        <row r="1934">
          <cell r="A1934" t="str">
            <v>3.</v>
          </cell>
          <cell r="C1934" t="str">
            <v>TENAGA</v>
          </cell>
        </row>
        <row r="1935">
          <cell r="C1935" t="str">
            <v>Produksi menentukan : DUMP TRUCK</v>
          </cell>
          <cell r="G1935" t="str">
            <v>Q1</v>
          </cell>
          <cell r="H1935">
            <v>3.6772149999999999</v>
          </cell>
          <cell r="I1935" t="str">
            <v>M3/Jam</v>
          </cell>
        </row>
        <row r="1936">
          <cell r="C1936" t="str">
            <v>Produksi Timbunan / hari  =  Tk x Q1</v>
          </cell>
          <cell r="G1936" t="str">
            <v>Qt</v>
          </cell>
          <cell r="H1936">
            <v>25.740506</v>
          </cell>
          <cell r="I1936" t="str">
            <v>M3</v>
          </cell>
        </row>
        <row r="1937">
          <cell r="C1937" t="str">
            <v>Asumsi permukaan hamparan di permukaan rawa :</v>
          </cell>
        </row>
        <row r="1939">
          <cell r="C1939" t="str">
            <v>Kebutuhan tenaga :</v>
          </cell>
        </row>
        <row r="1940">
          <cell r="D1940" t="str">
            <v>- Pekerja</v>
          </cell>
          <cell r="G1940" t="str">
            <v>P</v>
          </cell>
          <cell r="H1940">
            <v>2</v>
          </cell>
          <cell r="I1940" t="str">
            <v>orang</v>
          </cell>
        </row>
        <row r="1941">
          <cell r="D1941" t="str">
            <v>- Mandor</v>
          </cell>
          <cell r="G1941" t="str">
            <v>M</v>
          </cell>
          <cell r="H1941">
            <v>1</v>
          </cell>
          <cell r="I1941" t="str">
            <v>orang</v>
          </cell>
        </row>
        <row r="1944">
          <cell r="C1944" t="str">
            <v>Koefisien tenaga / M3   :</v>
          </cell>
        </row>
        <row r="1945">
          <cell r="D1945" t="str">
            <v>- Pekerja</v>
          </cell>
          <cell r="E1945" t="str">
            <v>= (Tk x P) : Qt</v>
          </cell>
          <cell r="G1945" t="str">
            <v>(L01)</v>
          </cell>
          <cell r="H1945">
            <v>0.54388999999999998</v>
          </cell>
          <cell r="I1945" t="str">
            <v>Jam</v>
          </cell>
        </row>
        <row r="1946">
          <cell r="D1946" t="str">
            <v>- Mandor</v>
          </cell>
          <cell r="E1946" t="str">
            <v>= (Tk x M) : Qt</v>
          </cell>
          <cell r="G1946" t="str">
            <v>(L02)</v>
          </cell>
          <cell r="H1946">
            <v>0.27194499999999999</v>
          </cell>
          <cell r="I1946" t="str">
            <v>Jam</v>
          </cell>
        </row>
        <row r="1949">
          <cell r="A1949" t="str">
            <v>4.</v>
          </cell>
          <cell r="C1949" t="str">
            <v>HARGA DASAR SATUAN UPAH, BAHAN DAN ALAT</v>
          </cell>
        </row>
        <row r="1950">
          <cell r="C1950" t="str">
            <v>Lihat lampiran.</v>
          </cell>
        </row>
        <row r="1953">
          <cell r="A1953" t="str">
            <v>5.</v>
          </cell>
          <cell r="C1953" t="str">
            <v>ANALISA HARGA SATUAN PEKERJAAN</v>
          </cell>
        </row>
        <row r="1954">
          <cell r="C1954" t="str">
            <v>Lihat perhitungan dalam FORMULIR STANDAR UNTUK</v>
          </cell>
        </row>
        <row r="1955">
          <cell r="C1955" t="str">
            <v>PEREKEMAN ANALISA MASING-MASING HARGA</v>
          </cell>
        </row>
        <row r="1956">
          <cell r="C1956" t="str">
            <v>SATUAN.</v>
          </cell>
        </row>
        <row r="1957">
          <cell r="C1957" t="str">
            <v>Didapat Harga Satuan Pekerjaan :</v>
          </cell>
        </row>
        <row r="1959">
          <cell r="C1959" t="str">
            <v>Rp.</v>
          </cell>
          <cell r="D1959">
            <v>78922.523381999999</v>
          </cell>
          <cell r="E1959" t="str">
            <v>/ M3</v>
          </cell>
        </row>
        <row r="1962">
          <cell r="A1962" t="str">
            <v>6.</v>
          </cell>
          <cell r="C1962" t="str">
            <v>WAKTU PELAKSANAAN YANG DIPERLUKAN</v>
          </cell>
        </row>
        <row r="1963">
          <cell r="C1963" t="str">
            <v>Masa Pelaksanaan :</v>
          </cell>
          <cell r="D1963" t="str">
            <v>. . . . . . . . . . . .</v>
          </cell>
          <cell r="E1963" t="str">
            <v>bulan</v>
          </cell>
        </row>
        <row r="1965">
          <cell r="A1965" t="str">
            <v>7.</v>
          </cell>
          <cell r="C1965" t="str">
            <v>VOLUME PEKERJAAN YANG DIPERLUKAN</v>
          </cell>
        </row>
        <row r="1966">
          <cell r="C1966" t="str">
            <v>Volume pekerjaan  :</v>
          </cell>
          <cell r="D1966">
            <v>1</v>
          </cell>
          <cell r="E1966" t="str">
            <v>M3</v>
          </cell>
        </row>
        <row r="1971">
          <cell r="T1971" t="str">
            <v>Analisa EI-331</v>
          </cell>
        </row>
        <row r="1973">
          <cell r="A1973" t="str">
            <v>ITEM PEMBAYARAN NO.</v>
          </cell>
          <cell r="D1973" t="str">
            <v>:  3.3 (1)</v>
          </cell>
          <cell r="J1973" t="str">
            <v>Analisa EI-331</v>
          </cell>
          <cell r="L1973" t="str">
            <v>FORMULIR STANDAR UNTUK</v>
          </cell>
        </row>
        <row r="1974">
          <cell r="A1974" t="str">
            <v>JENIS PEKERJAAN</v>
          </cell>
          <cell r="D1974" t="str">
            <v>:  Penyiapan Badan Jalan pada Galian</v>
          </cell>
          <cell r="L1974" t="str">
            <v>PEREKAMAN ANALISA MASING-MASING HARGA SATUAN</v>
          </cell>
        </row>
        <row r="1975">
          <cell r="A1975" t="str">
            <v>SATUAN PEMBAYARAN</v>
          </cell>
          <cell r="D1975" t="str">
            <v>:  M2</v>
          </cell>
          <cell r="F1975" t="str">
            <v>Biasa</v>
          </cell>
          <cell r="H1975" t="str">
            <v>URAIAN ANALISA HARGA SATUAN</v>
          </cell>
          <cell r="L1975">
            <v>0</v>
          </cell>
        </row>
        <row r="1978">
          <cell r="A1978" t="str">
            <v>No.</v>
          </cell>
          <cell r="C1978" t="str">
            <v>U R A I A N</v>
          </cell>
          <cell r="G1978" t="str">
            <v>KODE</v>
          </cell>
          <cell r="H1978" t="str">
            <v>KOEF.</v>
          </cell>
          <cell r="I1978" t="str">
            <v>SATUAN</v>
          </cell>
          <cell r="J1978" t="str">
            <v>KETERANGAN</v>
          </cell>
          <cell r="L1978" t="str">
            <v>PROYEK</v>
          </cell>
          <cell r="O1978" t="str">
            <v>:</v>
          </cell>
        </row>
        <row r="1979">
          <cell r="L1979" t="str">
            <v>No. PAKET KONTRAK</v>
          </cell>
          <cell r="O1979" t="str">
            <v>:</v>
          </cell>
        </row>
        <row r="1980">
          <cell r="L1980" t="str">
            <v>NAMA PAKET</v>
          </cell>
          <cell r="O1980" t="str">
            <v>:</v>
          </cell>
        </row>
        <row r="1981">
          <cell r="A1981" t="str">
            <v>I.</v>
          </cell>
          <cell r="C1981" t="str">
            <v>ASUMSI</v>
          </cell>
          <cell r="L1981" t="str">
            <v>PROP / KAB / KODYA</v>
          </cell>
          <cell r="O1981" t="str">
            <v>:</v>
          </cell>
        </row>
        <row r="1982">
          <cell r="A1982">
            <v>1</v>
          </cell>
          <cell r="C1982" t="str">
            <v>Pekerjaan dilaksanakan hanya pada tanah  galian</v>
          </cell>
          <cell r="L1982" t="str">
            <v>ITEM PEMBAYARAN NO.</v>
          </cell>
          <cell r="O1982" t="str">
            <v>:  3.3 (1)</v>
          </cell>
          <cell r="R1982" t="str">
            <v>PERKIRAAN VOL. PEK.</v>
          </cell>
          <cell r="T1982" t="str">
            <v>:</v>
          </cell>
          <cell r="U1982">
            <v>1</v>
          </cell>
        </row>
        <row r="1983">
          <cell r="A1983">
            <v>2</v>
          </cell>
          <cell r="C1983" t="str">
            <v>Pekerjaan dilakukan secara mekanis</v>
          </cell>
          <cell r="L1983" t="str">
            <v>JENIS PEKERJAAN</v>
          </cell>
          <cell r="O1983" t="str">
            <v>:  Penyiapan Badan Jalan pada Galian</v>
          </cell>
          <cell r="R1983" t="str">
            <v>TOTAL HARGA (Rp.)</v>
          </cell>
          <cell r="T1983" t="str">
            <v>:</v>
          </cell>
          <cell r="U1983">
            <v>809086.35646899999</v>
          </cell>
        </row>
        <row r="1984">
          <cell r="A1984">
            <v>3</v>
          </cell>
          <cell r="C1984" t="str">
            <v>Lokasi pekerjaan : sepanjang jalan</v>
          </cell>
          <cell r="L1984" t="str">
            <v>SATUAN PEMBAYARAN</v>
          </cell>
          <cell r="O1984" t="str">
            <v>:  M2</v>
          </cell>
          <cell r="Q1984" t="str">
            <v>Biasa</v>
          </cell>
          <cell r="R1984" t="str">
            <v>% THD. BIAYA PROYEK</v>
          </cell>
          <cell r="T1984" t="str">
            <v>:</v>
          </cell>
          <cell r="U1984" t="str">
            <v>#DIV/0!</v>
          </cell>
        </row>
        <row r="1985">
          <cell r="A1985">
            <v>4</v>
          </cell>
          <cell r="C1985" t="str">
            <v>Kondisi Jalan   : jelek / belum padat</v>
          </cell>
        </row>
        <row r="1986">
          <cell r="A1986">
            <v>5</v>
          </cell>
          <cell r="C1986" t="str">
            <v>Jam kerja efektif per-hari</v>
          </cell>
          <cell r="G1986" t="str">
            <v>Tk</v>
          </cell>
          <cell r="H1986">
            <v>7</v>
          </cell>
          <cell r="I1986" t="str">
            <v>Jam</v>
          </cell>
        </row>
        <row r="1987">
          <cell r="Q1987" t="str">
            <v>PERKIRAAN</v>
          </cell>
          <cell r="R1987" t="str">
            <v>HARGA</v>
          </cell>
          <cell r="S1987" t="str">
            <v>JUMLAH</v>
          </cell>
        </row>
        <row r="1988">
          <cell r="L1988" t="str">
            <v>NO.</v>
          </cell>
          <cell r="N1988" t="str">
            <v>KOMPONEN</v>
          </cell>
          <cell r="P1988" t="str">
            <v>SATUAN</v>
          </cell>
          <cell r="Q1988" t="str">
            <v>KUANTITAS</v>
          </cell>
          <cell r="R1988" t="str">
            <v>SATUAN</v>
          </cell>
          <cell r="S1988" t="str">
            <v>HARGA</v>
          </cell>
        </row>
        <row r="1989">
          <cell r="A1989" t="str">
            <v>II.</v>
          </cell>
          <cell r="C1989" t="str">
            <v>URUTAN KERJA</v>
          </cell>
          <cell r="R1989" t="str">
            <v>(Rp.)</v>
          </cell>
          <cell r="S1989" t="str">
            <v>(Rp.)</v>
          </cell>
        </row>
        <row r="1990">
          <cell r="A1990">
            <v>1</v>
          </cell>
          <cell r="C1990" t="str">
            <v>Motor Grader meratakan permukaan hasil galian</v>
          </cell>
        </row>
        <row r="1991">
          <cell r="A1991">
            <v>2</v>
          </cell>
          <cell r="C1991" t="str">
            <v>Vibro Roller memadatkan permukaan yang telah</v>
          </cell>
        </row>
        <row r="1992">
          <cell r="C1992" t="str">
            <v>dipotong/diratakan oleh Motor Grader</v>
          </cell>
          <cell r="L1992" t="str">
            <v>A.</v>
          </cell>
          <cell r="N1992" t="str">
            <v>TENAGA</v>
          </cell>
        </row>
        <row r="1993">
          <cell r="A1993">
            <v>3</v>
          </cell>
          <cell r="C1993" t="str">
            <v>Sekelompok pekerja akan membantu meratakan</v>
          </cell>
        </row>
        <row r="1994">
          <cell r="C1994" t="str">
            <v>badan jalan dengan alat bantu</v>
          </cell>
          <cell r="L1994" t="str">
            <v>1.</v>
          </cell>
          <cell r="N1994" t="str">
            <v>Pekerja</v>
          </cell>
          <cell r="O1994" t="str">
            <v>(L01)</v>
          </cell>
          <cell r="P1994" t="str">
            <v>jam</v>
          </cell>
          <cell r="Q1994">
            <v>1.6063999999999998E-2</v>
          </cell>
          <cell r="R1994">
            <v>2857.14</v>
          </cell>
          <cell r="U1994">
            <v>45.897830999999996</v>
          </cell>
        </row>
        <row r="1995">
          <cell r="L1995" t="str">
            <v>2.</v>
          </cell>
          <cell r="N1995" t="str">
            <v>Mandor</v>
          </cell>
          <cell r="O1995" t="str">
            <v>(L02)</v>
          </cell>
          <cell r="P1995" t="str">
            <v>jam</v>
          </cell>
          <cell r="Q1995">
            <v>4.0159999999999996E-3</v>
          </cell>
          <cell r="R1995">
            <v>3214.29</v>
          </cell>
          <cell r="U1995">
            <v>12.908795</v>
          </cell>
        </row>
        <row r="1998">
          <cell r="Q1998" t="str">
            <v>JUMLAH HARGA TENAGA</v>
          </cell>
          <cell r="U1998">
            <v>58.806626999999999</v>
          </cell>
        </row>
        <row r="2000">
          <cell r="L2000" t="str">
            <v>B.</v>
          </cell>
          <cell r="N2000" t="str">
            <v>BAHAN</v>
          </cell>
        </row>
        <row r="2001">
          <cell r="A2001" t="str">
            <v>III.</v>
          </cell>
          <cell r="C2001" t="str">
            <v>PEMAKAIAN BAHAN, ALAT DAN TENAGA</v>
          </cell>
        </row>
        <row r="2002">
          <cell r="A2002" t="str">
            <v>1.</v>
          </cell>
          <cell r="C2002" t="str">
            <v>BAHAN</v>
          </cell>
        </row>
        <row r="2003">
          <cell r="C2003" t="str">
            <v>Tidak diperlukan bahan / material</v>
          </cell>
        </row>
        <row r="2005">
          <cell r="A2005" t="str">
            <v>2.</v>
          </cell>
          <cell r="C2005" t="str">
            <v>ALAT</v>
          </cell>
        </row>
        <row r="2006">
          <cell r="A2006" t="str">
            <v>2.a.</v>
          </cell>
          <cell r="C2006" t="str">
            <v>MOTOR GRADER</v>
          </cell>
          <cell r="G2006" t="str">
            <v>(E13)</v>
          </cell>
        </row>
        <row r="2007">
          <cell r="C2007" t="str">
            <v>Panjang operasi grader sekali jalan</v>
          </cell>
          <cell r="G2007" t="str">
            <v>Lh</v>
          </cell>
          <cell r="H2007">
            <v>50</v>
          </cell>
          <cell r="I2007" t="str">
            <v>M</v>
          </cell>
        </row>
        <row r="2008">
          <cell r="C2008" t="str">
            <v>Lebar Efektif kerja Blade</v>
          </cell>
          <cell r="G2008" t="str">
            <v>b</v>
          </cell>
          <cell r="H2008">
            <v>2.4</v>
          </cell>
          <cell r="I2008" t="str">
            <v>M</v>
          </cell>
        </row>
        <row r="2009">
          <cell r="C2009" t="str">
            <v>Faktor Efisiensi Alat</v>
          </cell>
          <cell r="G2009" t="str">
            <v>Fa</v>
          </cell>
          <cell r="H2009">
            <v>0.83</v>
          </cell>
          <cell r="I2009" t="str">
            <v>-</v>
          </cell>
        </row>
        <row r="2010">
          <cell r="C2010" t="str">
            <v>Kecepatan rata-rata alat</v>
          </cell>
          <cell r="G2010" t="str">
            <v>v</v>
          </cell>
          <cell r="H2010">
            <v>2</v>
          </cell>
          <cell r="I2010" t="str">
            <v>Km / Jam</v>
          </cell>
        </row>
        <row r="2011">
          <cell r="C2011" t="str">
            <v>Jumlah lintasan</v>
          </cell>
          <cell r="G2011" t="str">
            <v>n</v>
          </cell>
          <cell r="H2011">
            <v>6</v>
          </cell>
          <cell r="I2011" t="str">
            <v>lintasan</v>
          </cell>
        </row>
        <row r="2012">
          <cell r="C2012" t="str">
            <v>Waktu siklus</v>
          </cell>
          <cell r="G2012" t="str">
            <v>Ts1</v>
          </cell>
        </row>
        <row r="2013">
          <cell r="C2013" t="str">
            <v>- Perataan 1 kali lintasan    = Lh : (v x 1000) x 60</v>
          </cell>
          <cell r="G2013" t="str">
            <v>T1</v>
          </cell>
          <cell r="H2013">
            <v>1.5</v>
          </cell>
          <cell r="I2013" t="str">
            <v>menit</v>
          </cell>
        </row>
        <row r="2014">
          <cell r="C2014" t="str">
            <v>- Lain-lain</v>
          </cell>
          <cell r="G2014" t="str">
            <v>T2</v>
          </cell>
          <cell r="H2014">
            <v>1</v>
          </cell>
          <cell r="I2014" t="str">
            <v>menit</v>
          </cell>
        </row>
        <row r="2015">
          <cell r="G2015" t="str">
            <v>Ts1</v>
          </cell>
          <cell r="H2015">
            <v>2.5</v>
          </cell>
          <cell r="I2015" t="str">
            <v>menit</v>
          </cell>
        </row>
        <row r="2017">
          <cell r="C2017" t="str">
            <v>Kapasitas Produksi / Jam   =</v>
          </cell>
          <cell r="E2017" t="str">
            <v>Lh x b x Fa x 60</v>
          </cell>
          <cell r="G2017" t="str">
            <v>Q1</v>
          </cell>
          <cell r="H2017">
            <v>398.4</v>
          </cell>
          <cell r="I2017" t="str">
            <v>M2</v>
          </cell>
        </row>
        <row r="2018">
          <cell r="E2018" t="str">
            <v>n x Ts</v>
          </cell>
        </row>
        <row r="2020">
          <cell r="C2020" t="str">
            <v>Koefisien Alat / m2</v>
          </cell>
          <cell r="D2020" t="str">
            <v>=  1  :  Q1</v>
          </cell>
          <cell r="G2020" t="str">
            <v>(E13)</v>
          </cell>
          <cell r="H2020">
            <v>2.5100000000000001E-3</v>
          </cell>
          <cell r="I2020" t="str">
            <v>Jam</v>
          </cell>
        </row>
        <row r="2022">
          <cell r="A2022" t="str">
            <v>2.b.</v>
          </cell>
          <cell r="C2022" t="str">
            <v>VIBRATOR ROLLER</v>
          </cell>
          <cell r="G2022" t="str">
            <v>(E19)</v>
          </cell>
        </row>
        <row r="2023">
          <cell r="C2023" t="str">
            <v>Kecepatan rata-rata alat</v>
          </cell>
          <cell r="G2023" t="str">
            <v>v</v>
          </cell>
          <cell r="H2023">
            <v>2</v>
          </cell>
          <cell r="I2023" t="str">
            <v>Km / jam</v>
          </cell>
        </row>
        <row r="2024">
          <cell r="C2024" t="str">
            <v>Lebar efektif pemadatan</v>
          </cell>
          <cell r="G2024" t="str">
            <v>b</v>
          </cell>
          <cell r="H2024">
            <v>1.2</v>
          </cell>
          <cell r="I2024" t="str">
            <v>M</v>
          </cell>
        </row>
        <row r="2025">
          <cell r="C2025" t="str">
            <v>Jumlah lintasan</v>
          </cell>
          <cell r="G2025" t="str">
            <v>n</v>
          </cell>
          <cell r="H2025">
            <v>8</v>
          </cell>
          <cell r="I2025" t="str">
            <v>lintasan</v>
          </cell>
        </row>
        <row r="2026">
          <cell r="C2026" t="str">
            <v>Faktor efisiensi alat</v>
          </cell>
          <cell r="G2026" t="str">
            <v>Fa</v>
          </cell>
          <cell r="H2026">
            <v>0.83</v>
          </cell>
          <cell r="I2026" t="str">
            <v>-</v>
          </cell>
        </row>
        <row r="2028">
          <cell r="C2028" t="str">
            <v>Kapasitas Produksi / Jam   =</v>
          </cell>
          <cell r="E2028" t="str">
            <v>(v x 1000) x b x Fa</v>
          </cell>
          <cell r="G2028" t="str">
            <v>Q2</v>
          </cell>
          <cell r="H2028">
            <v>249</v>
          </cell>
          <cell r="I2028" t="str">
            <v>M2</v>
          </cell>
        </row>
        <row r="2029">
          <cell r="E2029" t="str">
            <v>n</v>
          </cell>
        </row>
        <row r="2031">
          <cell r="C2031" t="str">
            <v>Koefisien Alat / m2</v>
          </cell>
          <cell r="D2031" t="str">
            <v>=  1  :  Q2</v>
          </cell>
          <cell r="G2031" t="str">
            <v>(E19)</v>
          </cell>
          <cell r="H2031">
            <v>4.0159999999999996E-3</v>
          </cell>
          <cell r="I2031" t="str">
            <v>Jam</v>
          </cell>
        </row>
        <row r="2033">
          <cell r="J2033" t="str">
            <v>Berlanjut ke halaman berikut</v>
          </cell>
        </row>
        <row r="2034">
          <cell r="A2034" t="str">
            <v>ITEM PEMBAYARAN NO.</v>
          </cell>
          <cell r="D2034" t="str">
            <v>:  3.3 (1)</v>
          </cell>
          <cell r="J2034" t="str">
            <v>Analisa EI-331</v>
          </cell>
        </row>
        <row r="2035">
          <cell r="A2035" t="str">
            <v>JENIS PEKERJAAN</v>
          </cell>
          <cell r="D2035" t="str">
            <v>:  Penyiapan Badan Jalan pada Galian</v>
          </cell>
        </row>
        <row r="2036">
          <cell r="A2036" t="str">
            <v>SATUAN PEMBAYARAN</v>
          </cell>
          <cell r="D2036" t="str">
            <v>:  M2</v>
          </cell>
          <cell r="H2036" t="str">
            <v>URAIAN ANALISA HARGA SATUAN</v>
          </cell>
        </row>
        <row r="2037">
          <cell r="J2037" t="str">
            <v>Lanjutan</v>
          </cell>
        </row>
        <row r="2039">
          <cell r="A2039" t="str">
            <v>No.</v>
          </cell>
          <cell r="C2039" t="str">
            <v>U R A I A N</v>
          </cell>
          <cell r="G2039" t="str">
            <v>KODE</v>
          </cell>
          <cell r="H2039" t="str">
            <v>KOEF.</v>
          </cell>
          <cell r="I2039" t="str">
            <v>SATUAN</v>
          </cell>
          <cell r="J2039" t="str">
            <v>KETERANGAN</v>
          </cell>
        </row>
        <row r="2042">
          <cell r="A2042" t="str">
            <v>2.c.</v>
          </cell>
          <cell r="C2042" t="str">
            <v>WATER TANK TRUCK</v>
          </cell>
          <cell r="G2042" t="str">
            <v>(E23)</v>
          </cell>
        </row>
        <row r="2043">
          <cell r="C2043" t="str">
            <v>Volume tangki air</v>
          </cell>
          <cell r="G2043" t="str">
            <v>V</v>
          </cell>
          <cell r="H2043">
            <v>4</v>
          </cell>
          <cell r="I2043" t="str">
            <v>M3</v>
          </cell>
        </row>
        <row r="2044">
          <cell r="C2044" t="str">
            <v>Kebutuhan air / M2 permukaan padat</v>
          </cell>
          <cell r="G2044" t="str">
            <v>Wc</v>
          </cell>
          <cell r="H2044">
            <v>0.01</v>
          </cell>
          <cell r="I2044" t="str">
            <v>M3</v>
          </cell>
        </row>
        <row r="2045">
          <cell r="C2045" t="str">
            <v>Pengisian Tangki / jam</v>
          </cell>
          <cell r="G2045" t="str">
            <v>n</v>
          </cell>
          <cell r="H2045">
            <v>1</v>
          </cell>
          <cell r="I2045" t="str">
            <v>kali</v>
          </cell>
        </row>
        <row r="2046">
          <cell r="C2046" t="str">
            <v>Faktor efisiensi alat</v>
          </cell>
          <cell r="G2046" t="str">
            <v>Fa</v>
          </cell>
          <cell r="H2046">
            <v>0.83</v>
          </cell>
          <cell r="I2046" t="str">
            <v>-</v>
          </cell>
        </row>
        <row r="2048">
          <cell r="C2048" t="str">
            <v>Kapasitas Produksi / Jam   =</v>
          </cell>
          <cell r="E2048" t="str">
            <v>V  x  n x Fa</v>
          </cell>
          <cell r="G2048" t="str">
            <v>Q3</v>
          </cell>
          <cell r="H2048">
            <v>332</v>
          </cell>
          <cell r="I2048" t="str">
            <v>M2</v>
          </cell>
        </row>
        <row r="2049">
          <cell r="E2049" t="str">
            <v>Wc</v>
          </cell>
        </row>
        <row r="2051">
          <cell r="C2051" t="str">
            <v>Koefisien Alat / m2</v>
          </cell>
          <cell r="D2051" t="str">
            <v>=  1  :  Q3</v>
          </cell>
          <cell r="G2051" t="str">
            <v>(E23)</v>
          </cell>
          <cell r="H2051">
            <v>3.0119999999999999E-3</v>
          </cell>
          <cell r="I2051" t="str">
            <v>Jam</v>
          </cell>
        </row>
        <row r="2054">
          <cell r="A2054" t="str">
            <v>2.d.</v>
          </cell>
          <cell r="C2054" t="str">
            <v>ALAT  BANTU</v>
          </cell>
        </row>
        <row r="2055">
          <cell r="C2055" t="str">
            <v>Diperlukan alat-alat bantu kecil</v>
          </cell>
          <cell r="J2055" t="str">
            <v>Lump Sum</v>
          </cell>
        </row>
        <row r="2056">
          <cell r="C2056" t="str">
            <v>- Sekop    =         3   buah</v>
          </cell>
        </row>
        <row r="2059">
          <cell r="A2059" t="str">
            <v>3.</v>
          </cell>
          <cell r="C2059" t="str">
            <v>TENAGA</v>
          </cell>
        </row>
        <row r="2060">
          <cell r="C2060" t="str">
            <v>Produksi menentukan : VIBRATORY  ROLLER</v>
          </cell>
          <cell r="G2060" t="str">
            <v>Q2</v>
          </cell>
          <cell r="H2060">
            <v>249</v>
          </cell>
          <cell r="I2060" t="str">
            <v>M2/Jam</v>
          </cell>
        </row>
        <row r="2061">
          <cell r="C2061" t="str">
            <v>Produksi Pekerjaan / hari  =  Tk x Q1</v>
          </cell>
          <cell r="G2061" t="str">
            <v>Qt</v>
          </cell>
          <cell r="H2061">
            <v>1743</v>
          </cell>
          <cell r="I2061" t="str">
            <v>M2</v>
          </cell>
        </row>
        <row r="2062">
          <cell r="C2062" t="str">
            <v>Kebutuhan tenaga :</v>
          </cell>
        </row>
        <row r="2063">
          <cell r="D2063" t="str">
            <v>- Pekerja</v>
          </cell>
          <cell r="G2063" t="str">
            <v>P</v>
          </cell>
          <cell r="H2063">
            <v>4</v>
          </cell>
          <cell r="I2063" t="str">
            <v>orang</v>
          </cell>
        </row>
        <row r="2064">
          <cell r="D2064" t="str">
            <v>- Mandor</v>
          </cell>
          <cell r="G2064" t="str">
            <v>M</v>
          </cell>
          <cell r="H2064">
            <v>1</v>
          </cell>
          <cell r="I2064" t="str">
            <v>orang</v>
          </cell>
        </row>
        <row r="2067">
          <cell r="C2067" t="str">
            <v>Koefisien tenaga / M2</v>
          </cell>
        </row>
        <row r="2068">
          <cell r="D2068" t="str">
            <v>- Pekerja</v>
          </cell>
          <cell r="E2068" t="str">
            <v>= (Tk x P) : Qt</v>
          </cell>
          <cell r="G2068" t="str">
            <v>(L01)</v>
          </cell>
          <cell r="H2068">
            <v>1.6063999999999998E-2</v>
          </cell>
          <cell r="I2068" t="str">
            <v>Jam</v>
          </cell>
        </row>
        <row r="2069">
          <cell r="D2069" t="str">
            <v>- Mandor</v>
          </cell>
          <cell r="E2069" t="str">
            <v>= (Tk x M) : Qt</v>
          </cell>
          <cell r="G2069" t="str">
            <v>(L02)</v>
          </cell>
          <cell r="H2069">
            <v>4.0159999999999996E-3</v>
          </cell>
          <cell r="I2069" t="str">
            <v>Jam</v>
          </cell>
        </row>
        <row r="2072">
          <cell r="A2072" t="str">
            <v>4.</v>
          </cell>
          <cell r="C2072" t="str">
            <v>HARGA DASAR SATUAN UPAH, BAHAN DAN ALAT</v>
          </cell>
        </row>
        <row r="2073">
          <cell r="C2073" t="str">
            <v>Lihat lampiran.</v>
          </cell>
        </row>
        <row r="2076">
          <cell r="A2076" t="str">
            <v>5.</v>
          </cell>
          <cell r="C2076" t="str">
            <v>ANALISA HARGA SATUAN PEKERJAAN</v>
          </cell>
        </row>
        <row r="2077">
          <cell r="C2077" t="str">
            <v>Lihat perhitungan dalam FORMULIR STANDAR UNTUK</v>
          </cell>
        </row>
        <row r="2078">
          <cell r="C2078" t="str">
            <v>PEREKEMAN ANALISA MASING-MASING HARGA</v>
          </cell>
        </row>
        <row r="2079">
          <cell r="C2079" t="str">
            <v>SATUAN.</v>
          </cell>
        </row>
        <row r="2080">
          <cell r="C2080" t="str">
            <v>Didapat Harga Satuan Pekerjaan :</v>
          </cell>
        </row>
        <row r="2082">
          <cell r="C2082" t="str">
            <v>Rp.</v>
          </cell>
          <cell r="D2082">
            <v>1891.534827</v>
          </cell>
          <cell r="E2082" t="str">
            <v>/ M2</v>
          </cell>
        </row>
        <row r="2085">
          <cell r="A2085" t="str">
            <v>6.</v>
          </cell>
          <cell r="C2085" t="str">
            <v>WAKTU PELAKSANAAN YANG DIPERLUKAN</v>
          </cell>
        </row>
        <row r="2086">
          <cell r="C2086" t="str">
            <v>Masa Pelaksanaan :</v>
          </cell>
          <cell r="D2086" t="str">
            <v>. . . . . . . . . . . .</v>
          </cell>
          <cell r="E2086" t="str">
            <v>bulan</v>
          </cell>
        </row>
        <row r="2088">
          <cell r="A2088" t="str">
            <v>7.</v>
          </cell>
          <cell r="C2088" t="str">
            <v>VOLUME PEKERJAAN YANG DIPERLUKAN</v>
          </cell>
        </row>
        <row r="2089">
          <cell r="C2089" t="str">
            <v>Volume pekerjaan  :</v>
          </cell>
          <cell r="D2089">
            <v>1</v>
          </cell>
          <cell r="E2089" t="str">
            <v>M2</v>
          </cell>
        </row>
        <row r="2094">
          <cell r="A2094" t="str">
            <v>ITEM PEMBAYARAN NO.</v>
          </cell>
          <cell r="D2094" t="str">
            <v>:  3.1.(7)</v>
          </cell>
          <cell r="J2094" t="str">
            <v>Analisa EI-312</v>
          </cell>
        </row>
        <row r="2095">
          <cell r="A2095" t="str">
            <v>JENIS PEKERJAAN</v>
          </cell>
          <cell r="D2095" t="str">
            <v>:  Pembongk Perk Beraspal dg Cold Milling Machine</v>
          </cell>
        </row>
        <row r="2096">
          <cell r="A2096" t="str">
            <v>SATUAN PEMBAYARAN</v>
          </cell>
          <cell r="D2096" t="str">
            <v>:  M3</v>
          </cell>
          <cell r="H2096" t="str">
            <v>URAIAN ANALISA HARGA SATUAN</v>
          </cell>
        </row>
        <row r="2099">
          <cell r="A2099" t="str">
            <v>No.</v>
          </cell>
          <cell r="C2099" t="str">
            <v>U R A I A N</v>
          </cell>
          <cell r="G2099" t="str">
            <v>KODE</v>
          </cell>
          <cell r="H2099" t="str">
            <v>KOEF.</v>
          </cell>
          <cell r="I2099" t="str">
            <v>SATUAN</v>
          </cell>
          <cell r="J2099" t="str">
            <v>KETERANGAN</v>
          </cell>
        </row>
        <row r="2102">
          <cell r="A2102" t="str">
            <v>I.</v>
          </cell>
          <cell r="C2102" t="str">
            <v>ASUMSI</v>
          </cell>
        </row>
        <row r="2103">
          <cell r="A2103">
            <v>1</v>
          </cell>
          <cell r="C2103" t="str">
            <v>Pekerjaan dilakukan secara mekanik</v>
          </cell>
        </row>
        <row r="2104">
          <cell r="A2104">
            <v>2</v>
          </cell>
          <cell r="C2104" t="str">
            <v>Lokasi pekerjaan : sepanjang jalan</v>
          </cell>
        </row>
        <row r="2105">
          <cell r="A2105">
            <v>3</v>
          </cell>
          <cell r="C2105" t="str">
            <v>Kondisi Jalan   :  sedang / baik</v>
          </cell>
        </row>
        <row r="2106">
          <cell r="A2106">
            <v>4</v>
          </cell>
          <cell r="C2106" t="str">
            <v>Jam kerja efektif per-hari</v>
          </cell>
          <cell r="G2106" t="str">
            <v>Tk</v>
          </cell>
          <cell r="H2106">
            <v>7</v>
          </cell>
          <cell r="I2106" t="str">
            <v>Jam</v>
          </cell>
        </row>
        <row r="2107">
          <cell r="A2107">
            <v>5</v>
          </cell>
          <cell r="C2107" t="str">
            <v>Faktor pengembangan bahan</v>
          </cell>
          <cell r="G2107" t="str">
            <v>Fk</v>
          </cell>
          <cell r="H2107">
            <v>1.24</v>
          </cell>
          <cell r="I2107" t="str">
            <v>-</v>
          </cell>
        </row>
        <row r="2110">
          <cell r="A2110" t="str">
            <v>II.</v>
          </cell>
          <cell r="C2110" t="str">
            <v>URUTAN KERJA</v>
          </cell>
        </row>
        <row r="2111">
          <cell r="A2111">
            <v>1</v>
          </cell>
          <cell r="C2111" t="str">
            <v>Aspal yg dikeruk umumnya berada di badan jalan</v>
          </cell>
        </row>
        <row r="2112">
          <cell r="A2112">
            <v>2</v>
          </cell>
          <cell r="C2112" t="str">
            <v>Pengerukan dilakukan dengan Cold Milling</v>
          </cell>
        </row>
        <row r="2113">
          <cell r="C2113" t="str">
            <v>dimuat ke dlm Truk</v>
          </cell>
        </row>
        <row r="2114">
          <cell r="A2114">
            <v>3</v>
          </cell>
          <cell r="C2114" t="str">
            <v>Dump Truck membuang material hasil galian keluar</v>
          </cell>
        </row>
        <row r="2115">
          <cell r="C2115" t="str">
            <v>lokasi jalan sejauh :</v>
          </cell>
          <cell r="G2115" t="str">
            <v>L</v>
          </cell>
          <cell r="H2115">
            <v>5</v>
          </cell>
          <cell r="I2115" t="str">
            <v>Km</v>
          </cell>
        </row>
        <row r="2119">
          <cell r="A2119" t="str">
            <v>III.</v>
          </cell>
          <cell r="C2119" t="str">
            <v>PEMAKAIAN BAHAN, ALAT DAN TENAGA</v>
          </cell>
        </row>
        <row r="2121">
          <cell r="A2121" t="str">
            <v>1.</v>
          </cell>
          <cell r="C2121" t="str">
            <v>BAHAN</v>
          </cell>
        </row>
        <row r="2122">
          <cell r="C2122" t="str">
            <v>Tidak ada bahan yang diperlukan</v>
          </cell>
        </row>
        <row r="2125">
          <cell r="A2125" t="str">
            <v>2.</v>
          </cell>
          <cell r="C2125" t="str">
            <v>ALAT</v>
          </cell>
        </row>
        <row r="2126">
          <cell r="A2126" t="str">
            <v>2.a.</v>
          </cell>
          <cell r="C2126" t="str">
            <v>COLD MILLING</v>
          </cell>
        </row>
        <row r="2127">
          <cell r="C2127" t="str">
            <v>Produksi teoritis per jam</v>
          </cell>
          <cell r="G2127" t="str">
            <v>q</v>
          </cell>
          <cell r="H2127">
            <v>300</v>
          </cell>
          <cell r="I2127" t="str">
            <v>m</v>
          </cell>
        </row>
        <row r="2128">
          <cell r="C2128" t="str">
            <v>Kapasitas lebar galian</v>
          </cell>
          <cell r="G2128" t="str">
            <v>b</v>
          </cell>
          <cell r="H2128">
            <v>1000</v>
          </cell>
          <cell r="I2128" t="str">
            <v>m</v>
          </cell>
        </row>
        <row r="2129">
          <cell r="C2129" t="str">
            <v>tebal galian</v>
          </cell>
          <cell r="G2129" t="str">
            <v>t</v>
          </cell>
          <cell r="H2129">
            <v>0.15</v>
          </cell>
          <cell r="I2129" t="str">
            <v>m</v>
          </cell>
        </row>
        <row r="2130">
          <cell r="C2130" t="str">
            <v>kecepatan</v>
          </cell>
          <cell r="G2130" t="str">
            <v>v</v>
          </cell>
          <cell r="H2130">
            <v>5</v>
          </cell>
          <cell r="I2130" t="str">
            <v>m/menit</v>
          </cell>
        </row>
        <row r="2131">
          <cell r="C2131" t="str">
            <v>Faktor effesiensi kerja</v>
          </cell>
          <cell r="G2131" t="str">
            <v>Fa</v>
          </cell>
          <cell r="H2131">
            <v>0.6</v>
          </cell>
          <cell r="J2131" t="str">
            <v>grafik cold</v>
          </cell>
          <cell r="Q2131" t="str">
            <v>JUMLAH HARGA BAHAN</v>
          </cell>
          <cell r="U2131">
            <v>0</v>
          </cell>
        </row>
        <row r="2132">
          <cell r="J2132" t="str">
            <v>miling</v>
          </cell>
        </row>
        <row r="2133">
          <cell r="C2133" t="str">
            <v>Kapasitas prod/jam =</v>
          </cell>
          <cell r="E2133" t="str">
            <v>Fa x q x t x Fk</v>
          </cell>
          <cell r="G2133" t="str">
            <v>Q1</v>
          </cell>
          <cell r="H2133">
            <v>33.479999999999997</v>
          </cell>
          <cell r="I2133" t="str">
            <v>M3</v>
          </cell>
          <cell r="L2133" t="str">
            <v>C.</v>
          </cell>
          <cell r="N2133" t="str">
            <v>PERALATAN</v>
          </cell>
        </row>
        <row r="2134">
          <cell r="L2134" t="str">
            <v>1.</v>
          </cell>
          <cell r="N2134" t="str">
            <v>Cold Milling</v>
          </cell>
          <cell r="P2134" t="str">
            <v>Jam</v>
          </cell>
          <cell r="Q2134">
            <v>2.9869E-2</v>
          </cell>
          <cell r="R2134">
            <v>1163221.6447449999</v>
          </cell>
          <cell r="U2134">
            <v>34743.776725000003</v>
          </cell>
        </row>
        <row r="2135">
          <cell r="C2135" t="str">
            <v>Koefisien Alat / m3</v>
          </cell>
          <cell r="D2135" t="str">
            <v>=  1  :  Q1</v>
          </cell>
          <cell r="H2135">
            <v>2.9869E-2</v>
          </cell>
          <cell r="I2135" t="str">
            <v>Jam</v>
          </cell>
          <cell r="L2135">
            <v>2</v>
          </cell>
          <cell r="N2135" t="str">
            <v>Dump Truck</v>
          </cell>
          <cell r="O2135" t="str">
            <v>(E08)</v>
          </cell>
          <cell r="P2135" t="str">
            <v>Jam</v>
          </cell>
          <cell r="Q2135">
            <v>0.12969700000000001</v>
          </cell>
          <cell r="R2135">
            <v>153645.58193300001</v>
          </cell>
          <cell r="U2135">
            <v>19927.304056000001</v>
          </cell>
        </row>
        <row r="2138">
          <cell r="A2138" t="str">
            <v>2.b.</v>
          </cell>
          <cell r="C2138" t="str">
            <v>DUMP TRUCK</v>
          </cell>
          <cell r="G2138" t="str">
            <v>(E08)</v>
          </cell>
        </row>
        <row r="2139">
          <cell r="C2139" t="str">
            <v>Kapasitas bak</v>
          </cell>
          <cell r="G2139" t="str">
            <v>V</v>
          </cell>
          <cell r="H2139">
            <v>4</v>
          </cell>
          <cell r="I2139" t="str">
            <v>M3</v>
          </cell>
        </row>
        <row r="2140">
          <cell r="C2140" t="str">
            <v>Faktor  efisiensi alat</v>
          </cell>
          <cell r="G2140" t="str">
            <v>Fa</v>
          </cell>
          <cell r="H2140">
            <v>0.83</v>
          </cell>
          <cell r="I2140" t="str">
            <v>-</v>
          </cell>
          <cell r="Q2140" t="str">
            <v>JUMLAH HARGA PERALATAN</v>
          </cell>
          <cell r="U2140">
            <v>54671.080779999997</v>
          </cell>
        </row>
        <row r="2141">
          <cell r="C2141" t="str">
            <v>Kecepatan rata-rata bermuatan</v>
          </cell>
          <cell r="G2141" t="str">
            <v>v1</v>
          </cell>
          <cell r="H2141">
            <v>45</v>
          </cell>
          <cell r="I2141" t="str">
            <v>KM/Jam</v>
          </cell>
        </row>
        <row r="2142">
          <cell r="C2142" t="str">
            <v>Kecepatan rata-rata kosong</v>
          </cell>
          <cell r="G2142" t="str">
            <v>v2</v>
          </cell>
          <cell r="H2142">
            <v>60</v>
          </cell>
          <cell r="I2142" t="str">
            <v>KM/Jam</v>
          </cell>
          <cell r="L2142" t="str">
            <v>D.</v>
          </cell>
          <cell r="N2142" t="str">
            <v>JUMLAH HARGA TENAGA, BAHAN DAN PERALATAN  ( A + B + C )</v>
          </cell>
          <cell r="U2142">
            <v>54937.764472000003</v>
          </cell>
        </row>
        <row r="2143">
          <cell r="C2143" t="str">
            <v>Waktu  siklus</v>
          </cell>
          <cell r="G2143" t="str">
            <v>Ts1</v>
          </cell>
          <cell r="I2143" t="str">
            <v>menit</v>
          </cell>
          <cell r="L2143" t="str">
            <v>E.</v>
          </cell>
          <cell r="N2143" t="str">
            <v>OVERHEAD &amp; PROFIT</v>
          </cell>
          <cell r="P2143">
            <v>10</v>
          </cell>
          <cell r="Q2143" t="str">
            <v>%  x  D</v>
          </cell>
          <cell r="U2143">
            <v>5493.7764470000002</v>
          </cell>
        </row>
        <row r="2144">
          <cell r="C2144" t="str">
            <v>- Waktu tempuh isi</v>
          </cell>
          <cell r="E2144" t="str">
            <v>=   (L  :  v1)  x  60</v>
          </cell>
          <cell r="G2144" t="str">
            <v>T1</v>
          </cell>
          <cell r="H2144">
            <v>6.6666670000000003</v>
          </cell>
          <cell r="I2144" t="str">
            <v>menit</v>
          </cell>
          <cell r="L2144" t="str">
            <v>F.</v>
          </cell>
          <cell r="N2144" t="str">
            <v>HARGA SATUAN PEKERJAAN  ( D + E )</v>
          </cell>
          <cell r="U2144">
            <v>60431.540918999999</v>
          </cell>
        </row>
        <row r="2145">
          <cell r="C2145" t="str">
            <v>- Waktu tempuh kosong</v>
          </cell>
          <cell r="E2145" t="str">
            <v>=   (L  :  v2)  x  60</v>
          </cell>
          <cell r="G2145" t="str">
            <v>T2</v>
          </cell>
          <cell r="H2145">
            <v>5</v>
          </cell>
          <cell r="I2145" t="str">
            <v>menit</v>
          </cell>
          <cell r="L2145" t="str">
            <v>Note: 1</v>
          </cell>
          <cell r="N2145" t="str">
            <v>SATUAN dapat berdasarkan atas jam operasi untuk Tenaga Kerja dan Peralatan, volume dan/atau ukuran</v>
          </cell>
        </row>
        <row r="2146">
          <cell r="C2146" t="str">
            <v>- Muat</v>
          </cell>
          <cell r="E2146" t="str">
            <v>=   (V  :  Q1) x 60</v>
          </cell>
          <cell r="G2146" t="str">
            <v>T3</v>
          </cell>
          <cell r="H2146">
            <v>7.1684590000000004</v>
          </cell>
          <cell r="I2146" t="str">
            <v>menit</v>
          </cell>
          <cell r="N2146" t="str">
            <v>berat untuk bahan-bahan.</v>
          </cell>
        </row>
        <row r="2147">
          <cell r="C2147" t="str">
            <v>- Lain-lain</v>
          </cell>
          <cell r="G2147" t="str">
            <v>T4</v>
          </cell>
          <cell r="H2147">
            <v>2</v>
          </cell>
          <cell r="I2147" t="str">
            <v>menit</v>
          </cell>
          <cell r="L2147">
            <v>2</v>
          </cell>
          <cell r="N2147" t="str">
            <v>Kuantitas satuan adalah kuantitas setiap komponen untuk menyelesaikan satu satuan pekerjaan dari nomor</v>
          </cell>
        </row>
        <row r="2148">
          <cell r="G2148" t="str">
            <v>Ts1</v>
          </cell>
          <cell r="H2148">
            <v>20.835125000000001</v>
          </cell>
          <cell r="I2148" t="str">
            <v>menit</v>
          </cell>
          <cell r="N2148" t="str">
            <v>mata pembayaran.</v>
          </cell>
        </row>
        <row r="2149">
          <cell r="L2149">
            <v>3</v>
          </cell>
          <cell r="N2149" t="str">
            <v>Biaya satuan untuk peralatan sudah termasuk bahan bakar, bahan habis dipakai dan operator.</v>
          </cell>
        </row>
        <row r="2150">
          <cell r="L2150">
            <v>4</v>
          </cell>
          <cell r="N2150" t="str">
            <v>Biaya satuan sudah termasuk pengeluaran untuk seluruh pajak yang berkaitan (tetapi tidak termasuk PPN</v>
          </cell>
        </row>
        <row r="2151">
          <cell r="C2151" t="str">
            <v>Kapasitas Produksi / Jam   =</v>
          </cell>
          <cell r="E2151" t="str">
            <v>V x Fa x 60</v>
          </cell>
          <cell r="G2151" t="str">
            <v>Q2</v>
          </cell>
          <cell r="H2151">
            <v>7.7103039999999998</v>
          </cell>
          <cell r="I2151" t="str">
            <v>M3 / Jam</v>
          </cell>
          <cell r="N2151" t="str">
            <v>yang dibayar dari kontrak) dan biaya-biaya lainnya.</v>
          </cell>
        </row>
        <row r="2152">
          <cell r="E2152" t="str">
            <v>Fk x Ts1</v>
          </cell>
        </row>
        <row r="2155">
          <cell r="C2155" t="str">
            <v>Koefisien Alat / m3</v>
          </cell>
          <cell r="D2155" t="str">
            <v>=  1  :  Q2</v>
          </cell>
          <cell r="G2155" t="str">
            <v>(E08)</v>
          </cell>
          <cell r="H2155">
            <v>0.12969700000000001</v>
          </cell>
          <cell r="I2155" t="str">
            <v>Jam</v>
          </cell>
        </row>
        <row r="2160">
          <cell r="J2160" t="str">
            <v>Berlanjut ke halaman berikut</v>
          </cell>
        </row>
        <row r="2161">
          <cell r="A2161" t="str">
            <v>ITEM PEMBAYARAN NO.</v>
          </cell>
          <cell r="D2161" t="str">
            <v>:  3.1.(7)</v>
          </cell>
          <cell r="J2161" t="str">
            <v>Analisa EI-312</v>
          </cell>
        </row>
        <row r="2162">
          <cell r="A2162" t="str">
            <v>JENIS PEKERJAAN</v>
          </cell>
          <cell r="D2162" t="str">
            <v>:  Pembongk Perk Beraspal dg Cold Milling Machine</v>
          </cell>
        </row>
        <row r="2163">
          <cell r="A2163" t="str">
            <v>SATUAN PEMBAYARAN</v>
          </cell>
          <cell r="D2163" t="str">
            <v>:  M3</v>
          </cell>
          <cell r="H2163" t="str">
            <v>URAIAN ANALISA HARGA SATUAN</v>
          </cell>
        </row>
        <row r="2164">
          <cell r="J2164" t="str">
            <v>Lanjutan</v>
          </cell>
        </row>
        <row r="2166">
          <cell r="A2166" t="str">
            <v>No.</v>
          </cell>
          <cell r="C2166" t="str">
            <v>U R A I A N</v>
          </cell>
          <cell r="G2166" t="str">
            <v>KODE</v>
          </cell>
          <cell r="H2166" t="str">
            <v>KOEF.</v>
          </cell>
          <cell r="I2166" t="str">
            <v>SATUAN</v>
          </cell>
          <cell r="J2166" t="str">
            <v>KETERANGAN</v>
          </cell>
        </row>
        <row r="2169">
          <cell r="A2169" t="str">
            <v>2.c</v>
          </cell>
          <cell r="C2169" t="str">
            <v>ALAT  BANTU</v>
          </cell>
        </row>
        <row r="2170">
          <cell r="C2170" t="str">
            <v>Diperlukan alat-alat bantu kecil</v>
          </cell>
          <cell r="J2170" t="str">
            <v>Lump Sump</v>
          </cell>
        </row>
        <row r="2171">
          <cell r="C2171" t="str">
            <v>- Pahat / Tatah</v>
          </cell>
          <cell r="D2171" t="str">
            <v>=  2  buah</v>
          </cell>
        </row>
        <row r="2172">
          <cell r="C2172" t="str">
            <v>- Palu Besar</v>
          </cell>
          <cell r="D2172" t="str">
            <v>=  2  buah</v>
          </cell>
        </row>
        <row r="2174">
          <cell r="A2174" t="str">
            <v>3.</v>
          </cell>
          <cell r="C2174" t="str">
            <v>TENAGA</v>
          </cell>
        </row>
        <row r="2175">
          <cell r="C2175" t="str">
            <v>Produksi menentukan : COLD MILLING</v>
          </cell>
          <cell r="G2175" t="str">
            <v>Q1</v>
          </cell>
          <cell r="H2175">
            <v>33.479999999999997</v>
          </cell>
          <cell r="I2175" t="str">
            <v>M3/Jam</v>
          </cell>
        </row>
        <row r="2176">
          <cell r="C2176" t="str">
            <v>Produksi Galian / hari  =  Tk x Q1</v>
          </cell>
          <cell r="G2176" t="str">
            <v>Qt</v>
          </cell>
          <cell r="H2176">
            <v>234.36</v>
          </cell>
          <cell r="I2176" t="str">
            <v>M2</v>
          </cell>
        </row>
        <row r="2177">
          <cell r="C2177" t="str">
            <v>Kebutuhan tenaga :</v>
          </cell>
        </row>
        <row r="2178">
          <cell r="D2178" t="str">
            <v>- Pekerja</v>
          </cell>
          <cell r="G2178" t="str">
            <v>P</v>
          </cell>
          <cell r="H2178">
            <v>2</v>
          </cell>
          <cell r="I2178" t="str">
            <v>orang</v>
          </cell>
        </row>
        <row r="2179">
          <cell r="D2179" t="str">
            <v>- Mandor</v>
          </cell>
          <cell r="G2179" t="str">
            <v>M</v>
          </cell>
          <cell r="H2179">
            <v>1</v>
          </cell>
          <cell r="I2179" t="str">
            <v>orang</v>
          </cell>
        </row>
        <row r="2181">
          <cell r="C2181" t="str">
            <v>Koefisien tenaga / M3   :</v>
          </cell>
        </row>
        <row r="2182">
          <cell r="D2182" t="str">
            <v>- Pekerja</v>
          </cell>
          <cell r="E2182" t="str">
            <v>= (Tk x P) : Qt</v>
          </cell>
          <cell r="G2182" t="str">
            <v>(L01)</v>
          </cell>
          <cell r="H2182">
            <v>5.9736999999999998E-2</v>
          </cell>
          <cell r="I2182" t="str">
            <v>Jam</v>
          </cell>
        </row>
        <row r="2183">
          <cell r="D2183" t="str">
            <v>- Mandor</v>
          </cell>
          <cell r="E2183" t="str">
            <v>= (Tk x M) : Qt</v>
          </cell>
          <cell r="G2183" t="str">
            <v>(L03)</v>
          </cell>
          <cell r="H2183">
            <v>2.9869E-2</v>
          </cell>
          <cell r="I2183" t="str">
            <v>Jam</v>
          </cell>
        </row>
        <row r="2185">
          <cell r="A2185" t="str">
            <v>4.</v>
          </cell>
          <cell r="C2185" t="str">
            <v>HARGA DASAR SATUAN UPAH, BAHAN DAN ALAT</v>
          </cell>
        </row>
        <row r="2186">
          <cell r="C2186" t="str">
            <v>Lihat lampiran.</v>
          </cell>
        </row>
        <row r="2188">
          <cell r="A2188" t="str">
            <v>5.</v>
          </cell>
          <cell r="C2188" t="str">
            <v>ANALISA HARGA SATUAN PEKERJAAN</v>
          </cell>
        </row>
        <row r="2189">
          <cell r="C2189" t="str">
            <v>Lihat perhitungan dalam FORMULIR STANDAR UNTUK</v>
          </cell>
        </row>
        <row r="2190">
          <cell r="C2190" t="str">
            <v>PEREKEMAN ANALISA MASING-MASING HARGA</v>
          </cell>
        </row>
        <row r="2191">
          <cell r="C2191" t="str">
            <v>SATUAN.</v>
          </cell>
        </row>
        <row r="2192">
          <cell r="C2192" t="str">
            <v>Didapat Harga Satuan Pekerjaan :</v>
          </cell>
        </row>
        <row r="2194">
          <cell r="C2194" t="str">
            <v>Rp.</v>
          </cell>
          <cell r="D2194">
            <v>60431.540918999999</v>
          </cell>
          <cell r="E2194" t="str">
            <v>/ M2</v>
          </cell>
        </row>
        <row r="2197">
          <cell r="A2197" t="str">
            <v>6.</v>
          </cell>
          <cell r="C2197" t="str">
            <v>WAKTU PELAKSANAAN YANG DIPERLUKAN</v>
          </cell>
        </row>
        <row r="2198">
          <cell r="C2198" t="str">
            <v>Masa Pelaksanaan :</v>
          </cell>
          <cell r="D2198" t="str">
            <v>. . . . . . . . . . . .</v>
          </cell>
          <cell r="E2198" t="str">
            <v>bulan</v>
          </cell>
        </row>
        <row r="2200">
          <cell r="A2200" t="str">
            <v>7.</v>
          </cell>
          <cell r="C2200" t="str">
            <v>VOLUME PEKERJAAN YANG DIPERLUKAN</v>
          </cell>
        </row>
        <row r="2201">
          <cell r="C2201" t="str">
            <v>Volume pekerjaan  :</v>
          </cell>
          <cell r="D2201">
            <v>0</v>
          </cell>
          <cell r="E2201" t="str">
            <v>M3</v>
          </cell>
        </row>
        <row r="2217">
          <cell r="A2217" t="str">
            <v>ITEM PEMBAYARAN NO.</v>
          </cell>
          <cell r="D2217" t="str">
            <v>:  3.1.(8)</v>
          </cell>
          <cell r="J2217" t="str">
            <v>=T2272</v>
          </cell>
        </row>
        <row r="2218">
          <cell r="A2218" t="str">
            <v>JENIS PEKERJAAN</v>
          </cell>
          <cell r="D2218" t="str">
            <v>:  Pembongk Perk Beraspal tanpa Cold Milling Machine</v>
          </cell>
        </row>
        <row r="2219">
          <cell r="A2219" t="str">
            <v>SATUAN PEMBAYARAN</v>
          </cell>
          <cell r="D2219" t="str">
            <v>:  M3</v>
          </cell>
          <cell r="H2219" t="str">
            <v>URAIAN ANALISA HARGA SATUAN</v>
          </cell>
        </row>
        <row r="2222">
          <cell r="A2222" t="str">
            <v>No.</v>
          </cell>
          <cell r="C2222" t="str">
            <v>U R A I A N</v>
          </cell>
          <cell r="G2222" t="str">
            <v>KODE</v>
          </cell>
          <cell r="H2222" t="str">
            <v>KOEF.</v>
          </cell>
          <cell r="I2222" t="str">
            <v>SATUAN</v>
          </cell>
          <cell r="J2222" t="str">
            <v>KETERANGAN</v>
          </cell>
        </row>
        <row r="2225">
          <cell r="A2225" t="str">
            <v>I.</v>
          </cell>
          <cell r="C2225" t="str">
            <v>ASUMSI</v>
          </cell>
        </row>
        <row r="2226">
          <cell r="A2226">
            <v>1</v>
          </cell>
          <cell r="C2226" t="str">
            <v>Pekerjaan dilakukan secara mekanik/manual</v>
          </cell>
        </row>
        <row r="2227">
          <cell r="A2227">
            <v>2</v>
          </cell>
          <cell r="C2227" t="str">
            <v>Lokasi pekerjaan : sepanjang jalan</v>
          </cell>
        </row>
        <row r="2228">
          <cell r="A2228">
            <v>3</v>
          </cell>
          <cell r="C2228" t="str">
            <v>Kondisi Jalan   :  sedang / baik</v>
          </cell>
        </row>
        <row r="2229">
          <cell r="A2229">
            <v>4</v>
          </cell>
          <cell r="C2229" t="str">
            <v>Jam kerja efektif per-hari</v>
          </cell>
          <cell r="G2229" t="str">
            <v>Tk</v>
          </cell>
          <cell r="H2229">
            <v>7</v>
          </cell>
          <cell r="I2229" t="str">
            <v>Jam</v>
          </cell>
        </row>
        <row r="2230">
          <cell r="A2230">
            <v>5</v>
          </cell>
          <cell r="C2230" t="str">
            <v>Faktor pengembangan bahan</v>
          </cell>
          <cell r="G2230" t="str">
            <v>Fk</v>
          </cell>
          <cell r="H2230">
            <v>1.24</v>
          </cell>
          <cell r="I2230" t="str">
            <v>-</v>
          </cell>
        </row>
        <row r="2233">
          <cell r="A2233" t="str">
            <v>II.</v>
          </cell>
          <cell r="C2233" t="str">
            <v>URUTAN KERJA</v>
          </cell>
        </row>
        <row r="2234">
          <cell r="A2234">
            <v>1</v>
          </cell>
          <cell r="C2234" t="str">
            <v>Aspal yg dikeruk umumnya berada di badan jalan</v>
          </cell>
        </row>
        <row r="2235">
          <cell r="A2235">
            <v>2</v>
          </cell>
          <cell r="C2235" t="str">
            <v>Pengerukan dilakukan dengan Jack Hammer dan</v>
          </cell>
        </row>
        <row r="2236">
          <cell r="C2236" t="str">
            <v>dimuat ke dalam truck secara manual</v>
          </cell>
        </row>
        <row r="2237">
          <cell r="A2237">
            <v>3</v>
          </cell>
          <cell r="C2237" t="str">
            <v>Dump Truck membuang material hasil galian keluar</v>
          </cell>
        </row>
        <row r="2238">
          <cell r="C2238" t="str">
            <v>lokasi jalan sejauh :</v>
          </cell>
          <cell r="G2238" t="str">
            <v>L</v>
          </cell>
          <cell r="H2238">
            <v>5</v>
          </cell>
          <cell r="I2238" t="str">
            <v>Km</v>
          </cell>
        </row>
        <row r="2242">
          <cell r="A2242" t="str">
            <v>III.</v>
          </cell>
          <cell r="C2242" t="str">
            <v>PEMAKAIAN BAHAN, ALAT DAN TENAGA</v>
          </cell>
        </row>
        <row r="2244">
          <cell r="A2244" t="str">
            <v>1.</v>
          </cell>
          <cell r="C2244" t="str">
            <v>BAHAN</v>
          </cell>
        </row>
        <row r="2245">
          <cell r="C2245" t="str">
            <v>Tidak ada bahan yang diperlukan</v>
          </cell>
        </row>
        <row r="2248">
          <cell r="A2248" t="str">
            <v>2.</v>
          </cell>
          <cell r="C2248" t="str">
            <v>ALAT</v>
          </cell>
        </row>
        <row r="2249">
          <cell r="A2249" t="str">
            <v>2.a.</v>
          </cell>
          <cell r="C2249" t="str">
            <v>JACK HAMMER, COMPRESSOR</v>
          </cell>
        </row>
        <row r="2250">
          <cell r="C2250" t="str">
            <v>Produksi per jam</v>
          </cell>
          <cell r="G2250" t="str">
            <v>Q1</v>
          </cell>
          <cell r="H2250">
            <v>1</v>
          </cell>
          <cell r="I2250" t="str">
            <v>M3 / Jam</v>
          </cell>
        </row>
        <row r="2252">
          <cell r="C2252" t="str">
            <v>Koefisien Alat / m3</v>
          </cell>
          <cell r="D2252" t="str">
            <v>=  1  :  Q1</v>
          </cell>
          <cell r="H2252">
            <v>1</v>
          </cell>
          <cell r="I2252" t="str">
            <v>Jam</v>
          </cell>
        </row>
        <row r="2255">
          <cell r="A2255" t="str">
            <v>2.b.</v>
          </cell>
          <cell r="C2255" t="str">
            <v>DUMP TRUCK</v>
          </cell>
          <cell r="G2255" t="str">
            <v>(E08)</v>
          </cell>
        </row>
        <row r="2256">
          <cell r="C2256" t="str">
            <v>Kapasitas bak</v>
          </cell>
          <cell r="G2256" t="str">
            <v>V</v>
          </cell>
          <cell r="H2256">
            <v>4</v>
          </cell>
          <cell r="I2256" t="str">
            <v>M3</v>
          </cell>
        </row>
        <row r="2257">
          <cell r="C2257" t="str">
            <v>Faktor  efisiensi alat</v>
          </cell>
          <cell r="G2257" t="str">
            <v>Fa</v>
          </cell>
          <cell r="H2257">
            <v>0.83</v>
          </cell>
          <cell r="I2257" t="str">
            <v>-</v>
          </cell>
        </row>
        <row r="2258">
          <cell r="C2258" t="str">
            <v>Kecepatan rata-rata bermuatan</v>
          </cell>
          <cell r="G2258" t="str">
            <v>v1</v>
          </cell>
          <cell r="H2258">
            <v>45</v>
          </cell>
          <cell r="I2258" t="str">
            <v>KM/Jam</v>
          </cell>
        </row>
        <row r="2259">
          <cell r="C2259" t="str">
            <v>Kecepatan rata-rata kosong</v>
          </cell>
          <cell r="G2259" t="str">
            <v>v2</v>
          </cell>
          <cell r="H2259">
            <v>60</v>
          </cell>
          <cell r="I2259" t="str">
            <v>KM/Jam</v>
          </cell>
        </row>
        <row r="2260">
          <cell r="C2260" t="str">
            <v>Waktu  siklus</v>
          </cell>
          <cell r="G2260" t="str">
            <v>Ts1</v>
          </cell>
          <cell r="I2260" t="str">
            <v>menit</v>
          </cell>
        </row>
        <row r="2261">
          <cell r="C2261" t="str">
            <v>- Waktu tempuh isi</v>
          </cell>
          <cell r="E2261" t="str">
            <v>=   (L  :  v1)  x  60</v>
          </cell>
          <cell r="G2261" t="str">
            <v>T1</v>
          </cell>
          <cell r="H2261">
            <v>6.6666670000000003</v>
          </cell>
          <cell r="I2261" t="str">
            <v>menit</v>
          </cell>
        </row>
        <row r="2262">
          <cell r="C2262" t="str">
            <v>- Waktu tempuh kosong</v>
          </cell>
          <cell r="E2262" t="str">
            <v>=   (L  :  v2)  x  60</v>
          </cell>
          <cell r="G2262" t="str">
            <v>T2</v>
          </cell>
          <cell r="H2262">
            <v>5</v>
          </cell>
          <cell r="I2262" t="str">
            <v>menit</v>
          </cell>
        </row>
        <row r="2263">
          <cell r="C2263" t="str">
            <v>- Muat</v>
          </cell>
          <cell r="E2263" t="str">
            <v>=   (V  :  Q1) x 60</v>
          </cell>
          <cell r="G2263" t="str">
            <v>T3</v>
          </cell>
          <cell r="H2263">
            <v>240</v>
          </cell>
          <cell r="I2263" t="str">
            <v>menit</v>
          </cell>
        </row>
        <row r="2264">
          <cell r="C2264" t="str">
            <v>- Lain-lain</v>
          </cell>
          <cell r="G2264" t="str">
            <v>T4</v>
          </cell>
          <cell r="H2264">
            <v>2</v>
          </cell>
          <cell r="I2264" t="str">
            <v>menit</v>
          </cell>
        </row>
        <row r="2265">
          <cell r="G2265" t="str">
            <v>Ts1</v>
          </cell>
          <cell r="H2265">
            <v>253.66666699999999</v>
          </cell>
          <cell r="I2265" t="str">
            <v>menit</v>
          </cell>
        </row>
        <row r="2268">
          <cell r="C2268" t="str">
            <v>Kapasitas Produksi / Jam   =</v>
          </cell>
          <cell r="E2268" t="str">
            <v>V x Fa x 60</v>
          </cell>
          <cell r="G2268" t="str">
            <v>Q2</v>
          </cell>
          <cell r="H2268">
            <v>0.63329199999999997</v>
          </cell>
          <cell r="I2268" t="str">
            <v>M3 / Jam</v>
          </cell>
        </row>
        <row r="2269">
          <cell r="E2269" t="str">
            <v>Fk x Ts1</v>
          </cell>
        </row>
        <row r="2272">
          <cell r="C2272" t="str">
            <v>Koefisien Alat / m3</v>
          </cell>
          <cell r="D2272" t="str">
            <v>=  1  :  Q2</v>
          </cell>
          <cell r="G2272" t="str">
            <v>(E08)</v>
          </cell>
          <cell r="H2272">
            <v>1.5790500000000001</v>
          </cell>
          <cell r="I2272" t="str">
            <v>Jam</v>
          </cell>
        </row>
        <row r="2274">
          <cell r="C2274">
            <v>0</v>
          </cell>
        </row>
        <row r="2275">
          <cell r="C2275">
            <v>0</v>
          </cell>
        </row>
        <row r="2277">
          <cell r="J2277" t="str">
            <v>Berlanjut ke halaman berikut</v>
          </cell>
        </row>
        <row r="2278">
          <cell r="A2278" t="str">
            <v>ITEM PEMBAYARAN NO.</v>
          </cell>
          <cell r="D2278" t="str">
            <v>:  3.1.(8)</v>
          </cell>
          <cell r="J2278" t="str">
            <v>=T2272</v>
          </cell>
        </row>
        <row r="2279">
          <cell r="A2279" t="str">
            <v>JENIS PEKERJAAN</v>
          </cell>
          <cell r="D2279" t="str">
            <v>:  Pembongk Perk Beraspal tanpa Cold Milling Machine</v>
          </cell>
        </row>
        <row r="2280">
          <cell r="A2280" t="str">
            <v>SATUAN PEMBAYARAN</v>
          </cell>
          <cell r="D2280" t="str">
            <v>:  M3</v>
          </cell>
          <cell r="H2280" t="str">
            <v>URAIAN ANALISA HARGA SATUAN</v>
          </cell>
        </row>
        <row r="2281">
          <cell r="J2281" t="str">
            <v>Lanjutan</v>
          </cell>
        </row>
        <row r="2283">
          <cell r="A2283" t="str">
            <v>No.</v>
          </cell>
          <cell r="C2283" t="str">
            <v>U R A I A N</v>
          </cell>
          <cell r="G2283" t="str">
            <v>KODE</v>
          </cell>
          <cell r="H2283" t="str">
            <v>KOEF.</v>
          </cell>
          <cell r="I2283" t="str">
            <v>SATUAN</v>
          </cell>
          <cell r="J2283" t="str">
            <v>KETERANGAN</v>
          </cell>
        </row>
        <row r="2286">
          <cell r="A2286" t="str">
            <v>2.c</v>
          </cell>
          <cell r="C2286" t="str">
            <v>ALAT  BANTU</v>
          </cell>
        </row>
        <row r="2287">
          <cell r="C2287" t="str">
            <v>Diperlukan alat-alat bantu kecil</v>
          </cell>
          <cell r="J2287" t="str">
            <v>Lump Sump</v>
          </cell>
        </row>
        <row r="2288">
          <cell r="C2288" t="str">
            <v>- Sekop</v>
          </cell>
          <cell r="D2288" t="str">
            <v>= 2 buah</v>
          </cell>
        </row>
        <row r="2289">
          <cell r="C2289" t="str">
            <v>- Kereta Sorong</v>
          </cell>
          <cell r="D2289" t="str">
            <v>= 2 buah</v>
          </cell>
        </row>
        <row r="2291">
          <cell r="A2291" t="str">
            <v>3.</v>
          </cell>
          <cell r="C2291" t="str">
            <v>TENAGA</v>
          </cell>
        </row>
        <row r="2292">
          <cell r="C2292" t="str">
            <v>Produksi menentukan : Jack Hammer</v>
          </cell>
          <cell r="G2292" t="str">
            <v>Q1</v>
          </cell>
          <cell r="H2292">
            <v>1</v>
          </cell>
          <cell r="I2292" t="str">
            <v>M3/Jam</v>
          </cell>
        </row>
        <row r="2293">
          <cell r="C2293" t="str">
            <v>Produksi Galian / hari  =  Tk x Q1</v>
          </cell>
          <cell r="G2293" t="str">
            <v>Qt</v>
          </cell>
          <cell r="H2293">
            <v>7</v>
          </cell>
          <cell r="I2293" t="str">
            <v>M3</v>
          </cell>
        </row>
        <row r="2294">
          <cell r="C2294" t="str">
            <v>Kebutuhan tenaga :</v>
          </cell>
        </row>
        <row r="2295">
          <cell r="D2295" t="str">
            <v>- Pekerja</v>
          </cell>
          <cell r="G2295" t="str">
            <v>P</v>
          </cell>
          <cell r="H2295">
            <v>2</v>
          </cell>
          <cell r="I2295" t="str">
            <v>orang</v>
          </cell>
        </row>
        <row r="2296">
          <cell r="D2296" t="str">
            <v>- Mandor</v>
          </cell>
          <cell r="G2296" t="str">
            <v>M</v>
          </cell>
          <cell r="H2296">
            <v>1</v>
          </cell>
          <cell r="I2296" t="str">
            <v>orang</v>
          </cell>
        </row>
        <row r="2298">
          <cell r="C2298" t="str">
            <v>Koefisien tenaga / M3   :</v>
          </cell>
        </row>
        <row r="2299">
          <cell r="D2299" t="str">
            <v>- Pekerja</v>
          </cell>
          <cell r="E2299" t="str">
            <v>= (Tk x P) : Qt</v>
          </cell>
          <cell r="G2299" t="str">
            <v>(L01)</v>
          </cell>
          <cell r="H2299">
            <v>2</v>
          </cell>
          <cell r="I2299" t="str">
            <v>Jam</v>
          </cell>
        </row>
        <row r="2300">
          <cell r="D2300" t="str">
            <v>- Mandor</v>
          </cell>
          <cell r="E2300" t="str">
            <v>= (Tk x M) : Qt</v>
          </cell>
          <cell r="G2300" t="str">
            <v>(L03)</v>
          </cell>
          <cell r="H2300">
            <v>1</v>
          </cell>
          <cell r="I2300" t="str">
            <v>Jam</v>
          </cell>
        </row>
        <row r="2302">
          <cell r="A2302" t="str">
            <v>4.</v>
          </cell>
          <cell r="C2302" t="str">
            <v>HARGA DASAR SATUAN UPAH, BAHAN DAN ALAT</v>
          </cell>
        </row>
        <row r="2303">
          <cell r="C2303" t="str">
            <v>Lihat lampiran.</v>
          </cell>
        </row>
        <row r="2305">
          <cell r="A2305" t="str">
            <v>5.</v>
          </cell>
          <cell r="C2305" t="str">
            <v>ANALISA HARGA SATUAN PEKERJAAN</v>
          </cell>
        </row>
        <row r="2306">
          <cell r="C2306" t="str">
            <v>Lihat perhitungan dalam FORMULIR STANDAR UNTUK</v>
          </cell>
        </row>
        <row r="2307">
          <cell r="C2307" t="str">
            <v>PEREKEMAN ANALISA MASING-MASING HARGA</v>
          </cell>
        </row>
        <row r="2308">
          <cell r="C2308" t="str">
            <v>SATUAN.</v>
          </cell>
        </row>
        <row r="2309">
          <cell r="C2309" t="str">
            <v>Didapat Harga Satuan Pekerjaan :</v>
          </cell>
        </row>
        <row r="2311">
          <cell r="C2311" t="str">
            <v>Rp.</v>
          </cell>
          <cell r="D2311">
            <v>1633771.8260009999</v>
          </cell>
          <cell r="E2311" t="str">
            <v>/ M2</v>
          </cell>
        </row>
        <row r="2314">
          <cell r="A2314" t="str">
            <v>6.</v>
          </cell>
          <cell r="C2314" t="str">
            <v>WAKTU PELAKSANAAN YANG DIPERLUKAN</v>
          </cell>
        </row>
        <row r="2315">
          <cell r="C2315" t="str">
            <v>Masa Pelaksanaan :</v>
          </cell>
          <cell r="D2315" t="str">
            <v>. . . . . . . . . . . .</v>
          </cell>
          <cell r="E2315" t="str">
            <v>bulan</v>
          </cell>
        </row>
        <row r="2317">
          <cell r="A2317" t="str">
            <v>7.</v>
          </cell>
          <cell r="C2317" t="str">
            <v>VOLUME PEKERJAAN YANG DIPERLUKAN</v>
          </cell>
        </row>
        <row r="2318">
          <cell r="C2318" t="str">
            <v>Volume pekerjaan  :</v>
          </cell>
          <cell r="D2318">
            <v>0</v>
          </cell>
          <cell r="E2318" t="str">
            <v>M3</v>
          </cell>
        </row>
        <row r="2335">
          <cell r="A2335" t="str">
            <v>ITEM PEMBAYARAN NO.</v>
          </cell>
          <cell r="D2335" t="str">
            <v>:  3.4</v>
          </cell>
          <cell r="J2335" t="str">
            <v>Analisa EI-312</v>
          </cell>
          <cell r="T2335" t="str">
            <v>Analisa EI-312</v>
          </cell>
        </row>
        <row r="2336">
          <cell r="A2336" t="str">
            <v>JENIS PEKERJAAN</v>
          </cell>
          <cell r="D2336" t="str">
            <v>:  Pengupasan Permukaan Aspal Lama dan Pencampuran Kembali</v>
          </cell>
        </row>
        <row r="2337">
          <cell r="A2337" t="str">
            <v>SATUAN PEMBAYARAN</v>
          </cell>
          <cell r="D2337" t="str">
            <v>:  M2</v>
          </cell>
          <cell r="H2337" t="str">
            <v>URAIAN ANALISA HARGA SATUAN</v>
          </cell>
          <cell r="L2337" t="str">
            <v>FORMULIR STANDAR UNTUK</v>
          </cell>
        </row>
        <row r="2338">
          <cell r="L2338" t="str">
            <v>PEREKAMAN ANALISA MASING-MASING HARGA SATUAN</v>
          </cell>
        </row>
        <row r="2339">
          <cell r="L2339">
            <v>0</v>
          </cell>
        </row>
        <row r="2340">
          <cell r="A2340" t="str">
            <v>No.</v>
          </cell>
          <cell r="C2340" t="str">
            <v>U R A I A N</v>
          </cell>
          <cell r="G2340" t="str">
            <v>KODE</v>
          </cell>
          <cell r="H2340" t="str">
            <v>KOEF.</v>
          </cell>
          <cell r="I2340" t="str">
            <v>SATUAN</v>
          </cell>
          <cell r="J2340" t="str">
            <v>KETERANGAN</v>
          </cell>
        </row>
        <row r="2342">
          <cell r="L2342" t="str">
            <v>PROYEK</v>
          </cell>
          <cell r="O2342" t="str">
            <v>:</v>
          </cell>
        </row>
        <row r="2343">
          <cell r="A2343" t="str">
            <v>I.</v>
          </cell>
          <cell r="C2343" t="str">
            <v>ASUMSI</v>
          </cell>
          <cell r="L2343" t="str">
            <v>No. PAKET KONTRAK</v>
          </cell>
          <cell r="O2343" t="str">
            <v>:</v>
          </cell>
        </row>
        <row r="2344">
          <cell r="A2344">
            <v>1</v>
          </cell>
          <cell r="C2344" t="str">
            <v>Pekerjaan dilakukan secara mekananik</v>
          </cell>
          <cell r="L2344" t="str">
            <v>NAMA PAKET</v>
          </cell>
          <cell r="O2344" t="str">
            <v>:</v>
          </cell>
        </row>
        <row r="2345">
          <cell r="A2345">
            <v>2</v>
          </cell>
          <cell r="C2345" t="str">
            <v>Lokasi pekerjaan : sepanjang jalan</v>
          </cell>
          <cell r="L2345" t="str">
            <v>PROP / KAB / KODYA</v>
          </cell>
          <cell r="O2345" t="str">
            <v>:</v>
          </cell>
        </row>
        <row r="2346">
          <cell r="A2346">
            <v>3</v>
          </cell>
          <cell r="C2346" t="str">
            <v>Kondisi Jalan   :  sedang / baik</v>
          </cell>
          <cell r="L2346" t="str">
            <v>ITEM PEMBAYARAN NO.</v>
          </cell>
          <cell r="O2346" t="str">
            <v>:  3.4</v>
          </cell>
          <cell r="R2346" t="str">
            <v>PERKIRAAN VOL. PEK.</v>
          </cell>
          <cell r="T2346" t="str">
            <v>:</v>
          </cell>
          <cell r="U2346">
            <v>0</v>
          </cell>
        </row>
        <row r="2347">
          <cell r="A2347">
            <v>4</v>
          </cell>
          <cell r="C2347" t="str">
            <v>Jam kerja efektif per-hari</v>
          </cell>
          <cell r="G2347" t="str">
            <v>Tk</v>
          </cell>
          <cell r="H2347">
            <v>7</v>
          </cell>
          <cell r="I2347" t="str">
            <v>Jam</v>
          </cell>
          <cell r="L2347" t="str">
            <v>JENIS PEKERJAAN</v>
          </cell>
          <cell r="O2347" t="str">
            <v>:  Pengupasan Permukaan Aspal Lama dan Pencampuran Kembali</v>
          </cell>
          <cell r="R2347" t="str">
            <v>TOTAL HARGA (Rp.)</v>
          </cell>
          <cell r="T2347" t="str">
            <v>:</v>
          </cell>
          <cell r="U2347">
            <v>0</v>
          </cell>
        </row>
        <row r="2348">
          <cell r="A2348">
            <v>5</v>
          </cell>
          <cell r="C2348" t="str">
            <v>Faktor pengembangan bahan</v>
          </cell>
          <cell r="G2348" t="str">
            <v>Fk</v>
          </cell>
          <cell r="H2348">
            <v>1.24</v>
          </cell>
          <cell r="I2348" t="str">
            <v>-</v>
          </cell>
          <cell r="L2348" t="str">
            <v>SATUAN PEMBAYARAN</v>
          </cell>
          <cell r="O2348" t="str">
            <v>:  M2</v>
          </cell>
          <cell r="R2348" t="str">
            <v>% THD. BIAYA PROYEK</v>
          </cell>
          <cell r="T2348" t="str">
            <v>:</v>
          </cell>
          <cell r="U2348" t="str">
            <v>#DIV/0!</v>
          </cell>
        </row>
        <row r="2349">
          <cell r="A2349">
            <v>6</v>
          </cell>
          <cell r="C2349" t="str">
            <v>Tebal penggaruan 15 cm</v>
          </cell>
        </row>
        <row r="2351">
          <cell r="A2351" t="str">
            <v>II.</v>
          </cell>
          <cell r="C2351" t="str">
            <v>URUTAN KERJA</v>
          </cell>
          <cell r="Q2351" t="str">
            <v>PERKIRAAN</v>
          </cell>
          <cell r="R2351" t="str">
            <v>HARGA</v>
          </cell>
          <cell r="S2351" t="str">
            <v>JUMLAH</v>
          </cell>
        </row>
        <row r="2352">
          <cell r="A2352">
            <v>1</v>
          </cell>
          <cell r="C2352" t="str">
            <v>Penggaruan perkerasan dengan alat cold recycler</v>
          </cell>
          <cell r="L2352" t="str">
            <v>NO.</v>
          </cell>
          <cell r="N2352" t="str">
            <v>KOMPONEN</v>
          </cell>
          <cell r="P2352" t="str">
            <v>SATUAN</v>
          </cell>
          <cell r="Q2352" t="str">
            <v>KUANTITAS</v>
          </cell>
          <cell r="R2352" t="str">
            <v>SATUAN</v>
          </cell>
          <cell r="S2352" t="str">
            <v>HARGA</v>
          </cell>
        </row>
        <row r="2353">
          <cell r="A2353">
            <v>2</v>
          </cell>
          <cell r="C2353" t="str">
            <v>Pencampuran kembali dengan bahan pengikat di dalam</v>
          </cell>
          <cell r="R2353" t="str">
            <v>(Rp.)</v>
          </cell>
          <cell r="S2353" t="str">
            <v>(Rp.)</v>
          </cell>
        </row>
        <row r="2354">
          <cell r="C2354" t="str">
            <v>cold recycler</v>
          </cell>
        </row>
        <row r="2355">
          <cell r="A2355">
            <v>3</v>
          </cell>
          <cell r="C2355" t="str">
            <v>Penghamparan langsung dari alat cold recycler</v>
          </cell>
        </row>
        <row r="2356">
          <cell r="A2356">
            <v>4</v>
          </cell>
          <cell r="C2356" t="str">
            <v>Pemadatan dengan alat pemadat tandem roller</v>
          </cell>
          <cell r="G2356">
            <v>0</v>
          </cell>
          <cell r="H2356">
            <v>0</v>
          </cell>
          <cell r="I2356">
            <v>0</v>
          </cell>
          <cell r="L2356" t="str">
            <v>A.</v>
          </cell>
          <cell r="N2356" t="str">
            <v>TENAGA</v>
          </cell>
        </row>
        <row r="2358">
          <cell r="L2358" t="str">
            <v>1.</v>
          </cell>
          <cell r="N2358" t="str">
            <v>Pekerja</v>
          </cell>
          <cell r="O2358" t="str">
            <v>(L01)</v>
          </cell>
          <cell r="P2358" t="str">
            <v>Jam</v>
          </cell>
          <cell r="Q2358">
            <v>2</v>
          </cell>
          <cell r="R2358">
            <v>2857.14</v>
          </cell>
          <cell r="U2358">
            <v>5714.28</v>
          </cell>
        </row>
        <row r="2359">
          <cell r="L2359" t="str">
            <v>2.</v>
          </cell>
          <cell r="N2359" t="str">
            <v>Mandor</v>
          </cell>
          <cell r="O2359" t="str">
            <v>(L03)</v>
          </cell>
          <cell r="P2359" t="str">
            <v>Jam</v>
          </cell>
          <cell r="Q2359">
            <v>0.5</v>
          </cell>
          <cell r="R2359">
            <v>3214.29</v>
          </cell>
          <cell r="U2359">
            <v>1607.145</v>
          </cell>
        </row>
        <row r="2360">
          <cell r="A2360" t="str">
            <v>III.</v>
          </cell>
          <cell r="C2360" t="str">
            <v>PEMAKAIAN BAHAN, ALAT DAN TENAGA</v>
          </cell>
        </row>
        <row r="2362">
          <cell r="A2362" t="str">
            <v>1.</v>
          </cell>
          <cell r="C2362" t="str">
            <v>BAHAN</v>
          </cell>
          <cell r="Q2362" t="str">
            <v>JUMLAH HARGA TENAGA</v>
          </cell>
          <cell r="U2362">
            <v>7321.4250000000002</v>
          </cell>
        </row>
        <row r="2363">
          <cell r="C2363" t="str">
            <v>Bahan pengikat (semen, aspal dan air)</v>
          </cell>
        </row>
        <row r="2364">
          <cell r="C2364" t="str">
            <v>- semen</v>
          </cell>
          <cell r="D2364">
            <v>0.06</v>
          </cell>
          <cell r="L2364" t="str">
            <v>B.</v>
          </cell>
          <cell r="N2364" t="str">
            <v>BAHAN</v>
          </cell>
        </row>
        <row r="2365">
          <cell r="C2365" t="str">
            <v>- aspal</v>
          </cell>
          <cell r="D2365">
            <v>0.03</v>
          </cell>
        </row>
        <row r="2366">
          <cell r="C2366" t="str">
            <v>- air</v>
          </cell>
        </row>
        <row r="2368">
          <cell r="A2368" t="str">
            <v>2.</v>
          </cell>
          <cell r="C2368" t="str">
            <v>ALAT</v>
          </cell>
        </row>
        <row r="2369">
          <cell r="A2369" t="str">
            <v>2.a.</v>
          </cell>
          <cell r="C2369" t="str">
            <v>COLD RECYCLER</v>
          </cell>
          <cell r="J2369" t="str">
            <v>(E05/26/10/15)</v>
          </cell>
        </row>
        <row r="2370">
          <cell r="C2370" t="str">
            <v>Produksi per jam</v>
          </cell>
          <cell r="G2370" t="str">
            <v>Q1</v>
          </cell>
          <cell r="H2370">
            <v>2</v>
          </cell>
          <cell r="I2370" t="str">
            <v>M3 / Jam</v>
          </cell>
        </row>
        <row r="2372">
          <cell r="C2372" t="str">
            <v>Koefisien Alat / m3</v>
          </cell>
          <cell r="D2372" t="str">
            <v>=  1  :  Q1</v>
          </cell>
          <cell r="G2372" t="str">
            <v>(E05/26)</v>
          </cell>
          <cell r="H2372">
            <v>0.5</v>
          </cell>
          <cell r="I2372" t="str">
            <v>Jam</v>
          </cell>
        </row>
        <row r="2375">
          <cell r="A2375" t="str">
            <v>2.b.</v>
          </cell>
          <cell r="C2375" t="str">
            <v>WATER TANKER</v>
          </cell>
          <cell r="G2375" t="str">
            <v>(E08)</v>
          </cell>
        </row>
        <row r="2378">
          <cell r="A2378" t="str">
            <v>2.c.</v>
          </cell>
          <cell r="C2378" t="str">
            <v>ASPHALT TANKER</v>
          </cell>
        </row>
        <row r="2381">
          <cell r="A2381" t="str">
            <v>2.d.</v>
          </cell>
          <cell r="C2381" t="str">
            <v>CEMENT TANKER</v>
          </cell>
        </row>
        <row r="2397">
          <cell r="J2397" t="str">
            <v>Berlanjut ke halaman berikut</v>
          </cell>
        </row>
        <row r="2398">
          <cell r="A2398" t="str">
            <v>ITEM PEMBAYARAN NO.</v>
          </cell>
          <cell r="D2398" t="str">
            <v>:  3.4</v>
          </cell>
          <cell r="J2398" t="str">
            <v>Analisa EI-312</v>
          </cell>
        </row>
        <row r="2399">
          <cell r="A2399" t="str">
            <v>JENIS PEKERJAAN</v>
          </cell>
          <cell r="D2399" t="str">
            <v>:  Pengupasan Permukaan Aspal Lama dan Pencampuran Kembali</v>
          </cell>
        </row>
        <row r="2400">
          <cell r="A2400" t="str">
            <v>SATUAN PEMBAYARAN</v>
          </cell>
          <cell r="D2400" t="str">
            <v>:  M2</v>
          </cell>
          <cell r="H2400" t="str">
            <v>URAIAN ANALISA HARGA SATUAN</v>
          </cell>
        </row>
        <row r="2401">
          <cell r="J2401" t="str">
            <v>Lanjutan</v>
          </cell>
        </row>
        <row r="2403">
          <cell r="A2403" t="str">
            <v>No.</v>
          </cell>
          <cell r="C2403" t="str">
            <v>U R A I A N</v>
          </cell>
          <cell r="G2403" t="str">
            <v>KODE</v>
          </cell>
          <cell r="H2403" t="str">
            <v>KOEF.</v>
          </cell>
          <cell r="I2403" t="str">
            <v>SATUAN</v>
          </cell>
          <cell r="J2403" t="str">
            <v>KETERANGAN</v>
          </cell>
        </row>
        <row r="2406">
          <cell r="A2406" t="str">
            <v>3.</v>
          </cell>
          <cell r="C2406" t="str">
            <v>TENAGA</v>
          </cell>
        </row>
        <row r="2407">
          <cell r="C2407" t="str">
            <v>Produksi menentukan :COLD RECYCLER</v>
          </cell>
          <cell r="G2407" t="str">
            <v>Q1</v>
          </cell>
          <cell r="H2407">
            <v>2</v>
          </cell>
          <cell r="I2407" t="str">
            <v>M2/Jam</v>
          </cell>
        </row>
        <row r="2408">
          <cell r="C2408" t="str">
            <v>Produksi Galian / hari  =  Tk x Q1</v>
          </cell>
          <cell r="G2408" t="str">
            <v>Qt</v>
          </cell>
          <cell r="H2408">
            <v>14</v>
          </cell>
          <cell r="I2408" t="str">
            <v>M3</v>
          </cell>
        </row>
        <row r="2409">
          <cell r="C2409" t="str">
            <v>Kebutuhan tenaga :</v>
          </cell>
        </row>
        <row r="2410">
          <cell r="D2410" t="str">
            <v>- Pekerja</v>
          </cell>
          <cell r="G2410" t="str">
            <v>P</v>
          </cell>
          <cell r="H2410">
            <v>4</v>
          </cell>
          <cell r="I2410" t="str">
            <v>orang</v>
          </cell>
        </row>
        <row r="2411">
          <cell r="D2411" t="str">
            <v>- Mandor</v>
          </cell>
          <cell r="G2411" t="str">
            <v>M</v>
          </cell>
          <cell r="H2411">
            <v>1</v>
          </cell>
          <cell r="I2411" t="str">
            <v>orang</v>
          </cell>
        </row>
        <row r="2413">
          <cell r="C2413" t="str">
            <v>Koefisien tenaga / M3   :</v>
          </cell>
        </row>
        <row r="2414">
          <cell r="D2414" t="str">
            <v>- Pekerja</v>
          </cell>
          <cell r="E2414" t="str">
            <v>= (Tk x P) : Qt</v>
          </cell>
          <cell r="G2414" t="str">
            <v>(L01)</v>
          </cell>
          <cell r="H2414">
            <v>2</v>
          </cell>
          <cell r="I2414" t="str">
            <v>Jam</v>
          </cell>
        </row>
        <row r="2415">
          <cell r="D2415" t="str">
            <v>- Mandor</v>
          </cell>
          <cell r="E2415" t="str">
            <v>= (Tk x M) : Qt</v>
          </cell>
          <cell r="G2415" t="str">
            <v>(L03)</v>
          </cell>
          <cell r="H2415">
            <v>0.5</v>
          </cell>
          <cell r="I2415" t="str">
            <v>Jam</v>
          </cell>
        </row>
        <row r="2417">
          <cell r="A2417" t="str">
            <v>4.</v>
          </cell>
          <cell r="C2417" t="str">
            <v>HARGA DASAR SATUAN UPAH, BAHAN DAN ALAT</v>
          </cell>
        </row>
        <row r="2418">
          <cell r="C2418" t="str">
            <v>Lihat lampiran.</v>
          </cell>
        </row>
        <row r="2420">
          <cell r="A2420" t="str">
            <v>5.</v>
          </cell>
          <cell r="C2420" t="str">
            <v>ANALISA HARGA SATUAN PEKERJAAN</v>
          </cell>
        </row>
        <row r="2421">
          <cell r="C2421" t="str">
            <v>Lihat perhitungan dalam FORMULIR STANDAR UNTUK</v>
          </cell>
        </row>
        <row r="2422">
          <cell r="C2422" t="str">
            <v>PEREKEMAN ANALISA MASING-MASING HARGA</v>
          </cell>
        </row>
        <row r="2423">
          <cell r="C2423" t="str">
            <v>SATUAN.</v>
          </cell>
        </row>
        <row r="2424">
          <cell r="C2424" t="str">
            <v>Didapat Harga Satuan Pekerjaan :</v>
          </cell>
        </row>
        <row r="2426">
          <cell r="C2426" t="str">
            <v>Rp.</v>
          </cell>
          <cell r="D2426">
            <v>8053.5675000000001</v>
          </cell>
          <cell r="E2426" t="str">
            <v>/ M3</v>
          </cell>
        </row>
        <row r="2429">
          <cell r="A2429" t="str">
            <v>6.</v>
          </cell>
          <cell r="C2429" t="str">
            <v>WAKTU PELAKSANAAN YANG DIPERLUKAN</v>
          </cell>
        </row>
        <row r="2430">
          <cell r="C2430" t="str">
            <v>Masa Pelaksanaan :</v>
          </cell>
          <cell r="D2430" t="str">
            <v>. . . . . . . . . . . .</v>
          </cell>
          <cell r="E2430" t="str">
            <v>bulan</v>
          </cell>
        </row>
        <row r="2432">
          <cell r="A2432" t="str">
            <v>7.</v>
          </cell>
          <cell r="C2432" t="str">
            <v>VOLUME PEKERJAAN YANG DIPERLUKAN</v>
          </cell>
        </row>
        <row r="2433">
          <cell r="C2433" t="str">
            <v>Volume pekerjaan  :</v>
          </cell>
          <cell r="D2433">
            <v>0</v>
          </cell>
          <cell r="E2433" t="str">
            <v>M3</v>
          </cell>
        </row>
        <row r="2452">
          <cell r="N2452" t="str">
            <v>yang dibayar dari kontrak) dan biaya-biaya lainnya.</v>
          </cell>
        </row>
        <row r="2453">
          <cell r="A2453" t="str">
            <v>ITEM PEMBAYARAN NO.</v>
          </cell>
          <cell r="D2453" t="str">
            <v>:  3.2 (4)</v>
          </cell>
          <cell r="J2453">
            <v>0</v>
          </cell>
          <cell r="T2453" t="str">
            <v>Analisa EI-322</v>
          </cell>
        </row>
        <row r="2454">
          <cell r="A2454" t="str">
            <v>JENIS PEKERJAAN</v>
          </cell>
          <cell r="D2454" t="str">
            <v>:  Timbunan Batu dengan Manual</v>
          </cell>
        </row>
        <row r="2455">
          <cell r="A2455" t="str">
            <v>SATUAN PEMBAYARAN</v>
          </cell>
          <cell r="D2455" t="str">
            <v>:  M3</v>
          </cell>
          <cell r="E2455">
            <v>0</v>
          </cell>
          <cell r="H2455" t="str">
            <v>URAIAN ANALISA HARGA SATUAN</v>
          </cell>
          <cell r="L2455" t="str">
            <v>FORMULIR STANDAR UNTUK</v>
          </cell>
        </row>
        <row r="2456">
          <cell r="L2456" t="str">
            <v>PEREKAMAN ANALISA MASING-MASING HARGA SATUAN</v>
          </cell>
        </row>
        <row r="2457">
          <cell r="L2457">
            <v>0</v>
          </cell>
        </row>
        <row r="2458">
          <cell r="A2458" t="str">
            <v>No.</v>
          </cell>
          <cell r="C2458" t="str">
            <v>U R A I A N</v>
          </cell>
          <cell r="G2458" t="str">
            <v>KODE</v>
          </cell>
          <cell r="H2458" t="str">
            <v>KOEF.</v>
          </cell>
          <cell r="I2458" t="str">
            <v>SATUAN</v>
          </cell>
          <cell r="J2458" t="str">
            <v>KETERANGAN</v>
          </cell>
        </row>
        <row r="2460">
          <cell r="L2460" t="str">
            <v>PROYEK</v>
          </cell>
          <cell r="O2460" t="str">
            <v>:</v>
          </cell>
        </row>
        <row r="2461">
          <cell r="A2461" t="str">
            <v>I.</v>
          </cell>
          <cell r="C2461" t="str">
            <v>ASUMSI</v>
          </cell>
          <cell r="L2461" t="str">
            <v>No. PAKET KONTRAK</v>
          </cell>
          <cell r="O2461" t="str">
            <v>:</v>
          </cell>
        </row>
        <row r="2462">
          <cell r="A2462">
            <v>1</v>
          </cell>
          <cell r="C2462" t="str">
            <v>Pekerjaan dilakukan secara manual</v>
          </cell>
          <cell r="L2462" t="str">
            <v>NAMA PAKET</v>
          </cell>
          <cell r="O2462" t="str">
            <v>:</v>
          </cell>
        </row>
        <row r="2463">
          <cell r="A2463">
            <v>2</v>
          </cell>
          <cell r="C2463" t="str">
            <v>Lokasi pekerjaan : sepanjang jalan</v>
          </cell>
          <cell r="L2463" t="str">
            <v>PROP / KAB / KODYA</v>
          </cell>
          <cell r="O2463" t="str">
            <v>:</v>
          </cell>
        </row>
        <row r="2464">
          <cell r="A2464">
            <v>3</v>
          </cell>
          <cell r="C2464" t="str">
            <v>Kondisi Jalan   :  sedang / baik</v>
          </cell>
          <cell r="L2464" t="str">
            <v>ITEM PEMBAYARAN NO.</v>
          </cell>
          <cell r="O2464" t="str">
            <v>:  3.2 (4)</v>
          </cell>
          <cell r="R2464" t="str">
            <v>PERKIRAAN VOL. PEK.</v>
          </cell>
          <cell r="T2464" t="str">
            <v>:</v>
          </cell>
          <cell r="U2464">
            <v>1</v>
          </cell>
        </row>
        <row r="2465">
          <cell r="A2465">
            <v>4</v>
          </cell>
          <cell r="C2465" t="str">
            <v>Jam kerja efektif per-hari</v>
          </cell>
          <cell r="G2465" t="str">
            <v>Tk</v>
          </cell>
          <cell r="H2465">
            <v>7</v>
          </cell>
          <cell r="I2465" t="str">
            <v>Jam</v>
          </cell>
          <cell r="L2465" t="str">
            <v>JENIS PEKERJAAN</v>
          </cell>
          <cell r="O2465" t="str">
            <v>:  Timbunan Batu dengan Manual</v>
          </cell>
          <cell r="R2465" t="str">
            <v>TOTAL HARGA (Rp.)</v>
          </cell>
          <cell r="T2465" t="str">
            <v>:</v>
          </cell>
          <cell r="U2465">
            <v>263185.3</v>
          </cell>
        </row>
        <row r="2466">
          <cell r="A2466">
            <v>5</v>
          </cell>
          <cell r="C2466" t="str">
            <v>Faktor pengembangan bahan</v>
          </cell>
          <cell r="G2466" t="str">
            <v>Fk</v>
          </cell>
          <cell r="H2466">
            <v>1.24</v>
          </cell>
          <cell r="I2466" t="str">
            <v>-</v>
          </cell>
          <cell r="L2466" t="str">
            <v>SATUAN PEMBAYARAN</v>
          </cell>
          <cell r="O2466" t="str">
            <v>:  M3</v>
          </cell>
          <cell r="P2466">
            <v>0</v>
          </cell>
          <cell r="R2466" t="str">
            <v>% THD. BIAYA PROYEK</v>
          </cell>
          <cell r="T2466" t="str">
            <v>:</v>
          </cell>
          <cell r="U2466" t="str">
            <v>#DIV/0!</v>
          </cell>
        </row>
        <row r="2467">
          <cell r="A2467">
            <v>6</v>
          </cell>
          <cell r="C2467" t="str">
            <v>Tebal hamparan padat</v>
          </cell>
          <cell r="G2467" t="str">
            <v>t</v>
          </cell>
          <cell r="H2467">
            <v>0.45</v>
          </cell>
          <cell r="I2467" t="str">
            <v>M</v>
          </cell>
        </row>
        <row r="2469">
          <cell r="A2469" t="str">
            <v>II.</v>
          </cell>
          <cell r="C2469" t="str">
            <v>URUTAN KERJA</v>
          </cell>
          <cell r="Q2469" t="str">
            <v>PERKIRAAN</v>
          </cell>
          <cell r="R2469" t="str">
            <v>HARGA</v>
          </cell>
          <cell r="S2469" t="str">
            <v>JUMLAH</v>
          </cell>
        </row>
        <row r="2470">
          <cell r="A2470">
            <v>1</v>
          </cell>
          <cell r="C2470" t="str">
            <v>Whell Loader memuat batu ke dalam Dump Truck</v>
          </cell>
          <cell r="L2470" t="str">
            <v>NO.</v>
          </cell>
          <cell r="N2470" t="str">
            <v>KOMPONEN</v>
          </cell>
          <cell r="P2470" t="str">
            <v>SATUAN</v>
          </cell>
          <cell r="Q2470" t="str">
            <v>KUANTITAS</v>
          </cell>
          <cell r="R2470" t="str">
            <v>SATUAN</v>
          </cell>
          <cell r="S2470" t="str">
            <v>HARGA</v>
          </cell>
        </row>
        <row r="2471">
          <cell r="A2471">
            <v>2</v>
          </cell>
          <cell r="C2471" t="str">
            <v>Dump Truck mengangkut ke lapangan dengan jarak</v>
          </cell>
          <cell r="R2471" t="str">
            <v>(Rp.)</v>
          </cell>
          <cell r="S2471" t="str">
            <v>(Rp.)</v>
          </cell>
        </row>
        <row r="2472">
          <cell r="C2472" t="str">
            <v>quari ke lapangan</v>
          </cell>
          <cell r="G2472" t="str">
            <v>L</v>
          </cell>
          <cell r="H2472">
            <v>80.61</v>
          </cell>
          <cell r="I2472" t="str">
            <v>Km</v>
          </cell>
        </row>
        <row r="2473">
          <cell r="A2473">
            <v>3</v>
          </cell>
          <cell r="C2473" t="str">
            <v>Material Timbunan Batu dihampar secara Manual</v>
          </cell>
        </row>
        <row r="2474">
          <cell r="A2474">
            <v>4</v>
          </cell>
          <cell r="C2474" t="str">
            <v>Hamparan batu dipadatkan menggunakan Vibratory</v>
          </cell>
        </row>
        <row r="2475">
          <cell r="C2475" t="str">
            <v>Roller</v>
          </cell>
        </row>
        <row r="2476">
          <cell r="A2476">
            <v>5</v>
          </cell>
          <cell r="C2476" t="str">
            <v>Agregat pengunci dihampar dari Dump Truck, diratakan</v>
          </cell>
        </row>
        <row r="2477">
          <cell r="C2477" t="str">
            <v>menggunakan Bulldozer</v>
          </cell>
        </row>
        <row r="2478">
          <cell r="A2478">
            <v>6</v>
          </cell>
          <cell r="C2478" t="str">
            <v>Hamparan material dipadatkan menggunakan Vibratory</v>
          </cell>
          <cell r="L2478" t="str">
            <v>A.</v>
          </cell>
          <cell r="N2478" t="str">
            <v>TENAGA</v>
          </cell>
        </row>
        <row r="2479">
          <cell r="C2479" t="str">
            <v>Roller</v>
          </cell>
        </row>
        <row r="2480">
          <cell r="C2480">
            <v>0</v>
          </cell>
          <cell r="L2480" t="str">
            <v>1.</v>
          </cell>
          <cell r="N2480" t="str">
            <v>Pekerja</v>
          </cell>
          <cell r="O2480" t="str">
            <v>(L01)</v>
          </cell>
          <cell r="P2480" t="str">
            <v>Jam</v>
          </cell>
          <cell r="Q2480">
            <v>0.14755299999999999</v>
          </cell>
          <cell r="R2480">
            <v>2857.14</v>
          </cell>
          <cell r="U2480">
            <v>421.58008000000001</v>
          </cell>
        </row>
        <row r="2481">
          <cell r="A2481">
            <v>7</v>
          </cell>
          <cell r="C2481" t="str">
            <v>Selama pemadatan sekelompok pekerja  akan</v>
          </cell>
          <cell r="L2481" t="str">
            <v>2.</v>
          </cell>
          <cell r="N2481" t="str">
            <v>Mandor</v>
          </cell>
          <cell r="O2481" t="str">
            <v>(L02)</v>
          </cell>
          <cell r="P2481" t="str">
            <v>Jam</v>
          </cell>
          <cell r="Q2481">
            <v>1.8443999999999999E-2</v>
          </cell>
          <cell r="R2481">
            <v>3214.29</v>
          </cell>
          <cell r="U2481">
            <v>59.284837000000003</v>
          </cell>
        </row>
        <row r="2482">
          <cell r="C2482" t="str">
            <v>merapikan tepi hamparan dan level permukaan</v>
          </cell>
        </row>
        <row r="2483">
          <cell r="C2483" t="str">
            <v>dengan menggunakan alat bantu</v>
          </cell>
        </row>
        <row r="2484">
          <cell r="Q2484" t="str">
            <v>JUMLAH HARGA TENAGA</v>
          </cell>
          <cell r="U2484">
            <v>480.86491699999999</v>
          </cell>
        </row>
        <row r="2485">
          <cell r="A2485" t="str">
            <v>III.</v>
          </cell>
          <cell r="C2485" t="str">
            <v>PEMAKAIAN BAHAN, ALAT DAN TENAGA</v>
          </cell>
        </row>
        <row r="2486">
          <cell r="A2486" t="str">
            <v>1.</v>
          </cell>
          <cell r="C2486" t="str">
            <v>BAHAN</v>
          </cell>
          <cell r="L2486" t="str">
            <v>B.</v>
          </cell>
          <cell r="N2486" t="str">
            <v>BAHAN</v>
          </cell>
        </row>
        <row r="2487">
          <cell r="A2487" t="str">
            <v>1.a.</v>
          </cell>
          <cell r="C2487" t="str">
            <v>Bahan timbunan</v>
          </cell>
          <cell r="D2487" t="str">
            <v>=  1 x  Fk</v>
          </cell>
          <cell r="G2487" t="str">
            <v>(M08)</v>
          </cell>
          <cell r="H2487">
            <v>1.24</v>
          </cell>
          <cell r="I2487" t="str">
            <v>M3</v>
          </cell>
          <cell r="J2487" t="str">
            <v>Borrow Pit</v>
          </cell>
        </row>
        <row r="2489">
          <cell r="A2489" t="str">
            <v>2.</v>
          </cell>
          <cell r="C2489" t="str">
            <v>ALAT</v>
          </cell>
        </row>
        <row r="2490">
          <cell r="A2490" t="str">
            <v>2.a.</v>
          </cell>
          <cell r="C2490" t="str">
            <v>WHELL  LOADER</v>
          </cell>
          <cell r="G2490" t="str">
            <v>(E15)</v>
          </cell>
        </row>
        <row r="2491">
          <cell r="C2491" t="str">
            <v>Kapasitas  Bucket</v>
          </cell>
          <cell r="G2491" t="str">
            <v>V</v>
          </cell>
          <cell r="H2491">
            <v>1.5</v>
          </cell>
          <cell r="I2491" t="str">
            <v>M3</v>
          </cell>
        </row>
        <row r="2492">
          <cell r="C2492" t="str">
            <v>Faktor Bucket</v>
          </cell>
          <cell r="G2492" t="str">
            <v>Fb</v>
          </cell>
          <cell r="H2492">
            <v>0.9</v>
          </cell>
          <cell r="I2492" t="str">
            <v>-</v>
          </cell>
        </row>
        <row r="2493">
          <cell r="C2493" t="str">
            <v>Faktor Efisiensi Alat</v>
          </cell>
          <cell r="G2493" t="str">
            <v>Fa</v>
          </cell>
          <cell r="H2493">
            <v>0.83</v>
          </cell>
          <cell r="I2493" t="str">
            <v>-</v>
          </cell>
        </row>
        <row r="2494">
          <cell r="C2494" t="str">
            <v>Waktu sklus</v>
          </cell>
          <cell r="G2494" t="str">
            <v>Ts1</v>
          </cell>
          <cell r="I2494" t="str">
            <v>menit</v>
          </cell>
        </row>
        <row r="2495">
          <cell r="C2495" t="str">
            <v>- Muat</v>
          </cell>
          <cell r="G2495" t="str">
            <v>T1</v>
          </cell>
          <cell r="H2495">
            <v>0.5</v>
          </cell>
          <cell r="I2495" t="str">
            <v>menit</v>
          </cell>
        </row>
        <row r="2496">
          <cell r="C2496" t="str">
            <v>- Lain-lain</v>
          </cell>
          <cell r="G2496" t="str">
            <v>T2</v>
          </cell>
          <cell r="H2496">
            <v>0.5</v>
          </cell>
          <cell r="I2496" t="str">
            <v>menit</v>
          </cell>
        </row>
        <row r="2497">
          <cell r="G2497" t="str">
            <v>Ts1</v>
          </cell>
          <cell r="H2497">
            <v>1</v>
          </cell>
          <cell r="I2497" t="str">
            <v>menit</v>
          </cell>
        </row>
        <row r="2499">
          <cell r="C2499" t="str">
            <v>Kapasitas Produksi / Jam =</v>
          </cell>
          <cell r="E2499" t="str">
            <v>V  x  Fb x Fa x 60</v>
          </cell>
          <cell r="G2499" t="str">
            <v>Q1</v>
          </cell>
          <cell r="H2499">
            <v>54.217742000000001</v>
          </cell>
          <cell r="I2499" t="str">
            <v>M3</v>
          </cell>
        </row>
        <row r="2500">
          <cell r="E2500" t="str">
            <v>Fk x Ts1</v>
          </cell>
        </row>
        <row r="2502">
          <cell r="C2502" t="str">
            <v>Koefisienalat / M3</v>
          </cell>
          <cell r="D2502" t="str">
            <v>=   1 : Q1</v>
          </cell>
          <cell r="G2502" t="str">
            <v>(E15)</v>
          </cell>
          <cell r="H2502">
            <v>1.8443999999999999E-2</v>
          </cell>
          <cell r="I2502" t="str">
            <v>Jam</v>
          </cell>
        </row>
        <row r="2504">
          <cell r="A2504" t="str">
            <v>2.b.</v>
          </cell>
          <cell r="C2504" t="str">
            <v>DUMP TRUCK</v>
          </cell>
          <cell r="G2504" t="str">
            <v>(E08)</v>
          </cell>
        </row>
        <row r="2505">
          <cell r="C2505" t="str">
            <v>Kapasitas bak</v>
          </cell>
          <cell r="G2505" t="str">
            <v>V</v>
          </cell>
          <cell r="H2505">
            <v>6.6666670000000003</v>
          </cell>
          <cell r="I2505" t="str">
            <v>M3</v>
          </cell>
        </row>
        <row r="2506">
          <cell r="C2506" t="str">
            <v>Faktor  efisiensi alat</v>
          </cell>
          <cell r="G2506" t="str">
            <v>Fa</v>
          </cell>
          <cell r="H2506">
            <v>0.83</v>
          </cell>
          <cell r="I2506" t="str">
            <v>-</v>
          </cell>
        </row>
        <row r="2507">
          <cell r="C2507" t="str">
            <v>Kecepatan rata-rata bermuatan</v>
          </cell>
          <cell r="G2507" t="str">
            <v>v1</v>
          </cell>
          <cell r="H2507">
            <v>40</v>
          </cell>
          <cell r="I2507" t="str">
            <v>KM/Jam</v>
          </cell>
        </row>
        <row r="2508">
          <cell r="C2508" t="str">
            <v>Kecepatan rata-rata kosong</v>
          </cell>
          <cell r="G2508" t="str">
            <v>v2</v>
          </cell>
          <cell r="H2508">
            <v>60</v>
          </cell>
          <cell r="I2508" t="str">
            <v>KM/Jam</v>
          </cell>
        </row>
        <row r="2509">
          <cell r="C2509" t="str">
            <v>Waktusiklus :</v>
          </cell>
          <cell r="G2509" t="str">
            <v>Ts2</v>
          </cell>
        </row>
        <row r="2510">
          <cell r="C2510" t="str">
            <v>-  Waktu tempuh isi   = (L : v1) x 60</v>
          </cell>
          <cell r="G2510" t="str">
            <v>T1</v>
          </cell>
          <cell r="H2510">
            <v>120.91500000000001</v>
          </cell>
          <cell r="I2510" t="str">
            <v>menit</v>
          </cell>
        </row>
        <row r="2511">
          <cell r="C2511" t="str">
            <v>-  Waktu tempuh kosong   = (L : v2) x 60</v>
          </cell>
          <cell r="G2511" t="str">
            <v>T2</v>
          </cell>
          <cell r="H2511">
            <v>80.61</v>
          </cell>
          <cell r="I2511" t="str">
            <v>menit</v>
          </cell>
        </row>
        <row r="2512">
          <cell r="C2512" t="str">
            <v>- Lain-lain</v>
          </cell>
          <cell r="G2512" t="str">
            <v>T3</v>
          </cell>
          <cell r="H2512">
            <v>4</v>
          </cell>
          <cell r="I2512" t="str">
            <v>menit</v>
          </cell>
        </row>
        <row r="2513">
          <cell r="G2513" t="str">
            <v>Ts2</v>
          </cell>
          <cell r="H2513">
            <v>205.52500000000001</v>
          </cell>
          <cell r="I2513" t="str">
            <v>menit</v>
          </cell>
        </row>
        <row r="2517">
          <cell r="J2517" t="str">
            <v>Berlanjut ke halaman berikut</v>
          </cell>
        </row>
        <row r="2518">
          <cell r="A2518" t="str">
            <v>ITEM PEMBAYARAN NO.</v>
          </cell>
          <cell r="D2518" t="str">
            <v>:  3.2 (4)</v>
          </cell>
          <cell r="J2518">
            <v>0</v>
          </cell>
        </row>
        <row r="2519">
          <cell r="A2519" t="str">
            <v>JENIS PEKERJAAN</v>
          </cell>
          <cell r="D2519" t="str">
            <v>:  Timbunan Batu dengan Manual</v>
          </cell>
        </row>
        <row r="2520">
          <cell r="A2520" t="str">
            <v>SATUAN PEMBAYARAN</v>
          </cell>
          <cell r="D2520" t="str">
            <v>:  M3</v>
          </cell>
          <cell r="E2520">
            <v>0</v>
          </cell>
          <cell r="H2520" t="str">
            <v>URAIAN ANALISA HARGA SATUAN</v>
          </cell>
        </row>
        <row r="2521">
          <cell r="J2521" t="str">
            <v>Lanjutan</v>
          </cell>
        </row>
        <row r="2523">
          <cell r="A2523" t="str">
            <v>No.</v>
          </cell>
          <cell r="C2523" t="str">
            <v>U R A I A N</v>
          </cell>
          <cell r="G2523" t="str">
            <v>KODE</v>
          </cell>
          <cell r="H2523" t="str">
            <v>KOEF.</v>
          </cell>
          <cell r="I2523" t="str">
            <v>SATUAN</v>
          </cell>
          <cell r="J2523" t="str">
            <v>KETERANGAN</v>
          </cell>
        </row>
        <row r="2526">
          <cell r="C2526" t="str">
            <v>Kapasitas Produksi / Jam   =</v>
          </cell>
          <cell r="E2526" t="str">
            <v>V x Fa x 60</v>
          </cell>
          <cell r="G2526" t="str">
            <v>Q2</v>
          </cell>
          <cell r="H2526">
            <v>1.3027219999999999</v>
          </cell>
          <cell r="I2526" t="str">
            <v>M3</v>
          </cell>
        </row>
        <row r="2527">
          <cell r="E2527" t="str">
            <v>Fk x Ts2</v>
          </cell>
        </row>
        <row r="2529">
          <cell r="C2529" t="str">
            <v>Koefisien Alat / M3</v>
          </cell>
          <cell r="D2529" t="str">
            <v>=  1  :  Q2</v>
          </cell>
          <cell r="G2529" t="str">
            <v>(E08)</v>
          </cell>
          <cell r="H2529">
            <v>0.76762300000000006</v>
          </cell>
          <cell r="I2529" t="str">
            <v>Jam</v>
          </cell>
        </row>
        <row r="2531">
          <cell r="A2531" t="str">
            <v>2.c.</v>
          </cell>
          <cell r="C2531" t="str">
            <v>BULLDOZER</v>
          </cell>
          <cell r="G2531" t="str">
            <v>(E13)</v>
          </cell>
        </row>
        <row r="2532">
          <cell r="C2532" t="str">
            <v>Panjang hamparan</v>
          </cell>
          <cell r="G2532" t="str">
            <v>Lh</v>
          </cell>
          <cell r="H2532">
            <v>50</v>
          </cell>
          <cell r="I2532" t="str">
            <v>M</v>
          </cell>
        </row>
        <row r="2533">
          <cell r="C2533" t="str">
            <v>Lebar Efektif kerja Blade</v>
          </cell>
          <cell r="G2533" t="str">
            <v>b</v>
          </cell>
          <cell r="H2533">
            <v>2.4</v>
          </cell>
          <cell r="I2533" t="str">
            <v>M</v>
          </cell>
        </row>
        <row r="2534">
          <cell r="C2534" t="str">
            <v>Faktor Efisiensi Alat</v>
          </cell>
          <cell r="G2534" t="str">
            <v>Fa</v>
          </cell>
          <cell r="H2534">
            <v>0.83</v>
          </cell>
          <cell r="I2534" t="str">
            <v>-</v>
          </cell>
        </row>
        <row r="2535">
          <cell r="C2535" t="str">
            <v>Kecepatan rata-rata alat</v>
          </cell>
          <cell r="G2535" t="str">
            <v>v</v>
          </cell>
          <cell r="H2535">
            <v>5</v>
          </cell>
          <cell r="I2535" t="str">
            <v>Km / Jam</v>
          </cell>
        </row>
        <row r="2536">
          <cell r="C2536" t="str">
            <v>Jumlah lintasan</v>
          </cell>
          <cell r="G2536" t="str">
            <v>n</v>
          </cell>
          <cell r="H2536">
            <v>5</v>
          </cell>
          <cell r="I2536" t="str">
            <v>lintasan</v>
          </cell>
        </row>
        <row r="2537">
          <cell r="C2537" t="str">
            <v>Waktu siklus</v>
          </cell>
          <cell r="G2537" t="str">
            <v>Ts3</v>
          </cell>
        </row>
        <row r="2538">
          <cell r="C2538" t="str">
            <v>- Perataan 1 kali lintasan    = Lh : (v x 1000) x 60</v>
          </cell>
          <cell r="G2538" t="str">
            <v>T1</v>
          </cell>
          <cell r="H2538">
            <v>0.6</v>
          </cell>
          <cell r="I2538" t="str">
            <v>menit</v>
          </cell>
        </row>
        <row r="2539">
          <cell r="C2539" t="str">
            <v>- Lain-lain</v>
          </cell>
          <cell r="G2539" t="str">
            <v>T2</v>
          </cell>
          <cell r="H2539">
            <v>0.5</v>
          </cell>
          <cell r="I2539" t="str">
            <v>menit</v>
          </cell>
        </row>
        <row r="2540">
          <cell r="G2540" t="str">
            <v>Ts3</v>
          </cell>
          <cell r="H2540">
            <v>1.1000000000000001</v>
          </cell>
          <cell r="I2540" t="str">
            <v>menit</v>
          </cell>
        </row>
        <row r="2542">
          <cell r="C2542" t="str">
            <v>Kapasitas Produksi / Jam   =</v>
          </cell>
          <cell r="E2542" t="str">
            <v>Lh x b x t x Fa x 60</v>
          </cell>
          <cell r="G2542" t="str">
            <v>Q3</v>
          </cell>
          <cell r="H2542">
            <v>488.94545499999998</v>
          </cell>
          <cell r="I2542" t="str">
            <v>M3</v>
          </cell>
        </row>
        <row r="2543">
          <cell r="E2543" t="str">
            <v>n x Ts3</v>
          </cell>
        </row>
        <row r="2545">
          <cell r="C2545" t="str">
            <v>Koefisien Alat / M3</v>
          </cell>
          <cell r="D2545" t="str">
            <v>=  1  :  Q3</v>
          </cell>
          <cell r="G2545" t="str">
            <v>(E13)</v>
          </cell>
          <cell r="H2545">
            <v>2.0449999999999999E-3</v>
          </cell>
          <cell r="I2545" t="str">
            <v>Jam</v>
          </cell>
        </row>
        <row r="2547">
          <cell r="A2547" t="str">
            <v>2.d.</v>
          </cell>
          <cell r="C2547" t="str">
            <v>VIBRATORY ROLLER</v>
          </cell>
          <cell r="G2547" t="str">
            <v>(E19)</v>
          </cell>
        </row>
        <row r="2548">
          <cell r="C2548" t="str">
            <v>Kecepatan rata-rata alat</v>
          </cell>
          <cell r="G2548" t="str">
            <v>v</v>
          </cell>
          <cell r="H2548">
            <v>4</v>
          </cell>
          <cell r="I2548" t="str">
            <v>Km / Jam</v>
          </cell>
        </row>
        <row r="2549">
          <cell r="C2549" t="str">
            <v>Lebar efektif pemadatan</v>
          </cell>
          <cell r="G2549" t="str">
            <v>b</v>
          </cell>
          <cell r="H2549">
            <v>1.2</v>
          </cell>
          <cell r="I2549" t="str">
            <v>M</v>
          </cell>
        </row>
        <row r="2550">
          <cell r="C2550" t="str">
            <v>Jumlah lintasan</v>
          </cell>
          <cell r="G2550" t="str">
            <v>n</v>
          </cell>
          <cell r="H2550">
            <v>6</v>
          </cell>
          <cell r="I2550" t="str">
            <v>lintasan</v>
          </cell>
        </row>
        <row r="2551">
          <cell r="C2551" t="str">
            <v>Faktor efisiensi alat</v>
          </cell>
          <cell r="G2551" t="str">
            <v>Fa</v>
          </cell>
          <cell r="H2551">
            <v>0.83</v>
          </cell>
          <cell r="I2551" t="str">
            <v>-</v>
          </cell>
        </row>
        <row r="2553">
          <cell r="C2553" t="str">
            <v>Kapasitas Prod./Jam   =</v>
          </cell>
          <cell r="D2553" t="str">
            <v>(v x 1000) x b x t x Fa</v>
          </cell>
          <cell r="G2553" t="str">
            <v>Q4</v>
          </cell>
          <cell r="H2553">
            <v>298.8</v>
          </cell>
          <cell r="I2553" t="str">
            <v>M3</v>
          </cell>
        </row>
        <row r="2554">
          <cell r="D2554" t="str">
            <v>n</v>
          </cell>
        </row>
        <row r="2556">
          <cell r="C2556" t="str">
            <v>Koefisien Alat / M3</v>
          </cell>
          <cell r="D2556" t="str">
            <v>=  1  :  Q4</v>
          </cell>
          <cell r="G2556" t="str">
            <v>(E19)</v>
          </cell>
          <cell r="H2556">
            <v>3.3470000000000001E-3</v>
          </cell>
          <cell r="I2556" t="str">
            <v>Jam</v>
          </cell>
        </row>
        <row r="2570">
          <cell r="A2570" t="str">
            <v>2.f.</v>
          </cell>
          <cell r="C2570" t="str">
            <v>ALAT  BANTU</v>
          </cell>
        </row>
        <row r="2571">
          <cell r="C2571" t="str">
            <v>Diperlukan alat-alat bantu kecil</v>
          </cell>
          <cell r="J2571" t="str">
            <v>Lump Sump</v>
          </cell>
        </row>
        <row r="2572">
          <cell r="C2572" t="str">
            <v>- Sekop</v>
          </cell>
          <cell r="D2572" t="str">
            <v>= 2 buah</v>
          </cell>
        </row>
        <row r="2573">
          <cell r="C2573" t="str">
            <v>- Palu besar</v>
          </cell>
          <cell r="D2573" t="str">
            <v>= 1 buah</v>
          </cell>
        </row>
        <row r="2574">
          <cell r="C2574" t="str">
            <v>- Kereta dorong</v>
          </cell>
          <cell r="D2574" t="str">
            <v>= 6 buah</v>
          </cell>
        </row>
        <row r="2576">
          <cell r="J2576" t="str">
            <v>Berlanjut ke halaman berikut</v>
          </cell>
        </row>
        <row r="2577">
          <cell r="A2577" t="str">
            <v>ITEM PEMBAYARAN NO.</v>
          </cell>
          <cell r="D2577" t="str">
            <v>:  3.2 (4)</v>
          </cell>
          <cell r="J2577">
            <v>0</v>
          </cell>
        </row>
        <row r="2578">
          <cell r="A2578" t="str">
            <v>JENIS PEKERJAAN</v>
          </cell>
          <cell r="D2578" t="str">
            <v>:  Timbunan Batu dengan Manual</v>
          </cell>
        </row>
        <row r="2579">
          <cell r="A2579" t="str">
            <v>SATUAN PEMBAYARAN</v>
          </cell>
          <cell r="D2579" t="str">
            <v>:  M3</v>
          </cell>
          <cell r="E2579">
            <v>0</v>
          </cell>
          <cell r="H2579" t="str">
            <v>URAIAN ANALISA HARGA SATUAN</v>
          </cell>
        </row>
        <row r="2580">
          <cell r="J2580" t="str">
            <v>Lanjutan</v>
          </cell>
        </row>
        <row r="2582">
          <cell r="A2582" t="str">
            <v>No.</v>
          </cell>
          <cell r="C2582" t="str">
            <v>U R A I A N</v>
          </cell>
          <cell r="G2582" t="str">
            <v>KODE</v>
          </cell>
          <cell r="H2582" t="str">
            <v>KOEF.</v>
          </cell>
          <cell r="I2582" t="str">
            <v>SATUAN</v>
          </cell>
          <cell r="J2582" t="str">
            <v>KETERANGAN</v>
          </cell>
        </row>
        <row r="2585">
          <cell r="A2585" t="str">
            <v>3.</v>
          </cell>
          <cell r="C2585" t="str">
            <v>TENAGA</v>
          </cell>
        </row>
        <row r="2586">
          <cell r="C2586" t="str">
            <v>Produksi menentukan : DUMP TRUCK</v>
          </cell>
          <cell r="G2586" t="str">
            <v>Q1</v>
          </cell>
          <cell r="H2586">
            <v>54.217742000000001</v>
          </cell>
          <cell r="I2586" t="str">
            <v>M3/Jam</v>
          </cell>
        </row>
        <row r="2587">
          <cell r="C2587" t="str">
            <v>Produksi Timbunan / hari  =  Tk x Q1</v>
          </cell>
          <cell r="G2587" t="str">
            <v>Qt</v>
          </cell>
          <cell r="H2587">
            <v>379.52419400000002</v>
          </cell>
          <cell r="I2587" t="str">
            <v>M3</v>
          </cell>
        </row>
        <row r="2588">
          <cell r="C2588" t="str">
            <v>Kebutuhan tenaga :</v>
          </cell>
        </row>
        <row r="2589">
          <cell r="D2589" t="str">
            <v>- Pekerja</v>
          </cell>
          <cell r="G2589" t="str">
            <v>P</v>
          </cell>
          <cell r="H2589">
            <v>8</v>
          </cell>
          <cell r="I2589" t="str">
            <v>orang</v>
          </cell>
        </row>
        <row r="2590">
          <cell r="D2590" t="str">
            <v>- Mandor</v>
          </cell>
          <cell r="G2590" t="str">
            <v>M</v>
          </cell>
          <cell r="H2590">
            <v>1</v>
          </cell>
          <cell r="I2590" t="str">
            <v>orang</v>
          </cell>
        </row>
        <row r="2593">
          <cell r="C2593" t="str">
            <v>Koefisien tenaga / M3   :</v>
          </cell>
        </row>
        <row r="2594">
          <cell r="D2594" t="str">
            <v>- Pekerja</v>
          </cell>
          <cell r="E2594" t="str">
            <v>= (Tk x P) : Qt</v>
          </cell>
          <cell r="G2594" t="str">
            <v>(L01)</v>
          </cell>
          <cell r="H2594">
            <v>0.14755299999999999</v>
          </cell>
          <cell r="I2594" t="str">
            <v>Jam</v>
          </cell>
        </row>
        <row r="2595">
          <cell r="D2595" t="str">
            <v>- Mandor</v>
          </cell>
          <cell r="E2595" t="str">
            <v>= (Tk x M) : Qt</v>
          </cell>
          <cell r="G2595" t="str">
            <v>(L02)</v>
          </cell>
          <cell r="H2595">
            <v>1.8443999999999999E-2</v>
          </cell>
          <cell r="I2595" t="str">
            <v>Jam</v>
          </cell>
        </row>
        <row r="2598">
          <cell r="A2598" t="str">
            <v>4.</v>
          </cell>
          <cell r="C2598" t="str">
            <v>HARGA DASAR SATUAN UPAH, BAHAN DAN ALAT</v>
          </cell>
        </row>
        <row r="2599">
          <cell r="C2599" t="str">
            <v>Lihat lampiran.</v>
          </cell>
        </row>
        <row r="2602">
          <cell r="A2602" t="str">
            <v>5.</v>
          </cell>
          <cell r="C2602" t="str">
            <v>ANALISA HARGA SATUAN PEKERJAAN</v>
          </cell>
        </row>
        <row r="2603">
          <cell r="C2603" t="str">
            <v>Lihat perhitungan dalam FORMULIR STANDAR UNTUK</v>
          </cell>
        </row>
        <row r="2604">
          <cell r="C2604" t="str">
            <v>PEREKEMAN ANALISA MASING-MASING HARGA</v>
          </cell>
        </row>
        <row r="2605">
          <cell r="C2605" t="str">
            <v>SATUAN.</v>
          </cell>
        </row>
        <row r="2606">
          <cell r="C2606" t="str">
            <v>Didapat Harga Satuan Pekerjaan :</v>
          </cell>
        </row>
        <row r="2608">
          <cell r="C2608" t="str">
            <v>Rp.</v>
          </cell>
          <cell r="D2608">
            <v>162398.24383299999</v>
          </cell>
          <cell r="E2608" t="str">
            <v>/ M3</v>
          </cell>
        </row>
      </sheetData>
      <sheetData sheetId="1"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DIV4"/>
      <sheetName val="CONTROL (2)"/>
    </sheetNames>
    <sheetDataSet>
      <sheetData sheetId="0">
        <row r="1">
          <cell r="A1" t="str">
            <v>ITEM PEMBAYARAN NO.</v>
          </cell>
          <cell r="D1" t="str">
            <v>:  4.2 (1)</v>
          </cell>
          <cell r="J1" t="str">
            <v>Analisa EI-421</v>
          </cell>
          <cell r="T1" t="str">
            <v>Analisa EI-421</v>
          </cell>
        </row>
        <row r="2">
          <cell r="A2" t="str">
            <v>JENIS PEKERJAAN</v>
          </cell>
          <cell r="D2" t="str">
            <v>:  Lps. Pond. Ag. Kls. A, CBR Min 80%</v>
          </cell>
        </row>
        <row r="3">
          <cell r="A3" t="str">
            <v>SATUAN PEMBAYARAN</v>
          </cell>
          <cell r="D3" t="str">
            <v>:  M3</v>
          </cell>
          <cell r="J3" t="str">
            <v>URAIAN ANALISA HARGA SATUAN</v>
          </cell>
          <cell r="L3" t="str">
            <v>FORMULIR STANDAR UNTUK</v>
          </cell>
        </row>
        <row r="4">
          <cell r="L4" t="str">
            <v>PEREKAMAN ANALISA MASING-MASING HARGA SATUAN</v>
          </cell>
        </row>
        <row r="5">
          <cell r="L5">
            <v>0</v>
          </cell>
        </row>
        <row r="6">
          <cell r="A6" t="str">
            <v>No.</v>
          </cell>
          <cell r="C6" t="str">
            <v>U R A I A N</v>
          </cell>
          <cell r="G6" t="str">
            <v>KODE</v>
          </cell>
          <cell r="H6" t="str">
            <v>KOEF.</v>
          </cell>
          <cell r="I6" t="str">
            <v>SATUAN</v>
          </cell>
          <cell r="J6" t="str">
            <v>KETERANGAN</v>
          </cell>
        </row>
        <row r="8">
          <cell r="L8" t="str">
            <v>PROYEK</v>
          </cell>
          <cell r="O8" t="str">
            <v>:</v>
          </cell>
        </row>
        <row r="9">
          <cell r="A9" t="str">
            <v>I.</v>
          </cell>
          <cell r="C9" t="str">
            <v>ASUMSI</v>
          </cell>
          <cell r="L9" t="str">
            <v>No. PAKET KONTRAK</v>
          </cell>
          <cell r="O9" t="str">
            <v>:</v>
          </cell>
        </row>
        <row r="10">
          <cell r="A10">
            <v>1</v>
          </cell>
          <cell r="C10" t="str">
            <v>Menggunakan alat berat (cara mekanik)</v>
          </cell>
          <cell r="L10" t="str">
            <v>NAMA PAKET</v>
          </cell>
          <cell r="O10" t="str">
            <v>:</v>
          </cell>
        </row>
        <row r="11">
          <cell r="A11">
            <v>2</v>
          </cell>
          <cell r="C11" t="str">
            <v>Lokasi pekerjaan : sepanjang jalan</v>
          </cell>
          <cell r="L11" t="str">
            <v>PROP / KAB / KODYA</v>
          </cell>
          <cell r="O11" t="str">
            <v>:</v>
          </cell>
        </row>
        <row r="12">
          <cell r="A12">
            <v>3</v>
          </cell>
          <cell r="C12" t="str">
            <v>Kondisi existing jalan : sedang</v>
          </cell>
          <cell r="L12" t="str">
            <v>ITEM PEMBAYARAN NO.</v>
          </cell>
          <cell r="O12" t="str">
            <v>:  4.2 (1)</v>
          </cell>
          <cell r="R12" t="str">
            <v>PERKIRAAN VOL. PEK.</v>
          </cell>
          <cell r="T12" t="str">
            <v>:</v>
          </cell>
          <cell r="U12">
            <v>0</v>
          </cell>
        </row>
        <row r="13">
          <cell r="A13">
            <v>4</v>
          </cell>
          <cell r="C13" t="str">
            <v>Jarak rata-rata Base Camp ke lokasi pekerjaan</v>
          </cell>
          <cell r="G13" t="str">
            <v>L</v>
          </cell>
          <cell r="H13">
            <v>8.7249999999999996</v>
          </cell>
          <cell r="I13" t="str">
            <v>KM</v>
          </cell>
          <cell r="L13" t="str">
            <v>JENIS PEKERJAAN</v>
          </cell>
          <cell r="O13" t="str">
            <v>:  Lps. Pond. Ag. Kls. A, CBR Min 80%</v>
          </cell>
          <cell r="R13" t="str">
            <v>TOTAL HARGA (Rp.)</v>
          </cell>
          <cell r="T13" t="str">
            <v>:</v>
          </cell>
          <cell r="U13">
            <v>0</v>
          </cell>
        </row>
        <row r="14">
          <cell r="A14">
            <v>5</v>
          </cell>
          <cell r="C14" t="str">
            <v>Tebal lapis Agregat padat</v>
          </cell>
          <cell r="G14" t="str">
            <v>t</v>
          </cell>
          <cell r="H14">
            <v>0.15</v>
          </cell>
          <cell r="I14" t="str">
            <v>M</v>
          </cell>
          <cell r="L14" t="str">
            <v>SATUAN PEMBAYARAN</v>
          </cell>
          <cell r="O14" t="str">
            <v>:  M3</v>
          </cell>
          <cell r="R14" t="str">
            <v>% THD. BIAYA PROYEK</v>
          </cell>
          <cell r="T14" t="str">
            <v>:</v>
          </cell>
          <cell r="U14" t="str">
            <v>#DIV/0!</v>
          </cell>
        </row>
        <row r="15">
          <cell r="A15">
            <v>6</v>
          </cell>
          <cell r="C15" t="str">
            <v>Faktor kembang material (Padat-Lepas)</v>
          </cell>
          <cell r="G15" t="str">
            <v>Fk</v>
          </cell>
          <cell r="H15">
            <v>1.2</v>
          </cell>
          <cell r="I15" t="str">
            <v>-</v>
          </cell>
        </row>
        <row r="16">
          <cell r="A16">
            <v>7</v>
          </cell>
          <cell r="C16" t="str">
            <v>Jam kerja efektif per-hari</v>
          </cell>
          <cell r="G16" t="str">
            <v>Tk</v>
          </cell>
          <cell r="H16">
            <v>7</v>
          </cell>
          <cell r="I16" t="str">
            <v>Jam</v>
          </cell>
        </row>
        <row r="17">
          <cell r="A17">
            <v>8</v>
          </cell>
          <cell r="C17" t="str">
            <v>Lebar bahu jalan</v>
          </cell>
          <cell r="G17" t="str">
            <v>Lb</v>
          </cell>
          <cell r="H17">
            <v>1</v>
          </cell>
          <cell r="I17" t="str">
            <v>M</v>
          </cell>
          <cell r="Q17" t="str">
            <v>PERKIRAAN</v>
          </cell>
          <cell r="R17" t="str">
            <v>HARGA</v>
          </cell>
          <cell r="S17" t="str">
            <v>JUMLAH</v>
          </cell>
        </row>
        <row r="18">
          <cell r="A18">
            <v>9</v>
          </cell>
          <cell r="C18" t="str">
            <v>Proporsi Campuran :</v>
          </cell>
          <cell r="D18" t="str">
            <v>- Agregat Kasar</v>
          </cell>
          <cell r="G18" t="str">
            <v>Ak</v>
          </cell>
          <cell r="H18">
            <v>55</v>
          </cell>
          <cell r="I18" t="str">
            <v>%</v>
          </cell>
          <cell r="J18" t="str">
            <v>Gradasi harus -</v>
          </cell>
          <cell r="L18" t="str">
            <v>NO.</v>
          </cell>
          <cell r="N18" t="str">
            <v>KOMPONEN</v>
          </cell>
          <cell r="P18" t="str">
            <v>SATUAN</v>
          </cell>
          <cell r="Q18" t="str">
            <v>KUANTITAS</v>
          </cell>
          <cell r="R18" t="str">
            <v>SATUAN</v>
          </cell>
          <cell r="S18" t="str">
            <v>HARGA</v>
          </cell>
        </row>
        <row r="19">
          <cell r="D19" t="str">
            <v>- Agregat Halus</v>
          </cell>
          <cell r="G19" t="str">
            <v>Ah</v>
          </cell>
          <cell r="H19">
            <v>45</v>
          </cell>
          <cell r="I19" t="str">
            <v>%</v>
          </cell>
          <cell r="J19" t="str">
            <v>memenuhi Spec.</v>
          </cell>
          <cell r="R19" t="str">
            <v>(Rp.)</v>
          </cell>
          <cell r="S19" t="str">
            <v>(Rp.)</v>
          </cell>
        </row>
        <row r="20">
          <cell r="A20" t="str">
            <v>II.</v>
          </cell>
          <cell r="C20" t="str">
            <v>URUTAN KERJA</v>
          </cell>
        </row>
        <row r="21">
          <cell r="A21">
            <v>1</v>
          </cell>
          <cell r="C21" t="str">
            <v>Wheel Loader mencampur &amp; memuat Agregat ke</v>
          </cell>
        </row>
        <row r="22">
          <cell r="C22" t="str">
            <v>dalam Dump Truck di Base Camp</v>
          </cell>
          <cell r="L22" t="str">
            <v>A.</v>
          </cell>
          <cell r="N22" t="str">
            <v>TENAGA</v>
          </cell>
        </row>
        <row r="23">
          <cell r="A23">
            <v>2</v>
          </cell>
          <cell r="C23" t="str">
            <v>Dump Truck mengangkut Agregat ke lokasi</v>
          </cell>
        </row>
        <row r="24">
          <cell r="C24" t="str">
            <v>pekerjaan dan dihampar dengan Motor Grader</v>
          </cell>
          <cell r="L24" t="str">
            <v>1.</v>
          </cell>
          <cell r="N24" t="str">
            <v>Pekerja</v>
          </cell>
          <cell r="O24" t="str">
            <v>(L01)</v>
          </cell>
          <cell r="P24" t="str">
            <v>Jam</v>
          </cell>
          <cell r="Q24">
            <v>0.249888</v>
          </cell>
          <cell r="R24">
            <v>2857.14</v>
          </cell>
          <cell r="U24">
            <v>713.96626500000002</v>
          </cell>
        </row>
        <row r="25">
          <cell r="A25">
            <v>3</v>
          </cell>
          <cell r="C25" t="str">
            <v>Hamparan Agregat dibasahi dengan Water Tank Truck</v>
          </cell>
          <cell r="L25" t="str">
            <v>2.</v>
          </cell>
          <cell r="N25" t="str">
            <v>Mandor</v>
          </cell>
          <cell r="O25" t="str">
            <v>(L03)</v>
          </cell>
          <cell r="P25" t="str">
            <v>Jam</v>
          </cell>
          <cell r="Q25">
            <v>3.5698000000000001E-2</v>
          </cell>
          <cell r="R25">
            <v>3214.29</v>
          </cell>
          <cell r="U25">
            <v>114.744846</v>
          </cell>
        </row>
        <row r="26">
          <cell r="C26" t="str">
            <v>sebelum dipadatkan dengan Tandem Roller &amp; PTR</v>
          </cell>
        </row>
        <row r="27">
          <cell r="A27">
            <v>4</v>
          </cell>
          <cell r="C27" t="str">
            <v>Selama pemadatan sekelompok pekerja akan</v>
          </cell>
        </row>
        <row r="28">
          <cell r="C28" t="str">
            <v>merapikan tepi hamparan dan level permukaan</v>
          </cell>
          <cell r="Q28" t="str">
            <v>JUMLAH HARGA TENAGA</v>
          </cell>
          <cell r="U28">
            <v>828.71111099999996</v>
          </cell>
        </row>
        <row r="29">
          <cell r="C29" t="str">
            <v>dengan menggunakan alat bantu</v>
          </cell>
        </row>
        <row r="30">
          <cell r="L30" t="str">
            <v>B.</v>
          </cell>
          <cell r="N30" t="str">
            <v>BAHAN</v>
          </cell>
        </row>
        <row r="31">
          <cell r="A31" t="str">
            <v>III.</v>
          </cell>
          <cell r="C31" t="str">
            <v>PEMAKAIAN BAHAN, ALAT DAN TENAGA</v>
          </cell>
        </row>
        <row r="32">
          <cell r="L32" t="str">
            <v>1.</v>
          </cell>
          <cell r="N32" t="str">
            <v>Agregat Kasar     (M03)</v>
          </cell>
          <cell r="P32" t="str">
            <v>M3</v>
          </cell>
          <cell r="Q32">
            <v>0.66</v>
          </cell>
          <cell r="R32">
            <v>222345.54558000001</v>
          </cell>
          <cell r="U32">
            <v>146748.06008299999</v>
          </cell>
        </row>
        <row r="33">
          <cell r="A33" t="str">
            <v>1.</v>
          </cell>
          <cell r="C33" t="str">
            <v>BAHAN</v>
          </cell>
          <cell r="L33" t="str">
            <v>2.</v>
          </cell>
          <cell r="N33" t="str">
            <v>Agregat Halus     (M04)</v>
          </cell>
          <cell r="P33" t="str">
            <v>M3</v>
          </cell>
          <cell r="Q33">
            <v>0.54</v>
          </cell>
          <cell r="R33">
            <v>194196.707754</v>
          </cell>
          <cell r="U33">
            <v>104866.22218700001</v>
          </cell>
        </row>
        <row r="34">
          <cell r="C34" t="str">
            <v>- Agregat Kasar</v>
          </cell>
          <cell r="D34" t="str">
            <v>=  Ak x 1 M3 x Fk</v>
          </cell>
          <cell r="G34" t="str">
            <v>M03</v>
          </cell>
          <cell r="H34">
            <v>0.66</v>
          </cell>
          <cell r="I34" t="str">
            <v>M3</v>
          </cell>
        </row>
        <row r="35">
          <cell r="C35" t="str">
            <v>- Agregat Halus</v>
          </cell>
          <cell r="D35" t="str">
            <v>=  Ah x 1 M3 x Fk</v>
          </cell>
          <cell r="G35" t="str">
            <v>M04</v>
          </cell>
          <cell r="H35">
            <v>0.54</v>
          </cell>
          <cell r="I35" t="str">
            <v>M3</v>
          </cell>
        </row>
        <row r="37">
          <cell r="A37" t="str">
            <v>2.</v>
          </cell>
          <cell r="C37" t="str">
            <v>ALAT</v>
          </cell>
        </row>
        <row r="38">
          <cell r="A38" t="str">
            <v>2.a.</v>
          </cell>
          <cell r="C38" t="str">
            <v>WHEEL LOADER</v>
          </cell>
          <cell r="G38" t="str">
            <v>(E15)</v>
          </cell>
          <cell r="Q38" t="str">
            <v>JUMLAH HARGA BAHAN</v>
          </cell>
          <cell r="U38">
            <v>251614.28227</v>
          </cell>
        </row>
        <row r="39">
          <cell r="C39" t="str">
            <v>Kapasitas bucket</v>
          </cell>
          <cell r="G39" t="str">
            <v>V</v>
          </cell>
          <cell r="H39">
            <v>1.5</v>
          </cell>
          <cell r="I39" t="str">
            <v>M3</v>
          </cell>
        </row>
        <row r="40">
          <cell r="C40" t="str">
            <v>Faktor bucket</v>
          </cell>
          <cell r="G40" t="str">
            <v>Fb</v>
          </cell>
          <cell r="H40">
            <v>0.9</v>
          </cell>
          <cell r="I40" t="str">
            <v>-</v>
          </cell>
          <cell r="J40" t="str">
            <v>Pemuatan ringan</v>
          </cell>
          <cell r="L40" t="str">
            <v>C.</v>
          </cell>
          <cell r="N40" t="str">
            <v>PERALATAN</v>
          </cell>
        </row>
        <row r="41">
          <cell r="C41" t="str">
            <v>Faktor Efisiensi alat</v>
          </cell>
          <cell r="G41" t="str">
            <v>Fa</v>
          </cell>
          <cell r="H41">
            <v>0.83</v>
          </cell>
          <cell r="I41" t="str">
            <v>-</v>
          </cell>
        </row>
        <row r="42">
          <cell r="C42" t="str">
            <v>Waktu siklus</v>
          </cell>
          <cell r="G42" t="str">
            <v>Ts1</v>
          </cell>
          <cell r="L42" t="str">
            <v>1</v>
          </cell>
          <cell r="N42" t="str">
            <v>Wheel Loader</v>
          </cell>
          <cell r="O42" t="str">
            <v>E15</v>
          </cell>
          <cell r="P42" t="str">
            <v>Jam</v>
          </cell>
          <cell r="Q42">
            <v>3.5698000000000001E-2</v>
          </cell>
          <cell r="R42">
            <v>163808.138695</v>
          </cell>
          <cell r="U42">
            <v>5847.680096</v>
          </cell>
        </row>
        <row r="43">
          <cell r="C43" t="str">
            <v>- Mencampur</v>
          </cell>
          <cell r="G43" t="str">
            <v>T1</v>
          </cell>
          <cell r="H43">
            <v>1.5</v>
          </cell>
          <cell r="I43" t="str">
            <v>menit</v>
          </cell>
          <cell r="L43" t="str">
            <v>2</v>
          </cell>
          <cell r="N43" t="str">
            <v>Dump Truck</v>
          </cell>
          <cell r="O43" t="str">
            <v>E09</v>
          </cell>
          <cell r="P43" t="str">
            <v>Jam</v>
          </cell>
          <cell r="Q43">
            <v>0.14542099999999999</v>
          </cell>
          <cell r="R43">
            <v>70230.073978</v>
          </cell>
          <cell r="U43">
            <v>10212.902190999999</v>
          </cell>
        </row>
        <row r="44">
          <cell r="C44" t="str">
            <v>- Memuat dan lain-lain</v>
          </cell>
          <cell r="G44" t="str">
            <v>T2</v>
          </cell>
          <cell r="H44">
            <v>0.5</v>
          </cell>
          <cell r="I44" t="str">
            <v>menit</v>
          </cell>
          <cell r="L44" t="str">
            <v>3</v>
          </cell>
          <cell r="N44" t="str">
            <v>Motor Grader</v>
          </cell>
          <cell r="O44" t="str">
            <v>E13</v>
          </cell>
          <cell r="P44" t="str">
            <v>Jam</v>
          </cell>
          <cell r="Q44">
            <v>1.1714E-2</v>
          </cell>
          <cell r="R44">
            <v>201666.625741</v>
          </cell>
          <cell r="U44">
            <v>2362.2262049999999</v>
          </cell>
        </row>
        <row r="45">
          <cell r="G45" t="str">
            <v>Ts1</v>
          </cell>
          <cell r="H45">
            <v>2</v>
          </cell>
          <cell r="I45" t="str">
            <v>menit</v>
          </cell>
          <cell r="L45" t="str">
            <v>4</v>
          </cell>
          <cell r="N45" t="str">
            <v>Tandem Roller</v>
          </cell>
          <cell r="O45" t="str">
            <v>E17</v>
          </cell>
          <cell r="P45" t="str">
            <v>Jam</v>
          </cell>
          <cell r="Q45">
            <v>1.7849E-2</v>
          </cell>
          <cell r="R45">
            <v>293927.19306199998</v>
          </cell>
          <cell r="U45">
            <v>5246.3577519999999</v>
          </cell>
        </row>
        <row r="46">
          <cell r="L46" t="str">
            <v>5</v>
          </cell>
          <cell r="N46" t="str">
            <v>Water Tanker</v>
          </cell>
          <cell r="O46" t="str">
            <v>E23</v>
          </cell>
          <cell r="P46" t="str">
            <v>Jam</v>
          </cell>
          <cell r="Q46">
            <v>2.1083999999999999E-2</v>
          </cell>
          <cell r="R46">
            <v>67020.510980000006</v>
          </cell>
          <cell r="U46">
            <v>1413.083063</v>
          </cell>
        </row>
        <row r="47">
          <cell r="C47" t="str">
            <v>Kap. Prod. / jam =</v>
          </cell>
          <cell r="D47" t="str">
            <v>V x Fb x Fa x 60</v>
          </cell>
          <cell r="G47" t="str">
            <v>Q1</v>
          </cell>
          <cell r="H47">
            <v>28.012499999999999</v>
          </cell>
          <cell r="I47" t="str">
            <v>M3</v>
          </cell>
          <cell r="L47" t="str">
            <v>6</v>
          </cell>
          <cell r="N47" t="str">
            <v>Alat Bantu</v>
          </cell>
          <cell r="P47" t="str">
            <v>Ls</v>
          </cell>
          <cell r="Q47">
            <v>1</v>
          </cell>
          <cell r="R47">
            <v>75</v>
          </cell>
          <cell r="U47">
            <v>75</v>
          </cell>
        </row>
        <row r="48">
          <cell r="D48" t="str">
            <v>Fk x Ts1</v>
          </cell>
        </row>
        <row r="49">
          <cell r="C49" t="str">
            <v>Koefisien Alat / M3</v>
          </cell>
          <cell r="D49" t="str">
            <v>=  1  :  Q1</v>
          </cell>
          <cell r="G49" t="str">
            <v>(E15)</v>
          </cell>
          <cell r="H49">
            <v>3.5698000000000001E-2</v>
          </cell>
          <cell r="I49" t="str">
            <v>Jam</v>
          </cell>
        </row>
        <row r="50">
          <cell r="Q50" t="str">
            <v>JUMLAH HARGA PERALATAN</v>
          </cell>
          <cell r="U50">
            <v>25157.249306999998</v>
          </cell>
        </row>
        <row r="51">
          <cell r="A51" t="str">
            <v>2.b.</v>
          </cell>
          <cell r="C51" t="str">
            <v>DUMP TRUCK</v>
          </cell>
          <cell r="G51" t="str">
            <v>(E09)</v>
          </cell>
        </row>
        <row r="52">
          <cell r="C52" t="str">
            <v>Kapasitas bak</v>
          </cell>
          <cell r="G52" t="str">
            <v>V</v>
          </cell>
          <cell r="H52">
            <v>6</v>
          </cell>
          <cell r="I52" t="str">
            <v>M3</v>
          </cell>
          <cell r="L52" t="str">
            <v>D.</v>
          </cell>
          <cell r="N52" t="str">
            <v>JUMLAH HARGA TENAGA, BAHAN DAN PERALATAN  ( A + B + C )</v>
          </cell>
          <cell r="U52">
            <v>277600.24268899998</v>
          </cell>
        </row>
        <row r="53">
          <cell r="C53" t="str">
            <v>Faktor Efisiensi alat</v>
          </cell>
          <cell r="G53" t="str">
            <v>Fa</v>
          </cell>
          <cell r="H53">
            <v>0.83</v>
          </cell>
          <cell r="I53" t="str">
            <v>-</v>
          </cell>
          <cell r="L53" t="str">
            <v>E.</v>
          </cell>
          <cell r="N53" t="str">
            <v>OVERHEAD &amp; PROFIT</v>
          </cell>
          <cell r="P53">
            <v>10</v>
          </cell>
          <cell r="Q53" t="str">
            <v>%  x  D</v>
          </cell>
          <cell r="U53">
            <v>27760.024269000001</v>
          </cell>
        </row>
        <row r="54">
          <cell r="C54" t="str">
            <v>Kecepatan rata-rata bermuatan</v>
          </cell>
          <cell r="G54" t="str">
            <v>v1</v>
          </cell>
          <cell r="H54">
            <v>45</v>
          </cell>
          <cell r="I54" t="str">
            <v>KM / Jam</v>
          </cell>
          <cell r="L54" t="str">
            <v>F.</v>
          </cell>
          <cell r="N54" t="str">
            <v>HARGA SATUAN PEKERJAAN  ( D + E )</v>
          </cell>
          <cell r="U54">
            <v>305360.26695800002</v>
          </cell>
        </row>
        <row r="55">
          <cell r="C55" t="str">
            <v>Kecepatan rata-rata kosong</v>
          </cell>
          <cell r="G55" t="str">
            <v>v2</v>
          </cell>
          <cell r="H55">
            <v>60</v>
          </cell>
          <cell r="I55" t="str">
            <v>KM / Jam</v>
          </cell>
          <cell r="L55" t="str">
            <v>Note: 1</v>
          </cell>
          <cell r="N55" t="str">
            <v>SATUAN dapat berdasarkan atas jam operasi untuk Tenaga Kerja dan Peralatan, volume dan/atau ukuran</v>
          </cell>
        </row>
        <row r="56">
          <cell r="C56" t="str">
            <v>Waktu Siklus  :  - Waktu memuat = V : Q1 x 60</v>
          </cell>
          <cell r="G56" t="str">
            <v>T1</v>
          </cell>
          <cell r="H56">
            <v>12.851406000000001</v>
          </cell>
          <cell r="I56" t="str">
            <v>menit</v>
          </cell>
          <cell r="N56" t="str">
            <v>berat untuk bahan-bahan.</v>
          </cell>
        </row>
        <row r="57">
          <cell r="C57" t="str">
            <v>- Waktu tempuh isi = (L : v1) x 60 menit</v>
          </cell>
          <cell r="G57" t="str">
            <v>T2</v>
          </cell>
          <cell r="H57">
            <v>11.633333</v>
          </cell>
          <cell r="I57" t="str">
            <v>menit</v>
          </cell>
          <cell r="L57">
            <v>2</v>
          </cell>
          <cell r="N57" t="str">
            <v>Kuantitas satuan adalah kuantitas setiap komponen untuk menyelesaikan satu satuan pekerjaan dari nomor</v>
          </cell>
        </row>
        <row r="58">
          <cell r="C58" t="str">
            <v>- Waktu tempuh kosong = (L : v2) x 60 menit</v>
          </cell>
          <cell r="G58" t="str">
            <v>T3</v>
          </cell>
          <cell r="H58">
            <v>8.7249999999999996</v>
          </cell>
          <cell r="I58" t="str">
            <v>menit</v>
          </cell>
          <cell r="N58" t="str">
            <v>mata pembayaran.</v>
          </cell>
        </row>
        <row r="59">
          <cell r="C59" t="str">
            <v>- Lain-lain termasuk menurunkan Agregat</v>
          </cell>
          <cell r="G59" t="str">
            <v>T4</v>
          </cell>
          <cell r="H59">
            <v>3</v>
          </cell>
          <cell r="I59" t="str">
            <v>menit</v>
          </cell>
          <cell r="L59">
            <v>3</v>
          </cell>
          <cell r="N59" t="str">
            <v>Biaya satuan untuk peralatan sudah termasuk bahan bakar, bahan habis dipakai dan operator.</v>
          </cell>
        </row>
        <row r="60">
          <cell r="G60" t="str">
            <v>Ts2</v>
          </cell>
          <cell r="H60">
            <v>36.209738999999999</v>
          </cell>
          <cell r="I60" t="str">
            <v>menit</v>
          </cell>
          <cell r="L60">
            <v>4</v>
          </cell>
          <cell r="N60" t="str">
            <v>Biaya satuan sudah termasuk pengeluaran untuk seluruh pajak yang berkaitan (tetapi tidak termasuk PPN</v>
          </cell>
        </row>
        <row r="61">
          <cell r="J61" t="str">
            <v>Berlanjut ke halaman berikut</v>
          </cell>
          <cell r="N61" t="str">
            <v>yang dibayar dari kontrak) dan biaya-biaya lainnya.</v>
          </cell>
        </row>
        <row r="62">
          <cell r="A62" t="str">
            <v>ITEM PEMBAYARAN NO.</v>
          </cell>
          <cell r="D62" t="str">
            <v>:  4.2 (1)</v>
          </cell>
          <cell r="J62" t="str">
            <v>Analisa EI-421</v>
          </cell>
        </row>
        <row r="63">
          <cell r="A63" t="str">
            <v>JENIS PEKERJAAN</v>
          </cell>
          <cell r="D63" t="str">
            <v>:  Lps. Pond. Ag. Kls. A, CBR Min 80%</v>
          </cell>
        </row>
        <row r="64">
          <cell r="A64" t="str">
            <v>SATUAN PEMBAYARAN</v>
          </cell>
          <cell r="D64" t="str">
            <v>:  M3</v>
          </cell>
          <cell r="J64" t="str">
            <v>URAIAN ANALISA HARGA SATUAN</v>
          </cell>
        </row>
        <row r="65">
          <cell r="J65" t="str">
            <v>Lanjutan</v>
          </cell>
        </row>
        <row r="67">
          <cell r="A67" t="str">
            <v>No.</v>
          </cell>
          <cell r="C67" t="str">
            <v>U R A I A N</v>
          </cell>
          <cell r="G67" t="str">
            <v>KODE</v>
          </cell>
          <cell r="H67" t="str">
            <v>KOEF.</v>
          </cell>
          <cell r="I67" t="str">
            <v>SATUAN</v>
          </cell>
          <cell r="J67" t="str">
            <v>KETERANGAN</v>
          </cell>
        </row>
        <row r="70">
          <cell r="C70" t="str">
            <v>Kap. Prod./jam =</v>
          </cell>
          <cell r="D70" t="str">
            <v>V x Fa x 60</v>
          </cell>
          <cell r="G70" t="str">
            <v>Q2</v>
          </cell>
          <cell r="H70">
            <v>6.8766030000000002</v>
          </cell>
          <cell r="I70" t="str">
            <v>M3</v>
          </cell>
        </row>
        <row r="71">
          <cell r="D71" t="str">
            <v>Fk x Ts2</v>
          </cell>
        </row>
        <row r="72">
          <cell r="C72" t="str">
            <v>Koefisien Alat / M3 = 1 : Q2</v>
          </cell>
          <cell r="D72" t="str">
            <v>=  1 : Q2</v>
          </cell>
          <cell r="G72" t="str">
            <v>(E08)</v>
          </cell>
          <cell r="H72">
            <v>0.14542099999999999</v>
          </cell>
          <cell r="I72" t="str">
            <v>Jam</v>
          </cell>
        </row>
        <row r="74">
          <cell r="A74" t="str">
            <v>2.c.</v>
          </cell>
          <cell r="C74" t="str">
            <v>MOTOR GRADER</v>
          </cell>
          <cell r="G74" t="str">
            <v>(E13)</v>
          </cell>
        </row>
        <row r="75">
          <cell r="C75" t="str">
            <v>Panjang hamparan</v>
          </cell>
          <cell r="G75" t="str">
            <v>Lh</v>
          </cell>
          <cell r="H75">
            <v>50</v>
          </cell>
          <cell r="I75" t="str">
            <v>M</v>
          </cell>
        </row>
        <row r="76">
          <cell r="C76" t="str">
            <v>Lebar efektif kerja blade</v>
          </cell>
          <cell r="G76" t="str">
            <v>b</v>
          </cell>
          <cell r="H76">
            <v>2.4</v>
          </cell>
          <cell r="I76" t="str">
            <v>M</v>
          </cell>
        </row>
        <row r="77">
          <cell r="C77" t="str">
            <v>Faktor Efisiensi alat</v>
          </cell>
          <cell r="G77" t="str">
            <v>Fa</v>
          </cell>
          <cell r="H77">
            <v>0.83</v>
          </cell>
          <cell r="I77" t="str">
            <v>-</v>
          </cell>
        </row>
        <row r="78">
          <cell r="C78" t="str">
            <v>Kecepatan rata-rata alat</v>
          </cell>
          <cell r="G78" t="str">
            <v>v</v>
          </cell>
          <cell r="H78">
            <v>4</v>
          </cell>
          <cell r="I78" t="str">
            <v>KM / Jam</v>
          </cell>
        </row>
        <row r="79">
          <cell r="C79" t="str">
            <v>Jumlah lintasan</v>
          </cell>
          <cell r="G79" t="str">
            <v>n</v>
          </cell>
          <cell r="H79">
            <v>6</v>
          </cell>
          <cell r="I79" t="str">
            <v>lintasan</v>
          </cell>
          <cell r="J79" t="str">
            <v>3 x pp</v>
          </cell>
        </row>
        <row r="80">
          <cell r="C80" t="str">
            <v>Waktu Siklus</v>
          </cell>
          <cell r="G80" t="str">
            <v>Ts3</v>
          </cell>
        </row>
        <row r="81">
          <cell r="C81" t="str">
            <v>- Perataan 1 lintasan  = (Lh x 60) : (v x 1000)</v>
          </cell>
          <cell r="G81" t="str">
            <v>T1</v>
          </cell>
          <cell r="H81">
            <v>0.75</v>
          </cell>
          <cell r="I81" t="str">
            <v>menit</v>
          </cell>
        </row>
        <row r="82">
          <cell r="C82" t="str">
            <v>- Lain-lain</v>
          </cell>
          <cell r="G82" t="str">
            <v>T2</v>
          </cell>
          <cell r="H82">
            <v>1</v>
          </cell>
          <cell r="I82" t="str">
            <v>menit</v>
          </cell>
        </row>
        <row r="83">
          <cell r="G83" t="str">
            <v>Ts3</v>
          </cell>
          <cell r="H83">
            <v>1.75</v>
          </cell>
          <cell r="I83" t="str">
            <v>menit</v>
          </cell>
        </row>
        <row r="85">
          <cell r="C85" t="str">
            <v>Kap.Prod. / jam =</v>
          </cell>
          <cell r="D85" t="str">
            <v>Lh x b x t x Fa x 60</v>
          </cell>
          <cell r="G85" t="str">
            <v>Q3</v>
          </cell>
          <cell r="H85">
            <v>85.371429000000006</v>
          </cell>
          <cell r="I85" t="str">
            <v>M3</v>
          </cell>
        </row>
        <row r="86">
          <cell r="D86" t="str">
            <v>n x Ts3</v>
          </cell>
        </row>
        <row r="87">
          <cell r="C87" t="str">
            <v>Koefisien Alat / M3</v>
          </cell>
          <cell r="D87" t="str">
            <v>= 1 : Q3</v>
          </cell>
          <cell r="G87" t="str">
            <v>(E13)</v>
          </cell>
          <cell r="H87">
            <v>1.1714E-2</v>
          </cell>
          <cell r="I87" t="str">
            <v>Jam</v>
          </cell>
        </row>
        <row r="89">
          <cell r="A89" t="str">
            <v>2.d.</v>
          </cell>
          <cell r="C89" t="str">
            <v>TANDEM ROLLER</v>
          </cell>
          <cell r="G89" t="str">
            <v>(E17)</v>
          </cell>
        </row>
        <row r="90">
          <cell r="C90" t="str">
            <v>Kecepatan rata-rata</v>
          </cell>
          <cell r="G90" t="str">
            <v>v</v>
          </cell>
          <cell r="H90">
            <v>3</v>
          </cell>
          <cell r="I90" t="str">
            <v>KM / Jam</v>
          </cell>
        </row>
        <row r="91">
          <cell r="C91" t="str">
            <v>Lebar efektif pemadatan</v>
          </cell>
          <cell r="G91" t="str">
            <v>b</v>
          </cell>
          <cell r="H91">
            <v>1.2</v>
          </cell>
          <cell r="I91" t="str">
            <v>M</v>
          </cell>
        </row>
        <row r="92">
          <cell r="C92" t="str">
            <v>Jumlah lintasan</v>
          </cell>
          <cell r="G92" t="str">
            <v>n</v>
          </cell>
          <cell r="H92">
            <v>8</v>
          </cell>
          <cell r="I92" t="str">
            <v>lintasan</v>
          </cell>
        </row>
        <row r="93">
          <cell r="C93" t="str">
            <v>Faktor Efisiensi alat</v>
          </cell>
          <cell r="G93" t="str">
            <v>Fa</v>
          </cell>
          <cell r="H93">
            <v>0.83</v>
          </cell>
          <cell r="I93" t="str">
            <v>-</v>
          </cell>
        </row>
        <row r="95">
          <cell r="C95" t="str">
            <v>Kap.Prod. / jam =</v>
          </cell>
          <cell r="D95" t="str">
            <v>(v x 1000) x b x t x Fa</v>
          </cell>
          <cell r="G95" t="str">
            <v>Q4</v>
          </cell>
          <cell r="H95">
            <v>56.024999999999999</v>
          </cell>
          <cell r="I95" t="str">
            <v>M3</v>
          </cell>
        </row>
        <row r="96">
          <cell r="D96" t="str">
            <v>n</v>
          </cell>
        </row>
        <row r="97">
          <cell r="C97" t="str">
            <v>Koefisien Alat / M3</v>
          </cell>
          <cell r="D97" t="str">
            <v>= 1 : Q4</v>
          </cell>
          <cell r="G97" t="str">
            <v>(E17)</v>
          </cell>
          <cell r="H97">
            <v>1.7849E-2</v>
          </cell>
          <cell r="I97" t="str">
            <v>Jam</v>
          </cell>
        </row>
        <row r="99">
          <cell r="A99" t="str">
            <v>2.e.</v>
          </cell>
          <cell r="C99" t="str">
            <v>WATERTANK TRUCK</v>
          </cell>
          <cell r="G99" t="str">
            <v>(E23)</v>
          </cell>
        </row>
        <row r="100">
          <cell r="C100" t="str">
            <v>Volume tangki air</v>
          </cell>
          <cell r="G100" t="str">
            <v>V</v>
          </cell>
          <cell r="H100">
            <v>4</v>
          </cell>
          <cell r="I100" t="str">
            <v>M3</v>
          </cell>
        </row>
        <row r="101">
          <cell r="C101" t="str">
            <v>Kebutuhan air / M3 agregat padat</v>
          </cell>
          <cell r="G101" t="str">
            <v>Wc</v>
          </cell>
          <cell r="H101">
            <v>7.0000000000000007E-2</v>
          </cell>
          <cell r="I101" t="str">
            <v>M3</v>
          </cell>
        </row>
        <row r="102">
          <cell r="C102" t="str">
            <v>Pengisian tangki / jam</v>
          </cell>
          <cell r="G102" t="str">
            <v>n</v>
          </cell>
          <cell r="H102">
            <v>1</v>
          </cell>
          <cell r="I102" t="str">
            <v>kali</v>
          </cell>
        </row>
        <row r="103">
          <cell r="C103" t="str">
            <v>Faktor Efisiensi alat</v>
          </cell>
          <cell r="G103" t="str">
            <v>Fa</v>
          </cell>
          <cell r="H103">
            <v>0.83</v>
          </cell>
          <cell r="I103" t="str">
            <v>-</v>
          </cell>
        </row>
        <row r="105">
          <cell r="C105" t="str">
            <v>Kap.Prod. / jam =</v>
          </cell>
          <cell r="D105" t="str">
            <v>V x n x Fa</v>
          </cell>
          <cell r="G105" t="str">
            <v>Q5</v>
          </cell>
          <cell r="H105">
            <v>47.428570999999998</v>
          </cell>
          <cell r="I105" t="str">
            <v>M3</v>
          </cell>
        </row>
        <row r="106">
          <cell r="D106" t="str">
            <v>Wc</v>
          </cell>
        </row>
        <row r="107">
          <cell r="C107" t="str">
            <v>Koefisien Alat / M3</v>
          </cell>
          <cell r="D107" t="str">
            <v>= 1 : Q5</v>
          </cell>
          <cell r="G107" t="str">
            <v>(E23)</v>
          </cell>
          <cell r="H107">
            <v>2.1083999999999999E-2</v>
          </cell>
          <cell r="I107" t="str">
            <v>Jam</v>
          </cell>
        </row>
        <row r="110">
          <cell r="A110" t="str">
            <v>2.g.</v>
          </cell>
          <cell r="C110" t="str">
            <v>ALAT BANTU</v>
          </cell>
        </row>
        <row r="111">
          <cell r="C111" t="str">
            <v>diperlukan :</v>
          </cell>
          <cell r="J111" t="str">
            <v>Lump Sum</v>
          </cell>
        </row>
        <row r="112">
          <cell r="C112" t="str">
            <v>- Kereta dorong     = 2 buah</v>
          </cell>
        </row>
        <row r="113">
          <cell r="C113" t="str">
            <v>- Sekop                = 3 buah</v>
          </cell>
        </row>
        <row r="114">
          <cell r="C114" t="str">
            <v>- Garpu                = 2 buah</v>
          </cell>
        </row>
        <row r="120">
          <cell r="J120" t="str">
            <v>Berlanjut ke halaman berikut</v>
          </cell>
        </row>
        <row r="121">
          <cell r="A121" t="str">
            <v>ITEM PEMBAYARAN NO.</v>
          </cell>
          <cell r="D121" t="str">
            <v>:  4.2 (1)</v>
          </cell>
          <cell r="J121" t="str">
            <v>Analisa EI-421</v>
          </cell>
        </row>
        <row r="122">
          <cell r="A122" t="str">
            <v>JENIS PEKERJAAN</v>
          </cell>
          <cell r="D122" t="str">
            <v>:  Lps. Pond. Ag. Kls. A, CBR Min 80%</v>
          </cell>
        </row>
        <row r="123">
          <cell r="A123" t="str">
            <v>SATUAN PEMBAYARAN</v>
          </cell>
          <cell r="D123" t="str">
            <v>:  M3</v>
          </cell>
          <cell r="J123" t="str">
            <v>URAIAN ANALISA HARGA SATUAN</v>
          </cell>
        </row>
        <row r="124">
          <cell r="J124" t="str">
            <v>Lanjutan</v>
          </cell>
        </row>
        <row r="126">
          <cell r="A126" t="str">
            <v>No.</v>
          </cell>
          <cell r="C126" t="str">
            <v>U R A I A N</v>
          </cell>
          <cell r="G126" t="str">
            <v>KODE</v>
          </cell>
          <cell r="H126" t="str">
            <v>KOEF.</v>
          </cell>
          <cell r="I126" t="str">
            <v>SATUAN</v>
          </cell>
          <cell r="J126" t="str">
            <v>KETERANGAN</v>
          </cell>
        </row>
        <row r="129">
          <cell r="A129" t="str">
            <v>3.</v>
          </cell>
          <cell r="C129" t="str">
            <v>TENAGA</v>
          </cell>
        </row>
        <row r="130">
          <cell r="C130" t="str">
            <v>Produksi menentukan : WHEEL LOADER</v>
          </cell>
          <cell r="G130" t="str">
            <v>Q1</v>
          </cell>
          <cell r="H130">
            <v>28.012499999999999</v>
          </cell>
          <cell r="I130" t="str">
            <v>M3/Jam</v>
          </cell>
        </row>
        <row r="131">
          <cell r="C131" t="str">
            <v>Produksi Agregat / hari  =  Tk x Q1</v>
          </cell>
          <cell r="G131" t="str">
            <v>Qt</v>
          </cell>
          <cell r="H131">
            <v>196.08750000000001</v>
          </cell>
          <cell r="I131" t="str">
            <v>M3</v>
          </cell>
        </row>
        <row r="132">
          <cell r="C132" t="str">
            <v>Kebutuhan tenaga :</v>
          </cell>
        </row>
        <row r="133">
          <cell r="D133" t="str">
            <v>- Pekerja</v>
          </cell>
          <cell r="G133" t="str">
            <v>P</v>
          </cell>
          <cell r="H133">
            <v>7</v>
          </cell>
          <cell r="I133" t="str">
            <v>orang</v>
          </cell>
        </row>
        <row r="134">
          <cell r="D134" t="str">
            <v>- Mandor</v>
          </cell>
          <cell r="G134" t="str">
            <v>M</v>
          </cell>
          <cell r="H134">
            <v>1</v>
          </cell>
          <cell r="I134" t="str">
            <v>orang</v>
          </cell>
        </row>
        <row r="136">
          <cell r="C136" t="str">
            <v>Koefisien tenaga / M3     :</v>
          </cell>
        </row>
        <row r="137">
          <cell r="D137" t="str">
            <v>- Pekerja</v>
          </cell>
          <cell r="E137" t="str">
            <v>= (Tk x P) : Qt</v>
          </cell>
          <cell r="G137" t="str">
            <v>(L01)</v>
          </cell>
          <cell r="H137">
            <v>0.249888</v>
          </cell>
          <cell r="I137" t="str">
            <v>Jam</v>
          </cell>
        </row>
        <row r="138">
          <cell r="D138" t="str">
            <v>- Mandor</v>
          </cell>
          <cell r="E138" t="str">
            <v>= (Tk x M) : Qt</v>
          </cell>
          <cell r="G138" t="str">
            <v>(L03)</v>
          </cell>
          <cell r="H138">
            <v>3.5698000000000001E-2</v>
          </cell>
          <cell r="I138" t="str">
            <v>Jam</v>
          </cell>
        </row>
        <row r="141">
          <cell r="A141" t="str">
            <v>4.</v>
          </cell>
          <cell r="C141" t="str">
            <v>HARGA DASAR SATUAN UPAH, BAHAN DAN ALAT</v>
          </cell>
        </row>
        <row r="142">
          <cell r="C142" t="str">
            <v>Lihat lampiran.</v>
          </cell>
        </row>
        <row r="144">
          <cell r="A144" t="str">
            <v>5.</v>
          </cell>
          <cell r="C144" t="str">
            <v>ANALISA HARGA SATUAN PEKERJAAN</v>
          </cell>
        </row>
        <row r="145">
          <cell r="C145" t="str">
            <v>Lihat perhitungan dalam FORMULIR STANDAR UNTUK</v>
          </cell>
        </row>
        <row r="146">
          <cell r="C146" t="str">
            <v>PEREKEMAN ANALISA MASING-MASING HARGA</v>
          </cell>
        </row>
        <row r="147">
          <cell r="C147" t="str">
            <v>SATUAN.</v>
          </cell>
        </row>
        <row r="148">
          <cell r="C148" t="str">
            <v>Didapat Harga Satuan Pekerjaan :</v>
          </cell>
        </row>
        <row r="150">
          <cell r="C150" t="str">
            <v>Rp.</v>
          </cell>
          <cell r="D150">
            <v>305360.26695800002</v>
          </cell>
          <cell r="E150" t="str">
            <v>/ M3.</v>
          </cell>
        </row>
        <row r="153">
          <cell r="A153" t="str">
            <v>6.</v>
          </cell>
          <cell r="C153" t="str">
            <v>WAKTU PELAKSANAAN YANG DIPERLUKAN</v>
          </cell>
        </row>
        <row r="154">
          <cell r="C154" t="str">
            <v>Waktu pelaksanaan</v>
          </cell>
          <cell r="D154" t="str">
            <v>:  . . . . . . .  bulan</v>
          </cell>
        </row>
        <row r="156">
          <cell r="A156" t="str">
            <v>7.</v>
          </cell>
          <cell r="C156" t="str">
            <v>VOLUME PEKERJAAN YANG DIPERLUKAN</v>
          </cell>
        </row>
        <row r="157">
          <cell r="C157" t="str">
            <v>Volume pekerjaan  :</v>
          </cell>
          <cell r="D157">
            <v>0</v>
          </cell>
          <cell r="E157" t="str">
            <v>M3</v>
          </cell>
        </row>
        <row r="180">
          <cell r="A180" t="str">
            <v>ITEM PEMBAYARAN NO.</v>
          </cell>
          <cell r="D180" t="str">
            <v>:  4.2 (2)</v>
          </cell>
          <cell r="J180" t="str">
            <v>Analisa EI-422</v>
          </cell>
          <cell r="T180" t="str">
            <v>Analisa EI-422</v>
          </cell>
        </row>
        <row r="181">
          <cell r="A181" t="str">
            <v>JENIS PEKERJAAN</v>
          </cell>
          <cell r="D181" t="str">
            <v>:  Lps. Pond. Ag. Kls. B, CBR Min 35%</v>
          </cell>
        </row>
        <row r="182">
          <cell r="A182" t="str">
            <v>SATUAN PEMBAYARAN</v>
          </cell>
          <cell r="D182" t="str">
            <v>:  M3</v>
          </cell>
          <cell r="J182" t="str">
            <v>URAIAN ANALISA HARGA SATUAN</v>
          </cell>
          <cell r="L182" t="str">
            <v>FORMULIR STANDAR UNTUK</v>
          </cell>
        </row>
        <row r="183">
          <cell r="L183" t="str">
            <v>PEREKAMAN ANALISA MASING-MASING HARGA SATUAN</v>
          </cell>
        </row>
        <row r="184">
          <cell r="L184">
            <v>0</v>
          </cell>
        </row>
        <row r="185">
          <cell r="A185" t="str">
            <v>No.</v>
          </cell>
          <cell r="C185" t="str">
            <v>U R A I A N</v>
          </cell>
          <cell r="G185" t="str">
            <v>KODE</v>
          </cell>
          <cell r="H185" t="str">
            <v>KOEF.</v>
          </cell>
          <cell r="I185" t="str">
            <v>SATUAN</v>
          </cell>
          <cell r="J185" t="str">
            <v>KETERANGAN</v>
          </cell>
        </row>
        <row r="187">
          <cell r="L187" t="str">
            <v>PROYEK</v>
          </cell>
          <cell r="O187" t="str">
            <v>:</v>
          </cell>
        </row>
        <row r="188">
          <cell r="A188" t="str">
            <v>I.</v>
          </cell>
          <cell r="C188" t="str">
            <v>ASUMSI</v>
          </cell>
          <cell r="L188" t="str">
            <v>No. PAKET KONTRAK</v>
          </cell>
          <cell r="O188" t="str">
            <v>:</v>
          </cell>
        </row>
        <row r="189">
          <cell r="A189">
            <v>1</v>
          </cell>
          <cell r="C189" t="str">
            <v>Menggunakan alat berat (cara mekanik)</v>
          </cell>
          <cell r="L189" t="str">
            <v>NAMA PAKET</v>
          </cell>
          <cell r="O189" t="str">
            <v>:</v>
          </cell>
        </row>
        <row r="190">
          <cell r="A190">
            <v>2</v>
          </cell>
          <cell r="C190" t="str">
            <v>Lokasi pekerjaan : sepanjang jalan</v>
          </cell>
          <cell r="L190" t="str">
            <v>PROP / KAB / KODYA</v>
          </cell>
          <cell r="O190" t="str">
            <v>:</v>
          </cell>
        </row>
        <row r="191">
          <cell r="A191">
            <v>3</v>
          </cell>
          <cell r="C191" t="str">
            <v>Kondisi existing jalan : sedang</v>
          </cell>
          <cell r="L191" t="str">
            <v>ITEM PEMBAYARAN NO.</v>
          </cell>
          <cell r="O191" t="str">
            <v>:  4.2 (2)</v>
          </cell>
          <cell r="R191" t="str">
            <v>PERKIRAAN VOL. PEK.</v>
          </cell>
          <cell r="T191" t="str">
            <v>:</v>
          </cell>
          <cell r="U191">
            <v>0</v>
          </cell>
        </row>
        <row r="192">
          <cell r="A192">
            <v>4</v>
          </cell>
          <cell r="C192" t="str">
            <v>Jarak rata-rata Base Camp ke lokasi pekerjaan</v>
          </cell>
          <cell r="G192" t="str">
            <v>L</v>
          </cell>
          <cell r="H192">
            <v>8.7249999999999996</v>
          </cell>
          <cell r="I192" t="str">
            <v>KM</v>
          </cell>
          <cell r="L192" t="str">
            <v>JENIS PEKERJAAN</v>
          </cell>
          <cell r="O192" t="str">
            <v>:  Lps. Pond. Ag. Kls. B, CBR Min 35%</v>
          </cell>
          <cell r="R192" t="str">
            <v>TOTAL HARGA (Rp.)</v>
          </cell>
          <cell r="T192" t="str">
            <v>:</v>
          </cell>
          <cell r="U192">
            <v>3711291.746944</v>
          </cell>
        </row>
        <row r="193">
          <cell r="A193">
            <v>5</v>
          </cell>
          <cell r="C193" t="str">
            <v>Tebal lapis Agregat padat</v>
          </cell>
          <cell r="G193" t="str">
            <v>t</v>
          </cell>
          <cell r="H193">
            <v>0.15</v>
          </cell>
          <cell r="I193" t="str">
            <v>M</v>
          </cell>
          <cell r="L193" t="str">
            <v>SATUAN PEMBAYARAN</v>
          </cell>
          <cell r="O193" t="str">
            <v>:  M3</v>
          </cell>
          <cell r="R193" t="str">
            <v>% THD. BIAYA PROYEK</v>
          </cell>
          <cell r="T193" t="str">
            <v>:</v>
          </cell>
          <cell r="U193" t="str">
            <v>#DIV/0!</v>
          </cell>
        </row>
        <row r="194">
          <cell r="A194">
            <v>6</v>
          </cell>
          <cell r="C194" t="str">
            <v>Faktor kembang material (Padat-Lepas)</v>
          </cell>
          <cell r="G194" t="str">
            <v>Fk</v>
          </cell>
          <cell r="H194">
            <v>1.2</v>
          </cell>
          <cell r="I194" t="str">
            <v>-</v>
          </cell>
        </row>
        <row r="195">
          <cell r="A195">
            <v>7</v>
          </cell>
          <cell r="C195" t="str">
            <v>Jam kerja efektif per-hari</v>
          </cell>
          <cell r="G195" t="str">
            <v>Tk</v>
          </cell>
          <cell r="H195">
            <v>7</v>
          </cell>
          <cell r="I195" t="str">
            <v>Jam</v>
          </cell>
        </row>
        <row r="196">
          <cell r="A196">
            <v>8</v>
          </cell>
          <cell r="C196" t="str">
            <v>Lebar bahu jalan</v>
          </cell>
          <cell r="G196" t="str">
            <v>Lb</v>
          </cell>
          <cell r="H196">
            <v>1</v>
          </cell>
          <cell r="I196" t="str">
            <v>M</v>
          </cell>
          <cell r="Q196" t="str">
            <v>PERKIRAAN</v>
          </cell>
          <cell r="R196" t="str">
            <v>HARGA</v>
          </cell>
          <cell r="S196" t="str">
            <v>JUMLAH</v>
          </cell>
        </row>
        <row r="197">
          <cell r="A197">
            <v>9</v>
          </cell>
          <cell r="C197" t="str">
            <v>Proporsi Campuran :</v>
          </cell>
          <cell r="D197" t="str">
            <v>- Agregat Kasar</v>
          </cell>
          <cell r="G197" t="str">
            <v>Ak</v>
          </cell>
          <cell r="H197">
            <v>35</v>
          </cell>
          <cell r="I197" t="str">
            <v>%</v>
          </cell>
          <cell r="J197" t="str">
            <v>Gradasi harus</v>
          </cell>
          <cell r="L197" t="str">
            <v>NO.</v>
          </cell>
          <cell r="N197" t="str">
            <v>KOMPONEN</v>
          </cell>
          <cell r="P197" t="str">
            <v>SATUAN</v>
          </cell>
          <cell r="Q197" t="str">
            <v>KUANTITAS</v>
          </cell>
          <cell r="R197" t="str">
            <v>SATUAN</v>
          </cell>
          <cell r="S197" t="str">
            <v>HARGA</v>
          </cell>
        </row>
        <row r="198">
          <cell r="D198" t="str">
            <v>- Agregat Halus</v>
          </cell>
          <cell r="G198" t="str">
            <v>Ah</v>
          </cell>
          <cell r="H198">
            <v>20</v>
          </cell>
          <cell r="I198" t="str">
            <v>%</v>
          </cell>
          <cell r="J198" t="str">
            <v>memenuhi</v>
          </cell>
          <cell r="R198" t="str">
            <v>(Rp.)</v>
          </cell>
          <cell r="S198" t="str">
            <v>(Rp.)</v>
          </cell>
        </row>
        <row r="199">
          <cell r="D199" t="str">
            <v>- Sirtu</v>
          </cell>
          <cell r="G199" t="str">
            <v>St</v>
          </cell>
          <cell r="H199">
            <v>45</v>
          </cell>
          <cell r="I199" t="str">
            <v>%</v>
          </cell>
          <cell r="J199" t="str">
            <v>Spesifikasi</v>
          </cell>
        </row>
        <row r="200">
          <cell r="A200" t="str">
            <v>II.</v>
          </cell>
          <cell r="C200" t="str">
            <v>URUTAN KERJA</v>
          </cell>
        </row>
        <row r="201">
          <cell r="A201">
            <v>1</v>
          </cell>
          <cell r="C201" t="str">
            <v>Wheel Loader mencampur &amp; memuat Agregat ke</v>
          </cell>
          <cell r="L201" t="str">
            <v>A.</v>
          </cell>
          <cell r="N201" t="str">
            <v>TENAGA</v>
          </cell>
        </row>
        <row r="202">
          <cell r="C202" t="str">
            <v>dalam Dump Truck di Base Camp</v>
          </cell>
        </row>
        <row r="203">
          <cell r="A203">
            <v>2</v>
          </cell>
          <cell r="C203" t="str">
            <v>Dump Truck mengangkut Agregat ke lokasi</v>
          </cell>
          <cell r="L203" t="str">
            <v>1.</v>
          </cell>
          <cell r="N203" t="str">
            <v>Pekerja</v>
          </cell>
          <cell r="O203" t="str">
            <v>(L01)</v>
          </cell>
          <cell r="P203" t="str">
            <v>Jam</v>
          </cell>
          <cell r="Q203">
            <v>0.249888</v>
          </cell>
          <cell r="R203">
            <v>2857.14</v>
          </cell>
          <cell r="U203">
            <v>713.96626500000002</v>
          </cell>
        </row>
        <row r="204">
          <cell r="C204" t="str">
            <v>pekerjaan dan dihampar dengan Motor Grader</v>
          </cell>
          <cell r="L204" t="str">
            <v>2.</v>
          </cell>
          <cell r="N204" t="str">
            <v>Mandor</v>
          </cell>
          <cell r="O204" t="str">
            <v>(L03)</v>
          </cell>
          <cell r="P204" t="str">
            <v>Jam</v>
          </cell>
          <cell r="Q204">
            <v>3.5698000000000001E-2</v>
          </cell>
          <cell r="R204">
            <v>3214.29</v>
          </cell>
          <cell r="U204">
            <v>114.744846</v>
          </cell>
        </row>
        <row r="205">
          <cell r="A205">
            <v>3</v>
          </cell>
          <cell r="C205" t="str">
            <v>Hamparan Agregat dibasahi dengan Water Tank Truck</v>
          </cell>
        </row>
        <row r="206">
          <cell r="C206" t="str">
            <v>sebelum dipadatkan dengan Tandem Roller &amp; PTR</v>
          </cell>
        </row>
        <row r="207">
          <cell r="A207">
            <v>4</v>
          </cell>
          <cell r="C207" t="str">
            <v>Selama pemadatan sekelompok pekerja akan</v>
          </cell>
          <cell r="Q207" t="str">
            <v>JUMLAH HARGA TENAGA</v>
          </cell>
          <cell r="U207">
            <v>828.71111099999996</v>
          </cell>
        </row>
        <row r="208">
          <cell r="C208" t="str">
            <v>merapikan tepi hamparan dan level permukaan</v>
          </cell>
        </row>
        <row r="209">
          <cell r="C209" t="str">
            <v>dengan menggunakan alat bantu</v>
          </cell>
          <cell r="L209" t="str">
            <v>B.</v>
          </cell>
          <cell r="N209" t="str">
            <v>BAHAN</v>
          </cell>
        </row>
        <row r="211">
          <cell r="A211" t="str">
            <v>III.</v>
          </cell>
          <cell r="C211" t="str">
            <v>PEMAKAIAN BAHAN, ALAT DAN TENAGA</v>
          </cell>
          <cell r="L211" t="str">
            <v>1.</v>
          </cell>
          <cell r="N211" t="str">
            <v>Agregat Kasar     (M03)</v>
          </cell>
          <cell r="P211" t="str">
            <v>M3</v>
          </cell>
          <cell r="Q211">
            <v>0.42</v>
          </cell>
          <cell r="R211">
            <v>222345.54558000001</v>
          </cell>
          <cell r="U211">
            <v>93385.129144000006</v>
          </cell>
        </row>
        <row r="212">
          <cell r="A212" t="str">
            <v>1.</v>
          </cell>
          <cell r="C212" t="str">
            <v>BAHAN</v>
          </cell>
          <cell r="L212" t="str">
            <v>2.</v>
          </cell>
          <cell r="N212" t="str">
            <v>Agregat Halus     (M04)</v>
          </cell>
          <cell r="P212" t="str">
            <v>M3</v>
          </cell>
          <cell r="Q212">
            <v>0.24</v>
          </cell>
          <cell r="R212">
            <v>194196.707754</v>
          </cell>
          <cell r="U212">
            <v>46607.209861000003</v>
          </cell>
        </row>
        <row r="213">
          <cell r="C213" t="str">
            <v>- Agregat Kasar</v>
          </cell>
          <cell r="D213" t="str">
            <v>=  Ak x 1 M3 x Fk</v>
          </cell>
          <cell r="G213" t="str">
            <v>M03</v>
          </cell>
          <cell r="H213">
            <v>0.42</v>
          </cell>
          <cell r="I213" t="str">
            <v>M3</v>
          </cell>
          <cell r="L213" t="str">
            <v>3.</v>
          </cell>
          <cell r="N213" t="str">
            <v>Sirtu</v>
          </cell>
          <cell r="O213" t="str">
            <v>(M16)</v>
          </cell>
          <cell r="P213" t="str">
            <v>M3</v>
          </cell>
          <cell r="Q213">
            <v>0.54</v>
          </cell>
          <cell r="R213">
            <v>264500</v>
          </cell>
          <cell r="U213">
            <v>142830</v>
          </cell>
        </row>
        <row r="214">
          <cell r="C214" t="str">
            <v>- Agregat Halus</v>
          </cell>
          <cell r="D214" t="str">
            <v>=  Ah x 1 M3 x Fk</v>
          </cell>
          <cell r="G214" t="str">
            <v>M04</v>
          </cell>
          <cell r="H214">
            <v>0.24</v>
          </cell>
          <cell r="I214" t="str">
            <v>M3</v>
          </cell>
        </row>
        <row r="215">
          <cell r="C215" t="str">
            <v>- Sirtu</v>
          </cell>
          <cell r="D215" t="str">
            <v>=  St x 1 M3 x Fk</v>
          </cell>
          <cell r="G215" t="str">
            <v>M16</v>
          </cell>
          <cell r="H215">
            <v>0.54</v>
          </cell>
          <cell r="I215" t="str">
            <v>M3</v>
          </cell>
        </row>
        <row r="216">
          <cell r="A216" t="str">
            <v>2.</v>
          </cell>
          <cell r="C216" t="str">
            <v>ALAT</v>
          </cell>
        </row>
        <row r="217">
          <cell r="A217" t="str">
            <v>2.a.</v>
          </cell>
          <cell r="C217" t="str">
            <v>WHEEL LOADER</v>
          </cell>
          <cell r="G217" t="str">
            <v>(E15)</v>
          </cell>
          <cell r="Q217" t="str">
            <v>JUMLAH HARGA BAHAN</v>
          </cell>
          <cell r="U217">
            <v>282822.33900500002</v>
          </cell>
        </row>
        <row r="218">
          <cell r="C218" t="str">
            <v>Kapasitas bucket</v>
          </cell>
          <cell r="G218" t="str">
            <v>V</v>
          </cell>
          <cell r="H218">
            <v>1.5</v>
          </cell>
          <cell r="I218" t="str">
            <v>M3</v>
          </cell>
        </row>
        <row r="219">
          <cell r="C219" t="str">
            <v>Faktor bucket</v>
          </cell>
          <cell r="G219" t="str">
            <v>Fb</v>
          </cell>
          <cell r="H219">
            <v>0.9</v>
          </cell>
          <cell r="I219" t="str">
            <v>-</v>
          </cell>
          <cell r="J219" t="str">
            <v>Pemuatan ringan</v>
          </cell>
          <cell r="L219" t="str">
            <v>C.</v>
          </cell>
          <cell r="N219" t="str">
            <v>PERALATAN</v>
          </cell>
        </row>
        <row r="220">
          <cell r="C220" t="str">
            <v>Faktor Efisiensi alat</v>
          </cell>
          <cell r="G220" t="str">
            <v>Fa</v>
          </cell>
          <cell r="H220">
            <v>0.83</v>
          </cell>
          <cell r="I220" t="str">
            <v>-</v>
          </cell>
        </row>
        <row r="221">
          <cell r="C221" t="str">
            <v>Waktu siklus</v>
          </cell>
          <cell r="G221" t="str">
            <v>Ts1</v>
          </cell>
          <cell r="L221" t="str">
            <v>1</v>
          </cell>
          <cell r="N221" t="str">
            <v>Wheel Loader</v>
          </cell>
          <cell r="O221" t="str">
            <v>E15</v>
          </cell>
          <cell r="P221" t="str">
            <v>Jam</v>
          </cell>
          <cell r="Q221">
            <v>3.5698000000000001E-2</v>
          </cell>
          <cell r="R221">
            <v>163808.138695</v>
          </cell>
          <cell r="U221">
            <v>5847.680096</v>
          </cell>
        </row>
        <row r="222">
          <cell r="C222" t="str">
            <v>- Mencampur</v>
          </cell>
          <cell r="G222" t="str">
            <v>T1</v>
          </cell>
          <cell r="H222">
            <v>1.5</v>
          </cell>
          <cell r="I222" t="str">
            <v>menit</v>
          </cell>
          <cell r="L222" t="str">
            <v>2</v>
          </cell>
          <cell r="N222" t="str">
            <v>Dump Truck</v>
          </cell>
          <cell r="O222" t="str">
            <v>E09</v>
          </cell>
          <cell r="P222" t="str">
            <v>Jam</v>
          </cell>
          <cell r="Q222">
            <v>0.14542099999999999</v>
          </cell>
          <cell r="R222">
            <v>70230.073978</v>
          </cell>
          <cell r="U222">
            <v>10212.902190999999</v>
          </cell>
        </row>
        <row r="223">
          <cell r="C223" t="str">
            <v>- Memuat dan lain-lain</v>
          </cell>
          <cell r="G223" t="str">
            <v>T2</v>
          </cell>
          <cell r="H223">
            <v>0.5</v>
          </cell>
          <cell r="I223" t="str">
            <v>menit</v>
          </cell>
          <cell r="L223" t="str">
            <v>3</v>
          </cell>
          <cell r="N223" t="str">
            <v>Motor Grader</v>
          </cell>
          <cell r="O223" t="str">
            <v>E13</v>
          </cell>
          <cell r="P223" t="str">
            <v>Jam</v>
          </cell>
          <cell r="Q223">
            <v>1.1714E-2</v>
          </cell>
          <cell r="R223">
            <v>201666.625741</v>
          </cell>
          <cell r="U223">
            <v>2362.2262049999999</v>
          </cell>
        </row>
        <row r="224">
          <cell r="G224" t="str">
            <v>Ts1</v>
          </cell>
          <cell r="H224">
            <v>2</v>
          </cell>
          <cell r="I224" t="str">
            <v>menit</v>
          </cell>
          <cell r="L224" t="str">
            <v>4</v>
          </cell>
          <cell r="N224" t="str">
            <v>Tandem Roller</v>
          </cell>
          <cell r="O224" t="str">
            <v>E17</v>
          </cell>
          <cell r="P224" t="str">
            <v>Jam</v>
          </cell>
          <cell r="Q224">
            <v>1.7849E-2</v>
          </cell>
          <cell r="R224">
            <v>293927.19306199998</v>
          </cell>
          <cell r="U224">
            <v>5246.3577519999999</v>
          </cell>
        </row>
        <row r="225">
          <cell r="L225" t="str">
            <v>5</v>
          </cell>
          <cell r="N225" t="str">
            <v>Water Tanker</v>
          </cell>
          <cell r="O225" t="str">
            <v>E23</v>
          </cell>
          <cell r="P225" t="str">
            <v>Jam</v>
          </cell>
          <cell r="Q225">
            <v>2.1083999999999999E-2</v>
          </cell>
          <cell r="R225">
            <v>67020.510980000006</v>
          </cell>
          <cell r="U225">
            <v>1413.083063</v>
          </cell>
        </row>
        <row r="226">
          <cell r="C226" t="str">
            <v>Kap. Prod. / jam =</v>
          </cell>
          <cell r="D226" t="str">
            <v>V x Fb x Fa x 60</v>
          </cell>
          <cell r="G226" t="str">
            <v>Q1</v>
          </cell>
          <cell r="H226">
            <v>28.012499999999999</v>
          </cell>
          <cell r="I226" t="str">
            <v>M3</v>
          </cell>
          <cell r="L226" t="str">
            <v>6</v>
          </cell>
          <cell r="N226" t="str">
            <v>Alat Bantu</v>
          </cell>
          <cell r="P226" t="str">
            <v>Ls</v>
          </cell>
          <cell r="Q226">
            <v>1</v>
          </cell>
          <cell r="R226">
            <v>75</v>
          </cell>
          <cell r="U226">
            <v>75</v>
          </cell>
        </row>
        <row r="227">
          <cell r="D227" t="str">
            <v>Fk x Ts1</v>
          </cell>
        </row>
        <row r="228">
          <cell r="C228" t="str">
            <v>Koefisien Alat / M3</v>
          </cell>
          <cell r="D228" t="str">
            <v>=  1  :  Q1</v>
          </cell>
          <cell r="G228" t="str">
            <v>(E15)</v>
          </cell>
          <cell r="H228">
            <v>3.5698000000000001E-2</v>
          </cell>
          <cell r="I228" t="str">
            <v>Jam</v>
          </cell>
        </row>
        <row r="229">
          <cell r="Q229" t="str">
            <v>JUMLAH HARGA PERALATAN</v>
          </cell>
          <cell r="U229">
            <v>25157.249306999998</v>
          </cell>
        </row>
        <row r="230">
          <cell r="A230" t="str">
            <v>2.b.</v>
          </cell>
          <cell r="C230" t="str">
            <v>DUMP TRUCK</v>
          </cell>
          <cell r="G230" t="str">
            <v>(E09)</v>
          </cell>
        </row>
        <row r="231">
          <cell r="C231" t="str">
            <v>Kapasitas bak</v>
          </cell>
          <cell r="G231" t="str">
            <v>V</v>
          </cell>
          <cell r="H231">
            <v>6</v>
          </cell>
          <cell r="I231" t="str">
            <v>M3</v>
          </cell>
          <cell r="L231" t="str">
            <v>D.</v>
          </cell>
          <cell r="N231" t="str">
            <v>JUMLAH HARGA TENAGA, BAHAN DAN PERALATAN  ( A + B + C )</v>
          </cell>
          <cell r="U231">
            <v>308808.29942300002</v>
          </cell>
        </row>
        <row r="232">
          <cell r="C232" t="str">
            <v>Faktor Efisiensi alat</v>
          </cell>
          <cell r="G232" t="str">
            <v>Fa</v>
          </cell>
          <cell r="H232">
            <v>0.83</v>
          </cell>
          <cell r="I232" t="str">
            <v>-</v>
          </cell>
          <cell r="L232" t="str">
            <v>E.</v>
          </cell>
          <cell r="N232" t="str">
            <v>OVERHEAD &amp; PROFIT</v>
          </cell>
          <cell r="P232">
            <v>10</v>
          </cell>
          <cell r="Q232" t="str">
            <v>%  x  D</v>
          </cell>
          <cell r="U232">
            <v>30880.829942</v>
          </cell>
        </row>
        <row r="233">
          <cell r="C233" t="str">
            <v>Kecepatan rata-rata bermuatan</v>
          </cell>
          <cell r="G233" t="str">
            <v>v1</v>
          </cell>
          <cell r="H233">
            <v>45</v>
          </cell>
          <cell r="I233" t="str">
            <v>KM / Jam</v>
          </cell>
          <cell r="L233" t="str">
            <v>F.</v>
          </cell>
          <cell r="N233" t="str">
            <v>HARGA SATUAN PEKERJAAN  ( D + E )</v>
          </cell>
          <cell r="U233">
            <v>339689.12936600001</v>
          </cell>
        </row>
        <row r="234">
          <cell r="C234" t="str">
            <v>Kecepatan rata-rata kosong</v>
          </cell>
          <cell r="G234" t="str">
            <v>v2</v>
          </cell>
          <cell r="H234">
            <v>60</v>
          </cell>
          <cell r="I234" t="str">
            <v>KM / Jam</v>
          </cell>
          <cell r="L234" t="str">
            <v>Note: 1</v>
          </cell>
          <cell r="N234" t="str">
            <v>SATUAN dapat berdasarkan atas jam operasi untuk Tenaga Kerja dan Peralatan, volume dan/atau ukuran</v>
          </cell>
        </row>
        <row r="235">
          <cell r="C235" t="str">
            <v>Waktu Siklus  :  - Waktu memuat = V : Q1 x 60</v>
          </cell>
          <cell r="G235" t="str">
            <v>T1</v>
          </cell>
          <cell r="H235">
            <v>12.851406000000001</v>
          </cell>
          <cell r="I235" t="str">
            <v>menit</v>
          </cell>
          <cell r="N235" t="str">
            <v>berat untuk bahan-bahan.</v>
          </cell>
        </row>
        <row r="236">
          <cell r="C236" t="str">
            <v>- Waktu tempuh isi = (L : v1) x 60 menit</v>
          </cell>
          <cell r="G236" t="str">
            <v>T2</v>
          </cell>
          <cell r="H236">
            <v>11.633333</v>
          </cell>
          <cell r="I236" t="str">
            <v>menit</v>
          </cell>
          <cell r="L236">
            <v>2</v>
          </cell>
          <cell r="N236" t="str">
            <v>Kuantitas satuan adalah kuantitas setiap komponen untuk menyelesaikan satu satuan pekerjaan dari nomor</v>
          </cell>
        </row>
        <row r="237">
          <cell r="C237" t="str">
            <v>- Waktu tempuh kosong = (L : v2) x 60 menit</v>
          </cell>
          <cell r="G237" t="str">
            <v>T3</v>
          </cell>
          <cell r="H237">
            <v>8.7249999999999996</v>
          </cell>
          <cell r="I237" t="str">
            <v>menit</v>
          </cell>
          <cell r="N237" t="str">
            <v>mata pembayaran.</v>
          </cell>
        </row>
        <row r="238">
          <cell r="C238" t="str">
            <v>- Lain-lain termasuk menurunkan Agregat</v>
          </cell>
          <cell r="G238" t="str">
            <v>T4</v>
          </cell>
          <cell r="H238">
            <v>3</v>
          </cell>
          <cell r="I238" t="str">
            <v>menit</v>
          </cell>
          <cell r="L238">
            <v>3</v>
          </cell>
          <cell r="N238" t="str">
            <v>Biaya satuan untuk peralatan sudah termasuk bahan bakar, bahan habis dipakai dan operator.</v>
          </cell>
        </row>
        <row r="239">
          <cell r="G239" t="str">
            <v>Ts2</v>
          </cell>
          <cell r="H239">
            <v>36.209738999999999</v>
          </cell>
          <cell r="I239" t="str">
            <v>menit</v>
          </cell>
          <cell r="L239">
            <v>4</v>
          </cell>
          <cell r="N239" t="str">
            <v>Biaya satuan sudah termasuk pengeluaran untuk seluruh pajak yang berkaitan (tetapi tidak termasuk PPN</v>
          </cell>
        </row>
        <row r="240">
          <cell r="J240" t="str">
            <v>Berlanjut ke halaman berikut</v>
          </cell>
          <cell r="N240" t="str">
            <v>yang dibayar dari kontrak) dan biaya-biaya lainnya.</v>
          </cell>
        </row>
        <row r="241">
          <cell r="A241" t="str">
            <v>ITEM PEMBAYARAN NO.</v>
          </cell>
          <cell r="D241" t="str">
            <v>:  4.2 (2)</v>
          </cell>
          <cell r="J241" t="str">
            <v>Analisa EI-422</v>
          </cell>
        </row>
        <row r="242">
          <cell r="A242" t="str">
            <v>JENIS PEKERJAAN</v>
          </cell>
          <cell r="D242" t="str">
            <v>:  Lps. Pond. Ag. Kls. B, CBR Min 35%</v>
          </cell>
        </row>
        <row r="243">
          <cell r="A243" t="str">
            <v>SATUAN PEMBAYARAN</v>
          </cell>
          <cell r="D243" t="str">
            <v>:  M3</v>
          </cell>
          <cell r="J243" t="str">
            <v>URAIAN ANALISA HARGA SATUAN</v>
          </cell>
        </row>
        <row r="244">
          <cell r="J244" t="str">
            <v>Lanjutan</v>
          </cell>
        </row>
        <row r="246">
          <cell r="A246" t="str">
            <v>No.</v>
          </cell>
          <cell r="C246" t="str">
            <v>U R A I A N</v>
          </cell>
          <cell r="G246" t="str">
            <v>KODE</v>
          </cell>
          <cell r="H246" t="str">
            <v>KOEF.</v>
          </cell>
          <cell r="I246" t="str">
            <v>SATUAN</v>
          </cell>
          <cell r="J246" t="str">
            <v>KETERANGAN</v>
          </cell>
        </row>
        <row r="249">
          <cell r="C249" t="str">
            <v>Kap. Prod. / Jam =</v>
          </cell>
          <cell r="D249" t="str">
            <v>V x Fa x 60</v>
          </cell>
          <cell r="G249" t="str">
            <v>Q2</v>
          </cell>
          <cell r="H249">
            <v>6.8766030000000002</v>
          </cell>
          <cell r="I249" t="str">
            <v>M3</v>
          </cell>
        </row>
        <row r="250">
          <cell r="D250" t="str">
            <v>Fk x Ts2</v>
          </cell>
        </row>
        <row r="251">
          <cell r="C251" t="str">
            <v>Koefisien Alat / M3</v>
          </cell>
          <cell r="D251" t="str">
            <v>= 1 : Q2</v>
          </cell>
          <cell r="G251" t="str">
            <v>(E08)</v>
          </cell>
          <cell r="H251">
            <v>0.14542099999999999</v>
          </cell>
          <cell r="I251" t="str">
            <v>Jam</v>
          </cell>
        </row>
        <row r="253">
          <cell r="A253" t="str">
            <v>2.c.</v>
          </cell>
          <cell r="C253" t="str">
            <v>MOTOR GRADER</v>
          </cell>
          <cell r="G253" t="str">
            <v>(E13)</v>
          </cell>
        </row>
        <row r="254">
          <cell r="C254" t="str">
            <v>Panjang hamparaan</v>
          </cell>
          <cell r="G254" t="str">
            <v>Lh</v>
          </cell>
          <cell r="H254">
            <v>50</v>
          </cell>
          <cell r="I254" t="str">
            <v>M</v>
          </cell>
        </row>
        <row r="255">
          <cell r="C255" t="str">
            <v>Lebar efektif kerja blade</v>
          </cell>
          <cell r="G255" t="str">
            <v>b</v>
          </cell>
          <cell r="H255">
            <v>2.4</v>
          </cell>
          <cell r="I255" t="str">
            <v>M</v>
          </cell>
        </row>
        <row r="256">
          <cell r="C256" t="str">
            <v>Faktor Efisiensi alat</v>
          </cell>
          <cell r="G256" t="str">
            <v>Fa</v>
          </cell>
          <cell r="H256">
            <v>0.83</v>
          </cell>
          <cell r="I256" t="str">
            <v>-</v>
          </cell>
        </row>
        <row r="257">
          <cell r="C257" t="str">
            <v>Kecepatan rata-rata alat</v>
          </cell>
          <cell r="G257" t="str">
            <v>v</v>
          </cell>
          <cell r="H257">
            <v>4</v>
          </cell>
          <cell r="I257" t="str">
            <v>KM / Jam</v>
          </cell>
        </row>
        <row r="258">
          <cell r="C258" t="str">
            <v>Jumlah lintasan</v>
          </cell>
          <cell r="G258" t="str">
            <v>n</v>
          </cell>
          <cell r="H258">
            <v>6</v>
          </cell>
          <cell r="I258" t="str">
            <v>lintasan</v>
          </cell>
          <cell r="J258" t="str">
            <v>3 x pp</v>
          </cell>
        </row>
        <row r="259">
          <cell r="C259" t="str">
            <v>Waktu Siklus</v>
          </cell>
          <cell r="G259" t="str">
            <v>Ts3</v>
          </cell>
        </row>
        <row r="260">
          <cell r="C260" t="str">
            <v>- Perataan 1 lintasan  = (Lh x 60) : (v x 1000)</v>
          </cell>
          <cell r="G260" t="str">
            <v>T1</v>
          </cell>
          <cell r="H260">
            <v>0.75</v>
          </cell>
          <cell r="I260" t="str">
            <v>menit</v>
          </cell>
        </row>
        <row r="261">
          <cell r="C261" t="str">
            <v>- Lain-lain</v>
          </cell>
          <cell r="G261" t="str">
            <v>T2</v>
          </cell>
          <cell r="H261">
            <v>1</v>
          </cell>
          <cell r="I261" t="str">
            <v>menit</v>
          </cell>
        </row>
        <row r="262">
          <cell r="G262" t="str">
            <v>Ts3</v>
          </cell>
          <cell r="H262">
            <v>1.75</v>
          </cell>
          <cell r="I262" t="str">
            <v>menit</v>
          </cell>
        </row>
        <row r="264">
          <cell r="C264" t="str">
            <v>Kap.Prod. / jam =</v>
          </cell>
          <cell r="D264" t="str">
            <v>Lh x b x t x Fa x 60</v>
          </cell>
          <cell r="G264" t="str">
            <v>Q3</v>
          </cell>
          <cell r="H264">
            <v>85.371429000000006</v>
          </cell>
          <cell r="I264" t="str">
            <v>M3</v>
          </cell>
        </row>
        <row r="265">
          <cell r="D265" t="str">
            <v>n x Ts3</v>
          </cell>
        </row>
        <row r="266">
          <cell r="C266" t="str">
            <v>Koefisien Alat / M3</v>
          </cell>
          <cell r="D266" t="str">
            <v>= 1 : Q3</v>
          </cell>
          <cell r="G266" t="str">
            <v>(E13)</v>
          </cell>
          <cell r="H266">
            <v>1.1714E-2</v>
          </cell>
          <cell r="I266" t="str">
            <v>Jam</v>
          </cell>
        </row>
        <row r="268">
          <cell r="A268" t="str">
            <v>2.d.</v>
          </cell>
          <cell r="C268" t="str">
            <v>TANDEM ROLLER</v>
          </cell>
          <cell r="G268" t="str">
            <v>(E17)</v>
          </cell>
        </row>
        <row r="269">
          <cell r="C269" t="str">
            <v>Kecepatan rata-rata</v>
          </cell>
          <cell r="G269" t="str">
            <v>v</v>
          </cell>
          <cell r="H269">
            <v>3</v>
          </cell>
          <cell r="I269" t="str">
            <v>KM / Jam</v>
          </cell>
        </row>
        <row r="270">
          <cell r="C270" t="str">
            <v>Lebar efektif pemadatan</v>
          </cell>
          <cell r="G270" t="str">
            <v>b</v>
          </cell>
          <cell r="H270">
            <v>1.2</v>
          </cell>
          <cell r="I270" t="str">
            <v>M</v>
          </cell>
        </row>
        <row r="271">
          <cell r="C271" t="str">
            <v>Jumlah lintasan</v>
          </cell>
          <cell r="G271" t="str">
            <v>n</v>
          </cell>
          <cell r="H271">
            <v>8</v>
          </cell>
          <cell r="I271" t="str">
            <v>lintasan</v>
          </cell>
        </row>
        <row r="272">
          <cell r="C272" t="str">
            <v>Faktor Efisiensi alat</v>
          </cell>
          <cell r="G272" t="str">
            <v>Fa</v>
          </cell>
          <cell r="H272">
            <v>0.83</v>
          </cell>
          <cell r="I272" t="str">
            <v>-</v>
          </cell>
        </row>
        <row r="274">
          <cell r="C274" t="str">
            <v>Kap.Prod./jam =</v>
          </cell>
          <cell r="D274" t="str">
            <v>(v x 1000) x b x t x Fa</v>
          </cell>
          <cell r="G274" t="str">
            <v>Q4</v>
          </cell>
          <cell r="H274">
            <v>56.024999999999999</v>
          </cell>
          <cell r="I274" t="str">
            <v>M3</v>
          </cell>
        </row>
        <row r="275">
          <cell r="D275" t="str">
            <v>n</v>
          </cell>
        </row>
        <row r="276">
          <cell r="C276" t="str">
            <v>Koefisien Alat / M3</v>
          </cell>
          <cell r="D276" t="str">
            <v>= 1 : Q4</v>
          </cell>
          <cell r="G276" t="str">
            <v>(E17)</v>
          </cell>
          <cell r="H276">
            <v>1.7849E-2</v>
          </cell>
          <cell r="I276" t="str">
            <v>Jam</v>
          </cell>
        </row>
        <row r="279">
          <cell r="A279" t="str">
            <v>2.e.</v>
          </cell>
          <cell r="C279" t="str">
            <v>WATER TANKER</v>
          </cell>
          <cell r="G279" t="str">
            <v>(E23)</v>
          </cell>
        </row>
        <row r="280">
          <cell r="C280" t="str">
            <v>Volume Tangki air</v>
          </cell>
          <cell r="G280" t="str">
            <v>V</v>
          </cell>
          <cell r="H280">
            <v>4</v>
          </cell>
          <cell r="I280" t="str">
            <v>M3</v>
          </cell>
          <cell r="J280" t="str">
            <v>Lump Sum</v>
          </cell>
        </row>
        <row r="281">
          <cell r="C281" t="str">
            <v>Kebutuhan air / M3 agregat padat</v>
          </cell>
          <cell r="G281" t="str">
            <v>Wc</v>
          </cell>
          <cell r="H281">
            <v>7.0000000000000007E-2</v>
          </cell>
          <cell r="I281" t="str">
            <v>M3</v>
          </cell>
        </row>
        <row r="282">
          <cell r="C282" t="str">
            <v>Pengisian tangki / Jam</v>
          </cell>
          <cell r="G282" t="str">
            <v>n</v>
          </cell>
          <cell r="H282">
            <v>1</v>
          </cell>
          <cell r="I282" t="str">
            <v>kali</v>
          </cell>
        </row>
        <row r="283">
          <cell r="C283" t="str">
            <v>Faktor efisiensi alat</v>
          </cell>
          <cell r="G283" t="str">
            <v>Fa</v>
          </cell>
          <cell r="H283">
            <v>0.83</v>
          </cell>
          <cell r="I283" t="str">
            <v>-</v>
          </cell>
        </row>
        <row r="285">
          <cell r="C285" t="str">
            <v>Kap. Prod. / Jam  =</v>
          </cell>
          <cell r="D285" t="str">
            <v>V x n Fa</v>
          </cell>
          <cell r="G285" t="str">
            <v>Q5</v>
          </cell>
          <cell r="H285">
            <v>47.428570999999998</v>
          </cell>
          <cell r="I285" t="str">
            <v>M3</v>
          </cell>
        </row>
        <row r="286">
          <cell r="D286" t="str">
            <v>Wc</v>
          </cell>
        </row>
        <row r="288">
          <cell r="C288" t="str">
            <v>Koefisien Alat / M3</v>
          </cell>
          <cell r="D288" t="str">
            <v>=   1 : Q5</v>
          </cell>
          <cell r="G288" t="str">
            <v>(E23)</v>
          </cell>
          <cell r="H288">
            <v>2.1083999999999999E-2</v>
          </cell>
          <cell r="I288" t="str">
            <v>Jam</v>
          </cell>
        </row>
        <row r="292">
          <cell r="C292" t="str">
            <v>ALAT BANTU</v>
          </cell>
        </row>
        <row r="293">
          <cell r="C293" t="str">
            <v>diperlukan :</v>
          </cell>
        </row>
        <row r="294">
          <cell r="C294" t="str">
            <v>- Kereta dorong   = 2 buah</v>
          </cell>
        </row>
        <row r="295">
          <cell r="C295" t="str">
            <v>- Sekop                = 3 buah</v>
          </cell>
        </row>
        <row r="296">
          <cell r="C296" t="str">
            <v>- Garpu                = 2 buah</v>
          </cell>
        </row>
        <row r="299">
          <cell r="J299" t="str">
            <v>Berlanjut ke halaman berikut</v>
          </cell>
        </row>
        <row r="300">
          <cell r="A300" t="str">
            <v>ITEM PEMBAYARAN NO.</v>
          </cell>
          <cell r="D300" t="str">
            <v>:  4.2 (2)</v>
          </cell>
          <cell r="J300" t="str">
            <v>Analisa EI-422</v>
          </cell>
        </row>
        <row r="301">
          <cell r="A301" t="str">
            <v>JENIS PEKERJAAN</v>
          </cell>
          <cell r="D301" t="str">
            <v>:  Lps. Pond. Ag. Kls. B, CBR Min 35%</v>
          </cell>
        </row>
        <row r="302">
          <cell r="A302" t="str">
            <v>SATUAN PEMBAYARAN</v>
          </cell>
          <cell r="D302" t="str">
            <v>:  M3</v>
          </cell>
          <cell r="J302" t="str">
            <v>URAIAN ANALISA HARGA SATUAN</v>
          </cell>
        </row>
        <row r="303">
          <cell r="J303" t="str">
            <v>Lanjutan</v>
          </cell>
        </row>
        <row r="305">
          <cell r="A305" t="str">
            <v>No.</v>
          </cell>
          <cell r="C305" t="str">
            <v>U R A I A N</v>
          </cell>
          <cell r="G305" t="str">
            <v>KODE</v>
          </cell>
          <cell r="H305" t="str">
            <v>KOEF.</v>
          </cell>
          <cell r="I305" t="str">
            <v>SATUAN</v>
          </cell>
          <cell r="J305" t="str">
            <v>KETERANGAN</v>
          </cell>
        </row>
        <row r="308">
          <cell r="A308" t="str">
            <v>3.</v>
          </cell>
          <cell r="C308" t="str">
            <v>TENAGA</v>
          </cell>
        </row>
        <row r="309">
          <cell r="C309" t="str">
            <v>Produksi menentukan : WHEEL LOADER</v>
          </cell>
          <cell r="G309" t="str">
            <v>Q1</v>
          </cell>
          <cell r="H309">
            <v>28.012499999999999</v>
          </cell>
          <cell r="I309" t="str">
            <v>M3/Jam</v>
          </cell>
        </row>
        <row r="310">
          <cell r="C310" t="str">
            <v>Produksi Agregat / hari  =  Tk x Q1</v>
          </cell>
          <cell r="G310" t="str">
            <v>Qt</v>
          </cell>
          <cell r="H310">
            <v>196.08750000000001</v>
          </cell>
          <cell r="I310" t="str">
            <v>M3</v>
          </cell>
        </row>
        <row r="311">
          <cell r="C311" t="str">
            <v>Kebutuhan tenaga :</v>
          </cell>
        </row>
        <row r="312">
          <cell r="D312" t="str">
            <v>- Pekerja</v>
          </cell>
          <cell r="G312" t="str">
            <v>P</v>
          </cell>
          <cell r="H312">
            <v>7</v>
          </cell>
          <cell r="I312" t="str">
            <v>orang</v>
          </cell>
        </row>
        <row r="313">
          <cell r="D313" t="str">
            <v>- Mandor</v>
          </cell>
          <cell r="G313" t="str">
            <v>M</v>
          </cell>
          <cell r="H313">
            <v>1</v>
          </cell>
          <cell r="I313" t="str">
            <v>orang</v>
          </cell>
        </row>
        <row r="315">
          <cell r="C315" t="str">
            <v>Koefisien tenaga / M3     :</v>
          </cell>
        </row>
        <row r="316">
          <cell r="D316" t="str">
            <v>- Pekerja</v>
          </cell>
          <cell r="E316" t="str">
            <v>= (Tk x P) : Qt</v>
          </cell>
          <cell r="G316" t="str">
            <v>(L01)</v>
          </cell>
          <cell r="H316">
            <v>0.249888</v>
          </cell>
          <cell r="I316" t="str">
            <v>Jam</v>
          </cell>
        </row>
        <row r="317">
          <cell r="D317" t="str">
            <v>- Mandor</v>
          </cell>
          <cell r="E317" t="str">
            <v>= (Tk x M) : Qt</v>
          </cell>
          <cell r="G317" t="str">
            <v>(L03)</v>
          </cell>
          <cell r="H317">
            <v>3.5698000000000001E-2</v>
          </cell>
          <cell r="I317" t="str">
            <v>Jam</v>
          </cell>
        </row>
        <row r="319">
          <cell r="A319" t="str">
            <v>4.</v>
          </cell>
          <cell r="C319" t="str">
            <v>HARGA DASAR SATUAN UPAH, BAHAN DAN ALAT</v>
          </cell>
        </row>
        <row r="320">
          <cell r="C320" t="str">
            <v>Lihat lampiran.</v>
          </cell>
        </row>
        <row r="322">
          <cell r="A322" t="str">
            <v>5.</v>
          </cell>
          <cell r="C322" t="str">
            <v>ANALISA HARGA SATUAN PEKERJAAN</v>
          </cell>
        </row>
        <row r="323">
          <cell r="C323" t="str">
            <v>Lihat perhitungan dalam FORMULIR STANDAR UNTUK</v>
          </cell>
        </row>
        <row r="324">
          <cell r="C324" t="str">
            <v>PEREKEMAN ANALISA MASING-MASING HARGA</v>
          </cell>
        </row>
        <row r="325">
          <cell r="C325" t="str">
            <v>SATUAN.</v>
          </cell>
        </row>
        <row r="326">
          <cell r="C326" t="str">
            <v>Didapat Harga Satuan Pekerjaan :</v>
          </cell>
        </row>
        <row r="328">
          <cell r="C328" t="str">
            <v>Rp.</v>
          </cell>
          <cell r="D328">
            <v>339689.12936600001</v>
          </cell>
          <cell r="E328" t="str">
            <v>/ M3.</v>
          </cell>
        </row>
        <row r="331">
          <cell r="A331" t="str">
            <v>6.</v>
          </cell>
          <cell r="C331" t="str">
            <v>WAKTU PELAKSANAAN YANG DIPERLUKAN</v>
          </cell>
        </row>
        <row r="332">
          <cell r="C332" t="str">
            <v>Waktu pelaksanaan</v>
          </cell>
          <cell r="D332" t="str">
            <v>:  . . . . . . .  bulan</v>
          </cell>
        </row>
        <row r="334">
          <cell r="A334" t="str">
            <v>7.</v>
          </cell>
          <cell r="C334" t="str">
            <v>VOLUME PEKERJAAN YANG DIPERLUKAN</v>
          </cell>
        </row>
        <row r="335">
          <cell r="C335" t="str">
            <v>Volume pekerjaan  :</v>
          </cell>
          <cell r="D335">
            <v>0</v>
          </cell>
          <cell r="E335" t="str">
            <v>M3</v>
          </cell>
        </row>
        <row r="359">
          <cell r="A359" t="str">
            <v>ITEM PEMBAYARAN NO.</v>
          </cell>
          <cell r="D359" t="str">
            <v>:  4.2 (4)</v>
          </cell>
          <cell r="J359" t="str">
            <v>Analisa EI-424</v>
          </cell>
          <cell r="T359" t="str">
            <v>Analisa EI-424</v>
          </cell>
        </row>
        <row r="360">
          <cell r="A360" t="str">
            <v>JENIS PEKERJAAN</v>
          </cell>
          <cell r="D360" t="str">
            <v>:  SEMEN Utk. Pond. Semen Tanah</v>
          </cell>
        </row>
        <row r="361">
          <cell r="A361" t="str">
            <v>SATUAN PEMBAYARAN</v>
          </cell>
          <cell r="D361" t="str">
            <v>:  TON</v>
          </cell>
          <cell r="J361" t="str">
            <v>URAIAN ANALISA HARGA SATUAN</v>
          </cell>
          <cell r="L361" t="str">
            <v>FORMULIR STANDAR UNTUK</v>
          </cell>
        </row>
        <row r="362">
          <cell r="L362" t="str">
            <v>PEREKAMAN ANALISA MASING-MASING HARGA SATUAN</v>
          </cell>
        </row>
        <row r="363">
          <cell r="L363">
            <v>0</v>
          </cell>
        </row>
        <row r="364">
          <cell r="A364" t="str">
            <v>No.</v>
          </cell>
          <cell r="C364" t="str">
            <v>U R A I A N</v>
          </cell>
          <cell r="G364" t="str">
            <v>KODE</v>
          </cell>
          <cell r="H364" t="str">
            <v>KOEF.</v>
          </cell>
          <cell r="I364" t="str">
            <v>SATUAN</v>
          </cell>
          <cell r="J364" t="str">
            <v>KETERANGAN</v>
          </cell>
        </row>
        <row r="366">
          <cell r="L366" t="str">
            <v>PROYEK</v>
          </cell>
          <cell r="O366" t="str">
            <v>:</v>
          </cell>
        </row>
        <row r="367">
          <cell r="A367" t="str">
            <v>I.</v>
          </cell>
          <cell r="C367" t="str">
            <v>ASUMSI</v>
          </cell>
          <cell r="L367" t="str">
            <v>No. PAKET KONTRAK</v>
          </cell>
          <cell r="O367" t="str">
            <v>:</v>
          </cell>
        </row>
        <row r="368">
          <cell r="A368">
            <v>1</v>
          </cell>
          <cell r="C368" t="str">
            <v>Pekerjaan dilakukan secara manual</v>
          </cell>
          <cell r="L368" t="str">
            <v>NAMA PAKET</v>
          </cell>
          <cell r="O368" t="str">
            <v>:</v>
          </cell>
        </row>
        <row r="369">
          <cell r="A369">
            <v>2</v>
          </cell>
          <cell r="C369" t="str">
            <v>Lokasi pekerjaan : sepanjang jalan</v>
          </cell>
          <cell r="L369" t="str">
            <v>PROP / KAB / KODYA</v>
          </cell>
          <cell r="O369" t="str">
            <v>:</v>
          </cell>
        </row>
        <row r="370">
          <cell r="A370">
            <v>3</v>
          </cell>
          <cell r="C370" t="str">
            <v>Kondisi Jalan   :  sedang / baik</v>
          </cell>
          <cell r="L370" t="str">
            <v>ITEM PEMBAYARAN NO.</v>
          </cell>
          <cell r="O370" t="str">
            <v>:  4.2 (4)</v>
          </cell>
          <cell r="R370" t="str">
            <v>PERKIRAAN VOL. PEK.</v>
          </cell>
          <cell r="T370" t="str">
            <v>:</v>
          </cell>
          <cell r="U370">
            <v>0</v>
          </cell>
        </row>
        <row r="371">
          <cell r="A371">
            <v>4</v>
          </cell>
          <cell r="C371" t="str">
            <v>Jarak rata-rata Base Camp ke lokasi pekerjaan</v>
          </cell>
          <cell r="G371" t="str">
            <v>L</v>
          </cell>
          <cell r="H371">
            <v>8.7249999999999996</v>
          </cell>
          <cell r="I371" t="str">
            <v>Km</v>
          </cell>
          <cell r="L371" t="str">
            <v>JENIS PEKERJAAN</v>
          </cell>
          <cell r="O371" t="str">
            <v>:  SEMEN Utk. Pond. Semen Tanah</v>
          </cell>
          <cell r="R371" t="str">
            <v>TOTAL HARGA (Rp.)</v>
          </cell>
          <cell r="T371" t="str">
            <v>:</v>
          </cell>
          <cell r="U371">
            <v>0</v>
          </cell>
        </row>
        <row r="372">
          <cell r="A372">
            <v>5</v>
          </cell>
          <cell r="C372" t="str">
            <v>Jam kerja efektif per-hari</v>
          </cell>
          <cell r="G372" t="str">
            <v>Tk</v>
          </cell>
          <cell r="H372">
            <v>7</v>
          </cell>
          <cell r="I372" t="str">
            <v>Jam</v>
          </cell>
          <cell r="L372" t="str">
            <v>SATUAN PEMBAYARAN</v>
          </cell>
          <cell r="O372" t="str">
            <v>:  TON</v>
          </cell>
          <cell r="R372" t="str">
            <v>% THD. BIAYA PROYEK</v>
          </cell>
          <cell r="T372" t="str">
            <v>:</v>
          </cell>
          <cell r="U372" t="str">
            <v>#DIV/0!</v>
          </cell>
        </row>
        <row r="373">
          <cell r="A373">
            <v>6</v>
          </cell>
          <cell r="C373" t="str">
            <v>Semen diangkut dari Base Camp ke lapangan</v>
          </cell>
        </row>
        <row r="374">
          <cell r="C374" t="str">
            <v>dengan menggunakan Dump Truck</v>
          </cell>
        </row>
        <row r="375">
          <cell r="A375">
            <v>7</v>
          </cell>
          <cell r="C375" t="str">
            <v>Satu hari dapat diselesaikan hamparan Soil Cement</v>
          </cell>
          <cell r="Q375" t="str">
            <v>PERKIRAAN</v>
          </cell>
          <cell r="R375" t="str">
            <v>HARGA</v>
          </cell>
          <cell r="S375" t="str">
            <v>JUMLAH</v>
          </cell>
        </row>
        <row r="376">
          <cell r="C376" t="str">
            <v>sepanjang</v>
          </cell>
          <cell r="G376" t="str">
            <v>Ls</v>
          </cell>
          <cell r="H376">
            <v>400</v>
          </cell>
          <cell r="I376" t="str">
            <v>M</v>
          </cell>
          <cell r="L376" t="str">
            <v>NO.</v>
          </cell>
          <cell r="N376" t="str">
            <v>KOMPONEN</v>
          </cell>
          <cell r="P376" t="str">
            <v>SATUAN</v>
          </cell>
          <cell r="Q376" t="str">
            <v>KUANTITAS</v>
          </cell>
          <cell r="R376" t="str">
            <v>SATUAN</v>
          </cell>
          <cell r="S376" t="str">
            <v>HARGA</v>
          </cell>
        </row>
        <row r="377">
          <cell r="A377">
            <v>8</v>
          </cell>
          <cell r="C377" t="str">
            <v>Faktor kehilangan bahan</v>
          </cell>
          <cell r="G377" t="str">
            <v>Fh</v>
          </cell>
          <cell r="H377">
            <v>1.05</v>
          </cell>
          <cell r="I377" t="str">
            <v>-</v>
          </cell>
          <cell r="R377" t="str">
            <v>(Rp.)</v>
          </cell>
          <cell r="S377" t="str">
            <v>(Rp.)</v>
          </cell>
        </row>
        <row r="378">
          <cell r="A378">
            <v>9</v>
          </cell>
          <cell r="C378" t="str">
            <v>Tebal hamparan</v>
          </cell>
          <cell r="G378" t="str">
            <v>t</v>
          </cell>
          <cell r="H378">
            <v>0.15</v>
          </cell>
          <cell r="I378" t="str">
            <v>M</v>
          </cell>
        </row>
        <row r="380">
          <cell r="A380" t="str">
            <v>II.</v>
          </cell>
          <cell r="C380" t="str">
            <v>URUTAN KERJA</v>
          </cell>
          <cell r="L380" t="str">
            <v>A.</v>
          </cell>
          <cell r="N380" t="str">
            <v>TENAGA</v>
          </cell>
        </row>
        <row r="381">
          <cell r="A381">
            <v>1</v>
          </cell>
          <cell r="C381" t="str">
            <v>Dump Truck mengangkut semen dari Base Camp</v>
          </cell>
        </row>
        <row r="382">
          <cell r="C382" t="str">
            <v>ke lokasi Pekerjaan</v>
          </cell>
          <cell r="L382" t="str">
            <v>1.</v>
          </cell>
          <cell r="N382" t="str">
            <v>Pekerja</v>
          </cell>
          <cell r="O382" t="str">
            <v>(L01)</v>
          </cell>
          <cell r="P382" t="str">
            <v>Jam</v>
          </cell>
          <cell r="Q382">
            <v>2.4305560000000002</v>
          </cell>
          <cell r="R382">
            <v>2857.14</v>
          </cell>
          <cell r="U382">
            <v>6944.4375</v>
          </cell>
        </row>
        <row r="383">
          <cell r="A383">
            <v>2</v>
          </cell>
          <cell r="C383" t="str">
            <v>Semen diatur/disusun di tempat hamparan</v>
          </cell>
          <cell r="L383" t="str">
            <v>2.</v>
          </cell>
          <cell r="N383" t="str">
            <v>Mandor</v>
          </cell>
          <cell r="O383" t="str">
            <v>(L03)</v>
          </cell>
          <cell r="P383" t="str">
            <v>Jam</v>
          </cell>
          <cell r="Q383">
            <v>0.16203699999999999</v>
          </cell>
          <cell r="R383">
            <v>3214.29</v>
          </cell>
          <cell r="U383">
            <v>520.83402799999999</v>
          </cell>
        </row>
        <row r="384">
          <cell r="C384" t="str">
            <v>soil/tanah oleh tenaga manusia</v>
          </cell>
        </row>
        <row r="386">
          <cell r="A386" t="str">
            <v>III.</v>
          </cell>
          <cell r="C386" t="str">
            <v>PEMAKAIAN BAHAN, ALAT DAN TENAGA</v>
          </cell>
          <cell r="Q386" t="str">
            <v>JUMLAH HARGA TENAGA</v>
          </cell>
          <cell r="U386">
            <v>7465.2715280000002</v>
          </cell>
        </row>
        <row r="387">
          <cell r="A387" t="str">
            <v>1.</v>
          </cell>
          <cell r="C387" t="str">
            <v>BAHAN</v>
          </cell>
        </row>
        <row r="388">
          <cell r="C388" t="str">
            <v>Semen yang diperlukan / ton   = (1 x Fh) x 1000</v>
          </cell>
          <cell r="G388" t="str">
            <v>(M12)</v>
          </cell>
          <cell r="H388">
            <v>1050</v>
          </cell>
          <cell r="I388" t="str">
            <v>Kg</v>
          </cell>
          <cell r="L388" t="str">
            <v>B.</v>
          </cell>
          <cell r="N388" t="str">
            <v>BAHAN</v>
          </cell>
        </row>
        <row r="389">
          <cell r="L389" t="str">
            <v>1.</v>
          </cell>
          <cell r="N389" t="str">
            <v>Semen</v>
          </cell>
          <cell r="O389" t="str">
            <v>(M12)</v>
          </cell>
          <cell r="P389" t="str">
            <v>Kg</v>
          </cell>
          <cell r="Q389">
            <v>1050</v>
          </cell>
          <cell r="R389">
            <v>550.92499999999995</v>
          </cell>
          <cell r="U389">
            <v>578471.25</v>
          </cell>
        </row>
        <row r="390">
          <cell r="A390" t="str">
            <v>2.</v>
          </cell>
          <cell r="C390" t="str">
            <v>ALAT</v>
          </cell>
        </row>
        <row r="391">
          <cell r="A391" t="str">
            <v>2.a.</v>
          </cell>
          <cell r="C391" t="str">
            <v>DUMP TRUCK</v>
          </cell>
          <cell r="G391" t="str">
            <v>(E08)</v>
          </cell>
        </row>
        <row r="392">
          <cell r="C392" t="str">
            <v>Kapasitas bak</v>
          </cell>
          <cell r="G392" t="str">
            <v>V</v>
          </cell>
          <cell r="H392">
            <v>10</v>
          </cell>
          <cell r="I392" t="str">
            <v>Ton</v>
          </cell>
        </row>
        <row r="393">
          <cell r="C393" t="str">
            <v>Faktor efisiensi alat</v>
          </cell>
          <cell r="G393" t="str">
            <v>Fa</v>
          </cell>
          <cell r="H393">
            <v>0.83</v>
          </cell>
          <cell r="I393" t="str">
            <v>-</v>
          </cell>
        </row>
        <row r="394">
          <cell r="C394" t="str">
            <v>Kecepatan rata-rata bermuatan</v>
          </cell>
          <cell r="G394" t="str">
            <v>v1</v>
          </cell>
          <cell r="H394">
            <v>45</v>
          </cell>
          <cell r="I394" t="str">
            <v>Km / Jam</v>
          </cell>
        </row>
        <row r="395">
          <cell r="C395" t="str">
            <v>Kecepatan rata-rata kosong</v>
          </cell>
          <cell r="G395" t="str">
            <v>v2</v>
          </cell>
          <cell r="H395">
            <v>60</v>
          </cell>
          <cell r="I395" t="str">
            <v>Km / Jam</v>
          </cell>
        </row>
        <row r="396">
          <cell r="C396" t="str">
            <v>Waktu siklus</v>
          </cell>
          <cell r="G396" t="str">
            <v>Ts1</v>
          </cell>
          <cell r="Q396" t="str">
            <v>JUMLAH HARGA BAHAN</v>
          </cell>
          <cell r="U396">
            <v>578471.25</v>
          </cell>
        </row>
        <row r="397">
          <cell r="C397" t="str">
            <v>- Waktu tempuh isi            = (L : v1) x 60</v>
          </cell>
          <cell r="G397" t="str">
            <v>T1</v>
          </cell>
          <cell r="H397">
            <v>11.633333</v>
          </cell>
          <cell r="I397" t="str">
            <v>menit</v>
          </cell>
        </row>
        <row r="398">
          <cell r="C398" t="str">
            <v>- Waktu tempuh kosong   = (L : v2) x 60</v>
          </cell>
          <cell r="G398" t="str">
            <v>T2</v>
          </cell>
          <cell r="H398">
            <v>8.7249999999999996</v>
          </cell>
          <cell r="I398" t="str">
            <v>menit</v>
          </cell>
          <cell r="L398" t="str">
            <v>C.</v>
          </cell>
          <cell r="N398" t="str">
            <v>PERALATAN</v>
          </cell>
        </row>
        <row r="399">
          <cell r="C399" t="str">
            <v>- Waktu mengisi</v>
          </cell>
          <cell r="G399" t="str">
            <v>T3</v>
          </cell>
          <cell r="H399">
            <v>40</v>
          </cell>
          <cell r="I399" t="str">
            <v>menit</v>
          </cell>
          <cell r="L399" t="str">
            <v>1.</v>
          </cell>
          <cell r="N399" t="str">
            <v>Dump Truck</v>
          </cell>
          <cell r="O399" t="str">
            <v>(E08)</v>
          </cell>
          <cell r="P399" t="str">
            <v>Jam</v>
          </cell>
          <cell r="Q399">
            <v>0.21159900000000001</v>
          </cell>
          <cell r="R399">
            <v>153645.58193300001</v>
          </cell>
          <cell r="U399">
            <v>32511.235447999999</v>
          </cell>
        </row>
        <row r="400">
          <cell r="C400" t="str">
            <v>- Waktu bongkar</v>
          </cell>
          <cell r="G400" t="str">
            <v>T4</v>
          </cell>
          <cell r="H400">
            <v>30</v>
          </cell>
          <cell r="I400" t="str">
            <v>menit</v>
          </cell>
        </row>
        <row r="401">
          <cell r="C401" t="str">
            <v>- Lain-lain</v>
          </cell>
          <cell r="G401" t="str">
            <v>T5</v>
          </cell>
          <cell r="H401">
            <v>10</v>
          </cell>
          <cell r="I401" t="str">
            <v>menit</v>
          </cell>
        </row>
        <row r="402">
          <cell r="G402" t="str">
            <v>Ts1</v>
          </cell>
          <cell r="H402">
            <v>100.358333</v>
          </cell>
          <cell r="I402" t="str">
            <v>menit</v>
          </cell>
        </row>
        <row r="404">
          <cell r="C404" t="str">
            <v>Kap. Prod. / jam =</v>
          </cell>
          <cell r="D404" t="str">
            <v>V x Fa x 60</v>
          </cell>
          <cell r="G404" t="str">
            <v>Q1</v>
          </cell>
          <cell r="H404">
            <v>4.7259229999999999</v>
          </cell>
          <cell r="I404" t="str">
            <v>Ton</v>
          </cell>
        </row>
        <row r="405">
          <cell r="D405" t="str">
            <v>Fh x Ts1</v>
          </cell>
        </row>
        <row r="407">
          <cell r="C407" t="str">
            <v>Koefisien Alat/Ton</v>
          </cell>
          <cell r="D407" t="str">
            <v>=    1 / Q1</v>
          </cell>
          <cell r="G407" t="str">
            <v>(E08)</v>
          </cell>
          <cell r="H407">
            <v>0.21159900000000001</v>
          </cell>
          <cell r="I407" t="str">
            <v>Jam</v>
          </cell>
        </row>
        <row r="408">
          <cell r="Q408" t="str">
            <v>JUMLAH HARGA PERALATAN</v>
          </cell>
          <cell r="U408">
            <v>32511.235447999999</v>
          </cell>
        </row>
        <row r="409">
          <cell r="A409" t="str">
            <v>3.</v>
          </cell>
          <cell r="C409" t="str">
            <v>TENAGA</v>
          </cell>
        </row>
        <row r="410">
          <cell r="C410" t="str">
            <v>Lebar Hamparan Soil Cement</v>
          </cell>
          <cell r="G410" t="str">
            <v>b</v>
          </cell>
          <cell r="H410">
            <v>6</v>
          </cell>
          <cell r="I410" t="str">
            <v>M</v>
          </cell>
          <cell r="L410" t="str">
            <v>D.</v>
          </cell>
          <cell r="N410" t="str">
            <v>JUMLAH HARGA TENAGA, BAHAN DAN PERALATAN  ( A + B + C )</v>
          </cell>
          <cell r="U410">
            <v>618447.75697600003</v>
          </cell>
        </row>
        <row r="411">
          <cell r="C411" t="str">
            <v>Kadar semen  (3 - 12) %</v>
          </cell>
          <cell r="G411" t="str">
            <v>s</v>
          </cell>
          <cell r="H411">
            <v>7.5</v>
          </cell>
          <cell r="I411" t="str">
            <v>%</v>
          </cell>
          <cell r="L411" t="str">
            <v>E.</v>
          </cell>
          <cell r="N411" t="str">
            <v>OVERHEAD &amp; PROFIT</v>
          </cell>
          <cell r="P411">
            <v>10</v>
          </cell>
          <cell r="Q411" t="str">
            <v>%  x  D</v>
          </cell>
          <cell r="U411">
            <v>61844.775697999998</v>
          </cell>
        </row>
        <row r="412">
          <cell r="C412" t="str">
            <v>Berat jenis tanah</v>
          </cell>
          <cell r="G412" t="str">
            <v>Bj</v>
          </cell>
          <cell r="H412">
            <v>1.6</v>
          </cell>
          <cell r="I412" t="str">
            <v>ton / M3</v>
          </cell>
          <cell r="L412" t="str">
            <v>F.</v>
          </cell>
          <cell r="N412" t="str">
            <v>HARGA SATUAN PEKERJAAN  ( D + E )</v>
          </cell>
          <cell r="U412">
            <v>680292.53267300001</v>
          </cell>
        </row>
        <row r="413">
          <cell r="C413" t="str">
            <v>Setiap hari dengan produksi = {(s : 100) x t x b x Ls} x Bj</v>
          </cell>
          <cell r="G413" t="str">
            <v>Qt</v>
          </cell>
          <cell r="H413">
            <v>43.2</v>
          </cell>
          <cell r="I413" t="str">
            <v>Ton</v>
          </cell>
          <cell r="L413" t="str">
            <v>Note: 1</v>
          </cell>
          <cell r="N413" t="str">
            <v>SATUAN dapat berdasarkan atas jam operasi untuk Tenaga Kerja dan Peralatan, volume dan/atau ukuran</v>
          </cell>
        </row>
        <row r="414">
          <cell r="N414" t="str">
            <v>berat untuk bahan-bahan.</v>
          </cell>
        </row>
        <row r="415">
          <cell r="C415" t="str">
            <v>Kebutuhan tenaga :</v>
          </cell>
          <cell r="L415">
            <v>2</v>
          </cell>
          <cell r="N415" t="str">
            <v>Kuantitas satuan adalah kuantitas setiap komponen untuk menyelesaikan satu satuan pekerjaan dari nomor</v>
          </cell>
        </row>
        <row r="416">
          <cell r="D416" t="str">
            <v>- Pekerja</v>
          </cell>
          <cell r="G416" t="str">
            <v>P</v>
          </cell>
          <cell r="H416">
            <v>15</v>
          </cell>
          <cell r="I416" t="str">
            <v>orang</v>
          </cell>
          <cell r="N416" t="str">
            <v>mata pembayaran.</v>
          </cell>
        </row>
        <row r="417">
          <cell r="D417" t="str">
            <v>- Mandor</v>
          </cell>
          <cell r="G417" t="str">
            <v>M</v>
          </cell>
          <cell r="H417">
            <v>1</v>
          </cell>
          <cell r="I417" t="str">
            <v>orang</v>
          </cell>
          <cell r="L417">
            <v>3</v>
          </cell>
          <cell r="N417" t="str">
            <v>Biaya satuan untuk peralatan sudah termasuk bahan bakar, bahan habis dipakai dan operator.</v>
          </cell>
        </row>
        <row r="418">
          <cell r="L418">
            <v>4</v>
          </cell>
          <cell r="N418" t="str">
            <v>Biaya satuan sudah termasuk pengeluaran untuk seluruh pajak yang berkaitan (tetapi tidak termasuk PPN</v>
          </cell>
        </row>
        <row r="419">
          <cell r="J419" t="str">
            <v>Berlanjut ke halaman berikut</v>
          </cell>
          <cell r="N419" t="str">
            <v>yang dibayar dari kontrak) dan biaya-biaya lainnya.</v>
          </cell>
        </row>
        <row r="420">
          <cell r="A420" t="str">
            <v>ITEM PEMBAYARAN NO.</v>
          </cell>
          <cell r="D420" t="str">
            <v>:  4.2 (4)</v>
          </cell>
          <cell r="J420" t="str">
            <v>Analisa EI-424</v>
          </cell>
        </row>
        <row r="421">
          <cell r="A421" t="str">
            <v>JENIS PEKERJAAN</v>
          </cell>
          <cell r="D421" t="str">
            <v>:  SEMEN Utk. Pond. Semen Tanah</v>
          </cell>
        </row>
        <row r="422">
          <cell r="A422" t="str">
            <v>SATUAN PEMBAYARAN</v>
          </cell>
          <cell r="D422" t="str">
            <v>:  TON</v>
          </cell>
          <cell r="J422" t="str">
            <v>URAIAN ANALISA HARGA SATUAN</v>
          </cell>
        </row>
        <row r="423">
          <cell r="J423" t="str">
            <v>Lanjutan</v>
          </cell>
        </row>
        <row r="425">
          <cell r="A425" t="str">
            <v>No.</v>
          </cell>
          <cell r="C425" t="str">
            <v>U R A I A N</v>
          </cell>
          <cell r="G425" t="str">
            <v>KODE</v>
          </cell>
          <cell r="H425" t="str">
            <v>KOEF.</v>
          </cell>
          <cell r="I425" t="str">
            <v>SATUAN</v>
          </cell>
          <cell r="J425" t="str">
            <v>KETERANGAN</v>
          </cell>
        </row>
        <row r="428">
          <cell r="C428" t="str">
            <v>Koefisien tenaga / Ton  :</v>
          </cell>
        </row>
        <row r="429">
          <cell r="D429" t="str">
            <v>- Pekerja</v>
          </cell>
          <cell r="E429" t="str">
            <v>= (Tk x P) : Qt</v>
          </cell>
          <cell r="G429" t="str">
            <v>(L01)</v>
          </cell>
          <cell r="H429">
            <v>2.4305560000000002</v>
          </cell>
          <cell r="I429" t="str">
            <v>Jam</v>
          </cell>
        </row>
        <row r="430">
          <cell r="D430" t="str">
            <v>- Mandor</v>
          </cell>
          <cell r="E430" t="str">
            <v>= (Tk x M) : Qt</v>
          </cell>
          <cell r="G430" t="str">
            <v>(L03)</v>
          </cell>
          <cell r="H430">
            <v>0.16203699999999999</v>
          </cell>
          <cell r="I430" t="str">
            <v>Jam</v>
          </cell>
        </row>
        <row r="433">
          <cell r="A433" t="str">
            <v>4.</v>
          </cell>
          <cell r="C433" t="str">
            <v>HARGA DASAR SATUAN UPAH, BAHAN DAN ALAT</v>
          </cell>
        </row>
        <row r="434">
          <cell r="C434" t="str">
            <v>Lihat lampiran.</v>
          </cell>
        </row>
        <row r="437">
          <cell r="A437" t="str">
            <v>5.</v>
          </cell>
          <cell r="C437" t="str">
            <v>ANALISA HARGA SATUAN PEKERJAAN</v>
          </cell>
        </row>
        <row r="438">
          <cell r="C438" t="str">
            <v>Lihat perhitungan dalam FORMULIR STANDAR UNTUK</v>
          </cell>
        </row>
        <row r="439">
          <cell r="C439" t="str">
            <v>PEREKEMAN ANALISA MASING-MASING HARGA</v>
          </cell>
        </row>
        <row r="440">
          <cell r="C440" t="str">
            <v>SATUAN.</v>
          </cell>
        </row>
        <row r="441">
          <cell r="C441" t="str">
            <v>Didapat Harga Satuan Pekerjaan :</v>
          </cell>
        </row>
        <row r="443">
          <cell r="C443" t="str">
            <v>Rp.</v>
          </cell>
          <cell r="D443">
            <v>680292.53267300001</v>
          </cell>
          <cell r="E443" t="str">
            <v>/ Ton</v>
          </cell>
        </row>
        <row r="446">
          <cell r="A446" t="str">
            <v>6.</v>
          </cell>
          <cell r="C446" t="str">
            <v>WAKTU PELAKSANAAN YANG DIPERLUKAN</v>
          </cell>
        </row>
        <row r="447">
          <cell r="C447" t="str">
            <v>Waktu pelaksanaan</v>
          </cell>
          <cell r="D447" t="str">
            <v>:  . . . . . . .  bulan</v>
          </cell>
        </row>
        <row r="449">
          <cell r="A449" t="str">
            <v>7.</v>
          </cell>
          <cell r="C449" t="str">
            <v>VOLUME PEKERJAAN YANG DIPERLUKAN</v>
          </cell>
        </row>
        <row r="450">
          <cell r="C450" t="str">
            <v>Volume pekerjaan  :</v>
          </cell>
          <cell r="D450">
            <v>0</v>
          </cell>
          <cell r="E450" t="str">
            <v>Ton</v>
          </cell>
        </row>
        <row r="479">
          <cell r="A479" t="str">
            <v>ITEM PEMBAYARAN NO.</v>
          </cell>
          <cell r="D479" t="str">
            <v>:  4.2 (3)</v>
          </cell>
          <cell r="J479" t="str">
            <v>Analisa EI-423</v>
          </cell>
          <cell r="T479" t="str">
            <v>Analisa EI-423</v>
          </cell>
        </row>
        <row r="480">
          <cell r="A480" t="str">
            <v>JENIS PEKERJAAN</v>
          </cell>
          <cell r="D480" t="str">
            <v>:  Lapis Pondasi Semen Tanah</v>
          </cell>
        </row>
        <row r="481">
          <cell r="A481" t="str">
            <v>SATUAN PEMBAYARAN</v>
          </cell>
          <cell r="D481" t="str">
            <v>:  M3</v>
          </cell>
          <cell r="J481" t="str">
            <v>URAIAN ANALISA HARGA SATUAN</v>
          </cell>
          <cell r="L481" t="str">
            <v>FORMULIR STANDAR UNTUK</v>
          </cell>
        </row>
        <row r="482">
          <cell r="L482" t="str">
            <v>PEREKAMAN ANALISA MASING-MASING HARGA SATUAN</v>
          </cell>
        </row>
        <row r="483">
          <cell r="L483">
            <v>0</v>
          </cell>
        </row>
        <row r="484">
          <cell r="A484" t="str">
            <v>No.</v>
          </cell>
          <cell r="C484" t="str">
            <v>U R A I A N</v>
          </cell>
          <cell r="G484" t="str">
            <v>KODE</v>
          </cell>
          <cell r="H484" t="str">
            <v>KOEF.</v>
          </cell>
          <cell r="I484" t="str">
            <v>SATUAN</v>
          </cell>
          <cell r="J484" t="str">
            <v>KETERANGAN</v>
          </cell>
        </row>
        <row r="486">
          <cell r="L486" t="str">
            <v>PROYEK</v>
          </cell>
          <cell r="O486" t="str">
            <v>:</v>
          </cell>
        </row>
        <row r="487">
          <cell r="A487" t="str">
            <v>I.</v>
          </cell>
          <cell r="C487" t="str">
            <v>ASUMSI</v>
          </cell>
          <cell r="L487" t="str">
            <v>No. PAKET KONTRAK</v>
          </cell>
          <cell r="O487" t="str">
            <v>:</v>
          </cell>
        </row>
        <row r="488">
          <cell r="A488">
            <v>1</v>
          </cell>
          <cell r="C488" t="str">
            <v>Pekerjaan dilakukan secara mekanik</v>
          </cell>
          <cell r="L488" t="str">
            <v>NAMA PAKET</v>
          </cell>
          <cell r="O488" t="str">
            <v>:</v>
          </cell>
        </row>
        <row r="489">
          <cell r="A489">
            <v>2</v>
          </cell>
          <cell r="C489" t="str">
            <v>Lokasi pekerjaan : sepanjang jalan</v>
          </cell>
          <cell r="L489" t="str">
            <v>PROP / KAB / KODYA</v>
          </cell>
          <cell r="O489" t="str">
            <v>:</v>
          </cell>
        </row>
        <row r="490">
          <cell r="A490">
            <v>3</v>
          </cell>
          <cell r="C490" t="str">
            <v>Kondisi Jalan   :  sedang / baik</v>
          </cell>
          <cell r="L490" t="str">
            <v>ITEM PEMBAYARAN NO.</v>
          </cell>
          <cell r="O490" t="str">
            <v>:  4.2 (3)</v>
          </cell>
          <cell r="R490" t="str">
            <v>PERKIRAAN VOL. PEK.</v>
          </cell>
          <cell r="T490" t="str">
            <v>:</v>
          </cell>
          <cell r="U490">
            <v>0</v>
          </cell>
        </row>
        <row r="491">
          <cell r="A491">
            <v>4</v>
          </cell>
          <cell r="C491" t="str">
            <v>Jarak rata-rata sumber material ke lokasi pekerjaan</v>
          </cell>
          <cell r="G491" t="str">
            <v>L</v>
          </cell>
          <cell r="H491">
            <v>8.7249999999999996</v>
          </cell>
          <cell r="I491" t="str">
            <v>Km</v>
          </cell>
          <cell r="L491" t="str">
            <v>JENIS PEKERJAAN</v>
          </cell>
          <cell r="O491" t="str">
            <v>:  Lapis Pondasi Semen Tanah</v>
          </cell>
          <cell r="R491" t="str">
            <v>TOTAL HARGA (Rp.)</v>
          </cell>
          <cell r="T491" t="str">
            <v>:</v>
          </cell>
          <cell r="U491">
            <v>0</v>
          </cell>
        </row>
        <row r="492">
          <cell r="A492">
            <v>5</v>
          </cell>
          <cell r="C492" t="str">
            <v>Jam kerja efektif per-hari</v>
          </cell>
          <cell r="G492" t="str">
            <v>Tk</v>
          </cell>
          <cell r="H492">
            <v>7</v>
          </cell>
          <cell r="I492" t="str">
            <v>Jam</v>
          </cell>
          <cell r="L492" t="str">
            <v>SATUAN PEMBAYARAN</v>
          </cell>
          <cell r="O492" t="str">
            <v>:  M3</v>
          </cell>
          <cell r="R492" t="str">
            <v>% THD. BIAYA PROYEK</v>
          </cell>
          <cell r="T492" t="str">
            <v>:</v>
          </cell>
          <cell r="U492" t="str">
            <v>#DIV/0!</v>
          </cell>
        </row>
        <row r="493">
          <cell r="A493">
            <v>6</v>
          </cell>
          <cell r="C493" t="str">
            <v>Harga pembayaran tidak termasuk semen ( semen</v>
          </cell>
        </row>
        <row r="494">
          <cell r="C494" t="str">
            <v>dibayar dalam item tersendiri)</v>
          </cell>
        </row>
        <row r="495">
          <cell r="A495">
            <v>7</v>
          </cell>
          <cell r="C495" t="str">
            <v>Satu hari dapat diselesaikan hamparan Soil Cement</v>
          </cell>
          <cell r="Q495" t="str">
            <v>PERKIRAAN</v>
          </cell>
          <cell r="R495" t="str">
            <v>HARGA</v>
          </cell>
          <cell r="S495" t="str">
            <v>JUMLAH</v>
          </cell>
        </row>
        <row r="496">
          <cell r="C496" t="str">
            <v>sepanjang</v>
          </cell>
          <cell r="G496" t="str">
            <v>Ls</v>
          </cell>
          <cell r="H496">
            <v>400</v>
          </cell>
          <cell r="I496" t="str">
            <v>M</v>
          </cell>
          <cell r="L496" t="str">
            <v>NO.</v>
          </cell>
          <cell r="N496" t="str">
            <v>KOMPONEN</v>
          </cell>
          <cell r="P496" t="str">
            <v>SATUAN</v>
          </cell>
          <cell r="Q496" t="str">
            <v>KUANTITAS</v>
          </cell>
          <cell r="R496" t="str">
            <v>SATUAN</v>
          </cell>
          <cell r="S496" t="str">
            <v>HARGA</v>
          </cell>
        </row>
        <row r="497">
          <cell r="A497">
            <v>8</v>
          </cell>
          <cell r="C497" t="str">
            <v>Faktor kembang material (padat - lepas)</v>
          </cell>
          <cell r="G497" t="str">
            <v>Fk</v>
          </cell>
          <cell r="H497">
            <v>1.2</v>
          </cell>
          <cell r="I497" t="str">
            <v>-</v>
          </cell>
          <cell r="R497" t="str">
            <v>(Rp.)</v>
          </cell>
          <cell r="S497" t="str">
            <v>(Rp.)</v>
          </cell>
        </row>
        <row r="498">
          <cell r="A498">
            <v>9</v>
          </cell>
          <cell r="C498" t="str">
            <v>Tebal hamparan padat</v>
          </cell>
          <cell r="G498" t="str">
            <v>t</v>
          </cell>
          <cell r="H498">
            <v>0.15</v>
          </cell>
          <cell r="I498" t="str">
            <v>M</v>
          </cell>
        </row>
        <row r="500">
          <cell r="A500" t="str">
            <v>II.</v>
          </cell>
          <cell r="C500" t="str">
            <v>URUTAN KERJA</v>
          </cell>
          <cell r="L500" t="str">
            <v>A.</v>
          </cell>
          <cell r="N500" t="str">
            <v>TENAGA</v>
          </cell>
        </row>
        <row r="501">
          <cell r="A501">
            <v>1</v>
          </cell>
          <cell r="C501" t="str">
            <v>Whell Loader memuat material ke dalam Dump Truck</v>
          </cell>
        </row>
        <row r="502">
          <cell r="C502" t="str">
            <v>di lokasi sumber bahan</v>
          </cell>
          <cell r="L502" t="str">
            <v>1.</v>
          </cell>
          <cell r="N502" t="str">
            <v>Pekerja</v>
          </cell>
          <cell r="O502" t="str">
            <v>(L01)</v>
          </cell>
          <cell r="P502" t="str">
            <v>Jam</v>
          </cell>
          <cell r="Q502">
            <v>0.124944</v>
          </cell>
          <cell r="R502">
            <v>2857.14</v>
          </cell>
          <cell r="U502">
            <v>356.98313300000001</v>
          </cell>
        </row>
        <row r="503">
          <cell r="A503">
            <v>2</v>
          </cell>
          <cell r="C503" t="str">
            <v>Dump Truck mengangkut material ke lokasi pekerjaan</v>
          </cell>
          <cell r="L503" t="str">
            <v>2.</v>
          </cell>
          <cell r="N503" t="str">
            <v>Mandor</v>
          </cell>
          <cell r="O503" t="str">
            <v>(L03)</v>
          </cell>
          <cell r="P503" t="str">
            <v>Jam</v>
          </cell>
          <cell r="Q503">
            <v>1.7849E-2</v>
          </cell>
          <cell r="R503">
            <v>3214.29</v>
          </cell>
          <cell r="U503">
            <v>57.372422999999998</v>
          </cell>
        </row>
        <row r="504">
          <cell r="A504">
            <v>3</v>
          </cell>
          <cell r="C504" t="str">
            <v>Motor Grader menghampar material di lokasi pekerjaan</v>
          </cell>
        </row>
        <row r="505">
          <cell r="A505">
            <v>4</v>
          </cell>
          <cell r="C505" t="str">
            <v>Semen dan material tanah diaduk ditempat dengan</v>
          </cell>
        </row>
        <row r="506">
          <cell r="C506" t="str">
            <v>menggunakan Vulvi Mixer</v>
          </cell>
          <cell r="Q506" t="str">
            <v>JUMLAH HARGA TENAGA</v>
          </cell>
          <cell r="U506">
            <v>414.35555599999998</v>
          </cell>
        </row>
        <row r="507">
          <cell r="A507">
            <v>5</v>
          </cell>
          <cell r="C507" t="str">
            <v>Sebelum pemadatan material dibasahi dengan</v>
          </cell>
        </row>
        <row r="508">
          <cell r="C508" t="str">
            <v>menggunakan Water Tank Truck</v>
          </cell>
          <cell r="L508" t="str">
            <v>B.</v>
          </cell>
          <cell r="N508" t="str">
            <v>BAHAN</v>
          </cell>
        </row>
        <row r="509">
          <cell r="A509">
            <v>6</v>
          </cell>
          <cell r="C509" t="str">
            <v>Pemadatan dilakukan dengan menggunakan</v>
          </cell>
          <cell r="L509" t="str">
            <v>1.</v>
          </cell>
          <cell r="N509" t="str">
            <v>Tanah Timbunan  (M08)</v>
          </cell>
          <cell r="P509" t="str">
            <v>M3</v>
          </cell>
          <cell r="Q509">
            <v>1.2</v>
          </cell>
          <cell r="R509">
            <v>20000</v>
          </cell>
          <cell r="U509">
            <v>24000</v>
          </cell>
        </row>
        <row r="510">
          <cell r="C510" t="str">
            <v>Vibrator Roller dan Pneumatic Tire Roller</v>
          </cell>
        </row>
        <row r="511">
          <cell r="A511">
            <v>7</v>
          </cell>
          <cell r="C511" t="str">
            <v>Selama pelaksanaan pekerjaan sekelompok pekerja</v>
          </cell>
        </row>
        <row r="512">
          <cell r="C512" t="str">
            <v>akan merapikan tepi hamparan dan level permukaan</v>
          </cell>
        </row>
        <row r="513">
          <cell r="C513" t="str">
            <v>dengan menggunakan alat bantu</v>
          </cell>
        </row>
        <row r="515">
          <cell r="A515" t="str">
            <v>III.</v>
          </cell>
          <cell r="C515" t="str">
            <v>PEMAKAIAN BAHAN, ALAT DAN TENAGA</v>
          </cell>
        </row>
        <row r="516">
          <cell r="Q516" t="str">
            <v>JUMLAH HARGA BAHAN</v>
          </cell>
          <cell r="U516">
            <v>24000</v>
          </cell>
        </row>
        <row r="517">
          <cell r="A517" t="str">
            <v>1.</v>
          </cell>
          <cell r="C517" t="str">
            <v>BAHAN</v>
          </cell>
        </row>
        <row r="518">
          <cell r="C518" t="str">
            <v>Setiap M3 Soil Cement padat diperlukan = 1 x Fk</v>
          </cell>
          <cell r="G518" t="str">
            <v>(M08)</v>
          </cell>
          <cell r="H518">
            <v>1.2</v>
          </cell>
          <cell r="I518" t="str">
            <v>M3</v>
          </cell>
          <cell r="L518" t="str">
            <v>C.</v>
          </cell>
          <cell r="N518" t="str">
            <v>PERALATAN</v>
          </cell>
        </row>
        <row r="519">
          <cell r="L519" t="str">
            <v>1.</v>
          </cell>
          <cell r="N519" t="str">
            <v>Wheel Loader</v>
          </cell>
          <cell r="O519" t="str">
            <v>(E15)</v>
          </cell>
          <cell r="P519" t="str">
            <v>Jam</v>
          </cell>
          <cell r="Q519">
            <v>1.7849E-2</v>
          </cell>
          <cell r="R519">
            <v>163808.138695</v>
          </cell>
          <cell r="U519">
            <v>2923.840048</v>
          </cell>
        </row>
        <row r="520">
          <cell r="A520" t="str">
            <v>2.</v>
          </cell>
          <cell r="C520" t="str">
            <v>ALAT</v>
          </cell>
          <cell r="L520" t="str">
            <v>2.</v>
          </cell>
          <cell r="N520" t="str">
            <v>Dump Truck</v>
          </cell>
          <cell r="O520" t="str">
            <v>(E08)</v>
          </cell>
          <cell r="P520" t="str">
            <v>Jam</v>
          </cell>
          <cell r="Q520">
            <v>0.166519</v>
          </cell>
          <cell r="R520">
            <v>153645.58193300001</v>
          </cell>
          <cell r="U520">
            <v>25584.891264000002</v>
          </cell>
        </row>
        <row r="521">
          <cell r="A521" t="str">
            <v>2.a.</v>
          </cell>
          <cell r="C521" t="str">
            <v>WHEL LOADER</v>
          </cell>
          <cell r="G521" t="str">
            <v>(E15)</v>
          </cell>
          <cell r="L521" t="str">
            <v>3.</v>
          </cell>
          <cell r="N521" t="str">
            <v>Motor Grader</v>
          </cell>
          <cell r="O521" t="str">
            <v>(E13)</v>
          </cell>
          <cell r="P521" t="str">
            <v>Jam</v>
          </cell>
          <cell r="Q521">
            <v>8.3669999999999994E-3</v>
          </cell>
          <cell r="R521">
            <v>201666.625741</v>
          </cell>
          <cell r="U521">
            <v>1687.3044319999999</v>
          </cell>
        </row>
        <row r="522">
          <cell r="C522" t="str">
            <v>Kapasitas bucket</v>
          </cell>
          <cell r="G522" t="str">
            <v>V</v>
          </cell>
          <cell r="H522">
            <v>1.5</v>
          </cell>
          <cell r="I522" t="str">
            <v>M3</v>
          </cell>
          <cell r="L522" t="str">
            <v>4.</v>
          </cell>
          <cell r="N522" t="str">
            <v>Tandem Roller</v>
          </cell>
          <cell r="O522" t="str">
            <v>(E17)</v>
          </cell>
          <cell r="P522" t="str">
            <v>Jam</v>
          </cell>
          <cell r="Q522">
            <v>1.7849E-2</v>
          </cell>
          <cell r="R522">
            <v>293927.19306199998</v>
          </cell>
          <cell r="U522">
            <v>5246.3577519999999</v>
          </cell>
        </row>
        <row r="523">
          <cell r="C523" t="str">
            <v>Faktor bucket</v>
          </cell>
          <cell r="G523" t="str">
            <v>Fb</v>
          </cell>
          <cell r="H523">
            <v>0.9</v>
          </cell>
          <cell r="I523" t="str">
            <v>-</v>
          </cell>
          <cell r="J523" t="str">
            <v>Pemuatan ringan</v>
          </cell>
          <cell r="L523" t="str">
            <v>5.</v>
          </cell>
          <cell r="N523" t="str">
            <v>P. Tyre Roller</v>
          </cell>
          <cell r="O523" t="str">
            <v>(E18)</v>
          </cell>
          <cell r="P523" t="str">
            <v>Jam</v>
          </cell>
          <cell r="Q523">
            <v>8.5679999999999992E-3</v>
          </cell>
          <cell r="R523">
            <v>113384.24751</v>
          </cell>
          <cell r="U523">
            <v>971.43130399999995</v>
          </cell>
        </row>
        <row r="524">
          <cell r="C524" t="str">
            <v>Faktor efisiensi alat</v>
          </cell>
          <cell r="G524" t="str">
            <v>Fa</v>
          </cell>
          <cell r="H524">
            <v>0.83</v>
          </cell>
          <cell r="I524" t="str">
            <v>-</v>
          </cell>
          <cell r="L524" t="str">
            <v>6.</v>
          </cell>
          <cell r="N524" t="str">
            <v>Water Tanker</v>
          </cell>
          <cell r="O524" t="str">
            <v>(E23)</v>
          </cell>
          <cell r="P524" t="str">
            <v>Jam</v>
          </cell>
          <cell r="Q524">
            <v>7.0280000000000004E-3</v>
          </cell>
          <cell r="R524">
            <v>67020.510980000006</v>
          </cell>
          <cell r="U524">
            <v>471.02768800000001</v>
          </cell>
        </row>
        <row r="525">
          <cell r="C525" t="str">
            <v>Waktu siklus :</v>
          </cell>
          <cell r="G525" t="str">
            <v>Ts1</v>
          </cell>
          <cell r="L525" t="str">
            <v>7.</v>
          </cell>
          <cell r="N525" t="str">
            <v>Fulvi Mixer</v>
          </cell>
          <cell r="O525" t="str">
            <v>(E27)</v>
          </cell>
          <cell r="P525" t="str">
            <v>Jam</v>
          </cell>
          <cell r="Q525">
            <v>1.9276999999999999E-2</v>
          </cell>
          <cell r="R525">
            <v>559029.00777899998</v>
          </cell>
          <cell r="U525">
            <v>10776.462801</v>
          </cell>
        </row>
        <row r="526">
          <cell r="C526" t="str">
            <v>- Muat</v>
          </cell>
          <cell r="G526" t="str">
            <v>T1</v>
          </cell>
          <cell r="H526">
            <v>0.5</v>
          </cell>
          <cell r="I526" t="str">
            <v>menit</v>
          </cell>
          <cell r="L526" t="str">
            <v>8.</v>
          </cell>
          <cell r="N526" t="str">
            <v>Alat Bantu</v>
          </cell>
          <cell r="P526" t="str">
            <v>Ls</v>
          </cell>
          <cell r="Q526">
            <v>1</v>
          </cell>
          <cell r="R526">
            <v>90</v>
          </cell>
          <cell r="U526">
            <v>90</v>
          </cell>
        </row>
        <row r="527">
          <cell r="C527" t="str">
            <v>- Lain-lain</v>
          </cell>
          <cell r="G527" t="str">
            <v>T2</v>
          </cell>
          <cell r="H527">
            <v>0.5</v>
          </cell>
          <cell r="I527" t="str">
            <v>menit</v>
          </cell>
        </row>
        <row r="528">
          <cell r="G528" t="str">
            <v>Ts1</v>
          </cell>
          <cell r="H528">
            <v>1</v>
          </cell>
          <cell r="I528" t="str">
            <v>menit</v>
          </cell>
          <cell r="Q528" t="str">
            <v>JUMLAH HARGA PERALATAN</v>
          </cell>
          <cell r="U528">
            <v>47751.315288999998</v>
          </cell>
        </row>
        <row r="530">
          <cell r="C530" t="str">
            <v>Kap. Prod. / Jam  =</v>
          </cell>
          <cell r="D530" t="str">
            <v>V x Fb x Fa x 60</v>
          </cell>
          <cell r="G530" t="str">
            <v>Q1</v>
          </cell>
          <cell r="H530">
            <v>56.024999999999999</v>
          </cell>
          <cell r="I530" t="str">
            <v>M3</v>
          </cell>
          <cell r="L530" t="str">
            <v>D.</v>
          </cell>
          <cell r="N530" t="str">
            <v>JUMLAH HARGA TENAGA, BAHAN DAN PERALATAN  ( A + B + C )</v>
          </cell>
          <cell r="U530">
            <v>72165.670843999993</v>
          </cell>
        </row>
        <row r="531">
          <cell r="D531" t="str">
            <v>Fk x Ts1</v>
          </cell>
          <cell r="L531" t="str">
            <v>E.</v>
          </cell>
          <cell r="N531" t="str">
            <v>OVERHEAD &amp; PROFIT</v>
          </cell>
          <cell r="P531">
            <v>10</v>
          </cell>
          <cell r="Q531" t="str">
            <v>%  x  D</v>
          </cell>
          <cell r="U531">
            <v>7216.5670840000002</v>
          </cell>
        </row>
        <row r="532">
          <cell r="L532" t="str">
            <v>F.</v>
          </cell>
          <cell r="N532" t="str">
            <v>HARGA SATUAN PEKERJAAN  ( D + E )</v>
          </cell>
          <cell r="U532">
            <v>79382.237928999995</v>
          </cell>
        </row>
        <row r="533">
          <cell r="C533" t="str">
            <v>Koefisien Alat / M3</v>
          </cell>
          <cell r="D533" t="str">
            <v>= 1 / Q1</v>
          </cell>
          <cell r="G533" t="str">
            <v>(E15)</v>
          </cell>
          <cell r="H533">
            <v>1.7849E-2</v>
          </cell>
          <cell r="I533" t="str">
            <v>Jam</v>
          </cell>
          <cell r="L533" t="str">
            <v>Note: 1</v>
          </cell>
          <cell r="N533" t="str">
            <v>SATUAN dapat berdasarkan atas jam operasi untuk Tenaga Kerja dan Peralatan, volume dan/atau ukuran</v>
          </cell>
        </row>
        <row r="534">
          <cell r="N534" t="str">
            <v>berat untuk bahan-bahan.</v>
          </cell>
        </row>
        <row r="535">
          <cell r="L535">
            <v>2</v>
          </cell>
          <cell r="N535" t="str">
            <v>Kuantitas satuan adalah kuantitas setiap komponen untuk menyelesaikan satu satuan pekerjaan dari nomor</v>
          </cell>
        </row>
        <row r="536">
          <cell r="N536" t="str">
            <v>mata pembayaran.</v>
          </cell>
        </row>
        <row r="537">
          <cell r="L537">
            <v>3</v>
          </cell>
          <cell r="N537" t="str">
            <v>Biaya satuan untuk peralatan sudah termasuk bahan bakar, bahan habis dipakai dan operator.</v>
          </cell>
        </row>
        <row r="538">
          <cell r="L538">
            <v>4</v>
          </cell>
          <cell r="N538" t="str">
            <v>Biaya satuan sudah termasuk pengeluaran untuk seluruh pajak yang berkaitan (tetapi tidak termasuk PPN</v>
          </cell>
        </row>
        <row r="539">
          <cell r="J539" t="str">
            <v>Berlanjut ke halaman berikut</v>
          </cell>
          <cell r="N539" t="str">
            <v>yang dibayar dari kontrak) dan biaya-biaya lainnya.</v>
          </cell>
        </row>
        <row r="540">
          <cell r="A540" t="str">
            <v>ITEM PEMBAYARAN NO.</v>
          </cell>
          <cell r="D540" t="str">
            <v>:  4.2 (3)</v>
          </cell>
          <cell r="J540" t="str">
            <v>Analisa EI-423</v>
          </cell>
        </row>
        <row r="541">
          <cell r="A541" t="str">
            <v>JENIS PEKERJAAN</v>
          </cell>
          <cell r="D541" t="str">
            <v>:  Lapis Pondasi Semen Tanah</v>
          </cell>
        </row>
        <row r="542">
          <cell r="A542" t="str">
            <v>SATUAN PEMBAYARAN</v>
          </cell>
          <cell r="D542" t="str">
            <v>:  M3</v>
          </cell>
          <cell r="J542" t="str">
            <v>URAIAN ANALISA HARGA SATUAN</v>
          </cell>
        </row>
        <row r="543">
          <cell r="J543" t="str">
            <v>Lanjutan</v>
          </cell>
        </row>
        <row r="545">
          <cell r="A545" t="str">
            <v>No.</v>
          </cell>
          <cell r="C545" t="str">
            <v>U R A I A N</v>
          </cell>
          <cell r="G545" t="str">
            <v>KODE</v>
          </cell>
          <cell r="H545" t="str">
            <v>KOEF.</v>
          </cell>
          <cell r="I545" t="str">
            <v>SATUAN</v>
          </cell>
          <cell r="J545" t="str">
            <v>KETERANGAN</v>
          </cell>
        </row>
        <row r="548">
          <cell r="A548" t="str">
            <v>2.b.</v>
          </cell>
          <cell r="C548" t="str">
            <v>DUMP TRUCK</v>
          </cell>
          <cell r="G548" t="str">
            <v>(E08)</v>
          </cell>
        </row>
        <row r="549">
          <cell r="C549" t="str">
            <v>Kapasitas bak</v>
          </cell>
          <cell r="G549" t="str">
            <v>V</v>
          </cell>
          <cell r="H549">
            <v>4</v>
          </cell>
          <cell r="I549" t="str">
            <v>M3</v>
          </cell>
        </row>
        <row r="550">
          <cell r="C550" t="str">
            <v>Faktor efisiensi alat</v>
          </cell>
          <cell r="G550" t="str">
            <v>Fa</v>
          </cell>
          <cell r="H550">
            <v>0.83</v>
          </cell>
          <cell r="I550" t="str">
            <v>-</v>
          </cell>
        </row>
        <row r="551">
          <cell r="C551" t="str">
            <v>Kecepatan rata-rata bermuatan</v>
          </cell>
          <cell r="G551" t="str">
            <v>v1</v>
          </cell>
          <cell r="H551">
            <v>45</v>
          </cell>
          <cell r="I551" t="str">
            <v>Km / Jam</v>
          </cell>
        </row>
        <row r="552">
          <cell r="C552" t="str">
            <v>Kecepatan rata-rata kosong</v>
          </cell>
          <cell r="G552" t="str">
            <v>v2</v>
          </cell>
          <cell r="H552">
            <v>60</v>
          </cell>
          <cell r="I552" t="str">
            <v>Km / Jam</v>
          </cell>
        </row>
        <row r="553">
          <cell r="C553" t="str">
            <v>Waktu Siklus  :  - Waktu memuat = V : Q1 x 60</v>
          </cell>
          <cell r="G553" t="str">
            <v>T1</v>
          </cell>
          <cell r="H553">
            <v>4.2838019999999997</v>
          </cell>
          <cell r="I553" t="str">
            <v>menit</v>
          </cell>
        </row>
        <row r="554">
          <cell r="C554" t="str">
            <v>- Waktu tempuh isi          = (L : v1) x 60</v>
          </cell>
          <cell r="G554" t="str">
            <v>T2</v>
          </cell>
          <cell r="H554">
            <v>11.633333</v>
          </cell>
          <cell r="I554" t="str">
            <v>menit</v>
          </cell>
        </row>
        <row r="555">
          <cell r="C555" t="str">
            <v>- Waktu tempuh kosong   = (L : v2) x 60</v>
          </cell>
          <cell r="G555" t="str">
            <v>T3</v>
          </cell>
          <cell r="H555">
            <v>8.7249999999999996</v>
          </cell>
          <cell r="I555" t="str">
            <v>menit</v>
          </cell>
        </row>
        <row r="556">
          <cell r="C556" t="str">
            <v>- Lain-lain</v>
          </cell>
          <cell r="G556" t="str">
            <v>T4</v>
          </cell>
          <cell r="H556">
            <v>3</v>
          </cell>
          <cell r="I556" t="str">
            <v>menit</v>
          </cell>
        </row>
        <row r="557">
          <cell r="G557" t="str">
            <v>Ts2</v>
          </cell>
          <cell r="H557">
            <v>27.642135</v>
          </cell>
          <cell r="I557" t="str">
            <v>menit</v>
          </cell>
        </row>
        <row r="559">
          <cell r="C559" t="str">
            <v>Kapasitas Prod. / jam =</v>
          </cell>
          <cell r="E559" t="str">
            <v>V x Fa x 60</v>
          </cell>
          <cell r="G559" t="str">
            <v>Q2</v>
          </cell>
          <cell r="H559">
            <v>6.005325</v>
          </cell>
          <cell r="I559" t="str">
            <v>M3</v>
          </cell>
        </row>
        <row r="560">
          <cell r="E560" t="str">
            <v>Fk x Ts2</v>
          </cell>
        </row>
        <row r="562">
          <cell r="C562" t="str">
            <v>Koefisien Alat / M3</v>
          </cell>
          <cell r="D562" t="str">
            <v>=    1 / Q2</v>
          </cell>
          <cell r="G562" t="str">
            <v>(E08)</v>
          </cell>
          <cell r="H562">
            <v>0.166519</v>
          </cell>
          <cell r="I562" t="str">
            <v>Jam</v>
          </cell>
        </row>
        <row r="564">
          <cell r="A564" t="str">
            <v>2.c.</v>
          </cell>
          <cell r="C564" t="str">
            <v>MOTOR GRADER</v>
          </cell>
          <cell r="G564" t="str">
            <v>(E13)</v>
          </cell>
        </row>
        <row r="565">
          <cell r="C565" t="str">
            <v>Panjang hamparan</v>
          </cell>
          <cell r="G565" t="str">
            <v>Lh</v>
          </cell>
          <cell r="H565">
            <v>100</v>
          </cell>
          <cell r="I565" t="str">
            <v>M</v>
          </cell>
        </row>
        <row r="566">
          <cell r="C566" t="str">
            <v>Lebar efektif kerja blade</v>
          </cell>
          <cell r="G566" t="str">
            <v>b</v>
          </cell>
          <cell r="H566">
            <v>2.4</v>
          </cell>
          <cell r="I566" t="str">
            <v>M</v>
          </cell>
        </row>
        <row r="567">
          <cell r="C567" t="str">
            <v>Faktor efisiensi alat</v>
          </cell>
          <cell r="G567" t="str">
            <v>Fa</v>
          </cell>
          <cell r="H567">
            <v>0.83</v>
          </cell>
          <cell r="I567" t="str">
            <v>-</v>
          </cell>
        </row>
        <row r="568">
          <cell r="C568" t="str">
            <v>Kecepatan rata-rata alat</v>
          </cell>
          <cell r="G568" t="str">
            <v>v</v>
          </cell>
          <cell r="H568">
            <v>4</v>
          </cell>
          <cell r="I568" t="str">
            <v>Km / Jam</v>
          </cell>
        </row>
        <row r="569">
          <cell r="C569" t="str">
            <v>Jumlah lintasan</v>
          </cell>
          <cell r="G569" t="str">
            <v>n</v>
          </cell>
          <cell r="H569">
            <v>6</v>
          </cell>
          <cell r="I569" t="str">
            <v>lintasan</v>
          </cell>
          <cell r="J569" t="str">
            <v>3 x pp</v>
          </cell>
        </row>
        <row r="570">
          <cell r="C570" t="str">
            <v>Waktu siklus</v>
          </cell>
          <cell r="G570" t="str">
            <v>Ts3</v>
          </cell>
        </row>
        <row r="571">
          <cell r="C571" t="str">
            <v>- Perataan 1 lintasan  = Lh : (v x 1000) x 60</v>
          </cell>
          <cell r="G571" t="str">
            <v>T1</v>
          </cell>
          <cell r="H571">
            <v>1.5</v>
          </cell>
          <cell r="I571" t="str">
            <v>menit</v>
          </cell>
        </row>
        <row r="572">
          <cell r="C572" t="str">
            <v>- Lain-lain</v>
          </cell>
          <cell r="G572" t="str">
            <v>T2</v>
          </cell>
          <cell r="H572">
            <v>1</v>
          </cell>
          <cell r="I572" t="str">
            <v>menit</v>
          </cell>
        </row>
        <row r="573">
          <cell r="G573" t="str">
            <v>Ts3</v>
          </cell>
          <cell r="H573">
            <v>2.5</v>
          </cell>
          <cell r="I573" t="str">
            <v>menit</v>
          </cell>
        </row>
        <row r="575">
          <cell r="C575" t="str">
            <v>Kap. Prod. / Jam  =</v>
          </cell>
          <cell r="D575" t="str">
            <v>Lh x b x t x Fa x 60</v>
          </cell>
          <cell r="G575" t="str">
            <v>Q3</v>
          </cell>
          <cell r="H575">
            <v>119.52</v>
          </cell>
          <cell r="I575" t="str">
            <v>M3</v>
          </cell>
        </row>
        <row r="576">
          <cell r="D576" t="str">
            <v>n x Ts3</v>
          </cell>
        </row>
        <row r="578">
          <cell r="C578" t="str">
            <v>Koefisien Alat / M3</v>
          </cell>
          <cell r="D578" t="str">
            <v>=  1 / Q3</v>
          </cell>
          <cell r="G578" t="str">
            <v>(E13)</v>
          </cell>
          <cell r="H578">
            <v>8.3669999999999994E-3</v>
          </cell>
          <cell r="I578" t="str">
            <v>jam</v>
          </cell>
        </row>
        <row r="580">
          <cell r="A580" t="str">
            <v>2.d.</v>
          </cell>
          <cell r="C580" t="str">
            <v>TANDEM ROLLER</v>
          </cell>
          <cell r="G580" t="str">
            <v>(E19)</v>
          </cell>
        </row>
        <row r="581">
          <cell r="C581" t="str">
            <v>Kecepatan rata-rata alat</v>
          </cell>
          <cell r="G581" t="str">
            <v>v</v>
          </cell>
          <cell r="H581">
            <v>3</v>
          </cell>
          <cell r="I581" t="str">
            <v>Km / Jam</v>
          </cell>
        </row>
        <row r="582">
          <cell r="C582" t="str">
            <v>Lebar efektif pemadatan</v>
          </cell>
          <cell r="G582" t="str">
            <v>b</v>
          </cell>
          <cell r="H582">
            <v>1.2</v>
          </cell>
          <cell r="I582" t="str">
            <v>M</v>
          </cell>
        </row>
        <row r="583">
          <cell r="C583" t="str">
            <v>Jumlah lintasan</v>
          </cell>
          <cell r="G583" t="str">
            <v>n</v>
          </cell>
          <cell r="H583">
            <v>8</v>
          </cell>
          <cell r="I583" t="str">
            <v>lintasan</v>
          </cell>
          <cell r="J583" t="str">
            <v>4 x pp</v>
          </cell>
        </row>
        <row r="584">
          <cell r="C584" t="str">
            <v>Faktor efisiensi alat</v>
          </cell>
          <cell r="G584" t="str">
            <v>Fa</v>
          </cell>
          <cell r="H584">
            <v>0.83</v>
          </cell>
          <cell r="I584" t="str">
            <v>-</v>
          </cell>
        </row>
        <row r="586">
          <cell r="C586" t="str">
            <v>Kap. Prod. / Jam =</v>
          </cell>
          <cell r="D586" t="str">
            <v>(v x 1000) x b x t x Fa</v>
          </cell>
          <cell r="G586" t="str">
            <v>Q4</v>
          </cell>
          <cell r="H586">
            <v>56.024999999999999</v>
          </cell>
          <cell r="I586" t="str">
            <v>M3</v>
          </cell>
        </row>
        <row r="587">
          <cell r="D587" t="str">
            <v>n</v>
          </cell>
        </row>
        <row r="589">
          <cell r="C589" t="str">
            <v>Koefisien Alat / M3</v>
          </cell>
          <cell r="D589" t="str">
            <v>= 1/ Q4</v>
          </cell>
          <cell r="G589" t="str">
            <v>(E19)</v>
          </cell>
          <cell r="H589">
            <v>1.7849E-2</v>
          </cell>
          <cell r="I589" t="str">
            <v>Jam</v>
          </cell>
        </row>
        <row r="591">
          <cell r="A591" t="str">
            <v>2.e.</v>
          </cell>
          <cell r="C591" t="str">
            <v>PNEUMATIC TIRE ROLLER</v>
          </cell>
          <cell r="G591" t="str">
            <v>(E18)</v>
          </cell>
        </row>
        <row r="592">
          <cell r="C592" t="str">
            <v>Kecepatan rata-rata alat</v>
          </cell>
          <cell r="G592" t="str">
            <v>v</v>
          </cell>
          <cell r="H592">
            <v>5</v>
          </cell>
          <cell r="I592" t="str">
            <v>Km / Jam</v>
          </cell>
        </row>
        <row r="593">
          <cell r="C593" t="str">
            <v>Lebar efektif pemadatan</v>
          </cell>
          <cell r="G593" t="str">
            <v>b</v>
          </cell>
          <cell r="H593">
            <v>1.5</v>
          </cell>
          <cell r="I593" t="str">
            <v>M</v>
          </cell>
        </row>
        <row r="594">
          <cell r="C594" t="str">
            <v>Jumlah lintasan</v>
          </cell>
          <cell r="G594" t="str">
            <v>n</v>
          </cell>
          <cell r="H594">
            <v>8</v>
          </cell>
          <cell r="I594" t="str">
            <v>lintasan</v>
          </cell>
          <cell r="J594" t="str">
            <v>4 x pp</v>
          </cell>
        </row>
        <row r="595">
          <cell r="C595" t="str">
            <v>Faktor efisiensi alat</v>
          </cell>
          <cell r="G595" t="str">
            <v>Fa</v>
          </cell>
          <cell r="H595">
            <v>0.83</v>
          </cell>
          <cell r="I595" t="str">
            <v>-</v>
          </cell>
        </row>
        <row r="598">
          <cell r="J598" t="str">
            <v>Berlanjut ke halaman berikut</v>
          </cell>
        </row>
        <row r="599">
          <cell r="A599" t="str">
            <v>ITEM PEMBAYARAN NO.</v>
          </cell>
          <cell r="D599" t="str">
            <v>:  4.2 (3)</v>
          </cell>
          <cell r="J599" t="str">
            <v>Analisa EI-423</v>
          </cell>
        </row>
        <row r="600">
          <cell r="A600" t="str">
            <v>JENIS PEKERJAAN</v>
          </cell>
          <cell r="D600" t="str">
            <v>:  Lapis Pondasi Semen Tanah</v>
          </cell>
        </row>
        <row r="601">
          <cell r="A601" t="str">
            <v>SATUAN PEMBAYARAN</v>
          </cell>
          <cell r="D601" t="str">
            <v>:  M3</v>
          </cell>
          <cell r="J601" t="str">
            <v>URAIAN ANALISA HARGA SATUAN</v>
          </cell>
        </row>
        <row r="602">
          <cell r="J602" t="str">
            <v>Lanjutan</v>
          </cell>
        </row>
        <row r="604">
          <cell r="A604" t="str">
            <v>No.</v>
          </cell>
          <cell r="C604" t="str">
            <v>U R A I A N</v>
          </cell>
          <cell r="G604" t="str">
            <v>KODE</v>
          </cell>
          <cell r="H604" t="str">
            <v>KOEF.</v>
          </cell>
          <cell r="I604" t="str">
            <v>SATUAN</v>
          </cell>
          <cell r="J604" t="str">
            <v>KETERANGAN</v>
          </cell>
        </row>
        <row r="607">
          <cell r="C607" t="str">
            <v>Kap. Prod. / Jam =</v>
          </cell>
          <cell r="D607" t="str">
            <v>(v x 1000) x b x t x Fa</v>
          </cell>
          <cell r="G607" t="str">
            <v>Q5</v>
          </cell>
          <cell r="H607">
            <v>116.71875</v>
          </cell>
          <cell r="I607" t="str">
            <v>M3</v>
          </cell>
        </row>
        <row r="608">
          <cell r="D608" t="str">
            <v>n</v>
          </cell>
        </row>
        <row r="610">
          <cell r="C610" t="str">
            <v>Koefisien Alat / M3</v>
          </cell>
          <cell r="D610" t="str">
            <v>= 1 / Q5</v>
          </cell>
          <cell r="G610" t="str">
            <v>(E18)</v>
          </cell>
          <cell r="H610">
            <v>8.5679999999999992E-3</v>
          </cell>
          <cell r="I610" t="str">
            <v>Jam</v>
          </cell>
        </row>
        <row r="612">
          <cell r="A612" t="str">
            <v>2.e.</v>
          </cell>
          <cell r="C612" t="str">
            <v>WATER TANK TRUCK</v>
          </cell>
          <cell r="G612" t="str">
            <v>(E23)</v>
          </cell>
        </row>
        <row r="613">
          <cell r="C613" t="str">
            <v>Volume Tangki air</v>
          </cell>
          <cell r="G613" t="str">
            <v>V</v>
          </cell>
          <cell r="H613">
            <v>4</v>
          </cell>
          <cell r="I613" t="str">
            <v>M3</v>
          </cell>
        </row>
        <row r="614">
          <cell r="C614" t="str">
            <v>Kebutuhan air / M3 material padat</v>
          </cell>
          <cell r="G614" t="str">
            <v>Wc</v>
          </cell>
          <cell r="H614">
            <v>7.0000000000000007E-2</v>
          </cell>
          <cell r="I614" t="str">
            <v>M3</v>
          </cell>
        </row>
        <row r="615">
          <cell r="C615" t="str">
            <v>Pengisian tanhgki / jam</v>
          </cell>
          <cell r="G615" t="str">
            <v>n</v>
          </cell>
          <cell r="H615">
            <v>3</v>
          </cell>
          <cell r="I615" t="str">
            <v>kali</v>
          </cell>
        </row>
        <row r="616">
          <cell r="C616" t="str">
            <v>Faktor efisiensi alat</v>
          </cell>
          <cell r="G616" t="str">
            <v>Fa</v>
          </cell>
          <cell r="H616">
            <v>0.83</v>
          </cell>
          <cell r="I616" t="str">
            <v>-</v>
          </cell>
        </row>
        <row r="618">
          <cell r="C618" t="str">
            <v>Kap. Prod. / Jam  =</v>
          </cell>
          <cell r="D618" t="str">
            <v>V x n x Fa</v>
          </cell>
          <cell r="G618" t="str">
            <v>Q6</v>
          </cell>
          <cell r="H618">
            <v>142.28571400000001</v>
          </cell>
          <cell r="I618" t="str">
            <v>M3</v>
          </cell>
        </row>
        <row r="619">
          <cell r="D619" t="str">
            <v>Wc</v>
          </cell>
        </row>
        <row r="621">
          <cell r="C621" t="str">
            <v>Koefisien Alat / M3</v>
          </cell>
          <cell r="D621" t="str">
            <v>= 1 / Q6</v>
          </cell>
          <cell r="G621" t="str">
            <v>(E23)</v>
          </cell>
          <cell r="H621">
            <v>7.0280000000000004E-3</v>
          </cell>
          <cell r="I621" t="str">
            <v>Jam</v>
          </cell>
        </row>
        <row r="623">
          <cell r="A623" t="str">
            <v>2.f.</v>
          </cell>
          <cell r="C623" t="str">
            <v>FULVI MIXER</v>
          </cell>
          <cell r="G623" t="str">
            <v>(E27)</v>
          </cell>
        </row>
        <row r="624">
          <cell r="C624" t="str">
            <v>Kecepatan rata-rata alat</v>
          </cell>
          <cell r="G624" t="str">
            <v>v</v>
          </cell>
          <cell r="H624">
            <v>2.5</v>
          </cell>
          <cell r="I624" t="str">
            <v>Km / Jam</v>
          </cell>
        </row>
        <row r="625">
          <cell r="C625" t="str">
            <v>Lebar efektif pemadatan</v>
          </cell>
          <cell r="G625" t="str">
            <v>b</v>
          </cell>
          <cell r="H625">
            <v>1</v>
          </cell>
          <cell r="I625" t="str">
            <v>M</v>
          </cell>
        </row>
        <row r="626">
          <cell r="C626" t="str">
            <v>Jumlah lintasan</v>
          </cell>
          <cell r="G626" t="str">
            <v>n</v>
          </cell>
          <cell r="H626">
            <v>6</v>
          </cell>
          <cell r="I626" t="str">
            <v>lintasan</v>
          </cell>
          <cell r="J626" t="str">
            <v>3 x pp</v>
          </cell>
        </row>
        <row r="627">
          <cell r="C627" t="str">
            <v>Faktor efisiensi alat</v>
          </cell>
          <cell r="G627" t="str">
            <v>Fa</v>
          </cell>
          <cell r="H627">
            <v>0.83</v>
          </cell>
          <cell r="I627" t="str">
            <v>-</v>
          </cell>
        </row>
        <row r="629">
          <cell r="C629" t="str">
            <v>Kap. Prod. / Jam =</v>
          </cell>
          <cell r="D629" t="str">
            <v>(v x 1000) x b x t x Fa</v>
          </cell>
          <cell r="G629" t="str">
            <v>Q7</v>
          </cell>
          <cell r="H629">
            <v>51.875</v>
          </cell>
          <cell r="I629" t="str">
            <v>M3</v>
          </cell>
        </row>
        <row r="630">
          <cell r="D630" t="str">
            <v>n</v>
          </cell>
        </row>
        <row r="632">
          <cell r="C632" t="str">
            <v>Koefisien Alat / M3</v>
          </cell>
          <cell r="D632" t="str">
            <v>= 1 / Q7</v>
          </cell>
          <cell r="G632" t="str">
            <v>(E27)</v>
          </cell>
          <cell r="H632">
            <v>1.9276999999999999E-2</v>
          </cell>
          <cell r="I632" t="str">
            <v>Jam</v>
          </cell>
        </row>
        <row r="634">
          <cell r="A634" t="str">
            <v>2.g.</v>
          </cell>
          <cell r="C634" t="str">
            <v>ALAT BANTU</v>
          </cell>
        </row>
        <row r="635">
          <cell r="C635" t="str">
            <v>Diperlukan :</v>
          </cell>
          <cell r="J635" t="str">
            <v>Lump Sump</v>
          </cell>
        </row>
        <row r="636">
          <cell r="C636" t="str">
            <v>- Kereta dorong  = 2 buah</v>
          </cell>
        </row>
        <row r="637">
          <cell r="C637" t="str">
            <v>- Sekop             = 3 buah</v>
          </cell>
        </row>
        <row r="639">
          <cell r="A639" t="str">
            <v>3.</v>
          </cell>
          <cell r="C639" t="str">
            <v>TENAGA</v>
          </cell>
        </row>
        <row r="640">
          <cell r="C640" t="str">
            <v>Produksi menetukan : VIBRATOR ROLLER</v>
          </cell>
          <cell r="G640" t="str">
            <v>Q4</v>
          </cell>
          <cell r="H640">
            <v>56.024999999999999</v>
          </cell>
          <cell r="I640" t="str">
            <v>M3/Jam</v>
          </cell>
        </row>
        <row r="641">
          <cell r="C641" t="str">
            <v>Produksi Soil Cement / hari  = Tk x Q4</v>
          </cell>
          <cell r="G641" t="str">
            <v>Qt</v>
          </cell>
          <cell r="H641">
            <v>392.17500000000001</v>
          </cell>
          <cell r="I641" t="str">
            <v>M3</v>
          </cell>
        </row>
        <row r="642">
          <cell r="C642" t="str">
            <v>Kebutuhan tenaga  :</v>
          </cell>
        </row>
        <row r="643">
          <cell r="D643" t="str">
            <v>- Pekerja</v>
          </cell>
          <cell r="G643" t="str">
            <v>P</v>
          </cell>
          <cell r="H643">
            <v>7</v>
          </cell>
          <cell r="I643" t="str">
            <v>orang</v>
          </cell>
        </row>
        <row r="644">
          <cell r="D644" t="str">
            <v>- Mandor</v>
          </cell>
          <cell r="G644" t="str">
            <v>M</v>
          </cell>
          <cell r="H644">
            <v>1</v>
          </cell>
          <cell r="I644" t="str">
            <v>orang</v>
          </cell>
        </row>
        <row r="646">
          <cell r="C646" t="str">
            <v>Koefisien tenaga / M3  :</v>
          </cell>
        </row>
        <row r="647">
          <cell r="D647" t="str">
            <v>- Pekerja</v>
          </cell>
          <cell r="E647" t="str">
            <v>= (Tk x P) : Qt</v>
          </cell>
          <cell r="G647" t="str">
            <v>(L01)</v>
          </cell>
          <cell r="H647">
            <v>0.124944</v>
          </cell>
          <cell r="I647" t="str">
            <v>Jam</v>
          </cell>
        </row>
        <row r="648">
          <cell r="D648" t="str">
            <v>- Mandor</v>
          </cell>
          <cell r="E648" t="str">
            <v>= (Tk x M) : Qt</v>
          </cell>
          <cell r="G648" t="str">
            <v>(L03)</v>
          </cell>
          <cell r="H648">
            <v>1.7849E-2</v>
          </cell>
          <cell r="I648" t="str">
            <v>Jam</v>
          </cell>
        </row>
        <row r="657">
          <cell r="J657" t="str">
            <v>Berlanjut ke halaman berikut</v>
          </cell>
        </row>
        <row r="658">
          <cell r="A658" t="str">
            <v>ITEM PEMBAYARAN NO.</v>
          </cell>
          <cell r="D658" t="str">
            <v>:  4.2 (3)</v>
          </cell>
          <cell r="J658" t="str">
            <v>Analisa EI-423</v>
          </cell>
        </row>
        <row r="659">
          <cell r="A659" t="str">
            <v>JENIS PEKERJAAN</v>
          </cell>
          <cell r="D659" t="str">
            <v>:  Lapis Pondasi Semen Tanah</v>
          </cell>
        </row>
        <row r="660">
          <cell r="A660" t="str">
            <v>SATUAN PEMBAYARAN</v>
          </cell>
          <cell r="D660" t="str">
            <v>:  M3</v>
          </cell>
          <cell r="J660" t="str">
            <v>URAIAN ANALISA HARGA SATUAN</v>
          </cell>
        </row>
        <row r="661">
          <cell r="J661" t="str">
            <v>Lanjutan</v>
          </cell>
        </row>
        <row r="663">
          <cell r="A663" t="str">
            <v>No.</v>
          </cell>
          <cell r="C663" t="str">
            <v>U R A I A N</v>
          </cell>
          <cell r="G663" t="str">
            <v>KODE</v>
          </cell>
          <cell r="H663" t="str">
            <v>KOEF.</v>
          </cell>
          <cell r="I663" t="str">
            <v>SATUAN</v>
          </cell>
          <cell r="J663" t="str">
            <v>KETERANGAN</v>
          </cell>
        </row>
        <row r="666">
          <cell r="A666" t="str">
            <v>4.</v>
          </cell>
          <cell r="C666" t="str">
            <v>HARGA DASAR SATUAN UPAH, BAHAN DAN ALAT</v>
          </cell>
        </row>
        <row r="667">
          <cell r="C667" t="str">
            <v>Lihat lampiran.</v>
          </cell>
        </row>
        <row r="670">
          <cell r="A670" t="str">
            <v>5.</v>
          </cell>
          <cell r="C670" t="str">
            <v>ANALISA HARGA SATUAN PEKERJAAN</v>
          </cell>
        </row>
        <row r="671">
          <cell r="C671" t="str">
            <v>Lihat perhitungan dalam FORMULIR STANDAR UNTUK</v>
          </cell>
        </row>
        <row r="672">
          <cell r="C672" t="str">
            <v>PEREKEMAN ANALISA MASING-MASING HARGA</v>
          </cell>
        </row>
        <row r="673">
          <cell r="C673" t="str">
            <v>SATUAN.</v>
          </cell>
        </row>
        <row r="674">
          <cell r="C674" t="str">
            <v>Didapat Harga Satuan Pekerjaan :</v>
          </cell>
        </row>
        <row r="676">
          <cell r="C676" t="str">
            <v>Rp.</v>
          </cell>
          <cell r="D676">
            <v>79382.237928999995</v>
          </cell>
          <cell r="E676" t="str">
            <v>/ M3</v>
          </cell>
        </row>
        <row r="679">
          <cell r="A679" t="str">
            <v>6.</v>
          </cell>
          <cell r="C679" t="str">
            <v>WAKTU PELAKSANAAN YANG DIPERLUKAN</v>
          </cell>
        </row>
        <row r="680">
          <cell r="C680" t="str">
            <v>Waktu pelaksanaan</v>
          </cell>
          <cell r="D680" t="str">
            <v>:  . . . . . . .  bulan</v>
          </cell>
        </row>
        <row r="682">
          <cell r="A682" t="str">
            <v>7.</v>
          </cell>
          <cell r="C682" t="str">
            <v>VOLUME PEKERJAAN YANG DIPERLUKAN</v>
          </cell>
        </row>
        <row r="683">
          <cell r="C683" t="str">
            <v>Volume pekerjaan  :</v>
          </cell>
          <cell r="D683">
            <v>0</v>
          </cell>
          <cell r="E683" t="str">
            <v>M3</v>
          </cell>
        </row>
        <row r="897">
          <cell r="A897" t="str">
            <v>ITEM PEMBAYARAN NO.</v>
          </cell>
          <cell r="D897" t="str">
            <v>:  4.2 (6)</v>
          </cell>
          <cell r="J897" t="str">
            <v>Analisa EI-426</v>
          </cell>
          <cell r="T897" t="str">
            <v>Analisa EI-426</v>
          </cell>
        </row>
        <row r="898">
          <cell r="A898" t="str">
            <v>JENIS PEKERJAAN</v>
          </cell>
          <cell r="D898" t="str">
            <v>:  Aspal Utk. Pekerjaan Pelaburan</v>
          </cell>
        </row>
        <row r="899">
          <cell r="A899" t="str">
            <v>SATUAN PEMBAYARAN</v>
          </cell>
          <cell r="D899" t="str">
            <v>:  LITER</v>
          </cell>
          <cell r="J899" t="str">
            <v>URAIAN ANALISA HARGA SATUAN</v>
          </cell>
          <cell r="L899" t="str">
            <v>FORMULIR STANDAR UNTUK</v>
          </cell>
        </row>
        <row r="900">
          <cell r="L900" t="str">
            <v>PEREKAMAN ANALISA MASING-MASING HARGA SATUAN</v>
          </cell>
        </row>
        <row r="901">
          <cell r="L901">
            <v>0</v>
          </cell>
        </row>
        <row r="902">
          <cell r="A902" t="str">
            <v>No.</v>
          </cell>
          <cell r="C902" t="str">
            <v>U R A I A N</v>
          </cell>
          <cell r="G902" t="str">
            <v>KODE</v>
          </cell>
          <cell r="H902" t="str">
            <v>KOEF.</v>
          </cell>
          <cell r="I902" t="str">
            <v>SATUAN</v>
          </cell>
          <cell r="J902" t="str">
            <v>KETERANGAN</v>
          </cell>
        </row>
        <row r="904">
          <cell r="L904" t="str">
            <v>PROYEK</v>
          </cell>
          <cell r="O904" t="str">
            <v>:</v>
          </cell>
        </row>
        <row r="905">
          <cell r="A905" t="str">
            <v>I.</v>
          </cell>
          <cell r="C905" t="str">
            <v>ASUMSI</v>
          </cell>
          <cell r="L905" t="str">
            <v>No. PAKET KONTRAK</v>
          </cell>
          <cell r="O905" t="str">
            <v>:</v>
          </cell>
        </row>
        <row r="906">
          <cell r="A906">
            <v>1</v>
          </cell>
          <cell r="C906" t="str">
            <v>Menggunakan alat berat (cara mekanik)</v>
          </cell>
          <cell r="L906" t="str">
            <v>NAMA PAKET</v>
          </cell>
          <cell r="O906" t="str">
            <v>:</v>
          </cell>
        </row>
        <row r="907">
          <cell r="A907">
            <v>2</v>
          </cell>
          <cell r="C907" t="str">
            <v>Lokasi pekerjaan : sepanjang jalan</v>
          </cell>
          <cell r="L907" t="str">
            <v>PROP / KAB / KODYA</v>
          </cell>
          <cell r="O907" t="str">
            <v>:</v>
          </cell>
        </row>
        <row r="908">
          <cell r="A908">
            <v>3</v>
          </cell>
          <cell r="C908" t="str">
            <v>Jarak rata-rata Base Camp ke lokasi pekerjaan</v>
          </cell>
          <cell r="G908" t="str">
            <v>L</v>
          </cell>
          <cell r="H908">
            <v>8.7249999999999996</v>
          </cell>
          <cell r="I908" t="str">
            <v>KM</v>
          </cell>
          <cell r="L908" t="str">
            <v>ITEM PEMBAYARAN NO.</v>
          </cell>
          <cell r="O908" t="str">
            <v>:  4.2 (6)</v>
          </cell>
          <cell r="R908" t="str">
            <v>PERKIRAAN VOL. PEK.</v>
          </cell>
          <cell r="T908" t="str">
            <v>:</v>
          </cell>
          <cell r="U908">
            <v>0</v>
          </cell>
        </row>
        <row r="909">
          <cell r="A909">
            <v>4</v>
          </cell>
          <cell r="C909" t="str">
            <v>Jam kerja efektif per-hari</v>
          </cell>
          <cell r="G909" t="str">
            <v>Tk</v>
          </cell>
          <cell r="H909">
            <v>7</v>
          </cell>
          <cell r="I909" t="str">
            <v>Jam</v>
          </cell>
          <cell r="L909" t="str">
            <v>JENIS PEKERJAAN</v>
          </cell>
          <cell r="O909" t="str">
            <v>:  Aspal Utk. Pekerjaan Pelaburan</v>
          </cell>
          <cell r="R909" t="str">
            <v>TOTAL HARGA (Rp.)</v>
          </cell>
          <cell r="T909" t="str">
            <v>:</v>
          </cell>
          <cell r="U909">
            <v>0</v>
          </cell>
        </row>
        <row r="910">
          <cell r="A910">
            <v>5</v>
          </cell>
          <cell r="C910" t="str">
            <v>Faktor kehilangan bahan</v>
          </cell>
          <cell r="G910" t="str">
            <v>Fh</v>
          </cell>
          <cell r="H910">
            <v>1.1000000000000001</v>
          </cell>
          <cell r="I910" t="str">
            <v>-</v>
          </cell>
          <cell r="L910" t="str">
            <v>SATUAN PEMBAYARAN</v>
          </cell>
          <cell r="O910" t="str">
            <v>:  LITER</v>
          </cell>
          <cell r="R910" t="str">
            <v>% THD. BIAYA PROYEK</v>
          </cell>
          <cell r="T910" t="str">
            <v>:</v>
          </cell>
          <cell r="U910" t="str">
            <v>#DIV/0!</v>
          </cell>
        </row>
        <row r="911">
          <cell r="A911">
            <v>6</v>
          </cell>
          <cell r="C911" t="str">
            <v>Komposisi campuran  :</v>
          </cell>
        </row>
        <row r="912">
          <cell r="A912">
            <v>0</v>
          </cell>
          <cell r="C912" t="str">
            <v>- Aspal AC - 10 atau AC - 20</v>
          </cell>
          <cell r="G912" t="str">
            <v>As</v>
          </cell>
          <cell r="H912">
            <v>95.238095000000001</v>
          </cell>
          <cell r="I912" t="str">
            <v>%</v>
          </cell>
          <cell r="J912" t="str">
            <v>100 bagian</v>
          </cell>
        </row>
        <row r="913">
          <cell r="A913">
            <v>0</v>
          </cell>
          <cell r="C913" t="str">
            <v>- Minyak Tanah / Pencair</v>
          </cell>
          <cell r="G913" t="str">
            <v>K</v>
          </cell>
          <cell r="H913">
            <v>4.7619049999999996</v>
          </cell>
          <cell r="I913" t="str">
            <v>%</v>
          </cell>
          <cell r="J913" t="str">
            <v>5 bagian</v>
          </cell>
          <cell r="Q913" t="str">
            <v>PERKIRAAN</v>
          </cell>
          <cell r="R913" t="str">
            <v>HARGA</v>
          </cell>
          <cell r="S913" t="str">
            <v>JUMLAH</v>
          </cell>
        </row>
        <row r="914">
          <cell r="A914">
            <v>7</v>
          </cell>
          <cell r="C914" t="str">
            <v>Berat jenis bahan  :</v>
          </cell>
          <cell r="L914" t="str">
            <v>NO.</v>
          </cell>
          <cell r="N914" t="str">
            <v>KOMPONEN</v>
          </cell>
          <cell r="P914" t="str">
            <v>SATUAN</v>
          </cell>
          <cell r="Q914" t="str">
            <v>KUANTITAS</v>
          </cell>
          <cell r="R914" t="str">
            <v>SATUAN</v>
          </cell>
          <cell r="S914" t="str">
            <v>HARGA</v>
          </cell>
        </row>
        <row r="915">
          <cell r="C915" t="str">
            <v>- Aspal AC - 10 atau AC - 20</v>
          </cell>
          <cell r="G915" t="str">
            <v>D1</v>
          </cell>
          <cell r="H915">
            <v>1.05</v>
          </cell>
          <cell r="I915" t="str">
            <v>Kg / Ltr</v>
          </cell>
          <cell r="R915" t="str">
            <v>(Rp.)</v>
          </cell>
          <cell r="S915" t="str">
            <v>(Rp.)</v>
          </cell>
        </row>
        <row r="916">
          <cell r="C916" t="str">
            <v>- Minyak Tanah / Pencair</v>
          </cell>
          <cell r="G916" t="str">
            <v>D2</v>
          </cell>
          <cell r="H916">
            <v>0.8</v>
          </cell>
          <cell r="I916" t="str">
            <v>Kg / Ltr</v>
          </cell>
        </row>
        <row r="917">
          <cell r="A917">
            <v>8</v>
          </cell>
          <cell r="C917" t="str">
            <v>Bahan dasar (aspal &amp; minyak pencair) semuanya</v>
          </cell>
        </row>
        <row r="918">
          <cell r="C918" t="str">
            <v>diterima dilokasi pekerjaan</v>
          </cell>
          <cell r="L918" t="str">
            <v>A.</v>
          </cell>
          <cell r="N918" t="str">
            <v>TENAGA</v>
          </cell>
        </row>
        <row r="919">
          <cell r="A919">
            <v>0</v>
          </cell>
          <cell r="C919">
            <v>0</v>
          </cell>
        </row>
        <row r="920">
          <cell r="A920" t="str">
            <v>II.</v>
          </cell>
          <cell r="C920" t="str">
            <v>URUTAN KERJA</v>
          </cell>
          <cell r="L920" t="str">
            <v>1.</v>
          </cell>
          <cell r="N920" t="str">
            <v>Pekerja</v>
          </cell>
          <cell r="O920" t="str">
            <v>(L01)</v>
          </cell>
          <cell r="P920" t="str">
            <v>Jam</v>
          </cell>
          <cell r="Q920">
            <v>2.8348999999999999E-2</v>
          </cell>
          <cell r="R920">
            <v>2857.14</v>
          </cell>
          <cell r="U920">
            <v>80.996172999999999</v>
          </cell>
        </row>
        <row r="921">
          <cell r="A921">
            <v>1</v>
          </cell>
          <cell r="C921" t="str">
            <v>Aspal dan minyak tanah dicampur dan dipanaskan</v>
          </cell>
          <cell r="L921" t="str">
            <v>2.</v>
          </cell>
          <cell r="N921" t="str">
            <v>Mandor</v>
          </cell>
          <cell r="O921" t="str">
            <v>(L03)</v>
          </cell>
          <cell r="P921" t="str">
            <v>Jam</v>
          </cell>
          <cell r="Q921">
            <v>2.8349999999999998E-3</v>
          </cell>
          <cell r="R921">
            <v>3214.29</v>
          </cell>
          <cell r="U921">
            <v>9.1120909999999995</v>
          </cell>
        </row>
        <row r="922">
          <cell r="C922" t="str">
            <v>sehingga menjadi campuran aspal cair</v>
          </cell>
        </row>
        <row r="923">
          <cell r="A923">
            <v>2</v>
          </cell>
          <cell r="C923" t="str">
            <v>Permukaan yang akan dilapis dibersihkan dari debu</v>
          </cell>
        </row>
        <row r="924">
          <cell r="C924" t="str">
            <v>dan kotoran dengan Air Compresor</v>
          </cell>
          <cell r="Q924" t="str">
            <v>JUMLAH HARGA TENAGA</v>
          </cell>
          <cell r="U924">
            <v>90.108264000000005</v>
          </cell>
        </row>
        <row r="925">
          <cell r="A925">
            <v>3</v>
          </cell>
          <cell r="C925" t="str">
            <v>Campuran aspal cair disemprotkan dengan Asphalt</v>
          </cell>
        </row>
        <row r="926">
          <cell r="C926" t="str">
            <v>Sprayer ke atas permukaan yang akan dilapis</v>
          </cell>
          <cell r="L926" t="str">
            <v>B.</v>
          </cell>
          <cell r="N926" t="str">
            <v>BAHAN</v>
          </cell>
        </row>
        <row r="927">
          <cell r="A927">
            <v>4</v>
          </cell>
          <cell r="C927" t="str">
            <v>Angkutan Aspal dan Minyak Tanah menggunakan</v>
          </cell>
          <cell r="Q927">
            <v>0</v>
          </cell>
        </row>
        <row r="928">
          <cell r="C928" t="str">
            <v>Dump Truck</v>
          </cell>
          <cell r="L928" t="str">
            <v>1.</v>
          </cell>
          <cell r="N928" t="str">
            <v>Aspal</v>
          </cell>
          <cell r="O928" t="str">
            <v>(M10)</v>
          </cell>
          <cell r="P928" t="str">
            <v>Kg</v>
          </cell>
          <cell r="Q928">
            <v>1.1000000000000001</v>
          </cell>
          <cell r="R928">
            <v>2086.6280000000002</v>
          </cell>
          <cell r="U928">
            <v>2295.2908000000002</v>
          </cell>
        </row>
        <row r="929">
          <cell r="L929" t="str">
            <v>2.</v>
          </cell>
          <cell r="N929" t="str">
            <v>Minyak Tanah</v>
          </cell>
          <cell r="O929" t="str">
            <v>(M11)</v>
          </cell>
          <cell r="P929" t="str">
            <v>Liter</v>
          </cell>
          <cell r="Q929">
            <v>5.2380999999999997E-2</v>
          </cell>
          <cell r="R929">
            <v>1650</v>
          </cell>
          <cell r="U929">
            <v>86.428571000000005</v>
          </cell>
        </row>
        <row r="930">
          <cell r="A930" t="str">
            <v>III.</v>
          </cell>
          <cell r="C930" t="str">
            <v>PEMAKAIAN BAHAN, ALAT DAN TENAGA</v>
          </cell>
        </row>
        <row r="932">
          <cell r="A932" t="str">
            <v>1.</v>
          </cell>
          <cell r="C932" t="str">
            <v>BAHAN</v>
          </cell>
        </row>
        <row r="933">
          <cell r="C933" t="str">
            <v>Untuk mendapatkan 1 liter Lapis resap Pengikat</v>
          </cell>
        </row>
        <row r="934">
          <cell r="C934" t="str">
            <v>diperlukan :</v>
          </cell>
          <cell r="D934" t="str">
            <v>(1 liter x Fh)</v>
          </cell>
          <cell r="G934" t="str">
            <v>Pc</v>
          </cell>
          <cell r="H934">
            <v>1.1000000000000001</v>
          </cell>
          <cell r="I934" t="str">
            <v>liter</v>
          </cell>
          <cell r="J934" t="str">
            <v>Campuran</v>
          </cell>
          <cell r="Q934" t="str">
            <v>JUMLAH HARGA BAHAN</v>
          </cell>
          <cell r="U934">
            <v>2381.7193710000001</v>
          </cell>
        </row>
        <row r="936">
          <cell r="C936" t="str">
            <v>Aspal</v>
          </cell>
          <cell r="D936" t="str">
            <v>= As x Pc x D1 : 100</v>
          </cell>
          <cell r="G936" t="str">
            <v>(M10)</v>
          </cell>
          <cell r="H936">
            <v>1.1000000000000001</v>
          </cell>
          <cell r="I936" t="str">
            <v>Kg</v>
          </cell>
          <cell r="L936" t="str">
            <v>C.</v>
          </cell>
          <cell r="N936" t="str">
            <v>PERALATAN</v>
          </cell>
        </row>
        <row r="937">
          <cell r="C937" t="str">
            <v>Minyak Tanah</v>
          </cell>
          <cell r="D937" t="str">
            <v>= K x Pc : 100</v>
          </cell>
          <cell r="G937" t="str">
            <v>(M11)</v>
          </cell>
          <cell r="H937">
            <v>5.2380999999999997E-2</v>
          </cell>
          <cell r="I937" t="str">
            <v>liter</v>
          </cell>
        </row>
        <row r="938">
          <cell r="L938" t="str">
            <v>1.</v>
          </cell>
          <cell r="N938" t="str">
            <v>Asphalt Sprayer  (E03)</v>
          </cell>
          <cell r="P938" t="str">
            <v>Jam</v>
          </cell>
          <cell r="Q938">
            <v>2.8349999999999998E-3</v>
          </cell>
          <cell r="R938">
            <v>30575.535383999999</v>
          </cell>
          <cell r="U938">
            <v>86.677633999999998</v>
          </cell>
        </row>
        <row r="939">
          <cell r="A939" t="str">
            <v>2.</v>
          </cell>
          <cell r="C939" t="str">
            <v>ALAT</v>
          </cell>
          <cell r="L939" t="str">
            <v>2.</v>
          </cell>
          <cell r="N939" t="str">
            <v>Air Compresor    (E05)</v>
          </cell>
          <cell r="P939" t="str">
            <v>Jam</v>
          </cell>
          <cell r="Q939">
            <v>1.786E-3</v>
          </cell>
          <cell r="R939">
            <v>53840.365313000002</v>
          </cell>
          <cell r="U939">
            <v>96.143508999999995</v>
          </cell>
        </row>
        <row r="940">
          <cell r="A940" t="str">
            <v>2.a.</v>
          </cell>
          <cell r="C940" t="str">
            <v>APHALT SPRAYER</v>
          </cell>
          <cell r="G940" t="str">
            <v>(E03)</v>
          </cell>
          <cell r="L940" t="str">
            <v>3.</v>
          </cell>
          <cell r="N940" t="str">
            <v>Dump Truck</v>
          </cell>
          <cell r="O940" t="str">
            <v>(E08)</v>
          </cell>
          <cell r="P940" t="str">
            <v>Jam</v>
          </cell>
          <cell r="Q940">
            <v>2.8349999999999998E-3</v>
          </cell>
          <cell r="R940">
            <v>153645.58193300001</v>
          </cell>
          <cell r="U940">
            <v>435.56508000000002</v>
          </cell>
        </row>
        <row r="941">
          <cell r="C941" t="str">
            <v>Kapasitas alat</v>
          </cell>
          <cell r="G941" t="str">
            <v>V</v>
          </cell>
          <cell r="H941">
            <v>850</v>
          </cell>
          <cell r="I941" t="str">
            <v>liter</v>
          </cell>
        </row>
        <row r="942">
          <cell r="C942" t="str">
            <v>Faktor Efisiensi Alat</v>
          </cell>
          <cell r="G942" t="str">
            <v>Fa</v>
          </cell>
          <cell r="H942">
            <v>0.83</v>
          </cell>
          <cell r="I942" t="str">
            <v>-</v>
          </cell>
        </row>
        <row r="943">
          <cell r="C943" t="str">
            <v>Waktu Siklus (termasuk proses pemanasan)</v>
          </cell>
          <cell r="G943" t="str">
            <v>Ts</v>
          </cell>
          <cell r="H943">
            <v>2</v>
          </cell>
          <cell r="I943" t="str">
            <v>Jam</v>
          </cell>
        </row>
        <row r="945">
          <cell r="C945" t="str">
            <v>Kap.Prod. / jam =</v>
          </cell>
          <cell r="D945" t="str">
            <v>V x Fa</v>
          </cell>
          <cell r="G945" t="str">
            <v>Q1</v>
          </cell>
          <cell r="H945">
            <v>352.75</v>
          </cell>
          <cell r="I945" t="str">
            <v>liter</v>
          </cell>
        </row>
        <row r="946">
          <cell r="D946" t="str">
            <v>Ts</v>
          </cell>
          <cell r="Q946" t="str">
            <v>JUMLAH HARGA PERALATAN</v>
          </cell>
          <cell r="U946">
            <v>618.38622299999997</v>
          </cell>
        </row>
        <row r="947">
          <cell r="C947" t="str">
            <v>Koefisien Alat / Ltr</v>
          </cell>
          <cell r="D947" t="str">
            <v>= 1 : Q1</v>
          </cell>
          <cell r="G947" t="str">
            <v>(E03)</v>
          </cell>
          <cell r="H947">
            <v>2.8349999999999998E-3</v>
          </cell>
          <cell r="I947" t="str">
            <v>Jam</v>
          </cell>
        </row>
        <row r="948">
          <cell r="L948" t="str">
            <v>D.</v>
          </cell>
          <cell r="N948" t="str">
            <v>JUMLAH HARGA TENAGA, BAHAN DAN PERALATAN  ( A + B + C )</v>
          </cell>
          <cell r="U948">
            <v>3090.2138580000001</v>
          </cell>
        </row>
        <row r="949">
          <cell r="A949" t="str">
            <v>2.b.</v>
          </cell>
          <cell r="C949" t="str">
            <v>AIR COMPRESOR</v>
          </cell>
          <cell r="G949" t="str">
            <v>(E05)</v>
          </cell>
          <cell r="L949" t="str">
            <v>E.</v>
          </cell>
          <cell r="N949" t="str">
            <v>OVERHEAD &amp; PROFIT</v>
          </cell>
          <cell r="P949">
            <v>10</v>
          </cell>
          <cell r="Q949" t="str">
            <v>%  x  D</v>
          </cell>
          <cell r="U949">
            <v>309.02138600000001</v>
          </cell>
        </row>
        <row r="950">
          <cell r="C950" t="str">
            <v>Kapasitas Alat ------&gt;&gt;  diambil</v>
          </cell>
          <cell r="G950" t="str">
            <v>V</v>
          </cell>
          <cell r="H950">
            <v>700</v>
          </cell>
          <cell r="I950" t="str">
            <v>M2 / Jam</v>
          </cell>
          <cell r="L950" t="str">
            <v>F.</v>
          </cell>
          <cell r="N950" t="str">
            <v>HARGA SATUAN PEKERJAAN  ( D + E )</v>
          </cell>
          <cell r="U950">
            <v>3399.235244</v>
          </cell>
        </row>
        <row r="951">
          <cell r="C951" t="str">
            <v>Aplikasi rata-rata</v>
          </cell>
          <cell r="G951" t="str">
            <v>Ap</v>
          </cell>
          <cell r="H951">
            <v>0.8</v>
          </cell>
          <cell r="I951" t="str">
            <v>liter / M2</v>
          </cell>
          <cell r="L951" t="str">
            <v>Note: 1</v>
          </cell>
          <cell r="N951" t="str">
            <v>SATUAN dapat berdasarkan atas jam operasi untuk Tenaga Kerja dan Peralatan, volume dan/atau ukuran</v>
          </cell>
        </row>
        <row r="952">
          <cell r="N952" t="str">
            <v>berat untuk bahan-bahan.</v>
          </cell>
        </row>
        <row r="953">
          <cell r="C953" t="str">
            <v>Kap. Prod. / jam =</v>
          </cell>
          <cell r="D953" t="str">
            <v>(V x Ap)</v>
          </cell>
          <cell r="G953" t="str">
            <v>Q2</v>
          </cell>
          <cell r="H953">
            <v>560</v>
          </cell>
          <cell r="I953" t="str">
            <v>liter</v>
          </cell>
          <cell r="L953">
            <v>2</v>
          </cell>
          <cell r="N953" t="str">
            <v>Kuantitas satuan adalah kuantitas setiap komponen untuk menyelesaikan satu satuan pekerjaan dari nomor</v>
          </cell>
        </row>
        <row r="954">
          <cell r="N954" t="str">
            <v>mata pembayaran.</v>
          </cell>
        </row>
        <row r="955">
          <cell r="C955" t="str">
            <v>Koefisien Alat / Ltr</v>
          </cell>
          <cell r="D955" t="str">
            <v>= 1 : Q2</v>
          </cell>
          <cell r="G955" t="str">
            <v>(E05)</v>
          </cell>
          <cell r="H955">
            <v>1.786E-3</v>
          </cell>
          <cell r="I955" t="str">
            <v>Jam</v>
          </cell>
          <cell r="L955">
            <v>3</v>
          </cell>
          <cell r="N955" t="str">
            <v>Biaya satuan untuk peralatan sudah termasuk bahan bakar, bahan habis dipakai dan operator.</v>
          </cell>
        </row>
        <row r="956">
          <cell r="L956">
            <v>4</v>
          </cell>
          <cell r="N956" t="str">
            <v>Biaya satuan sudah termasuk pengeluaran untuk seluruh pajak yang berkaitan (tetapi tidak termasuk PPN</v>
          </cell>
        </row>
        <row r="957">
          <cell r="J957" t="str">
            <v>Berlanjut ke halaman berikut</v>
          </cell>
          <cell r="N957" t="str">
            <v>yang dibayar dari kontrak) dan biaya-biaya lainnya.</v>
          </cell>
        </row>
        <row r="958">
          <cell r="A958" t="str">
            <v>ITEM PEMBAYARAN NO.</v>
          </cell>
          <cell r="D958" t="str">
            <v>:  4.2 (6)</v>
          </cell>
          <cell r="J958" t="str">
            <v>Analisa EI-426</v>
          </cell>
        </row>
        <row r="959">
          <cell r="A959" t="str">
            <v>JENIS PEKERJAAN</v>
          </cell>
          <cell r="D959" t="str">
            <v>:  Aspal Utk. Pekerjaan Pelaburan</v>
          </cell>
        </row>
        <row r="960">
          <cell r="A960" t="str">
            <v>SATUAN PEMBAYARAN</v>
          </cell>
          <cell r="D960" t="str">
            <v>:  LITER</v>
          </cell>
          <cell r="J960" t="str">
            <v>URAIAN ANALISA HARGA SATUAN</v>
          </cell>
        </row>
        <row r="961">
          <cell r="J961" t="str">
            <v>Lanjutan</v>
          </cell>
        </row>
        <row r="963">
          <cell r="A963" t="str">
            <v>No.</v>
          </cell>
          <cell r="C963" t="str">
            <v>U R A I A N</v>
          </cell>
          <cell r="G963" t="str">
            <v>KODE</v>
          </cell>
          <cell r="H963" t="str">
            <v>KOEF.</v>
          </cell>
          <cell r="I963" t="str">
            <v>SATUAN</v>
          </cell>
          <cell r="J963" t="str">
            <v>KETERANGAN</v>
          </cell>
        </row>
        <row r="966">
          <cell r="A966" t="str">
            <v>2.c.</v>
          </cell>
          <cell r="C966" t="str">
            <v>DUMP TRUCK (DT)</v>
          </cell>
          <cell r="G966" t="str">
            <v>(E08)</v>
          </cell>
        </row>
        <row r="967">
          <cell r="C967" t="str">
            <v>Sebagai alat pengangkut bahan dilokasi pekerjaan</v>
          </cell>
        </row>
        <row r="968">
          <cell r="C968" t="str">
            <v>Dump Truck melayani alat Asphalt Sprayer.</v>
          </cell>
        </row>
        <row r="969">
          <cell r="C969" t="str">
            <v>Kap.Prod. / jam = sama dengan Asphalt Sprayer</v>
          </cell>
          <cell r="G969" t="str">
            <v>Q3</v>
          </cell>
          <cell r="H969">
            <v>352.75</v>
          </cell>
          <cell r="I969" t="str">
            <v>liter</v>
          </cell>
        </row>
        <row r="971">
          <cell r="C971" t="str">
            <v>Koefisien Alat / Ltr</v>
          </cell>
          <cell r="D971" t="str">
            <v>= 1 : Q3</v>
          </cell>
          <cell r="G971" t="str">
            <v>(E08)</v>
          </cell>
          <cell r="H971">
            <v>2.8349999999999998E-3</v>
          </cell>
          <cell r="I971" t="str">
            <v>Jam</v>
          </cell>
        </row>
        <row r="973">
          <cell r="A973" t="str">
            <v>3.</v>
          </cell>
          <cell r="C973" t="str">
            <v>TENAGA</v>
          </cell>
        </row>
        <row r="974">
          <cell r="C974" t="str">
            <v>Produksi menentukan : ASPHALT SPRAYER</v>
          </cell>
          <cell r="G974" t="str">
            <v>Q1</v>
          </cell>
          <cell r="H974">
            <v>352.75</v>
          </cell>
          <cell r="I974" t="str">
            <v>Ltr/Jam</v>
          </cell>
        </row>
        <row r="975">
          <cell r="C975" t="str">
            <v>Produksi / hari  =  Tk x Q1</v>
          </cell>
          <cell r="G975" t="str">
            <v>Qt</v>
          </cell>
          <cell r="H975">
            <v>2469.25</v>
          </cell>
          <cell r="I975" t="str">
            <v>Liter</v>
          </cell>
        </row>
        <row r="976">
          <cell r="C976" t="str">
            <v>Kebutuhan tenaga :</v>
          </cell>
        </row>
        <row r="977">
          <cell r="D977" t="str">
            <v>- Pekerja</v>
          </cell>
          <cell r="G977" t="str">
            <v>P</v>
          </cell>
          <cell r="H977">
            <v>10</v>
          </cell>
          <cell r="I977" t="str">
            <v>orang</v>
          </cell>
        </row>
        <row r="978">
          <cell r="D978" t="str">
            <v>- Mandor</v>
          </cell>
          <cell r="G978" t="str">
            <v>M</v>
          </cell>
          <cell r="H978">
            <v>1</v>
          </cell>
          <cell r="I978" t="str">
            <v>orang</v>
          </cell>
        </row>
        <row r="980">
          <cell r="C980" t="str">
            <v>Koefisien Tenaga / Ltr     :</v>
          </cell>
        </row>
        <row r="981">
          <cell r="D981" t="str">
            <v>- Pekerja</v>
          </cell>
          <cell r="E981" t="str">
            <v>= (Tk x P) / Qt</v>
          </cell>
          <cell r="G981" t="str">
            <v>(L01)</v>
          </cell>
          <cell r="H981">
            <v>2.8348999999999999E-2</v>
          </cell>
          <cell r="I981" t="str">
            <v>Jam</v>
          </cell>
        </row>
        <row r="982">
          <cell r="D982" t="str">
            <v>- Mandor</v>
          </cell>
          <cell r="E982" t="str">
            <v>= (Tk x M) / Qt</v>
          </cell>
          <cell r="G982" t="str">
            <v>(L03)</v>
          </cell>
          <cell r="H982">
            <v>2.8349999999999998E-3</v>
          </cell>
          <cell r="I982" t="str">
            <v>Jam</v>
          </cell>
        </row>
        <row r="984">
          <cell r="A984" t="str">
            <v>4.</v>
          </cell>
          <cell r="C984" t="str">
            <v>HARGA DASAR SATUAN UPAH, BAHAN DAN ALAT</v>
          </cell>
        </row>
        <row r="985">
          <cell r="C985" t="str">
            <v>Lihat lampiran.</v>
          </cell>
        </row>
        <row r="987">
          <cell r="A987" t="str">
            <v>5.</v>
          </cell>
          <cell r="C987" t="str">
            <v>ANALISA HARGA SATUAN PEKERJAAN</v>
          </cell>
        </row>
        <row r="988">
          <cell r="C988" t="str">
            <v>Lihat perhitungan dalam FORMULIR STANDAR UNTUK</v>
          </cell>
        </row>
        <row r="989">
          <cell r="C989" t="str">
            <v>PEREKEMAN ANALISA MASING-MASING HARGA</v>
          </cell>
        </row>
        <row r="990">
          <cell r="C990" t="str">
            <v>SATUAN.</v>
          </cell>
        </row>
        <row r="991">
          <cell r="C991" t="str">
            <v>Didapat Harga Satuan Pekerjaan :</v>
          </cell>
        </row>
        <row r="993">
          <cell r="C993" t="str">
            <v>Rp.</v>
          </cell>
          <cell r="D993">
            <v>3399.235244</v>
          </cell>
          <cell r="E993" t="str">
            <v>/ Liter</v>
          </cell>
        </row>
        <row r="996">
          <cell r="A996" t="str">
            <v>6.</v>
          </cell>
          <cell r="C996" t="str">
            <v>WAKTU PELAKSANAAN YANG DIPERLUKAN</v>
          </cell>
        </row>
        <row r="997">
          <cell r="C997" t="str">
            <v>Waktu pelaksanaan</v>
          </cell>
          <cell r="D997" t="str">
            <v>:  . . . . . . .  bulan</v>
          </cell>
        </row>
        <row r="999">
          <cell r="A999" t="str">
            <v>7.</v>
          </cell>
          <cell r="C999" t="str">
            <v>VOLUME PEKERJAAN YANG DIPERLUKAN</v>
          </cell>
        </row>
        <row r="1000">
          <cell r="C1000" t="str">
            <v>Volume pekerjaan  :</v>
          </cell>
          <cell r="D1000">
            <v>0</v>
          </cell>
          <cell r="E1000" t="str">
            <v>Liter</v>
          </cell>
        </row>
        <row r="1015">
          <cell r="C1015">
            <v>0</v>
          </cell>
        </row>
        <row r="1017">
          <cell r="A1017" t="str">
            <v>ITEM PEMBAYARAN NO.</v>
          </cell>
          <cell r="D1017" t="str">
            <v>:  4.2 (7)</v>
          </cell>
          <cell r="J1017" t="str">
            <v>Analisa EI-427</v>
          </cell>
          <cell r="T1017" t="str">
            <v>Analisa EI-427</v>
          </cell>
        </row>
        <row r="1018">
          <cell r="A1018" t="str">
            <v>JENIS PEKERJAAN</v>
          </cell>
          <cell r="D1018" t="str">
            <v>:  Lapis Resap Pengikat</v>
          </cell>
        </row>
        <row r="1019">
          <cell r="A1019" t="str">
            <v>SATUAN PEMBAYARAN</v>
          </cell>
          <cell r="D1019" t="str">
            <v>:  LITER</v>
          </cell>
          <cell r="J1019" t="str">
            <v>URAIAN ANALISA HARGA SATUAN</v>
          </cell>
          <cell r="L1019" t="str">
            <v>FORMULIR STANDAR UNTUK</v>
          </cell>
        </row>
        <row r="1020">
          <cell r="L1020" t="str">
            <v>PEREKAMAN ANALISA MASING-MASING HARGA SATUAN</v>
          </cell>
        </row>
        <row r="1021">
          <cell r="L1021">
            <v>0</v>
          </cell>
        </row>
        <row r="1022">
          <cell r="A1022" t="str">
            <v>No.</v>
          </cell>
          <cell r="C1022" t="str">
            <v>U R A I A N</v>
          </cell>
          <cell r="G1022" t="str">
            <v>KODE</v>
          </cell>
          <cell r="H1022" t="str">
            <v>KOEF.</v>
          </cell>
          <cell r="I1022" t="str">
            <v>SATUAN</v>
          </cell>
          <cell r="J1022" t="str">
            <v>KETERANGAN</v>
          </cell>
        </row>
        <row r="1024">
          <cell r="L1024" t="str">
            <v>PROYEK</v>
          </cell>
          <cell r="O1024" t="str">
            <v>:</v>
          </cell>
        </row>
        <row r="1025">
          <cell r="A1025" t="str">
            <v>I.</v>
          </cell>
          <cell r="C1025" t="str">
            <v>ASUMSI</v>
          </cell>
          <cell r="L1025" t="str">
            <v>No. PAKET KONTRAK</v>
          </cell>
          <cell r="O1025" t="str">
            <v>:</v>
          </cell>
        </row>
        <row r="1026">
          <cell r="A1026">
            <v>1</v>
          </cell>
          <cell r="C1026" t="str">
            <v>Menggunakan alat berat (cara mekanik)</v>
          </cell>
          <cell r="L1026" t="str">
            <v>NAMA PAKET</v>
          </cell>
          <cell r="O1026" t="str">
            <v>:</v>
          </cell>
        </row>
        <row r="1027">
          <cell r="A1027">
            <v>2</v>
          </cell>
          <cell r="C1027" t="str">
            <v>Lokasi pekerjaan : sepanjang jalan</v>
          </cell>
          <cell r="L1027" t="str">
            <v>PROP / KAB / KODYA</v>
          </cell>
          <cell r="O1027" t="str">
            <v>:</v>
          </cell>
        </row>
        <row r="1028">
          <cell r="A1028">
            <v>3</v>
          </cell>
          <cell r="C1028" t="str">
            <v>Jarak rata-rata Base Camp ke lokasi pekerjaan</v>
          </cell>
          <cell r="G1028" t="str">
            <v>L</v>
          </cell>
          <cell r="H1028">
            <v>8.7249999999999996</v>
          </cell>
          <cell r="I1028" t="str">
            <v>KM</v>
          </cell>
          <cell r="L1028" t="str">
            <v>ITEM PEMBAYARAN NO.</v>
          </cell>
          <cell r="O1028" t="str">
            <v>:  4.2 (7)</v>
          </cell>
          <cell r="R1028" t="str">
            <v>PERKIRAAN VOL. PEK.</v>
          </cell>
          <cell r="T1028" t="str">
            <v>:</v>
          </cell>
          <cell r="U1028">
            <v>1</v>
          </cell>
        </row>
        <row r="1029">
          <cell r="A1029">
            <v>4</v>
          </cell>
          <cell r="C1029" t="str">
            <v>Jam kerja efektif per-hari</v>
          </cell>
          <cell r="G1029" t="str">
            <v>Tk</v>
          </cell>
          <cell r="H1029">
            <v>7</v>
          </cell>
          <cell r="I1029" t="str">
            <v>Jam</v>
          </cell>
          <cell r="L1029" t="str">
            <v>JENIS PEKERJAAN</v>
          </cell>
          <cell r="O1029" t="str">
            <v>:  Lapis Resap Pengikat</v>
          </cell>
          <cell r="R1029" t="str">
            <v>TOTAL HARGA (Rp.)</v>
          </cell>
          <cell r="T1029" t="str">
            <v>:</v>
          </cell>
          <cell r="U1029">
            <v>305360.27</v>
          </cell>
        </row>
        <row r="1030">
          <cell r="A1030">
            <v>5</v>
          </cell>
          <cell r="C1030" t="str">
            <v>Faktor kehilangan bahan</v>
          </cell>
          <cell r="G1030" t="str">
            <v>Fh</v>
          </cell>
          <cell r="H1030">
            <v>1.1000000000000001</v>
          </cell>
          <cell r="I1030" t="str">
            <v>-</v>
          </cell>
          <cell r="L1030" t="str">
            <v>SATUAN PEMBAYARAN</v>
          </cell>
          <cell r="O1030" t="str">
            <v>:  LITER</v>
          </cell>
          <cell r="R1030" t="str">
            <v>% THD. BIAYA PROYEK</v>
          </cell>
          <cell r="T1030" t="str">
            <v>:</v>
          </cell>
          <cell r="U1030" t="str">
            <v>#DIV/0!</v>
          </cell>
        </row>
        <row r="1031">
          <cell r="A1031">
            <v>6</v>
          </cell>
          <cell r="C1031" t="str">
            <v>Komposisi campuran :</v>
          </cell>
        </row>
        <row r="1032">
          <cell r="C1032" t="str">
            <v>- Aspal AC-10 atau AC-20</v>
          </cell>
          <cell r="G1032" t="str">
            <v>As</v>
          </cell>
          <cell r="H1032">
            <v>56</v>
          </cell>
          <cell r="I1032" t="str">
            <v>%</v>
          </cell>
          <cell r="J1032" t="str">
            <v>100 bagian</v>
          </cell>
        </row>
        <row r="1033">
          <cell r="C1033" t="str">
            <v>- Minyak Flux / Pencair</v>
          </cell>
          <cell r="G1033" t="str">
            <v>K</v>
          </cell>
          <cell r="H1033">
            <v>44</v>
          </cell>
          <cell r="I1033" t="str">
            <v>%</v>
          </cell>
          <cell r="J1033" t="str">
            <v>80   bagian</v>
          </cell>
          <cell r="Q1033" t="str">
            <v>PERKIRAAN</v>
          </cell>
          <cell r="R1033" t="str">
            <v>HARGA</v>
          </cell>
          <cell r="S1033" t="str">
            <v>JUMLAH</v>
          </cell>
        </row>
        <row r="1034">
          <cell r="A1034">
            <v>7</v>
          </cell>
          <cell r="C1034" t="str">
            <v>Berat jenis bahan :</v>
          </cell>
          <cell r="L1034" t="str">
            <v>NO.</v>
          </cell>
          <cell r="N1034" t="str">
            <v>KOMPONEN</v>
          </cell>
          <cell r="P1034" t="str">
            <v>SATUAN</v>
          </cell>
          <cell r="Q1034" t="str">
            <v>KUANTITAS</v>
          </cell>
          <cell r="R1034" t="str">
            <v>SATUAN</v>
          </cell>
          <cell r="S1034" t="str">
            <v>HARGA</v>
          </cell>
        </row>
        <row r="1035">
          <cell r="C1035" t="str">
            <v>- Aspal AC-10 atau AC-20</v>
          </cell>
          <cell r="G1035" t="str">
            <v>D1</v>
          </cell>
          <cell r="H1035">
            <v>1.03</v>
          </cell>
          <cell r="I1035" t="str">
            <v>Kg / liter</v>
          </cell>
          <cell r="R1035" t="str">
            <v>(Rp.)</v>
          </cell>
          <cell r="S1035" t="str">
            <v>(Rp.)</v>
          </cell>
        </row>
        <row r="1036">
          <cell r="C1036" t="str">
            <v>- Minyak Flux / Pencair</v>
          </cell>
          <cell r="G1036" t="str">
            <v>D2</v>
          </cell>
          <cell r="H1036">
            <v>0.8</v>
          </cell>
          <cell r="I1036" t="str">
            <v>Kg / liter</v>
          </cell>
        </row>
        <row r="1037">
          <cell r="A1037">
            <v>8</v>
          </cell>
          <cell r="C1037" t="str">
            <v>Bahan dasar (aspal &amp; minyak pencair) semuanya</v>
          </cell>
        </row>
        <row r="1038">
          <cell r="C1038" t="str">
            <v>diterima di lokasi pekerjaan</v>
          </cell>
          <cell r="L1038" t="str">
            <v>A.</v>
          </cell>
          <cell r="N1038" t="str">
            <v>TENAGA</v>
          </cell>
        </row>
        <row r="1040">
          <cell r="A1040" t="str">
            <v>II.</v>
          </cell>
          <cell r="C1040" t="str">
            <v>URUTAN KERJA</v>
          </cell>
          <cell r="L1040" t="str">
            <v>1.</v>
          </cell>
          <cell r="N1040" t="str">
            <v>Pekerja</v>
          </cell>
          <cell r="O1040" t="str">
            <v>(L01)</v>
          </cell>
          <cell r="P1040" t="str">
            <v>Jam</v>
          </cell>
          <cell r="Q1040">
            <v>2.8348999999999999E-2</v>
          </cell>
          <cell r="R1040">
            <v>2857.14</v>
          </cell>
          <cell r="U1040">
            <v>80.996172999999999</v>
          </cell>
        </row>
        <row r="1041">
          <cell r="A1041">
            <v>1</v>
          </cell>
          <cell r="C1041" t="str">
            <v>Aspal dan Minyak Flux dicampur dan dipanaskan</v>
          </cell>
          <cell r="L1041" t="str">
            <v>2.</v>
          </cell>
          <cell r="N1041" t="str">
            <v>Mandor</v>
          </cell>
          <cell r="O1041" t="str">
            <v>(L03)</v>
          </cell>
          <cell r="P1041" t="str">
            <v>Jam</v>
          </cell>
          <cell r="Q1041">
            <v>5.6699999999999997E-3</v>
          </cell>
          <cell r="R1041">
            <v>3214.29</v>
          </cell>
          <cell r="U1041">
            <v>18.224181000000002</v>
          </cell>
        </row>
        <row r="1042">
          <cell r="C1042" t="str">
            <v>sehingga menjadi campuran aspal cair</v>
          </cell>
        </row>
        <row r="1043">
          <cell r="A1043">
            <v>2</v>
          </cell>
          <cell r="C1043" t="str">
            <v>Permukaan yang akan dilapis dibersihkan dari debu</v>
          </cell>
        </row>
        <row r="1044">
          <cell r="C1044" t="str">
            <v>dan kotoran dengan Air Compressor</v>
          </cell>
          <cell r="Q1044" t="str">
            <v>JUMLAH HARGA TENAGA</v>
          </cell>
          <cell r="U1044">
            <v>99.220354</v>
          </cell>
        </row>
        <row r="1045">
          <cell r="A1045">
            <v>3</v>
          </cell>
          <cell r="C1045" t="str">
            <v>Campuran aspal cair disemprotkan dengan Asphalt</v>
          </cell>
        </row>
        <row r="1046">
          <cell r="C1046" t="str">
            <v>Sprayer ke atas permukaan yang akan dilapis.</v>
          </cell>
          <cell r="L1046" t="str">
            <v>B.</v>
          </cell>
          <cell r="N1046" t="str">
            <v>BAHAN</v>
          </cell>
        </row>
        <row r="1047">
          <cell r="A1047">
            <v>4</v>
          </cell>
          <cell r="C1047" t="str">
            <v>Angkutan Aspal &amp; Minyak Flux menggunakan Dump</v>
          </cell>
        </row>
        <row r="1048">
          <cell r="C1048" t="str">
            <v>Truck</v>
          </cell>
          <cell r="L1048" t="str">
            <v>1.</v>
          </cell>
          <cell r="N1048" t="str">
            <v>Aspal</v>
          </cell>
          <cell r="O1048" t="str">
            <v>(M10)</v>
          </cell>
          <cell r="P1048" t="str">
            <v>Kg</v>
          </cell>
          <cell r="Q1048">
            <v>0.63448000000000004</v>
          </cell>
          <cell r="R1048">
            <v>2086.6280000000002</v>
          </cell>
          <cell r="U1048">
            <v>1323.9237330000001</v>
          </cell>
        </row>
        <row r="1049">
          <cell r="L1049" t="str">
            <v>2.</v>
          </cell>
          <cell r="N1049" t="str">
            <v>Kerosene</v>
          </cell>
          <cell r="O1049" t="str">
            <v>(M11)</v>
          </cell>
          <cell r="P1049" t="str">
            <v>liter</v>
          </cell>
          <cell r="Q1049">
            <v>0.48399999999999999</v>
          </cell>
          <cell r="R1049">
            <v>1650</v>
          </cell>
          <cell r="U1049">
            <v>798.6</v>
          </cell>
        </row>
        <row r="1050">
          <cell r="A1050" t="str">
            <v>III.</v>
          </cell>
          <cell r="C1050" t="str">
            <v>PEMAKAIAN BAHAN, ALAT DAN TENAGA</v>
          </cell>
        </row>
        <row r="1052">
          <cell r="A1052" t="str">
            <v>1.</v>
          </cell>
          <cell r="C1052" t="str">
            <v>BAHAN</v>
          </cell>
        </row>
        <row r="1053">
          <cell r="C1053" t="str">
            <v>Untuk mendapatkan 1 liter Lapis Resap Pengikat</v>
          </cell>
        </row>
        <row r="1054">
          <cell r="C1054" t="str">
            <v>diperlukan :</v>
          </cell>
          <cell r="D1054" t="str">
            <v>( 1 liter x Fh )</v>
          </cell>
          <cell r="G1054" t="str">
            <v>PC</v>
          </cell>
          <cell r="H1054">
            <v>1.1000000000000001</v>
          </cell>
          <cell r="I1054" t="str">
            <v>liter</v>
          </cell>
          <cell r="J1054" t="str">
            <v>Campuran</v>
          </cell>
          <cell r="Q1054" t="str">
            <v>JUMLAH HARGA BAHAN</v>
          </cell>
          <cell r="U1054">
            <v>2122.523733</v>
          </cell>
        </row>
        <row r="1056">
          <cell r="A1056" t="str">
            <v>1.a.</v>
          </cell>
          <cell r="C1056" t="str">
            <v>Aspal</v>
          </cell>
          <cell r="D1056" t="str">
            <v>=   As x PC x D1</v>
          </cell>
          <cell r="G1056" t="str">
            <v>(M10)</v>
          </cell>
          <cell r="H1056">
            <v>0.63448000000000004</v>
          </cell>
          <cell r="I1056" t="str">
            <v>Kg.</v>
          </cell>
          <cell r="L1056" t="str">
            <v>C.</v>
          </cell>
          <cell r="N1056" t="str">
            <v>PERALATAN</v>
          </cell>
        </row>
        <row r="1057">
          <cell r="A1057" t="str">
            <v>1.b.</v>
          </cell>
          <cell r="C1057" t="str">
            <v>Minyak Flux</v>
          </cell>
          <cell r="D1057" t="str">
            <v>=   K x PC</v>
          </cell>
          <cell r="G1057" t="str">
            <v>(M11)</v>
          </cell>
          <cell r="H1057">
            <v>0.48399999999999999</v>
          </cell>
          <cell r="I1057" t="str">
            <v>liter</v>
          </cell>
        </row>
        <row r="1058">
          <cell r="L1058" t="str">
            <v>1.</v>
          </cell>
          <cell r="N1058" t="str">
            <v>Asphalt Sprayer  (E03)</v>
          </cell>
          <cell r="P1058" t="str">
            <v>Jam</v>
          </cell>
          <cell r="Q1058">
            <v>2.8349999999999998E-3</v>
          </cell>
          <cell r="R1058">
            <v>30575.535383999999</v>
          </cell>
          <cell r="U1058">
            <v>86.677633999999998</v>
          </cell>
        </row>
        <row r="1059">
          <cell r="A1059" t="str">
            <v>2.</v>
          </cell>
          <cell r="C1059" t="str">
            <v>ALAT</v>
          </cell>
          <cell r="L1059" t="str">
            <v>2.</v>
          </cell>
          <cell r="N1059" t="str">
            <v>Air Compresor    (E05)</v>
          </cell>
          <cell r="P1059" t="str">
            <v>Jam</v>
          </cell>
          <cell r="Q1059">
            <v>2.0830000000000002E-3</v>
          </cell>
          <cell r="R1059">
            <v>53840.365313000002</v>
          </cell>
          <cell r="U1059">
            <v>112.167428</v>
          </cell>
        </row>
        <row r="1060">
          <cell r="A1060" t="str">
            <v>2.a.</v>
          </cell>
          <cell r="C1060" t="str">
            <v>ASPHALT SPRAYER</v>
          </cell>
          <cell r="G1060" t="str">
            <v>(E03)</v>
          </cell>
          <cell r="L1060" t="str">
            <v>3.</v>
          </cell>
          <cell r="N1060" t="str">
            <v>Dump Truck</v>
          </cell>
          <cell r="O1060" t="str">
            <v>(E08)</v>
          </cell>
          <cell r="P1060" t="str">
            <v>Jam</v>
          </cell>
          <cell r="Q1060">
            <v>2.8349999999999998E-3</v>
          </cell>
          <cell r="R1060">
            <v>153645.58193300001</v>
          </cell>
          <cell r="U1060">
            <v>435.56508000000002</v>
          </cell>
        </row>
        <row r="1061">
          <cell r="C1061" t="str">
            <v>Kapasitas alat</v>
          </cell>
          <cell r="G1061" t="str">
            <v>V</v>
          </cell>
          <cell r="H1061">
            <v>850</v>
          </cell>
          <cell r="I1061" t="str">
            <v>liter</v>
          </cell>
        </row>
        <row r="1062">
          <cell r="C1062" t="str">
            <v>Faktor efisiensi alat</v>
          </cell>
          <cell r="G1062" t="str">
            <v>Fa</v>
          </cell>
          <cell r="H1062">
            <v>0.83</v>
          </cell>
          <cell r="I1062" t="str">
            <v>-</v>
          </cell>
        </row>
        <row r="1063">
          <cell r="C1063" t="str">
            <v>Waktu Siklus (termasuk proses pemanasan)</v>
          </cell>
          <cell r="G1063" t="str">
            <v>Ts</v>
          </cell>
          <cell r="H1063">
            <v>2</v>
          </cell>
          <cell r="I1063" t="str">
            <v>Jam</v>
          </cell>
        </row>
        <row r="1065">
          <cell r="C1065" t="str">
            <v>Kap. Prod. / jam =</v>
          </cell>
          <cell r="D1065" t="str">
            <v>V x Fa</v>
          </cell>
          <cell r="G1065" t="str">
            <v>Q1</v>
          </cell>
          <cell r="H1065">
            <v>352.75</v>
          </cell>
          <cell r="I1065" t="str">
            <v>liter</v>
          </cell>
        </row>
        <row r="1066">
          <cell r="D1066" t="str">
            <v>Ts</v>
          </cell>
          <cell r="Q1066" t="str">
            <v>JUMLAH HARGA PERALATAN</v>
          </cell>
          <cell r="U1066">
            <v>634.41014199999995</v>
          </cell>
        </row>
        <row r="1067">
          <cell r="C1067" t="str">
            <v>Koefisien Alat / Ltr</v>
          </cell>
          <cell r="D1067" t="str">
            <v>=  1  :  Q1</v>
          </cell>
          <cell r="G1067" t="str">
            <v>(E03)</v>
          </cell>
          <cell r="H1067">
            <v>2.8349999999999998E-3</v>
          </cell>
          <cell r="I1067" t="str">
            <v>Jam</v>
          </cell>
        </row>
        <row r="1068">
          <cell r="L1068" t="str">
            <v>D.</v>
          </cell>
          <cell r="N1068" t="str">
            <v>JUMLAH HARGA TENAGA, BAHAN DAN PERALATAN  ( A + B + C )</v>
          </cell>
          <cell r="U1068">
            <v>2856.1542290000002</v>
          </cell>
        </row>
        <row r="1069">
          <cell r="A1069" t="str">
            <v>2.b.</v>
          </cell>
          <cell r="C1069" t="str">
            <v>AIR COMPRESSOR</v>
          </cell>
          <cell r="G1069" t="str">
            <v>(E05)</v>
          </cell>
          <cell r="L1069" t="str">
            <v>E.</v>
          </cell>
          <cell r="N1069" t="str">
            <v>OVERHEAD &amp; PROFIT</v>
          </cell>
          <cell r="P1069">
            <v>10</v>
          </cell>
          <cell r="Q1069" t="str">
            <v>%  x  D</v>
          </cell>
          <cell r="U1069">
            <v>285.61542300000002</v>
          </cell>
        </row>
        <row r="1070">
          <cell r="C1070" t="str">
            <v>Kapasitas alat   -----&gt;&gt;   diambil</v>
          </cell>
          <cell r="G1070" t="str">
            <v>V</v>
          </cell>
          <cell r="H1070">
            <v>600</v>
          </cell>
          <cell r="I1070" t="str">
            <v>M2 / Jam</v>
          </cell>
          <cell r="L1070" t="str">
            <v>F.</v>
          </cell>
          <cell r="N1070" t="str">
            <v>HARGA SATUAN PEKERJAAN  ( D + E )</v>
          </cell>
          <cell r="U1070">
            <v>3141.769652</v>
          </cell>
        </row>
        <row r="1071">
          <cell r="C1071" t="str">
            <v>Aplikasi Lapis Resap Pengikat rata-rata (Spesifikasi)</v>
          </cell>
          <cell r="G1071" t="str">
            <v>Ap</v>
          </cell>
          <cell r="H1071">
            <v>0.8</v>
          </cell>
          <cell r="I1071" t="str">
            <v>liter / M2</v>
          </cell>
          <cell r="L1071" t="str">
            <v>Note: 1</v>
          </cell>
          <cell r="N1071" t="str">
            <v>SATUAN dapat berdasarkan atas jam operasi untuk Tenaga Kerja dan Peralatan, volume dan/atau ukuran</v>
          </cell>
        </row>
        <row r="1072">
          <cell r="N1072" t="str">
            <v>berat untuk bahan-bahan.</v>
          </cell>
        </row>
        <row r="1073">
          <cell r="C1073" t="str">
            <v>Kap. Prod. / jam =</v>
          </cell>
          <cell r="D1073" t="str">
            <v>( V x Ap )</v>
          </cell>
          <cell r="G1073" t="str">
            <v>Q2</v>
          </cell>
          <cell r="H1073">
            <v>480</v>
          </cell>
          <cell r="I1073" t="str">
            <v>liter</v>
          </cell>
          <cell r="L1073">
            <v>2</v>
          </cell>
          <cell r="N1073" t="str">
            <v>Kuantitas satuan adalah kuantitas setiap komponen untuk menyelesaikan satu satuan pekerjaan dari nomor</v>
          </cell>
        </row>
        <row r="1074">
          <cell r="N1074" t="str">
            <v>mata pembayaran.</v>
          </cell>
        </row>
        <row r="1075">
          <cell r="C1075" t="str">
            <v>Koefisien Alat / Ltr</v>
          </cell>
          <cell r="D1075" t="str">
            <v>=  1  :  Q2</v>
          </cell>
          <cell r="G1075" t="str">
            <v>(E05)</v>
          </cell>
          <cell r="H1075">
            <v>2.0830000000000002E-3</v>
          </cell>
          <cell r="I1075" t="str">
            <v>Jam</v>
          </cell>
          <cell r="L1075">
            <v>3</v>
          </cell>
          <cell r="N1075" t="str">
            <v>Biaya satuan untuk peralatan sudah termasuk bahan bakar, bahan habis dipakai dan operator.</v>
          </cell>
        </row>
        <row r="1076">
          <cell r="L1076">
            <v>4</v>
          </cell>
          <cell r="N1076" t="str">
            <v>Biaya satuan sudah termasuk pengeluaran untuk seluruh pajak yang berkaitan (tetapi tidak termasuk PPN</v>
          </cell>
        </row>
        <row r="1077">
          <cell r="J1077" t="str">
            <v>Berlanjut ke halaman berikut</v>
          </cell>
          <cell r="N1077" t="str">
            <v>yang dibayar dari kontrak) dan biaya-biaya lainnya.</v>
          </cell>
        </row>
        <row r="1078">
          <cell r="A1078" t="str">
            <v>ITEM PEMBAYARAN NO.</v>
          </cell>
          <cell r="D1078" t="str">
            <v>:  4.2 (7)</v>
          </cell>
          <cell r="J1078" t="str">
            <v>Analisa EI-427</v>
          </cell>
        </row>
        <row r="1079">
          <cell r="A1079" t="str">
            <v>JENIS PEKERJAAN</v>
          </cell>
          <cell r="D1079" t="str">
            <v>:  Lapis Resap Pengikat</v>
          </cell>
        </row>
        <row r="1080">
          <cell r="A1080" t="str">
            <v>SATUAN PEMBAYARAN</v>
          </cell>
          <cell r="D1080" t="str">
            <v>:  LITER</v>
          </cell>
          <cell r="J1080" t="str">
            <v>URAIAN ANALISA HARGA SATUAN</v>
          </cell>
        </row>
        <row r="1081">
          <cell r="J1081" t="str">
            <v>Lanjutan</v>
          </cell>
        </row>
        <row r="1083">
          <cell r="A1083" t="str">
            <v>No.</v>
          </cell>
          <cell r="C1083" t="str">
            <v>U R A I A N</v>
          </cell>
          <cell r="G1083" t="str">
            <v>KODE</v>
          </cell>
          <cell r="H1083" t="str">
            <v>KOEF.</v>
          </cell>
          <cell r="I1083" t="str">
            <v>SATUAN</v>
          </cell>
          <cell r="J1083" t="str">
            <v>KETERANGAN</v>
          </cell>
        </row>
        <row r="1086">
          <cell r="A1086" t="str">
            <v>2.c.</v>
          </cell>
          <cell r="C1086" t="str">
            <v>DUMP TRUCK</v>
          </cell>
          <cell r="G1086" t="str">
            <v>(E08)</v>
          </cell>
        </row>
        <row r="1087">
          <cell r="C1087" t="str">
            <v>Sebagai alat pengangkut bahan di lokasi pekerjaan,</v>
          </cell>
        </row>
        <row r="1088">
          <cell r="C1088" t="str">
            <v>Dump Truck melayani alat Asphalt Sprayer.</v>
          </cell>
        </row>
        <row r="1089">
          <cell r="C1089" t="str">
            <v>Kap. Prod. / jam =</v>
          </cell>
          <cell r="D1089" t="str">
            <v>sama dengan Asphalt Sprayer</v>
          </cell>
          <cell r="G1089" t="str">
            <v>Q3</v>
          </cell>
          <cell r="H1089">
            <v>352.75</v>
          </cell>
          <cell r="I1089" t="str">
            <v>liter</v>
          </cell>
        </row>
        <row r="1091">
          <cell r="C1091" t="str">
            <v>Koefisien Alat / Ltr</v>
          </cell>
          <cell r="D1091" t="str">
            <v>=  1  :  Q3</v>
          </cell>
          <cell r="G1091" t="str">
            <v>(E08)</v>
          </cell>
          <cell r="H1091">
            <v>2.8349999999999998E-3</v>
          </cell>
          <cell r="I1091" t="str">
            <v>Jam</v>
          </cell>
        </row>
        <row r="1093">
          <cell r="A1093" t="str">
            <v>3.</v>
          </cell>
          <cell r="C1093" t="str">
            <v>TENAGA</v>
          </cell>
        </row>
        <row r="1094">
          <cell r="C1094" t="str">
            <v>Produksi menentukan : ASPHALT SPRAYER</v>
          </cell>
          <cell r="G1094" t="str">
            <v>Q4</v>
          </cell>
          <cell r="H1094">
            <v>352.75</v>
          </cell>
          <cell r="I1094" t="str">
            <v>liter</v>
          </cell>
        </row>
        <row r="1095">
          <cell r="C1095" t="str">
            <v>Produksi Lapis Resap Pengikat / hari  =  Tk x Q4</v>
          </cell>
          <cell r="G1095" t="str">
            <v>Qt</v>
          </cell>
          <cell r="H1095">
            <v>2469.25</v>
          </cell>
          <cell r="I1095" t="str">
            <v>liter</v>
          </cell>
        </row>
        <row r="1096">
          <cell r="C1096" t="str">
            <v>Kebutuhan tenaga :</v>
          </cell>
        </row>
        <row r="1097">
          <cell r="D1097" t="str">
            <v>- Pekerja</v>
          </cell>
          <cell r="G1097" t="str">
            <v>P</v>
          </cell>
          <cell r="H1097">
            <v>10</v>
          </cell>
          <cell r="I1097" t="str">
            <v>orang</v>
          </cell>
        </row>
        <row r="1098">
          <cell r="D1098" t="str">
            <v>- Mandor</v>
          </cell>
          <cell r="G1098" t="str">
            <v>M</v>
          </cell>
          <cell r="H1098">
            <v>2</v>
          </cell>
          <cell r="I1098" t="str">
            <v>orang</v>
          </cell>
        </row>
        <row r="1100">
          <cell r="C1100" t="str">
            <v>Koefisien tenaga / liter   :</v>
          </cell>
        </row>
        <row r="1101">
          <cell r="D1101" t="str">
            <v>- Pekerja</v>
          </cell>
          <cell r="E1101" t="str">
            <v>= (Tk x P) : Qt</v>
          </cell>
          <cell r="G1101" t="str">
            <v>(L01)</v>
          </cell>
          <cell r="H1101">
            <v>2.8348999999999999E-2</v>
          </cell>
          <cell r="I1101" t="str">
            <v>Jam</v>
          </cell>
        </row>
        <row r="1102">
          <cell r="D1102" t="str">
            <v>- Mandor</v>
          </cell>
          <cell r="E1102" t="str">
            <v>= (Tk x M) : Qt</v>
          </cell>
          <cell r="G1102" t="str">
            <v>(L03)</v>
          </cell>
          <cell r="H1102">
            <v>5.6699999999999997E-3</v>
          </cell>
          <cell r="I1102" t="str">
            <v>Jam</v>
          </cell>
        </row>
        <row r="1104">
          <cell r="A1104" t="str">
            <v>4.</v>
          </cell>
          <cell r="C1104" t="str">
            <v>HARGA DASAR SATUAN UPAH, BAHAN DAN ALAT</v>
          </cell>
        </row>
        <row r="1105">
          <cell r="C1105" t="str">
            <v>Lihat lampiran.</v>
          </cell>
        </row>
        <row r="1107">
          <cell r="A1107" t="str">
            <v>5.</v>
          </cell>
          <cell r="C1107" t="str">
            <v>ANALISA HARGA SATUAN PEKERJAAN</v>
          </cell>
        </row>
        <row r="1108">
          <cell r="C1108" t="str">
            <v>Lihat perhitungan dalam FORMULIR STANDAR UNTUK</v>
          </cell>
        </row>
        <row r="1109">
          <cell r="C1109" t="str">
            <v>PEREKEMAN ANALISA MASING-MASING HARGA</v>
          </cell>
        </row>
        <row r="1110">
          <cell r="C1110" t="str">
            <v>SATUAN.</v>
          </cell>
        </row>
        <row r="1111">
          <cell r="C1111" t="str">
            <v>Didapat Harga Satuan Pekerjaan :</v>
          </cell>
        </row>
        <row r="1113">
          <cell r="C1113" t="str">
            <v>Rp.</v>
          </cell>
          <cell r="D1113">
            <v>3141.769652</v>
          </cell>
          <cell r="E1113" t="str">
            <v>/ liter.</v>
          </cell>
        </row>
        <row r="1116">
          <cell r="A1116" t="str">
            <v>6.</v>
          </cell>
          <cell r="C1116" t="str">
            <v>WAKTU PELAKSANAAN YANG DIPERLUKAN</v>
          </cell>
        </row>
        <row r="1117">
          <cell r="C1117" t="str">
            <v>Waktu pelaksanaan</v>
          </cell>
          <cell r="D1117" t="str">
            <v>:  . . . . . . .  bulan</v>
          </cell>
        </row>
        <row r="1119">
          <cell r="A1119" t="str">
            <v>7.</v>
          </cell>
          <cell r="C1119" t="str">
            <v>VOLUME PEKERJAAN YANG DIPERLUKAN</v>
          </cell>
        </row>
        <row r="1120">
          <cell r="C1120" t="str">
            <v>Volume pekerjaan  :</v>
          </cell>
          <cell r="D1120">
            <v>1</v>
          </cell>
          <cell r="E1120" t="str">
            <v>Liter</v>
          </cell>
        </row>
      </sheetData>
      <sheetData sheetId="1"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DIV5"/>
      <sheetName val="CONTROL (2)"/>
    </sheetNames>
    <sheetDataSet>
      <sheetData sheetId="0">
        <row r="1">
          <cell r="A1" t="str">
            <v>ITEM PEMBAYARAN NO.</v>
          </cell>
          <cell r="D1" t="str">
            <v>:  5.1 (1)</v>
          </cell>
          <cell r="J1" t="str">
            <v>Analisa EI-511</v>
          </cell>
          <cell r="T1" t="str">
            <v>Analisa EI-511</v>
          </cell>
        </row>
        <row r="2">
          <cell r="A2" t="str">
            <v>JENIS PEKERJAAN</v>
          </cell>
          <cell r="D2" t="str">
            <v>:  Lps. Pond. Ag. Kls. A, CBR Min 80%</v>
          </cell>
        </row>
        <row r="3">
          <cell r="A3" t="str">
            <v>SATUAN PEMBAYARAN</v>
          </cell>
          <cell r="D3" t="str">
            <v>:  M3</v>
          </cell>
          <cell r="H3" t="str">
            <v>URAIAN ANALISA HARGA SATUAN</v>
          </cell>
          <cell r="L3" t="str">
            <v>FORMULIR STANDAR UNTUK</v>
          </cell>
        </row>
        <row r="4">
          <cell r="L4" t="str">
            <v>PEREKAMAN ANALISA MASING-MASING HARGA SATUAN</v>
          </cell>
        </row>
        <row r="5">
          <cell r="L5">
            <v>0</v>
          </cell>
        </row>
        <row r="6">
          <cell r="A6" t="str">
            <v>No.</v>
          </cell>
          <cell r="C6" t="str">
            <v>U R A I A N</v>
          </cell>
          <cell r="G6" t="str">
            <v>KODE</v>
          </cell>
          <cell r="H6" t="str">
            <v>KOEF.</v>
          </cell>
          <cell r="I6" t="str">
            <v>SATUAN</v>
          </cell>
          <cell r="J6" t="str">
            <v>KETERANGAN</v>
          </cell>
        </row>
        <row r="8">
          <cell r="L8" t="str">
            <v>PROYEK</v>
          </cell>
          <cell r="O8" t="str">
            <v>:</v>
          </cell>
        </row>
        <row r="9">
          <cell r="A9" t="str">
            <v>I.</v>
          </cell>
          <cell r="C9" t="str">
            <v>ASUMSI</v>
          </cell>
          <cell r="L9" t="str">
            <v>No. PAKET KONTRAK</v>
          </cell>
          <cell r="O9" t="str">
            <v>:</v>
          </cell>
        </row>
        <row r="10">
          <cell r="A10">
            <v>1</v>
          </cell>
          <cell r="C10" t="str">
            <v>Menggunakan alat berat (cara mekanik)</v>
          </cell>
          <cell r="L10" t="str">
            <v>NAMA PAKET</v>
          </cell>
          <cell r="O10" t="str">
            <v>:</v>
          </cell>
        </row>
        <row r="11">
          <cell r="A11">
            <v>2</v>
          </cell>
          <cell r="C11" t="str">
            <v>Lokasi pekerjaan : sepanjang jalan</v>
          </cell>
          <cell r="L11" t="str">
            <v>PROP / KAB / KODYA</v>
          </cell>
          <cell r="O11" t="str">
            <v>:</v>
          </cell>
        </row>
        <row r="12">
          <cell r="A12">
            <v>3</v>
          </cell>
          <cell r="C12" t="str">
            <v>Kondisi existing jalan : sedang</v>
          </cell>
          <cell r="L12" t="str">
            <v>ITEM PEMBAYARAN NO.</v>
          </cell>
          <cell r="O12" t="str">
            <v>:  5.1 (1)</v>
          </cell>
          <cell r="R12" t="str">
            <v>PERKIRAAN VOL. PEK.</v>
          </cell>
          <cell r="T12" t="str">
            <v>:</v>
          </cell>
          <cell r="U12">
            <v>1</v>
          </cell>
        </row>
        <row r="13">
          <cell r="A13">
            <v>4</v>
          </cell>
          <cell r="C13" t="str">
            <v>Jarak rata-rata Base Camp ke lokasi pekerjaan</v>
          </cell>
          <cell r="G13" t="str">
            <v>L</v>
          </cell>
          <cell r="H13">
            <v>8.7249999999999996</v>
          </cell>
          <cell r="I13" t="str">
            <v>KM</v>
          </cell>
          <cell r="L13" t="str">
            <v>JENIS PEKERJAAN</v>
          </cell>
          <cell r="O13" t="str">
            <v>:  Lps. Pond. Ag. Kls. A, CBR Min 80%</v>
          </cell>
          <cell r="R13" t="str">
            <v>TOTAL HARGA</v>
          </cell>
          <cell r="T13" t="str">
            <v>:</v>
          </cell>
          <cell r="U13">
            <v>304732.36582800001</v>
          </cell>
        </row>
        <row r="14">
          <cell r="A14">
            <v>5</v>
          </cell>
          <cell r="C14" t="str">
            <v>Tebal lapis agregat padat</v>
          </cell>
          <cell r="G14" t="str">
            <v>t</v>
          </cell>
          <cell r="H14">
            <v>0.15</v>
          </cell>
          <cell r="I14" t="str">
            <v>M</v>
          </cell>
          <cell r="L14" t="str">
            <v>SATUAN PEMBAYARAN</v>
          </cell>
          <cell r="O14" t="str">
            <v>:  M3</v>
          </cell>
          <cell r="R14" t="str">
            <v>% THD. BIAYA PROYEK</v>
          </cell>
          <cell r="T14" t="str">
            <v>:</v>
          </cell>
          <cell r="U14">
            <v>7.2509999999999996E-3</v>
          </cell>
        </row>
        <row r="15">
          <cell r="A15">
            <v>6</v>
          </cell>
          <cell r="C15" t="str">
            <v>Faktor kembang material (Padat-Lepas)</v>
          </cell>
          <cell r="G15" t="str">
            <v>Fk</v>
          </cell>
          <cell r="H15">
            <v>1.2</v>
          </cell>
          <cell r="I15" t="str">
            <v>-</v>
          </cell>
        </row>
        <row r="16">
          <cell r="A16">
            <v>7</v>
          </cell>
          <cell r="C16" t="str">
            <v>Jam kerja efektif per-hari</v>
          </cell>
          <cell r="G16" t="str">
            <v>Tk</v>
          </cell>
          <cell r="H16">
            <v>7</v>
          </cell>
          <cell r="I16" t="str">
            <v>jam</v>
          </cell>
        </row>
        <row r="17">
          <cell r="A17">
            <v>8</v>
          </cell>
          <cell r="C17" t="str">
            <v>Proporsi Campuran :</v>
          </cell>
          <cell r="D17" t="str">
            <v>- Agregat Kasar</v>
          </cell>
          <cell r="G17" t="str">
            <v>Ak</v>
          </cell>
          <cell r="H17">
            <v>55</v>
          </cell>
          <cell r="I17" t="str">
            <v>%</v>
          </cell>
          <cell r="J17" t="str">
            <v>Gradasi harus</v>
          </cell>
          <cell r="Q17" t="str">
            <v>PERKIRAAN</v>
          </cell>
          <cell r="R17" t="str">
            <v>HARGA</v>
          </cell>
          <cell r="S17" t="str">
            <v>JUMLAH</v>
          </cell>
        </row>
        <row r="18">
          <cell r="D18" t="str">
            <v>- Agregat Halus</v>
          </cell>
          <cell r="G18" t="str">
            <v>Ah</v>
          </cell>
          <cell r="H18">
            <v>45</v>
          </cell>
          <cell r="I18" t="str">
            <v>%</v>
          </cell>
          <cell r="J18" t="str">
            <v>memenuhi Spec.</v>
          </cell>
          <cell r="L18" t="str">
            <v>NO.</v>
          </cell>
          <cell r="N18" t="str">
            <v>KOMPONEN</v>
          </cell>
          <cell r="P18" t="str">
            <v>SATUAN</v>
          </cell>
          <cell r="Q18" t="str">
            <v>KUANTITAS</v>
          </cell>
          <cell r="R18" t="str">
            <v>SATUAN</v>
          </cell>
          <cell r="S18" t="str">
            <v>HARGA</v>
          </cell>
        </row>
        <row r="19">
          <cell r="A19" t="str">
            <v>II.</v>
          </cell>
          <cell r="C19" t="str">
            <v>URUTAN KERJA</v>
          </cell>
          <cell r="R19" t="str">
            <v>(Rp.)</v>
          </cell>
          <cell r="S19" t="str">
            <v>(Rp.)</v>
          </cell>
        </row>
        <row r="20">
          <cell r="A20">
            <v>1</v>
          </cell>
          <cell r="C20" t="str">
            <v>Wheel Loader mencampur dan memuat Agregat ke</v>
          </cell>
        </row>
        <row r="21">
          <cell r="C21" t="str">
            <v>dalam Dump Truck di Base Camp</v>
          </cell>
        </row>
        <row r="22">
          <cell r="A22">
            <v>2</v>
          </cell>
          <cell r="C22" t="str">
            <v>Dump Truck mengangkut Agregat ke lokasi</v>
          </cell>
          <cell r="L22" t="str">
            <v>A.</v>
          </cell>
          <cell r="N22" t="str">
            <v>TENAGA</v>
          </cell>
        </row>
        <row r="23">
          <cell r="C23" t="str">
            <v>pekerjaan dan dihampar dengan Motor Grader</v>
          </cell>
        </row>
        <row r="24">
          <cell r="A24">
            <v>3</v>
          </cell>
          <cell r="C24" t="str">
            <v>Hamparan Agregat dibasahi dengan Water Tank</v>
          </cell>
          <cell r="L24" t="str">
            <v>1.</v>
          </cell>
          <cell r="N24" t="str">
            <v>Pekerja</v>
          </cell>
          <cell r="O24" t="str">
            <v>(L01)</v>
          </cell>
          <cell r="P24" t="str">
            <v>jam</v>
          </cell>
          <cell r="Q24">
            <v>0.249888</v>
          </cell>
          <cell r="R24">
            <v>2857.14</v>
          </cell>
          <cell r="U24">
            <v>713.96626500000002</v>
          </cell>
        </row>
        <row r="25">
          <cell r="C25" t="str">
            <v>Truck sebelum dipadatkan dengan Tandem</v>
          </cell>
          <cell r="L25" t="str">
            <v>2.</v>
          </cell>
          <cell r="N25" t="str">
            <v>Mandor</v>
          </cell>
          <cell r="O25" t="str">
            <v>(L03)</v>
          </cell>
          <cell r="P25" t="str">
            <v>jam</v>
          </cell>
          <cell r="Q25">
            <v>3.5698000000000001E-2</v>
          </cell>
          <cell r="R25">
            <v>3214.29</v>
          </cell>
          <cell r="U25">
            <v>114.744846</v>
          </cell>
        </row>
        <row r="26">
          <cell r="C26" t="str">
            <v>Roller dan Pneumatic Tire Roller</v>
          </cell>
        </row>
        <row r="27">
          <cell r="A27">
            <v>4</v>
          </cell>
          <cell r="C27" t="str">
            <v>Selama pemadatan, sekelompok pekerja akan</v>
          </cell>
        </row>
        <row r="28">
          <cell r="C28" t="str">
            <v>merapikan tepi hamparan dan level permukaan</v>
          </cell>
          <cell r="Q28" t="str">
            <v>JUMLAH HARGA TENAGA</v>
          </cell>
          <cell r="U28">
            <v>828.71111099999996</v>
          </cell>
        </row>
        <row r="29">
          <cell r="C29" t="str">
            <v>dengan menggunakan Alat Bantu</v>
          </cell>
        </row>
        <row r="30">
          <cell r="A30" t="str">
            <v>III.</v>
          </cell>
          <cell r="C30" t="str">
            <v>PEMAKAIAN BAHAN, ALAT DAN TENAGA</v>
          </cell>
          <cell r="L30" t="str">
            <v>B.</v>
          </cell>
          <cell r="N30" t="str">
            <v>BAHAN</v>
          </cell>
        </row>
        <row r="32">
          <cell r="A32" t="str">
            <v>1.</v>
          </cell>
          <cell r="C32" t="str">
            <v>BAHAN</v>
          </cell>
          <cell r="L32" t="str">
            <v>1.</v>
          </cell>
          <cell r="N32" t="str">
            <v>Agregat Kasar   (M03)</v>
          </cell>
          <cell r="P32" t="str">
            <v>M3</v>
          </cell>
          <cell r="Q32">
            <v>0.66</v>
          </cell>
          <cell r="R32">
            <v>222345.54558000001</v>
          </cell>
          <cell r="U32">
            <v>146748.06008299999</v>
          </cell>
        </row>
        <row r="33">
          <cell r="C33" t="str">
            <v>- Agregat Kasar</v>
          </cell>
          <cell r="D33" t="str">
            <v>=  Ak x 1 M3 x Fk</v>
          </cell>
          <cell r="G33" t="str">
            <v>M03</v>
          </cell>
          <cell r="H33">
            <v>0.66</v>
          </cell>
          <cell r="I33" t="str">
            <v>M3</v>
          </cell>
          <cell r="L33" t="str">
            <v>2.</v>
          </cell>
          <cell r="N33" t="str">
            <v>Agregat Halus    (M04)</v>
          </cell>
          <cell r="P33" t="str">
            <v>M3</v>
          </cell>
          <cell r="Q33">
            <v>0.54</v>
          </cell>
          <cell r="R33">
            <v>194196.707754</v>
          </cell>
          <cell r="U33">
            <v>104866.22218700001</v>
          </cell>
        </row>
        <row r="34">
          <cell r="C34" t="str">
            <v>- Agregat Halus</v>
          </cell>
          <cell r="D34" t="str">
            <v>=  Ah x 1 M3 x Fk</v>
          </cell>
          <cell r="G34" t="str">
            <v>M04</v>
          </cell>
          <cell r="H34">
            <v>0.54</v>
          </cell>
          <cell r="I34" t="str">
            <v>M3</v>
          </cell>
        </row>
        <row r="36">
          <cell r="A36" t="str">
            <v>2.</v>
          </cell>
          <cell r="C36" t="str">
            <v>ALAT</v>
          </cell>
        </row>
        <row r="37">
          <cell r="A37" t="str">
            <v>2.a.</v>
          </cell>
          <cell r="C37" t="str">
            <v>WHEEL LOADER</v>
          </cell>
          <cell r="G37" t="str">
            <v>(E15)</v>
          </cell>
        </row>
        <row r="38">
          <cell r="C38" t="str">
            <v>Kapasitas bucket</v>
          </cell>
          <cell r="G38" t="str">
            <v>V</v>
          </cell>
          <cell r="H38">
            <v>1.5</v>
          </cell>
          <cell r="I38" t="str">
            <v>M3</v>
          </cell>
          <cell r="Q38" t="str">
            <v>JUMLAH HARGA BAHAN</v>
          </cell>
          <cell r="U38">
            <v>251614.28227</v>
          </cell>
        </row>
        <row r="39">
          <cell r="C39" t="str">
            <v>Faktor bucket</v>
          </cell>
          <cell r="G39" t="str">
            <v>Fb</v>
          </cell>
          <cell r="H39">
            <v>0.9</v>
          </cell>
          <cell r="I39" t="str">
            <v>-</v>
          </cell>
        </row>
        <row r="40">
          <cell r="C40" t="str">
            <v>Faktor Efisiensi alat</v>
          </cell>
          <cell r="G40" t="str">
            <v>Fa</v>
          </cell>
          <cell r="H40">
            <v>0.83</v>
          </cell>
          <cell r="I40" t="str">
            <v>-</v>
          </cell>
          <cell r="L40" t="str">
            <v>C.</v>
          </cell>
          <cell r="N40" t="str">
            <v>PERALATAN</v>
          </cell>
        </row>
        <row r="41">
          <cell r="C41" t="str">
            <v>Waktu Siklus :</v>
          </cell>
          <cell r="G41" t="str">
            <v>Ts1</v>
          </cell>
          <cell r="L41" t="str">
            <v>1.</v>
          </cell>
          <cell r="N41" t="str">
            <v>Wheel Loader</v>
          </cell>
          <cell r="O41" t="str">
            <v>(E15)</v>
          </cell>
          <cell r="P41" t="str">
            <v>jam</v>
          </cell>
          <cell r="Q41">
            <v>3.5698000000000001E-2</v>
          </cell>
          <cell r="R41">
            <v>163808.138695</v>
          </cell>
          <cell r="U41">
            <v>5847.680096</v>
          </cell>
        </row>
        <row r="42">
          <cell r="C42" t="str">
            <v>- Mencampur</v>
          </cell>
          <cell r="G42" t="str">
            <v>T1</v>
          </cell>
          <cell r="H42">
            <v>1.5</v>
          </cell>
          <cell r="I42" t="str">
            <v>menit</v>
          </cell>
          <cell r="L42" t="str">
            <v>2.</v>
          </cell>
          <cell r="N42" t="str">
            <v>Dump Truck</v>
          </cell>
          <cell r="O42" t="str">
            <v>(E09)</v>
          </cell>
          <cell r="P42" t="str">
            <v>jam</v>
          </cell>
          <cell r="Q42">
            <v>0.14542099999999999</v>
          </cell>
          <cell r="R42">
            <v>70230.073978</v>
          </cell>
          <cell r="U42">
            <v>10212.902190999999</v>
          </cell>
        </row>
        <row r="43">
          <cell r="C43" t="str">
            <v>- Memuat dan lain-lain</v>
          </cell>
          <cell r="G43" t="str">
            <v>T2</v>
          </cell>
          <cell r="H43">
            <v>0.5</v>
          </cell>
          <cell r="I43" t="str">
            <v>menit</v>
          </cell>
          <cell r="L43" t="str">
            <v>3.</v>
          </cell>
          <cell r="N43" t="str">
            <v>Motor Grader</v>
          </cell>
          <cell r="O43" t="str">
            <v>(E13)</v>
          </cell>
          <cell r="P43" t="str">
            <v>jam</v>
          </cell>
          <cell r="Q43">
            <v>1.1714E-2</v>
          </cell>
          <cell r="R43">
            <v>201666.625741</v>
          </cell>
          <cell r="U43">
            <v>2362.2262049999999</v>
          </cell>
        </row>
        <row r="44">
          <cell r="G44" t="str">
            <v>Ts1</v>
          </cell>
          <cell r="H44">
            <v>2</v>
          </cell>
          <cell r="I44" t="str">
            <v>menit</v>
          </cell>
          <cell r="L44" t="str">
            <v>4.</v>
          </cell>
          <cell r="N44" t="str">
            <v>Vibratory Roller</v>
          </cell>
          <cell r="O44" t="str">
            <v>(E19)</v>
          </cell>
          <cell r="P44" t="str">
            <v>jam</v>
          </cell>
          <cell r="Q44">
            <v>1.7849E-2</v>
          </cell>
          <cell r="R44">
            <v>234734.82748599999</v>
          </cell>
          <cell r="U44">
            <v>4189.8228909999998</v>
          </cell>
        </row>
        <row r="45">
          <cell r="L45" t="str">
            <v>5.</v>
          </cell>
          <cell r="N45" t="str">
            <v>P. Tyre Roller</v>
          </cell>
          <cell r="O45" t="str">
            <v>(E18)</v>
          </cell>
          <cell r="P45" t="str">
            <v>jam</v>
          </cell>
          <cell r="Q45">
            <v>4.2839999999999996E-3</v>
          </cell>
          <cell r="R45">
            <v>113384.24751</v>
          </cell>
          <cell r="U45">
            <v>485.71565199999998</v>
          </cell>
        </row>
        <row r="46">
          <cell r="C46" t="str">
            <v>Kap. Prod. / jam =</v>
          </cell>
          <cell r="D46" t="str">
            <v>V x Fb x Fa x 60</v>
          </cell>
          <cell r="G46" t="str">
            <v>Q1</v>
          </cell>
          <cell r="H46">
            <v>28.012499999999999</v>
          </cell>
          <cell r="I46" t="str">
            <v>M3</v>
          </cell>
          <cell r="L46" t="str">
            <v>6.</v>
          </cell>
          <cell r="N46" t="str">
            <v>Water Tanker</v>
          </cell>
          <cell r="O46" t="str">
            <v>(E23)</v>
          </cell>
          <cell r="P46" t="str">
            <v>jam</v>
          </cell>
          <cell r="Q46">
            <v>2.1083999999999999E-2</v>
          </cell>
          <cell r="R46">
            <v>67020.510980000006</v>
          </cell>
          <cell r="U46">
            <v>1413.083063</v>
          </cell>
        </row>
        <row r="47">
          <cell r="D47" t="str">
            <v>Fk x Ts1</v>
          </cell>
          <cell r="L47" t="str">
            <v>7.</v>
          </cell>
          <cell r="N47" t="str">
            <v>Alat Bantu</v>
          </cell>
          <cell r="P47" t="str">
            <v>Ls</v>
          </cell>
          <cell r="Q47">
            <v>1</v>
          </cell>
          <cell r="R47">
            <v>75</v>
          </cell>
          <cell r="U47">
            <v>75</v>
          </cell>
        </row>
        <row r="48">
          <cell r="C48" t="str">
            <v>Koefisien Alat / M3</v>
          </cell>
          <cell r="D48" t="str">
            <v>=  1  :  Q1</v>
          </cell>
          <cell r="G48" t="str">
            <v>(E15)</v>
          </cell>
          <cell r="H48">
            <v>3.5698000000000001E-2</v>
          </cell>
          <cell r="I48" t="str">
            <v>jam</v>
          </cell>
        </row>
        <row r="49">
          <cell r="Q49" t="str">
            <v>JUMLAH HARGA PERALATAN</v>
          </cell>
          <cell r="U49">
            <v>24586.430099000001</v>
          </cell>
        </row>
        <row r="50">
          <cell r="A50" t="str">
            <v>2.b.</v>
          </cell>
          <cell r="C50" t="str">
            <v>DUMP TRUCK</v>
          </cell>
          <cell r="G50" t="str">
            <v>(E09)</v>
          </cell>
        </row>
        <row r="51">
          <cell r="C51" t="str">
            <v>Kapasitas bak</v>
          </cell>
          <cell r="G51" t="str">
            <v>V</v>
          </cell>
          <cell r="H51">
            <v>6</v>
          </cell>
          <cell r="I51" t="str">
            <v>M3</v>
          </cell>
          <cell r="L51" t="str">
            <v>D.</v>
          </cell>
          <cell r="N51" t="str">
            <v>JUMLAH HARGA TENAGA, BAHAN DAN PERALATAN  ( A + B + C )</v>
          </cell>
          <cell r="U51">
            <v>277029.42348</v>
          </cell>
        </row>
        <row r="52">
          <cell r="C52" t="str">
            <v>Faktor Efisiensi alat</v>
          </cell>
          <cell r="G52" t="str">
            <v>Fa</v>
          </cell>
          <cell r="H52">
            <v>0.83</v>
          </cell>
          <cell r="I52" t="str">
            <v>-</v>
          </cell>
          <cell r="L52" t="str">
            <v>E.</v>
          </cell>
          <cell r="N52" t="str">
            <v>OVERHEAD &amp; PROFIT</v>
          </cell>
          <cell r="P52">
            <v>10</v>
          </cell>
          <cell r="Q52" t="str">
            <v>%  x  D</v>
          </cell>
          <cell r="U52">
            <v>27702.942348</v>
          </cell>
        </row>
        <row r="53">
          <cell r="C53" t="str">
            <v>Kecepatan rata-rata bermuatan</v>
          </cell>
          <cell r="G53" t="str">
            <v>v1</v>
          </cell>
          <cell r="H53">
            <v>45</v>
          </cell>
          <cell r="I53" t="str">
            <v>KM/jam</v>
          </cell>
          <cell r="L53" t="str">
            <v>F.</v>
          </cell>
          <cell r="N53" t="str">
            <v>HARGA SATUAN PEKERJAAN  ( D + E )</v>
          </cell>
          <cell r="U53">
            <v>304732.36582800001</v>
          </cell>
        </row>
        <row r="54">
          <cell r="C54" t="str">
            <v>Kecepatan rata-rata kosong</v>
          </cell>
          <cell r="G54" t="str">
            <v>v2</v>
          </cell>
          <cell r="H54">
            <v>60</v>
          </cell>
          <cell r="I54" t="str">
            <v>KM/jam</v>
          </cell>
          <cell r="L54" t="str">
            <v>Note: 1</v>
          </cell>
          <cell r="N54" t="str">
            <v>SATUAN dapat berdasarkan atas jam operasi untuk Tenaga Kerja dan Peralatan, volume dan/atau ukuran</v>
          </cell>
        </row>
        <row r="55">
          <cell r="C55" t="str">
            <v>Waktu Siklus  :  - Waktu memuat = V : Q1 x 60</v>
          </cell>
          <cell r="G55" t="str">
            <v>T1</v>
          </cell>
          <cell r="H55">
            <v>12.851406000000001</v>
          </cell>
          <cell r="I55" t="str">
            <v>menit</v>
          </cell>
          <cell r="N55" t="str">
            <v>berat untuk bahan-bahan.</v>
          </cell>
        </row>
        <row r="56">
          <cell r="C56" t="str">
            <v>- Waktu tempuh isi  =  (L : v1) x 60 menit</v>
          </cell>
          <cell r="G56" t="str">
            <v>T2</v>
          </cell>
          <cell r="H56">
            <v>11.633333</v>
          </cell>
          <cell r="I56" t="str">
            <v>menit</v>
          </cell>
          <cell r="L56">
            <v>2</v>
          </cell>
          <cell r="N56" t="str">
            <v>Kuantitas satuan adalah kuantitas setiap komponen untuk menyelesaikan satu satuan pekerjaan dari nomor</v>
          </cell>
        </row>
        <row r="57">
          <cell r="C57" t="str">
            <v>- Waktu tempuh kosong  =  (L : v2) x 60 menit</v>
          </cell>
          <cell r="G57" t="str">
            <v>T3</v>
          </cell>
          <cell r="H57">
            <v>8.7249999999999996</v>
          </cell>
          <cell r="I57" t="str">
            <v>menit</v>
          </cell>
          <cell r="N57" t="str">
            <v>mata pembayaran.</v>
          </cell>
        </row>
        <row r="58">
          <cell r="C58" t="str">
            <v>- Dump dan lain-lain</v>
          </cell>
          <cell r="G58" t="str">
            <v>T4</v>
          </cell>
          <cell r="H58">
            <v>3</v>
          </cell>
          <cell r="I58" t="str">
            <v>menit</v>
          </cell>
          <cell r="L58">
            <v>3</v>
          </cell>
          <cell r="N58" t="str">
            <v>Biaya satuan untuk peralatan sudah termasuk bahan bakar, bahan habis dipakai dan operator.</v>
          </cell>
        </row>
        <row r="59">
          <cell r="G59" t="str">
            <v>Ts2</v>
          </cell>
          <cell r="H59">
            <v>36.209738999999999</v>
          </cell>
          <cell r="I59" t="str">
            <v>menit</v>
          </cell>
          <cell r="L59">
            <v>4</v>
          </cell>
          <cell r="N59" t="str">
            <v>Biaya satuan sudah termasuk pengeluaran untuk seluruh pajak yang berkaitan (tetapi tidak termasuk PPN</v>
          </cell>
        </row>
        <row r="60">
          <cell r="N60" t="str">
            <v>yang dibayar dari kontrak) dan biaya-biaya lainnya.</v>
          </cell>
        </row>
        <row r="61">
          <cell r="J61" t="str">
            <v>Berlanjut ke hal. berikut</v>
          </cell>
        </row>
        <row r="62">
          <cell r="A62" t="str">
            <v>ITEM PEMBAYARAN NO.</v>
          </cell>
          <cell r="D62" t="str">
            <v>:  5.1 (1)</v>
          </cell>
          <cell r="J62" t="str">
            <v>Analisa EI-511</v>
          </cell>
        </row>
        <row r="63">
          <cell r="A63" t="str">
            <v>JENIS PEKERJAAN</v>
          </cell>
          <cell r="D63" t="str">
            <v>:  Lps. Pond. Ag. Kls. A, CBR Min 80%</v>
          </cell>
        </row>
        <row r="64">
          <cell r="A64" t="str">
            <v>SATUAN PEMBAYARAN</v>
          </cell>
          <cell r="D64" t="str">
            <v>:  M3</v>
          </cell>
          <cell r="H64" t="str">
            <v>URAIAN ANALISA HARGA SATUAN</v>
          </cell>
        </row>
        <row r="65">
          <cell r="J65" t="str">
            <v>Lanjutan</v>
          </cell>
        </row>
        <row r="67">
          <cell r="A67" t="str">
            <v>No.</v>
          </cell>
          <cell r="C67" t="str">
            <v>U R A I A N</v>
          </cell>
          <cell r="G67" t="str">
            <v>KODE</v>
          </cell>
          <cell r="H67" t="str">
            <v>KOEF.</v>
          </cell>
          <cell r="I67" t="str">
            <v>SATUAN</v>
          </cell>
          <cell r="J67" t="str">
            <v>KETERANGAN</v>
          </cell>
        </row>
        <row r="70">
          <cell r="C70" t="str">
            <v>Kap. Prod. / jam =</v>
          </cell>
          <cell r="D70" t="str">
            <v>V x Fa x 60</v>
          </cell>
          <cell r="G70" t="str">
            <v>Q2</v>
          </cell>
          <cell r="H70">
            <v>6.8766030000000002</v>
          </cell>
          <cell r="I70" t="str">
            <v>M3</v>
          </cell>
        </row>
        <row r="71">
          <cell r="D71" t="str">
            <v>Fk x Ts2</v>
          </cell>
        </row>
        <row r="72">
          <cell r="C72" t="str">
            <v>Koefisien Alat / M3</v>
          </cell>
          <cell r="D72" t="str">
            <v>=  1  :  Q2</v>
          </cell>
          <cell r="G72" t="str">
            <v>(E09)</v>
          </cell>
          <cell r="H72">
            <v>0.14542099999999999</v>
          </cell>
          <cell r="I72" t="str">
            <v>jam</v>
          </cell>
        </row>
        <row r="74">
          <cell r="A74" t="str">
            <v>2.c.</v>
          </cell>
          <cell r="C74" t="str">
            <v>MOTOR GRADER</v>
          </cell>
          <cell r="G74" t="str">
            <v>(E13)</v>
          </cell>
        </row>
        <row r="75">
          <cell r="C75" t="str">
            <v>Panjang hamparan</v>
          </cell>
          <cell r="G75" t="str">
            <v>Lh</v>
          </cell>
          <cell r="H75">
            <v>50</v>
          </cell>
          <cell r="I75" t="str">
            <v>M</v>
          </cell>
        </row>
        <row r="76">
          <cell r="C76" t="str">
            <v>Lebar efektif kerja blade</v>
          </cell>
          <cell r="G76" t="str">
            <v>b</v>
          </cell>
          <cell r="H76">
            <v>2.4</v>
          </cell>
          <cell r="I76" t="str">
            <v>M</v>
          </cell>
        </row>
        <row r="77">
          <cell r="C77" t="str">
            <v>Faktor Efisiensi alat</v>
          </cell>
          <cell r="G77" t="str">
            <v>Fa</v>
          </cell>
          <cell r="H77">
            <v>0.83</v>
          </cell>
          <cell r="I77" t="str">
            <v>-</v>
          </cell>
        </row>
        <row r="78">
          <cell r="C78" t="str">
            <v>Kecepatan rata-rata alat</v>
          </cell>
          <cell r="G78" t="str">
            <v>v</v>
          </cell>
          <cell r="H78">
            <v>4</v>
          </cell>
          <cell r="I78" t="str">
            <v>KM/jam</v>
          </cell>
        </row>
        <row r="79">
          <cell r="C79" t="str">
            <v>Jumlah lintasan</v>
          </cell>
          <cell r="G79" t="str">
            <v>n</v>
          </cell>
          <cell r="H79">
            <v>6</v>
          </cell>
          <cell r="I79" t="str">
            <v>lintasan</v>
          </cell>
          <cell r="J79" t="str">
            <v>3 x pp</v>
          </cell>
        </row>
        <row r="80">
          <cell r="C80" t="str">
            <v>Waktu Siklus :</v>
          </cell>
          <cell r="G80" t="str">
            <v>Ts3</v>
          </cell>
        </row>
        <row r="81">
          <cell r="C81" t="str">
            <v>- Perataan 1 lintasan  =  Lh : (v x 1000) x 60</v>
          </cell>
          <cell r="G81" t="str">
            <v>T1</v>
          </cell>
          <cell r="H81">
            <v>0.75</v>
          </cell>
          <cell r="I81" t="str">
            <v>menit</v>
          </cell>
        </row>
        <row r="82">
          <cell r="C82" t="str">
            <v>- Lain-lain</v>
          </cell>
          <cell r="G82" t="str">
            <v>T2</v>
          </cell>
          <cell r="H82">
            <v>1</v>
          </cell>
          <cell r="I82" t="str">
            <v>menit</v>
          </cell>
        </row>
        <row r="83">
          <cell r="G83" t="str">
            <v>Ts3</v>
          </cell>
          <cell r="H83">
            <v>1.75</v>
          </cell>
          <cell r="I83" t="str">
            <v>menit</v>
          </cell>
        </row>
        <row r="85">
          <cell r="C85" t="str">
            <v>Kap. Prod. / jam =</v>
          </cell>
          <cell r="D85" t="str">
            <v>Lh x b x t x Fa x 60</v>
          </cell>
          <cell r="G85" t="str">
            <v>Q3</v>
          </cell>
          <cell r="H85">
            <v>85.371429000000006</v>
          </cell>
          <cell r="I85" t="str">
            <v>M3</v>
          </cell>
        </row>
        <row r="86">
          <cell r="D86" t="str">
            <v>n x Ts3</v>
          </cell>
        </row>
        <row r="87">
          <cell r="C87" t="str">
            <v>Koefisien Alat / M3</v>
          </cell>
          <cell r="D87" t="str">
            <v>=  1  :  Q3</v>
          </cell>
          <cell r="G87" t="str">
            <v>(E13)</v>
          </cell>
          <cell r="H87">
            <v>1.1714E-2</v>
          </cell>
          <cell r="I87" t="str">
            <v>jam</v>
          </cell>
        </row>
        <row r="89">
          <cell r="A89" t="str">
            <v>2.d.</v>
          </cell>
          <cell r="C89" t="str">
            <v>VIBRATORY ROLLER</v>
          </cell>
          <cell r="G89" t="str">
            <v>(E19)</v>
          </cell>
        </row>
        <row r="90">
          <cell r="C90" t="str">
            <v>Kecepatan rata-rata alat</v>
          </cell>
          <cell r="G90" t="str">
            <v>v</v>
          </cell>
          <cell r="H90">
            <v>3</v>
          </cell>
          <cell r="I90" t="str">
            <v>KM/jam</v>
          </cell>
        </row>
        <row r="91">
          <cell r="C91" t="str">
            <v>Lebar efektif pemadatan</v>
          </cell>
          <cell r="G91" t="str">
            <v>b</v>
          </cell>
          <cell r="H91">
            <v>1.2</v>
          </cell>
          <cell r="I91" t="str">
            <v>M</v>
          </cell>
        </row>
        <row r="92">
          <cell r="C92" t="str">
            <v>Jumlah lintasan</v>
          </cell>
          <cell r="G92" t="str">
            <v>n</v>
          </cell>
          <cell r="H92">
            <v>8</v>
          </cell>
          <cell r="I92" t="str">
            <v>lintasan</v>
          </cell>
        </row>
        <row r="93">
          <cell r="C93" t="str">
            <v>Faktor Efisiensi alat</v>
          </cell>
          <cell r="G93" t="str">
            <v>Fa</v>
          </cell>
          <cell r="H93">
            <v>0.83</v>
          </cell>
          <cell r="I93" t="str">
            <v>-</v>
          </cell>
        </row>
        <row r="95">
          <cell r="C95" t="str">
            <v>Kap. Prod. / jam =</v>
          </cell>
          <cell r="D95" t="str">
            <v>(v x 1000) x b x t x Fa</v>
          </cell>
          <cell r="G95" t="str">
            <v>Q4</v>
          </cell>
          <cell r="H95">
            <v>56.024999999999999</v>
          </cell>
          <cell r="I95" t="str">
            <v>M3</v>
          </cell>
        </row>
        <row r="96">
          <cell r="D96" t="str">
            <v>n</v>
          </cell>
        </row>
        <row r="97">
          <cell r="C97" t="str">
            <v>Koefisien Alat / M3</v>
          </cell>
          <cell r="D97" t="str">
            <v>=  1  :  Q4</v>
          </cell>
          <cell r="G97" t="str">
            <v>(E19)</v>
          </cell>
          <cell r="H97">
            <v>1.7849E-2</v>
          </cell>
          <cell r="I97" t="str">
            <v>jam</v>
          </cell>
        </row>
        <row r="99">
          <cell r="A99" t="str">
            <v>2.e.</v>
          </cell>
          <cell r="C99" t="str">
            <v>PNEUMATIC TIRE ROLLER</v>
          </cell>
          <cell r="G99" t="str">
            <v>(E18)</v>
          </cell>
        </row>
        <row r="100">
          <cell r="C100" t="str">
            <v>Kecepatan rata-rata alat</v>
          </cell>
          <cell r="G100" t="str">
            <v>v</v>
          </cell>
          <cell r="H100">
            <v>5</v>
          </cell>
          <cell r="I100" t="str">
            <v>KM/jam</v>
          </cell>
        </row>
        <row r="101">
          <cell r="C101" t="str">
            <v>Lebar efektif pemadatan</v>
          </cell>
          <cell r="G101" t="str">
            <v>b</v>
          </cell>
          <cell r="H101">
            <v>1.5</v>
          </cell>
          <cell r="I101" t="str">
            <v>M</v>
          </cell>
        </row>
        <row r="102">
          <cell r="C102" t="str">
            <v>Jumlah lintasan</v>
          </cell>
          <cell r="G102" t="str">
            <v>n</v>
          </cell>
          <cell r="H102">
            <v>4</v>
          </cell>
          <cell r="I102" t="str">
            <v>lintasan</v>
          </cell>
        </row>
        <row r="103">
          <cell r="C103" t="str">
            <v>Faktor Efisiensi alat</v>
          </cell>
          <cell r="G103" t="str">
            <v>Fa</v>
          </cell>
          <cell r="H103">
            <v>0.83</v>
          </cell>
          <cell r="I103" t="str">
            <v>-</v>
          </cell>
        </row>
        <row r="105">
          <cell r="C105" t="str">
            <v>Kap. Prod. / jam =</v>
          </cell>
          <cell r="D105" t="str">
            <v>(v x 1000) x b x t x Fa</v>
          </cell>
          <cell r="G105" t="str">
            <v>Q5</v>
          </cell>
          <cell r="H105">
            <v>233.4375</v>
          </cell>
          <cell r="I105" t="str">
            <v>M3</v>
          </cell>
        </row>
        <row r="106">
          <cell r="D106" t="str">
            <v>n</v>
          </cell>
        </row>
        <row r="107">
          <cell r="C107" t="str">
            <v>Koefisien Alat / M3</v>
          </cell>
          <cell r="D107" t="str">
            <v>=  1  :  Q5</v>
          </cell>
          <cell r="G107" t="str">
            <v>(E18)</v>
          </cell>
          <cell r="H107">
            <v>4.2839999999999996E-3</v>
          </cell>
          <cell r="I107" t="str">
            <v>jam</v>
          </cell>
        </row>
        <row r="109">
          <cell r="A109" t="str">
            <v>2.f.</v>
          </cell>
          <cell r="C109" t="str">
            <v>WATER TANK TRUCK</v>
          </cell>
          <cell r="G109" t="str">
            <v>(E23)</v>
          </cell>
        </row>
        <row r="110">
          <cell r="C110" t="str">
            <v>Volume tanki air</v>
          </cell>
          <cell r="G110" t="str">
            <v>V</v>
          </cell>
          <cell r="H110">
            <v>4</v>
          </cell>
          <cell r="I110" t="str">
            <v>M3</v>
          </cell>
        </row>
        <row r="111">
          <cell r="C111" t="str">
            <v>Kebutuhan air / M3 agregat padat</v>
          </cell>
          <cell r="G111" t="str">
            <v>Wc</v>
          </cell>
          <cell r="H111">
            <v>7.0000000000000007E-2</v>
          </cell>
          <cell r="I111" t="str">
            <v>M3</v>
          </cell>
        </row>
        <row r="112">
          <cell r="C112" t="str">
            <v>Pengisian tanki / jam</v>
          </cell>
          <cell r="G112" t="str">
            <v>n</v>
          </cell>
          <cell r="H112">
            <v>1</v>
          </cell>
          <cell r="I112" t="str">
            <v>kali</v>
          </cell>
        </row>
        <row r="113">
          <cell r="C113" t="str">
            <v>Faktor Efisiensi alat</v>
          </cell>
          <cell r="G113" t="str">
            <v>Fa</v>
          </cell>
          <cell r="H113">
            <v>0.83</v>
          </cell>
          <cell r="I113" t="str">
            <v>-</v>
          </cell>
        </row>
        <row r="115">
          <cell r="C115" t="str">
            <v>Kap. Prod. / jam =</v>
          </cell>
          <cell r="D115" t="str">
            <v>V x n x Fa</v>
          </cell>
          <cell r="G115" t="str">
            <v>Q6</v>
          </cell>
          <cell r="H115">
            <v>47.428570999999998</v>
          </cell>
          <cell r="I115" t="str">
            <v>M3</v>
          </cell>
        </row>
        <row r="116">
          <cell r="D116" t="str">
            <v>Wc</v>
          </cell>
        </row>
        <row r="117">
          <cell r="C117" t="str">
            <v>Koefisien Alat / M3</v>
          </cell>
          <cell r="D117" t="str">
            <v>=  1  :  Q6</v>
          </cell>
          <cell r="G117" t="str">
            <v>(E23)</v>
          </cell>
          <cell r="H117">
            <v>2.1083999999999999E-2</v>
          </cell>
          <cell r="I117" t="str">
            <v>jam</v>
          </cell>
        </row>
        <row r="120">
          <cell r="J120" t="str">
            <v>Berlanjut ke hal. berikut</v>
          </cell>
        </row>
        <row r="121">
          <cell r="A121" t="str">
            <v>ITEM PEMBAYARAN NO.</v>
          </cell>
          <cell r="D121" t="str">
            <v>:  5.1 (1)</v>
          </cell>
          <cell r="J121" t="str">
            <v>Analisa EI-511</v>
          </cell>
        </row>
        <row r="122">
          <cell r="A122" t="str">
            <v>JENIS PEKERJAAN</v>
          </cell>
          <cell r="D122" t="str">
            <v>:  Lps. Pond. Ag. Kls. A, CBR Min 80%</v>
          </cell>
        </row>
        <row r="123">
          <cell r="A123" t="str">
            <v>SATUAN PEMBAYARAN</v>
          </cell>
          <cell r="D123" t="str">
            <v>:  M3</v>
          </cell>
          <cell r="H123" t="str">
            <v>URAIAN ANALISA HARGA SATUAN</v>
          </cell>
        </row>
        <row r="124">
          <cell r="J124" t="str">
            <v>Lanjutan</v>
          </cell>
        </row>
        <row r="126">
          <cell r="A126" t="str">
            <v>No.</v>
          </cell>
          <cell r="C126" t="str">
            <v>U R A I A N</v>
          </cell>
          <cell r="G126" t="str">
            <v>KODE</v>
          </cell>
          <cell r="H126" t="str">
            <v>KOEF.</v>
          </cell>
          <cell r="I126" t="str">
            <v>SATUAN</v>
          </cell>
          <cell r="J126" t="str">
            <v>KETERANGAN</v>
          </cell>
        </row>
        <row r="129">
          <cell r="A129" t="str">
            <v>2.g.</v>
          </cell>
          <cell r="C129" t="str">
            <v>ALAT BANTU</v>
          </cell>
          <cell r="J129" t="str">
            <v>Lump Sum</v>
          </cell>
        </row>
        <row r="130">
          <cell r="C130" t="str">
            <v>Diperlukan   :</v>
          </cell>
        </row>
        <row r="131">
          <cell r="C131" t="str">
            <v>- Kereta dorong</v>
          </cell>
          <cell r="D131" t="str">
            <v>=  2  buah.</v>
          </cell>
        </row>
        <row r="132">
          <cell r="C132" t="str">
            <v>- Sekop</v>
          </cell>
          <cell r="D132" t="str">
            <v>=  3  buah.</v>
          </cell>
        </row>
        <row r="133">
          <cell r="C133" t="str">
            <v>- Garpu</v>
          </cell>
          <cell r="D133" t="str">
            <v>=  2  buah.</v>
          </cell>
        </row>
        <row r="135">
          <cell r="A135" t="str">
            <v>3.</v>
          </cell>
          <cell r="C135" t="str">
            <v>TENAGA</v>
          </cell>
        </row>
        <row r="136">
          <cell r="C136" t="str">
            <v>Produksi menentukan : WHEEL LOADER</v>
          </cell>
          <cell r="G136" t="str">
            <v>Q1</v>
          </cell>
          <cell r="H136">
            <v>28.012499999999999</v>
          </cell>
          <cell r="I136" t="str">
            <v>M3/jam</v>
          </cell>
        </row>
        <row r="137">
          <cell r="C137" t="str">
            <v>Produksi agregat / hari  =  Tk x Q1</v>
          </cell>
          <cell r="G137" t="str">
            <v>Qt</v>
          </cell>
          <cell r="H137">
            <v>196.08750000000001</v>
          </cell>
          <cell r="I137" t="str">
            <v>M3</v>
          </cell>
        </row>
        <row r="138">
          <cell r="C138" t="str">
            <v>Kebutuhan tenaga :</v>
          </cell>
        </row>
        <row r="139">
          <cell r="D139" t="str">
            <v>- Pekerja</v>
          </cell>
          <cell r="G139" t="str">
            <v>P</v>
          </cell>
          <cell r="H139">
            <v>7</v>
          </cell>
          <cell r="I139" t="str">
            <v>orang</v>
          </cell>
        </row>
        <row r="140">
          <cell r="D140" t="str">
            <v>- Mandor</v>
          </cell>
          <cell r="G140" t="str">
            <v>M</v>
          </cell>
          <cell r="H140">
            <v>1</v>
          </cell>
          <cell r="I140" t="str">
            <v>orang</v>
          </cell>
        </row>
        <row r="142">
          <cell r="C142" t="str">
            <v>Koefisien tenaga / M3   :</v>
          </cell>
        </row>
        <row r="143">
          <cell r="D143" t="str">
            <v>- Pekerja</v>
          </cell>
          <cell r="E143" t="str">
            <v>= (Tk x P) : Qt</v>
          </cell>
          <cell r="G143" t="str">
            <v>(L01)</v>
          </cell>
          <cell r="H143">
            <v>0.249888</v>
          </cell>
          <cell r="I143" t="str">
            <v>jam</v>
          </cell>
        </row>
        <row r="144">
          <cell r="D144" t="str">
            <v>- Mandor</v>
          </cell>
          <cell r="E144" t="str">
            <v>= (Tk x M) : Qt</v>
          </cell>
          <cell r="G144" t="str">
            <v>(L03)</v>
          </cell>
          <cell r="H144">
            <v>3.5698000000000001E-2</v>
          </cell>
          <cell r="I144" t="str">
            <v>jam</v>
          </cell>
        </row>
        <row r="146">
          <cell r="A146" t="str">
            <v>4.</v>
          </cell>
          <cell r="C146" t="str">
            <v>HARGA DASAR SATUAN UPAH, BAHAN DAN ALAT</v>
          </cell>
        </row>
        <row r="147">
          <cell r="C147" t="str">
            <v>Lihat lampiran.</v>
          </cell>
        </row>
        <row r="149">
          <cell r="A149" t="str">
            <v>5.</v>
          </cell>
          <cell r="C149" t="str">
            <v>ANALISA HARGA SATUAN PEKERJAAN</v>
          </cell>
        </row>
        <row r="150">
          <cell r="C150" t="str">
            <v>Lihat perhitungan dalam FORMULIR STANDAR UNTUK</v>
          </cell>
        </row>
        <row r="151">
          <cell r="C151" t="str">
            <v>PEREKAMAN ANALISA MASING-MASING HARGA</v>
          </cell>
        </row>
        <row r="152">
          <cell r="C152" t="str">
            <v>SATUAN.</v>
          </cell>
        </row>
        <row r="153">
          <cell r="C153" t="str">
            <v>Didapat Harga Satuan Pekerjaan :</v>
          </cell>
        </row>
        <row r="155">
          <cell r="C155" t="str">
            <v>Rp.</v>
          </cell>
          <cell r="D155">
            <v>304732.36582800001</v>
          </cell>
          <cell r="E155" t="str">
            <v>/ M3.</v>
          </cell>
        </row>
        <row r="158">
          <cell r="A158" t="str">
            <v>6.</v>
          </cell>
          <cell r="C158" t="str">
            <v>WAKTU PELAKSANAAN YANG DIPERLUKAN</v>
          </cell>
        </row>
        <row r="159">
          <cell r="C159" t="str">
            <v>Masa Pelaksanaan :</v>
          </cell>
          <cell r="D159" t="str">
            <v>. . . . . . . . . . . .</v>
          </cell>
          <cell r="E159" t="str">
            <v>bulan</v>
          </cell>
        </row>
        <row r="161">
          <cell r="A161" t="str">
            <v>7.</v>
          </cell>
          <cell r="C161" t="str">
            <v>VOLUME PEKERJAAN YANG DIPERLUKAN</v>
          </cell>
        </row>
        <row r="162">
          <cell r="C162" t="str">
            <v>Volume pekerjaan  :</v>
          </cell>
          <cell r="D162">
            <v>1</v>
          </cell>
          <cell r="E162" t="str">
            <v>M3</v>
          </cell>
        </row>
        <row r="180">
          <cell r="A180" t="str">
            <v>ITEM PEMBAYARAN NO.</v>
          </cell>
          <cell r="D180" t="str">
            <v>:  5.1 (2)</v>
          </cell>
          <cell r="J180" t="str">
            <v>Analisa EI-512</v>
          </cell>
          <cell r="T180" t="str">
            <v>Analisa EI-512</v>
          </cell>
        </row>
        <row r="181">
          <cell r="A181" t="str">
            <v>JENIS PEKERJAAN</v>
          </cell>
          <cell r="D181" t="str">
            <v>:  Lps. Pond. Ag. Kls. B, CBR Min 35%</v>
          </cell>
        </row>
        <row r="182">
          <cell r="A182" t="str">
            <v>SATUAN PEMBAYARAN</v>
          </cell>
          <cell r="D182" t="str">
            <v>:  M3</v>
          </cell>
          <cell r="H182" t="str">
            <v>URAIAN ANALISA HARGA SATUAN</v>
          </cell>
          <cell r="L182" t="str">
            <v>FORMULIR STANDAR UNTUK</v>
          </cell>
        </row>
        <row r="183">
          <cell r="L183" t="str">
            <v>PEREKAMAN ANALISA MASING-MASING HARGA SATUAN</v>
          </cell>
        </row>
        <row r="184">
          <cell r="L184">
            <v>0</v>
          </cell>
        </row>
        <row r="185">
          <cell r="A185" t="str">
            <v>No.</v>
          </cell>
          <cell r="C185" t="str">
            <v>U R A I A N</v>
          </cell>
          <cell r="G185" t="str">
            <v>KODE</v>
          </cell>
          <cell r="H185" t="str">
            <v>KOEF.</v>
          </cell>
          <cell r="I185" t="str">
            <v>SATUAN</v>
          </cell>
          <cell r="J185" t="str">
            <v>KETERANGAN</v>
          </cell>
        </row>
        <row r="187">
          <cell r="L187" t="str">
            <v>PROYEK</v>
          </cell>
          <cell r="O187" t="str">
            <v>:</v>
          </cell>
        </row>
        <row r="188">
          <cell r="A188" t="str">
            <v>I.</v>
          </cell>
          <cell r="C188" t="str">
            <v>ASUMSI</v>
          </cell>
          <cell r="L188" t="str">
            <v>No. PAKET KONTRAK</v>
          </cell>
          <cell r="O188" t="str">
            <v>:</v>
          </cell>
        </row>
        <row r="189">
          <cell r="A189">
            <v>1</v>
          </cell>
          <cell r="C189" t="str">
            <v>Menggunakan alat berat (cara mekanik)</v>
          </cell>
          <cell r="L189" t="str">
            <v>NAMA PAKET</v>
          </cell>
          <cell r="O189" t="str">
            <v>:</v>
          </cell>
        </row>
        <row r="190">
          <cell r="A190">
            <v>2</v>
          </cell>
          <cell r="C190" t="str">
            <v>Lokasi pekerjaan : sepanjang jalan</v>
          </cell>
          <cell r="L190" t="str">
            <v>PROP / KAB / KODYA</v>
          </cell>
          <cell r="O190" t="str">
            <v>:</v>
          </cell>
        </row>
        <row r="191">
          <cell r="A191">
            <v>3</v>
          </cell>
          <cell r="C191" t="str">
            <v>Kondisi existing jalan : sedang</v>
          </cell>
          <cell r="L191" t="str">
            <v>ITEM PEMBAYARAN NO.</v>
          </cell>
          <cell r="O191" t="str">
            <v>:  5.1 (2)</v>
          </cell>
          <cell r="R191" t="str">
            <v>PERKIRAAN VOL. PEK.</v>
          </cell>
          <cell r="T191" t="str">
            <v>:</v>
          </cell>
          <cell r="U191">
            <v>1</v>
          </cell>
        </row>
        <row r="192">
          <cell r="A192">
            <v>4</v>
          </cell>
          <cell r="C192" t="str">
            <v>Jarak rata-rata Base Camp ke lokasi pekerjaan</v>
          </cell>
          <cell r="G192" t="str">
            <v>L</v>
          </cell>
          <cell r="H192">
            <v>8.7249999999999996</v>
          </cell>
          <cell r="I192" t="str">
            <v>KM</v>
          </cell>
          <cell r="L192" t="str">
            <v>JENIS PEKERJAAN</v>
          </cell>
          <cell r="O192" t="str">
            <v>:  Lps. Pond. Ag. Kls. B, CBR Min 35%</v>
          </cell>
          <cell r="R192" t="str">
            <v>TOTAL HARGA</v>
          </cell>
          <cell r="T192" t="str">
            <v>:</v>
          </cell>
          <cell r="U192">
            <v>339061.228236</v>
          </cell>
        </row>
        <row r="193">
          <cell r="A193">
            <v>5</v>
          </cell>
          <cell r="C193" t="str">
            <v>Tebal lapis agregat padat</v>
          </cell>
          <cell r="G193" t="str">
            <v>t</v>
          </cell>
          <cell r="H193">
            <v>0.15</v>
          </cell>
          <cell r="I193" t="str">
            <v>M</v>
          </cell>
          <cell r="L193" t="str">
            <v>SATUAN PEMBAYARAN</v>
          </cell>
          <cell r="O193" t="str">
            <v>:  M3</v>
          </cell>
          <cell r="R193" t="str">
            <v>% THD. BIAYA PROYEK</v>
          </cell>
          <cell r="T193" t="str">
            <v>:</v>
          </cell>
          <cell r="U193">
            <v>8.0680000000000005E-3</v>
          </cell>
        </row>
        <row r="194">
          <cell r="A194">
            <v>6</v>
          </cell>
          <cell r="C194" t="str">
            <v>Faktor kembang material (Padat-Lepas)</v>
          </cell>
          <cell r="G194" t="str">
            <v>Fk</v>
          </cell>
          <cell r="H194">
            <v>1.2</v>
          </cell>
          <cell r="I194" t="str">
            <v>-</v>
          </cell>
        </row>
        <row r="195">
          <cell r="A195">
            <v>7</v>
          </cell>
          <cell r="C195" t="str">
            <v>Jam kerja efektif per-hari</v>
          </cell>
          <cell r="G195" t="str">
            <v>Tk</v>
          </cell>
          <cell r="H195">
            <v>7</v>
          </cell>
          <cell r="I195" t="str">
            <v>jam</v>
          </cell>
        </row>
        <row r="196">
          <cell r="A196">
            <v>8</v>
          </cell>
          <cell r="C196" t="str">
            <v>Proporsi Campuran :</v>
          </cell>
          <cell r="D196" t="str">
            <v>- Agregat Kasar</v>
          </cell>
          <cell r="G196" t="str">
            <v>Ak</v>
          </cell>
          <cell r="H196">
            <v>35</v>
          </cell>
          <cell r="I196" t="str">
            <v>%</v>
          </cell>
          <cell r="J196" t="str">
            <v>Gradasi harus</v>
          </cell>
          <cell r="Q196" t="str">
            <v>PERKIRAAN</v>
          </cell>
          <cell r="R196" t="str">
            <v>HARGA</v>
          </cell>
          <cell r="S196" t="str">
            <v>JUMLAH</v>
          </cell>
        </row>
        <row r="197">
          <cell r="D197" t="str">
            <v>- Agregat Halus</v>
          </cell>
          <cell r="G197" t="str">
            <v>Ah</v>
          </cell>
          <cell r="H197">
            <v>20</v>
          </cell>
          <cell r="I197" t="str">
            <v>%</v>
          </cell>
          <cell r="J197" t="str">
            <v>memenuhi</v>
          </cell>
          <cell r="L197" t="str">
            <v>NO.</v>
          </cell>
          <cell r="N197" t="str">
            <v>KOMPONEN</v>
          </cell>
          <cell r="P197" t="str">
            <v>SATUAN</v>
          </cell>
          <cell r="Q197" t="str">
            <v>KUANTITAS</v>
          </cell>
          <cell r="R197" t="str">
            <v>SATUAN</v>
          </cell>
          <cell r="S197" t="str">
            <v>HARGA</v>
          </cell>
        </row>
        <row r="198">
          <cell r="D198" t="str">
            <v>- Sirtu</v>
          </cell>
          <cell r="G198" t="str">
            <v>St</v>
          </cell>
          <cell r="H198">
            <v>45</v>
          </cell>
          <cell r="I198" t="str">
            <v>%</v>
          </cell>
          <cell r="J198" t="str">
            <v>Spesifikasi</v>
          </cell>
          <cell r="R198" t="str">
            <v>(Rp.)</v>
          </cell>
          <cell r="S198" t="str">
            <v>(Rp.)</v>
          </cell>
        </row>
        <row r="199">
          <cell r="A199" t="str">
            <v>II.</v>
          </cell>
          <cell r="C199" t="str">
            <v>URUTAN KERJA</v>
          </cell>
        </row>
        <row r="200">
          <cell r="A200">
            <v>1</v>
          </cell>
          <cell r="C200" t="str">
            <v>Wheel Loader mencampur dan memuat Agregat ke</v>
          </cell>
        </row>
        <row r="201">
          <cell r="C201" t="str">
            <v>dalam Dump Truck di Base Camp</v>
          </cell>
          <cell r="L201" t="str">
            <v>A.</v>
          </cell>
          <cell r="N201" t="str">
            <v>TENAGA</v>
          </cell>
        </row>
        <row r="202">
          <cell r="A202">
            <v>2</v>
          </cell>
          <cell r="C202" t="str">
            <v>Dump Truck mengangkut Agregat ke lokasi</v>
          </cell>
        </row>
        <row r="203">
          <cell r="C203" t="str">
            <v>pekerjaan dan dihampar dengan Motor Grader</v>
          </cell>
          <cell r="L203" t="str">
            <v>1.</v>
          </cell>
          <cell r="N203" t="str">
            <v>Pekerja</v>
          </cell>
          <cell r="O203" t="str">
            <v>(L01)</v>
          </cell>
          <cell r="P203" t="str">
            <v>jam</v>
          </cell>
          <cell r="Q203">
            <v>0.249888</v>
          </cell>
          <cell r="R203">
            <v>2857.14</v>
          </cell>
          <cell r="U203">
            <v>713.96626500000002</v>
          </cell>
        </row>
        <row r="204">
          <cell r="A204">
            <v>3</v>
          </cell>
          <cell r="C204" t="str">
            <v>Hamparan Agregat dibasahi dengan Water Tank</v>
          </cell>
          <cell r="L204" t="str">
            <v>2.</v>
          </cell>
          <cell r="N204" t="str">
            <v>Mandor</v>
          </cell>
          <cell r="O204" t="str">
            <v>(L03)</v>
          </cell>
          <cell r="P204" t="str">
            <v>jam</v>
          </cell>
          <cell r="Q204">
            <v>3.5698000000000001E-2</v>
          </cell>
          <cell r="R204">
            <v>3214.29</v>
          </cell>
          <cell r="U204">
            <v>114.744846</v>
          </cell>
        </row>
        <row r="205">
          <cell r="C205" t="str">
            <v>Truck sebelum dipadatkan dengan Tandem</v>
          </cell>
        </row>
        <row r="206">
          <cell r="C206" t="str">
            <v>Roller dan Pneumatic Tire Roller</v>
          </cell>
        </row>
        <row r="207">
          <cell r="A207">
            <v>4</v>
          </cell>
          <cell r="C207" t="str">
            <v>Selama pemadatan, sekelompok pekerja akan</v>
          </cell>
          <cell r="Q207" t="str">
            <v>JUMLAH HARGA TENAGA</v>
          </cell>
          <cell r="U207">
            <v>828.71111099999996</v>
          </cell>
        </row>
        <row r="208">
          <cell r="C208" t="str">
            <v>merapikan tepi hamparan dan level permukaan</v>
          </cell>
        </row>
        <row r="209">
          <cell r="C209" t="str">
            <v>dengan menggunakan Alat Bantu</v>
          </cell>
          <cell r="L209" t="str">
            <v>B.</v>
          </cell>
          <cell r="N209" t="str">
            <v>BAHAN</v>
          </cell>
        </row>
        <row r="210">
          <cell r="A210" t="str">
            <v>III.</v>
          </cell>
          <cell r="C210" t="str">
            <v>PEMAKAIAN BAHAN, ALAT DAN TENAGA</v>
          </cell>
        </row>
        <row r="211">
          <cell r="A211" t="str">
            <v>1.</v>
          </cell>
          <cell r="C211" t="str">
            <v>BAHAN</v>
          </cell>
          <cell r="L211" t="str">
            <v>1.</v>
          </cell>
          <cell r="N211" t="str">
            <v>Agregat Kasar   (M03)</v>
          </cell>
          <cell r="P211" t="str">
            <v>M3</v>
          </cell>
          <cell r="Q211">
            <v>0.42</v>
          </cell>
          <cell r="R211">
            <v>222345.54558000001</v>
          </cell>
          <cell r="U211">
            <v>93385.129144000006</v>
          </cell>
        </row>
        <row r="212">
          <cell r="C212" t="str">
            <v>- Agregat Kasar</v>
          </cell>
          <cell r="D212" t="str">
            <v>=  Ak x 1 M3 x Fk</v>
          </cell>
          <cell r="G212" t="str">
            <v>M03</v>
          </cell>
          <cell r="H212">
            <v>0.42</v>
          </cell>
          <cell r="I212" t="str">
            <v>M3</v>
          </cell>
          <cell r="L212" t="str">
            <v>2.</v>
          </cell>
          <cell r="N212" t="str">
            <v>Agregat Halus    (M04)</v>
          </cell>
          <cell r="P212" t="str">
            <v>M3</v>
          </cell>
          <cell r="Q212">
            <v>0.24</v>
          </cell>
          <cell r="R212">
            <v>194196.707754</v>
          </cell>
          <cell r="U212">
            <v>46607.209861000003</v>
          </cell>
        </row>
        <row r="213">
          <cell r="C213" t="str">
            <v>- Agregat Halus</v>
          </cell>
          <cell r="D213" t="str">
            <v>=  Ah x 1 M3 x Fk</v>
          </cell>
          <cell r="G213" t="str">
            <v>M04</v>
          </cell>
          <cell r="H213">
            <v>0.24</v>
          </cell>
          <cell r="I213" t="str">
            <v>M3</v>
          </cell>
          <cell r="L213" t="str">
            <v>3.</v>
          </cell>
          <cell r="N213" t="str">
            <v>Sirtu</v>
          </cell>
          <cell r="O213" t="str">
            <v>(M16)</v>
          </cell>
          <cell r="P213" t="str">
            <v>M3</v>
          </cell>
          <cell r="Q213">
            <v>0.54</v>
          </cell>
          <cell r="R213">
            <v>264500</v>
          </cell>
          <cell r="U213">
            <v>142830</v>
          </cell>
        </row>
        <row r="214">
          <cell r="C214" t="str">
            <v>- Sirtu</v>
          </cell>
          <cell r="D214" t="str">
            <v>=  St x 1 M3 x Fk</v>
          </cell>
          <cell r="G214" t="str">
            <v>M16</v>
          </cell>
          <cell r="H214">
            <v>0.54</v>
          </cell>
          <cell r="I214" t="str">
            <v>M3</v>
          </cell>
        </row>
        <row r="215">
          <cell r="A215" t="str">
            <v>2.</v>
          </cell>
          <cell r="C215" t="str">
            <v>ALAT</v>
          </cell>
        </row>
        <row r="216">
          <cell r="A216" t="str">
            <v>2.a.</v>
          </cell>
          <cell r="C216" t="str">
            <v>WHEEL LOADER</v>
          </cell>
          <cell r="G216" t="str">
            <v>(E15)</v>
          </cell>
        </row>
        <row r="217">
          <cell r="C217" t="str">
            <v>Kapasitas bucket</v>
          </cell>
          <cell r="G217" t="str">
            <v>V</v>
          </cell>
          <cell r="H217">
            <v>1.5</v>
          </cell>
          <cell r="I217" t="str">
            <v>M3</v>
          </cell>
          <cell r="Q217" t="str">
            <v>JUMLAH HARGA BAHAN</v>
          </cell>
          <cell r="U217">
            <v>282822.33900500002</v>
          </cell>
        </row>
        <row r="218">
          <cell r="C218" t="str">
            <v>Faktor bucket</v>
          </cell>
          <cell r="G218" t="str">
            <v>Fb</v>
          </cell>
          <cell r="H218">
            <v>0.9</v>
          </cell>
          <cell r="I218" t="str">
            <v>-</v>
          </cell>
        </row>
        <row r="219">
          <cell r="C219" t="str">
            <v>Faktor Efisiensi alat</v>
          </cell>
          <cell r="G219" t="str">
            <v>Fa</v>
          </cell>
          <cell r="H219">
            <v>0.83</v>
          </cell>
          <cell r="I219" t="str">
            <v>-</v>
          </cell>
          <cell r="L219" t="str">
            <v>C.</v>
          </cell>
          <cell r="N219" t="str">
            <v>PERALATAN</v>
          </cell>
        </row>
        <row r="220">
          <cell r="C220" t="str">
            <v>Waktu Siklus :</v>
          </cell>
          <cell r="G220" t="str">
            <v>Ts1</v>
          </cell>
          <cell r="L220" t="str">
            <v>1.</v>
          </cell>
          <cell r="N220" t="str">
            <v>Wheel Loader</v>
          </cell>
          <cell r="O220" t="str">
            <v>(E15)</v>
          </cell>
          <cell r="P220" t="str">
            <v>jam</v>
          </cell>
          <cell r="Q220">
            <v>3.5698000000000001E-2</v>
          </cell>
          <cell r="R220">
            <v>163808.138695</v>
          </cell>
          <cell r="U220">
            <v>5847.680096</v>
          </cell>
        </row>
        <row r="221">
          <cell r="C221" t="str">
            <v>- Mencampur</v>
          </cell>
          <cell r="G221" t="str">
            <v>T1</v>
          </cell>
          <cell r="H221">
            <v>1.5</v>
          </cell>
          <cell r="I221" t="str">
            <v>menit</v>
          </cell>
          <cell r="L221" t="str">
            <v>2.</v>
          </cell>
          <cell r="N221" t="str">
            <v>Dump Truck</v>
          </cell>
          <cell r="O221" t="str">
            <v>(E09)</v>
          </cell>
          <cell r="P221" t="str">
            <v>jam</v>
          </cell>
          <cell r="Q221">
            <v>0.14542099999999999</v>
          </cell>
          <cell r="R221">
            <v>70230.073978</v>
          </cell>
          <cell r="U221">
            <v>10212.902190999999</v>
          </cell>
        </row>
        <row r="222">
          <cell r="C222" t="str">
            <v>- Memuat dan lain-lain</v>
          </cell>
          <cell r="G222" t="str">
            <v>T2</v>
          </cell>
          <cell r="H222">
            <v>0.5</v>
          </cell>
          <cell r="I222" t="str">
            <v>menit</v>
          </cell>
          <cell r="L222" t="str">
            <v>3.</v>
          </cell>
          <cell r="N222" t="str">
            <v>Motor Grader</v>
          </cell>
          <cell r="O222" t="str">
            <v>(E13)</v>
          </cell>
          <cell r="P222" t="str">
            <v>jam</v>
          </cell>
          <cell r="Q222">
            <v>1.1714E-2</v>
          </cell>
          <cell r="R222">
            <v>201666.625741</v>
          </cell>
          <cell r="U222">
            <v>2362.2262049999999</v>
          </cell>
        </row>
        <row r="223">
          <cell r="G223" t="str">
            <v>Ts1</v>
          </cell>
          <cell r="H223">
            <v>2</v>
          </cell>
          <cell r="I223" t="str">
            <v>menit</v>
          </cell>
          <cell r="L223" t="str">
            <v>4.</v>
          </cell>
          <cell r="N223" t="str">
            <v>Vibratory Roller</v>
          </cell>
          <cell r="O223" t="str">
            <v>(E19)</v>
          </cell>
          <cell r="P223" t="str">
            <v>jam</v>
          </cell>
          <cell r="Q223">
            <v>1.7849E-2</v>
          </cell>
          <cell r="R223">
            <v>234734.82748599999</v>
          </cell>
          <cell r="U223">
            <v>4189.8228909999998</v>
          </cell>
        </row>
        <row r="224">
          <cell r="L224" t="str">
            <v>5.</v>
          </cell>
          <cell r="N224" t="str">
            <v>P. Tyre Roller</v>
          </cell>
          <cell r="O224" t="str">
            <v>(E18)</v>
          </cell>
          <cell r="P224" t="str">
            <v>jam</v>
          </cell>
          <cell r="Q224">
            <v>4.2839999999999996E-3</v>
          </cell>
          <cell r="R224">
            <v>113384.24751</v>
          </cell>
          <cell r="U224">
            <v>485.71565199999998</v>
          </cell>
        </row>
        <row r="225">
          <cell r="C225" t="str">
            <v>Kap. Prod. / jam =</v>
          </cell>
          <cell r="D225" t="str">
            <v>V x Fb x Fa x 60</v>
          </cell>
          <cell r="G225" t="str">
            <v>Q1</v>
          </cell>
          <cell r="H225">
            <v>28.012499999999999</v>
          </cell>
          <cell r="I225" t="str">
            <v>M3</v>
          </cell>
          <cell r="L225" t="str">
            <v>6.</v>
          </cell>
          <cell r="N225" t="str">
            <v>Water Tanker</v>
          </cell>
          <cell r="O225" t="str">
            <v>(E23)</v>
          </cell>
          <cell r="P225" t="str">
            <v>jam</v>
          </cell>
          <cell r="Q225">
            <v>2.1083999999999999E-2</v>
          </cell>
          <cell r="R225">
            <v>67020.510980000006</v>
          </cell>
          <cell r="U225">
            <v>1413.083063</v>
          </cell>
        </row>
        <row r="226">
          <cell r="D226" t="str">
            <v>Fk x Ts1</v>
          </cell>
          <cell r="L226" t="str">
            <v>7.</v>
          </cell>
          <cell r="N226" t="str">
            <v>Alat Bantu</v>
          </cell>
          <cell r="P226" t="str">
            <v>Ls</v>
          </cell>
          <cell r="Q226">
            <v>1</v>
          </cell>
          <cell r="R226">
            <v>75</v>
          </cell>
          <cell r="U226">
            <v>75</v>
          </cell>
        </row>
        <row r="227">
          <cell r="C227" t="str">
            <v>Koefisien Alat / M3</v>
          </cell>
          <cell r="D227" t="str">
            <v>=  1  :  Q1</v>
          </cell>
          <cell r="G227" t="str">
            <v>(E15)</v>
          </cell>
          <cell r="H227">
            <v>3.5698000000000001E-2</v>
          </cell>
          <cell r="I227" t="str">
            <v>jam</v>
          </cell>
        </row>
        <row r="228">
          <cell r="Q228" t="str">
            <v>JUMLAH HARGA PERALATAN</v>
          </cell>
          <cell r="U228">
            <v>24586.430099000001</v>
          </cell>
        </row>
        <row r="229">
          <cell r="A229" t="str">
            <v>2.b.</v>
          </cell>
          <cell r="C229" t="str">
            <v>DUMP TRUCK</v>
          </cell>
          <cell r="G229" t="str">
            <v>(E09)</v>
          </cell>
        </row>
        <row r="230">
          <cell r="C230" t="str">
            <v>Kapasitas bak</v>
          </cell>
          <cell r="G230" t="str">
            <v>V</v>
          </cell>
          <cell r="H230">
            <v>6</v>
          </cell>
          <cell r="I230" t="str">
            <v>M3</v>
          </cell>
          <cell r="L230" t="str">
            <v>D.</v>
          </cell>
          <cell r="N230" t="str">
            <v>JUMLAH HARGA TENAGA, BAHAN DAN PERALATAN  ( A + B + C )</v>
          </cell>
          <cell r="U230">
            <v>308237.48021399998</v>
          </cell>
        </row>
        <row r="231">
          <cell r="C231" t="str">
            <v>Faktor Efisiensi alat</v>
          </cell>
          <cell r="G231" t="str">
            <v>Fa</v>
          </cell>
          <cell r="H231">
            <v>0.83</v>
          </cell>
          <cell r="I231" t="str">
            <v>-</v>
          </cell>
          <cell r="L231" t="str">
            <v>E.</v>
          </cell>
          <cell r="N231" t="str">
            <v>OVERHEAD &amp; PROFIT</v>
          </cell>
          <cell r="P231">
            <v>10</v>
          </cell>
          <cell r="Q231" t="str">
            <v>%  x  D</v>
          </cell>
          <cell r="U231">
            <v>30823.748020999999</v>
          </cell>
        </row>
        <row r="232">
          <cell r="C232" t="str">
            <v>Kecepatan rata-rata bermuatan</v>
          </cell>
          <cell r="G232" t="str">
            <v>v1</v>
          </cell>
          <cell r="H232">
            <v>45</v>
          </cell>
          <cell r="I232" t="str">
            <v>KM/jam</v>
          </cell>
          <cell r="L232" t="str">
            <v>F.</v>
          </cell>
          <cell r="N232" t="str">
            <v>HARGA SATUAN PEKERJAAN  ( D + E )</v>
          </cell>
          <cell r="U232">
            <v>339061.228236</v>
          </cell>
        </row>
        <row r="233">
          <cell r="C233" t="str">
            <v>Kecepatan rata-rata kosong</v>
          </cell>
          <cell r="G233" t="str">
            <v>v2</v>
          </cell>
          <cell r="H233">
            <v>60</v>
          </cell>
          <cell r="I233" t="str">
            <v>KM/jam</v>
          </cell>
          <cell r="L233" t="str">
            <v>Note: 1</v>
          </cell>
          <cell r="N233" t="str">
            <v>SATUAN dapat berdasarkan atas jam operasi untuk Tenaga Kerja dan Peralatan, volume dan/atau ukuran</v>
          </cell>
        </row>
        <row r="234">
          <cell r="C234" t="str">
            <v>Waktu Siklus  :  - Waktu memuat = V : Q1 x 60</v>
          </cell>
          <cell r="G234" t="str">
            <v>T1</v>
          </cell>
          <cell r="H234">
            <v>12.851406000000001</v>
          </cell>
          <cell r="I234" t="str">
            <v>menit</v>
          </cell>
          <cell r="N234" t="str">
            <v>berat untuk bahan-bahan.</v>
          </cell>
        </row>
        <row r="235">
          <cell r="C235" t="str">
            <v>- Waktu tempuh isi  =  (L : v1) x 60 menit</v>
          </cell>
          <cell r="G235" t="str">
            <v>T2</v>
          </cell>
          <cell r="H235">
            <v>11.633333</v>
          </cell>
          <cell r="I235" t="str">
            <v>menit</v>
          </cell>
          <cell r="L235">
            <v>2</v>
          </cell>
          <cell r="N235" t="str">
            <v>Kuantitas satuan adalah kuantitas setiap komponen untuk menyelesaikan satu satuan pekerjaan dari nomor</v>
          </cell>
        </row>
        <row r="236">
          <cell r="C236" t="str">
            <v>- Waktu tempuh kosong  =  (L : v2) x 60 menit</v>
          </cell>
          <cell r="G236" t="str">
            <v>T3</v>
          </cell>
          <cell r="H236">
            <v>8.7249999999999996</v>
          </cell>
          <cell r="I236" t="str">
            <v>menit</v>
          </cell>
          <cell r="N236" t="str">
            <v>mata pembayaran.</v>
          </cell>
        </row>
        <row r="237">
          <cell r="C237" t="str">
            <v>- Dump dan lain-lain</v>
          </cell>
          <cell r="G237" t="str">
            <v>T4</v>
          </cell>
          <cell r="H237">
            <v>3</v>
          </cell>
          <cell r="I237" t="str">
            <v>menit</v>
          </cell>
          <cell r="L237">
            <v>3</v>
          </cell>
          <cell r="N237" t="str">
            <v>Biaya satuan untuk peralatan sudah termasuk bahan bakar, bahan habis dipakai dan operator.</v>
          </cell>
        </row>
        <row r="238">
          <cell r="G238" t="str">
            <v>Ts2</v>
          </cell>
          <cell r="H238">
            <v>36.209738999999999</v>
          </cell>
          <cell r="I238" t="str">
            <v>menit</v>
          </cell>
          <cell r="L238">
            <v>4</v>
          </cell>
          <cell r="N238" t="str">
            <v>Biaya satuan sudah termasuk pengeluaran untuk seluruh pajak yang berkaitan (tetapi tidak termasuk PPN</v>
          </cell>
        </row>
        <row r="239">
          <cell r="N239" t="str">
            <v>yang dibayar dari kontrak) dan biaya-biaya lainnya.</v>
          </cell>
        </row>
        <row r="240">
          <cell r="J240" t="str">
            <v>Berlanjut ke hal. berikut</v>
          </cell>
        </row>
        <row r="241">
          <cell r="A241" t="str">
            <v>ITEM PEMBAYARAN NO.</v>
          </cell>
          <cell r="D241" t="str">
            <v>:  5.1 (2)</v>
          </cell>
          <cell r="J241" t="str">
            <v>Analisa EI-512</v>
          </cell>
        </row>
        <row r="242">
          <cell r="A242" t="str">
            <v>JENIS PEKERJAAN</v>
          </cell>
          <cell r="D242" t="str">
            <v>:  Lps. Pond. Ag. Kls. B, CBR Min 35%</v>
          </cell>
        </row>
        <row r="243">
          <cell r="A243" t="str">
            <v>SATUAN PEMBAYARAN</v>
          </cell>
          <cell r="D243" t="str">
            <v>:  M3</v>
          </cell>
          <cell r="H243" t="str">
            <v>URAIAN ANALISA HARGA SATUAN</v>
          </cell>
        </row>
        <row r="244">
          <cell r="J244" t="str">
            <v>Lanjutan</v>
          </cell>
        </row>
        <row r="246">
          <cell r="A246" t="str">
            <v>No.</v>
          </cell>
          <cell r="C246" t="str">
            <v>U R A I A N</v>
          </cell>
          <cell r="G246" t="str">
            <v>KODE</v>
          </cell>
          <cell r="H246" t="str">
            <v>KOEF.</v>
          </cell>
          <cell r="I246" t="str">
            <v>SATUAN</v>
          </cell>
          <cell r="J246" t="str">
            <v>KETERANGAN</v>
          </cell>
        </row>
        <row r="249">
          <cell r="C249" t="str">
            <v>Kap. Prod. / jam =</v>
          </cell>
          <cell r="D249" t="str">
            <v>V x Fa x 60</v>
          </cell>
          <cell r="G249" t="str">
            <v>Q2</v>
          </cell>
          <cell r="H249">
            <v>6.8766030000000002</v>
          </cell>
          <cell r="I249" t="str">
            <v>M3</v>
          </cell>
        </row>
        <row r="250">
          <cell r="D250" t="str">
            <v>Fk x Ts2</v>
          </cell>
        </row>
        <row r="251">
          <cell r="C251" t="str">
            <v>Koefisien Alat / M3</v>
          </cell>
          <cell r="D251" t="str">
            <v>=  1  :  Q2</v>
          </cell>
          <cell r="G251" t="str">
            <v>-</v>
          </cell>
          <cell r="H251">
            <v>0.14542099999999999</v>
          </cell>
          <cell r="I251" t="str">
            <v>jam</v>
          </cell>
        </row>
        <row r="253">
          <cell r="A253" t="str">
            <v>2.c.</v>
          </cell>
          <cell r="C253" t="str">
            <v>MOTOR GRADER</v>
          </cell>
          <cell r="G253" t="str">
            <v>(E13)</v>
          </cell>
        </row>
        <row r="254">
          <cell r="C254" t="str">
            <v>Panjang hamparan</v>
          </cell>
          <cell r="G254" t="str">
            <v>Lh</v>
          </cell>
          <cell r="H254">
            <v>50</v>
          </cell>
          <cell r="I254" t="str">
            <v>M</v>
          </cell>
        </row>
        <row r="255">
          <cell r="C255" t="str">
            <v>Lebar efektif kerja blade</v>
          </cell>
          <cell r="G255" t="str">
            <v>b</v>
          </cell>
          <cell r="H255">
            <v>2.4</v>
          </cell>
          <cell r="I255" t="str">
            <v>M</v>
          </cell>
        </row>
        <row r="256">
          <cell r="C256" t="str">
            <v>Faktor Efisiensi alat</v>
          </cell>
          <cell r="G256" t="str">
            <v>Fa</v>
          </cell>
          <cell r="H256">
            <v>0.83</v>
          </cell>
          <cell r="I256" t="str">
            <v>-</v>
          </cell>
        </row>
        <row r="257">
          <cell r="C257" t="str">
            <v>Kecepatan rata-rata alat</v>
          </cell>
          <cell r="G257" t="str">
            <v>v</v>
          </cell>
          <cell r="H257">
            <v>4</v>
          </cell>
          <cell r="I257" t="str">
            <v>KM/jam</v>
          </cell>
        </row>
        <row r="258">
          <cell r="C258" t="str">
            <v>Jumlah lintasan</v>
          </cell>
          <cell r="G258" t="str">
            <v>n</v>
          </cell>
          <cell r="H258">
            <v>6</v>
          </cell>
          <cell r="I258" t="str">
            <v>lintasan</v>
          </cell>
          <cell r="J258" t="str">
            <v>3 x pp</v>
          </cell>
        </row>
        <row r="259">
          <cell r="C259" t="str">
            <v>Waktu Siklus :</v>
          </cell>
          <cell r="G259" t="str">
            <v>Ts3</v>
          </cell>
        </row>
        <row r="260">
          <cell r="C260" t="str">
            <v>- Perataan 1 lintasan  =  Lh : (v x 1000) x 60</v>
          </cell>
          <cell r="G260" t="str">
            <v>T1</v>
          </cell>
          <cell r="H260">
            <v>0.75</v>
          </cell>
          <cell r="I260" t="str">
            <v>menit</v>
          </cell>
        </row>
        <row r="261">
          <cell r="C261" t="str">
            <v>- Lain-lain</v>
          </cell>
          <cell r="G261" t="str">
            <v>T2</v>
          </cell>
          <cell r="H261">
            <v>1</v>
          </cell>
          <cell r="I261" t="str">
            <v>menit</v>
          </cell>
        </row>
        <row r="262">
          <cell r="G262" t="str">
            <v>Ts3</v>
          </cell>
          <cell r="H262">
            <v>1.75</v>
          </cell>
          <cell r="I262" t="str">
            <v>menit</v>
          </cell>
        </row>
        <row r="264">
          <cell r="C264" t="str">
            <v>Kap. Prod. / jam =</v>
          </cell>
          <cell r="D264" t="str">
            <v>Lh x b x t x Fa x 60</v>
          </cell>
          <cell r="G264" t="str">
            <v>Q3</v>
          </cell>
          <cell r="H264">
            <v>85.371429000000006</v>
          </cell>
          <cell r="I264" t="str">
            <v>M3</v>
          </cell>
        </row>
        <row r="265">
          <cell r="D265" t="str">
            <v>n x Ts3</v>
          </cell>
        </row>
        <row r="266">
          <cell r="C266" t="str">
            <v>Koefisien Alat / M3</v>
          </cell>
          <cell r="D266" t="str">
            <v>=  1  :  Q3</v>
          </cell>
          <cell r="G266" t="str">
            <v>(E13)</v>
          </cell>
          <cell r="H266">
            <v>1.1714E-2</v>
          </cell>
          <cell r="I266" t="str">
            <v>jam</v>
          </cell>
        </row>
        <row r="268">
          <cell r="A268" t="str">
            <v>2.d.</v>
          </cell>
          <cell r="C268" t="str">
            <v>VIBRATORY ROLLER</v>
          </cell>
          <cell r="G268" t="str">
            <v>(E19)</v>
          </cell>
        </row>
        <row r="269">
          <cell r="C269" t="str">
            <v>Kecepatan rata-rata alat</v>
          </cell>
          <cell r="G269" t="str">
            <v>v</v>
          </cell>
          <cell r="H269">
            <v>3</v>
          </cell>
          <cell r="I269" t="str">
            <v>KM/jam</v>
          </cell>
        </row>
        <row r="270">
          <cell r="C270" t="str">
            <v>Lebar efektif pemadatan</v>
          </cell>
          <cell r="G270" t="str">
            <v>b</v>
          </cell>
          <cell r="H270">
            <v>1.2</v>
          </cell>
          <cell r="I270" t="str">
            <v>M</v>
          </cell>
        </row>
        <row r="271">
          <cell r="C271" t="str">
            <v>Jumlah lintasan</v>
          </cell>
          <cell r="G271" t="str">
            <v>n</v>
          </cell>
          <cell r="H271">
            <v>8</v>
          </cell>
          <cell r="I271" t="str">
            <v>lintasan</v>
          </cell>
        </row>
        <row r="272">
          <cell r="C272" t="str">
            <v>Faktor Efisiensi alat</v>
          </cell>
          <cell r="G272" t="str">
            <v>Fa</v>
          </cell>
          <cell r="H272">
            <v>0.83</v>
          </cell>
          <cell r="I272" t="str">
            <v>-</v>
          </cell>
        </row>
        <row r="274">
          <cell r="C274" t="str">
            <v>Kap. Prod. / jam =</v>
          </cell>
          <cell r="D274" t="str">
            <v>(v x 1000) x b x t x Fa</v>
          </cell>
          <cell r="G274" t="str">
            <v>Q4</v>
          </cell>
          <cell r="H274">
            <v>56.024999999999999</v>
          </cell>
          <cell r="I274" t="str">
            <v>M3</v>
          </cell>
        </row>
        <row r="275">
          <cell r="D275" t="str">
            <v>n</v>
          </cell>
        </row>
        <row r="276">
          <cell r="C276" t="str">
            <v>Koefisien Alat / M3</v>
          </cell>
          <cell r="D276" t="str">
            <v>=  1  :  Q4</v>
          </cell>
          <cell r="G276" t="str">
            <v>(E19)</v>
          </cell>
          <cell r="H276">
            <v>1.7849E-2</v>
          </cell>
          <cell r="I276" t="str">
            <v>jam</v>
          </cell>
        </row>
        <row r="278">
          <cell r="A278" t="str">
            <v>2.e.</v>
          </cell>
          <cell r="C278" t="str">
            <v>PNEUMATIC TIRE ROLLER</v>
          </cell>
          <cell r="G278" t="str">
            <v>(E18)</v>
          </cell>
        </row>
        <row r="279">
          <cell r="C279" t="str">
            <v>Kecepatan rata-rata alat</v>
          </cell>
          <cell r="G279" t="str">
            <v>v</v>
          </cell>
          <cell r="H279">
            <v>5</v>
          </cell>
          <cell r="I279" t="str">
            <v>KM/jam</v>
          </cell>
        </row>
        <row r="280">
          <cell r="C280" t="str">
            <v>Lebar efektif pemadatan</v>
          </cell>
          <cell r="G280" t="str">
            <v>b</v>
          </cell>
          <cell r="H280">
            <v>1.5</v>
          </cell>
          <cell r="I280" t="str">
            <v>M</v>
          </cell>
        </row>
        <row r="281">
          <cell r="C281" t="str">
            <v>Jumlah lintasan</v>
          </cell>
          <cell r="G281" t="str">
            <v>n</v>
          </cell>
          <cell r="H281">
            <v>4</v>
          </cell>
          <cell r="I281" t="str">
            <v>lintasan</v>
          </cell>
        </row>
        <row r="282">
          <cell r="C282" t="str">
            <v>Faktor Efisiensi alat</v>
          </cell>
          <cell r="G282" t="str">
            <v>Fa</v>
          </cell>
          <cell r="H282">
            <v>0.83</v>
          </cell>
          <cell r="I282" t="str">
            <v>-</v>
          </cell>
        </row>
        <row r="284">
          <cell r="C284" t="str">
            <v>Kap. Prod. / jam =</v>
          </cell>
          <cell r="D284" t="str">
            <v>(v x 1000) x b x t x Fa</v>
          </cell>
          <cell r="G284" t="str">
            <v>Q5</v>
          </cell>
          <cell r="H284">
            <v>233.4375</v>
          </cell>
          <cell r="I284" t="str">
            <v>M3</v>
          </cell>
        </row>
        <row r="285">
          <cell r="D285" t="str">
            <v>n</v>
          </cell>
        </row>
        <row r="286">
          <cell r="C286" t="str">
            <v>Koefisien Alat / M3</v>
          </cell>
          <cell r="D286" t="str">
            <v>=  1  :  Q5</v>
          </cell>
          <cell r="G286" t="str">
            <v>(E18)</v>
          </cell>
          <cell r="H286">
            <v>4.2839999999999996E-3</v>
          </cell>
          <cell r="I286" t="str">
            <v>jam</v>
          </cell>
        </row>
        <row r="288">
          <cell r="A288" t="str">
            <v>2.f.</v>
          </cell>
          <cell r="C288" t="str">
            <v>WATER TANK TRUCK</v>
          </cell>
          <cell r="G288" t="str">
            <v>(E23)</v>
          </cell>
        </row>
        <row r="289">
          <cell r="C289" t="str">
            <v>Volume tanki air</v>
          </cell>
          <cell r="G289" t="str">
            <v>V</v>
          </cell>
          <cell r="H289">
            <v>4</v>
          </cell>
          <cell r="I289" t="str">
            <v>M3</v>
          </cell>
        </row>
        <row r="290">
          <cell r="C290" t="str">
            <v>Kebutuhan air / M3 agregat padat</v>
          </cell>
          <cell r="G290" t="str">
            <v>Wc</v>
          </cell>
          <cell r="H290">
            <v>7.0000000000000007E-2</v>
          </cell>
          <cell r="I290" t="str">
            <v>M3</v>
          </cell>
        </row>
        <row r="291">
          <cell r="C291" t="str">
            <v>Pengisian tanki / jam</v>
          </cell>
          <cell r="G291" t="str">
            <v>n</v>
          </cell>
          <cell r="H291">
            <v>1</v>
          </cell>
          <cell r="I291" t="str">
            <v>kali</v>
          </cell>
        </row>
        <row r="292">
          <cell r="C292" t="str">
            <v>Faktor Efisiensi alat</v>
          </cell>
          <cell r="G292" t="str">
            <v>Fa</v>
          </cell>
          <cell r="H292">
            <v>0.83</v>
          </cell>
          <cell r="I292" t="str">
            <v>-</v>
          </cell>
        </row>
        <row r="294">
          <cell r="C294" t="str">
            <v>Kap. Prod. / jam =</v>
          </cell>
          <cell r="D294" t="str">
            <v>V x n x Fa</v>
          </cell>
          <cell r="G294" t="str">
            <v>Q6</v>
          </cell>
          <cell r="H294">
            <v>47.428570999999998</v>
          </cell>
          <cell r="I294" t="str">
            <v>M3</v>
          </cell>
        </row>
        <row r="295">
          <cell r="D295" t="str">
            <v>Wc</v>
          </cell>
        </row>
        <row r="296">
          <cell r="C296" t="str">
            <v>Koefisien Alat / M3</v>
          </cell>
          <cell r="D296" t="str">
            <v>=  1  :  Q6</v>
          </cell>
          <cell r="G296" t="str">
            <v>(E23)</v>
          </cell>
          <cell r="H296">
            <v>2.1083999999999999E-2</v>
          </cell>
          <cell r="I296" t="str">
            <v>jam</v>
          </cell>
        </row>
        <row r="299">
          <cell r="J299" t="str">
            <v>Berlanjut ke hal. berikut</v>
          </cell>
        </row>
        <row r="300">
          <cell r="A300" t="str">
            <v>ITEM PEMBAYARAN NO.</v>
          </cell>
          <cell r="D300" t="str">
            <v>:  5.1 (2)</v>
          </cell>
          <cell r="J300" t="str">
            <v>Analisa EI-512</v>
          </cell>
        </row>
        <row r="301">
          <cell r="A301" t="str">
            <v>JENIS PEKERJAAN</v>
          </cell>
          <cell r="D301" t="str">
            <v>:  Lps. Pond. Ag. Kls. B, CBR Min 35%</v>
          </cell>
        </row>
        <row r="302">
          <cell r="A302" t="str">
            <v>SATUAN PEMBAYARAN</v>
          </cell>
          <cell r="D302" t="str">
            <v>:  M3</v>
          </cell>
          <cell r="H302" t="str">
            <v>URAIAN ANALISA HARGA SATUAN</v>
          </cell>
        </row>
        <row r="303">
          <cell r="J303" t="str">
            <v>Lanjutan</v>
          </cell>
        </row>
        <row r="305">
          <cell r="A305" t="str">
            <v>No.</v>
          </cell>
          <cell r="C305" t="str">
            <v>U R A I A N</v>
          </cell>
          <cell r="G305" t="str">
            <v>KODE</v>
          </cell>
          <cell r="H305" t="str">
            <v>KOEF.</v>
          </cell>
          <cell r="I305" t="str">
            <v>SATUAN</v>
          </cell>
          <cell r="J305" t="str">
            <v>KETERANGAN</v>
          </cell>
        </row>
        <row r="308">
          <cell r="A308" t="str">
            <v>2.g.</v>
          </cell>
          <cell r="C308" t="str">
            <v>ALAT BANTU</v>
          </cell>
          <cell r="J308" t="str">
            <v>Lump Sum</v>
          </cell>
        </row>
        <row r="309">
          <cell r="C309" t="str">
            <v>Diperlukan   :</v>
          </cell>
        </row>
        <row r="310">
          <cell r="C310" t="str">
            <v>- Kereta dorong</v>
          </cell>
          <cell r="D310" t="str">
            <v>=  2  buah.</v>
          </cell>
        </row>
        <row r="311">
          <cell r="C311" t="str">
            <v>- Sekop</v>
          </cell>
          <cell r="D311" t="str">
            <v>=  3  buah.</v>
          </cell>
        </row>
        <row r="312">
          <cell r="C312" t="str">
            <v>- Garpu</v>
          </cell>
          <cell r="D312" t="str">
            <v>=  2  buah.</v>
          </cell>
        </row>
        <row r="314">
          <cell r="A314" t="str">
            <v>3.</v>
          </cell>
          <cell r="C314" t="str">
            <v>TENAGA</v>
          </cell>
        </row>
        <row r="315">
          <cell r="C315" t="str">
            <v>Produksi menentukan : WHEEL LOADER</v>
          </cell>
          <cell r="G315" t="str">
            <v>Q1</v>
          </cell>
          <cell r="H315">
            <v>28.012499999999999</v>
          </cell>
          <cell r="I315" t="str">
            <v>M3/jam</v>
          </cell>
        </row>
        <row r="316">
          <cell r="C316" t="str">
            <v>Produksi agregat / hari  =  Tk x Q1</v>
          </cell>
          <cell r="G316" t="str">
            <v>Qt</v>
          </cell>
          <cell r="H316">
            <v>196.08750000000001</v>
          </cell>
          <cell r="I316" t="str">
            <v>M3</v>
          </cell>
        </row>
        <row r="317">
          <cell r="C317" t="str">
            <v>Kebutuhan tenaga :</v>
          </cell>
        </row>
        <row r="318">
          <cell r="D318" t="str">
            <v>- Pekerja</v>
          </cell>
          <cell r="G318" t="str">
            <v>P</v>
          </cell>
          <cell r="H318">
            <v>7</v>
          </cell>
          <cell r="I318" t="str">
            <v>orang</v>
          </cell>
        </row>
        <row r="319">
          <cell r="D319" t="str">
            <v>- Mandor</v>
          </cell>
          <cell r="G319" t="str">
            <v>M</v>
          </cell>
          <cell r="H319">
            <v>1</v>
          </cell>
          <cell r="I319" t="str">
            <v>orang</v>
          </cell>
        </row>
        <row r="321">
          <cell r="C321" t="str">
            <v>Koefisien tenaga / M3   :</v>
          </cell>
        </row>
        <row r="322">
          <cell r="D322" t="str">
            <v>- Pekerja</v>
          </cell>
          <cell r="E322" t="str">
            <v>= (Tk x P) : Qt</v>
          </cell>
          <cell r="G322" t="str">
            <v>-</v>
          </cell>
          <cell r="H322">
            <v>0.249888</v>
          </cell>
          <cell r="I322" t="str">
            <v>jam</v>
          </cell>
        </row>
        <row r="323">
          <cell r="D323" t="str">
            <v>- Mandor</v>
          </cell>
          <cell r="E323" t="str">
            <v>= (Tk x M) : Qt</v>
          </cell>
          <cell r="G323" t="str">
            <v>-</v>
          </cell>
          <cell r="H323">
            <v>3.5698000000000001E-2</v>
          </cell>
          <cell r="I323" t="str">
            <v>jam</v>
          </cell>
        </row>
        <row r="325">
          <cell r="A325" t="str">
            <v>4.</v>
          </cell>
          <cell r="C325" t="str">
            <v>HARGA DASAR SATUAN UPAH, BAHAN DAN ALAT</v>
          </cell>
        </row>
        <row r="326">
          <cell r="C326" t="str">
            <v>Lihat lampiran.</v>
          </cell>
        </row>
        <row r="328">
          <cell r="A328" t="str">
            <v>5.</v>
          </cell>
          <cell r="C328" t="str">
            <v>ANALISA HARGA SATUAN PEKERJAAN</v>
          </cell>
        </row>
        <row r="329">
          <cell r="C329" t="str">
            <v>Lihat perhitungan dalam FORMULIR STANDAR UNTUK</v>
          </cell>
        </row>
        <row r="330">
          <cell r="C330" t="str">
            <v>PEREKAMAN ANALISA MASING-MASING HARGA</v>
          </cell>
        </row>
        <row r="331">
          <cell r="C331" t="str">
            <v>SATUAN.</v>
          </cell>
        </row>
        <row r="332">
          <cell r="C332" t="str">
            <v>Didapat Harga Satuan Pekerjaan :</v>
          </cell>
        </row>
        <row r="334">
          <cell r="C334" t="str">
            <v>Rp.</v>
          </cell>
          <cell r="D334">
            <v>339061.228236</v>
          </cell>
          <cell r="E334" t="str">
            <v>/ M3.</v>
          </cell>
        </row>
        <row r="337">
          <cell r="A337" t="str">
            <v>6.</v>
          </cell>
          <cell r="C337" t="str">
            <v>WAKTU PELAKSANAAN YANG DIPERLUKAN</v>
          </cell>
        </row>
        <row r="338">
          <cell r="C338" t="str">
            <v>Masa Pelaksanaan :</v>
          </cell>
          <cell r="D338" t="str">
            <v>. . . . . . . . . . . .</v>
          </cell>
          <cell r="E338" t="str">
            <v>bulan</v>
          </cell>
        </row>
        <row r="340">
          <cell r="A340" t="str">
            <v>7.</v>
          </cell>
          <cell r="C340" t="str">
            <v>VOLUME PEKERJAAN YANG DIPERLUKAN</v>
          </cell>
        </row>
        <row r="341">
          <cell r="C341" t="str">
            <v>Volume pekerjaan  :</v>
          </cell>
          <cell r="D341">
            <v>1</v>
          </cell>
          <cell r="E341" t="str">
            <v>M3</v>
          </cell>
        </row>
        <row r="359">
          <cell r="A359" t="str">
            <v>ITEM PEMBAYARAN NO.</v>
          </cell>
          <cell r="D359" t="str">
            <v>:  5.1 (3)</v>
          </cell>
          <cell r="J359" t="str">
            <v>Analisa EI-521</v>
          </cell>
          <cell r="T359" t="str">
            <v>Analisa EI-521</v>
          </cell>
        </row>
        <row r="360">
          <cell r="A360" t="str">
            <v>JENIS PEKERJAAN</v>
          </cell>
          <cell r="D360" t="str">
            <v>:  Lapis Pondasi Agregat Kelas C</v>
          </cell>
        </row>
        <row r="361">
          <cell r="A361" t="str">
            <v>SATUAN PEMBAYARAN</v>
          </cell>
          <cell r="D361" t="str">
            <v>:  M3</v>
          </cell>
          <cell r="H361" t="str">
            <v>URAIAN ANALISA HARGA SATUAN</v>
          </cell>
          <cell r="L361" t="str">
            <v>FORMULIR STANDAR UNTUK</v>
          </cell>
        </row>
        <row r="362">
          <cell r="L362" t="str">
            <v>PEREKAMAN ANALISA MASING-MASING HARGA SATUAN</v>
          </cell>
        </row>
        <row r="363">
          <cell r="L363">
            <v>0</v>
          </cell>
        </row>
        <row r="364">
          <cell r="A364" t="str">
            <v>No.</v>
          </cell>
          <cell r="C364" t="str">
            <v>U R A I A N</v>
          </cell>
          <cell r="G364" t="str">
            <v>KODE</v>
          </cell>
          <cell r="H364" t="str">
            <v>KOEF.</v>
          </cell>
          <cell r="I364" t="str">
            <v>SATUAN</v>
          </cell>
          <cell r="J364" t="str">
            <v>KETERANGAN</v>
          </cell>
        </row>
        <row r="366">
          <cell r="L366" t="str">
            <v>PROYEK</v>
          </cell>
          <cell r="O366" t="str">
            <v>:</v>
          </cell>
        </row>
        <row r="367">
          <cell r="A367" t="str">
            <v>I.</v>
          </cell>
          <cell r="C367" t="str">
            <v>ASUMSI</v>
          </cell>
          <cell r="L367" t="str">
            <v>No. PAKET KONTRAK</v>
          </cell>
          <cell r="O367" t="str">
            <v>:</v>
          </cell>
        </row>
        <row r="368">
          <cell r="A368">
            <v>1</v>
          </cell>
          <cell r="C368" t="str">
            <v>Menggunakan alat berat (cara mekanik)</v>
          </cell>
          <cell r="L368" t="str">
            <v>NAMA PAKET</v>
          </cell>
          <cell r="O368" t="str">
            <v>:</v>
          </cell>
        </row>
        <row r="369">
          <cell r="A369">
            <v>2</v>
          </cell>
          <cell r="C369" t="str">
            <v>Lokasi pekerjaan : sepanjang jalan</v>
          </cell>
          <cell r="L369" t="str">
            <v>PROP / KAB / KODYA</v>
          </cell>
          <cell r="O369" t="str">
            <v>:</v>
          </cell>
        </row>
        <row r="370">
          <cell r="A370">
            <v>3</v>
          </cell>
          <cell r="C370" t="str">
            <v>Kondisi existing jalan : sedang</v>
          </cell>
          <cell r="L370" t="str">
            <v>ITEM PEMBAYARAN NO.</v>
          </cell>
          <cell r="O370" t="str">
            <v>:  5.1 (3)</v>
          </cell>
          <cell r="R370" t="str">
            <v>PERKIRAAN VOL. PEK.</v>
          </cell>
          <cell r="T370" t="str">
            <v>:</v>
          </cell>
          <cell r="U370">
            <v>1</v>
          </cell>
        </row>
        <row r="371">
          <cell r="A371">
            <v>4</v>
          </cell>
          <cell r="C371" t="str">
            <v>Jarak rata-rata Base Camp ke lokasi pekerjaan</v>
          </cell>
          <cell r="G371" t="str">
            <v>L</v>
          </cell>
          <cell r="H371">
            <v>8.7249999999999996</v>
          </cell>
          <cell r="I371" t="str">
            <v>KM</v>
          </cell>
          <cell r="L371" t="str">
            <v>JENIS PEKERJAAN</v>
          </cell>
          <cell r="O371" t="str">
            <v>:  Lapis Pondasi Agregat Kelas C</v>
          </cell>
          <cell r="R371" t="str">
            <v>TOTAL HARGA</v>
          </cell>
          <cell r="T371" t="str">
            <v>:</v>
          </cell>
          <cell r="U371">
            <v>252395.66</v>
          </cell>
        </row>
        <row r="372">
          <cell r="A372">
            <v>5</v>
          </cell>
          <cell r="C372" t="str">
            <v>Tebal lapis Agregat padat</v>
          </cell>
          <cell r="G372" t="str">
            <v>t</v>
          </cell>
          <cell r="H372">
            <v>0.15</v>
          </cell>
          <cell r="I372" t="str">
            <v>M</v>
          </cell>
          <cell r="L372" t="str">
            <v>SATUAN PEMBAYARAN</v>
          </cell>
          <cell r="O372" t="str">
            <v>:  M3</v>
          </cell>
          <cell r="R372" t="str">
            <v>% THD. BIAYA PROYEK</v>
          </cell>
          <cell r="T372" t="str">
            <v>:</v>
          </cell>
          <cell r="U372">
            <v>6.0060000000000001E-3</v>
          </cell>
        </row>
        <row r="373">
          <cell r="A373">
            <v>6</v>
          </cell>
          <cell r="C373" t="str">
            <v>Faktor kembang material (Padat-Lepas)</v>
          </cell>
          <cell r="G373" t="str">
            <v>Fk</v>
          </cell>
          <cell r="H373">
            <v>1.35</v>
          </cell>
          <cell r="I373" t="str">
            <v>-</v>
          </cell>
        </row>
        <row r="374">
          <cell r="A374">
            <v>7</v>
          </cell>
          <cell r="C374" t="str">
            <v>Jam kerja efektif per-hari</v>
          </cell>
          <cell r="G374" t="str">
            <v>Tk</v>
          </cell>
          <cell r="H374">
            <v>7</v>
          </cell>
          <cell r="I374" t="str">
            <v>Jam</v>
          </cell>
        </row>
        <row r="375">
          <cell r="Q375" t="str">
            <v>PERKIRAAN</v>
          </cell>
          <cell r="R375" t="str">
            <v>HARGA</v>
          </cell>
          <cell r="S375" t="str">
            <v>JUMLAH</v>
          </cell>
        </row>
        <row r="376">
          <cell r="A376" t="str">
            <v>II.</v>
          </cell>
          <cell r="C376" t="str">
            <v>URUTAN KERJA</v>
          </cell>
          <cell r="L376" t="str">
            <v>NO.</v>
          </cell>
          <cell r="N376" t="str">
            <v>KOMPONEN</v>
          </cell>
          <cell r="P376" t="str">
            <v>SATUAN</v>
          </cell>
          <cell r="Q376" t="str">
            <v>KUANTITAS</v>
          </cell>
          <cell r="R376" t="str">
            <v>SATUAN</v>
          </cell>
          <cell r="S376" t="str">
            <v>HARGA</v>
          </cell>
        </row>
        <row r="377">
          <cell r="A377">
            <v>1</v>
          </cell>
          <cell r="C377" t="str">
            <v>Wheel Loader memuat Agregat ke dalam Dump</v>
          </cell>
          <cell r="R377" t="str">
            <v>(Rp.)</v>
          </cell>
          <cell r="S377" t="str">
            <v>(Rp.)</v>
          </cell>
        </row>
        <row r="378">
          <cell r="C378" t="str">
            <v>Tuck di Base Camp</v>
          </cell>
        </row>
        <row r="379">
          <cell r="A379">
            <v>2</v>
          </cell>
          <cell r="C379" t="str">
            <v>Dump Truck mengangkut Agregat ke lokasi</v>
          </cell>
        </row>
        <row r="380">
          <cell r="C380" t="str">
            <v>pekerjaandan dihampar dengan Motor Grader</v>
          </cell>
          <cell r="L380" t="str">
            <v>A.</v>
          </cell>
          <cell r="N380" t="str">
            <v>TENAGA</v>
          </cell>
        </row>
        <row r="381">
          <cell r="A381">
            <v>3</v>
          </cell>
          <cell r="C381" t="str">
            <v>Hamparan Agregat dibasahi dengan Water Tank</v>
          </cell>
        </row>
        <row r="382">
          <cell r="C382" t="str">
            <v>Truck sebelum dipadatkan dengan Tandem</v>
          </cell>
          <cell r="L382" t="str">
            <v>1.</v>
          </cell>
          <cell r="N382" t="str">
            <v>Pekerja</v>
          </cell>
          <cell r="O382" t="str">
            <v>(L01)</v>
          </cell>
          <cell r="P382" t="str">
            <v>Jam</v>
          </cell>
          <cell r="Q382">
            <v>7.0280999999999996E-2</v>
          </cell>
          <cell r="R382">
            <v>2857.14</v>
          </cell>
          <cell r="U382">
            <v>200.803012</v>
          </cell>
        </row>
        <row r="383">
          <cell r="C383" t="str">
            <v>Roller dan Pneumatic  Tire Roller</v>
          </cell>
          <cell r="L383" t="str">
            <v>2.</v>
          </cell>
          <cell r="N383" t="str">
            <v>Mandor</v>
          </cell>
          <cell r="O383" t="str">
            <v>(L03)</v>
          </cell>
          <cell r="P383" t="str">
            <v>Jam</v>
          </cell>
          <cell r="Q383">
            <v>1.004E-2</v>
          </cell>
          <cell r="R383">
            <v>3214.29</v>
          </cell>
          <cell r="U383">
            <v>32.271988</v>
          </cell>
        </row>
        <row r="384">
          <cell r="A384">
            <v>4</v>
          </cell>
          <cell r="C384" t="str">
            <v>Selama pemadatan sekelompok pekerja akan</v>
          </cell>
        </row>
        <row r="385">
          <cell r="C385" t="str">
            <v>merapikan tepi hamparan dan level permukaan</v>
          </cell>
        </row>
        <row r="386">
          <cell r="C386" t="str">
            <v>dengan menggunakan alat bantu</v>
          </cell>
          <cell r="Q386" t="str">
            <v>JUMLAH HARGA TENAGA</v>
          </cell>
          <cell r="U386">
            <v>233.07499999999999</v>
          </cell>
        </row>
        <row r="388">
          <cell r="A388" t="str">
            <v>III.</v>
          </cell>
          <cell r="C388" t="str">
            <v>PEMAKAIAN BAHAN, ALAT DAN TENAGA</v>
          </cell>
          <cell r="L388" t="str">
            <v>B.</v>
          </cell>
          <cell r="N388" t="str">
            <v>BAHAN</v>
          </cell>
        </row>
        <row r="390">
          <cell r="A390" t="str">
            <v>1.</v>
          </cell>
          <cell r="C390" t="str">
            <v>BAHAN</v>
          </cell>
          <cell r="L390" t="str">
            <v>1.</v>
          </cell>
          <cell r="N390" t="str">
            <v>Agregat Kelas C1 (M28)</v>
          </cell>
          <cell r="P390" t="str">
            <v>M3</v>
          </cell>
          <cell r="Q390">
            <v>1.35</v>
          </cell>
          <cell r="R390">
            <v>141787.08464700001</v>
          </cell>
          <cell r="U390">
            <v>191412.564274</v>
          </cell>
        </row>
        <row r="391">
          <cell r="C391" t="str">
            <v>Material Agregat Kelas C hasil produksi di Base Camp</v>
          </cell>
        </row>
        <row r="392">
          <cell r="C392" t="str">
            <v>Setiap 1 M3 Agregat padat diperlukan : 1 x Fk</v>
          </cell>
          <cell r="G392" t="str">
            <v>(M28)</v>
          </cell>
          <cell r="H392">
            <v>1.35</v>
          </cell>
          <cell r="I392" t="str">
            <v>M3</v>
          </cell>
          <cell r="J392" t="str">
            <v>Agregat lepas</v>
          </cell>
        </row>
        <row r="394">
          <cell r="A394" t="str">
            <v>2.</v>
          </cell>
          <cell r="C394" t="str">
            <v>ALAT</v>
          </cell>
        </row>
        <row r="395">
          <cell r="A395" t="str">
            <v>2.a.</v>
          </cell>
          <cell r="C395" t="str">
            <v>WHEEL LOADER</v>
          </cell>
          <cell r="G395" t="str">
            <v>(E15)</v>
          </cell>
        </row>
        <row r="396">
          <cell r="C396" t="str">
            <v>Kapasitas bucket</v>
          </cell>
          <cell r="G396" t="str">
            <v>V</v>
          </cell>
          <cell r="H396">
            <v>1.5</v>
          </cell>
          <cell r="I396" t="str">
            <v>M3</v>
          </cell>
          <cell r="Q396" t="str">
            <v>JUMLAH HARGA BAHAN</v>
          </cell>
          <cell r="U396">
            <v>191412.564274</v>
          </cell>
        </row>
        <row r="397">
          <cell r="C397" t="str">
            <v>Faktor bucket</v>
          </cell>
          <cell r="G397" t="str">
            <v>Fb</v>
          </cell>
          <cell r="H397">
            <v>0.9</v>
          </cell>
          <cell r="I397" t="str">
            <v>-</v>
          </cell>
          <cell r="J397" t="str">
            <v>Pemuatan ringan</v>
          </cell>
        </row>
        <row r="398">
          <cell r="C398" t="str">
            <v>Faktor Efisiensi alat</v>
          </cell>
          <cell r="G398" t="str">
            <v>Fa</v>
          </cell>
          <cell r="H398">
            <v>0.83</v>
          </cell>
          <cell r="I398" t="str">
            <v>-</v>
          </cell>
          <cell r="L398" t="str">
            <v>C.</v>
          </cell>
          <cell r="N398" t="str">
            <v>PERALATAN</v>
          </cell>
        </row>
        <row r="399">
          <cell r="C399" t="str">
            <v>Waktu siklus</v>
          </cell>
          <cell r="G399" t="str">
            <v>Ts1</v>
          </cell>
        </row>
        <row r="400">
          <cell r="C400" t="str">
            <v>- Muat</v>
          </cell>
          <cell r="G400" t="str">
            <v>T1</v>
          </cell>
          <cell r="H400">
            <v>0.25</v>
          </cell>
          <cell r="I400" t="str">
            <v>menit</v>
          </cell>
          <cell r="L400" t="str">
            <v>1.</v>
          </cell>
          <cell r="N400" t="str">
            <v>Wheel Loader</v>
          </cell>
          <cell r="O400" t="str">
            <v>(E15)</v>
          </cell>
          <cell r="P400" t="str">
            <v>Jam</v>
          </cell>
          <cell r="Q400">
            <v>1.004E-2</v>
          </cell>
          <cell r="R400">
            <v>163808.138695</v>
          </cell>
          <cell r="U400">
            <v>1644.6600269999999</v>
          </cell>
        </row>
        <row r="401">
          <cell r="C401" t="str">
            <v>- Lain-lain</v>
          </cell>
          <cell r="G401" t="str">
            <v>T2</v>
          </cell>
          <cell r="H401">
            <v>0.25</v>
          </cell>
          <cell r="I401" t="str">
            <v>menit</v>
          </cell>
          <cell r="L401" t="str">
            <v>2.</v>
          </cell>
          <cell r="N401" t="str">
            <v>Dump Truck</v>
          </cell>
          <cell r="O401" t="str">
            <v>(E08)</v>
          </cell>
          <cell r="P401" t="str">
            <v>Jam</v>
          </cell>
          <cell r="Q401">
            <v>0.17463200000000001</v>
          </cell>
          <cell r="R401">
            <v>153645.58193300001</v>
          </cell>
          <cell r="U401">
            <v>26831.487442000001</v>
          </cell>
        </row>
        <row r="402">
          <cell r="G402" t="str">
            <v>Ts1</v>
          </cell>
          <cell r="H402">
            <v>0.5</v>
          </cell>
          <cell r="I402" t="str">
            <v>menit</v>
          </cell>
          <cell r="L402" t="str">
            <v>3.</v>
          </cell>
          <cell r="N402" t="str">
            <v>Motor Grader</v>
          </cell>
          <cell r="O402" t="str">
            <v>(E13)</v>
          </cell>
          <cell r="P402" t="str">
            <v>Jam</v>
          </cell>
          <cell r="Q402">
            <v>1.1714E-2</v>
          </cell>
          <cell r="R402">
            <v>201666.625741</v>
          </cell>
          <cell r="U402">
            <v>2362.2262049999999</v>
          </cell>
        </row>
        <row r="403">
          <cell r="L403" t="str">
            <v>4.</v>
          </cell>
          <cell r="N403" t="str">
            <v>Vibratory Roller</v>
          </cell>
          <cell r="O403" t="str">
            <v>(E19)</v>
          </cell>
          <cell r="P403" t="str">
            <v>Jam</v>
          </cell>
          <cell r="Q403">
            <v>2.1419000000000001E-2</v>
          </cell>
          <cell r="R403">
            <v>234734.82748599999</v>
          </cell>
          <cell r="U403">
            <v>5027.7874700000002</v>
          </cell>
        </row>
        <row r="404">
          <cell r="C404" t="str">
            <v>Kap. Prod. / jam =</v>
          </cell>
          <cell r="D404" t="str">
            <v>V x Fb x Fa x 60</v>
          </cell>
          <cell r="G404" t="str">
            <v>Q1</v>
          </cell>
          <cell r="H404">
            <v>99.6</v>
          </cell>
          <cell r="I404" t="str">
            <v>M3</v>
          </cell>
          <cell r="L404" t="str">
            <v>5.</v>
          </cell>
          <cell r="N404" t="str">
            <v>P. Tyre Roller</v>
          </cell>
          <cell r="O404" t="str">
            <v>(E18)</v>
          </cell>
          <cell r="P404" t="str">
            <v>Jam</v>
          </cell>
          <cell r="Q404">
            <v>4.2839999999999996E-3</v>
          </cell>
          <cell r="R404">
            <v>113384.24751</v>
          </cell>
          <cell r="U404">
            <v>485.71565199999998</v>
          </cell>
        </row>
        <row r="405">
          <cell r="D405" t="str">
            <v>Fk x Ts1</v>
          </cell>
          <cell r="L405" t="str">
            <v>6.</v>
          </cell>
          <cell r="N405" t="str">
            <v>Water Tanker</v>
          </cell>
          <cell r="O405" t="str">
            <v>(E23)</v>
          </cell>
          <cell r="P405" t="str">
            <v>Jam</v>
          </cell>
          <cell r="Q405">
            <v>2.1083999999999999E-2</v>
          </cell>
          <cell r="R405">
            <v>67020.510980000006</v>
          </cell>
          <cell r="U405">
            <v>1413.083063</v>
          </cell>
        </row>
        <row r="406">
          <cell r="C406" t="str">
            <v>Koefisien Alat / M3</v>
          </cell>
          <cell r="D406" t="str">
            <v>=  1  :  Q1</v>
          </cell>
          <cell r="G406" t="str">
            <v>(E15)</v>
          </cell>
          <cell r="H406">
            <v>1.004E-2</v>
          </cell>
          <cell r="I406" t="str">
            <v>Jam</v>
          </cell>
          <cell r="L406" t="str">
            <v>7.</v>
          </cell>
          <cell r="N406" t="str">
            <v>Alat Bantu</v>
          </cell>
          <cell r="P406" t="str">
            <v>Ls</v>
          </cell>
          <cell r="Q406">
            <v>1</v>
          </cell>
          <cell r="R406">
            <v>40</v>
          </cell>
          <cell r="U406">
            <v>40</v>
          </cell>
        </row>
        <row r="408">
          <cell r="A408" t="str">
            <v>2.b.</v>
          </cell>
          <cell r="C408" t="str">
            <v>DUMP TRUCK</v>
          </cell>
          <cell r="G408" t="str">
            <v>(E08)</v>
          </cell>
          <cell r="Q408" t="str">
            <v>JUMLAH HARGA PERALATAN</v>
          </cell>
          <cell r="U408">
            <v>37804.959859000002</v>
          </cell>
        </row>
        <row r="409">
          <cell r="C409" t="str">
            <v>Kapasitas bak</v>
          </cell>
          <cell r="G409" t="str">
            <v>V</v>
          </cell>
          <cell r="H409">
            <v>4</v>
          </cell>
          <cell r="I409" t="str">
            <v>M3</v>
          </cell>
        </row>
        <row r="410">
          <cell r="C410" t="str">
            <v>Faktor Efisiensi alat</v>
          </cell>
          <cell r="G410" t="str">
            <v>Fa</v>
          </cell>
          <cell r="H410">
            <v>0.83</v>
          </cell>
          <cell r="I410" t="str">
            <v>-</v>
          </cell>
          <cell r="L410" t="str">
            <v>D.</v>
          </cell>
          <cell r="N410" t="str">
            <v>JUMLAH HARGA TENAGA, BAHAN DAN PERALATAN  ( A + B + C )</v>
          </cell>
          <cell r="U410">
            <v>229450.59913300001</v>
          </cell>
        </row>
        <row r="411">
          <cell r="C411" t="str">
            <v>Kecepatan rata-rata bermuatan</v>
          </cell>
          <cell r="G411" t="str">
            <v>v1</v>
          </cell>
          <cell r="H411">
            <v>45</v>
          </cell>
          <cell r="I411" t="str">
            <v>KM / Jam</v>
          </cell>
          <cell r="L411" t="str">
            <v>E.</v>
          </cell>
          <cell r="N411" t="str">
            <v>OVERHEAD &amp; PROFIT</v>
          </cell>
          <cell r="P411">
            <v>10</v>
          </cell>
          <cell r="Q411" t="str">
            <v>%  x  D</v>
          </cell>
          <cell r="U411">
            <v>22945.059913000001</v>
          </cell>
        </row>
        <row r="412">
          <cell r="C412" t="str">
            <v>Kecepatan rata-rata kosong</v>
          </cell>
          <cell r="G412" t="str">
            <v>v2</v>
          </cell>
          <cell r="H412">
            <v>60</v>
          </cell>
          <cell r="I412" t="str">
            <v>KM / Jam</v>
          </cell>
          <cell r="L412" t="str">
            <v>F.</v>
          </cell>
          <cell r="N412" t="str">
            <v>HARGA SATUAN PEKERJAAN  ( D + E )</v>
          </cell>
          <cell r="U412">
            <v>252395.65904599999</v>
          </cell>
        </row>
        <row r="413">
          <cell r="C413" t="str">
            <v>Waktu Siklus  :  - Waktu memuat = V : Q1 x 60</v>
          </cell>
          <cell r="G413" t="str">
            <v>T1</v>
          </cell>
          <cell r="H413">
            <v>2.4096389999999999</v>
          </cell>
          <cell r="I413" t="str">
            <v>menit</v>
          </cell>
          <cell r="L413" t="str">
            <v>Note: 1</v>
          </cell>
          <cell r="N413" t="str">
            <v>SATUAN dapat berdasarkan atas jam operasi untuk Tenaga Kerja dan Peralatan, volume dan/atau ukuran</v>
          </cell>
        </row>
        <row r="414">
          <cell r="C414" t="str">
            <v>- Waktu tempuh isi  =  (L : v1) x 60 menit</v>
          </cell>
          <cell r="G414" t="str">
            <v>T2</v>
          </cell>
          <cell r="H414">
            <v>11.633333</v>
          </cell>
          <cell r="I414" t="str">
            <v>menit</v>
          </cell>
          <cell r="N414" t="str">
            <v>berat untuk bahan-bahan.</v>
          </cell>
        </row>
        <row r="415">
          <cell r="C415" t="str">
            <v>- Waktu tempuh kosong  =  (L : v2) x 60 menit</v>
          </cell>
          <cell r="G415" t="str">
            <v>T3</v>
          </cell>
          <cell r="H415">
            <v>8.7249999999999996</v>
          </cell>
          <cell r="I415" t="str">
            <v>menit</v>
          </cell>
          <cell r="L415">
            <v>2</v>
          </cell>
          <cell r="N415" t="str">
            <v>Kuantitas satuan adalah kuantitas setiap komponen untuk menyelesaikan satu satuan pekerjaan dari nomor</v>
          </cell>
        </row>
        <row r="416">
          <cell r="C416" t="str">
            <v>- Dump dan lain-lain</v>
          </cell>
          <cell r="G416" t="str">
            <v>T4</v>
          </cell>
          <cell r="H416">
            <v>3</v>
          </cell>
          <cell r="I416" t="str">
            <v>menit</v>
          </cell>
          <cell r="N416" t="str">
            <v>mata pembayaran.</v>
          </cell>
        </row>
        <row r="417">
          <cell r="G417" t="str">
            <v>Ts2</v>
          </cell>
          <cell r="H417">
            <v>25.767972</v>
          </cell>
          <cell r="I417" t="str">
            <v>menit</v>
          </cell>
          <cell r="L417">
            <v>3</v>
          </cell>
          <cell r="N417" t="str">
            <v>Biaya satuan untuk peralatan sudah termasuk bahan bakar, bahan habis dipakai dan operator.</v>
          </cell>
        </row>
        <row r="418">
          <cell r="L418">
            <v>4</v>
          </cell>
          <cell r="N418" t="str">
            <v>Biaya satuan sudah termasuk pengeluaran untuk seluruh pajak yang berkaitan (tetapi tidak termasuk PPN</v>
          </cell>
        </row>
        <row r="419">
          <cell r="J419" t="str">
            <v>Berlanjut ke hal. berikut</v>
          </cell>
          <cell r="N419" t="str">
            <v>yang dibayar dari kontrak) dan biaya-biaya lainnya.</v>
          </cell>
        </row>
        <row r="420">
          <cell r="A420" t="str">
            <v>ITEM PEMBAYARAN NO.</v>
          </cell>
          <cell r="D420" t="str">
            <v>:  5.1 (3)</v>
          </cell>
          <cell r="J420" t="str">
            <v>Analisa EI-521</v>
          </cell>
        </row>
        <row r="421">
          <cell r="A421" t="str">
            <v>JENIS PEKERJAAN</v>
          </cell>
          <cell r="D421" t="str">
            <v>:  Lapis Pondasi Agregat Kelas C</v>
          </cell>
        </row>
        <row r="422">
          <cell r="A422" t="str">
            <v>SATUAN PEMBAYARAN</v>
          </cell>
          <cell r="D422" t="str">
            <v>:  M3</v>
          </cell>
          <cell r="H422" t="str">
            <v>URAIAN ANALISA HARGA SATUAN</v>
          </cell>
        </row>
        <row r="423">
          <cell r="J423" t="str">
            <v>Lanjutan</v>
          </cell>
        </row>
        <row r="425">
          <cell r="A425" t="str">
            <v>No.</v>
          </cell>
          <cell r="C425" t="str">
            <v>U R A I A N</v>
          </cell>
          <cell r="G425" t="str">
            <v>KODE</v>
          </cell>
          <cell r="H425" t="str">
            <v>KOEF.</v>
          </cell>
          <cell r="I425" t="str">
            <v>SATUAN</v>
          </cell>
          <cell r="J425" t="str">
            <v>KETERANGAN</v>
          </cell>
        </row>
        <row r="428">
          <cell r="C428" t="str">
            <v>Kap. Prod./jam =</v>
          </cell>
          <cell r="D428" t="str">
            <v>V x Fa x 60</v>
          </cell>
          <cell r="G428" t="str">
            <v>Q2</v>
          </cell>
          <cell r="H428">
            <v>5.7263159999999997</v>
          </cell>
          <cell r="I428" t="str">
            <v>M3</v>
          </cell>
        </row>
        <row r="429">
          <cell r="D429" t="str">
            <v>Fk x Ts2</v>
          </cell>
        </row>
        <row r="430">
          <cell r="C430" t="str">
            <v>Koefisien Alat / M3</v>
          </cell>
          <cell r="D430" t="str">
            <v>= 1 : Q2</v>
          </cell>
          <cell r="G430" t="str">
            <v>(E08)</v>
          </cell>
          <cell r="H430">
            <v>0.17463200000000001</v>
          </cell>
          <cell r="I430" t="str">
            <v>Jam</v>
          </cell>
        </row>
        <row r="432">
          <cell r="A432" t="str">
            <v>2.c.</v>
          </cell>
          <cell r="C432" t="str">
            <v>MOTOR GRADER</v>
          </cell>
          <cell r="G432" t="str">
            <v>(E13)</v>
          </cell>
        </row>
        <row r="433">
          <cell r="C433" t="str">
            <v>Panjang hamparan</v>
          </cell>
          <cell r="G433" t="str">
            <v>Lh</v>
          </cell>
          <cell r="H433">
            <v>50</v>
          </cell>
          <cell r="I433" t="str">
            <v>M</v>
          </cell>
        </row>
        <row r="434">
          <cell r="C434" t="str">
            <v>Lebar efektif kerja blade</v>
          </cell>
          <cell r="G434" t="str">
            <v>b</v>
          </cell>
          <cell r="H434">
            <v>2.4</v>
          </cell>
          <cell r="I434" t="str">
            <v>M</v>
          </cell>
        </row>
        <row r="435">
          <cell r="C435" t="str">
            <v>Faktor Efisiensi alat</v>
          </cell>
          <cell r="G435" t="str">
            <v>Fa</v>
          </cell>
          <cell r="H435">
            <v>0.83</v>
          </cell>
          <cell r="I435" t="str">
            <v>-</v>
          </cell>
        </row>
        <row r="436">
          <cell r="C436" t="str">
            <v>Kecepatan rata-rata alat</v>
          </cell>
          <cell r="G436" t="str">
            <v>v</v>
          </cell>
          <cell r="H436">
            <v>4</v>
          </cell>
          <cell r="I436" t="str">
            <v>KM / Jam</v>
          </cell>
        </row>
        <row r="437">
          <cell r="C437" t="str">
            <v>Jumlah lintasan</v>
          </cell>
          <cell r="G437" t="str">
            <v>n</v>
          </cell>
          <cell r="H437">
            <v>6</v>
          </cell>
          <cell r="I437" t="str">
            <v>lintasan</v>
          </cell>
          <cell r="J437" t="str">
            <v>3 x pp</v>
          </cell>
        </row>
        <row r="438">
          <cell r="C438" t="str">
            <v>Waktu Siklus</v>
          </cell>
          <cell r="G438" t="str">
            <v>Ts3</v>
          </cell>
        </row>
        <row r="439">
          <cell r="C439" t="str">
            <v>- Perataan 1 lintasan  = (Lh x 60) : (v x 1000)</v>
          </cell>
          <cell r="G439" t="str">
            <v>T1</v>
          </cell>
          <cell r="H439">
            <v>0.75</v>
          </cell>
          <cell r="I439" t="str">
            <v>menit</v>
          </cell>
        </row>
        <row r="440">
          <cell r="C440" t="str">
            <v>- Lain-lain</v>
          </cell>
          <cell r="G440" t="str">
            <v>T2</v>
          </cell>
          <cell r="H440">
            <v>1</v>
          </cell>
          <cell r="I440" t="str">
            <v>menit</v>
          </cell>
        </row>
        <row r="441">
          <cell r="G441" t="str">
            <v>Ts3</v>
          </cell>
          <cell r="H441">
            <v>1.75</v>
          </cell>
          <cell r="I441" t="str">
            <v>menit</v>
          </cell>
        </row>
        <row r="443">
          <cell r="C443" t="str">
            <v>Kap.Prod. / jam =</v>
          </cell>
          <cell r="D443" t="str">
            <v>Lh x b x t x Fa x 60</v>
          </cell>
          <cell r="G443" t="str">
            <v>Q3</v>
          </cell>
          <cell r="H443">
            <v>85.371429000000006</v>
          </cell>
          <cell r="I443" t="str">
            <v>M3</v>
          </cell>
        </row>
        <row r="444">
          <cell r="D444" t="str">
            <v>n x Ts3</v>
          </cell>
        </row>
        <row r="445">
          <cell r="C445" t="str">
            <v>Koefisien Alat / M3</v>
          </cell>
          <cell r="D445" t="str">
            <v>= 1 : Q3</v>
          </cell>
          <cell r="G445" t="str">
            <v>(E13)</v>
          </cell>
          <cell r="H445">
            <v>1.1714E-2</v>
          </cell>
          <cell r="I445" t="str">
            <v>Jam</v>
          </cell>
        </row>
        <row r="447">
          <cell r="A447" t="str">
            <v>2.d.</v>
          </cell>
          <cell r="C447" t="str">
            <v>VIBRATORY ROLLER</v>
          </cell>
          <cell r="G447" t="str">
            <v>(E19)</v>
          </cell>
        </row>
        <row r="448">
          <cell r="C448" t="str">
            <v>Kecepatan rata-rata</v>
          </cell>
          <cell r="G448" t="str">
            <v>v</v>
          </cell>
          <cell r="H448">
            <v>2.5</v>
          </cell>
          <cell r="I448" t="str">
            <v>KM / Jam</v>
          </cell>
        </row>
        <row r="449">
          <cell r="C449" t="str">
            <v>Lebar efektif pemadatan</v>
          </cell>
          <cell r="G449" t="str">
            <v>b</v>
          </cell>
          <cell r="H449">
            <v>1.2</v>
          </cell>
          <cell r="I449" t="str">
            <v>M</v>
          </cell>
        </row>
        <row r="450">
          <cell r="C450" t="str">
            <v>Jumlah lintasan</v>
          </cell>
          <cell r="G450" t="str">
            <v>n</v>
          </cell>
          <cell r="H450">
            <v>8</v>
          </cell>
          <cell r="I450" t="str">
            <v>lintasan</v>
          </cell>
        </row>
        <row r="451">
          <cell r="C451" t="str">
            <v>Faktor Efisiensi alat</v>
          </cell>
          <cell r="G451" t="str">
            <v>Fa</v>
          </cell>
          <cell r="H451">
            <v>0.83</v>
          </cell>
          <cell r="I451" t="str">
            <v>-</v>
          </cell>
        </row>
        <row r="453">
          <cell r="C453" t="str">
            <v>Kap.Prod. / jam =</v>
          </cell>
          <cell r="D453" t="str">
            <v>(v x 1000) x b x t x Fa</v>
          </cell>
          <cell r="G453" t="str">
            <v>Q4</v>
          </cell>
          <cell r="H453">
            <v>46.6875</v>
          </cell>
          <cell r="I453" t="str">
            <v>M3</v>
          </cell>
        </row>
        <row r="454">
          <cell r="D454" t="str">
            <v>n</v>
          </cell>
        </row>
        <row r="455">
          <cell r="C455" t="str">
            <v>Koefisien Alat / M3</v>
          </cell>
          <cell r="D455" t="str">
            <v>= 1 : Q4</v>
          </cell>
          <cell r="G455" t="str">
            <v>(E19)</v>
          </cell>
          <cell r="H455">
            <v>2.1419000000000001E-2</v>
          </cell>
          <cell r="I455" t="str">
            <v>Jam</v>
          </cell>
        </row>
        <row r="457">
          <cell r="A457" t="str">
            <v>2.e.</v>
          </cell>
          <cell r="C457" t="str">
            <v>PNEUMATIC TIRE ROLLER</v>
          </cell>
          <cell r="G457" t="str">
            <v>(E18)</v>
          </cell>
        </row>
        <row r="458">
          <cell r="C458" t="str">
            <v>Kecepatan rata-rata alat</v>
          </cell>
          <cell r="G458" t="str">
            <v>v</v>
          </cell>
          <cell r="H458">
            <v>5</v>
          </cell>
          <cell r="I458" t="str">
            <v>KM / Jam</v>
          </cell>
        </row>
        <row r="459">
          <cell r="C459" t="str">
            <v>Lebar efektif pemadatan</v>
          </cell>
          <cell r="G459" t="str">
            <v>b</v>
          </cell>
          <cell r="H459">
            <v>1.5</v>
          </cell>
          <cell r="I459" t="str">
            <v>M</v>
          </cell>
        </row>
        <row r="460">
          <cell r="C460" t="str">
            <v>Jumlah lintasan</v>
          </cell>
          <cell r="G460" t="str">
            <v>n</v>
          </cell>
          <cell r="H460">
            <v>4</v>
          </cell>
          <cell r="I460" t="str">
            <v>lintasan</v>
          </cell>
        </row>
        <row r="461">
          <cell r="C461" t="str">
            <v>Faktor Efisiensi alat</v>
          </cell>
          <cell r="G461" t="str">
            <v>Fa</v>
          </cell>
          <cell r="H461">
            <v>0.83</v>
          </cell>
          <cell r="I461" t="str">
            <v>-</v>
          </cell>
        </row>
        <row r="463">
          <cell r="C463" t="str">
            <v>Kap.Prod. / jam =</v>
          </cell>
          <cell r="D463" t="str">
            <v>(v x 1000) x b x t x Fa</v>
          </cell>
          <cell r="G463" t="str">
            <v>Q5</v>
          </cell>
          <cell r="H463">
            <v>233.4375</v>
          </cell>
          <cell r="I463" t="str">
            <v>M3</v>
          </cell>
        </row>
        <row r="464">
          <cell r="D464" t="str">
            <v>n</v>
          </cell>
        </row>
        <row r="465">
          <cell r="C465" t="str">
            <v>Koefisien Alat / M3</v>
          </cell>
          <cell r="D465" t="str">
            <v>= 1 : Q5</v>
          </cell>
          <cell r="G465" t="str">
            <v>(E18)</v>
          </cell>
          <cell r="H465">
            <v>4.2839999999999996E-3</v>
          </cell>
          <cell r="I465" t="str">
            <v>Jam</v>
          </cell>
        </row>
        <row r="467">
          <cell r="A467" t="str">
            <v>2.f.</v>
          </cell>
          <cell r="C467" t="str">
            <v>WATERTANK TRUCK</v>
          </cell>
          <cell r="G467" t="str">
            <v>(E23)</v>
          </cell>
        </row>
        <row r="468">
          <cell r="C468" t="str">
            <v>Volume tangki air</v>
          </cell>
          <cell r="G468" t="str">
            <v>V</v>
          </cell>
          <cell r="H468">
            <v>4</v>
          </cell>
          <cell r="I468" t="str">
            <v>M3</v>
          </cell>
        </row>
        <row r="469">
          <cell r="C469" t="str">
            <v>Kebutuhan air / M3 agregat padat</v>
          </cell>
          <cell r="G469" t="str">
            <v>Wc</v>
          </cell>
          <cell r="H469">
            <v>7.0000000000000007E-2</v>
          </cell>
          <cell r="I469" t="str">
            <v>M3</v>
          </cell>
        </row>
        <row r="470">
          <cell r="C470" t="str">
            <v>Pengisian tangki / jam</v>
          </cell>
          <cell r="G470" t="str">
            <v>n</v>
          </cell>
          <cell r="H470">
            <v>1</v>
          </cell>
          <cell r="I470" t="str">
            <v>kali</v>
          </cell>
        </row>
        <row r="471">
          <cell r="C471" t="str">
            <v>Faktor Efisiensi alat</v>
          </cell>
          <cell r="G471" t="str">
            <v>Fa</v>
          </cell>
          <cell r="H471">
            <v>0.83</v>
          </cell>
          <cell r="I471" t="str">
            <v>-</v>
          </cell>
        </row>
        <row r="473">
          <cell r="C473" t="str">
            <v>Kap.Prod. / jam =</v>
          </cell>
          <cell r="D473" t="str">
            <v>V x n x Fa</v>
          </cell>
          <cell r="G473" t="str">
            <v>Q6</v>
          </cell>
          <cell r="H473">
            <v>47.428570999999998</v>
          </cell>
          <cell r="I473" t="str">
            <v>M3</v>
          </cell>
        </row>
        <row r="474">
          <cell r="D474" t="str">
            <v>Wc</v>
          </cell>
        </row>
        <row r="475">
          <cell r="C475" t="str">
            <v>Koefisien Alat / M3</v>
          </cell>
          <cell r="D475" t="str">
            <v>= 1 : Q6</v>
          </cell>
          <cell r="G475" t="str">
            <v>(E23)</v>
          </cell>
          <cell r="H475">
            <v>2.1083999999999999E-2</v>
          </cell>
          <cell r="I475" t="str">
            <v>Jam</v>
          </cell>
        </row>
        <row r="478">
          <cell r="J478" t="str">
            <v>Berlanjut ke hal. berikut</v>
          </cell>
        </row>
        <row r="479">
          <cell r="A479" t="str">
            <v>ITEM PEMBAYARAN NO.</v>
          </cell>
          <cell r="D479" t="str">
            <v>:  5.1 (3)</v>
          </cell>
          <cell r="J479" t="str">
            <v>Analisa EI-521</v>
          </cell>
        </row>
        <row r="480">
          <cell r="A480" t="str">
            <v>JENIS PEKERJAAN</v>
          </cell>
          <cell r="D480" t="str">
            <v>:  Lapis Pondasi Agregat Kelas C</v>
          </cell>
        </row>
        <row r="481">
          <cell r="A481" t="str">
            <v>SATUAN PEMBAYARAN</v>
          </cell>
          <cell r="D481" t="str">
            <v>:  M3</v>
          </cell>
          <cell r="H481" t="str">
            <v>URAIAN ANALISA HARGA SATUAN</v>
          </cell>
        </row>
        <row r="482">
          <cell r="J482" t="str">
            <v>Lanjutan</v>
          </cell>
        </row>
        <row r="484">
          <cell r="A484" t="str">
            <v>No.</v>
          </cell>
          <cell r="C484" t="str">
            <v>U R A I A N</v>
          </cell>
          <cell r="G484" t="str">
            <v>KODE</v>
          </cell>
          <cell r="H484" t="str">
            <v>KOEF.</v>
          </cell>
          <cell r="I484" t="str">
            <v>SATUAN</v>
          </cell>
          <cell r="J484" t="str">
            <v>KETERANGAN</v>
          </cell>
        </row>
        <row r="487">
          <cell r="A487" t="str">
            <v>2.g.</v>
          </cell>
          <cell r="C487" t="str">
            <v>ALAT BANTU</v>
          </cell>
        </row>
        <row r="488">
          <cell r="C488" t="str">
            <v>diperlukan :</v>
          </cell>
          <cell r="J488" t="str">
            <v>Lump Sum</v>
          </cell>
        </row>
        <row r="489">
          <cell r="C489" t="str">
            <v>- Kereta dorong     = 2 buah</v>
          </cell>
        </row>
        <row r="490">
          <cell r="C490" t="str">
            <v>- Sekop                = 3 buah</v>
          </cell>
        </row>
        <row r="491">
          <cell r="C491" t="str">
            <v>- Garpu                 = 2 buah</v>
          </cell>
        </row>
        <row r="493">
          <cell r="A493" t="str">
            <v>3.</v>
          </cell>
          <cell r="C493" t="str">
            <v>TENAGA</v>
          </cell>
        </row>
        <row r="494">
          <cell r="C494" t="str">
            <v>Produksi menentukan : WHEEL LOADER</v>
          </cell>
          <cell r="G494" t="str">
            <v>Q1</v>
          </cell>
          <cell r="H494">
            <v>99.6</v>
          </cell>
          <cell r="I494" t="str">
            <v>M3 / Jam</v>
          </cell>
        </row>
        <row r="495">
          <cell r="C495" t="str">
            <v>Produksi Agregat / hari  =  Tk x Q1</v>
          </cell>
          <cell r="G495" t="str">
            <v>Qt</v>
          </cell>
          <cell r="H495">
            <v>697.2</v>
          </cell>
          <cell r="I495" t="str">
            <v>M3</v>
          </cell>
        </row>
        <row r="496">
          <cell r="C496" t="str">
            <v>Kebutuhan tenaga :</v>
          </cell>
        </row>
        <row r="497">
          <cell r="D497" t="str">
            <v>- Pekerja</v>
          </cell>
          <cell r="G497" t="str">
            <v>P</v>
          </cell>
          <cell r="H497">
            <v>7</v>
          </cell>
          <cell r="I497" t="str">
            <v>orang</v>
          </cell>
        </row>
        <row r="498">
          <cell r="D498" t="str">
            <v>- Mandor</v>
          </cell>
          <cell r="G498" t="str">
            <v>M</v>
          </cell>
          <cell r="H498">
            <v>1</v>
          </cell>
          <cell r="I498" t="str">
            <v>orang</v>
          </cell>
        </row>
        <row r="500">
          <cell r="C500" t="str">
            <v>Koefisien tenaga / M3     :</v>
          </cell>
        </row>
        <row r="501">
          <cell r="D501" t="str">
            <v>- Pekerja</v>
          </cell>
          <cell r="E501" t="str">
            <v>= (Tk x P) : Qt</v>
          </cell>
          <cell r="G501" t="str">
            <v>(L01)</v>
          </cell>
          <cell r="H501">
            <v>7.0280999999999996E-2</v>
          </cell>
          <cell r="I501" t="str">
            <v>Jam</v>
          </cell>
        </row>
        <row r="502">
          <cell r="D502" t="str">
            <v>- Mandor</v>
          </cell>
          <cell r="E502" t="str">
            <v>= (Tk x M) : Qt</v>
          </cell>
          <cell r="G502" t="str">
            <v>(L03)</v>
          </cell>
          <cell r="H502">
            <v>1.004E-2</v>
          </cell>
          <cell r="I502" t="str">
            <v>Jam</v>
          </cell>
        </row>
        <row r="504">
          <cell r="A504" t="str">
            <v>4.</v>
          </cell>
          <cell r="C504" t="str">
            <v>HARGA DASAR SATUAN UPAH, BAHAN DAN ALAT</v>
          </cell>
        </row>
        <row r="505">
          <cell r="C505" t="str">
            <v>Lihat lampiran.</v>
          </cell>
        </row>
        <row r="507">
          <cell r="A507" t="str">
            <v>5.</v>
          </cell>
          <cell r="C507" t="str">
            <v>ANALISA HARGA SATUAN PEKERJAAN</v>
          </cell>
        </row>
        <row r="508">
          <cell r="C508" t="str">
            <v>Lihat perhitungan dalam FORMULIR STANDAR UNTUK</v>
          </cell>
        </row>
        <row r="509">
          <cell r="C509" t="str">
            <v>PEREKEMAN ANALISA MASING-MASING HARGA</v>
          </cell>
        </row>
        <row r="510">
          <cell r="C510" t="str">
            <v>SATUAN.</v>
          </cell>
        </row>
        <row r="511">
          <cell r="C511" t="str">
            <v>Didapat Harga Satuan Pekerjaan :</v>
          </cell>
        </row>
        <row r="513">
          <cell r="C513" t="str">
            <v>Rp.</v>
          </cell>
          <cell r="D513">
            <v>252395.65904599999</v>
          </cell>
          <cell r="E513" t="str">
            <v>/ M3.</v>
          </cell>
        </row>
        <row r="516">
          <cell r="A516" t="str">
            <v>6.</v>
          </cell>
          <cell r="C516" t="str">
            <v>WAKTU PELAKSANAAN YANG DIPERLUKAN</v>
          </cell>
        </row>
        <row r="517">
          <cell r="C517" t="str">
            <v>Masa Pelaksanaan :</v>
          </cell>
          <cell r="D517" t="str">
            <v>. . . . . . . . . . . .</v>
          </cell>
          <cell r="E517" t="str">
            <v>bulan</v>
          </cell>
        </row>
        <row r="519">
          <cell r="A519" t="str">
            <v>7.</v>
          </cell>
          <cell r="C519" t="str">
            <v>VOLUME PEKERJAAN YANG DIPERLUKAN</v>
          </cell>
        </row>
        <row r="520">
          <cell r="C520" t="str">
            <v>Volume pekerjaan  :</v>
          </cell>
          <cell r="D520">
            <v>1</v>
          </cell>
          <cell r="E520" t="str">
            <v>M3</v>
          </cell>
        </row>
        <row r="3096">
          <cell r="A3096" t="str">
            <v>ITEM PEMBAYARAN NO.</v>
          </cell>
          <cell r="D3096" t="str">
            <v>: 5.5.(2)</v>
          </cell>
          <cell r="J3096" t="str">
            <v>Analisa EI-718</v>
          </cell>
          <cell r="T3096" t="str">
            <v>Analisa EI-718</v>
          </cell>
        </row>
        <row r="3097">
          <cell r="A3097" t="str">
            <v>JENIS PEKERJAAN</v>
          </cell>
          <cell r="D3097" t="str">
            <v>: Pekerjaan LFAS Kelas B</v>
          </cell>
        </row>
        <row r="3098">
          <cell r="A3098" t="str">
            <v>SATUAN PEMBAYARAN</v>
          </cell>
          <cell r="D3098" t="str">
            <v>:  M3</v>
          </cell>
          <cell r="H3098" t="str">
            <v>URAIAN ANALISA HARGA SATUAN</v>
          </cell>
          <cell r="L3098" t="str">
            <v>FORMULIR STANDAR UNTUK</v>
          </cell>
        </row>
        <row r="3099">
          <cell r="L3099" t="str">
            <v>PEREKAMAN ANALISA MASING-MASING HARGA SATUAN</v>
          </cell>
        </row>
        <row r="3100">
          <cell r="L3100">
            <v>0</v>
          </cell>
        </row>
        <row r="3101">
          <cell r="A3101" t="str">
            <v>No.</v>
          </cell>
          <cell r="C3101" t="str">
            <v>U R A I A N</v>
          </cell>
          <cell r="G3101" t="str">
            <v>KODE</v>
          </cell>
          <cell r="H3101" t="str">
            <v>KOEF.</v>
          </cell>
          <cell r="I3101" t="str">
            <v>SATUAN</v>
          </cell>
          <cell r="J3101" t="str">
            <v>KETERANGAN</v>
          </cell>
        </row>
        <row r="3103">
          <cell r="L3103" t="str">
            <v>PROYEK</v>
          </cell>
          <cell r="O3103" t="str">
            <v>:</v>
          </cell>
        </row>
        <row r="3104">
          <cell r="A3104" t="str">
            <v>I.</v>
          </cell>
          <cell r="C3104" t="str">
            <v>ASUMSI</v>
          </cell>
          <cell r="L3104" t="str">
            <v>No. PAKET KONTRAK</v>
          </cell>
          <cell r="O3104" t="str">
            <v>:</v>
          </cell>
        </row>
        <row r="3105">
          <cell r="A3105">
            <v>1</v>
          </cell>
          <cell r="C3105" t="str">
            <v>Menggunakan alat (cara mekanik)</v>
          </cell>
          <cell r="L3105" t="str">
            <v>NAMA PAKET</v>
          </cell>
          <cell r="O3105" t="str">
            <v>:</v>
          </cell>
        </row>
        <row r="3106">
          <cell r="A3106">
            <v>2</v>
          </cell>
          <cell r="C3106" t="str">
            <v>Lokasi pekerjaan : sepanjang jalan</v>
          </cell>
          <cell r="L3106" t="str">
            <v>PROP / KAB / KODYA</v>
          </cell>
          <cell r="O3106" t="str">
            <v>:</v>
          </cell>
        </row>
        <row r="3107">
          <cell r="A3107">
            <v>3</v>
          </cell>
          <cell r="C3107" t="str">
            <v>Agregat merupakan bahan Lapis Pondasi Agregat</v>
          </cell>
          <cell r="L3107" t="str">
            <v>ITEM PEMBAYARAN NO.</v>
          </cell>
          <cell r="O3107" t="str">
            <v>: 5.5.(2)</v>
          </cell>
          <cell r="R3107" t="str">
            <v>PERKIRAAN VOL. PEK.</v>
          </cell>
          <cell r="T3107" t="str">
            <v>:</v>
          </cell>
          <cell r="U3107">
            <v>1</v>
          </cell>
        </row>
        <row r="3108">
          <cell r="C3108" t="str">
            <v>Kelas B yang telah dicampur di base camp dan</v>
          </cell>
          <cell r="L3108" t="str">
            <v>JENIS PEKERJAAN</v>
          </cell>
          <cell r="O3108" t="str">
            <v>: Pekerjaan LFAS Kelas B</v>
          </cell>
          <cell r="R3108" t="str">
            <v>TOTAL HARGA (Rp.)</v>
          </cell>
          <cell r="T3108" t="str">
            <v>:</v>
          </cell>
          <cell r="U3108">
            <v>31522.779455</v>
          </cell>
        </row>
        <row r="3109">
          <cell r="C3109" t="str">
            <v>selanjutnya dimuat ke truck dengan wheel loader</v>
          </cell>
        </row>
        <row r="3110">
          <cell r="A3110">
            <v>4</v>
          </cell>
          <cell r="C3110" t="str">
            <v>Jarak rata-rata Base camp ke lokasi pekerjaan</v>
          </cell>
          <cell r="G3110" t="str">
            <v>L</v>
          </cell>
          <cell r="H3110">
            <v>8.7249999999999996</v>
          </cell>
          <cell r="I3110" t="str">
            <v>KM</v>
          </cell>
          <cell r="L3110" t="str">
            <v>SATUAN PEMBAYARAN</v>
          </cell>
          <cell r="O3110" t="str">
            <v>:  M3</v>
          </cell>
          <cell r="R3110" t="str">
            <v>% THD. BIAYA PROYEK</v>
          </cell>
          <cell r="T3110" t="str">
            <v>:</v>
          </cell>
          <cell r="U3110" t="str">
            <v>#DIV/0!</v>
          </cell>
        </row>
        <row r="3111">
          <cell r="A3111">
            <v>5</v>
          </cell>
          <cell r="C3111" t="str">
            <v>Jam kerja efektif per-hari</v>
          </cell>
          <cell r="G3111" t="str">
            <v>Tk</v>
          </cell>
          <cell r="H3111">
            <v>7</v>
          </cell>
          <cell r="I3111" t="str">
            <v>jam</v>
          </cell>
        </row>
        <row r="3112">
          <cell r="A3112">
            <v>6</v>
          </cell>
          <cell r="C3112" t="str">
            <v>Kadar Semen Minimum (Spesifikasi)</v>
          </cell>
          <cell r="G3112" t="str">
            <v>Ks</v>
          </cell>
          <cell r="H3112">
            <v>250</v>
          </cell>
          <cell r="I3112" t="str">
            <v>Kg/M3</v>
          </cell>
        </row>
        <row r="3113">
          <cell r="A3113">
            <v>7</v>
          </cell>
          <cell r="C3113" t="str">
            <v>Perbandingan Air/Semen Maksimum (Spesifikasi)</v>
          </cell>
          <cell r="G3113" t="str">
            <v>Wcr</v>
          </cell>
          <cell r="H3113">
            <v>0.6</v>
          </cell>
          <cell r="I3113" t="str">
            <v>-</v>
          </cell>
          <cell r="L3113" t="str">
            <v>NO.</v>
          </cell>
          <cell r="N3113" t="str">
            <v>KOMPONEN</v>
          </cell>
          <cell r="P3113" t="str">
            <v>SATUAN</v>
          </cell>
          <cell r="Q3113" t="str">
            <v>KUANTITAS</v>
          </cell>
          <cell r="R3113" t="str">
            <v>SATUAN</v>
          </cell>
          <cell r="S3113" t="str">
            <v>HARGA</v>
          </cell>
        </row>
        <row r="3114">
          <cell r="A3114">
            <v>8</v>
          </cell>
          <cell r="C3114" t="str">
            <v>Perbandingan Camp.</v>
          </cell>
          <cell r="D3114">
            <v>4</v>
          </cell>
          <cell r="E3114" t="str">
            <v>:  Semen</v>
          </cell>
          <cell r="G3114" t="str">
            <v>Sm</v>
          </cell>
          <cell r="H3114">
            <v>4</v>
          </cell>
          <cell r="I3114" t="str">
            <v>%</v>
          </cell>
          <cell r="J3114" t="str">
            <v>Berdasarkan</v>
          </cell>
          <cell r="R3114" t="str">
            <v>(Rp.)</v>
          </cell>
          <cell r="S3114" t="str">
            <v>(Rp.)</v>
          </cell>
        </row>
        <row r="3115">
          <cell r="D3115">
            <v>20</v>
          </cell>
          <cell r="E3115" t="str">
            <v>:  Agregat Halus</v>
          </cell>
          <cell r="G3115" t="str">
            <v>Fa</v>
          </cell>
          <cell r="H3115">
            <v>19.2</v>
          </cell>
          <cell r="I3115" t="str">
            <v>%</v>
          </cell>
          <cell r="J3115" t="str">
            <v>JMF &amp; sesuai</v>
          </cell>
        </row>
        <row r="3116">
          <cell r="D3116">
            <v>35</v>
          </cell>
          <cell r="E3116" t="str">
            <v>:  Agregat Kasar</v>
          </cell>
          <cell r="G3116" t="str">
            <v>Ca</v>
          </cell>
          <cell r="H3116">
            <v>33.6</v>
          </cell>
          <cell r="I3116" t="str">
            <v>%</v>
          </cell>
          <cell r="J3116" t="str">
            <v>dgn Spesifikasi</v>
          </cell>
        </row>
        <row r="3117">
          <cell r="D3117">
            <v>45</v>
          </cell>
          <cell r="E3117" t="str">
            <v>: Sirtu</v>
          </cell>
          <cell r="G3117" t="str">
            <v>Sr</v>
          </cell>
          <cell r="H3117">
            <v>43.2</v>
          </cell>
          <cell r="I3117" t="str">
            <v>%</v>
          </cell>
        </row>
        <row r="3118">
          <cell r="A3118">
            <v>9</v>
          </cell>
          <cell r="C3118" t="str">
            <v>Berat Jenis Material :</v>
          </cell>
          <cell r="L3118" t="str">
            <v>A.</v>
          </cell>
          <cell r="N3118" t="str">
            <v>TENAGA</v>
          </cell>
        </row>
        <row r="3119">
          <cell r="C3119" t="str">
            <v>-  Beton</v>
          </cell>
          <cell r="G3119" t="str">
            <v>D1</v>
          </cell>
          <cell r="H3119">
            <v>2.25</v>
          </cell>
          <cell r="I3119" t="str">
            <v>T/M3</v>
          </cell>
        </row>
        <row r="3120">
          <cell r="C3120" t="str">
            <v>-  Semen</v>
          </cell>
          <cell r="G3120" t="str">
            <v>D2</v>
          </cell>
          <cell r="H3120">
            <v>3</v>
          </cell>
          <cell r="I3120" t="str">
            <v>T/M3</v>
          </cell>
          <cell r="L3120" t="str">
            <v>1.</v>
          </cell>
          <cell r="N3120" t="str">
            <v>Pekerja</v>
          </cell>
          <cell r="O3120" t="str">
            <v>(L01)</v>
          </cell>
          <cell r="P3120" t="str">
            <v>jam</v>
          </cell>
          <cell r="Q3120">
            <v>5.3012050000000004</v>
          </cell>
          <cell r="R3120">
            <v>2857.14</v>
          </cell>
          <cell r="U3120">
            <v>15146.284336999999</v>
          </cell>
        </row>
        <row r="3121">
          <cell r="C3121" t="str">
            <v>-  Agregat Halus</v>
          </cell>
          <cell r="G3121" t="str">
            <v>D3</v>
          </cell>
          <cell r="H3121">
            <v>2.1</v>
          </cell>
          <cell r="I3121" t="str">
            <v>T/M3</v>
          </cell>
          <cell r="L3121" t="str">
            <v>2.</v>
          </cell>
          <cell r="N3121" t="str">
            <v>Tukang</v>
          </cell>
          <cell r="O3121" t="str">
            <v>(L02)</v>
          </cell>
          <cell r="P3121" t="str">
            <v>jam</v>
          </cell>
          <cell r="Q3121">
            <v>1.7670680000000001</v>
          </cell>
          <cell r="R3121">
            <v>4285.71</v>
          </cell>
          <cell r="U3121">
            <v>7573.1421689999997</v>
          </cell>
        </row>
        <row r="3122">
          <cell r="C3122" t="str">
            <v>-  Agregat Kasar</v>
          </cell>
          <cell r="G3122" t="str">
            <v>D4</v>
          </cell>
          <cell r="H3122">
            <v>2.1</v>
          </cell>
          <cell r="I3122" t="str">
            <v>T/M3</v>
          </cell>
          <cell r="L3122" t="str">
            <v>3.</v>
          </cell>
          <cell r="N3122" t="str">
            <v>Mandor</v>
          </cell>
          <cell r="O3122" t="str">
            <v>(L03)</v>
          </cell>
          <cell r="P3122" t="str">
            <v>jam</v>
          </cell>
          <cell r="Q3122">
            <v>0.44176700000000002</v>
          </cell>
          <cell r="R3122">
            <v>3214.29</v>
          </cell>
          <cell r="U3122">
            <v>1419.96747</v>
          </cell>
        </row>
        <row r="3123">
          <cell r="C3123" t="str">
            <v>-  Sirtu</v>
          </cell>
          <cell r="G3123" t="str">
            <v>D5</v>
          </cell>
          <cell r="H3123">
            <v>1.8</v>
          </cell>
          <cell r="I3123" t="str">
            <v>T/M3</v>
          </cell>
        </row>
        <row r="3125">
          <cell r="A3125" t="str">
            <v>II.</v>
          </cell>
          <cell r="C3125" t="str">
            <v>URUTAN KERJA</v>
          </cell>
          <cell r="Q3125" t="str">
            <v>JUMLAH HARGA TENAGA</v>
          </cell>
          <cell r="U3125">
            <v>24139.393975999999</v>
          </cell>
        </row>
        <row r="3126">
          <cell r="A3126">
            <v>1</v>
          </cell>
          <cell r="C3126" t="str">
            <v>Semen, pasir, batu kerikil dan air dicampur dan diaduk</v>
          </cell>
        </row>
        <row r="3127">
          <cell r="C3127" t="str">
            <v>menjadi beton dengan menggunakan Concrete Mixer</v>
          </cell>
          <cell r="L3127" t="str">
            <v>B.</v>
          </cell>
          <cell r="N3127" t="str">
            <v>BAHAN</v>
          </cell>
        </row>
        <row r="3128">
          <cell r="A3128">
            <v>2</v>
          </cell>
          <cell r="C3128" t="str">
            <v>Beton di-cor ke dalam bekisting yang telah disiapkan</v>
          </cell>
        </row>
        <row r="3129">
          <cell r="A3129">
            <v>3</v>
          </cell>
          <cell r="C3129" t="str">
            <v>Penyelesaian dan perapihan setelah pemasangan</v>
          </cell>
          <cell r="L3129" t="str">
            <v>1.</v>
          </cell>
          <cell r="N3129" t="str">
            <v>Semen</v>
          </cell>
          <cell r="O3129" t="str">
            <v>(M12)</v>
          </cell>
          <cell r="P3129" t="str">
            <v>Kg</v>
          </cell>
          <cell r="Q3129">
            <v>92.25</v>
          </cell>
          <cell r="R3129">
            <v>688.65625</v>
          </cell>
          <cell r="U3129">
            <v>63528.539062000003</v>
          </cell>
        </row>
        <row r="3130">
          <cell r="L3130" t="str">
            <v>2.</v>
          </cell>
          <cell r="N3130" t="str">
            <v>Pasir</v>
          </cell>
          <cell r="O3130" t="str">
            <v>(M01)</v>
          </cell>
          <cell r="P3130" t="str">
            <v>M3</v>
          </cell>
          <cell r="Q3130">
            <v>0.21085699999999999</v>
          </cell>
          <cell r="R3130">
            <v>54300</v>
          </cell>
          <cell r="U3130">
            <v>11449.542857</v>
          </cell>
        </row>
        <row r="3131">
          <cell r="A3131" t="str">
            <v>III.</v>
          </cell>
          <cell r="C3131" t="str">
            <v>PEMAKAIAN BAHAN, ALAT DAN TENAGA</v>
          </cell>
          <cell r="L3131" t="str">
            <v>3.</v>
          </cell>
          <cell r="N3131" t="str">
            <v>Agregat Kasar</v>
          </cell>
          <cell r="O3131" t="str">
            <v>(M03)</v>
          </cell>
          <cell r="P3131" t="str">
            <v>M3</v>
          </cell>
          <cell r="Q3131">
            <v>0.36899999999999999</v>
          </cell>
          <cell r="R3131">
            <v>222345.54558000001</v>
          </cell>
          <cell r="U3131">
            <v>82045.506318999993</v>
          </cell>
        </row>
        <row r="3132">
          <cell r="L3132" t="str">
            <v>5.</v>
          </cell>
          <cell r="N3132" t="str">
            <v>Kayu Perancah</v>
          </cell>
          <cell r="O3132" t="str">
            <v>(M19)</v>
          </cell>
          <cell r="P3132" t="str">
            <v>M3</v>
          </cell>
          <cell r="Q3132">
            <v>0.05</v>
          </cell>
          <cell r="R3132">
            <v>1466250</v>
          </cell>
          <cell r="U3132">
            <v>73312.5</v>
          </cell>
        </row>
        <row r="3133">
          <cell r="A3133" t="str">
            <v>1.</v>
          </cell>
          <cell r="C3133" t="str">
            <v>BAHAN</v>
          </cell>
          <cell r="L3133" t="str">
            <v>6.</v>
          </cell>
          <cell r="N3133" t="str">
            <v>Paku</v>
          </cell>
          <cell r="O3133" t="str">
            <v>(M18)</v>
          </cell>
          <cell r="P3133" t="str">
            <v>Kg</v>
          </cell>
          <cell r="Q3133">
            <v>0.4</v>
          </cell>
          <cell r="R3133">
            <v>5500</v>
          </cell>
          <cell r="U3133">
            <v>2200</v>
          </cell>
        </row>
        <row r="3134">
          <cell r="A3134" t="str">
            <v>1.a.</v>
          </cell>
          <cell r="C3134" t="str">
            <v>Semen (PC)          =</v>
          </cell>
          <cell r="D3134" t="str">
            <v>{Sm x D1 x 1000} x 1.025</v>
          </cell>
          <cell r="G3134" t="str">
            <v>(M12)</v>
          </cell>
          <cell r="H3134">
            <v>92.25</v>
          </cell>
          <cell r="I3134" t="str">
            <v>Kg</v>
          </cell>
        </row>
        <row r="3135">
          <cell r="A3135" t="str">
            <v>1.b.</v>
          </cell>
          <cell r="C3135" t="str">
            <v>Agregat Halus</v>
          </cell>
          <cell r="D3135" t="str">
            <v>{(Ps x D1) : D3} x 1.025</v>
          </cell>
          <cell r="G3135" t="str">
            <v>(M01)</v>
          </cell>
          <cell r="H3135">
            <v>0.21085699999999999</v>
          </cell>
          <cell r="I3135" t="str">
            <v>M3</v>
          </cell>
          <cell r="Q3135" t="str">
            <v>JUMLAH HARGA BAHAN</v>
          </cell>
          <cell r="U3135">
            <v>232536.088239</v>
          </cell>
        </row>
        <row r="3136">
          <cell r="A3136" t="str">
            <v>1.c.</v>
          </cell>
          <cell r="C3136" t="str">
            <v>Agregat Kasar</v>
          </cell>
          <cell r="D3136" t="str">
            <v>{(Kr x D1) : D4} x 1.025</v>
          </cell>
          <cell r="G3136" t="str">
            <v>(M03)</v>
          </cell>
          <cell r="H3136">
            <v>0.36899999999999999</v>
          </cell>
          <cell r="I3136" t="str">
            <v>M3</v>
          </cell>
          <cell r="J3136" t="str">
            <v>Agregat Kasar</v>
          </cell>
        </row>
        <row r="3137">
          <cell r="C3137" t="str">
            <v>Sirtu</v>
          </cell>
          <cell r="H3137">
            <v>0.55349999999999999</v>
          </cell>
          <cell r="I3137" t="str">
            <v>M3</v>
          </cell>
        </row>
        <row r="3138">
          <cell r="A3138" t="str">
            <v>1.e.</v>
          </cell>
          <cell r="C3138" t="str">
            <v>Bekisting</v>
          </cell>
          <cell r="G3138" t="str">
            <v>(M19)</v>
          </cell>
          <cell r="H3138">
            <v>0.05</v>
          </cell>
          <cell r="I3138" t="str">
            <v>M3</v>
          </cell>
        </row>
        <row r="3139">
          <cell r="A3139" t="str">
            <v>1.f</v>
          </cell>
          <cell r="C3139" t="str">
            <v>Paku</v>
          </cell>
          <cell r="G3139" t="str">
            <v>(M18)</v>
          </cell>
          <cell r="H3139">
            <v>0.4</v>
          </cell>
          <cell r="I3139" t="str">
            <v>Kg</v>
          </cell>
        </row>
        <row r="3141">
          <cell r="A3141" t="str">
            <v>2.</v>
          </cell>
          <cell r="C3141" t="str">
            <v>ALAT</v>
          </cell>
        </row>
        <row r="3142">
          <cell r="A3142" t="str">
            <v>2.a.</v>
          </cell>
          <cell r="C3142" t="str">
            <v>CONCRETE MIXER</v>
          </cell>
          <cell r="G3142" t="str">
            <v>(E06)</v>
          </cell>
        </row>
        <row r="3143">
          <cell r="C3143" t="str">
            <v>Kapasitas Alat</v>
          </cell>
          <cell r="G3143" t="str">
            <v>V</v>
          </cell>
          <cell r="H3143">
            <v>500</v>
          </cell>
          <cell r="I3143" t="str">
            <v>liter</v>
          </cell>
        </row>
        <row r="3144">
          <cell r="C3144" t="str">
            <v>Faktor Efisiensi Alat</v>
          </cell>
          <cell r="G3144" t="str">
            <v>Fa</v>
          </cell>
          <cell r="H3144">
            <v>0.83</v>
          </cell>
          <cell r="I3144" t="str">
            <v>-</v>
          </cell>
        </row>
        <row r="3145">
          <cell r="C3145" t="str">
            <v>Waktu siklus   :</v>
          </cell>
          <cell r="D3145" t="str">
            <v>(T1 + T2 + T3 + T4)</v>
          </cell>
          <cell r="G3145" t="str">
            <v>Ts</v>
          </cell>
        </row>
        <row r="3146">
          <cell r="C3146" t="str">
            <v>-  Memuat</v>
          </cell>
          <cell r="G3146" t="str">
            <v>T1</v>
          </cell>
          <cell r="H3146">
            <v>3</v>
          </cell>
          <cell r="I3146" t="str">
            <v>menit</v>
          </cell>
        </row>
        <row r="3147">
          <cell r="C3147" t="str">
            <v>-  Mengaduk</v>
          </cell>
          <cell r="G3147" t="str">
            <v>T2</v>
          </cell>
          <cell r="H3147">
            <v>2</v>
          </cell>
          <cell r="I3147" t="str">
            <v>menit</v>
          </cell>
        </row>
        <row r="3148">
          <cell r="C3148" t="str">
            <v>-  Menuang</v>
          </cell>
          <cell r="G3148" t="str">
            <v>T3</v>
          </cell>
          <cell r="H3148">
            <v>3</v>
          </cell>
          <cell r="I3148" t="str">
            <v>menit</v>
          </cell>
        </row>
        <row r="3149">
          <cell r="C3149" t="str">
            <v>-  Tunggu, dll.</v>
          </cell>
          <cell r="G3149" t="str">
            <v>T4</v>
          </cell>
          <cell r="H3149">
            <v>3</v>
          </cell>
          <cell r="I3149" t="str">
            <v>menit</v>
          </cell>
        </row>
        <row r="3150">
          <cell r="G3150" t="str">
            <v>Ts</v>
          </cell>
          <cell r="H3150">
            <v>11</v>
          </cell>
          <cell r="I3150" t="str">
            <v>menit</v>
          </cell>
        </row>
        <row r="3152">
          <cell r="C3152" t="str">
            <v>Kap. Prod. / jam  =</v>
          </cell>
          <cell r="D3152" t="str">
            <v>V x Fa x 60</v>
          </cell>
          <cell r="G3152" t="str">
            <v>Q1</v>
          </cell>
          <cell r="H3152">
            <v>2.263636</v>
          </cell>
          <cell r="I3152" t="str">
            <v>M3</v>
          </cell>
        </row>
        <row r="3153">
          <cell r="D3153" t="str">
            <v>1000 x Ts</v>
          </cell>
        </row>
        <row r="3155">
          <cell r="C3155" t="str">
            <v>Koefisien Alat / M3</v>
          </cell>
          <cell r="D3155" t="str">
            <v>=   1  :  Q1</v>
          </cell>
          <cell r="G3155" t="str">
            <v>(E06)</v>
          </cell>
          <cell r="H3155">
            <v>0.44176700000000002</v>
          </cell>
          <cell r="I3155" t="str">
            <v>jam</v>
          </cell>
        </row>
        <row r="3159">
          <cell r="J3159" t="str">
            <v>Berlanjut ke hal. berikut.</v>
          </cell>
        </row>
        <row r="3160">
          <cell r="A3160" t="str">
            <v>ITEM PEMBAYARAN NO.</v>
          </cell>
          <cell r="D3160" t="str">
            <v>: 5.5.(2)</v>
          </cell>
          <cell r="J3160" t="str">
            <v>Analisa EI-718</v>
          </cell>
        </row>
        <row r="3161">
          <cell r="A3161" t="str">
            <v>JENIS PEKERJAAN</v>
          </cell>
          <cell r="D3161" t="str">
            <v>: Pekerjaan LFAS Kelas B</v>
          </cell>
        </row>
        <row r="3162">
          <cell r="A3162" t="str">
            <v>SATUAN PEMBAYARAN</v>
          </cell>
          <cell r="D3162" t="str">
            <v>:  M3</v>
          </cell>
          <cell r="H3162" t="str">
            <v>URAIAN ANALISA HARGA SATUAN</v>
          </cell>
        </row>
        <row r="3163">
          <cell r="J3163" t="str">
            <v>Lanjutan</v>
          </cell>
        </row>
        <row r="3165">
          <cell r="A3165" t="str">
            <v>No.</v>
          </cell>
          <cell r="C3165" t="str">
            <v>U R A I A N</v>
          </cell>
          <cell r="G3165" t="str">
            <v>KODE</v>
          </cell>
          <cell r="H3165" t="str">
            <v>KOEF.</v>
          </cell>
          <cell r="I3165" t="str">
            <v>SATUAN</v>
          </cell>
          <cell r="J3165" t="str">
            <v>KETERANGAN</v>
          </cell>
        </row>
        <row r="3168">
          <cell r="A3168" t="str">
            <v>2.b.</v>
          </cell>
          <cell r="C3168" t="str">
            <v>WATER TANK TRUCK</v>
          </cell>
          <cell r="G3168" t="str">
            <v>(E23)</v>
          </cell>
        </row>
        <row r="3169">
          <cell r="C3169" t="str">
            <v>Volume Tanki Air</v>
          </cell>
          <cell r="G3169" t="str">
            <v>V</v>
          </cell>
          <cell r="H3169">
            <v>4</v>
          </cell>
          <cell r="I3169" t="str">
            <v>M3</v>
          </cell>
        </row>
        <row r="3170">
          <cell r="C3170" t="str">
            <v>Kebutuhan air / M3 beton</v>
          </cell>
          <cell r="G3170" t="str">
            <v>Wc</v>
          </cell>
          <cell r="H3170">
            <v>5.5350000000000003E-2</v>
          </cell>
          <cell r="I3170" t="str">
            <v>M3</v>
          </cell>
        </row>
        <row r="3171">
          <cell r="C3171" t="str">
            <v>Faktor Efiesiensi Alat</v>
          </cell>
          <cell r="G3171" t="str">
            <v>Fa</v>
          </cell>
          <cell r="H3171">
            <v>0.83</v>
          </cell>
          <cell r="I3171" t="str">
            <v>-</v>
          </cell>
        </row>
        <row r="3172">
          <cell r="C3172" t="str">
            <v>Pengisian Tanki / jam</v>
          </cell>
          <cell r="G3172" t="str">
            <v>n</v>
          </cell>
          <cell r="H3172">
            <v>1</v>
          </cell>
          <cell r="I3172" t="str">
            <v>kali</v>
          </cell>
        </row>
        <row r="3174">
          <cell r="C3174" t="str">
            <v>Kap. Prod. / jam  =</v>
          </cell>
          <cell r="D3174" t="str">
            <v>V x Fa x n</v>
          </cell>
          <cell r="G3174" t="str">
            <v>Q2</v>
          </cell>
          <cell r="H3174">
            <v>59.981932999999998</v>
          </cell>
          <cell r="I3174" t="str">
            <v>M3</v>
          </cell>
        </row>
        <row r="3175">
          <cell r="D3175" t="str">
            <v>Wc</v>
          </cell>
        </row>
        <row r="3177">
          <cell r="C3177" t="str">
            <v>Koefisien Alat / M3</v>
          </cell>
          <cell r="D3177" t="str">
            <v>=   1  :  Q2</v>
          </cell>
          <cell r="G3177" t="str">
            <v>(E23)</v>
          </cell>
          <cell r="H3177">
            <v>1.6671999999999999E-2</v>
          </cell>
          <cell r="I3177" t="str">
            <v>jam</v>
          </cell>
        </row>
        <row r="3179">
          <cell r="A3179" t="str">
            <v>2.c.</v>
          </cell>
          <cell r="C3179" t="str">
            <v>CONCRETE VIBRATOR</v>
          </cell>
          <cell r="G3179" t="str">
            <v>(E20)</v>
          </cell>
        </row>
        <row r="3180">
          <cell r="C3180" t="str">
            <v>Kebutuhan Alat Penggetar Beton ini disesuaikan dengan</v>
          </cell>
        </row>
        <row r="3181">
          <cell r="C3181" t="str">
            <v>kapasitas produksi Alat Pencampur (Concrete Mixer)</v>
          </cell>
        </row>
        <row r="3183">
          <cell r="C3183" t="str">
            <v>Kap. Prod. / jam  =</v>
          </cell>
          <cell r="D3183" t="str">
            <v>Kap.Prod./Jam Alat Concrete Mixer</v>
          </cell>
          <cell r="G3183" t="str">
            <v>Q3</v>
          </cell>
          <cell r="H3183">
            <v>2.263636</v>
          </cell>
          <cell r="I3183" t="str">
            <v>M3</v>
          </cell>
        </row>
        <row r="3185">
          <cell r="C3185" t="str">
            <v>Koefisien Alat / M3</v>
          </cell>
          <cell r="D3185" t="str">
            <v>=   1  :  Q3</v>
          </cell>
          <cell r="G3185" t="str">
            <v>(E20)</v>
          </cell>
          <cell r="H3185">
            <v>0.44176700000000002</v>
          </cell>
          <cell r="I3185" t="str">
            <v>jam</v>
          </cell>
        </row>
        <row r="3187">
          <cell r="A3187" t="str">
            <v>2.c.</v>
          </cell>
          <cell r="C3187" t="str">
            <v>ALAT BANTU</v>
          </cell>
        </row>
        <row r="3188">
          <cell r="C3188" t="str">
            <v>Diperlukan  :</v>
          </cell>
        </row>
        <row r="3189">
          <cell r="C3189" t="str">
            <v>- Sekop</v>
          </cell>
          <cell r="D3189" t="str">
            <v>=  2  buah</v>
          </cell>
        </row>
        <row r="3190">
          <cell r="C3190" t="str">
            <v>- Pacul</v>
          </cell>
          <cell r="D3190" t="str">
            <v>=  2  buah</v>
          </cell>
        </row>
        <row r="3191">
          <cell r="C3191" t="str">
            <v>- Sendok Semen</v>
          </cell>
          <cell r="D3191" t="str">
            <v>=  2  buah</v>
          </cell>
        </row>
        <row r="3192">
          <cell r="C3192" t="str">
            <v>- Ember Cor</v>
          </cell>
          <cell r="D3192" t="str">
            <v>=  4  buah</v>
          </cell>
        </row>
        <row r="3193">
          <cell r="C3193" t="str">
            <v>- Gerobak Dorong</v>
          </cell>
          <cell r="D3193" t="str">
            <v>=  1  buah</v>
          </cell>
        </row>
        <row r="3195">
          <cell r="A3195" t="str">
            <v>3.</v>
          </cell>
          <cell r="C3195" t="str">
            <v>TENAGA</v>
          </cell>
        </row>
        <row r="3196">
          <cell r="C3196" t="str">
            <v>Produksi Beton dalam 1 hari</v>
          </cell>
          <cell r="E3196" t="str">
            <v>=  Tk x Q1</v>
          </cell>
          <cell r="G3196" t="str">
            <v>Qt</v>
          </cell>
          <cell r="H3196">
            <v>15.845454999999999</v>
          </cell>
          <cell r="I3196" t="str">
            <v>M3</v>
          </cell>
        </row>
        <row r="3198">
          <cell r="C3198" t="str">
            <v>Kebutuhan tenaga :</v>
          </cell>
          <cell r="D3198" t="str">
            <v>- Mandor</v>
          </cell>
          <cell r="G3198" t="str">
            <v>M</v>
          </cell>
          <cell r="H3198">
            <v>1</v>
          </cell>
          <cell r="I3198" t="str">
            <v>orang</v>
          </cell>
        </row>
        <row r="3199">
          <cell r="D3199" t="str">
            <v>- Tukang</v>
          </cell>
          <cell r="G3199" t="str">
            <v>Tb</v>
          </cell>
          <cell r="H3199">
            <v>4</v>
          </cell>
          <cell r="I3199" t="str">
            <v>orang</v>
          </cell>
        </row>
        <row r="3200">
          <cell r="D3200" t="str">
            <v>- Pekerja</v>
          </cell>
          <cell r="G3200" t="str">
            <v>P</v>
          </cell>
          <cell r="H3200">
            <v>12</v>
          </cell>
          <cell r="I3200" t="str">
            <v>orang</v>
          </cell>
        </row>
        <row r="3202">
          <cell r="C3202" t="str">
            <v>Koefisien Tenaga / M3   :</v>
          </cell>
        </row>
        <row r="3203">
          <cell r="D3203" t="str">
            <v>-  Mandor</v>
          </cell>
          <cell r="E3203" t="str">
            <v>= (Tk x M) : Qt</v>
          </cell>
          <cell r="G3203" t="str">
            <v>(L03)</v>
          </cell>
          <cell r="H3203">
            <v>0.44176700000000002</v>
          </cell>
          <cell r="I3203" t="str">
            <v>jam</v>
          </cell>
        </row>
        <row r="3204">
          <cell r="D3204" t="str">
            <v>-  Tukang</v>
          </cell>
          <cell r="E3204" t="str">
            <v>= (Tk x Tb) : Qt</v>
          </cell>
          <cell r="G3204" t="str">
            <v>(L02)</v>
          </cell>
          <cell r="H3204">
            <v>1.7670680000000001</v>
          </cell>
          <cell r="I3204" t="str">
            <v>jam</v>
          </cell>
        </row>
        <row r="3205">
          <cell r="D3205" t="str">
            <v>-  Pekerja</v>
          </cell>
          <cell r="E3205" t="str">
            <v>= (Tk x P) : Qt</v>
          </cell>
          <cell r="G3205" t="str">
            <v>(L01)</v>
          </cell>
          <cell r="H3205">
            <v>5.3012050000000004</v>
          </cell>
          <cell r="I3205" t="str">
            <v>jam</v>
          </cell>
        </row>
        <row r="3208">
          <cell r="A3208" t="str">
            <v>4.</v>
          </cell>
          <cell r="C3208" t="str">
            <v>HARGA DASAR SATUAN UPAH, BAHAN DAN ALAT</v>
          </cell>
        </row>
        <row r="3209">
          <cell r="C3209" t="str">
            <v>Lihat lampiran.</v>
          </cell>
        </row>
        <row r="3218">
          <cell r="J3218" t="str">
            <v>Berlanjut ke hal. berikut.</v>
          </cell>
        </row>
        <row r="3219">
          <cell r="A3219" t="str">
            <v>ITEM PEMBAYARAN NO.</v>
          </cell>
          <cell r="D3219" t="str">
            <v>: 5.5.(2)</v>
          </cell>
          <cell r="J3219" t="str">
            <v>Analisa EI-718</v>
          </cell>
        </row>
        <row r="3220">
          <cell r="A3220" t="str">
            <v>JENIS PEKERJAAN</v>
          </cell>
          <cell r="D3220" t="str">
            <v>: Pekerjaan LFAS Kelas B</v>
          </cell>
        </row>
        <row r="3221">
          <cell r="A3221" t="str">
            <v>SATUAN PEMBAYARAN</v>
          </cell>
          <cell r="D3221" t="str">
            <v>:  M3</v>
          </cell>
          <cell r="H3221" t="str">
            <v>URAIAN ANALISA HARGA SATUAN</v>
          </cell>
        </row>
        <row r="3222">
          <cell r="J3222" t="str">
            <v>Lanjutan</v>
          </cell>
        </row>
        <row r="3224">
          <cell r="A3224" t="str">
            <v>No.</v>
          </cell>
          <cell r="C3224" t="str">
            <v>U R A I A N</v>
          </cell>
          <cell r="G3224" t="str">
            <v>KODE</v>
          </cell>
          <cell r="H3224" t="str">
            <v>KOEF.</v>
          </cell>
          <cell r="I3224" t="str">
            <v>SATUAN</v>
          </cell>
          <cell r="J3224" t="str">
            <v>KETERANGAN</v>
          </cell>
        </row>
        <row r="3227">
          <cell r="A3227" t="str">
            <v>5.</v>
          </cell>
          <cell r="C3227" t="str">
            <v>ANALISA HARGA SATUAN PEKERJAAN</v>
          </cell>
        </row>
        <row r="3228">
          <cell r="C3228" t="str">
            <v>Lihat perhitungan dalam FORMULIR STANDAR UNTUK</v>
          </cell>
        </row>
        <row r="3229">
          <cell r="C3229" t="str">
            <v>PEREKEMAN ANALISA MASING-MASING HARGA</v>
          </cell>
        </row>
        <row r="3230">
          <cell r="C3230" t="str">
            <v>SATUAN.</v>
          </cell>
        </row>
        <row r="3231">
          <cell r="C3231" t="str">
            <v>Didapat Harga Satuan Pekerjaan :</v>
          </cell>
        </row>
        <row r="3233">
          <cell r="C3233" t="str">
            <v>Rp.</v>
          </cell>
          <cell r="D3233">
            <v>313349.42307399999</v>
          </cell>
          <cell r="E3233" t="str">
            <v>/ M3</v>
          </cell>
        </row>
        <row r="3236">
          <cell r="A3236" t="str">
            <v>6.</v>
          </cell>
          <cell r="C3236" t="str">
            <v>MASA PELAKSANAAN YANG DIPERLUKAN</v>
          </cell>
        </row>
        <row r="3237">
          <cell r="C3237" t="str">
            <v>Masa Pelaksanaan :</v>
          </cell>
          <cell r="D3237" t="str">
            <v>. . . . . . . . . . . .</v>
          </cell>
        </row>
        <row r="3239">
          <cell r="A3239" t="str">
            <v>7.</v>
          </cell>
          <cell r="C3239" t="str">
            <v>VOLUME PEKERJAAN YANG DIPERLUKAN</v>
          </cell>
        </row>
        <row r="3240">
          <cell r="C3240" t="str">
            <v>Volume pekerjaan  :</v>
          </cell>
          <cell r="D3240">
            <v>1</v>
          </cell>
          <cell r="E3240" t="str">
            <v>M3</v>
          </cell>
        </row>
        <row r="3281">
          <cell r="A3281" t="str">
            <v>ITEM PEMBAYARAN NO.</v>
          </cell>
          <cell r="D3281" t="str">
            <v>: 5.5.(3)</v>
          </cell>
          <cell r="J3281" t="str">
            <v>Analisa EI-718</v>
          </cell>
          <cell r="T3281" t="str">
            <v>Analisa EI-718</v>
          </cell>
        </row>
        <row r="3282">
          <cell r="A3282" t="str">
            <v>JENIS PEKERJAAN</v>
          </cell>
          <cell r="D3282" t="str">
            <v>: Pekerjaan LPAS Kelas C</v>
          </cell>
        </row>
        <row r="3283">
          <cell r="A3283" t="str">
            <v>SATUAN PEMBAYARAN</v>
          </cell>
          <cell r="D3283" t="str">
            <v>:  M3</v>
          </cell>
          <cell r="H3283" t="str">
            <v>URAIAN ANALISA HARGA SATUAN</v>
          </cell>
          <cell r="L3283" t="str">
            <v>FORMULIR STANDAR UNTUK</v>
          </cell>
        </row>
        <row r="3284">
          <cell r="L3284" t="str">
            <v>PEREKAMAN ANALISA MASING-MASING HARGA SATUAN</v>
          </cell>
        </row>
        <row r="3285">
          <cell r="L3285">
            <v>0</v>
          </cell>
        </row>
        <row r="3286">
          <cell r="A3286" t="str">
            <v>No.</v>
          </cell>
          <cell r="C3286" t="str">
            <v>U R A I A N</v>
          </cell>
          <cell r="G3286" t="str">
            <v>KODE</v>
          </cell>
          <cell r="H3286" t="str">
            <v>KOEF.</v>
          </cell>
          <cell r="I3286" t="str">
            <v>SATUAN</v>
          </cell>
          <cell r="J3286" t="str">
            <v>KETERANGAN</v>
          </cell>
        </row>
        <row r="3288">
          <cell r="L3288" t="str">
            <v>PROYEK</v>
          </cell>
          <cell r="O3288" t="str">
            <v>:</v>
          </cell>
        </row>
        <row r="3289">
          <cell r="A3289" t="str">
            <v>I.</v>
          </cell>
          <cell r="C3289" t="str">
            <v>ASUMSI</v>
          </cell>
          <cell r="L3289" t="str">
            <v>No. PAKET KONTRAK</v>
          </cell>
          <cell r="O3289" t="str">
            <v>:</v>
          </cell>
        </row>
        <row r="3290">
          <cell r="A3290">
            <v>1</v>
          </cell>
          <cell r="C3290" t="str">
            <v>Menggunakan alat (cara mekanik)</v>
          </cell>
          <cell r="L3290" t="str">
            <v>NAMA PAKET</v>
          </cell>
          <cell r="O3290" t="str">
            <v>:</v>
          </cell>
        </row>
        <row r="3291">
          <cell r="A3291">
            <v>2</v>
          </cell>
          <cell r="C3291" t="str">
            <v>Lokasi pekerjaan : sepanjang jalan</v>
          </cell>
          <cell r="L3291" t="str">
            <v>PROP / KAB / KODYA</v>
          </cell>
          <cell r="O3291" t="str">
            <v>:</v>
          </cell>
        </row>
        <row r="3292">
          <cell r="A3292">
            <v>3</v>
          </cell>
          <cell r="C3292" t="str">
            <v>Agregat merupakan bahan Lapis Pondasi Agregat</v>
          </cell>
          <cell r="L3292" t="str">
            <v>ITEM PEMBAYARAN NO.</v>
          </cell>
          <cell r="O3292" t="str">
            <v>: 5.5.(3)</v>
          </cell>
          <cell r="R3292" t="str">
            <v>PERKIRAAN VOL. PEK.</v>
          </cell>
          <cell r="T3292" t="str">
            <v>:</v>
          </cell>
          <cell r="U3292">
            <v>1</v>
          </cell>
        </row>
        <row r="3293">
          <cell r="C3293" t="str">
            <v>Kelas C yang telah dicampur di base camp dan</v>
          </cell>
          <cell r="L3293" t="str">
            <v>JENIS PEKERJAAN</v>
          </cell>
          <cell r="O3293" t="str">
            <v>: Pekerjaan LPAS Kelas C</v>
          </cell>
          <cell r="R3293" t="str">
            <v>TOTAL HARGA (Rp.)</v>
          </cell>
          <cell r="T3293" t="str">
            <v>:</v>
          </cell>
          <cell r="U3293">
            <v>31522.779455</v>
          </cell>
        </row>
        <row r="3294">
          <cell r="C3294" t="str">
            <v>selanjutnya dimuat ke truck dengan wheel loader</v>
          </cell>
        </row>
        <row r="3295">
          <cell r="A3295">
            <v>4</v>
          </cell>
          <cell r="C3295" t="str">
            <v>Jarak rata-rata Base camp ke lokasi pekerjaan</v>
          </cell>
          <cell r="G3295" t="str">
            <v>L</v>
          </cell>
          <cell r="H3295">
            <v>0</v>
          </cell>
          <cell r="I3295" t="str">
            <v>KM</v>
          </cell>
          <cell r="L3295" t="str">
            <v>SATUAN PEMBAYARAN</v>
          </cell>
          <cell r="O3295" t="str">
            <v>:  M3</v>
          </cell>
          <cell r="R3295" t="str">
            <v>% THD. BIAYA PROYEK</v>
          </cell>
          <cell r="T3295" t="str">
            <v>:</v>
          </cell>
          <cell r="U3295" t="str">
            <v>#DIV/0!</v>
          </cell>
        </row>
        <row r="3296">
          <cell r="A3296">
            <v>5</v>
          </cell>
          <cell r="C3296" t="str">
            <v>Jam kerja efektif per-hari</v>
          </cell>
          <cell r="G3296" t="str">
            <v>Tk</v>
          </cell>
          <cell r="H3296">
            <v>7</v>
          </cell>
          <cell r="I3296" t="str">
            <v>jam</v>
          </cell>
        </row>
        <row r="3297">
          <cell r="A3297">
            <v>6</v>
          </cell>
          <cell r="C3297" t="str">
            <v>Kadar Semen Minimum (Spesifikasi)</v>
          </cell>
          <cell r="G3297" t="str">
            <v>Ks</v>
          </cell>
          <cell r="H3297">
            <v>250</v>
          </cell>
          <cell r="I3297" t="str">
            <v>Kg/M3</v>
          </cell>
        </row>
        <row r="3298">
          <cell r="A3298">
            <v>7</v>
          </cell>
          <cell r="C3298" t="str">
            <v>Perbandingan Air/Semen Maksimum (Spesifikasi)</v>
          </cell>
          <cell r="G3298" t="str">
            <v>Wcr</v>
          </cell>
          <cell r="H3298">
            <v>0.6</v>
          </cell>
          <cell r="I3298" t="str">
            <v>-</v>
          </cell>
          <cell r="L3298" t="str">
            <v>NO.</v>
          </cell>
          <cell r="N3298" t="str">
            <v>KOMPONEN</v>
          </cell>
          <cell r="P3298" t="str">
            <v>SATUAN</v>
          </cell>
          <cell r="Q3298" t="str">
            <v>KUANTITAS</v>
          </cell>
          <cell r="R3298" t="str">
            <v>SATUAN</v>
          </cell>
          <cell r="S3298" t="str">
            <v>HARGA</v>
          </cell>
        </row>
        <row r="3299">
          <cell r="A3299">
            <v>8</v>
          </cell>
          <cell r="C3299" t="str">
            <v>Perbandingan Camp.</v>
          </cell>
          <cell r="D3299">
            <v>12</v>
          </cell>
          <cell r="E3299" t="str">
            <v>:  Semen</v>
          </cell>
          <cell r="G3299" t="str">
            <v>Sm</v>
          </cell>
          <cell r="H3299">
            <v>12</v>
          </cell>
          <cell r="I3299" t="str">
            <v>%</v>
          </cell>
          <cell r="J3299" t="str">
            <v>Berdasarkan</v>
          </cell>
          <cell r="R3299" t="str">
            <v>(Rp.)</v>
          </cell>
          <cell r="S3299" t="str">
            <v>(Rp.)</v>
          </cell>
        </row>
        <row r="3300">
          <cell r="D3300">
            <v>47</v>
          </cell>
          <cell r="E3300" t="str">
            <v>:  Agregat Halus</v>
          </cell>
          <cell r="G3300" t="str">
            <v>Fa</v>
          </cell>
          <cell r="H3300">
            <v>41.4</v>
          </cell>
          <cell r="I3300" t="str">
            <v>%</v>
          </cell>
          <cell r="J3300" t="str">
            <v>JMF &amp; sesuai</v>
          </cell>
        </row>
        <row r="3301">
          <cell r="D3301">
            <v>38</v>
          </cell>
          <cell r="E3301" t="str">
            <v>:  Agregat Kasar</v>
          </cell>
          <cell r="G3301" t="str">
            <v>Ca</v>
          </cell>
          <cell r="H3301">
            <v>33.4</v>
          </cell>
          <cell r="I3301" t="str">
            <v>%</v>
          </cell>
          <cell r="J3301">
            <v>0</v>
          </cell>
        </row>
        <row r="3302">
          <cell r="D3302">
            <v>15</v>
          </cell>
          <cell r="E3302" t="str">
            <v>: Tanah</v>
          </cell>
          <cell r="G3302" t="str">
            <v>Tnh</v>
          </cell>
          <cell r="H3302">
            <v>13.2</v>
          </cell>
          <cell r="I3302" t="str">
            <v>%</v>
          </cell>
        </row>
        <row r="3303">
          <cell r="A3303">
            <v>9</v>
          </cell>
          <cell r="C3303" t="str">
            <v>Berat Jenis Material :</v>
          </cell>
          <cell r="L3303" t="str">
            <v>A.</v>
          </cell>
          <cell r="N3303" t="str">
            <v>TENAGA</v>
          </cell>
        </row>
        <row r="3304">
          <cell r="C3304" t="str">
            <v>-  Beton</v>
          </cell>
          <cell r="G3304" t="str">
            <v>D1</v>
          </cell>
          <cell r="H3304">
            <v>2.25</v>
          </cell>
          <cell r="I3304" t="str">
            <v>T/M3</v>
          </cell>
        </row>
        <row r="3305">
          <cell r="C3305" t="str">
            <v>-  Semen</v>
          </cell>
          <cell r="G3305" t="str">
            <v>D2</v>
          </cell>
          <cell r="H3305">
            <v>3</v>
          </cell>
          <cell r="I3305" t="str">
            <v>T/M3</v>
          </cell>
          <cell r="L3305" t="str">
            <v>1.</v>
          </cell>
          <cell r="N3305" t="str">
            <v>Pekerja</v>
          </cell>
          <cell r="O3305" t="str">
            <v>(L01)</v>
          </cell>
          <cell r="P3305" t="str">
            <v>jam</v>
          </cell>
          <cell r="Q3305">
            <v>5.3012050000000004</v>
          </cell>
          <cell r="R3305">
            <v>2857.14</v>
          </cell>
          <cell r="U3305">
            <v>15146.284336999999</v>
          </cell>
        </row>
        <row r="3306">
          <cell r="C3306" t="str">
            <v>-  Agregat Kelas C</v>
          </cell>
          <cell r="G3306" t="str">
            <v>D3</v>
          </cell>
          <cell r="H3306">
            <v>1.9</v>
          </cell>
          <cell r="I3306" t="str">
            <v>T/M3</v>
          </cell>
          <cell r="L3306" t="str">
            <v>2.</v>
          </cell>
          <cell r="N3306" t="str">
            <v>Tukang</v>
          </cell>
          <cell r="O3306" t="str">
            <v>(L02)</v>
          </cell>
          <cell r="P3306" t="str">
            <v>jam</v>
          </cell>
          <cell r="Q3306">
            <v>1.7670680000000001</v>
          </cell>
          <cell r="R3306">
            <v>4285.71</v>
          </cell>
          <cell r="U3306">
            <v>7573.1421689999997</v>
          </cell>
        </row>
        <row r="3307">
          <cell r="C3307">
            <v>0</v>
          </cell>
          <cell r="G3307">
            <v>0</v>
          </cell>
          <cell r="H3307">
            <v>0</v>
          </cell>
          <cell r="I3307">
            <v>0</v>
          </cell>
          <cell r="L3307" t="str">
            <v>3.</v>
          </cell>
          <cell r="N3307" t="str">
            <v>Mandor</v>
          </cell>
          <cell r="O3307" t="str">
            <v>(L03)</v>
          </cell>
          <cell r="P3307" t="str">
            <v>jam</v>
          </cell>
          <cell r="Q3307">
            <v>0.44176700000000002</v>
          </cell>
          <cell r="R3307">
            <v>3214.29</v>
          </cell>
          <cell r="U3307">
            <v>1419.96747</v>
          </cell>
        </row>
        <row r="3308">
          <cell r="C3308">
            <v>0</v>
          </cell>
        </row>
        <row r="3309">
          <cell r="A3309" t="str">
            <v>II.</v>
          </cell>
          <cell r="C3309" t="str">
            <v>URUTAN KERJA</v>
          </cell>
          <cell r="Q3309" t="str">
            <v>JUMLAH HARGA TENAGA</v>
          </cell>
          <cell r="U3309">
            <v>24139.393975999999</v>
          </cell>
        </row>
        <row r="3310">
          <cell r="A3310">
            <v>1</v>
          </cell>
          <cell r="C3310" t="str">
            <v>Semen, pasir, batu kerikil dan air dicampur dan diaduk</v>
          </cell>
        </row>
        <row r="3311">
          <cell r="C3311" t="str">
            <v>menjadi beton dengan menggunakan Concrete Mixer</v>
          </cell>
          <cell r="L3311" t="str">
            <v>B.</v>
          </cell>
          <cell r="N3311" t="str">
            <v>BAHAN</v>
          </cell>
        </row>
        <row r="3312">
          <cell r="A3312">
            <v>2</v>
          </cell>
          <cell r="C3312" t="str">
            <v>Beton di-cor ke dalam bekisting yang telah disiapkan</v>
          </cell>
        </row>
        <row r="3313">
          <cell r="A3313">
            <v>3</v>
          </cell>
          <cell r="C3313" t="str">
            <v>Penyelesaian dan perapihan setelah pemasangan</v>
          </cell>
          <cell r="L3313" t="str">
            <v>1.</v>
          </cell>
          <cell r="N3313" t="str">
            <v>Semen</v>
          </cell>
          <cell r="O3313" t="str">
            <v>(M12)</v>
          </cell>
          <cell r="P3313" t="str">
            <v>Kg</v>
          </cell>
          <cell r="Q3313">
            <v>276.75</v>
          </cell>
          <cell r="R3313">
            <v>1357.5</v>
          </cell>
          <cell r="U3313">
            <v>375688.125</v>
          </cell>
        </row>
        <row r="3314">
          <cell r="L3314" t="str">
            <v>2.</v>
          </cell>
          <cell r="N3314" t="str">
            <v>Aggregat Klas C</v>
          </cell>
          <cell r="O3314" t="str">
            <v>(M01)</v>
          </cell>
          <cell r="P3314" t="str">
            <v>M3</v>
          </cell>
          <cell r="Q3314">
            <v>0.50251999999999997</v>
          </cell>
          <cell r="R3314">
            <v>141787.08464700001</v>
          </cell>
          <cell r="U3314">
            <v>71250.808464999995</v>
          </cell>
        </row>
        <row r="3315">
          <cell r="A3315" t="str">
            <v>III.</v>
          </cell>
          <cell r="C3315" t="str">
            <v>PEMAKAIAN BAHAN, ALAT DAN TENAGA</v>
          </cell>
        </row>
        <row r="3317">
          <cell r="A3317" t="str">
            <v>1.</v>
          </cell>
          <cell r="C3317" t="str">
            <v>BAHAN</v>
          </cell>
        </row>
        <row r="3318">
          <cell r="A3318" t="str">
            <v>1.a.</v>
          </cell>
          <cell r="C3318" t="str">
            <v>Semen (PC)          =</v>
          </cell>
          <cell r="D3318" t="str">
            <v>{Sm x D1 x 1000} x 1.025</v>
          </cell>
          <cell r="G3318" t="str">
            <v>(M12)</v>
          </cell>
          <cell r="H3318">
            <v>276.75</v>
          </cell>
          <cell r="I3318" t="str">
            <v>Kg</v>
          </cell>
        </row>
        <row r="3319">
          <cell r="A3319" t="str">
            <v>1.b.</v>
          </cell>
          <cell r="C3319" t="str">
            <v>Agregat Kelas C</v>
          </cell>
          <cell r="D3319" t="str">
            <v>{(Ps x D1) : D3} x 1.025</v>
          </cell>
          <cell r="G3319" t="str">
            <v>(M01)</v>
          </cell>
          <cell r="H3319">
            <v>0.50251999999999997</v>
          </cell>
          <cell r="I3319" t="str">
            <v>M3</v>
          </cell>
        </row>
        <row r="3320">
          <cell r="A3320" t="str">
            <v>1.c.</v>
          </cell>
          <cell r="C3320">
            <v>0</v>
          </cell>
          <cell r="D3320">
            <v>0</v>
          </cell>
          <cell r="G3320">
            <v>0</v>
          </cell>
          <cell r="H3320">
            <v>0</v>
          </cell>
          <cell r="I3320">
            <v>0</v>
          </cell>
          <cell r="J3320">
            <v>0</v>
          </cell>
        </row>
        <row r="3321">
          <cell r="A3321" t="str">
            <v>1.e.</v>
          </cell>
          <cell r="C3321" t="str">
            <v>Bekisting</v>
          </cell>
          <cell r="G3321" t="str">
            <v>(M19)</v>
          </cell>
          <cell r="H3321">
            <v>0.05</v>
          </cell>
          <cell r="I3321" t="str">
            <v>M3</v>
          </cell>
        </row>
        <row r="3322">
          <cell r="A3322" t="str">
            <v>1.f</v>
          </cell>
          <cell r="C3322" t="str">
            <v>Paku</v>
          </cell>
          <cell r="G3322" t="str">
            <v>(M18)</v>
          </cell>
          <cell r="H3322">
            <v>0.4</v>
          </cell>
          <cell r="I3322" t="str">
            <v>Kg</v>
          </cell>
        </row>
        <row r="3324">
          <cell r="A3324" t="str">
            <v>2.</v>
          </cell>
          <cell r="C3324" t="str">
            <v>ALAT</v>
          </cell>
        </row>
        <row r="3325">
          <cell r="A3325" t="str">
            <v>2.a.</v>
          </cell>
          <cell r="C3325" t="str">
            <v>CONCRETE MIXER</v>
          </cell>
          <cell r="G3325" t="str">
            <v>(E06)</v>
          </cell>
        </row>
        <row r="3326">
          <cell r="C3326" t="str">
            <v>Kapasitas Alat</v>
          </cell>
          <cell r="G3326" t="str">
            <v>V</v>
          </cell>
          <cell r="H3326">
            <v>500</v>
          </cell>
          <cell r="I3326" t="str">
            <v>liter</v>
          </cell>
        </row>
        <row r="3327">
          <cell r="C3327" t="str">
            <v>Faktor Efisiensi Alat</v>
          </cell>
          <cell r="G3327" t="str">
            <v>Fa</v>
          </cell>
          <cell r="H3327">
            <v>0.83</v>
          </cell>
          <cell r="I3327" t="str">
            <v>-</v>
          </cell>
        </row>
        <row r="3328">
          <cell r="C3328" t="str">
            <v>Waktu siklus   :</v>
          </cell>
          <cell r="D3328" t="str">
            <v>(T1 + T2 + T3 + T4)</v>
          </cell>
          <cell r="G3328" t="str">
            <v>Ts</v>
          </cell>
        </row>
        <row r="3329">
          <cell r="C3329" t="str">
            <v>-  Memuat</v>
          </cell>
          <cell r="G3329" t="str">
            <v>T1</v>
          </cell>
          <cell r="H3329">
            <v>3</v>
          </cell>
          <cell r="I3329" t="str">
            <v>menit</v>
          </cell>
        </row>
        <row r="3330">
          <cell r="C3330" t="str">
            <v>-  Mengaduk</v>
          </cell>
          <cell r="G3330" t="str">
            <v>T2</v>
          </cell>
          <cell r="H3330">
            <v>2</v>
          </cell>
          <cell r="I3330" t="str">
            <v>menit</v>
          </cell>
        </row>
        <row r="3331">
          <cell r="C3331" t="str">
            <v>-  Menuang</v>
          </cell>
          <cell r="G3331" t="str">
            <v>T3</v>
          </cell>
          <cell r="H3331">
            <v>3</v>
          </cell>
          <cell r="I3331" t="str">
            <v>menit</v>
          </cell>
        </row>
        <row r="3332">
          <cell r="C3332" t="str">
            <v>-  Tunggu, dll.</v>
          </cell>
          <cell r="G3332" t="str">
            <v>T4</v>
          </cell>
          <cell r="H3332">
            <v>3</v>
          </cell>
          <cell r="I3332" t="str">
            <v>menit</v>
          </cell>
        </row>
        <row r="3333">
          <cell r="G3333" t="str">
            <v>Ts</v>
          </cell>
          <cell r="H3333">
            <v>11</v>
          </cell>
          <cell r="I3333" t="str">
            <v>menit</v>
          </cell>
        </row>
        <row r="3335">
          <cell r="C3335" t="str">
            <v>Kap. Prod. / jam  =</v>
          </cell>
          <cell r="D3335" t="str">
            <v>V x Fa x 60</v>
          </cell>
          <cell r="G3335" t="str">
            <v>Q1</v>
          </cell>
          <cell r="H3335">
            <v>2.263636</v>
          </cell>
          <cell r="I3335" t="str">
            <v>M3</v>
          </cell>
        </row>
        <row r="3336">
          <cell r="D3336" t="str">
            <v>1000 x Ts</v>
          </cell>
        </row>
        <row r="3338">
          <cell r="C3338" t="str">
            <v>Koefisien Alat / M3</v>
          </cell>
          <cell r="D3338" t="str">
            <v>=   1  :  Q1</v>
          </cell>
          <cell r="G3338" t="str">
            <v>(E06)</v>
          </cell>
          <cell r="H3338">
            <v>0.44176700000000002</v>
          </cell>
          <cell r="I3338" t="str">
            <v>jam</v>
          </cell>
        </row>
        <row r="3342">
          <cell r="J3342" t="str">
            <v>Berlanjut ke hal. berikut.</v>
          </cell>
        </row>
        <row r="3343">
          <cell r="A3343" t="str">
            <v>ITEM PEMBAYARAN NO.</v>
          </cell>
          <cell r="D3343" t="str">
            <v>: 5.5.(3)</v>
          </cell>
          <cell r="J3343" t="str">
            <v>Analisa EI-718</v>
          </cell>
        </row>
        <row r="3344">
          <cell r="A3344" t="str">
            <v>JENIS PEKERJAAN</v>
          </cell>
          <cell r="D3344" t="str">
            <v>: Pekerjaan LPAS Kelas C</v>
          </cell>
        </row>
        <row r="3345">
          <cell r="A3345" t="str">
            <v>SATUAN PEMBAYARAN</v>
          </cell>
          <cell r="D3345" t="str">
            <v>:  M3</v>
          </cell>
          <cell r="H3345" t="str">
            <v>URAIAN ANALISA HARGA SATUAN</v>
          </cell>
        </row>
        <row r="3346">
          <cell r="J3346" t="str">
            <v>Lanjutan</v>
          </cell>
        </row>
        <row r="3348">
          <cell r="A3348" t="str">
            <v>No.</v>
          </cell>
          <cell r="C3348" t="str">
            <v>U R A I A N</v>
          </cell>
          <cell r="G3348" t="str">
            <v>KODE</v>
          </cell>
          <cell r="H3348" t="str">
            <v>KOEF.</v>
          </cell>
          <cell r="I3348" t="str">
            <v>SATUAN</v>
          </cell>
          <cell r="J3348" t="str">
            <v>KETERANGAN</v>
          </cell>
        </row>
        <row r="3351">
          <cell r="A3351" t="str">
            <v>2.b.</v>
          </cell>
          <cell r="C3351" t="str">
            <v>WATER TANK TRUCK</v>
          </cell>
          <cell r="G3351" t="str">
            <v>(E23)</v>
          </cell>
        </row>
        <row r="3352">
          <cell r="C3352" t="str">
            <v>Volume Tanki Air</v>
          </cell>
          <cell r="G3352" t="str">
            <v>V</v>
          </cell>
          <cell r="H3352">
            <v>4</v>
          </cell>
          <cell r="I3352" t="str">
            <v>M3</v>
          </cell>
        </row>
        <row r="3353">
          <cell r="C3353" t="str">
            <v>Kebutuhan air / M3 beton</v>
          </cell>
          <cell r="G3353" t="str">
            <v>Wc</v>
          </cell>
          <cell r="H3353">
            <v>0.16605</v>
          </cell>
          <cell r="I3353" t="str">
            <v>M3</v>
          </cell>
        </row>
        <row r="3354">
          <cell r="C3354" t="str">
            <v>Faktor Efiesiensi Alat</v>
          </cell>
          <cell r="G3354" t="str">
            <v>Fa</v>
          </cell>
          <cell r="H3354">
            <v>0.83</v>
          </cell>
          <cell r="I3354" t="str">
            <v>-</v>
          </cell>
        </row>
        <row r="3355">
          <cell r="C3355" t="str">
            <v>Pengisian Tanki / jam</v>
          </cell>
          <cell r="G3355" t="str">
            <v>n</v>
          </cell>
          <cell r="H3355">
            <v>1</v>
          </cell>
          <cell r="I3355" t="str">
            <v>kali</v>
          </cell>
        </row>
        <row r="3357">
          <cell r="C3357" t="str">
            <v>Kap. Prod. / jam  =</v>
          </cell>
          <cell r="D3357" t="str">
            <v>V x Fa x n</v>
          </cell>
          <cell r="G3357" t="str">
            <v>Q2</v>
          </cell>
          <cell r="H3357">
            <v>19.993977999999998</v>
          </cell>
          <cell r="I3357" t="str">
            <v>M3</v>
          </cell>
        </row>
        <row r="3358">
          <cell r="D3358" t="str">
            <v>Wc</v>
          </cell>
        </row>
        <row r="3360">
          <cell r="C3360" t="str">
            <v>Koefisien Alat / M3</v>
          </cell>
          <cell r="D3360" t="str">
            <v>=   1  :  Q2</v>
          </cell>
          <cell r="G3360" t="str">
            <v>(E23)</v>
          </cell>
          <cell r="H3360">
            <v>5.0014999999999997E-2</v>
          </cell>
          <cell r="I3360" t="str">
            <v>jam</v>
          </cell>
        </row>
        <row r="3362">
          <cell r="A3362" t="str">
            <v>2.c.</v>
          </cell>
          <cell r="C3362" t="str">
            <v>CONCRETE VIBRATOR</v>
          </cell>
          <cell r="G3362" t="str">
            <v>(E20)</v>
          </cell>
        </row>
        <row r="3363">
          <cell r="C3363" t="str">
            <v>Kebutuhan Alat Penggetar Beton ini disesuaikan dengan</v>
          </cell>
        </row>
        <row r="3364">
          <cell r="C3364" t="str">
            <v>kapasitas produksi Alat Pencampur (Concrete Mixer)</v>
          </cell>
        </row>
        <row r="3366">
          <cell r="C3366" t="str">
            <v>Kap. Prod. / jam  =</v>
          </cell>
          <cell r="D3366" t="str">
            <v>Kap.Prod./Jam Alat Concrete Mixer</v>
          </cell>
          <cell r="G3366" t="str">
            <v>Q3</v>
          </cell>
          <cell r="H3366">
            <v>2.263636</v>
          </cell>
          <cell r="I3366" t="str">
            <v>M3</v>
          </cell>
        </row>
        <row r="3368">
          <cell r="C3368" t="str">
            <v>Koefisien Alat / M3</v>
          </cell>
          <cell r="D3368" t="str">
            <v>=   1  :  Q3</v>
          </cell>
          <cell r="G3368" t="str">
            <v>(E20)</v>
          </cell>
          <cell r="H3368">
            <v>0.44176700000000002</v>
          </cell>
          <cell r="I3368" t="str">
            <v>jam</v>
          </cell>
        </row>
        <row r="3370">
          <cell r="A3370" t="str">
            <v>2.c.</v>
          </cell>
          <cell r="C3370" t="str">
            <v>ALAT BANTU</v>
          </cell>
        </row>
        <row r="3371">
          <cell r="C3371" t="str">
            <v>Diperlukan  :</v>
          </cell>
        </row>
        <row r="3372">
          <cell r="C3372" t="str">
            <v>- Sekop</v>
          </cell>
          <cell r="D3372" t="str">
            <v>=  2  buah</v>
          </cell>
        </row>
        <row r="3373">
          <cell r="C3373" t="str">
            <v>- Pacul</v>
          </cell>
          <cell r="D3373" t="str">
            <v>=  2  buah</v>
          </cell>
        </row>
        <row r="3374">
          <cell r="C3374" t="str">
            <v>- Sendok Semen</v>
          </cell>
          <cell r="D3374" t="str">
            <v>=  2  buah</v>
          </cell>
        </row>
        <row r="3375">
          <cell r="C3375" t="str">
            <v>- Ember Cor</v>
          </cell>
          <cell r="D3375" t="str">
            <v>=  4  buah</v>
          </cell>
        </row>
        <row r="3376">
          <cell r="C3376" t="str">
            <v>- Gerobak Dorong</v>
          </cell>
          <cell r="D3376" t="str">
            <v>=  1  buah</v>
          </cell>
        </row>
        <row r="3378">
          <cell r="A3378" t="str">
            <v>3.</v>
          </cell>
          <cell r="C3378" t="str">
            <v>TENAGA</v>
          </cell>
        </row>
        <row r="3379">
          <cell r="C3379" t="str">
            <v>Produksi Beton dalam 1 hari</v>
          </cell>
          <cell r="E3379" t="str">
            <v>=  Tk x Q1</v>
          </cell>
          <cell r="G3379" t="str">
            <v>Qt</v>
          </cell>
          <cell r="H3379">
            <v>15.845454999999999</v>
          </cell>
          <cell r="I3379" t="str">
            <v>M3</v>
          </cell>
        </row>
        <row r="3381">
          <cell r="C3381" t="str">
            <v>Kebutuhan tenaga :</v>
          </cell>
          <cell r="D3381" t="str">
            <v>- Mandor</v>
          </cell>
          <cell r="G3381" t="str">
            <v>M</v>
          </cell>
          <cell r="H3381">
            <v>1</v>
          </cell>
          <cell r="I3381" t="str">
            <v>orang</v>
          </cell>
        </row>
        <row r="3382">
          <cell r="D3382" t="str">
            <v>- Tukang</v>
          </cell>
          <cell r="G3382" t="str">
            <v>Tb</v>
          </cell>
          <cell r="H3382">
            <v>4</v>
          </cell>
          <cell r="I3382" t="str">
            <v>orang</v>
          </cell>
        </row>
        <row r="3383">
          <cell r="D3383" t="str">
            <v>- Pekerja</v>
          </cell>
          <cell r="G3383" t="str">
            <v>P</v>
          </cell>
          <cell r="H3383">
            <v>12</v>
          </cell>
          <cell r="I3383" t="str">
            <v>orang</v>
          </cell>
        </row>
        <row r="3385">
          <cell r="C3385" t="str">
            <v>Koefisien Tenaga / M3   :</v>
          </cell>
        </row>
        <row r="3386">
          <cell r="D3386" t="str">
            <v>-  Mandor</v>
          </cell>
          <cell r="E3386" t="str">
            <v>= (Tk x M) : Qt</v>
          </cell>
          <cell r="G3386" t="str">
            <v>(L03)</v>
          </cell>
          <cell r="H3386">
            <v>0.44176700000000002</v>
          </cell>
          <cell r="I3386" t="str">
            <v>jam</v>
          </cell>
        </row>
        <row r="3387">
          <cell r="D3387" t="str">
            <v>-  Tukang</v>
          </cell>
          <cell r="E3387" t="str">
            <v>= (Tk x Tb) : Qt</v>
          </cell>
          <cell r="G3387" t="str">
            <v>(L02)</v>
          </cell>
          <cell r="H3387">
            <v>1.7670680000000001</v>
          </cell>
          <cell r="I3387" t="str">
            <v>jam</v>
          </cell>
        </row>
        <row r="3388">
          <cell r="D3388" t="str">
            <v>-  Pekerja</v>
          </cell>
          <cell r="E3388" t="str">
            <v>= (Tk x P) : Qt</v>
          </cell>
          <cell r="G3388" t="str">
            <v>(L01)</v>
          </cell>
          <cell r="H3388">
            <v>5.3012050000000004</v>
          </cell>
          <cell r="I3388" t="str">
            <v>jam</v>
          </cell>
        </row>
        <row r="3391">
          <cell r="A3391" t="str">
            <v>4.</v>
          </cell>
          <cell r="C3391" t="str">
            <v>HARGA DASAR SATUAN UPAH, BAHAN DAN ALAT</v>
          </cell>
        </row>
        <row r="3392">
          <cell r="C3392" t="str">
            <v>Lihat lampiran.</v>
          </cell>
        </row>
        <row r="3401">
          <cell r="J3401" t="str">
            <v>Berlanjut ke hal. berikut.</v>
          </cell>
        </row>
        <row r="3402">
          <cell r="A3402" t="str">
            <v>ITEM PEMBAYARAN NO.</v>
          </cell>
          <cell r="D3402" t="str">
            <v>: 5.5.(3)</v>
          </cell>
          <cell r="J3402" t="str">
            <v>Analisa EI-718</v>
          </cell>
        </row>
        <row r="3403">
          <cell r="A3403" t="str">
            <v>JENIS PEKERJAAN</v>
          </cell>
          <cell r="D3403" t="str">
            <v>: Pekerjaan LPAS Kelas C</v>
          </cell>
        </row>
        <row r="3404">
          <cell r="A3404" t="str">
            <v>SATUAN PEMBAYARAN</v>
          </cell>
          <cell r="D3404" t="str">
            <v>:  M3</v>
          </cell>
          <cell r="H3404" t="str">
            <v>URAIAN ANALISA HARGA SATUAN</v>
          </cell>
        </row>
        <row r="3405">
          <cell r="J3405" t="str">
            <v>Lanjutan</v>
          </cell>
        </row>
        <row r="3407">
          <cell r="A3407" t="str">
            <v>No.</v>
          </cell>
          <cell r="C3407" t="str">
            <v>U R A I A N</v>
          </cell>
          <cell r="G3407" t="str">
            <v>KODE</v>
          </cell>
          <cell r="H3407" t="str">
            <v>KOEF.</v>
          </cell>
          <cell r="I3407" t="str">
            <v>SATUAN</v>
          </cell>
          <cell r="J3407" t="str">
            <v>KETERANGAN</v>
          </cell>
        </row>
        <row r="3410">
          <cell r="A3410" t="str">
            <v>5.</v>
          </cell>
          <cell r="C3410" t="str">
            <v>ANALISA HARGA SATUAN PEKERJAAN</v>
          </cell>
        </row>
        <row r="3411">
          <cell r="C3411" t="str">
            <v>Lihat perhitungan dalam FORMULIR STANDAR UNTUK</v>
          </cell>
        </row>
        <row r="3412">
          <cell r="C3412" t="str">
            <v>PEREKEMAN ANALISA MASING-MASING HARGA</v>
          </cell>
        </row>
        <row r="3413">
          <cell r="C3413" t="str">
            <v>SATUAN.</v>
          </cell>
        </row>
        <row r="3414">
          <cell r="C3414" t="str">
            <v>Didapat Harga Satuan Pekerjaan :</v>
          </cell>
        </row>
        <row r="3416">
          <cell r="C3416" t="str">
            <v>Rp.</v>
          </cell>
          <cell r="D3416">
            <v>634714.46174499998</v>
          </cell>
          <cell r="E3416" t="str">
            <v>/ M3</v>
          </cell>
        </row>
        <row r="3419">
          <cell r="A3419" t="str">
            <v>6.</v>
          </cell>
          <cell r="C3419" t="str">
            <v>MASA PELAKSANAAN YANG DIPERLUKAN</v>
          </cell>
        </row>
        <row r="3420">
          <cell r="C3420" t="str">
            <v>Masa Pelaksanaan :</v>
          </cell>
          <cell r="D3420" t="str">
            <v>. . . . . . . . . . . .</v>
          </cell>
        </row>
        <row r="3422">
          <cell r="A3422" t="str">
            <v>7.</v>
          </cell>
          <cell r="C3422" t="str">
            <v>VOLUME PEKERJAAN YANG DIPERLUKAN</v>
          </cell>
        </row>
        <row r="3423">
          <cell r="C3423" t="str">
            <v>Volume pekerjaan  :</v>
          </cell>
          <cell r="D3423">
            <v>1</v>
          </cell>
          <cell r="E3423" t="str">
            <v>M3</v>
          </cell>
        </row>
        <row r="3463">
          <cell r="A3463" t="str">
            <v>ITEM  PEMBAYARAN</v>
          </cell>
          <cell r="D3463" t="str">
            <v>:  5.7 (1)</v>
          </cell>
          <cell r="J3463" t="str">
            <v>Analisa EI-7171</v>
          </cell>
        </row>
        <row r="3464">
          <cell r="A3464" t="str">
            <v>JENIS PEKERJAAN</v>
          </cell>
          <cell r="D3464" t="str">
            <v>: Wet  Lean Concrete (Tebal 10 cm)</v>
          </cell>
        </row>
        <row r="3465">
          <cell r="A3465" t="str">
            <v>SATUAN</v>
          </cell>
          <cell r="E3465" t="str">
            <v>: M2</v>
          </cell>
        </row>
        <row r="3469">
          <cell r="A3469" t="str">
            <v>UNIT PERHITUNGAN :</v>
          </cell>
          <cell r="D3469">
            <v>100</v>
          </cell>
          <cell r="E3469" t="str">
            <v>M3</v>
          </cell>
          <cell r="G3469" t="str">
            <v>URAIAN ANALISA HARGA SATUAN</v>
          </cell>
        </row>
        <row r="3471">
          <cell r="A3471" t="str">
            <v>No.</v>
          </cell>
          <cell r="C3471" t="str">
            <v>U R A I A N</v>
          </cell>
          <cell r="G3471" t="str">
            <v>KODE</v>
          </cell>
          <cell r="H3471" t="str">
            <v>KOEF.</v>
          </cell>
          <cell r="I3471" t="str">
            <v>SATUAN</v>
          </cell>
          <cell r="J3471" t="str">
            <v>KETERANGAN</v>
          </cell>
        </row>
        <row r="3474">
          <cell r="A3474" t="str">
            <v>I.</v>
          </cell>
          <cell r="C3474" t="str">
            <v>ASUMSI</v>
          </cell>
        </row>
        <row r="3475">
          <cell r="A3475">
            <v>1</v>
          </cell>
          <cell r="C3475" t="str">
            <v>Menggunakan cara mekanik</v>
          </cell>
        </row>
        <row r="3476">
          <cell r="A3476">
            <v>2</v>
          </cell>
          <cell r="C3476" t="str">
            <v>Tebal   Lean Concrete  =</v>
          </cell>
          <cell r="H3476">
            <v>10</v>
          </cell>
          <cell r="I3476" t="str">
            <v>CM</v>
          </cell>
        </row>
        <row r="3477">
          <cell r="A3477">
            <v>3</v>
          </cell>
          <cell r="C3477" t="str">
            <v>Beton  ready mix  diterima  di lokasi  pekerjaan</v>
          </cell>
        </row>
        <row r="3478">
          <cell r="A3478">
            <v>4</v>
          </cell>
          <cell r="C3478" t="str">
            <v>Jam kerja efektif per-hari</v>
          </cell>
          <cell r="G3478" t="str">
            <v>Tk</v>
          </cell>
          <cell r="H3478">
            <v>7</v>
          </cell>
          <cell r="I3478" t="str">
            <v>jam</v>
          </cell>
        </row>
        <row r="3479">
          <cell r="A3479">
            <v>5</v>
          </cell>
          <cell r="C3479" t="str">
            <v>Harga ready mix franco lokasi/ proyek</v>
          </cell>
          <cell r="G3479">
            <v>0</v>
          </cell>
          <cell r="H3479">
            <v>0</v>
          </cell>
          <cell r="I3479">
            <v>0</v>
          </cell>
        </row>
        <row r="3480">
          <cell r="C3480">
            <v>0</v>
          </cell>
        </row>
        <row r="3481">
          <cell r="C3481">
            <v>0</v>
          </cell>
        </row>
        <row r="3482">
          <cell r="A3482">
            <v>0</v>
          </cell>
        </row>
        <row r="3484">
          <cell r="A3484" t="str">
            <v>II.</v>
          </cell>
          <cell r="C3484" t="str">
            <v>URUTAN KERJA</v>
          </cell>
        </row>
        <row r="3485">
          <cell r="A3485">
            <v>1</v>
          </cell>
          <cell r="C3485" t="str">
            <v>Mal /bekisting/form work  dipersiapkan sesuai dengan</v>
          </cell>
        </row>
        <row r="3486">
          <cell r="C3486" t="str">
            <v>gambar dan persyaratan</v>
          </cell>
        </row>
        <row r="3487">
          <cell r="A3487">
            <v>2</v>
          </cell>
          <cell r="C3487" t="str">
            <v>Beton di-cor ke dalam mal yang telah disiapkan</v>
          </cell>
        </row>
        <row r="3488">
          <cell r="A3488">
            <v>3</v>
          </cell>
          <cell r="C3488" t="str">
            <v>Penghamparan dan perataan dilakukan dengan</v>
          </cell>
        </row>
        <row r="3489">
          <cell r="C3489" t="str">
            <v>dengan memakai alat Slip Form Paver</v>
          </cell>
        </row>
        <row r="3490">
          <cell r="A3490">
            <v>0</v>
          </cell>
        </row>
        <row r="3491">
          <cell r="A3491" t="str">
            <v>III.</v>
          </cell>
          <cell r="C3491" t="str">
            <v>PEMAKAIAN BAHAN, ALAT DAN TENAGA</v>
          </cell>
        </row>
        <row r="3493">
          <cell r="A3493">
            <v>1</v>
          </cell>
          <cell r="C3493" t="str">
            <v>BAHAN</v>
          </cell>
        </row>
        <row r="3494">
          <cell r="A3494" t="str">
            <v>1.a.</v>
          </cell>
          <cell r="C3494" t="str">
            <v>Beton  K-125 Ready mix =  100  * 1.05</v>
          </cell>
          <cell r="H3494">
            <v>105</v>
          </cell>
          <cell r="I3494" t="str">
            <v>M3</v>
          </cell>
        </row>
        <row r="3495">
          <cell r="C3495" t="str">
            <v>Volume  Beton  per M2 = 0,1*1 =</v>
          </cell>
          <cell r="E3495" t="str">
            <v>0,1  M3</v>
          </cell>
        </row>
        <row r="3496">
          <cell r="A3496" t="str">
            <v>b</v>
          </cell>
          <cell r="C3496" t="str">
            <v>Form Work</v>
          </cell>
          <cell r="D3496" t="str">
            <v>= 0.1*100</v>
          </cell>
          <cell r="H3496">
            <v>20</v>
          </cell>
          <cell r="I3496" t="str">
            <v>M2</v>
          </cell>
        </row>
        <row r="3498">
          <cell r="A3498" t="str">
            <v>2.</v>
          </cell>
          <cell r="C3498" t="str">
            <v>ALAT</v>
          </cell>
        </row>
        <row r="3499">
          <cell r="A3499" t="str">
            <v>2.a.</v>
          </cell>
          <cell r="C3499" t="str">
            <v>EXCAVATOR</v>
          </cell>
          <cell r="G3499" t="str">
            <v>(E10)</v>
          </cell>
        </row>
        <row r="3500">
          <cell r="C3500" t="str">
            <v>Kapasitas Bucket</v>
          </cell>
          <cell r="G3500" t="str">
            <v>V</v>
          </cell>
          <cell r="H3500">
            <v>0.93</v>
          </cell>
          <cell r="I3500" t="str">
            <v>M3</v>
          </cell>
        </row>
        <row r="3501">
          <cell r="C3501" t="str">
            <v>Faktor Bucket</v>
          </cell>
          <cell r="G3501" t="str">
            <v>Fb</v>
          </cell>
          <cell r="H3501">
            <v>1</v>
          </cell>
          <cell r="I3501" t="str">
            <v>-</v>
          </cell>
        </row>
        <row r="3502">
          <cell r="C3502" t="str">
            <v>Faktor  Efisiensi alat</v>
          </cell>
          <cell r="G3502" t="str">
            <v>Fa</v>
          </cell>
          <cell r="H3502">
            <v>0.83</v>
          </cell>
          <cell r="I3502" t="str">
            <v>-</v>
          </cell>
        </row>
        <row r="3503">
          <cell r="C3503" t="str">
            <v>Faktor Konversi</v>
          </cell>
          <cell r="G3503" t="str">
            <v>Fv</v>
          </cell>
          <cell r="H3503">
            <v>0.9</v>
          </cell>
        </row>
        <row r="3505">
          <cell r="C3505" t="str">
            <v>Waktu siklus</v>
          </cell>
          <cell r="G3505" t="str">
            <v>Ts1</v>
          </cell>
        </row>
        <row r="3506">
          <cell r="C3506" t="str">
            <v>- Menggali,  memuat dan berputar</v>
          </cell>
          <cell r="G3506" t="str">
            <v>T1</v>
          </cell>
          <cell r="H3506">
            <v>0.317</v>
          </cell>
          <cell r="I3506" t="str">
            <v>menit</v>
          </cell>
        </row>
        <row r="3507">
          <cell r="C3507" t="str">
            <v>- Lain-lain</v>
          </cell>
          <cell r="G3507" t="str">
            <v>T2</v>
          </cell>
          <cell r="H3507">
            <v>0.5</v>
          </cell>
          <cell r="I3507" t="str">
            <v>menit</v>
          </cell>
        </row>
        <row r="3508">
          <cell r="G3508" t="str">
            <v>Ts1</v>
          </cell>
          <cell r="H3508">
            <v>0.81699999999999995</v>
          </cell>
          <cell r="I3508" t="str">
            <v>menit</v>
          </cell>
        </row>
        <row r="3510">
          <cell r="C3510" t="str">
            <v>Kap. Prod. / jam =</v>
          </cell>
          <cell r="D3510" t="str">
            <v>V  x Fb x Fa x Fv x  60</v>
          </cell>
          <cell r="G3510" t="str">
            <v>Q1</v>
          </cell>
          <cell r="H3510">
            <v>5.101909</v>
          </cell>
          <cell r="I3510" t="str">
            <v>M3</v>
          </cell>
        </row>
        <row r="3511">
          <cell r="D3511" t="str">
            <v>Ts1 x Fk</v>
          </cell>
        </row>
        <row r="3513">
          <cell r="C3513" t="str">
            <v>Koefisien Alat / M3</v>
          </cell>
          <cell r="D3513" t="str">
            <v>=  1  :  Q1</v>
          </cell>
          <cell r="G3513" t="str">
            <v>-</v>
          </cell>
          <cell r="H3513">
            <v>0.19600500000000001</v>
          </cell>
          <cell r="I3513" t="str">
            <v>Jam</v>
          </cell>
        </row>
        <row r="3517">
          <cell r="A3517" t="str">
            <v>2.b.</v>
          </cell>
          <cell r="C3517" t="str">
            <v>SLIP FORM PAVER</v>
          </cell>
        </row>
        <row r="3522">
          <cell r="A3522" t="str">
            <v>2.c.</v>
          </cell>
          <cell r="C3522" t="str">
            <v>CONCRETE VIBRATOR</v>
          </cell>
          <cell r="G3522" t="str">
            <v>(E20)</v>
          </cell>
        </row>
        <row r="3523">
          <cell r="C3523" t="str">
            <v>Kebutuhan Alat Penggetar Beton ini disesuaikan dengan</v>
          </cell>
        </row>
        <row r="3524">
          <cell r="C3524" t="str">
            <v>kapasitas produksi Concrete  Pump</v>
          </cell>
        </row>
        <row r="3525">
          <cell r="C3525" t="str">
            <v>Kap. Prod. / jam  =</v>
          </cell>
          <cell r="G3525" t="str">
            <v>Q3</v>
          </cell>
          <cell r="H3525">
            <v>10</v>
          </cell>
          <cell r="I3525" t="str">
            <v>M3</v>
          </cell>
          <cell r="J3525" t="str">
            <v>Cek Kap prod</v>
          </cell>
        </row>
        <row r="3526">
          <cell r="C3526" t="str">
            <v>Kebutuhan utk</v>
          </cell>
          <cell r="D3526">
            <v>100</v>
          </cell>
          <cell r="E3526" t="str">
            <v>M3</v>
          </cell>
          <cell r="G3526" t="str">
            <v>(E20)</v>
          </cell>
          <cell r="H3526">
            <v>10.5</v>
          </cell>
          <cell r="I3526" t="str">
            <v>jam</v>
          </cell>
        </row>
        <row r="3528">
          <cell r="A3528" t="str">
            <v>2.c.</v>
          </cell>
          <cell r="C3528" t="str">
            <v>ALAT BANTU</v>
          </cell>
        </row>
        <row r="3529">
          <cell r="C3529" t="str">
            <v>Diperlukan  :</v>
          </cell>
        </row>
        <row r="3530">
          <cell r="C3530" t="str">
            <v>- Sekop</v>
          </cell>
          <cell r="D3530" t="str">
            <v>=  2  buah</v>
          </cell>
        </row>
        <row r="3531">
          <cell r="C3531" t="str">
            <v>- Pacul</v>
          </cell>
          <cell r="D3531" t="str">
            <v>=  2  buah</v>
          </cell>
        </row>
        <row r="3532">
          <cell r="C3532" t="str">
            <v>Dan lain-lain</v>
          </cell>
        </row>
        <row r="3534">
          <cell r="A3534" t="str">
            <v>3.</v>
          </cell>
          <cell r="C3534" t="str">
            <v>TENAGA</v>
          </cell>
        </row>
        <row r="3535">
          <cell r="C3535" t="str">
            <v>Kebutuhan utk</v>
          </cell>
          <cell r="D3535">
            <v>100</v>
          </cell>
          <cell r="E3535" t="str">
            <v>M3</v>
          </cell>
        </row>
        <row r="3536">
          <cell r="C3536" t="str">
            <v>- Pengawas</v>
          </cell>
          <cell r="E3536">
            <v>0</v>
          </cell>
          <cell r="G3536" t="str">
            <v>Pg</v>
          </cell>
          <cell r="H3536">
            <v>7</v>
          </cell>
          <cell r="I3536" t="str">
            <v>hour</v>
          </cell>
        </row>
        <row r="3537">
          <cell r="C3537" t="str">
            <v>- Mandor</v>
          </cell>
          <cell r="E3537" t="str">
            <v>= 1 orang hari</v>
          </cell>
          <cell r="G3537" t="str">
            <v>M</v>
          </cell>
          <cell r="H3537">
            <v>21</v>
          </cell>
          <cell r="I3537" t="str">
            <v>hour</v>
          </cell>
        </row>
        <row r="3538">
          <cell r="C3538" t="str">
            <v>- Tukang/ Tenaga  trampil</v>
          </cell>
          <cell r="E3538">
            <v>0</v>
          </cell>
          <cell r="G3538" t="str">
            <v>Tb</v>
          </cell>
          <cell r="H3538">
            <v>35</v>
          </cell>
          <cell r="I3538" t="str">
            <v>hour</v>
          </cell>
        </row>
        <row r="3539">
          <cell r="C3539" t="str">
            <v>- Pekerja</v>
          </cell>
          <cell r="E3539" t="str">
            <v>= 2 orang hari</v>
          </cell>
          <cell r="G3539" t="str">
            <v>P</v>
          </cell>
          <cell r="H3539">
            <v>49</v>
          </cell>
          <cell r="I3539" t="str">
            <v>hour</v>
          </cell>
        </row>
        <row r="3542">
          <cell r="C3542" t="str">
            <v>DOMINAN: Slip Form Paver</v>
          </cell>
        </row>
        <row r="3553">
          <cell r="A3553" t="str">
            <v>ITEM  PEMBAYARAN</v>
          </cell>
          <cell r="E3553" t="str">
            <v>:  5.7 (1)</v>
          </cell>
          <cell r="J3553" t="str">
            <v>Analisa EI-7171</v>
          </cell>
        </row>
        <row r="3554">
          <cell r="A3554" t="str">
            <v>JENIS PEKERJAAN</v>
          </cell>
          <cell r="E3554" t="str">
            <v>: Wet  Lean Concrete (Tebal 10 cm)</v>
          </cell>
        </row>
        <row r="3555">
          <cell r="A3555" t="str">
            <v>SATUAN</v>
          </cell>
          <cell r="E3555" t="str">
            <v>: M3</v>
          </cell>
        </row>
        <row r="3558">
          <cell r="A3558" t="str">
            <v>UNIT PERHITUNGAN :</v>
          </cell>
          <cell r="D3558">
            <v>100</v>
          </cell>
          <cell r="E3558" t="str">
            <v>M3</v>
          </cell>
          <cell r="G3558" t="str">
            <v>URAIAN ANALISA HARGA SATUAN</v>
          </cell>
        </row>
        <row r="3560">
          <cell r="A3560" t="str">
            <v>4.</v>
          </cell>
          <cell r="C3560" t="str">
            <v>HARGA DASAR SATUAN UPAH, BAHAN DAN ALAT</v>
          </cell>
        </row>
        <row r="3561">
          <cell r="C3561" t="str">
            <v>Lihat lampiran.</v>
          </cell>
        </row>
        <row r="3563">
          <cell r="A3563" t="str">
            <v>5.</v>
          </cell>
          <cell r="C3563" t="str">
            <v>ANALISA HARGA SATUAN PEKERJAAN</v>
          </cell>
        </row>
        <row r="3564">
          <cell r="C3564" t="str">
            <v>Lihat perhitungan dalam FORMULIR STANDAR UNTUK</v>
          </cell>
        </row>
        <row r="3565">
          <cell r="C3565" t="str">
            <v>PEREKEMAN ANALISA MASING-MASING HARGA</v>
          </cell>
        </row>
        <row r="3566">
          <cell r="C3566" t="str">
            <v>SATUAN.</v>
          </cell>
        </row>
        <row r="3567">
          <cell r="C3567" t="str">
            <v>Didapat Harga Satuan Pekerjaan :</v>
          </cell>
        </row>
        <row r="3569">
          <cell r="C3569" t="str">
            <v>Rp.</v>
          </cell>
          <cell r="D3569">
            <v>56726.178539</v>
          </cell>
          <cell r="E3569" t="str">
            <v>/ M2</v>
          </cell>
        </row>
        <row r="3572">
          <cell r="A3572" t="str">
            <v>6.</v>
          </cell>
          <cell r="C3572" t="str">
            <v>WAKTU PELAKSANAAN YANG DIPERLUKAN</v>
          </cell>
        </row>
        <row r="3573">
          <cell r="C3573" t="str">
            <v>Masa Pelaksanaan :</v>
          </cell>
          <cell r="D3573" t="str">
            <v>. . . . . . . . . . . .</v>
          </cell>
          <cell r="E3573" t="str">
            <v>bulan</v>
          </cell>
        </row>
        <row r="3575">
          <cell r="A3575" t="str">
            <v>7.</v>
          </cell>
          <cell r="C3575" t="str">
            <v>VOLUME PEKERJAAN YANG DIPERLUKAN</v>
          </cell>
        </row>
        <row r="3576">
          <cell r="C3576" t="str">
            <v>Volume pekerjaan  :</v>
          </cell>
          <cell r="D3576">
            <v>1</v>
          </cell>
          <cell r="E3576" t="str">
            <v>M2</v>
          </cell>
        </row>
        <row r="3582">
          <cell r="A3582" t="str">
            <v>ITEM PEMBAYARAN NO.</v>
          </cell>
          <cell r="D3582" t="str">
            <v>:  5.7 (2)</v>
          </cell>
          <cell r="J3582" t="str">
            <v>Analisa EI-511</v>
          </cell>
        </row>
        <row r="3583">
          <cell r="A3583" t="str">
            <v>JENIS PEKERJAAN</v>
          </cell>
          <cell r="D3583" t="str">
            <v>: Sand Bedding (t=5 cm)</v>
          </cell>
        </row>
        <row r="3584">
          <cell r="A3584" t="str">
            <v>SATUAN PEMBAYARAN</v>
          </cell>
          <cell r="D3584" t="str">
            <v>:  M2</v>
          </cell>
          <cell r="H3584" t="str">
            <v>URAIAN ANALISA HARGA SATUAN</v>
          </cell>
        </row>
        <row r="3587">
          <cell r="A3587" t="str">
            <v>No.</v>
          </cell>
          <cell r="C3587" t="str">
            <v>U R A I A N</v>
          </cell>
          <cell r="G3587" t="str">
            <v>KODE</v>
          </cell>
          <cell r="H3587" t="str">
            <v>KOEF.</v>
          </cell>
          <cell r="I3587" t="str">
            <v>SATUAN</v>
          </cell>
          <cell r="J3587" t="str">
            <v>KETERANGAN</v>
          </cell>
        </row>
        <row r="3590">
          <cell r="A3590" t="str">
            <v>I.</v>
          </cell>
          <cell r="C3590" t="str">
            <v>ASUMSI</v>
          </cell>
        </row>
        <row r="3591">
          <cell r="A3591">
            <v>1</v>
          </cell>
          <cell r="C3591" t="str">
            <v>Pekerjaan dilakukan secara mekanis</v>
          </cell>
        </row>
        <row r="3592">
          <cell r="A3592">
            <v>2</v>
          </cell>
          <cell r="C3592" t="str">
            <v>Lokasi pekerjaan : sepanjang jalan</v>
          </cell>
        </row>
        <row r="3593">
          <cell r="A3593">
            <v>3</v>
          </cell>
          <cell r="C3593" t="str">
            <v>Kondisi Jalan   :  sedang / baik</v>
          </cell>
        </row>
        <row r="3594">
          <cell r="A3594">
            <v>4</v>
          </cell>
          <cell r="C3594" t="str">
            <v>Jam kerja efektif per-hari</v>
          </cell>
          <cell r="G3594" t="str">
            <v>Tk</v>
          </cell>
          <cell r="H3594">
            <v>7</v>
          </cell>
          <cell r="I3594" t="str">
            <v>Jam</v>
          </cell>
        </row>
        <row r="3595">
          <cell r="A3595">
            <v>5</v>
          </cell>
          <cell r="C3595" t="str">
            <v>Faktor pengembangan bahan</v>
          </cell>
          <cell r="G3595" t="str">
            <v>Fk</v>
          </cell>
          <cell r="H3595">
            <v>1.17</v>
          </cell>
          <cell r="I3595" t="str">
            <v>-</v>
          </cell>
        </row>
        <row r="3596">
          <cell r="A3596">
            <v>6</v>
          </cell>
          <cell r="C3596" t="str">
            <v>Tebal hamparan padat</v>
          </cell>
          <cell r="G3596" t="str">
            <v>t</v>
          </cell>
          <cell r="H3596">
            <v>0.05</v>
          </cell>
          <cell r="I3596" t="str">
            <v>M</v>
          </cell>
        </row>
        <row r="3598">
          <cell r="A3598" t="str">
            <v>II.</v>
          </cell>
          <cell r="C3598" t="str">
            <v>URUTAN KERJA</v>
          </cell>
        </row>
        <row r="3599">
          <cell r="A3599">
            <v>1</v>
          </cell>
          <cell r="C3599" t="str">
            <v>Wheel Loader memuat ke dalam Dump Truck</v>
          </cell>
        </row>
        <row r="3600">
          <cell r="A3600">
            <v>2</v>
          </cell>
          <cell r="C3600" t="str">
            <v>Dump Truck mengangkut ke lapangan dengan jarak</v>
          </cell>
        </row>
        <row r="3601">
          <cell r="C3601" t="str">
            <v>quari ke lapangan</v>
          </cell>
          <cell r="G3601" t="str">
            <v>L</v>
          </cell>
          <cell r="H3601">
            <v>80.61</v>
          </cell>
          <cell r="I3601" t="str">
            <v>Km</v>
          </cell>
        </row>
        <row r="3602">
          <cell r="A3602">
            <v>3</v>
          </cell>
          <cell r="C3602" t="str">
            <v>Material dihampar dengan menggunakan Motor Grader</v>
          </cell>
        </row>
        <row r="3603">
          <cell r="A3603">
            <v>4</v>
          </cell>
          <cell r="C3603" t="str">
            <v>Hamparan material disiram air dengan Watertank Truck</v>
          </cell>
        </row>
        <row r="3604">
          <cell r="C3604" t="str">
            <v>(sebelum pelaksanaan pemadatan) dan dipadatkan</v>
          </cell>
        </row>
        <row r="3605">
          <cell r="C3605" t="str">
            <v>dengan menggunakan Tandem Roller</v>
          </cell>
        </row>
        <row r="3606">
          <cell r="A3606">
            <v>5</v>
          </cell>
          <cell r="C3606" t="str">
            <v>Selama pemadatan sekelompok pekerja  akan</v>
          </cell>
        </row>
        <row r="3607">
          <cell r="C3607" t="str">
            <v>merapikan tepi hamparan dan level permukaan</v>
          </cell>
        </row>
        <row r="3608">
          <cell r="C3608" t="str">
            <v>dengan menggunakan alat bantu</v>
          </cell>
        </row>
        <row r="3610">
          <cell r="A3610" t="str">
            <v>III.</v>
          </cell>
          <cell r="C3610" t="str">
            <v>PEMAKAIAN BAHAN, ALAT DAN TENAGA</v>
          </cell>
        </row>
        <row r="3611">
          <cell r="A3611" t="str">
            <v>1.</v>
          </cell>
          <cell r="C3611" t="str">
            <v>BAHAN</v>
          </cell>
        </row>
      </sheetData>
      <sheetData sheetId="1"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ail AFE"/>
      <sheetName val="SCHL19"/>
      <sheetName val="SCHL20"/>
      <sheetName val="SCHL23"/>
      <sheetName val="SCHL24"/>
      <sheetName val="input sederhana"/>
      <sheetName val="worksheet"/>
      <sheetName val="Sensitifitas"/>
      <sheetName val="Hit.Lumpur"/>
      <sheetName val="Mat.Lumpur"/>
      <sheetName val="Data Pekerjaan"/>
      <sheetName val="WO_TIME"/>
      <sheetName val="Drill Sum"/>
      <sheetName val="FRAI1"/>
      <sheetName val="FRAI4"/>
      <sheetName val="MATERIAL"/>
    </sheetNames>
    <sheetDataSet>
      <sheetData sheetId="0" refreshError="1"/>
      <sheetData sheetId="1" refreshError="1"/>
      <sheetData sheetId="2" refreshError="1">
        <row r="3">
          <cell r="Q3" t="str">
            <v>ATTACHMENT TO BUDGET SCHEDULE NO. 19</v>
          </cell>
        </row>
        <row r="4">
          <cell r="E4" t="str">
            <v>PROJECT TYPE</v>
          </cell>
          <cell r="H4" t="str">
            <v xml:space="preserve">: </v>
          </cell>
          <cell r="I4" t="str">
            <v>WORK OVER AND COMPLETION</v>
          </cell>
        </row>
        <row r="5">
          <cell r="E5" t="str">
            <v>WELL NAME</v>
          </cell>
          <cell r="H5" t="str">
            <v xml:space="preserve">: </v>
          </cell>
          <cell r="I5" t="str">
            <v>BRG-23</v>
          </cell>
          <cell r="Q5" t="str">
            <v>AFE   NO.</v>
          </cell>
          <cell r="T5" t="str">
            <v>:  08-3419</v>
          </cell>
        </row>
        <row r="6">
          <cell r="B6" t="str">
            <v>OPERATOR</v>
          </cell>
          <cell r="D6" t="str">
            <v>: PT. PERTAMINA EP</v>
          </cell>
          <cell r="E6" t="str">
            <v>WELL TYPE</v>
          </cell>
          <cell r="H6" t="str">
            <v xml:space="preserve">: </v>
          </cell>
          <cell r="I6" t="str">
            <v>Reparasi</v>
          </cell>
        </row>
        <row r="7">
          <cell r="B7" t="str">
            <v>CONTRACT AREA</v>
          </cell>
          <cell r="D7" t="str">
            <v>: INDONESIA</v>
          </cell>
          <cell r="E7" t="str">
            <v>PLATFORM/TRIPOD</v>
          </cell>
          <cell r="H7" t="str">
            <v xml:space="preserve">: </v>
          </cell>
          <cell r="I7" t="str">
            <v>ONSHORE</v>
          </cell>
          <cell r="Q7" t="str">
            <v>DATE</v>
          </cell>
          <cell r="T7" t="str">
            <v>:</v>
          </cell>
        </row>
        <row r="8">
          <cell r="B8" t="str">
            <v>CONTRACT AREA NO.</v>
          </cell>
          <cell r="D8" t="str">
            <v>: REGION-II SUMBAGSEL</v>
          </cell>
          <cell r="E8" t="str">
            <v>FIELD STRUCTURE</v>
          </cell>
          <cell r="H8" t="str">
            <v xml:space="preserve">: </v>
          </cell>
          <cell r="I8" t="str">
            <v>Beringin</v>
          </cell>
        </row>
        <row r="9">
          <cell r="E9" t="str">
            <v>BASIN</v>
          </cell>
          <cell r="H9" t="str">
            <v xml:space="preserve">: </v>
          </cell>
          <cell r="I9" t="str">
            <v>SOUTH SUMATERA</v>
          </cell>
        </row>
        <row r="10">
          <cell r="T10" t="str">
            <v>IN U.S. DOLLARS</v>
          </cell>
        </row>
        <row r="11">
          <cell r="B11" t="str">
            <v>L</v>
          </cell>
          <cell r="C11" t="str">
            <v>DESCRIPTION</v>
          </cell>
          <cell r="E11" t="str">
            <v>UNIT</v>
          </cell>
          <cell r="F11" t="str">
            <v>B U D G E T</v>
          </cell>
          <cell r="N11" t="str">
            <v>ACTUAL</v>
          </cell>
          <cell r="Q11" t="str">
            <v>OVER/(UNDER)</v>
          </cell>
          <cell r="T11" t="str">
            <v>SURPLUS MATERIAL</v>
          </cell>
        </row>
        <row r="12">
          <cell r="B12" t="str">
            <v>I</v>
          </cell>
          <cell r="E12" t="str">
            <v>OF</v>
          </cell>
          <cell r="F12" t="str">
            <v>ISSUED FROM STOCK</v>
          </cell>
          <cell r="I12" t="str">
            <v>NEW PURCHASES</v>
          </cell>
          <cell r="L12" t="str">
            <v>GRAND TOTAL</v>
          </cell>
        </row>
        <row r="13">
          <cell r="B13" t="str">
            <v>N</v>
          </cell>
          <cell r="E13" t="str">
            <v>ISSUE</v>
          </cell>
          <cell r="F13" t="str">
            <v>QTY</v>
          </cell>
          <cell r="G13" t="str">
            <v>UNIT</v>
          </cell>
          <cell r="H13" t="str">
            <v>TOTAL</v>
          </cell>
          <cell r="I13" t="str">
            <v>QTY</v>
          </cell>
          <cell r="J13" t="str">
            <v>UNIT</v>
          </cell>
          <cell r="K13" t="str">
            <v>TOTAL</v>
          </cell>
          <cell r="L13" t="str">
            <v>QTY</v>
          </cell>
          <cell r="M13" t="str">
            <v>AMOUNT</v>
          </cell>
          <cell r="N13" t="str">
            <v>QTY</v>
          </cell>
          <cell r="O13" t="str">
            <v>UNIT</v>
          </cell>
          <cell r="P13" t="str">
            <v>TOTAL</v>
          </cell>
          <cell r="Q13" t="str">
            <v>QTY</v>
          </cell>
          <cell r="R13" t="str">
            <v>AMOUNT</v>
          </cell>
          <cell r="T13" t="str">
            <v>QTY</v>
          </cell>
          <cell r="U13" t="str">
            <v>DISPO-</v>
          </cell>
        </row>
        <row r="14">
          <cell r="B14" t="str">
            <v>E</v>
          </cell>
          <cell r="G14" t="str">
            <v>PRICE</v>
          </cell>
          <cell r="J14" t="str">
            <v>PRICE</v>
          </cell>
          <cell r="O14" t="str">
            <v>PRICE</v>
          </cell>
          <cell r="U14" t="str">
            <v>SITION</v>
          </cell>
        </row>
        <row r="15">
          <cell r="C15">
            <v>1</v>
          </cell>
          <cell r="E15">
            <v>2</v>
          </cell>
          <cell r="F15">
            <v>3</v>
          </cell>
          <cell r="G15">
            <v>4</v>
          </cell>
          <cell r="H15">
            <v>5</v>
          </cell>
          <cell r="I15">
            <v>6</v>
          </cell>
          <cell r="J15">
            <v>7</v>
          </cell>
          <cell r="K15">
            <v>8</v>
          </cell>
          <cell r="L15">
            <v>9</v>
          </cell>
          <cell r="M15">
            <v>10</v>
          </cell>
          <cell r="N15">
            <v>11</v>
          </cell>
          <cell r="O15">
            <v>12</v>
          </cell>
          <cell r="P15">
            <v>13</v>
          </cell>
          <cell r="Q15">
            <v>14</v>
          </cell>
          <cell r="R15">
            <v>15</v>
          </cell>
          <cell r="T15">
            <v>16</v>
          </cell>
          <cell r="U15">
            <v>17</v>
          </cell>
        </row>
        <row r="16">
          <cell r="B16">
            <v>1</v>
          </cell>
          <cell r="C16" t="str">
            <v>T A N G I B L E</v>
          </cell>
        </row>
        <row r="17">
          <cell r="C17" t="str">
            <v xml:space="preserve"> 30" R2, tebal 8 mm</v>
          </cell>
          <cell r="E17" t="str">
            <v>m</v>
          </cell>
          <cell r="H17">
            <v>0</v>
          </cell>
          <cell r="I17">
            <v>0</v>
          </cell>
          <cell r="J17">
            <v>957.08</v>
          </cell>
          <cell r="K17">
            <v>0</v>
          </cell>
          <cell r="L17">
            <v>0</v>
          </cell>
          <cell r="M17">
            <v>0</v>
          </cell>
        </row>
        <row r="18">
          <cell r="C18" t="str">
            <v xml:space="preserve"> 30" (10 mm x 6 m)</v>
          </cell>
          <cell r="E18" t="str">
            <v>m</v>
          </cell>
          <cell r="H18">
            <v>0</v>
          </cell>
          <cell r="I18">
            <v>0</v>
          </cell>
          <cell r="J18">
            <v>1110.01</v>
          </cell>
          <cell r="K18">
            <v>0</v>
          </cell>
          <cell r="L18">
            <v>0</v>
          </cell>
          <cell r="M18">
            <v>0</v>
          </cell>
        </row>
        <row r="19">
          <cell r="C19" t="str">
            <v xml:space="preserve"> CSG 20" J55 94# BTC R2 ERW</v>
          </cell>
          <cell r="E19" t="str">
            <v>m</v>
          </cell>
          <cell r="H19">
            <v>0</v>
          </cell>
          <cell r="I19">
            <v>0</v>
          </cell>
          <cell r="J19">
            <v>362.67</v>
          </cell>
          <cell r="K19">
            <v>0</v>
          </cell>
          <cell r="L19">
            <v>0</v>
          </cell>
          <cell r="M19">
            <v>0</v>
          </cell>
        </row>
        <row r="20">
          <cell r="C20" t="str">
            <v xml:space="preserve"> CSG 20" J55 94# BTC R3 ERW</v>
          </cell>
          <cell r="E20" t="str">
            <v>m</v>
          </cell>
          <cell r="H20">
            <v>0</v>
          </cell>
          <cell r="I20">
            <v>0</v>
          </cell>
          <cell r="J20">
            <v>335.56</v>
          </cell>
          <cell r="K20">
            <v>0</v>
          </cell>
          <cell r="L20">
            <v>0</v>
          </cell>
          <cell r="M20">
            <v>0</v>
          </cell>
        </row>
        <row r="21">
          <cell r="C21" t="str">
            <v xml:space="preserve"> CSG 20" K55 94# BTC R3 ERW</v>
          </cell>
          <cell r="E21" t="str">
            <v>m</v>
          </cell>
          <cell r="H21">
            <v>0</v>
          </cell>
          <cell r="I21">
            <v>0</v>
          </cell>
          <cell r="J21">
            <v>362.67</v>
          </cell>
          <cell r="K21">
            <v>0</v>
          </cell>
          <cell r="L21">
            <v>0</v>
          </cell>
          <cell r="M21">
            <v>0</v>
          </cell>
        </row>
        <row r="22">
          <cell r="C22" t="str">
            <v xml:space="preserve"> CSG 13.3/8" H40 48# BTC R3 </v>
          </cell>
          <cell r="E22" t="str">
            <v>m</v>
          </cell>
          <cell r="H22">
            <v>0</v>
          </cell>
          <cell r="I22">
            <v>0</v>
          </cell>
          <cell r="J22">
            <v>82.43</v>
          </cell>
          <cell r="K22">
            <v>0</v>
          </cell>
          <cell r="L22">
            <v>0</v>
          </cell>
          <cell r="M22">
            <v>0</v>
          </cell>
        </row>
        <row r="23">
          <cell r="C23" t="str">
            <v xml:space="preserve"> CSG 13.3/8" K55 68# BTC R3 </v>
          </cell>
          <cell r="E23" t="str">
            <v>m</v>
          </cell>
          <cell r="H23">
            <v>0</v>
          </cell>
          <cell r="I23">
            <v>0</v>
          </cell>
          <cell r="J23">
            <v>142.19</v>
          </cell>
          <cell r="K23">
            <v>0</v>
          </cell>
          <cell r="L23">
            <v>0</v>
          </cell>
          <cell r="M23">
            <v>0</v>
          </cell>
        </row>
        <row r="24">
          <cell r="C24" t="str">
            <v xml:space="preserve"> CSG 13.3/8" K55 61# BTC R2 </v>
          </cell>
          <cell r="E24" t="str">
            <v>m</v>
          </cell>
          <cell r="H24">
            <v>0</v>
          </cell>
          <cell r="I24">
            <v>0</v>
          </cell>
          <cell r="J24">
            <v>138.03</v>
          </cell>
          <cell r="K24">
            <v>0</v>
          </cell>
          <cell r="L24">
            <v>0</v>
          </cell>
          <cell r="M24">
            <v>0</v>
          </cell>
        </row>
        <row r="25">
          <cell r="C25" t="str">
            <v xml:space="preserve"> CSG 13.3/8" K55 54.5# BTC R2 </v>
          </cell>
          <cell r="E25" t="str">
            <v>m</v>
          </cell>
          <cell r="H25">
            <v>0</v>
          </cell>
          <cell r="I25">
            <v>0</v>
          </cell>
          <cell r="J25">
            <v>123.35</v>
          </cell>
          <cell r="K25">
            <v>0</v>
          </cell>
          <cell r="L25">
            <v>0</v>
          </cell>
          <cell r="M25">
            <v>0</v>
          </cell>
        </row>
        <row r="26">
          <cell r="C26" t="str">
            <v xml:space="preserve"> CSG 13.3/8" K55 54.5# BTC R3 </v>
          </cell>
          <cell r="E26" t="str">
            <v>m</v>
          </cell>
          <cell r="H26">
            <v>0</v>
          </cell>
          <cell r="I26">
            <v>0</v>
          </cell>
          <cell r="J26">
            <v>113.94</v>
          </cell>
          <cell r="K26">
            <v>0</v>
          </cell>
          <cell r="L26">
            <v>0</v>
          </cell>
          <cell r="M26">
            <v>0</v>
          </cell>
        </row>
        <row r="27">
          <cell r="C27" t="str">
            <v xml:space="preserve"> CSG 13-3/8" L80 72#BTC R3</v>
          </cell>
          <cell r="E27" t="str">
            <v>m</v>
          </cell>
          <cell r="H27">
            <v>0</v>
          </cell>
          <cell r="I27">
            <v>0</v>
          </cell>
          <cell r="J27">
            <v>291.63</v>
          </cell>
          <cell r="K27">
            <v>0</v>
          </cell>
          <cell r="L27">
            <v>0</v>
          </cell>
          <cell r="M27">
            <v>0</v>
          </cell>
        </row>
        <row r="28">
          <cell r="C28" t="str">
            <v xml:space="preserve"> CSG 13-3/8" L80 68#BTC R3</v>
          </cell>
          <cell r="E28" t="str">
            <v>m</v>
          </cell>
          <cell r="H28">
            <v>0</v>
          </cell>
          <cell r="I28">
            <v>0</v>
          </cell>
          <cell r="J28">
            <v>275.43</v>
          </cell>
          <cell r="K28">
            <v>0</v>
          </cell>
          <cell r="L28">
            <v>0</v>
          </cell>
          <cell r="M28">
            <v>0</v>
          </cell>
        </row>
        <row r="29">
          <cell r="C29" t="str">
            <v xml:space="preserve"> CSG 9.5/8" J55 36# BTC R3 </v>
          </cell>
          <cell r="E29" t="str">
            <v>m</v>
          </cell>
          <cell r="H29">
            <v>0</v>
          </cell>
          <cell r="I29">
            <v>0</v>
          </cell>
          <cell r="J29">
            <v>77.489999999999995</v>
          </cell>
          <cell r="K29">
            <v>0</v>
          </cell>
          <cell r="L29">
            <v>0</v>
          </cell>
          <cell r="M29">
            <v>0</v>
          </cell>
        </row>
        <row r="30">
          <cell r="C30" t="str">
            <v xml:space="preserve"> CSG 9.5/8" K55 47# BTC R2 </v>
          </cell>
          <cell r="E30" t="str">
            <v>m</v>
          </cell>
          <cell r="H30">
            <v>0</v>
          </cell>
          <cell r="I30">
            <v>0</v>
          </cell>
          <cell r="J30">
            <v>110.11</v>
          </cell>
          <cell r="K30">
            <v>0</v>
          </cell>
          <cell r="L30">
            <v>0</v>
          </cell>
          <cell r="M30">
            <v>0</v>
          </cell>
        </row>
        <row r="31">
          <cell r="C31" t="str">
            <v xml:space="preserve"> CSG 9.5/8" K55 43.5# BTC R2 </v>
          </cell>
          <cell r="E31" t="str">
            <v>m</v>
          </cell>
          <cell r="H31">
            <v>0</v>
          </cell>
          <cell r="I31">
            <v>0</v>
          </cell>
          <cell r="J31">
            <v>101.94</v>
          </cell>
          <cell r="K31">
            <v>0</v>
          </cell>
          <cell r="L31">
            <v>0</v>
          </cell>
          <cell r="M31">
            <v>0</v>
          </cell>
        </row>
        <row r="32">
          <cell r="C32" t="str">
            <v xml:space="preserve"> CSG 9.5/8" K55 40# BTC R2 </v>
          </cell>
          <cell r="E32" t="str">
            <v>m</v>
          </cell>
          <cell r="H32">
            <v>0</v>
          </cell>
          <cell r="I32">
            <v>0</v>
          </cell>
          <cell r="J32">
            <v>92.65</v>
          </cell>
          <cell r="K32">
            <v>0</v>
          </cell>
          <cell r="L32">
            <v>0</v>
          </cell>
          <cell r="M32">
            <v>0</v>
          </cell>
        </row>
        <row r="33">
          <cell r="C33" t="str">
            <v xml:space="preserve"> CSG 9.5/8" K55 40# BTC R3 </v>
          </cell>
          <cell r="E33" t="str">
            <v>m</v>
          </cell>
          <cell r="H33">
            <v>0</v>
          </cell>
          <cell r="I33">
            <v>0</v>
          </cell>
          <cell r="J33">
            <v>76.48</v>
          </cell>
          <cell r="K33">
            <v>0</v>
          </cell>
          <cell r="L33">
            <v>0</v>
          </cell>
          <cell r="M33">
            <v>0</v>
          </cell>
        </row>
        <row r="34">
          <cell r="C34" t="str">
            <v xml:space="preserve"> CSG 9.5/8" K55 36# BTC R3 </v>
          </cell>
          <cell r="E34" t="str">
            <v>m</v>
          </cell>
          <cell r="H34">
            <v>0</v>
          </cell>
          <cell r="I34">
            <v>0</v>
          </cell>
          <cell r="J34">
            <v>77.489999999999995</v>
          </cell>
          <cell r="K34">
            <v>0</v>
          </cell>
          <cell r="L34">
            <v>0</v>
          </cell>
          <cell r="M34">
            <v>0</v>
          </cell>
        </row>
        <row r="35">
          <cell r="C35" t="str">
            <v xml:space="preserve"> CSG 9-5/8" L80 53.5#BTC R3</v>
          </cell>
          <cell r="E35" t="str">
            <v>m</v>
          </cell>
          <cell r="H35">
            <v>0</v>
          </cell>
          <cell r="I35">
            <v>0</v>
          </cell>
          <cell r="J35">
            <v>175.09</v>
          </cell>
          <cell r="K35">
            <v>0</v>
          </cell>
          <cell r="L35">
            <v>0</v>
          </cell>
          <cell r="M35">
            <v>0</v>
          </cell>
        </row>
        <row r="36">
          <cell r="C36" t="str">
            <v xml:space="preserve"> CSG 9-5/8" N80 47#BTC R2</v>
          </cell>
          <cell r="E36" t="str">
            <v>m</v>
          </cell>
          <cell r="H36">
            <v>0</v>
          </cell>
          <cell r="I36">
            <v>0</v>
          </cell>
          <cell r="J36">
            <v>158.83000000000001</v>
          </cell>
          <cell r="K36">
            <v>0</v>
          </cell>
          <cell r="L36">
            <v>0</v>
          </cell>
          <cell r="M36">
            <v>0</v>
          </cell>
        </row>
        <row r="37">
          <cell r="C37" t="str">
            <v xml:space="preserve"> CSG 9-5/8" N80 47#BTC R3</v>
          </cell>
          <cell r="E37" t="str">
            <v>m</v>
          </cell>
          <cell r="H37">
            <v>0</v>
          </cell>
          <cell r="I37">
            <v>0</v>
          </cell>
          <cell r="J37">
            <v>143.43</v>
          </cell>
          <cell r="K37">
            <v>0</v>
          </cell>
          <cell r="L37">
            <v>0</v>
          </cell>
          <cell r="M37">
            <v>0</v>
          </cell>
        </row>
        <row r="38">
          <cell r="C38" t="str">
            <v xml:space="preserve"> CSG 9-5/8" N80 43.5 BTC R3</v>
          </cell>
          <cell r="E38" t="str">
            <v>m</v>
          </cell>
          <cell r="H38">
            <v>0</v>
          </cell>
          <cell r="I38">
            <v>0</v>
          </cell>
          <cell r="J38">
            <v>132.75</v>
          </cell>
          <cell r="K38">
            <v>0</v>
          </cell>
          <cell r="L38">
            <v>0</v>
          </cell>
          <cell r="M38">
            <v>0</v>
          </cell>
        </row>
        <row r="39">
          <cell r="C39" t="str">
            <v xml:space="preserve"> CSG 9-5/8" N80 43.5 BTC R2</v>
          </cell>
          <cell r="E39" t="str">
            <v>m</v>
          </cell>
          <cell r="H39">
            <v>0</v>
          </cell>
          <cell r="I39">
            <v>0</v>
          </cell>
          <cell r="J39">
            <v>135.16999999999999</v>
          </cell>
          <cell r="K39">
            <v>0</v>
          </cell>
          <cell r="L39">
            <v>0</v>
          </cell>
          <cell r="M39">
            <v>0</v>
          </cell>
        </row>
        <row r="40">
          <cell r="C40" t="str">
            <v xml:space="preserve"> CSG 9-5/8" N80 40#BTC R3</v>
          </cell>
          <cell r="E40" t="str">
            <v>m</v>
          </cell>
          <cell r="H40">
            <v>0</v>
          </cell>
          <cell r="I40">
            <v>0</v>
          </cell>
          <cell r="J40">
            <v>122.07</v>
          </cell>
          <cell r="K40">
            <v>0</v>
          </cell>
          <cell r="L40">
            <v>0</v>
          </cell>
          <cell r="M40">
            <v>0</v>
          </cell>
        </row>
        <row r="41">
          <cell r="C41" t="str">
            <v xml:space="preserve"> CSG 9-5/8" P110 53.5#BTC R2</v>
          </cell>
          <cell r="E41" t="str">
            <v>m</v>
          </cell>
          <cell r="H41">
            <v>0</v>
          </cell>
          <cell r="I41">
            <v>0</v>
          </cell>
          <cell r="J41">
            <v>237.88</v>
          </cell>
          <cell r="K41">
            <v>0</v>
          </cell>
          <cell r="L41">
            <v>0</v>
          </cell>
          <cell r="M41">
            <v>0</v>
          </cell>
        </row>
        <row r="42">
          <cell r="C42" t="str">
            <v xml:space="preserve"> CSG 7" J55 23# BTC R2 </v>
          </cell>
          <cell r="E42" t="str">
            <v>m</v>
          </cell>
          <cell r="H42">
            <v>0</v>
          </cell>
          <cell r="I42">
            <v>0</v>
          </cell>
          <cell r="J42">
            <v>53.33</v>
          </cell>
          <cell r="K42">
            <v>0</v>
          </cell>
          <cell r="L42">
            <v>0</v>
          </cell>
          <cell r="M42">
            <v>0</v>
          </cell>
        </row>
        <row r="43">
          <cell r="C43" t="str">
            <v xml:space="preserve"> CSG 7" J55 23# BTC R3 </v>
          </cell>
          <cell r="E43" t="str">
            <v>m</v>
          </cell>
          <cell r="H43">
            <v>0</v>
          </cell>
          <cell r="I43">
            <v>0</v>
          </cell>
          <cell r="J43">
            <v>49.31</v>
          </cell>
          <cell r="K43">
            <v>0</v>
          </cell>
          <cell r="L43">
            <v>0</v>
          </cell>
          <cell r="M43">
            <v>0</v>
          </cell>
        </row>
        <row r="44">
          <cell r="C44" t="str">
            <v xml:space="preserve"> CSG 7" K55 26# BTC R2 </v>
          </cell>
          <cell r="E44" t="str">
            <v>m</v>
          </cell>
          <cell r="H44">
            <v>0</v>
          </cell>
          <cell r="I44">
            <v>0</v>
          </cell>
          <cell r="J44">
            <v>57.97</v>
          </cell>
          <cell r="K44">
            <v>0</v>
          </cell>
          <cell r="L44">
            <v>0</v>
          </cell>
          <cell r="M44">
            <v>0</v>
          </cell>
        </row>
        <row r="45">
          <cell r="C45" t="str">
            <v xml:space="preserve"> CSG 7" K55 23# BTC R2</v>
          </cell>
          <cell r="E45" t="str">
            <v>m</v>
          </cell>
          <cell r="H45">
            <v>0</v>
          </cell>
          <cell r="I45">
            <v>0</v>
          </cell>
          <cell r="J45">
            <v>53.33</v>
          </cell>
          <cell r="K45">
            <v>0</v>
          </cell>
          <cell r="L45">
            <v>0</v>
          </cell>
          <cell r="M45">
            <v>0</v>
          </cell>
        </row>
        <row r="46">
          <cell r="C46" t="str">
            <v xml:space="preserve"> CSG 7" K55 23# BTC R3</v>
          </cell>
          <cell r="E46" t="str">
            <v>m</v>
          </cell>
          <cell r="H46">
            <v>0</v>
          </cell>
          <cell r="I46">
            <v>0</v>
          </cell>
          <cell r="J46">
            <v>49.31</v>
          </cell>
          <cell r="K46">
            <v>0</v>
          </cell>
          <cell r="L46">
            <v>0</v>
          </cell>
          <cell r="M46">
            <v>0</v>
          </cell>
        </row>
        <row r="47">
          <cell r="C47" t="str">
            <v xml:space="preserve"> CSG 7" K55 20# BTC R3</v>
          </cell>
          <cell r="E47" t="str">
            <v>m</v>
          </cell>
          <cell r="H47">
            <v>0</v>
          </cell>
          <cell r="I47">
            <v>0</v>
          </cell>
          <cell r="J47">
            <v>49.28</v>
          </cell>
          <cell r="K47">
            <v>0</v>
          </cell>
          <cell r="L47">
            <v>0</v>
          </cell>
          <cell r="M47">
            <v>0</v>
          </cell>
        </row>
        <row r="48">
          <cell r="C48" t="str">
            <v xml:space="preserve"> CSG 7" N80 29#BTC R2</v>
          </cell>
          <cell r="E48" t="str">
            <v>m</v>
          </cell>
          <cell r="H48">
            <v>0</v>
          </cell>
          <cell r="I48">
            <v>0</v>
          </cell>
          <cell r="J48">
            <v>98</v>
          </cell>
          <cell r="K48">
            <v>0</v>
          </cell>
          <cell r="L48">
            <v>0</v>
          </cell>
          <cell r="M48">
            <v>0</v>
          </cell>
        </row>
        <row r="49">
          <cell r="C49" t="str">
            <v xml:space="preserve"> CSG 7" N80 29#BTC R3</v>
          </cell>
          <cell r="E49" t="str">
            <v>m</v>
          </cell>
          <cell r="H49">
            <v>0</v>
          </cell>
          <cell r="I49">
            <v>0</v>
          </cell>
          <cell r="J49">
            <v>88.5</v>
          </cell>
          <cell r="K49">
            <v>0</v>
          </cell>
          <cell r="L49">
            <v>0</v>
          </cell>
          <cell r="M49">
            <v>0</v>
          </cell>
        </row>
        <row r="50">
          <cell r="C50" t="str">
            <v xml:space="preserve"> CSG 7" N80 26#BTC R3</v>
          </cell>
          <cell r="E50" t="str">
            <v>m</v>
          </cell>
          <cell r="H50">
            <v>0</v>
          </cell>
          <cell r="I50">
            <v>0</v>
          </cell>
          <cell r="J50">
            <v>79.349999999999994</v>
          </cell>
          <cell r="K50">
            <v>0</v>
          </cell>
          <cell r="L50">
            <v>0</v>
          </cell>
          <cell r="M50">
            <v>0</v>
          </cell>
        </row>
        <row r="51">
          <cell r="C51" t="str">
            <v xml:space="preserve"> CSG 7" N80 23#BTC R2</v>
          </cell>
          <cell r="E51" t="str">
            <v>m</v>
          </cell>
          <cell r="H51">
            <v>0</v>
          </cell>
          <cell r="I51">
            <v>0</v>
          </cell>
          <cell r="J51">
            <v>77.73</v>
          </cell>
          <cell r="K51">
            <v>0</v>
          </cell>
          <cell r="L51">
            <v>0</v>
          </cell>
          <cell r="M51">
            <v>0</v>
          </cell>
        </row>
        <row r="52">
          <cell r="C52" t="str">
            <v xml:space="preserve"> CSG 7" P110 29#BTC R2</v>
          </cell>
          <cell r="E52" t="str">
            <v>m</v>
          </cell>
          <cell r="H52">
            <v>0</v>
          </cell>
          <cell r="I52">
            <v>0</v>
          </cell>
          <cell r="J52">
            <v>128.94999999999999</v>
          </cell>
          <cell r="K52">
            <v>0</v>
          </cell>
          <cell r="L52">
            <v>0</v>
          </cell>
          <cell r="M52">
            <v>0</v>
          </cell>
        </row>
        <row r="53">
          <cell r="C53" t="str">
            <v xml:space="preserve"> CSG 4½" J55 11.6# LTC-8RD R3</v>
          </cell>
          <cell r="E53" t="str">
            <v>m</v>
          </cell>
          <cell r="H53">
            <v>0</v>
          </cell>
          <cell r="I53">
            <v>0</v>
          </cell>
          <cell r="J53">
            <v>27.04</v>
          </cell>
          <cell r="K53">
            <v>0</v>
          </cell>
          <cell r="L53">
            <v>0</v>
          </cell>
          <cell r="M53">
            <v>0</v>
          </cell>
        </row>
        <row r="54">
          <cell r="C54" t="str">
            <v xml:space="preserve"> CSG 4½ N80 13.5#BTC R2</v>
          </cell>
          <cell r="E54" t="str">
            <v>m</v>
          </cell>
          <cell r="H54">
            <v>0</v>
          </cell>
          <cell r="I54">
            <v>0</v>
          </cell>
          <cell r="J54">
            <v>45.62</v>
          </cell>
          <cell r="K54">
            <v>0</v>
          </cell>
          <cell r="L54">
            <v>0</v>
          </cell>
          <cell r="M54">
            <v>0</v>
          </cell>
        </row>
        <row r="55">
          <cell r="C55" t="str">
            <v xml:space="preserve"> CSG 4½ N80 11.6#BTC R3</v>
          </cell>
          <cell r="E55" t="str">
            <v>m</v>
          </cell>
          <cell r="H55">
            <v>0</v>
          </cell>
          <cell r="I55">
            <v>0</v>
          </cell>
          <cell r="J55">
            <v>35.4</v>
          </cell>
          <cell r="K55">
            <v>0</v>
          </cell>
          <cell r="L55">
            <v>0</v>
          </cell>
          <cell r="M55">
            <v>0</v>
          </cell>
        </row>
        <row r="56">
          <cell r="C56" t="str">
            <v>Casing Nipple</v>
          </cell>
          <cell r="E56" t="str">
            <v>m</v>
          </cell>
          <cell r="H56">
            <v>0</v>
          </cell>
          <cell r="I56">
            <v>0</v>
          </cell>
          <cell r="J56">
            <v>0</v>
          </cell>
          <cell r="K56">
            <v>0</v>
          </cell>
          <cell r="L56">
            <v>0</v>
          </cell>
          <cell r="M56">
            <v>0</v>
          </cell>
        </row>
        <row r="57">
          <cell r="C57" t="str">
            <v>Casing Liner</v>
          </cell>
          <cell r="E57" t="str">
            <v>m</v>
          </cell>
          <cell r="H57">
            <v>0</v>
          </cell>
          <cell r="I57">
            <v>0</v>
          </cell>
          <cell r="J57">
            <v>0</v>
          </cell>
          <cell r="K57">
            <v>0</v>
          </cell>
          <cell r="L57">
            <v>0</v>
          </cell>
          <cell r="M57">
            <v>0</v>
          </cell>
        </row>
        <row r="58">
          <cell r="C58" t="str">
            <v>Casing Cross Over Joint</v>
          </cell>
          <cell r="E58" t="str">
            <v>m</v>
          </cell>
          <cell r="H58">
            <v>0</v>
          </cell>
          <cell r="I58">
            <v>0</v>
          </cell>
          <cell r="J58">
            <v>0</v>
          </cell>
          <cell r="K58">
            <v>0</v>
          </cell>
          <cell r="L58">
            <v>0</v>
          </cell>
          <cell r="M58">
            <v>0</v>
          </cell>
        </row>
        <row r="59">
          <cell r="B59">
            <v>2</v>
          </cell>
          <cell r="C59" t="str">
            <v>Total Casing</v>
          </cell>
          <cell r="F59" t="str">
            <v xml:space="preserve"> </v>
          </cell>
          <cell r="H59">
            <v>0</v>
          </cell>
          <cell r="K59">
            <v>0</v>
          </cell>
          <cell r="M59">
            <v>0</v>
          </cell>
        </row>
        <row r="60">
          <cell r="C60" t="str">
            <v>Duplex Float Shoe 20".</v>
          </cell>
          <cell r="E60" t="str">
            <v>pc</v>
          </cell>
          <cell r="H60">
            <v>0</v>
          </cell>
          <cell r="I60">
            <v>0</v>
          </cell>
          <cell r="J60">
            <v>1938.24</v>
          </cell>
          <cell r="K60">
            <v>0</v>
          </cell>
          <cell r="L60">
            <v>0</v>
          </cell>
          <cell r="M60">
            <v>0</v>
          </cell>
        </row>
        <row r="61">
          <cell r="C61" t="str">
            <v>Float Shoe 13 3/8".</v>
          </cell>
          <cell r="E61" t="str">
            <v>pc</v>
          </cell>
          <cell r="H61">
            <v>0</v>
          </cell>
          <cell r="I61">
            <v>0</v>
          </cell>
          <cell r="J61">
            <v>663.69599999999991</v>
          </cell>
          <cell r="K61">
            <v>0</v>
          </cell>
          <cell r="L61">
            <v>0</v>
          </cell>
          <cell r="M61">
            <v>0</v>
          </cell>
        </row>
        <row r="62">
          <cell r="C62" t="str">
            <v>Float Shoe  9 5/8".</v>
          </cell>
          <cell r="E62" t="str">
            <v>pc</v>
          </cell>
          <cell r="H62">
            <v>0</v>
          </cell>
          <cell r="I62">
            <v>0</v>
          </cell>
          <cell r="J62">
            <v>513.21599999999989</v>
          </cell>
          <cell r="K62">
            <v>0</v>
          </cell>
          <cell r="L62">
            <v>0</v>
          </cell>
          <cell r="M62">
            <v>0</v>
          </cell>
        </row>
        <row r="63">
          <cell r="C63" t="str">
            <v>Float Shoe  7".</v>
          </cell>
          <cell r="E63" t="str">
            <v>pc</v>
          </cell>
          <cell r="H63">
            <v>0</v>
          </cell>
          <cell r="I63">
            <v>0</v>
          </cell>
          <cell r="J63">
            <v>394.41599999999994</v>
          </cell>
          <cell r="K63">
            <v>0</v>
          </cell>
          <cell r="L63">
            <v>0</v>
          </cell>
          <cell r="M63">
            <v>0</v>
          </cell>
        </row>
        <row r="64">
          <cell r="C64" t="str">
            <v>Float Collar 13 3/8".</v>
          </cell>
          <cell r="E64" t="str">
            <v>pc</v>
          </cell>
          <cell r="H64">
            <v>0</v>
          </cell>
          <cell r="I64">
            <v>0</v>
          </cell>
          <cell r="J64">
            <v>750.81599999999992</v>
          </cell>
          <cell r="K64">
            <v>0</v>
          </cell>
          <cell r="L64">
            <v>0</v>
          </cell>
          <cell r="M64">
            <v>0</v>
          </cell>
        </row>
        <row r="65">
          <cell r="C65" t="str">
            <v>Float Collar  9 5/8".</v>
          </cell>
          <cell r="E65" t="str">
            <v>pc</v>
          </cell>
          <cell r="H65">
            <v>0</v>
          </cell>
          <cell r="I65">
            <v>0</v>
          </cell>
          <cell r="J65">
            <v>592.41599999999994</v>
          </cell>
          <cell r="K65">
            <v>0</v>
          </cell>
          <cell r="L65">
            <v>0</v>
          </cell>
          <cell r="M65">
            <v>0</v>
          </cell>
        </row>
        <row r="66">
          <cell r="C66" t="str">
            <v>Float Collar  7".</v>
          </cell>
          <cell r="E66" t="str">
            <v>pc</v>
          </cell>
          <cell r="H66">
            <v>0</v>
          </cell>
          <cell r="I66">
            <v>0</v>
          </cell>
          <cell r="J66">
            <v>457.77599999999995</v>
          </cell>
          <cell r="K66">
            <v>0</v>
          </cell>
          <cell r="L66">
            <v>0</v>
          </cell>
          <cell r="M66">
            <v>0</v>
          </cell>
        </row>
        <row r="67">
          <cell r="C67" t="str">
            <v>DSCC. 13 3/8"</v>
          </cell>
          <cell r="E67" t="str">
            <v>pc</v>
          </cell>
          <cell r="H67">
            <v>0</v>
          </cell>
          <cell r="I67">
            <v>0</v>
          </cell>
          <cell r="J67">
            <v>0</v>
          </cell>
          <cell r="K67">
            <v>0</v>
          </cell>
          <cell r="L67">
            <v>0</v>
          </cell>
          <cell r="M67">
            <v>0</v>
          </cell>
        </row>
        <row r="68">
          <cell r="C68" t="str">
            <v>ECP 9 5/8".</v>
          </cell>
          <cell r="E68" t="str">
            <v>pc</v>
          </cell>
          <cell r="H68">
            <v>0</v>
          </cell>
          <cell r="I68">
            <v>0</v>
          </cell>
          <cell r="J68">
            <v>5760</v>
          </cell>
          <cell r="K68">
            <v>0</v>
          </cell>
          <cell r="L68">
            <v>0</v>
          </cell>
          <cell r="M68">
            <v>0</v>
          </cell>
        </row>
        <row r="69">
          <cell r="C69" t="str">
            <v>Liner Hanger 7 ; 23-26 for 9-5/8" ; 36-47#</v>
          </cell>
          <cell r="E69" t="str">
            <v>pc</v>
          </cell>
          <cell r="H69">
            <v>0</v>
          </cell>
          <cell r="I69">
            <v>0</v>
          </cell>
          <cell r="J69">
            <v>26400</v>
          </cell>
          <cell r="K69">
            <v>0</v>
          </cell>
          <cell r="L69">
            <v>0</v>
          </cell>
          <cell r="M69">
            <v>0</v>
          </cell>
        </row>
        <row r="70">
          <cell r="C70" t="str">
            <v>Liner Hanger 4 1/2" ; 23-26 for 9-5/8" ; 40-47#</v>
          </cell>
          <cell r="E70" t="str">
            <v>pc</v>
          </cell>
          <cell r="H70">
            <v>0</v>
          </cell>
          <cell r="I70">
            <v>0</v>
          </cell>
          <cell r="J70">
            <v>21708</v>
          </cell>
          <cell r="K70">
            <v>0</v>
          </cell>
          <cell r="L70">
            <v>0</v>
          </cell>
          <cell r="M70">
            <v>0</v>
          </cell>
        </row>
        <row r="71">
          <cell r="C71" t="str">
            <v>Liner Packer Hanger</v>
          </cell>
          <cell r="E71" t="str">
            <v>pc</v>
          </cell>
          <cell r="H71">
            <v>0</v>
          </cell>
          <cell r="I71">
            <v>0</v>
          </cell>
          <cell r="J71">
            <v>0</v>
          </cell>
          <cell r="K71">
            <v>0</v>
          </cell>
          <cell r="L71">
            <v>0</v>
          </cell>
          <cell r="M71">
            <v>0</v>
          </cell>
        </row>
        <row r="72">
          <cell r="C72" t="str">
            <v>Exteral Casing Packer</v>
          </cell>
          <cell r="E72" t="str">
            <v>pc</v>
          </cell>
          <cell r="H72">
            <v>0</v>
          </cell>
          <cell r="I72">
            <v>0</v>
          </cell>
          <cell r="J72">
            <v>0</v>
          </cell>
          <cell r="K72">
            <v>0</v>
          </cell>
          <cell r="L72">
            <v>0</v>
          </cell>
          <cell r="M72">
            <v>0</v>
          </cell>
        </row>
        <row r="73">
          <cell r="B73">
            <v>3</v>
          </cell>
          <cell r="C73" t="str">
            <v>Total Casing Accessories</v>
          </cell>
          <cell r="E73" t="str">
            <v xml:space="preserve"> </v>
          </cell>
          <cell r="F73" t="str">
            <v xml:space="preserve"> </v>
          </cell>
          <cell r="G73" t="str">
            <v xml:space="preserve"> </v>
          </cell>
          <cell r="H73">
            <v>0</v>
          </cell>
          <cell r="K73">
            <v>0</v>
          </cell>
          <cell r="M73">
            <v>0</v>
          </cell>
        </row>
        <row r="74">
          <cell r="C74" t="str">
            <v xml:space="preserve"> Tbg 3½" J55 9.3# EU R2</v>
          </cell>
          <cell r="E74" t="str">
            <v>m</v>
          </cell>
          <cell r="H74">
            <v>0</v>
          </cell>
          <cell r="I74">
            <v>0</v>
          </cell>
          <cell r="J74">
            <v>25.58</v>
          </cell>
          <cell r="K74">
            <v>0</v>
          </cell>
          <cell r="L74">
            <v>0</v>
          </cell>
          <cell r="M74">
            <v>0</v>
          </cell>
        </row>
        <row r="75">
          <cell r="C75" t="str">
            <v xml:space="preserve"> Tbg 2-7/8" J55 6.5# EU R2</v>
          </cell>
          <cell r="E75" t="str">
            <v>m</v>
          </cell>
          <cell r="H75">
            <v>0</v>
          </cell>
          <cell r="I75">
            <v>0</v>
          </cell>
          <cell r="J75">
            <v>18.54</v>
          </cell>
          <cell r="K75">
            <v>0</v>
          </cell>
          <cell r="L75">
            <v>0</v>
          </cell>
          <cell r="M75">
            <v>0</v>
          </cell>
        </row>
        <row r="76">
          <cell r="C76" t="str">
            <v xml:space="preserve"> Tbg. 2-7/8" N80 6.5# NU R2</v>
          </cell>
          <cell r="E76" t="str">
            <v>m</v>
          </cell>
          <cell r="H76">
            <v>0</v>
          </cell>
          <cell r="I76">
            <v>0</v>
          </cell>
          <cell r="J76">
            <v>23.08</v>
          </cell>
          <cell r="K76">
            <v>0</v>
          </cell>
          <cell r="L76">
            <v>0</v>
          </cell>
          <cell r="M76">
            <v>0</v>
          </cell>
        </row>
        <row r="77">
          <cell r="C77" t="str">
            <v xml:space="preserve"> Tbg 2-3/8" J55 4.7# EU R2</v>
          </cell>
          <cell r="E77" t="str">
            <v>m</v>
          </cell>
          <cell r="H77">
            <v>0</v>
          </cell>
          <cell r="I77">
            <v>0</v>
          </cell>
          <cell r="J77">
            <v>14.42</v>
          </cell>
          <cell r="K77">
            <v>0</v>
          </cell>
          <cell r="L77">
            <v>0</v>
          </cell>
          <cell r="M77">
            <v>0</v>
          </cell>
        </row>
        <row r="78">
          <cell r="C78" t="str">
            <v xml:space="preserve"> Tbg 2-3/8" J55 4.6# NU R2</v>
          </cell>
          <cell r="E78" t="str">
            <v>m</v>
          </cell>
          <cell r="H78">
            <v>0</v>
          </cell>
          <cell r="I78">
            <v>0</v>
          </cell>
          <cell r="J78">
            <v>13.3</v>
          </cell>
          <cell r="K78">
            <v>0</v>
          </cell>
          <cell r="L78">
            <v>0</v>
          </cell>
          <cell r="M78">
            <v>0</v>
          </cell>
        </row>
        <row r="79">
          <cell r="C79" t="str">
            <v xml:space="preserve"> Tbg. 3½" N80 9.3# NU R2</v>
          </cell>
          <cell r="E79" t="str">
            <v>m</v>
          </cell>
          <cell r="H79">
            <v>0</v>
          </cell>
          <cell r="I79">
            <v>0</v>
          </cell>
          <cell r="J79">
            <v>32.840000000000003</v>
          </cell>
          <cell r="K79">
            <v>0</v>
          </cell>
          <cell r="L79">
            <v>0</v>
          </cell>
          <cell r="M79">
            <v>0</v>
          </cell>
        </row>
        <row r="80">
          <cell r="C80" t="str">
            <v>Tubing Nipple 3.1/2" EU (2,4,6,8,10 ft)</v>
          </cell>
          <cell r="E80" t="str">
            <v>m</v>
          </cell>
          <cell r="H80">
            <v>0</v>
          </cell>
          <cell r="I80">
            <v>0</v>
          </cell>
          <cell r="J80">
            <v>551.28774193548384</v>
          </cell>
          <cell r="K80">
            <v>0</v>
          </cell>
          <cell r="L80">
            <v>0</v>
          </cell>
          <cell r="M80">
            <v>0</v>
          </cell>
        </row>
        <row r="81">
          <cell r="C81" t="str">
            <v>Tubing Nipple 2.7/8" N80 6,5-7 # EU (2,4,6,8,10 ft)</v>
          </cell>
          <cell r="E81" t="str">
            <v>m</v>
          </cell>
          <cell r="H81">
            <v>0</v>
          </cell>
          <cell r="I81">
            <v>0</v>
          </cell>
          <cell r="J81">
            <v>587.48387096774195</v>
          </cell>
          <cell r="K81">
            <v>0</v>
          </cell>
          <cell r="L81">
            <v>0</v>
          </cell>
          <cell r="M81">
            <v>0</v>
          </cell>
        </row>
        <row r="82">
          <cell r="C82" t="str">
            <v xml:space="preserve">Tubing Coupling </v>
          </cell>
          <cell r="E82" t="str">
            <v>m</v>
          </cell>
          <cell r="H82">
            <v>0</v>
          </cell>
          <cell r="I82">
            <v>0</v>
          </cell>
          <cell r="J82">
            <v>0</v>
          </cell>
          <cell r="K82">
            <v>0</v>
          </cell>
          <cell r="L82">
            <v>0</v>
          </cell>
          <cell r="M82">
            <v>0</v>
          </cell>
        </row>
        <row r="83">
          <cell r="C83" t="str">
            <v>Cross Over 4-1/2" EUE Pin x 3-1/2" EUE 8 RD PIN</v>
          </cell>
          <cell r="E83" t="str">
            <v>m</v>
          </cell>
          <cell r="H83">
            <v>0</v>
          </cell>
          <cell r="I83">
            <v>0</v>
          </cell>
          <cell r="J83">
            <v>960</v>
          </cell>
          <cell r="K83">
            <v>0</v>
          </cell>
          <cell r="L83">
            <v>0</v>
          </cell>
          <cell r="M83">
            <v>0</v>
          </cell>
        </row>
        <row r="84">
          <cell r="C84" t="str">
            <v>Cross Over 3-1/2" EUE Box x 2-7/8" EUE Pin</v>
          </cell>
          <cell r="E84" t="str">
            <v>m</v>
          </cell>
          <cell r="H84">
            <v>0</v>
          </cell>
          <cell r="I84">
            <v>0</v>
          </cell>
          <cell r="J84">
            <v>546</v>
          </cell>
          <cell r="K84">
            <v>0</v>
          </cell>
          <cell r="L84">
            <v>0</v>
          </cell>
          <cell r="M84">
            <v>0</v>
          </cell>
        </row>
        <row r="85">
          <cell r="B85">
            <v>4</v>
          </cell>
          <cell r="C85" t="str">
            <v>Total Tubing</v>
          </cell>
          <cell r="F85" t="str">
            <v xml:space="preserve"> </v>
          </cell>
          <cell r="H85">
            <v>0</v>
          </cell>
          <cell r="K85">
            <v>0</v>
          </cell>
          <cell r="M85">
            <v>0</v>
          </cell>
        </row>
        <row r="86">
          <cell r="C86" t="str">
            <v>A. SILANG SEMBUR (CHRISTMAS TREE)</v>
          </cell>
        </row>
        <row r="87">
          <cell r="C87" t="str">
            <v>3-1/8" x 2 1/16 - 5000 psi</v>
          </cell>
          <cell r="E87" t="str">
            <v>unit</v>
          </cell>
          <cell r="H87">
            <v>0</v>
          </cell>
          <cell r="I87">
            <v>0</v>
          </cell>
          <cell r="J87">
            <v>21540</v>
          </cell>
          <cell r="K87">
            <v>0</v>
          </cell>
          <cell r="L87">
            <v>0</v>
          </cell>
          <cell r="M87">
            <v>0</v>
          </cell>
        </row>
        <row r="88">
          <cell r="C88" t="str">
            <v>3-1/8" x 2 1/16 - 3000 psi</v>
          </cell>
          <cell r="E88" t="str">
            <v>unit</v>
          </cell>
          <cell r="H88">
            <v>0</v>
          </cell>
          <cell r="I88">
            <v>0</v>
          </cell>
          <cell r="J88">
            <v>15900</v>
          </cell>
          <cell r="K88">
            <v>0</v>
          </cell>
          <cell r="L88">
            <v>0</v>
          </cell>
          <cell r="M88">
            <v>0</v>
          </cell>
        </row>
        <row r="89">
          <cell r="C89" t="str">
            <v>3-1/8" x 2 1/16 - 2000 psi</v>
          </cell>
          <cell r="E89" t="str">
            <v>unit</v>
          </cell>
          <cell r="H89">
            <v>0</v>
          </cell>
          <cell r="I89">
            <v>0</v>
          </cell>
          <cell r="J89">
            <v>15900</v>
          </cell>
          <cell r="K89">
            <v>0</v>
          </cell>
          <cell r="L89">
            <v>0</v>
          </cell>
          <cell r="M89">
            <v>0</v>
          </cell>
        </row>
        <row r="90">
          <cell r="C90" t="str">
            <v>3-1/8" x 2 1/16 - 5000 psi ( Dual Completion, Solid Block)</v>
          </cell>
          <cell r="E90" t="str">
            <v>unit</v>
          </cell>
          <cell r="H90">
            <v>0</v>
          </cell>
          <cell r="I90">
            <v>0</v>
          </cell>
          <cell r="J90">
            <v>61500</v>
          </cell>
          <cell r="K90">
            <v>0</v>
          </cell>
          <cell r="L90">
            <v>0</v>
          </cell>
          <cell r="M90">
            <v>0</v>
          </cell>
        </row>
        <row r="91">
          <cell r="C91" t="str">
            <v>3-1/8" x 2 1/16 - 10000 psi (Dual Completion)</v>
          </cell>
          <cell r="E91" t="str">
            <v>unit</v>
          </cell>
          <cell r="H91">
            <v>0</v>
          </cell>
          <cell r="I91">
            <v>0</v>
          </cell>
          <cell r="J91">
            <v>74400</v>
          </cell>
          <cell r="K91">
            <v>0</v>
          </cell>
          <cell r="L91">
            <v>0</v>
          </cell>
          <cell r="M91">
            <v>0</v>
          </cell>
        </row>
        <row r="93">
          <cell r="C93" t="str">
            <v>B.  SAMBUNGAN KEPALA SUMUR (WELL HEAD)</v>
          </cell>
          <cell r="E93" t="str">
            <v>unit</v>
          </cell>
        </row>
        <row r="94">
          <cell r="C94" t="str">
            <v>13.3/8" x 9.5/8" x 7" x 2.7/8" - 3000 psi</v>
          </cell>
          <cell r="E94" t="str">
            <v>unit</v>
          </cell>
          <cell r="H94">
            <v>0</v>
          </cell>
          <cell r="I94">
            <v>0</v>
          </cell>
          <cell r="J94">
            <v>23220</v>
          </cell>
          <cell r="K94">
            <v>0</v>
          </cell>
          <cell r="L94">
            <v>0</v>
          </cell>
          <cell r="M94">
            <v>0</v>
          </cell>
        </row>
        <row r="95">
          <cell r="C95" t="str">
            <v>13.3/8" x 9.5/8" x 7" x 2.7/8" - 5000 psi</v>
          </cell>
          <cell r="E95" t="str">
            <v>unit</v>
          </cell>
          <cell r="H95">
            <v>0</v>
          </cell>
          <cell r="I95">
            <v>0</v>
          </cell>
          <cell r="J95">
            <v>26340</v>
          </cell>
          <cell r="K95">
            <v>0</v>
          </cell>
          <cell r="L95">
            <v>0</v>
          </cell>
          <cell r="M95">
            <v>0</v>
          </cell>
        </row>
        <row r="96">
          <cell r="C96" t="str">
            <v>13.3/8" x 9.5/8" x 7" x 2.7/8" or 3.1/2 - 3000 x 5000 psi (Dual)</v>
          </cell>
          <cell r="E96" t="str">
            <v>unit</v>
          </cell>
          <cell r="H96">
            <v>0</v>
          </cell>
          <cell r="I96">
            <v>0</v>
          </cell>
          <cell r="J96">
            <v>20820</v>
          </cell>
          <cell r="K96">
            <v>0</v>
          </cell>
          <cell r="L96">
            <v>0</v>
          </cell>
          <cell r="M96">
            <v>0</v>
          </cell>
        </row>
        <row r="97">
          <cell r="C97" t="str">
            <v>13.3/8" x 9.5/8" x 7" x 2.7/8" - 10000 psi</v>
          </cell>
          <cell r="E97" t="str">
            <v>unit</v>
          </cell>
          <cell r="H97">
            <v>0</v>
          </cell>
          <cell r="I97">
            <v>0</v>
          </cell>
          <cell r="J97">
            <v>30000</v>
          </cell>
          <cell r="K97">
            <v>0</v>
          </cell>
          <cell r="L97">
            <v>0</v>
          </cell>
          <cell r="M97">
            <v>0</v>
          </cell>
        </row>
        <row r="98">
          <cell r="C98" t="str">
            <v>9.5/8" x 7" x 2.7/8" x 2000 psi (Single Compl)</v>
          </cell>
          <cell r="E98" t="str">
            <v>unit</v>
          </cell>
          <cell r="H98">
            <v>0</v>
          </cell>
          <cell r="I98">
            <v>0</v>
          </cell>
          <cell r="J98">
            <v>22740</v>
          </cell>
          <cell r="K98">
            <v>0</v>
          </cell>
          <cell r="L98">
            <v>0</v>
          </cell>
          <cell r="M98">
            <v>0</v>
          </cell>
        </row>
        <row r="99">
          <cell r="C99" t="str">
            <v>9.5/8" x 7" x 3.1/2" x 2000 psi (Single Compl)</v>
          </cell>
          <cell r="E99" t="str">
            <v>unit</v>
          </cell>
          <cell r="H99">
            <v>0</v>
          </cell>
          <cell r="I99">
            <v>0</v>
          </cell>
          <cell r="J99">
            <v>22740</v>
          </cell>
          <cell r="K99">
            <v>0</v>
          </cell>
          <cell r="L99">
            <v>0</v>
          </cell>
          <cell r="M99">
            <v>0</v>
          </cell>
        </row>
        <row r="101">
          <cell r="C101" t="str">
            <v>Adaptor Flange 7 -1/16" x 2-7/8" x 3000 psi</v>
          </cell>
          <cell r="E101" t="str">
            <v>unit</v>
          </cell>
          <cell r="H101">
            <v>0</v>
          </cell>
          <cell r="I101">
            <v>0</v>
          </cell>
          <cell r="J101">
            <v>2387.0967741935483</v>
          </cell>
          <cell r="K101">
            <v>0</v>
          </cell>
          <cell r="L101">
            <v>0</v>
          </cell>
          <cell r="M101">
            <v>0</v>
          </cell>
        </row>
        <row r="102">
          <cell r="C102" t="str">
            <v>Adaptor Flange 7 -1/16" x 3-1/2" x 2000 psi</v>
          </cell>
          <cell r="E102" t="str">
            <v>unit</v>
          </cell>
          <cell r="H102">
            <v>0</v>
          </cell>
          <cell r="I102">
            <v>0</v>
          </cell>
          <cell r="J102">
            <v>0</v>
          </cell>
          <cell r="K102">
            <v>0</v>
          </cell>
          <cell r="L102">
            <v>0</v>
          </cell>
          <cell r="M102">
            <v>0</v>
          </cell>
        </row>
        <row r="103">
          <cell r="C103" t="str">
            <v xml:space="preserve">Casing Head </v>
          </cell>
          <cell r="E103" t="str">
            <v>unit</v>
          </cell>
          <cell r="H103">
            <v>0</v>
          </cell>
          <cell r="I103">
            <v>0</v>
          </cell>
          <cell r="J103">
            <v>0</v>
          </cell>
          <cell r="K103">
            <v>0</v>
          </cell>
          <cell r="L103">
            <v>0</v>
          </cell>
          <cell r="M103">
            <v>0</v>
          </cell>
        </row>
        <row r="104">
          <cell r="C104" t="str">
            <v>Casing Spood</v>
          </cell>
          <cell r="E104" t="str">
            <v>unit</v>
          </cell>
          <cell r="H104">
            <v>0</v>
          </cell>
          <cell r="I104">
            <v>0</v>
          </cell>
          <cell r="J104">
            <v>0</v>
          </cell>
          <cell r="K104">
            <v>0</v>
          </cell>
          <cell r="L104">
            <v>0</v>
          </cell>
          <cell r="M104">
            <v>0</v>
          </cell>
        </row>
        <row r="105">
          <cell r="C105" t="str">
            <v>Casing Hanger</v>
          </cell>
          <cell r="E105" t="str">
            <v>unit</v>
          </cell>
          <cell r="H105">
            <v>0</v>
          </cell>
          <cell r="I105">
            <v>0</v>
          </cell>
          <cell r="J105">
            <v>0</v>
          </cell>
          <cell r="K105">
            <v>0</v>
          </cell>
          <cell r="L105">
            <v>0</v>
          </cell>
          <cell r="M105">
            <v>0</v>
          </cell>
        </row>
        <row r="106">
          <cell r="C106" t="str">
            <v>Cross Over Flange</v>
          </cell>
          <cell r="E106" t="str">
            <v>unit</v>
          </cell>
          <cell r="H106">
            <v>0</v>
          </cell>
          <cell r="I106">
            <v>0</v>
          </cell>
          <cell r="J106">
            <v>0</v>
          </cell>
          <cell r="K106">
            <v>0</v>
          </cell>
          <cell r="L106">
            <v>0</v>
          </cell>
          <cell r="M106">
            <v>0</v>
          </cell>
        </row>
        <row r="107">
          <cell r="C107" t="str">
            <v>Tubing Head Spool</v>
          </cell>
          <cell r="E107" t="str">
            <v>unit</v>
          </cell>
          <cell r="H107">
            <v>0</v>
          </cell>
          <cell r="I107">
            <v>0</v>
          </cell>
          <cell r="J107">
            <v>0</v>
          </cell>
          <cell r="K107">
            <v>0</v>
          </cell>
          <cell r="L107">
            <v>0</v>
          </cell>
          <cell r="M107">
            <v>0</v>
          </cell>
        </row>
        <row r="108">
          <cell r="C108" t="str">
            <v>Tubing Bowl 7 1/16 x 2-7/8"</v>
          </cell>
          <cell r="E108" t="str">
            <v>unit</v>
          </cell>
          <cell r="H108">
            <v>0</v>
          </cell>
          <cell r="I108">
            <v>0</v>
          </cell>
          <cell r="J108">
            <v>2390.3999999999996</v>
          </cell>
          <cell r="K108">
            <v>0</v>
          </cell>
          <cell r="L108">
            <v>0</v>
          </cell>
          <cell r="M108">
            <v>0</v>
          </cell>
        </row>
        <row r="109">
          <cell r="C109" t="str">
            <v xml:space="preserve">Seal Tubing Bowl </v>
          </cell>
          <cell r="E109" t="str">
            <v>unit</v>
          </cell>
          <cell r="H109">
            <v>0</v>
          </cell>
          <cell r="I109">
            <v>0</v>
          </cell>
          <cell r="J109">
            <v>60</v>
          </cell>
          <cell r="K109">
            <v>0</v>
          </cell>
          <cell r="L109">
            <v>0</v>
          </cell>
          <cell r="M109">
            <v>0</v>
          </cell>
        </row>
        <row r="110">
          <cell r="C110" t="str">
            <v>Tubing Hanger</v>
          </cell>
          <cell r="E110" t="str">
            <v>unit</v>
          </cell>
          <cell r="H110">
            <v>0</v>
          </cell>
          <cell r="I110">
            <v>0</v>
          </cell>
          <cell r="J110">
            <v>2390.3999999999996</v>
          </cell>
          <cell r="K110">
            <v>0</v>
          </cell>
          <cell r="L110">
            <v>0</v>
          </cell>
          <cell r="M110">
            <v>0</v>
          </cell>
        </row>
        <row r="111">
          <cell r="C111" t="str">
            <v xml:space="preserve">Gate Valve 3-1/8"  - 5000 psi </v>
          </cell>
          <cell r="E111" t="str">
            <v>unit</v>
          </cell>
          <cell r="H111">
            <v>0</v>
          </cell>
          <cell r="I111">
            <v>0</v>
          </cell>
          <cell r="J111">
            <v>2371.1032258064515</v>
          </cell>
          <cell r="K111">
            <v>0</v>
          </cell>
          <cell r="L111">
            <v>0</v>
          </cell>
          <cell r="M111">
            <v>0</v>
          </cell>
        </row>
        <row r="112">
          <cell r="C112" t="str">
            <v xml:space="preserve">Gate Valve 3-1/8"  - 3000 psi </v>
          </cell>
          <cell r="E112" t="str">
            <v>unit</v>
          </cell>
          <cell r="H112">
            <v>0</v>
          </cell>
          <cell r="I112">
            <v>0</v>
          </cell>
          <cell r="J112">
            <v>1678.5</v>
          </cell>
          <cell r="K112">
            <v>0</v>
          </cell>
          <cell r="L112">
            <v>0</v>
          </cell>
          <cell r="M112">
            <v>0</v>
          </cell>
        </row>
        <row r="113">
          <cell r="C113" t="str">
            <v xml:space="preserve">Gate Valve 3-1/8"  - 2000 psi </v>
          </cell>
          <cell r="E113" t="str">
            <v>unit</v>
          </cell>
          <cell r="H113">
            <v>0</v>
          </cell>
          <cell r="I113">
            <v>0</v>
          </cell>
          <cell r="J113">
            <v>1678.5</v>
          </cell>
          <cell r="K113">
            <v>0</v>
          </cell>
          <cell r="L113">
            <v>0</v>
          </cell>
          <cell r="M113">
            <v>0</v>
          </cell>
        </row>
        <row r="114">
          <cell r="C114" t="str">
            <v xml:space="preserve">Gate Valve 2-1/16"  - 5000 psi </v>
          </cell>
          <cell r="E114" t="str">
            <v>unit</v>
          </cell>
          <cell r="H114">
            <v>0</v>
          </cell>
          <cell r="I114">
            <v>0</v>
          </cell>
          <cell r="J114">
            <v>1433.4064516129031</v>
          </cell>
          <cell r="K114">
            <v>0</v>
          </cell>
          <cell r="L114">
            <v>0</v>
          </cell>
          <cell r="M114">
            <v>0</v>
          </cell>
        </row>
        <row r="115">
          <cell r="C115" t="str">
            <v xml:space="preserve">Gate Valve 2-1/16"  - 3000 psi </v>
          </cell>
          <cell r="E115" t="str">
            <v>unit</v>
          </cell>
          <cell r="H115">
            <v>0</v>
          </cell>
          <cell r="I115">
            <v>0</v>
          </cell>
          <cell r="J115">
            <v>1034.0999999999999</v>
          </cell>
          <cell r="K115">
            <v>0</v>
          </cell>
          <cell r="L115">
            <v>0</v>
          </cell>
          <cell r="M115">
            <v>0</v>
          </cell>
        </row>
        <row r="116">
          <cell r="C116" t="str">
            <v>Gasket, ring No. R-24</v>
          </cell>
          <cell r="E116" t="str">
            <v>unit</v>
          </cell>
          <cell r="H116">
            <v>0</v>
          </cell>
          <cell r="I116">
            <v>0</v>
          </cell>
          <cell r="J116">
            <v>15.93548387096774</v>
          </cell>
          <cell r="K116">
            <v>0</v>
          </cell>
          <cell r="L116">
            <v>0</v>
          </cell>
          <cell r="M116">
            <v>0</v>
          </cell>
        </row>
        <row r="117">
          <cell r="C117" t="str">
            <v>Gasket, ring No. R-31</v>
          </cell>
          <cell r="E117" t="str">
            <v>unit</v>
          </cell>
          <cell r="H117">
            <v>0</v>
          </cell>
          <cell r="I117">
            <v>0</v>
          </cell>
          <cell r="J117">
            <v>59.741935483870961</v>
          </cell>
          <cell r="K117">
            <v>0</v>
          </cell>
          <cell r="L117">
            <v>0</v>
          </cell>
          <cell r="M117">
            <v>0</v>
          </cell>
        </row>
        <row r="118">
          <cell r="C118" t="str">
            <v>Gasket, ring No. R-45</v>
          </cell>
          <cell r="E118" t="str">
            <v>unit</v>
          </cell>
          <cell r="H118">
            <v>0</v>
          </cell>
          <cell r="I118">
            <v>0</v>
          </cell>
          <cell r="J118">
            <v>50.774193548387096</v>
          </cell>
          <cell r="K118">
            <v>0</v>
          </cell>
          <cell r="L118">
            <v>0</v>
          </cell>
          <cell r="M118">
            <v>0</v>
          </cell>
        </row>
        <row r="119">
          <cell r="C119" t="str">
            <v>Gasket, ring No. R-46</v>
          </cell>
          <cell r="E119" t="str">
            <v>unit</v>
          </cell>
          <cell r="H119">
            <v>0</v>
          </cell>
          <cell r="I119">
            <v>0</v>
          </cell>
          <cell r="J119">
            <v>45.161290322580641</v>
          </cell>
          <cell r="K119">
            <v>0</v>
          </cell>
          <cell r="L119">
            <v>0</v>
          </cell>
          <cell r="M119">
            <v>0</v>
          </cell>
        </row>
        <row r="120">
          <cell r="C120" t="str">
            <v>Stud Bold &amp; Nut</v>
          </cell>
          <cell r="E120" t="str">
            <v>unit</v>
          </cell>
          <cell r="H120">
            <v>0</v>
          </cell>
          <cell r="I120">
            <v>0</v>
          </cell>
          <cell r="J120">
            <v>4.5689032258064515</v>
          </cell>
          <cell r="K120">
            <v>0</v>
          </cell>
          <cell r="L120">
            <v>0</v>
          </cell>
          <cell r="M120">
            <v>0</v>
          </cell>
        </row>
        <row r="121">
          <cell r="C121" t="str">
            <v>Pressure Gauge</v>
          </cell>
          <cell r="E121" t="str">
            <v>unit</v>
          </cell>
          <cell r="H121">
            <v>0</v>
          </cell>
          <cell r="I121">
            <v>0</v>
          </cell>
          <cell r="J121">
            <v>380.71709677419352</v>
          </cell>
          <cell r="K121">
            <v>0</v>
          </cell>
          <cell r="L121">
            <v>0</v>
          </cell>
          <cell r="M121">
            <v>0</v>
          </cell>
        </row>
        <row r="122">
          <cell r="B122">
            <v>5</v>
          </cell>
          <cell r="C122" t="str">
            <v>Total Well Equipment Surface</v>
          </cell>
          <cell r="H122">
            <v>0</v>
          </cell>
          <cell r="K122">
            <v>0</v>
          </cell>
          <cell r="M122">
            <v>0</v>
          </cell>
        </row>
        <row r="123">
          <cell r="C123" t="str">
            <v>Packer  7" x 3.1/2"  ;  22-26 ppf EUE 8 rd</v>
          </cell>
          <cell r="E123" t="str">
            <v>set</v>
          </cell>
          <cell r="H123">
            <v>0</v>
          </cell>
          <cell r="I123">
            <v>0</v>
          </cell>
          <cell r="J123">
            <v>7649</v>
          </cell>
          <cell r="K123">
            <v>0</v>
          </cell>
          <cell r="L123">
            <v>0</v>
          </cell>
          <cell r="M123">
            <v>0</v>
          </cell>
        </row>
        <row r="124">
          <cell r="C124" t="str">
            <v>Packer  7" x 2.7/8"  ;  22-26 ppf EUE 8 rd</v>
          </cell>
          <cell r="E124" t="str">
            <v>set</v>
          </cell>
          <cell r="H124">
            <v>0</v>
          </cell>
          <cell r="I124">
            <v>0</v>
          </cell>
          <cell r="J124">
            <v>7649</v>
          </cell>
          <cell r="K124">
            <v>0</v>
          </cell>
          <cell r="L124">
            <v>0</v>
          </cell>
          <cell r="M124">
            <v>0</v>
          </cell>
        </row>
        <row r="125">
          <cell r="C125" t="str">
            <v>Packer  6-5/8" x 2.7/8"  ;  17-24 ppf EUE 8 rd</v>
          </cell>
          <cell r="E125" t="str">
            <v>set</v>
          </cell>
          <cell r="H125">
            <v>0</v>
          </cell>
          <cell r="I125">
            <v>0</v>
          </cell>
          <cell r="J125">
            <v>6451.6129032258059</v>
          </cell>
          <cell r="K125">
            <v>0</v>
          </cell>
          <cell r="L125">
            <v>0</v>
          </cell>
          <cell r="M125">
            <v>0</v>
          </cell>
        </row>
        <row r="126">
          <cell r="C126" t="str">
            <v>Packer  9 5/8"  ; 40-53 # Dual Hyd Packer</v>
          </cell>
          <cell r="E126" t="str">
            <v>set</v>
          </cell>
          <cell r="H126">
            <v>0</v>
          </cell>
          <cell r="I126">
            <v>0</v>
          </cell>
          <cell r="J126">
            <v>16774.8</v>
          </cell>
          <cell r="K126">
            <v>0</v>
          </cell>
          <cell r="L126">
            <v>0</v>
          </cell>
          <cell r="M126">
            <v>0</v>
          </cell>
        </row>
        <row r="127">
          <cell r="C127" t="str">
            <v xml:space="preserve">Rubber Packer  9 5/8"  ; 40-53 # </v>
          </cell>
          <cell r="E127" t="str">
            <v>set</v>
          </cell>
          <cell r="H127">
            <v>0</v>
          </cell>
          <cell r="I127">
            <v>0</v>
          </cell>
          <cell r="J127">
            <v>0</v>
          </cell>
          <cell r="K127">
            <v>0</v>
          </cell>
          <cell r="L127">
            <v>0</v>
          </cell>
          <cell r="M127">
            <v>0</v>
          </cell>
        </row>
        <row r="128">
          <cell r="C128" t="str">
            <v xml:space="preserve">Rubber Packer  7"  ; 20-29 # </v>
          </cell>
          <cell r="E128" t="str">
            <v>set</v>
          </cell>
          <cell r="H128">
            <v>0</v>
          </cell>
          <cell r="I128">
            <v>0</v>
          </cell>
          <cell r="J128">
            <v>522.58064516129036</v>
          </cell>
          <cell r="K128">
            <v>0</v>
          </cell>
          <cell r="L128">
            <v>0</v>
          </cell>
          <cell r="M128">
            <v>0</v>
          </cell>
        </row>
        <row r="129">
          <cell r="C129" t="str">
            <v>Bridge Plug 9-5/8", 40-47ppf</v>
          </cell>
          <cell r="E129" t="str">
            <v>set</v>
          </cell>
          <cell r="H129">
            <v>0</v>
          </cell>
          <cell r="I129">
            <v>0</v>
          </cell>
          <cell r="J129">
            <v>6732.0000000000009</v>
          </cell>
          <cell r="K129">
            <v>0</v>
          </cell>
          <cell r="L129">
            <v>0</v>
          </cell>
          <cell r="M129">
            <v>0</v>
          </cell>
        </row>
        <row r="130">
          <cell r="C130" t="str">
            <v>Bridge Plug 7" 15-23ppf</v>
          </cell>
          <cell r="E130" t="str">
            <v>set</v>
          </cell>
          <cell r="H130">
            <v>0</v>
          </cell>
          <cell r="I130">
            <v>0</v>
          </cell>
          <cell r="J130">
            <v>5148</v>
          </cell>
          <cell r="K130">
            <v>0</v>
          </cell>
          <cell r="L130">
            <v>0</v>
          </cell>
          <cell r="M130">
            <v>0</v>
          </cell>
        </row>
        <row r="131">
          <cell r="C131" t="str">
            <v xml:space="preserve">Redress Kit  7" x 2.7/8" </v>
          </cell>
          <cell r="E131" t="str">
            <v>set</v>
          </cell>
          <cell r="H131">
            <v>0</v>
          </cell>
          <cell r="I131">
            <v>0</v>
          </cell>
          <cell r="J131">
            <v>1405.2</v>
          </cell>
          <cell r="K131">
            <v>0</v>
          </cell>
          <cell r="L131">
            <v>0</v>
          </cell>
          <cell r="M131">
            <v>0</v>
          </cell>
        </row>
        <row r="132">
          <cell r="C132" t="str">
            <v>Redress Kit  6 5/8" x  2. 7/8"</v>
          </cell>
          <cell r="E132" t="str">
            <v>set</v>
          </cell>
          <cell r="H132">
            <v>0</v>
          </cell>
          <cell r="I132">
            <v>0</v>
          </cell>
          <cell r="J132">
            <v>1374</v>
          </cell>
          <cell r="K132">
            <v>0</v>
          </cell>
          <cell r="L132">
            <v>0</v>
          </cell>
          <cell r="M132">
            <v>0</v>
          </cell>
        </row>
        <row r="133">
          <cell r="C133" t="str">
            <v>Rubber Swab 3-1/2"</v>
          </cell>
          <cell r="E133" t="str">
            <v>Box</v>
          </cell>
          <cell r="H133">
            <v>0</v>
          </cell>
          <cell r="I133">
            <v>0</v>
          </cell>
          <cell r="J133">
            <v>239.0322580645161</v>
          </cell>
          <cell r="K133">
            <v>0</v>
          </cell>
          <cell r="L133">
            <v>0</v>
          </cell>
          <cell r="M133">
            <v>0</v>
          </cell>
        </row>
        <row r="134">
          <cell r="C134" t="str">
            <v>Rubber Swab 2-7/8"</v>
          </cell>
          <cell r="E134" t="str">
            <v>Box</v>
          </cell>
          <cell r="H134">
            <v>0</v>
          </cell>
          <cell r="I134">
            <v>0</v>
          </cell>
          <cell r="J134">
            <v>147.09677419354838</v>
          </cell>
          <cell r="K134">
            <v>0</v>
          </cell>
          <cell r="L134">
            <v>0</v>
          </cell>
          <cell r="M134">
            <v>0</v>
          </cell>
        </row>
        <row r="135">
          <cell r="C135" t="str">
            <v>Sliding Sleeve</v>
          </cell>
          <cell r="E135" t="str">
            <v>set</v>
          </cell>
          <cell r="H135">
            <v>0</v>
          </cell>
          <cell r="I135">
            <v>0</v>
          </cell>
          <cell r="J135">
            <v>165.81818181818181</v>
          </cell>
          <cell r="K135">
            <v>0</v>
          </cell>
          <cell r="L135">
            <v>0</v>
          </cell>
          <cell r="M135">
            <v>0</v>
          </cell>
        </row>
        <row r="136">
          <cell r="C136" t="str">
            <v>Sliding Side Door</v>
          </cell>
          <cell r="E136" t="str">
            <v>set</v>
          </cell>
          <cell r="H136">
            <v>0</v>
          </cell>
          <cell r="I136">
            <v>0</v>
          </cell>
          <cell r="J136">
            <v>0</v>
          </cell>
          <cell r="K136">
            <v>0</v>
          </cell>
          <cell r="L136">
            <v>0</v>
          </cell>
          <cell r="M136">
            <v>0</v>
          </cell>
        </row>
        <row r="137">
          <cell r="C137" t="str">
            <v>Tubing Achor</v>
          </cell>
          <cell r="E137" t="str">
            <v>set</v>
          </cell>
          <cell r="H137">
            <v>0</v>
          </cell>
          <cell r="I137">
            <v>0</v>
          </cell>
          <cell r="J137">
            <v>0</v>
          </cell>
          <cell r="K137">
            <v>0</v>
          </cell>
          <cell r="L137">
            <v>0</v>
          </cell>
          <cell r="M137">
            <v>0</v>
          </cell>
        </row>
        <row r="138">
          <cell r="C138" t="str">
            <v>Seating Nipples</v>
          </cell>
          <cell r="E138" t="str">
            <v>set</v>
          </cell>
          <cell r="H138">
            <v>0</v>
          </cell>
          <cell r="I138">
            <v>0</v>
          </cell>
          <cell r="J138">
            <v>0</v>
          </cell>
          <cell r="K138">
            <v>0</v>
          </cell>
          <cell r="L138">
            <v>0</v>
          </cell>
          <cell r="M138">
            <v>0</v>
          </cell>
        </row>
        <row r="139">
          <cell r="C139" t="str">
            <v>Blanking Plug</v>
          </cell>
          <cell r="E139" t="str">
            <v>set</v>
          </cell>
          <cell r="H139">
            <v>0</v>
          </cell>
          <cell r="I139">
            <v>0</v>
          </cell>
          <cell r="J139">
            <v>0</v>
          </cell>
          <cell r="K139">
            <v>0</v>
          </cell>
          <cell r="L139">
            <v>0</v>
          </cell>
          <cell r="M139">
            <v>0</v>
          </cell>
        </row>
        <row r="140">
          <cell r="C140" t="str">
            <v>Down Hole Choke</v>
          </cell>
          <cell r="E140" t="str">
            <v>set</v>
          </cell>
          <cell r="H140">
            <v>0</v>
          </cell>
          <cell r="I140">
            <v>0</v>
          </cell>
          <cell r="J140">
            <v>0</v>
          </cell>
          <cell r="K140">
            <v>0</v>
          </cell>
          <cell r="L140">
            <v>0</v>
          </cell>
          <cell r="M140">
            <v>0</v>
          </cell>
        </row>
        <row r="141">
          <cell r="C141" t="str">
            <v>Blast Joint</v>
          </cell>
          <cell r="E141" t="str">
            <v>set</v>
          </cell>
          <cell r="H141">
            <v>0</v>
          </cell>
          <cell r="I141">
            <v>0</v>
          </cell>
          <cell r="J141">
            <v>0</v>
          </cell>
          <cell r="K141">
            <v>0</v>
          </cell>
          <cell r="L141">
            <v>0</v>
          </cell>
          <cell r="M141">
            <v>0</v>
          </cell>
        </row>
        <row r="142">
          <cell r="C142" t="str">
            <v>Seal Assemblies</v>
          </cell>
          <cell r="E142" t="str">
            <v>set</v>
          </cell>
          <cell r="H142">
            <v>0</v>
          </cell>
          <cell r="I142">
            <v>0</v>
          </cell>
          <cell r="J142">
            <v>0</v>
          </cell>
          <cell r="K142">
            <v>0</v>
          </cell>
          <cell r="L142">
            <v>0</v>
          </cell>
          <cell r="M142">
            <v>0</v>
          </cell>
        </row>
        <row r="143">
          <cell r="C143" t="str">
            <v>Cross Over Expansion Joint</v>
          </cell>
          <cell r="E143" t="str">
            <v>set</v>
          </cell>
          <cell r="H143">
            <v>0</v>
          </cell>
          <cell r="I143">
            <v>0</v>
          </cell>
          <cell r="J143">
            <v>0</v>
          </cell>
          <cell r="K143">
            <v>0</v>
          </cell>
          <cell r="L143">
            <v>0</v>
          </cell>
          <cell r="M143">
            <v>0</v>
          </cell>
        </row>
        <row r="144">
          <cell r="C144" t="str">
            <v>Liner</v>
          </cell>
          <cell r="E144" t="str">
            <v>set</v>
          </cell>
          <cell r="H144">
            <v>0</v>
          </cell>
          <cell r="I144">
            <v>0</v>
          </cell>
          <cell r="J144">
            <v>0</v>
          </cell>
          <cell r="K144">
            <v>0</v>
          </cell>
          <cell r="L144">
            <v>0</v>
          </cell>
          <cell r="M144">
            <v>0</v>
          </cell>
        </row>
        <row r="145">
          <cell r="C145" t="str">
            <v>Slotted Liner</v>
          </cell>
          <cell r="E145" t="str">
            <v>set</v>
          </cell>
          <cell r="H145">
            <v>0</v>
          </cell>
          <cell r="I145">
            <v>0</v>
          </cell>
          <cell r="J145">
            <v>0</v>
          </cell>
          <cell r="K145">
            <v>0</v>
          </cell>
          <cell r="L145">
            <v>0</v>
          </cell>
          <cell r="M145">
            <v>0</v>
          </cell>
        </row>
        <row r="146">
          <cell r="C146" t="str">
            <v>Sand Screen</v>
          </cell>
          <cell r="E146" t="str">
            <v>set</v>
          </cell>
          <cell r="H146">
            <v>0</v>
          </cell>
          <cell r="I146">
            <v>0</v>
          </cell>
          <cell r="J146">
            <v>0</v>
          </cell>
          <cell r="K146">
            <v>0</v>
          </cell>
          <cell r="L146">
            <v>0</v>
          </cell>
          <cell r="M146">
            <v>0</v>
          </cell>
        </row>
        <row r="147">
          <cell r="C147" t="str">
            <v>Perforated Spear Tubes</v>
          </cell>
          <cell r="E147" t="str">
            <v>set</v>
          </cell>
          <cell r="H147">
            <v>0</v>
          </cell>
          <cell r="I147">
            <v>0</v>
          </cell>
          <cell r="J147">
            <v>0</v>
          </cell>
          <cell r="K147">
            <v>0</v>
          </cell>
          <cell r="L147">
            <v>0</v>
          </cell>
          <cell r="M147">
            <v>0</v>
          </cell>
        </row>
        <row r="148">
          <cell r="C148" t="str">
            <v>Snap Catch Seal Nipple</v>
          </cell>
          <cell r="E148" t="str">
            <v>set</v>
          </cell>
          <cell r="H148">
            <v>0</v>
          </cell>
          <cell r="I148">
            <v>0</v>
          </cell>
          <cell r="J148">
            <v>0</v>
          </cell>
          <cell r="K148">
            <v>0</v>
          </cell>
          <cell r="L148">
            <v>0</v>
          </cell>
          <cell r="M148">
            <v>0</v>
          </cell>
        </row>
        <row r="149">
          <cell r="C149" t="str">
            <v>Differential Displacing Valve</v>
          </cell>
          <cell r="E149" t="str">
            <v>set</v>
          </cell>
          <cell r="H149">
            <v>0</v>
          </cell>
          <cell r="I149">
            <v>0</v>
          </cell>
          <cell r="J149">
            <v>0</v>
          </cell>
          <cell r="K149">
            <v>0</v>
          </cell>
          <cell r="L149">
            <v>0</v>
          </cell>
          <cell r="M149">
            <v>0</v>
          </cell>
        </row>
        <row r="150">
          <cell r="C150" t="str">
            <v>Sucker Rod 7/8"</v>
          </cell>
          <cell r="E150" t="str">
            <v>joint</v>
          </cell>
          <cell r="H150">
            <v>0</v>
          </cell>
          <cell r="I150">
            <v>0</v>
          </cell>
          <cell r="J150">
            <v>55.572000000000003</v>
          </cell>
          <cell r="K150">
            <v>0</v>
          </cell>
          <cell r="L150">
            <v>0</v>
          </cell>
          <cell r="M150">
            <v>0</v>
          </cell>
        </row>
        <row r="151">
          <cell r="C151" t="str">
            <v>Sucker Rod 1"</v>
          </cell>
          <cell r="E151" t="str">
            <v>joint</v>
          </cell>
          <cell r="H151">
            <v>0</v>
          </cell>
          <cell r="I151">
            <v>0</v>
          </cell>
          <cell r="J151">
            <v>75.635999999999996</v>
          </cell>
          <cell r="K151">
            <v>0</v>
          </cell>
          <cell r="L151">
            <v>0</v>
          </cell>
          <cell r="M151">
            <v>0</v>
          </cell>
        </row>
        <row r="152">
          <cell r="C152" t="str">
            <v>Pump Rods</v>
          </cell>
          <cell r="E152" t="str">
            <v>set</v>
          </cell>
          <cell r="H152">
            <v>0</v>
          </cell>
          <cell r="I152">
            <v>0</v>
          </cell>
          <cell r="J152">
            <v>0</v>
          </cell>
          <cell r="K152">
            <v>0</v>
          </cell>
          <cell r="L152">
            <v>0</v>
          </cell>
          <cell r="M152">
            <v>0</v>
          </cell>
        </row>
        <row r="153">
          <cell r="C153" t="str">
            <v>Plunger Pump</v>
          </cell>
          <cell r="E153" t="str">
            <v>set</v>
          </cell>
          <cell r="H153">
            <v>0</v>
          </cell>
          <cell r="I153">
            <v>0</v>
          </cell>
          <cell r="J153">
            <v>0</v>
          </cell>
          <cell r="K153">
            <v>0</v>
          </cell>
          <cell r="L153">
            <v>0</v>
          </cell>
          <cell r="M153">
            <v>0</v>
          </cell>
        </row>
        <row r="154">
          <cell r="C154" t="str">
            <v>Submesible Pump</v>
          </cell>
          <cell r="E154" t="str">
            <v>set</v>
          </cell>
          <cell r="H154">
            <v>0</v>
          </cell>
          <cell r="I154">
            <v>0</v>
          </cell>
          <cell r="J154">
            <v>0</v>
          </cell>
          <cell r="K154">
            <v>0</v>
          </cell>
          <cell r="L154">
            <v>0</v>
          </cell>
          <cell r="M154">
            <v>0</v>
          </cell>
        </row>
        <row r="155">
          <cell r="C155" t="str">
            <v>Pump Cable</v>
          </cell>
          <cell r="E155" t="str">
            <v>set</v>
          </cell>
          <cell r="H155">
            <v>0</v>
          </cell>
          <cell r="I155">
            <v>0</v>
          </cell>
          <cell r="J155">
            <v>0</v>
          </cell>
          <cell r="K155">
            <v>0</v>
          </cell>
          <cell r="L155">
            <v>0</v>
          </cell>
          <cell r="M155">
            <v>0</v>
          </cell>
        </row>
        <row r="156">
          <cell r="C156" t="str">
            <v>Jet Pump</v>
          </cell>
          <cell r="E156" t="str">
            <v>set</v>
          </cell>
          <cell r="H156">
            <v>0</v>
          </cell>
          <cell r="I156">
            <v>0</v>
          </cell>
          <cell r="J156">
            <v>0</v>
          </cell>
          <cell r="K156">
            <v>0</v>
          </cell>
          <cell r="L156">
            <v>0</v>
          </cell>
          <cell r="M156">
            <v>0</v>
          </cell>
        </row>
        <row r="157">
          <cell r="C157" t="str">
            <v>Gas Lift Valve</v>
          </cell>
          <cell r="E157" t="str">
            <v>pcs</v>
          </cell>
          <cell r="H157">
            <v>0</v>
          </cell>
          <cell r="I157">
            <v>8</v>
          </cell>
          <cell r="J157">
            <v>1294.8</v>
          </cell>
          <cell r="K157">
            <v>10358.4</v>
          </cell>
          <cell r="L157">
            <v>8</v>
          </cell>
          <cell r="M157">
            <v>10358.4</v>
          </cell>
        </row>
        <row r="158">
          <cell r="C158" t="str">
            <v>Tubing Mandrill</v>
          </cell>
          <cell r="E158" t="str">
            <v>set</v>
          </cell>
          <cell r="H158">
            <v>0</v>
          </cell>
          <cell r="I158">
            <v>8</v>
          </cell>
          <cell r="J158">
            <v>717.6</v>
          </cell>
          <cell r="K158">
            <v>5740.8</v>
          </cell>
          <cell r="L158">
            <v>8</v>
          </cell>
          <cell r="M158">
            <v>5740.8</v>
          </cell>
        </row>
        <row r="159">
          <cell r="C159" t="str">
            <v>Bridge Plug/ Cement Retainer 7"</v>
          </cell>
          <cell r="E159" t="str">
            <v>pcs</v>
          </cell>
          <cell r="H159">
            <v>0</v>
          </cell>
          <cell r="I159">
            <v>0</v>
          </cell>
          <cell r="J159">
            <v>4290</v>
          </cell>
          <cell r="K159">
            <v>0</v>
          </cell>
          <cell r="L159">
            <v>0</v>
          </cell>
          <cell r="M159">
            <v>0</v>
          </cell>
        </row>
        <row r="160">
          <cell r="B160">
            <v>6</v>
          </cell>
          <cell r="C160" t="str">
            <v>Total Well Equipment Subsurface</v>
          </cell>
          <cell r="H160">
            <v>0</v>
          </cell>
          <cell r="K160">
            <v>16099.2</v>
          </cell>
          <cell r="M160">
            <v>16099.2</v>
          </cell>
        </row>
        <row r="162">
          <cell r="B162">
            <v>7</v>
          </cell>
          <cell r="C162" t="str">
            <v>Total Other Tangible</v>
          </cell>
          <cell r="H162">
            <v>0</v>
          </cell>
          <cell r="K162">
            <v>0</v>
          </cell>
          <cell r="M162">
            <v>0</v>
          </cell>
        </row>
        <row r="164">
          <cell r="B164">
            <v>8</v>
          </cell>
          <cell r="C164" t="str">
            <v>SUB TOTAL TANGIBLE</v>
          </cell>
          <cell r="H164">
            <v>0</v>
          </cell>
          <cell r="K164">
            <v>16099.2</v>
          </cell>
          <cell r="M164">
            <v>16099.2</v>
          </cell>
        </row>
        <row r="165">
          <cell r="C165" t="str">
            <v>DRILLING FLUID</v>
          </cell>
        </row>
        <row r="166">
          <cell r="C166" t="str">
            <v>Blanket Order pengadaan lumpur</v>
          </cell>
          <cell r="E166" t="str">
            <v>Lot</v>
          </cell>
          <cell r="H166">
            <v>0</v>
          </cell>
          <cell r="I166">
            <v>0</v>
          </cell>
          <cell r="J166">
            <v>64831.273239130438</v>
          </cell>
          <cell r="K166">
            <v>0</v>
          </cell>
          <cell r="L166">
            <v>0</v>
          </cell>
          <cell r="M166">
            <v>0</v>
          </cell>
        </row>
        <row r="167">
          <cell r="C167" t="str">
            <v>COMPLETION FLUID</v>
          </cell>
        </row>
        <row r="168">
          <cell r="C168" t="str">
            <v>Mixing CF</v>
          </cell>
          <cell r="E168" t="str">
            <v>Job</v>
          </cell>
          <cell r="H168">
            <v>0</v>
          </cell>
          <cell r="I168">
            <v>0</v>
          </cell>
          <cell r="J168">
            <v>8400</v>
          </cell>
          <cell r="K168">
            <v>0</v>
          </cell>
          <cell r="L168">
            <v>0</v>
          </cell>
          <cell r="M168">
            <v>0</v>
          </cell>
        </row>
        <row r="169">
          <cell r="C169" t="str">
            <v>KCl</v>
          </cell>
          <cell r="E169" t="str">
            <v>drum</v>
          </cell>
          <cell r="H169">
            <v>0</v>
          </cell>
          <cell r="I169">
            <v>0</v>
          </cell>
          <cell r="J169">
            <v>18.36</v>
          </cell>
          <cell r="K169">
            <v>0</v>
          </cell>
          <cell r="L169">
            <v>0</v>
          </cell>
          <cell r="M169">
            <v>0</v>
          </cell>
        </row>
        <row r="170">
          <cell r="C170" t="str">
            <v>Corrosion Inhibitor (BEKA-4612)</v>
          </cell>
          <cell r="E170" t="str">
            <v>drum</v>
          </cell>
          <cell r="H170">
            <v>0</v>
          </cell>
          <cell r="I170">
            <v>0</v>
          </cell>
          <cell r="J170">
            <v>0</v>
          </cell>
          <cell r="K170">
            <v>0</v>
          </cell>
          <cell r="L170">
            <v>0</v>
          </cell>
          <cell r="M170">
            <v>0</v>
          </cell>
        </row>
        <row r="171">
          <cell r="C171" t="str">
            <v>Tawas</v>
          </cell>
          <cell r="E171" t="str">
            <v>kg</v>
          </cell>
          <cell r="H171">
            <v>0</v>
          </cell>
          <cell r="I171">
            <v>0</v>
          </cell>
          <cell r="J171">
            <v>0</v>
          </cell>
          <cell r="K171">
            <v>0</v>
          </cell>
          <cell r="L171">
            <v>0</v>
          </cell>
          <cell r="M171">
            <v>0</v>
          </cell>
        </row>
        <row r="172">
          <cell r="C172" t="str">
            <v>FUEL</v>
          </cell>
        </row>
        <row r="173">
          <cell r="C173" t="str">
            <v>Solar Operasi</v>
          </cell>
          <cell r="E173" t="str">
            <v>ton</v>
          </cell>
          <cell r="H173">
            <v>0</v>
          </cell>
          <cell r="I173">
            <v>20.139375000000001</v>
          </cell>
          <cell r="J173">
            <v>640</v>
          </cell>
          <cell r="K173">
            <v>12889.2</v>
          </cell>
          <cell r="L173">
            <v>20.139375000000001</v>
          </cell>
          <cell r="M173">
            <v>12889.2</v>
          </cell>
        </row>
        <row r="174">
          <cell r="C174" t="str">
            <v>Solar Top Drive</v>
          </cell>
          <cell r="E174" t="str">
            <v>ton</v>
          </cell>
          <cell r="H174">
            <v>0</v>
          </cell>
          <cell r="I174">
            <v>0</v>
          </cell>
          <cell r="J174">
            <v>640</v>
          </cell>
          <cell r="K174">
            <v>0</v>
          </cell>
          <cell r="L174">
            <v>0</v>
          </cell>
          <cell r="M174">
            <v>0</v>
          </cell>
        </row>
        <row r="175">
          <cell r="C175" t="str">
            <v>Marine Transportation</v>
          </cell>
          <cell r="E175" t="str">
            <v>ton</v>
          </cell>
          <cell r="H175">
            <v>0</v>
          </cell>
          <cell r="I175">
            <v>0</v>
          </cell>
          <cell r="J175">
            <v>0</v>
          </cell>
          <cell r="K175">
            <v>0</v>
          </cell>
          <cell r="L175">
            <v>0</v>
          </cell>
          <cell r="M175">
            <v>0</v>
          </cell>
        </row>
        <row r="176">
          <cell r="C176" t="str">
            <v>Land Vehicle</v>
          </cell>
          <cell r="E176" t="str">
            <v>ton</v>
          </cell>
          <cell r="H176">
            <v>0</v>
          </cell>
          <cell r="I176">
            <v>0</v>
          </cell>
          <cell r="J176">
            <v>640</v>
          </cell>
          <cell r="K176">
            <v>0</v>
          </cell>
          <cell r="L176">
            <v>0</v>
          </cell>
          <cell r="M176">
            <v>0</v>
          </cell>
        </row>
        <row r="177">
          <cell r="C177" t="str">
            <v>Hellicopter and aviation</v>
          </cell>
          <cell r="E177" t="str">
            <v>ton</v>
          </cell>
          <cell r="H177">
            <v>0</v>
          </cell>
          <cell r="I177">
            <v>0</v>
          </cell>
          <cell r="J177">
            <v>0</v>
          </cell>
          <cell r="K177">
            <v>0</v>
          </cell>
          <cell r="L177">
            <v>0</v>
          </cell>
          <cell r="M177">
            <v>0</v>
          </cell>
        </row>
        <row r="178">
          <cell r="C178" t="str">
            <v>Distrinuted Services</v>
          </cell>
          <cell r="E178" t="str">
            <v>ton</v>
          </cell>
          <cell r="H178">
            <v>0</v>
          </cell>
          <cell r="I178">
            <v>0</v>
          </cell>
          <cell r="J178">
            <v>0</v>
          </cell>
          <cell r="K178">
            <v>0</v>
          </cell>
          <cell r="L178">
            <v>0</v>
          </cell>
          <cell r="M178">
            <v>0</v>
          </cell>
        </row>
        <row r="179">
          <cell r="B179">
            <v>9</v>
          </cell>
          <cell r="C179" t="str">
            <v xml:space="preserve">Total Mud, Chemical </v>
          </cell>
          <cell r="H179">
            <v>0</v>
          </cell>
          <cell r="K179">
            <v>12889.2</v>
          </cell>
          <cell r="M179">
            <v>12889.2</v>
          </cell>
        </row>
        <row r="180">
          <cell r="C180" t="str">
            <v>Semen kelas G.</v>
          </cell>
          <cell r="E180" t="str">
            <v>sax</v>
          </cell>
          <cell r="H180">
            <v>0</v>
          </cell>
          <cell r="I180">
            <v>120</v>
          </cell>
          <cell r="J180">
            <v>6.7504800000000005</v>
          </cell>
          <cell r="K180">
            <v>810.05760000000009</v>
          </cell>
          <cell r="L180">
            <v>120</v>
          </cell>
          <cell r="M180">
            <v>810.05760000000009</v>
          </cell>
        </row>
        <row r="181">
          <cell r="C181" t="str">
            <v>Bottom Plug 13 3/8".</v>
          </cell>
          <cell r="E181" t="str">
            <v>pc</v>
          </cell>
          <cell r="H181">
            <v>0</v>
          </cell>
          <cell r="I181">
            <v>0</v>
          </cell>
          <cell r="J181">
            <v>417.59999999999997</v>
          </cell>
          <cell r="K181">
            <v>0</v>
          </cell>
          <cell r="L181">
            <v>0</v>
          </cell>
          <cell r="M181">
            <v>0</v>
          </cell>
        </row>
        <row r="182">
          <cell r="C182" t="str">
            <v>Bottom Plug  9 5/8".</v>
          </cell>
          <cell r="E182" t="str">
            <v>pc</v>
          </cell>
          <cell r="H182">
            <v>0</v>
          </cell>
          <cell r="I182">
            <v>0</v>
          </cell>
          <cell r="J182">
            <v>275.16000000000003</v>
          </cell>
          <cell r="K182">
            <v>0</v>
          </cell>
          <cell r="L182">
            <v>0</v>
          </cell>
          <cell r="M182">
            <v>0</v>
          </cell>
        </row>
        <row r="183">
          <cell r="C183" t="str">
            <v>Bottom Plug  7".</v>
          </cell>
          <cell r="E183" t="str">
            <v>pc</v>
          </cell>
          <cell r="H183">
            <v>0</v>
          </cell>
          <cell r="I183">
            <v>0</v>
          </cell>
          <cell r="J183">
            <v>179.4</v>
          </cell>
          <cell r="K183">
            <v>0</v>
          </cell>
          <cell r="L183">
            <v>0</v>
          </cell>
          <cell r="M183">
            <v>0</v>
          </cell>
        </row>
        <row r="184">
          <cell r="C184" t="str">
            <v>Top Plug 13 3/8".</v>
          </cell>
          <cell r="E184" t="str">
            <v>pc</v>
          </cell>
          <cell r="H184">
            <v>0</v>
          </cell>
          <cell r="I184">
            <v>0</v>
          </cell>
          <cell r="J184">
            <v>334.92</v>
          </cell>
          <cell r="K184">
            <v>0</v>
          </cell>
          <cell r="L184">
            <v>0</v>
          </cell>
          <cell r="M184">
            <v>0</v>
          </cell>
        </row>
        <row r="185">
          <cell r="C185" t="str">
            <v>Top Plug  9 5/8".</v>
          </cell>
          <cell r="E185" t="str">
            <v>pc</v>
          </cell>
          <cell r="H185">
            <v>0</v>
          </cell>
          <cell r="I185">
            <v>0</v>
          </cell>
          <cell r="J185">
            <v>179.4</v>
          </cell>
          <cell r="K185">
            <v>0</v>
          </cell>
          <cell r="L185">
            <v>0</v>
          </cell>
          <cell r="M185">
            <v>0</v>
          </cell>
        </row>
        <row r="186">
          <cell r="C186" t="str">
            <v>Top Plug  7".</v>
          </cell>
          <cell r="E186" t="str">
            <v>pc</v>
          </cell>
          <cell r="H186">
            <v>0</v>
          </cell>
          <cell r="I186">
            <v>0</v>
          </cell>
          <cell r="J186">
            <v>131.63999999999999</v>
          </cell>
          <cell r="K186">
            <v>0</v>
          </cell>
          <cell r="L186">
            <v>0</v>
          </cell>
          <cell r="M186">
            <v>0</v>
          </cell>
        </row>
        <row r="187">
          <cell r="C187" t="str">
            <v>Stop ring 20".</v>
          </cell>
          <cell r="E187" t="str">
            <v>pc</v>
          </cell>
          <cell r="H187">
            <v>0</v>
          </cell>
          <cell r="I187">
            <v>0</v>
          </cell>
          <cell r="J187">
            <v>37.752000000000002</v>
          </cell>
          <cell r="K187">
            <v>0</v>
          </cell>
          <cell r="L187">
            <v>0</v>
          </cell>
          <cell r="M187">
            <v>0</v>
          </cell>
        </row>
        <row r="188">
          <cell r="C188" t="str">
            <v>Stop ring 13 3/8".</v>
          </cell>
          <cell r="E188" t="str">
            <v>pc</v>
          </cell>
          <cell r="H188">
            <v>0</v>
          </cell>
          <cell r="I188">
            <v>0</v>
          </cell>
          <cell r="J188">
            <v>31.867000000000001</v>
          </cell>
          <cell r="K188">
            <v>0</v>
          </cell>
          <cell r="L188">
            <v>0</v>
          </cell>
          <cell r="M188">
            <v>0</v>
          </cell>
        </row>
        <row r="189">
          <cell r="C189" t="str">
            <v>Stop ring 9 5/8".</v>
          </cell>
          <cell r="E189" t="str">
            <v>pc</v>
          </cell>
          <cell r="H189">
            <v>0</v>
          </cell>
          <cell r="I189">
            <v>0</v>
          </cell>
          <cell r="J189">
            <v>20.140999999999998</v>
          </cell>
          <cell r="K189">
            <v>0</v>
          </cell>
          <cell r="L189">
            <v>0</v>
          </cell>
          <cell r="M189">
            <v>0</v>
          </cell>
        </row>
        <row r="190">
          <cell r="C190" t="str">
            <v>Stop ring 7".</v>
          </cell>
          <cell r="E190" t="str">
            <v>pc</v>
          </cell>
          <cell r="H190">
            <v>0</v>
          </cell>
          <cell r="I190">
            <v>0</v>
          </cell>
          <cell r="J190">
            <v>11.242000000000001</v>
          </cell>
          <cell r="K190">
            <v>0</v>
          </cell>
          <cell r="L190">
            <v>0</v>
          </cell>
          <cell r="M190">
            <v>0</v>
          </cell>
        </row>
        <row r="191">
          <cell r="C191" t="str">
            <v>Stop ring 4-1/2".</v>
          </cell>
          <cell r="E191" t="str">
            <v>pc</v>
          </cell>
          <cell r="H191">
            <v>0</v>
          </cell>
          <cell r="I191">
            <v>0</v>
          </cell>
          <cell r="J191">
            <v>11.242000000000001</v>
          </cell>
          <cell r="K191">
            <v>0</v>
          </cell>
          <cell r="L191">
            <v>0</v>
          </cell>
          <cell r="M191">
            <v>0</v>
          </cell>
        </row>
        <row r="192">
          <cell r="C192" t="str">
            <v>Centralizer  20".</v>
          </cell>
          <cell r="E192" t="str">
            <v>pc</v>
          </cell>
          <cell r="H192">
            <v>0</v>
          </cell>
          <cell r="I192">
            <v>0</v>
          </cell>
          <cell r="J192">
            <v>95.7</v>
          </cell>
          <cell r="K192">
            <v>0</v>
          </cell>
          <cell r="L192">
            <v>0</v>
          </cell>
          <cell r="M192">
            <v>0</v>
          </cell>
        </row>
        <row r="193">
          <cell r="C193" t="str">
            <v>Centralizer 13 3/8".</v>
          </cell>
          <cell r="E193" t="str">
            <v>pc</v>
          </cell>
          <cell r="H193">
            <v>0</v>
          </cell>
          <cell r="I193">
            <v>0</v>
          </cell>
          <cell r="J193">
            <v>47.879999999999995</v>
          </cell>
          <cell r="K193">
            <v>0</v>
          </cell>
          <cell r="L193">
            <v>0</v>
          </cell>
          <cell r="M193">
            <v>0</v>
          </cell>
        </row>
        <row r="194">
          <cell r="C194" t="str">
            <v>Centralizer  9 5/8".</v>
          </cell>
          <cell r="E194" t="str">
            <v>pc</v>
          </cell>
          <cell r="H194">
            <v>0</v>
          </cell>
          <cell r="I194">
            <v>0</v>
          </cell>
          <cell r="J194">
            <v>38.279999999999994</v>
          </cell>
          <cell r="K194">
            <v>0</v>
          </cell>
          <cell r="L194">
            <v>0</v>
          </cell>
          <cell r="M194">
            <v>0</v>
          </cell>
        </row>
        <row r="195">
          <cell r="C195" t="str">
            <v>Centralizer  7".</v>
          </cell>
          <cell r="E195" t="str">
            <v>pc</v>
          </cell>
          <cell r="H195">
            <v>0</v>
          </cell>
          <cell r="I195">
            <v>0</v>
          </cell>
          <cell r="J195">
            <v>27.479999999999997</v>
          </cell>
          <cell r="K195">
            <v>0</v>
          </cell>
          <cell r="L195">
            <v>0</v>
          </cell>
          <cell r="M195">
            <v>0</v>
          </cell>
        </row>
        <row r="196">
          <cell r="C196" t="str">
            <v>Centralizer  4-1/2".</v>
          </cell>
          <cell r="E196" t="str">
            <v>pc</v>
          </cell>
          <cell r="H196">
            <v>0</v>
          </cell>
          <cell r="I196">
            <v>0</v>
          </cell>
          <cell r="J196">
            <v>30.228000000000002</v>
          </cell>
          <cell r="K196">
            <v>0</v>
          </cell>
          <cell r="L196">
            <v>0</v>
          </cell>
          <cell r="M196">
            <v>0</v>
          </cell>
        </row>
        <row r="197">
          <cell r="C197" t="str">
            <v>DSCC. 13 3/8"</v>
          </cell>
          <cell r="E197" t="str">
            <v>pc</v>
          </cell>
          <cell r="H197">
            <v>0</v>
          </cell>
          <cell r="I197">
            <v>0</v>
          </cell>
          <cell r="J197">
            <v>0</v>
          </cell>
          <cell r="K197">
            <v>0</v>
          </cell>
          <cell r="L197">
            <v>0</v>
          </cell>
          <cell r="M197">
            <v>0</v>
          </cell>
        </row>
        <row r="198">
          <cell r="B198">
            <v>10</v>
          </cell>
          <cell r="C198" t="str">
            <v>Total Cement Material</v>
          </cell>
          <cell r="E198" t="str">
            <v xml:space="preserve"> </v>
          </cell>
          <cell r="F198" t="str">
            <v xml:space="preserve"> </v>
          </cell>
          <cell r="G198" t="str">
            <v xml:space="preserve"> </v>
          </cell>
          <cell r="H198">
            <v>0</v>
          </cell>
          <cell r="K198">
            <v>810.05760000000009</v>
          </cell>
          <cell r="M198">
            <v>810.05760000000009</v>
          </cell>
        </row>
        <row r="199">
          <cell r="C199" t="str">
            <v xml:space="preserve">Rock Bit 36" </v>
          </cell>
          <cell r="E199" t="str">
            <v>pc</v>
          </cell>
          <cell r="H199">
            <v>0</v>
          </cell>
          <cell r="I199">
            <v>0</v>
          </cell>
          <cell r="J199">
            <v>74265.599999999991</v>
          </cell>
          <cell r="K199">
            <v>0</v>
          </cell>
          <cell r="L199">
            <v>0</v>
          </cell>
          <cell r="M199">
            <v>0</v>
          </cell>
        </row>
        <row r="200">
          <cell r="C200" t="str">
            <v>Rock Bit 26" IADC 111</v>
          </cell>
          <cell r="E200" t="str">
            <v>pc</v>
          </cell>
          <cell r="H200">
            <v>0</v>
          </cell>
          <cell r="I200">
            <v>0</v>
          </cell>
          <cell r="J200">
            <v>21393.599999999999</v>
          </cell>
          <cell r="K200">
            <v>0</v>
          </cell>
          <cell r="L200">
            <v>0</v>
          </cell>
          <cell r="M200">
            <v>0</v>
          </cell>
        </row>
        <row r="201">
          <cell r="C201" t="str">
            <v>Rock Bit 17 1/2" IADC 115/135</v>
          </cell>
          <cell r="E201" t="str">
            <v>pc</v>
          </cell>
          <cell r="H201">
            <v>0</v>
          </cell>
          <cell r="I201">
            <v>0</v>
          </cell>
          <cell r="J201">
            <v>17160</v>
          </cell>
          <cell r="K201">
            <v>0</v>
          </cell>
          <cell r="L201">
            <v>0</v>
          </cell>
          <cell r="M201">
            <v>0</v>
          </cell>
        </row>
        <row r="202">
          <cell r="C202" t="str">
            <v>Rock Bit 17 1/2" IADC 111</v>
          </cell>
          <cell r="E202" t="str">
            <v>pc</v>
          </cell>
          <cell r="H202">
            <v>0</v>
          </cell>
          <cell r="I202">
            <v>0</v>
          </cell>
          <cell r="J202">
            <v>9597.6</v>
          </cell>
          <cell r="K202">
            <v>0</v>
          </cell>
          <cell r="L202">
            <v>0</v>
          </cell>
          <cell r="M202">
            <v>0</v>
          </cell>
        </row>
        <row r="203">
          <cell r="C203" t="str">
            <v>Rock Bit 17 1/2" IADC 214</v>
          </cell>
          <cell r="E203" t="str">
            <v>pc</v>
          </cell>
          <cell r="H203">
            <v>0</v>
          </cell>
          <cell r="I203">
            <v>0</v>
          </cell>
          <cell r="J203">
            <v>9986.4</v>
          </cell>
          <cell r="K203">
            <v>0</v>
          </cell>
          <cell r="L203">
            <v>0</v>
          </cell>
          <cell r="M203">
            <v>0</v>
          </cell>
        </row>
        <row r="204">
          <cell r="C204" t="str">
            <v>PDC Bit 17 1/2" Very Soft to Medium Soft</v>
          </cell>
          <cell r="E204" t="str">
            <v>pc</v>
          </cell>
          <cell r="H204">
            <v>0</v>
          </cell>
          <cell r="I204">
            <v>0</v>
          </cell>
          <cell r="J204">
            <v>0</v>
          </cell>
          <cell r="K204">
            <v>0</v>
          </cell>
          <cell r="L204">
            <v>0</v>
          </cell>
          <cell r="M204">
            <v>0</v>
          </cell>
        </row>
        <row r="205">
          <cell r="C205" t="str">
            <v>Bit 12 1/4"  PDC Soft to Med</v>
          </cell>
          <cell r="E205" t="str">
            <v>pc</v>
          </cell>
          <cell r="H205">
            <v>0</v>
          </cell>
          <cell r="I205">
            <v>0</v>
          </cell>
          <cell r="J205">
            <v>32058.899999999998</v>
          </cell>
          <cell r="K205">
            <v>0</v>
          </cell>
          <cell r="L205">
            <v>0</v>
          </cell>
          <cell r="M205">
            <v>0</v>
          </cell>
        </row>
        <row r="206">
          <cell r="C206" t="str">
            <v>Bit 12 1/4"  PDC Med to Hard</v>
          </cell>
          <cell r="E206" t="str">
            <v>pc</v>
          </cell>
          <cell r="H206">
            <v>0</v>
          </cell>
          <cell r="I206">
            <v>0</v>
          </cell>
          <cell r="J206">
            <v>32058.899999999998</v>
          </cell>
          <cell r="K206">
            <v>0</v>
          </cell>
          <cell r="L206">
            <v>0</v>
          </cell>
          <cell r="M206">
            <v>0</v>
          </cell>
        </row>
        <row r="207">
          <cell r="C207" t="str">
            <v>Rock Bit  12 1/4"  IADC 214</v>
          </cell>
          <cell r="E207" t="str">
            <v>pc</v>
          </cell>
          <cell r="H207">
            <v>0</v>
          </cell>
          <cell r="I207">
            <v>0</v>
          </cell>
          <cell r="J207">
            <v>5853.5999999999995</v>
          </cell>
          <cell r="K207">
            <v>0</v>
          </cell>
          <cell r="L207">
            <v>0</v>
          </cell>
          <cell r="M207">
            <v>0</v>
          </cell>
        </row>
        <row r="208">
          <cell r="C208" t="str">
            <v>Rock Bit  12 1/4"  IADC 517</v>
          </cell>
          <cell r="E208" t="str">
            <v>pc</v>
          </cell>
          <cell r="H208">
            <v>0</v>
          </cell>
          <cell r="I208">
            <v>0</v>
          </cell>
          <cell r="J208">
            <v>8253.6</v>
          </cell>
          <cell r="K208">
            <v>0</v>
          </cell>
          <cell r="L208">
            <v>0</v>
          </cell>
          <cell r="M208">
            <v>0</v>
          </cell>
        </row>
        <row r="209">
          <cell r="C209" t="str">
            <v>Bit 8 1/2"  PDC</v>
          </cell>
          <cell r="E209" t="str">
            <v>pc</v>
          </cell>
          <cell r="H209">
            <v>0</v>
          </cell>
          <cell r="I209">
            <v>0</v>
          </cell>
          <cell r="J209">
            <v>32010</v>
          </cell>
          <cell r="K209">
            <v>0</v>
          </cell>
          <cell r="L209">
            <v>0</v>
          </cell>
          <cell r="M209">
            <v>0</v>
          </cell>
        </row>
        <row r="210">
          <cell r="C210" t="str">
            <v>Bit  8 1/2"  PDC  Med to Hard</v>
          </cell>
          <cell r="E210" t="str">
            <v>pc</v>
          </cell>
          <cell r="H210">
            <v>0</v>
          </cell>
          <cell r="I210">
            <v>0</v>
          </cell>
          <cell r="J210">
            <v>32010</v>
          </cell>
          <cell r="K210">
            <v>0</v>
          </cell>
          <cell r="L210">
            <v>0</v>
          </cell>
          <cell r="M210">
            <v>0</v>
          </cell>
        </row>
        <row r="211">
          <cell r="C211" t="str">
            <v>Rock Bit 8 1/2"  IADC-216</v>
          </cell>
          <cell r="E211" t="str">
            <v>pc</v>
          </cell>
          <cell r="H211">
            <v>0</v>
          </cell>
          <cell r="I211">
            <v>0</v>
          </cell>
          <cell r="J211">
            <v>3453.6</v>
          </cell>
          <cell r="K211">
            <v>0</v>
          </cell>
          <cell r="L211">
            <v>0</v>
          </cell>
          <cell r="M211">
            <v>0</v>
          </cell>
        </row>
        <row r="212">
          <cell r="C212" t="str">
            <v>Rock Bit  8 1/2"  IADC 437 Motor Bit</v>
          </cell>
          <cell r="E212" t="str">
            <v>pc</v>
          </cell>
          <cell r="H212">
            <v>0</v>
          </cell>
          <cell r="I212">
            <v>0</v>
          </cell>
          <cell r="J212">
            <v>5460</v>
          </cell>
          <cell r="K212">
            <v>0</v>
          </cell>
          <cell r="L212">
            <v>0</v>
          </cell>
          <cell r="M212">
            <v>0</v>
          </cell>
        </row>
        <row r="213">
          <cell r="C213" t="str">
            <v>Rock Bit  8 1/2"  IADC 517 Motor Bit</v>
          </cell>
          <cell r="E213" t="str">
            <v>pc</v>
          </cell>
          <cell r="H213">
            <v>0</v>
          </cell>
          <cell r="I213">
            <v>0</v>
          </cell>
          <cell r="J213">
            <v>11760</v>
          </cell>
          <cell r="K213">
            <v>0</v>
          </cell>
          <cell r="L213">
            <v>0</v>
          </cell>
          <cell r="M213">
            <v>0</v>
          </cell>
        </row>
        <row r="214">
          <cell r="C214" t="str">
            <v>Rock Bit  8 1/2"  IADC 111/114</v>
          </cell>
          <cell r="E214" t="str">
            <v>pc</v>
          </cell>
          <cell r="H214">
            <v>0</v>
          </cell>
          <cell r="I214">
            <v>0</v>
          </cell>
          <cell r="J214">
            <v>11760</v>
          </cell>
          <cell r="K214">
            <v>0</v>
          </cell>
          <cell r="L214">
            <v>0</v>
          </cell>
          <cell r="M214">
            <v>0</v>
          </cell>
        </row>
        <row r="215">
          <cell r="C215" t="str">
            <v>Rock Bit  8 1/2"  IADC 627</v>
          </cell>
          <cell r="E215" t="str">
            <v>pc</v>
          </cell>
          <cell r="H215">
            <v>0</v>
          </cell>
          <cell r="I215">
            <v>0</v>
          </cell>
          <cell r="J215">
            <v>11760</v>
          </cell>
          <cell r="K215">
            <v>0</v>
          </cell>
          <cell r="L215">
            <v>0</v>
          </cell>
          <cell r="M215">
            <v>0</v>
          </cell>
        </row>
        <row r="216">
          <cell r="C216" t="str">
            <v>Bit 6.1/8"  PDC Soft To Medium Hard</v>
          </cell>
          <cell r="E216" t="str">
            <v>pc</v>
          </cell>
          <cell r="H216">
            <v>0</v>
          </cell>
          <cell r="I216">
            <v>0</v>
          </cell>
          <cell r="J216">
            <v>18000</v>
          </cell>
          <cell r="K216">
            <v>0</v>
          </cell>
          <cell r="L216">
            <v>0</v>
          </cell>
          <cell r="M216">
            <v>0</v>
          </cell>
        </row>
        <row r="217">
          <cell r="C217" t="str">
            <v>Rock Bit  6.1/8"  IADC 537</v>
          </cell>
          <cell r="E217" t="str">
            <v>pc</v>
          </cell>
          <cell r="H217">
            <v>0</v>
          </cell>
          <cell r="I217">
            <v>0</v>
          </cell>
          <cell r="J217">
            <v>6600</v>
          </cell>
          <cell r="K217">
            <v>0</v>
          </cell>
          <cell r="L217">
            <v>0</v>
          </cell>
          <cell r="M217">
            <v>0</v>
          </cell>
        </row>
        <row r="218">
          <cell r="C218" t="str">
            <v>Rock Bit  6.1/8"  IADC 437</v>
          </cell>
          <cell r="E218" t="str">
            <v>pc</v>
          </cell>
          <cell r="H218">
            <v>0</v>
          </cell>
          <cell r="I218">
            <v>0</v>
          </cell>
          <cell r="J218">
            <v>6600</v>
          </cell>
          <cell r="K218">
            <v>0</v>
          </cell>
          <cell r="L218">
            <v>0</v>
          </cell>
          <cell r="M218">
            <v>0</v>
          </cell>
        </row>
        <row r="219">
          <cell r="C219" t="str">
            <v>Rock Bit  6.1/8"  IADC 216</v>
          </cell>
          <cell r="E219" t="str">
            <v>pc</v>
          </cell>
          <cell r="H219">
            <v>0</v>
          </cell>
          <cell r="I219">
            <v>0</v>
          </cell>
          <cell r="J219">
            <v>1260.5999999999999</v>
          </cell>
          <cell r="K219">
            <v>0</v>
          </cell>
          <cell r="L219">
            <v>0</v>
          </cell>
          <cell r="M219">
            <v>0</v>
          </cell>
        </row>
        <row r="220">
          <cell r="C220" t="str">
            <v>Rock Bit  5 5/8"  IADC 216</v>
          </cell>
          <cell r="E220" t="str">
            <v>pc</v>
          </cell>
          <cell r="H220">
            <v>0</v>
          </cell>
          <cell r="I220">
            <v>0</v>
          </cell>
          <cell r="J220">
            <v>1247.3999999999999</v>
          </cell>
          <cell r="K220">
            <v>0</v>
          </cell>
          <cell r="L220">
            <v>0</v>
          </cell>
          <cell r="M220">
            <v>0</v>
          </cell>
        </row>
        <row r="221">
          <cell r="C221" t="str">
            <v>Rock Bit  4-3/4"  IADC 216</v>
          </cell>
          <cell r="E221" t="str">
            <v>pc</v>
          </cell>
          <cell r="H221">
            <v>0</v>
          </cell>
          <cell r="I221">
            <v>0</v>
          </cell>
          <cell r="J221">
            <v>2142</v>
          </cell>
          <cell r="K221">
            <v>0</v>
          </cell>
          <cell r="L221">
            <v>0</v>
          </cell>
          <cell r="M221">
            <v>0</v>
          </cell>
        </row>
        <row r="222">
          <cell r="C222" t="str">
            <v>Rock Bit  3-3/4"  IADC 221</v>
          </cell>
          <cell r="E222" t="str">
            <v>pc</v>
          </cell>
          <cell r="H222">
            <v>0</v>
          </cell>
          <cell r="I222">
            <v>0</v>
          </cell>
          <cell r="J222">
            <v>1413.6</v>
          </cell>
          <cell r="K222">
            <v>0</v>
          </cell>
          <cell r="L222">
            <v>0</v>
          </cell>
          <cell r="M222">
            <v>0</v>
          </cell>
        </row>
        <row r="223">
          <cell r="C223" t="str">
            <v>Rock Bit  3-5/8"  IADC 216</v>
          </cell>
          <cell r="E223" t="str">
            <v>pc</v>
          </cell>
          <cell r="H223">
            <v>0</v>
          </cell>
          <cell r="I223">
            <v>0</v>
          </cell>
          <cell r="J223">
            <v>0</v>
          </cell>
          <cell r="K223">
            <v>0</v>
          </cell>
          <cell r="L223">
            <v>0</v>
          </cell>
          <cell r="M223">
            <v>0</v>
          </cell>
        </row>
        <row r="224">
          <cell r="C224" t="str">
            <v>Tungsten Carbide Dark Green 3/8 In - 7/16, Klust rod</v>
          </cell>
          <cell r="E224" t="str">
            <v>pc</v>
          </cell>
          <cell r="H224">
            <v>0</v>
          </cell>
          <cell r="I224">
            <v>0</v>
          </cell>
          <cell r="J224">
            <v>63.69</v>
          </cell>
          <cell r="K224">
            <v>0</v>
          </cell>
          <cell r="L224">
            <v>0</v>
          </cell>
          <cell r="M224">
            <v>0</v>
          </cell>
        </row>
        <row r="225">
          <cell r="C225" t="str">
            <v>Electrode, Material Adv Alloy, Brand Tungsten Carbide</v>
          </cell>
          <cell r="E225" t="str">
            <v>pc</v>
          </cell>
          <cell r="H225">
            <v>0</v>
          </cell>
          <cell r="I225">
            <v>0</v>
          </cell>
          <cell r="J225">
            <v>260.58999999999997</v>
          </cell>
          <cell r="K225">
            <v>0</v>
          </cell>
          <cell r="L225">
            <v>0</v>
          </cell>
          <cell r="M225">
            <v>0</v>
          </cell>
        </row>
        <row r="226">
          <cell r="B226">
            <v>11</v>
          </cell>
          <cell r="C226" t="str">
            <v>Total Bits, Reamers &amp; Core Heads</v>
          </cell>
          <cell r="H226">
            <v>0</v>
          </cell>
          <cell r="K226">
            <v>0</v>
          </cell>
          <cell r="M226">
            <v>0</v>
          </cell>
        </row>
        <row r="227">
          <cell r="B227">
            <v>12</v>
          </cell>
          <cell r="C227" t="str">
            <v>Total Drilling Operation</v>
          </cell>
          <cell r="H227">
            <v>0</v>
          </cell>
          <cell r="K227">
            <v>13699.257600000001</v>
          </cell>
          <cell r="M227">
            <v>13699.257600000001</v>
          </cell>
        </row>
        <row r="229">
          <cell r="B229">
            <v>13</v>
          </cell>
          <cell r="C229" t="str">
            <v>SUBTOTAL INTANGIBLE</v>
          </cell>
          <cell r="H229">
            <v>0</v>
          </cell>
          <cell r="K229">
            <v>13699.257600000001</v>
          </cell>
          <cell r="M229">
            <v>13699.257600000001</v>
          </cell>
        </row>
        <row r="231">
          <cell r="B231">
            <v>14</v>
          </cell>
          <cell r="C231" t="str">
            <v>TOTAL</v>
          </cell>
          <cell r="H231">
            <v>0</v>
          </cell>
          <cell r="K231">
            <v>29798.457600000002</v>
          </cell>
          <cell r="M231">
            <v>29798.457600000002</v>
          </cell>
        </row>
        <row r="233">
          <cell r="C233" t="str">
            <v>OPERATOR :</v>
          </cell>
          <cell r="K233" t="str">
            <v>BP MIGAS :</v>
          </cell>
        </row>
        <row r="236">
          <cell r="C236" t="str">
            <v>APPROVED BY __________________________  POSITION  ____________________________________  DATE  ________________</v>
          </cell>
          <cell r="K236" t="str">
            <v>APPROVED BY ___________________________  POSITION  ____________________  DATE  _______________</v>
          </cell>
        </row>
        <row r="237">
          <cell r="C237" t="str">
            <v>SETYOKO MISMAN</v>
          </cell>
          <cell r="E237" t="str">
            <v>VP EKSPLOITASI</v>
          </cell>
        </row>
        <row r="241">
          <cell r="C241" t="str">
            <v>APPROVED BY __________________________  POSITION  _____________________________________  DATE  ________________</v>
          </cell>
        </row>
        <row r="242">
          <cell r="C242" t="str">
            <v>ROEHJADI</v>
          </cell>
          <cell r="E242" t="str">
            <v>VP. KONTROLER &amp; MANJ. RESIKO</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2">
          <cell r="O2" t="str">
            <v xml:space="preserve">F A I  - 1  </v>
          </cell>
        </row>
        <row r="3">
          <cell r="B3" t="str">
            <v>FORMULIR ANGGARAN INVESTASI</v>
          </cell>
        </row>
        <row r="4">
          <cell r="B4" t="str">
            <v xml:space="preserve"> ANGGARAN TAHUN 2009</v>
          </cell>
        </row>
        <row r="6">
          <cell r="O6" t="str">
            <v>Rp. : Ribuan</v>
          </cell>
        </row>
        <row r="7">
          <cell r="O7" t="str">
            <v>US $ : Penuh</v>
          </cell>
        </row>
        <row r="8">
          <cell r="B8" t="str">
            <v>A.</v>
          </cell>
          <cell r="C8" t="str">
            <v xml:space="preserve"> 1. DIREKTORAT</v>
          </cell>
          <cell r="E8" t="str">
            <v>:</v>
          </cell>
          <cell r="F8" t="str">
            <v>HULU</v>
          </cell>
          <cell r="J8" t="str">
            <v>5. MATA ANGGARAN</v>
          </cell>
          <cell r="M8" t="str">
            <v>:</v>
          </cell>
          <cell r="N8" t="str">
            <v>?</v>
          </cell>
        </row>
        <row r="9">
          <cell r="C9" t="str">
            <v xml:space="preserve"> 2. UNIT</v>
          </cell>
          <cell r="E9" t="str">
            <v>:</v>
          </cell>
          <cell r="F9" t="str">
            <v>DO. HULU SUMBAGSEL</v>
          </cell>
          <cell r="J9" t="str">
            <v>6. LOKASI</v>
          </cell>
          <cell r="M9" t="str">
            <v>:</v>
          </cell>
          <cell r="N9" t="str">
            <v>PRABUMULIH</v>
          </cell>
        </row>
        <row r="10">
          <cell r="C10" t="str">
            <v xml:space="preserve"> 3. BAGIAN</v>
          </cell>
          <cell r="E10" t="str">
            <v>:</v>
          </cell>
          <cell r="F10" t="str">
            <v>EPT</v>
          </cell>
          <cell r="J10" t="str">
            <v>7. SIFAT KEGIATAN</v>
          </cell>
          <cell r="M10" t="str">
            <v>:</v>
          </cell>
          <cell r="N10" t="str">
            <v>PENGEMBANGAN</v>
          </cell>
        </row>
        <row r="11">
          <cell r="C11" t="str">
            <v xml:space="preserve"> 4. LAPANGAN</v>
          </cell>
          <cell r="E11" t="str">
            <v>:</v>
          </cell>
          <cell r="F11" t="str">
            <v>19</v>
          </cell>
          <cell r="J11" t="str">
            <v>8. PRIORITAS</v>
          </cell>
          <cell r="M11" t="str">
            <v>:</v>
          </cell>
          <cell r="N11" t="str">
            <v>B2</v>
          </cell>
        </row>
        <row r="12">
          <cell r="B12" t="str">
            <v>B.</v>
          </cell>
          <cell r="C12" t="str">
            <v xml:space="preserve">  JUDUL PENJELASAN &amp; JUSTIFIKASI USULAN</v>
          </cell>
        </row>
        <row r="15">
          <cell r="C15" t="str">
            <v>REPARASI BRG-23</v>
          </cell>
        </row>
        <row r="20">
          <cell r="B20" t="str">
            <v>C.</v>
          </cell>
          <cell r="C20" t="str">
            <v xml:space="preserve">  Nilai Investasi</v>
          </cell>
          <cell r="E20" t="str">
            <v>:</v>
          </cell>
          <cell r="F20" t="str">
            <v>Rp</v>
          </cell>
          <cell r="G20">
            <v>177926.34999999998</v>
          </cell>
          <cell r="J20" t="str">
            <v>US.$</v>
          </cell>
          <cell r="L20">
            <v>93378.332699999999</v>
          </cell>
        </row>
        <row r="21">
          <cell r="C21" t="str">
            <v xml:space="preserve">  Dana Sudah Dipakai</v>
          </cell>
          <cell r="E21" t="str">
            <v>:</v>
          </cell>
          <cell r="F21" t="str">
            <v>Rp</v>
          </cell>
          <cell r="J21" t="str">
            <v>US.$</v>
          </cell>
        </row>
        <row r="22">
          <cell r="C22" t="str">
            <v xml:space="preserve">  Sisa Dana Belum Dipakai</v>
          </cell>
          <cell r="E22" t="str">
            <v>:</v>
          </cell>
          <cell r="F22" t="str">
            <v>Rp</v>
          </cell>
          <cell r="J22" t="str">
            <v>US.$</v>
          </cell>
        </row>
        <row r="23">
          <cell r="C23" t="str">
            <v xml:space="preserve">  Revisi</v>
          </cell>
          <cell r="E23" t="str">
            <v>:</v>
          </cell>
          <cell r="F23" t="str">
            <v>Rp</v>
          </cell>
          <cell r="J23" t="str">
            <v>US.$</v>
          </cell>
        </row>
        <row r="24">
          <cell r="C24" t="str">
            <v xml:space="preserve">  Nilai Carry Over</v>
          </cell>
          <cell r="E24" t="str">
            <v>:</v>
          </cell>
          <cell r="F24" t="str">
            <v>Rp</v>
          </cell>
          <cell r="J24" t="str">
            <v>US.$</v>
          </cell>
        </row>
        <row r="26">
          <cell r="C26" t="str">
            <v xml:space="preserve"> Tahap Pendanaan</v>
          </cell>
        </row>
        <row r="27">
          <cell r="C27" t="str">
            <v xml:space="preserve">  Tahun I</v>
          </cell>
          <cell r="E27" t="str">
            <v>:</v>
          </cell>
          <cell r="F27" t="str">
            <v>Rp</v>
          </cell>
          <cell r="G27">
            <v>177926.34999999998</v>
          </cell>
          <cell r="J27" t="str">
            <v>US.$</v>
          </cell>
          <cell r="L27">
            <v>93378.332699999999</v>
          </cell>
        </row>
        <row r="28">
          <cell r="C28" t="str">
            <v xml:space="preserve">  Tahun II</v>
          </cell>
          <cell r="E28" t="str">
            <v>:</v>
          </cell>
          <cell r="F28" t="str">
            <v>Rp</v>
          </cell>
          <cell r="J28" t="str">
            <v>US.$</v>
          </cell>
        </row>
        <row r="29">
          <cell r="C29" t="str">
            <v xml:space="preserve">  Tahun III</v>
          </cell>
          <cell r="E29" t="str">
            <v>:</v>
          </cell>
          <cell r="F29" t="str">
            <v>Rp</v>
          </cell>
          <cell r="J29" t="str">
            <v>US.$</v>
          </cell>
        </row>
        <row r="30">
          <cell r="C30" t="str">
            <v xml:space="preserve">  Tahun IV</v>
          </cell>
          <cell r="E30" t="str">
            <v>:</v>
          </cell>
          <cell r="F30" t="str">
            <v>Rp</v>
          </cell>
          <cell r="J30" t="str">
            <v>US.$</v>
          </cell>
        </row>
        <row r="31">
          <cell r="C31" t="str">
            <v xml:space="preserve">  Tahun V</v>
          </cell>
          <cell r="E31" t="str">
            <v>:</v>
          </cell>
          <cell r="F31" t="str">
            <v>Rp</v>
          </cell>
          <cell r="J31" t="str">
            <v>US.$</v>
          </cell>
        </row>
        <row r="32">
          <cell r="C32" t="str">
            <v xml:space="preserve">  JUMLAH</v>
          </cell>
          <cell r="E32" t="str">
            <v>:</v>
          </cell>
          <cell r="F32" t="str">
            <v>Rp</v>
          </cell>
          <cell r="G32">
            <v>177926.34999999998</v>
          </cell>
          <cell r="J32" t="str">
            <v>US.$</v>
          </cell>
          <cell r="L32">
            <v>93378.332699999999</v>
          </cell>
        </row>
        <row r="34">
          <cell r="B34" t="str">
            <v>D.</v>
          </cell>
          <cell r="C34" t="str">
            <v xml:space="preserve"> DATA</v>
          </cell>
          <cell r="J34" t="str">
            <v xml:space="preserve"> *) INDIKATOR KEEKONOMIAN </v>
          </cell>
          <cell r="O34" t="str">
            <v>PARAMETER</v>
          </cell>
        </row>
        <row r="35">
          <cell r="C35" t="str">
            <v xml:space="preserve"> 1. NILAI INVESTASI</v>
          </cell>
          <cell r="E35" t="str">
            <v>:</v>
          </cell>
          <cell r="F35" t="str">
            <v>Rp</v>
          </cell>
          <cell r="G35">
            <v>177926.34999999998</v>
          </cell>
          <cell r="H35" t="str">
            <v>US.$</v>
          </cell>
          <cell r="I35">
            <v>93378.332699999999</v>
          </cell>
          <cell r="J35" t="str">
            <v xml:space="preserve"> 5. NILAI CASH BERSIH (NPV)</v>
          </cell>
          <cell r="M35" t="str">
            <v>:</v>
          </cell>
          <cell r="N35">
            <v>45.068619507475034</v>
          </cell>
          <cell r="O35" t="str">
            <v>Positif</v>
          </cell>
        </row>
        <row r="36">
          <cell r="C36" t="str">
            <v xml:space="preserve"> 2. WAKTU PENYELESAIAN</v>
          </cell>
          <cell r="E36" t="str">
            <v>:</v>
          </cell>
          <cell r="F36">
            <v>14.593750000000002</v>
          </cell>
          <cell r="G36" t="str">
            <v xml:space="preserve">   Hari</v>
          </cell>
          <cell r="J36" t="str">
            <v xml:space="preserve"> 6. I R R</v>
          </cell>
          <cell r="M36" t="str">
            <v>:</v>
          </cell>
          <cell r="N36">
            <v>0.72543034637174142</v>
          </cell>
          <cell r="O36" t="str">
            <v>&gt; RRR</v>
          </cell>
        </row>
        <row r="37">
          <cell r="C37" t="str">
            <v xml:space="preserve"> 3. UMUR DAYA GUNA</v>
          </cell>
          <cell r="E37" t="str">
            <v>:</v>
          </cell>
          <cell r="F37">
            <v>1</v>
          </cell>
          <cell r="G37" t="str">
            <v xml:space="preserve">   Tahun</v>
          </cell>
          <cell r="J37" t="str">
            <v xml:space="preserve"> 7. INDEKS DAYA LABA (PI)</v>
          </cell>
          <cell r="M37" t="str">
            <v>:</v>
          </cell>
          <cell r="N37">
            <v>0.57956555713930369</v>
          </cell>
          <cell r="O37" t="str">
            <v>&gt; 1.0</v>
          </cell>
        </row>
        <row r="38">
          <cell r="C38" t="str">
            <v xml:space="preserve"> 4. RENCANA MULAI</v>
          </cell>
          <cell r="E38" t="str">
            <v>:</v>
          </cell>
          <cell r="F38">
            <v>0</v>
          </cell>
          <cell r="J38" t="str">
            <v xml:space="preserve"> 8. PERIODE PEMBAYARAN KEMBALI</v>
          </cell>
          <cell r="M38" t="str">
            <v>:</v>
          </cell>
          <cell r="N38">
            <v>1.4826453654111456</v>
          </cell>
          <cell r="O38" t="str">
            <v>&lt; 50%</v>
          </cell>
        </row>
        <row r="39">
          <cell r="O39" t="str">
            <v>masa manfaat</v>
          </cell>
        </row>
        <row r="40">
          <cell r="O40" t="str">
            <v>ekonomi</v>
          </cell>
        </row>
        <row r="42">
          <cell r="B42" t="str">
            <v>E.</v>
          </cell>
        </row>
        <row r="43">
          <cell r="C43" t="str">
            <v xml:space="preserve"> 1. DIUSULKAN OLEH :</v>
          </cell>
          <cell r="D43" t="str">
            <v>PJS. AST. MANAJER OPERASI &amp; PEMBORAN</v>
          </cell>
          <cell r="J43" t="str">
            <v xml:space="preserve"> 2. DITELITI OLEH :</v>
          </cell>
          <cell r="L43" t="str">
            <v>PJS. MANAJER EPT. PBM-PDP SUMBAGSEL</v>
          </cell>
        </row>
        <row r="48">
          <cell r="C48" t="str">
            <v xml:space="preserve">  TANDA TANGAN :</v>
          </cell>
          <cell r="D48" t="str">
            <v>DWI W. WIDYASTONO</v>
          </cell>
          <cell r="G48" t="str">
            <v xml:space="preserve">TANGGAL :      </v>
          </cell>
          <cell r="J48" t="str">
            <v xml:space="preserve">  TANDA TANGAN :</v>
          </cell>
          <cell r="L48" t="str">
            <v>ANDI M. YASIN</v>
          </cell>
          <cell r="N48" t="str">
            <v xml:space="preserve">TANGGAL :      </v>
          </cell>
        </row>
        <row r="50">
          <cell r="C50" t="str">
            <v xml:space="preserve"> 3. DITELITI OLEH :</v>
          </cell>
          <cell r="D50" t="str">
            <v>MANAJER  PMU. REGION SUMATERA</v>
          </cell>
          <cell r="J50" t="str">
            <v xml:space="preserve"> 4. DISETUJUI OLEH PEJABAT YANG BERWENANG: VP. REGION SUMATERA</v>
          </cell>
        </row>
        <row r="55">
          <cell r="C55" t="str">
            <v xml:space="preserve">  TANDA TANGAN :</v>
          </cell>
          <cell r="D55" t="str">
            <v>IRFAN ZAINUDDIN</v>
          </cell>
          <cell r="G55" t="str">
            <v xml:space="preserve">TANGGAL :      </v>
          </cell>
          <cell r="J55" t="str">
            <v xml:space="preserve">  TANDA TANGAN :</v>
          </cell>
          <cell r="L55" t="str">
            <v>SETYOKO MISMAN</v>
          </cell>
          <cell r="N55" t="str">
            <v xml:space="preserve">TANGGAL :      </v>
          </cell>
        </row>
        <row r="57">
          <cell r="B57" t="str">
            <v xml:space="preserve"> *) Untuk Investasi Pengembangan</v>
          </cell>
        </row>
      </sheetData>
      <sheetData sheetId="14" refreshError="1">
        <row r="2">
          <cell r="B2" t="str">
            <v>FORMULIR REKAPITULASI ANGGARAN INVESTASI (FRAI)</v>
          </cell>
        </row>
        <row r="3">
          <cell r="B3" t="str">
            <v xml:space="preserve"> ANGGARAN TAHUN BRG-23</v>
          </cell>
        </row>
        <row r="5">
          <cell r="B5" t="str">
            <v>A. 1</v>
          </cell>
          <cell r="C5" t="str">
            <v>DIREKTORAT</v>
          </cell>
          <cell r="D5" t="str">
            <v>:</v>
          </cell>
          <cell r="E5" t="str">
            <v>HULU</v>
          </cell>
          <cell r="P5" t="str">
            <v xml:space="preserve"> B.</v>
          </cell>
        </row>
        <row r="6">
          <cell r="C6" t="str">
            <v>UNIT</v>
          </cell>
          <cell r="D6" t="str">
            <v>:</v>
          </cell>
          <cell r="E6" t="str">
            <v>DO. HULU SUMBAGSEL</v>
          </cell>
          <cell r="P6" t="str">
            <v xml:space="preserve"> 1. KODE TRANS</v>
          </cell>
          <cell r="R6" t="str">
            <v>:</v>
          </cell>
        </row>
        <row r="7">
          <cell r="C7" t="str">
            <v xml:space="preserve">BAGIAN </v>
          </cell>
          <cell r="D7" t="str">
            <v>:</v>
          </cell>
          <cell r="E7" t="str">
            <v>EPT</v>
          </cell>
          <cell r="P7" t="str">
            <v xml:space="preserve"> 2. KODE LAPANGAN</v>
          </cell>
          <cell r="R7" t="str">
            <v>:  10</v>
          </cell>
        </row>
        <row r="8">
          <cell r="C8" t="str">
            <v>LAPANGAN</v>
          </cell>
          <cell r="D8" t="str">
            <v>:</v>
          </cell>
          <cell r="E8" t="str">
            <v>19</v>
          </cell>
          <cell r="P8" t="str">
            <v xml:space="preserve"> 3. PM</v>
          </cell>
          <cell r="R8" t="str">
            <v>:</v>
          </cell>
        </row>
        <row r="9">
          <cell r="P9" t="str">
            <v xml:space="preserve"> 4. BATCH</v>
          </cell>
          <cell r="R9" t="str">
            <v>:</v>
          </cell>
          <cell r="U9" t="str">
            <v>Rp. : Ribuan</v>
          </cell>
        </row>
        <row r="10">
          <cell r="P10" t="str">
            <v xml:space="preserve"> 5. BBM/NON</v>
          </cell>
          <cell r="R10" t="str">
            <v>:</v>
          </cell>
          <cell r="U10" t="str">
            <v xml:space="preserve"> US $  : Penuh</v>
          </cell>
        </row>
        <row r="12">
          <cell r="B12" t="str">
            <v>C.</v>
          </cell>
          <cell r="C12" t="str">
            <v>MATA ANGGARAN</v>
          </cell>
          <cell r="D12" t="str">
            <v>Kode Lapangan</v>
          </cell>
          <cell r="E12" t="str">
            <v>Usul Baru/Anggaran</v>
          </cell>
          <cell r="F12" t="str">
            <v>Investasi Lanjutan</v>
          </cell>
          <cell r="G12" t="str">
            <v>Sifat</v>
          </cell>
          <cell r="H12" t="str">
            <v>Jenis</v>
          </cell>
          <cell r="I12" t="str">
            <v>Mata Uang</v>
          </cell>
          <cell r="J12" t="str">
            <v>Prioritas</v>
          </cell>
          <cell r="K12" t="str">
            <v>Jenis Biaya</v>
          </cell>
          <cell r="L12" t="str">
            <v>Cash/Non Cash</v>
          </cell>
          <cell r="M12" t="str">
            <v>URAIAN PEKERJAAN</v>
          </cell>
          <cell r="N12" t="str">
            <v>KUANTITAS</v>
          </cell>
          <cell r="O12" t="str">
            <v>SATUAN HBM</v>
          </cell>
          <cell r="P12" t="str">
            <v>NILAI ORIGINAL ANGGARAN YANG DISETUJUI</v>
          </cell>
          <cell r="Q12" t="str">
            <v>REVISI ANGGARAN INVESTASI KUMULATIF</v>
          </cell>
          <cell r="R12" t="str">
            <v>ANGGARAN INVESTASI LANJUTAN</v>
          </cell>
          <cell r="S12" t="str">
            <v>USUL BARU</v>
          </cell>
          <cell r="T12" t="str">
            <v xml:space="preserve">                                                                                                         TAHAP    PENGELUARAN</v>
          </cell>
        </row>
        <row r="14">
          <cell r="B14">
            <v>4</v>
          </cell>
          <cell r="C14" t="str">
            <v>?</v>
          </cell>
          <cell r="D14">
            <v>10</v>
          </cell>
          <cell r="E14" t="str">
            <v>UB</v>
          </cell>
          <cell r="G14">
            <v>2</v>
          </cell>
          <cell r="I14">
            <v>1</v>
          </cell>
          <cell r="J14" t="str">
            <v>B2</v>
          </cell>
          <cell r="K14" t="str">
            <v>0X4</v>
          </cell>
          <cell r="L14" t="str">
            <v>NC</v>
          </cell>
          <cell r="M14" t="str">
            <v xml:space="preserve">  Gaji/upah</v>
          </cell>
          <cell r="N14">
            <v>0</v>
          </cell>
          <cell r="O14">
            <v>0</v>
          </cell>
          <cell r="P14">
            <v>0</v>
          </cell>
          <cell r="T14">
            <v>0</v>
          </cell>
          <cell r="U14">
            <v>0</v>
          </cell>
        </row>
        <row r="15">
          <cell r="C15" t="str">
            <v>BRG-23</v>
          </cell>
          <cell r="I15">
            <v>1</v>
          </cell>
          <cell r="K15">
            <v>104</v>
          </cell>
          <cell r="L15" t="str">
            <v>C</v>
          </cell>
          <cell r="M15" t="str">
            <v xml:space="preserve">  Kontrak/ lokasi/ jln. masuk</v>
          </cell>
          <cell r="N15">
            <v>14.593750000000002</v>
          </cell>
          <cell r="O15">
            <v>0</v>
          </cell>
          <cell r="P15">
            <v>0</v>
          </cell>
          <cell r="T15">
            <v>0</v>
          </cell>
          <cell r="U15">
            <v>0</v>
          </cell>
        </row>
        <row r="16">
          <cell r="M16" t="str">
            <v xml:space="preserve">  pondasi, cellar</v>
          </cell>
        </row>
        <row r="17">
          <cell r="I17">
            <v>1</v>
          </cell>
          <cell r="K17">
            <v>114</v>
          </cell>
          <cell r="L17" t="str">
            <v>C</v>
          </cell>
          <cell r="M17" t="str">
            <v xml:space="preserve">  Bngkr/Psg. sal air, Telkom</v>
          </cell>
          <cell r="N17">
            <v>14.593750000000002</v>
          </cell>
          <cell r="O17">
            <v>759.16608137044955</v>
          </cell>
          <cell r="P17">
            <v>11079.08</v>
          </cell>
          <cell r="T17">
            <v>11079.08</v>
          </cell>
          <cell r="U17">
            <v>0</v>
          </cell>
        </row>
        <row r="18">
          <cell r="M18" t="str">
            <v xml:space="preserve">  jaga pompa air, turn key,</v>
          </cell>
        </row>
        <row r="19">
          <cell r="M19" t="str">
            <v xml:space="preserve">  Camp, Catering, Sw. alat </v>
          </cell>
        </row>
        <row r="20">
          <cell r="M20" t="str">
            <v xml:space="preserve">  Directional tool</v>
          </cell>
        </row>
        <row r="21">
          <cell r="I21">
            <v>2</v>
          </cell>
          <cell r="K21">
            <v>114</v>
          </cell>
          <cell r="L21" t="str">
            <v>C</v>
          </cell>
          <cell r="M21" t="str">
            <v xml:space="preserve">  Penyemenan/Logg./CF/Sw</v>
          </cell>
          <cell r="N21">
            <v>14.593750000000002</v>
          </cell>
          <cell r="O21">
            <v>4344.0753747323342</v>
          </cell>
          <cell r="P21">
            <v>63396.350000000006</v>
          </cell>
          <cell r="T21">
            <v>63396.350000000006</v>
          </cell>
          <cell r="U21">
            <v>0</v>
          </cell>
        </row>
        <row r="22">
          <cell r="M22" t="str">
            <v xml:space="preserve">  Rig, Perangsangan, lumpur</v>
          </cell>
        </row>
        <row r="23">
          <cell r="I23">
            <v>1</v>
          </cell>
          <cell r="K23">
            <v>204</v>
          </cell>
          <cell r="L23" t="str">
            <v>NC</v>
          </cell>
          <cell r="M23" t="str">
            <v xml:space="preserve">  Material bor, sal. air,Telkom</v>
          </cell>
          <cell r="N23">
            <v>14.593750000000002</v>
          </cell>
          <cell r="O23">
            <v>555.07186295503209</v>
          </cell>
          <cell r="P23">
            <v>8100.58</v>
          </cell>
          <cell r="T23">
            <v>8100.58</v>
          </cell>
          <cell r="U23">
            <v>0</v>
          </cell>
        </row>
        <row r="24">
          <cell r="I24">
            <v>2</v>
          </cell>
          <cell r="M24" t="str">
            <v xml:space="preserve">  penyemenan, alat, rampung</v>
          </cell>
          <cell r="N24">
            <v>14.593750000000002</v>
          </cell>
          <cell r="O24">
            <v>0</v>
          </cell>
          <cell r="P24">
            <v>0</v>
          </cell>
          <cell r="T24">
            <v>0</v>
          </cell>
          <cell r="U24">
            <v>0</v>
          </cell>
        </row>
        <row r="25">
          <cell r="M25" t="str">
            <v xml:space="preserve">  asam dan pelumas</v>
          </cell>
        </row>
        <row r="26">
          <cell r="I26">
            <v>1</v>
          </cell>
          <cell r="K26">
            <v>214</v>
          </cell>
          <cell r="L26" t="str">
            <v>NC</v>
          </cell>
          <cell r="M26" t="str">
            <v xml:space="preserve">  Material bor non stock</v>
          </cell>
          <cell r="N26">
            <v>14.593750000000002</v>
          </cell>
          <cell r="O26">
            <v>0</v>
          </cell>
          <cell r="P26">
            <v>0</v>
          </cell>
          <cell r="T26">
            <v>0</v>
          </cell>
          <cell r="U26">
            <v>0</v>
          </cell>
        </row>
        <row r="27">
          <cell r="I27">
            <v>2</v>
          </cell>
          <cell r="K27">
            <v>214</v>
          </cell>
          <cell r="L27" t="str">
            <v>NC</v>
          </cell>
          <cell r="M27" t="str">
            <v xml:space="preserve">  Material bor non stock</v>
          </cell>
          <cell r="N27">
            <v>14.593750000000002</v>
          </cell>
          <cell r="O27">
            <v>709.78329764453952</v>
          </cell>
          <cell r="P27">
            <v>10358.4</v>
          </cell>
          <cell r="T27">
            <v>10358.4</v>
          </cell>
          <cell r="U27">
            <v>0</v>
          </cell>
        </row>
        <row r="28">
          <cell r="I28">
            <v>1</v>
          </cell>
          <cell r="K28">
            <v>274</v>
          </cell>
          <cell r="L28" t="str">
            <v>NC</v>
          </cell>
          <cell r="M28" t="str">
            <v xml:space="preserve">  Pemakaian sendiri/solar</v>
          </cell>
          <cell r="N28">
            <v>14.593750000000002</v>
          </cell>
          <cell r="O28">
            <v>8831.9999999999982</v>
          </cell>
          <cell r="P28">
            <v>128892</v>
          </cell>
          <cell r="T28">
            <v>128892</v>
          </cell>
          <cell r="U28">
            <v>0</v>
          </cell>
        </row>
        <row r="29">
          <cell r="I29">
            <v>1</v>
          </cell>
          <cell r="K29" t="str">
            <v>8x4</v>
          </cell>
          <cell r="L29" t="str">
            <v>NC</v>
          </cell>
          <cell r="M29" t="str">
            <v xml:space="preserve">  Alokasi</v>
          </cell>
          <cell r="N29">
            <v>14.593750000000002</v>
          </cell>
          <cell r="O29">
            <v>0</v>
          </cell>
          <cell r="P29">
            <v>0</v>
          </cell>
          <cell r="T29">
            <v>0</v>
          </cell>
          <cell r="U29">
            <v>0</v>
          </cell>
        </row>
        <row r="30">
          <cell r="I30">
            <v>1</v>
          </cell>
          <cell r="K30">
            <v>494</v>
          </cell>
          <cell r="L30" t="str">
            <v>C</v>
          </cell>
          <cell r="M30" t="str">
            <v xml:space="preserve">  Ganti rugi tanah</v>
          </cell>
          <cell r="N30">
            <v>14.593750000000002</v>
          </cell>
          <cell r="O30">
            <v>0</v>
          </cell>
          <cell r="P30">
            <v>0</v>
          </cell>
          <cell r="T30">
            <v>0</v>
          </cell>
          <cell r="U30">
            <v>0</v>
          </cell>
        </row>
        <row r="31">
          <cell r="I31">
            <v>1</v>
          </cell>
          <cell r="K31">
            <v>494</v>
          </cell>
          <cell r="L31" t="str">
            <v>C</v>
          </cell>
          <cell r="M31" t="str">
            <v xml:space="preserve">  Sundries</v>
          </cell>
          <cell r="N31">
            <v>14.593750000000002</v>
          </cell>
          <cell r="O31">
            <v>2045.717516059957</v>
          </cell>
          <cell r="P31">
            <v>29854.690000000002</v>
          </cell>
          <cell r="T31">
            <v>29854.690000000002</v>
          </cell>
          <cell r="U31">
            <v>0</v>
          </cell>
        </row>
        <row r="32">
          <cell r="I32">
            <v>2</v>
          </cell>
          <cell r="K32">
            <v>494</v>
          </cell>
          <cell r="L32" t="str">
            <v>C</v>
          </cell>
          <cell r="M32" t="str">
            <v xml:space="preserve">  Sundries</v>
          </cell>
          <cell r="N32">
            <v>14.593750000000002</v>
          </cell>
          <cell r="O32">
            <v>125.46108436830835</v>
          </cell>
          <cell r="P32">
            <v>1830.9477000000002</v>
          </cell>
          <cell r="T32">
            <v>1830.9477000000002</v>
          </cell>
          <cell r="U32">
            <v>0</v>
          </cell>
        </row>
        <row r="34">
          <cell r="M34" t="str">
            <v xml:space="preserve">   JUMLAH :   Non Cash (1)</v>
          </cell>
          <cell r="T34">
            <v>136992.57999999999</v>
          </cell>
          <cell r="U34">
            <v>0</v>
          </cell>
        </row>
        <row r="35">
          <cell r="M35" t="str">
            <v xml:space="preserve">                    Cash  (1)</v>
          </cell>
          <cell r="T35">
            <v>40933.770000000004</v>
          </cell>
          <cell r="U35">
            <v>0</v>
          </cell>
        </row>
        <row r="36">
          <cell r="M36" t="str">
            <v xml:space="preserve">                    Total (1)</v>
          </cell>
          <cell r="T36">
            <v>177926.34999999998</v>
          </cell>
          <cell r="U36">
            <v>0</v>
          </cell>
        </row>
        <row r="37">
          <cell r="M37" t="str">
            <v xml:space="preserve">                    Cash (2)</v>
          </cell>
          <cell r="T37">
            <v>75585.697700000004</v>
          </cell>
          <cell r="U37">
            <v>0</v>
          </cell>
        </row>
        <row r="39">
          <cell r="B39" t="str">
            <v>D.</v>
          </cell>
          <cell r="C39" t="str">
            <v xml:space="preserve">2. Disetujui oleh :  </v>
          </cell>
          <cell r="D39" t="str">
            <v>VP. REGION SUMATERA</v>
          </cell>
          <cell r="Q39" t="str">
            <v xml:space="preserve">2. Dibuat oleh :  </v>
          </cell>
          <cell r="R39" t="str">
            <v>PJS. MANAJER EPT. PBM-PDP SUMBAGSEL</v>
          </cell>
        </row>
        <row r="43">
          <cell r="C43" t="str">
            <v xml:space="preserve">Tanda tangan :  </v>
          </cell>
          <cell r="D43" t="str">
            <v>SETYOKO MISMAN</v>
          </cell>
          <cell r="K43" t="str">
            <v>Tanggal :</v>
          </cell>
          <cell r="Q43" t="str">
            <v xml:space="preserve">Tanda tangan :  </v>
          </cell>
          <cell r="R43" t="str">
            <v>ANDI M. YASIN</v>
          </cell>
          <cell r="T43" t="str">
            <v>Tanggal :</v>
          </cell>
        </row>
        <row r="45">
          <cell r="C45" t="str">
            <v xml:space="preserve">Kurs US $ 1 = Rp.  </v>
          </cell>
          <cell r="E45" t="e">
            <v>#REF!</v>
          </cell>
        </row>
      </sheetData>
      <sheetData sheetId="15"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gram"/>
      <sheetName val="IPR Zrd #05"/>
      <sheetName val="Ipr"/>
      <sheetName val="choose esp"/>
      <sheetName val="Master-Prices"/>
    </sheetNames>
    <sheetDataSet>
      <sheetData sheetId="0" refreshError="1">
        <row r="17">
          <cell r="D17">
            <v>2</v>
          </cell>
          <cell r="X17">
            <v>421</v>
          </cell>
        </row>
      </sheetData>
      <sheetData sheetId="1"/>
      <sheetData sheetId="2" refreshError="1"/>
      <sheetData sheetId="3" refreshError="1"/>
      <sheetData sheetId="4"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HSE &amp;Well Control"/>
    </sheetNames>
    <sheetDataSet>
      <sheetData sheetId="0"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
    </sheetNames>
    <sheetDataSet>
      <sheetData sheetId="0"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tvd porepressure"/>
    </sheetNames>
    <sheetDataSet>
      <sheetData sheetId="0"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903_19 "/>
      <sheetName val="B-903_20G"/>
      <sheetName val="B-903_20 Material"/>
      <sheetName val="RKM"/>
      <sheetName val="Time Est"/>
      <sheetName val="CHART LENGKAP"/>
      <sheetName val="15_Telekom"/>
      <sheetName val="23_Mud"/>
      <sheetName val="26_Equipment Rental"/>
      <sheetName val="27_DD"/>
      <sheetName val="30_Cementing 30"/>
      <sheetName val="30_Cementing 20"/>
      <sheetName val="30_Cementing 13-38"/>
      <sheetName val="30_Cementing 9-58"/>
      <sheetName val="30_Cementing 7"/>
      <sheetName val="30_Cementing Plug"/>
      <sheetName val="30_Cementing_Total Mat"/>
      <sheetName val="35_MLU"/>
      <sheetName val="37_43_44_Logging"/>
      <sheetName val="Completion"/>
      <sheetName val="AFE Drilling B-903_26Juni0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vision"/>
      <sheetName val="Input"/>
      <sheetName val="Cover"/>
      <sheetName val="Wellbore"/>
      <sheetName val="Procedures"/>
      <sheetName val="Calculation"/>
      <sheetName val="LoadOut"/>
      <sheetName val="LoadPumped"/>
      <sheetName val="Equipment"/>
      <sheetName val="Product"/>
      <sheetName val="Safety"/>
      <sheetName val="Quality"/>
      <sheetName val="Treat_Report"/>
      <sheetName val="TimeSummary"/>
      <sheetName val="SOR"/>
      <sheetName val="Letter"/>
      <sheetName val="PipeData"/>
      <sheetName val="PriceList"/>
      <sheetName val="TFE Consumption &amp; Transfer"/>
      <sheetName val="Tally"/>
      <sheetName val="BHCT"/>
    </sheetNames>
    <sheetDataSet>
      <sheetData sheetId="0" refreshError="1"/>
      <sheetData sheetId="1" refreshError="1">
        <row r="6">
          <cell r="B6" t="str">
            <v>ABF</v>
          </cell>
        </row>
        <row r="12">
          <cell r="S12">
            <v>0</v>
          </cell>
        </row>
      </sheetData>
      <sheetData sheetId="2">
        <row r="4">
          <cell r="K4">
            <v>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sheetData sheetId="17" refreshError="1">
        <row r="6">
          <cell r="B6" t="str">
            <v>ABF</v>
          </cell>
          <cell r="C6" t="str">
            <v>LBS</v>
          </cell>
          <cell r="D6">
            <v>1.1399999999999999</v>
          </cell>
          <cell r="E6" t="str">
            <v>SACK</v>
          </cell>
          <cell r="F6">
            <v>55</v>
          </cell>
          <cell r="G6" t="str">
            <v>LBS/SACK</v>
          </cell>
          <cell r="H6" t="str">
            <v>(HF Source)</v>
          </cell>
          <cell r="I6" t="str">
            <v>(Ammonium Biflouride) - Used as the primary HF (hydrofluoric) acid generator in mud acid treatments.</v>
          </cell>
        </row>
        <row r="7">
          <cell r="B7" t="str">
            <v>ACETIC ACID</v>
          </cell>
          <cell r="C7" t="str">
            <v>GALS</v>
          </cell>
          <cell r="D7">
            <v>4.0199999999999996</v>
          </cell>
          <cell r="E7" t="str">
            <v>DRUM</v>
          </cell>
          <cell r="F7">
            <v>55</v>
          </cell>
          <cell r="G7" t="str">
            <v>GALS/DRUM</v>
          </cell>
          <cell r="H7" t="str">
            <v>(Organic Acid)</v>
          </cell>
          <cell r="I7" t="str">
            <v>(pH Control Agent) - Colorless organic acid used in well stimulation treatments.  As an additive to an acid system it can help to maintain a low pH of the treating fluids which can retard (delay) the precipitation of insoluble iron compounds.  A combinati</v>
          </cell>
        </row>
        <row r="8">
          <cell r="B8" t="str">
            <v>AG-12</v>
          </cell>
          <cell r="C8" t="str">
            <v>GALS</v>
          </cell>
          <cell r="D8">
            <v>88.010999999999996</v>
          </cell>
          <cell r="E8" t="str">
            <v>DRUM</v>
          </cell>
          <cell r="F8">
            <v>55</v>
          </cell>
          <cell r="G8" t="str">
            <v>GALS/DRUM</v>
          </cell>
          <cell r="H8" t="str">
            <v>(Gelling Agent)</v>
          </cell>
          <cell r="I8" t="str">
            <v>(Gelling agent) - Used to increase the viscosity of acid.  This will allow for greater diversion and better placement during an acid stimulation procedure.  AG-12 will also retard the reaction rate of acid, allowing deeper penetration into the formation.</v>
          </cell>
        </row>
        <row r="9">
          <cell r="B9" t="str">
            <v>AG-21R</v>
          </cell>
          <cell r="C9" t="str">
            <v>LBS</v>
          </cell>
          <cell r="D9">
            <v>0</v>
          </cell>
          <cell r="E9" t="str">
            <v>SACK</v>
          </cell>
          <cell r="F9">
            <v>50</v>
          </cell>
          <cell r="G9" t="str">
            <v>LBS/SACK</v>
          </cell>
          <cell r="H9" t="str">
            <v>(HEC)</v>
          </cell>
          <cell r="I9" t="str">
            <v>(Gelling Agent) - Gelling agent used to increase the viscosity of fluids.  This increase in viscosity will aid in the diversion of treating fluids.</v>
          </cell>
        </row>
        <row r="10">
          <cell r="B10" t="str">
            <v>AG-56L</v>
          </cell>
          <cell r="C10" t="str">
            <v>GALS</v>
          </cell>
          <cell r="D10">
            <v>0</v>
          </cell>
          <cell r="E10" t="str">
            <v>DRUM</v>
          </cell>
          <cell r="F10">
            <v>55</v>
          </cell>
          <cell r="G10" t="str">
            <v>GALS/DRUM</v>
          </cell>
          <cell r="H10" t="str">
            <v>(Acid Gelling Agent)</v>
          </cell>
        </row>
        <row r="11">
          <cell r="B11" t="str">
            <v>BALL DIVERTERS</v>
          </cell>
          <cell r="C11" t="str">
            <v>BALLS</v>
          </cell>
          <cell r="D11">
            <v>0</v>
          </cell>
          <cell r="G11">
            <v>0</v>
          </cell>
          <cell r="H11" t="str">
            <v>(Ball Diverter)</v>
          </cell>
          <cell r="I11" t="str">
            <v>Used as a diversion aid to ensure every perforation recieves a portion of the acid treatment.</v>
          </cell>
        </row>
        <row r="12">
          <cell r="B12" t="str">
            <v>CI-25</v>
          </cell>
          <cell r="C12" t="str">
            <v>GALS</v>
          </cell>
          <cell r="D12">
            <v>28.75</v>
          </cell>
          <cell r="E12" t="str">
            <v>DRUM</v>
          </cell>
          <cell r="F12">
            <v>55</v>
          </cell>
          <cell r="G12" t="str">
            <v>GALS/DRUM</v>
          </cell>
          <cell r="H12" t="str">
            <v>(Corrosion Inhibitor)</v>
          </cell>
          <cell r="I12" t="str">
            <v>(Corrosion Inhibitor) - An acid corrosion inhibitor for all temperatures up to 350°F.  Effective in all concentrations of HCl or HF acid formulations.</v>
          </cell>
        </row>
        <row r="13">
          <cell r="B13" t="str">
            <v>CI-27</v>
          </cell>
          <cell r="C13" t="str">
            <v>GALS</v>
          </cell>
          <cell r="D13">
            <v>69.454000000000008</v>
          </cell>
          <cell r="E13" t="str">
            <v>DRUM</v>
          </cell>
          <cell r="F13">
            <v>55</v>
          </cell>
          <cell r="G13" t="str">
            <v>GALS/DRUM</v>
          </cell>
          <cell r="H13" t="str">
            <v>(Corrosion Inhibitor)</v>
          </cell>
          <cell r="I13" t="str">
            <v>(Corrosion Inhibitor) - An acid corrosion inhibitor for all temperatures up to 250°F.  Effective in all concentrations of HCl or Organic acid formulations.</v>
          </cell>
        </row>
        <row r="14">
          <cell r="B14" t="str">
            <v>CI-30</v>
          </cell>
          <cell r="C14" t="str">
            <v>GALS</v>
          </cell>
          <cell r="D14">
            <v>0</v>
          </cell>
          <cell r="E14" t="str">
            <v>DRUM</v>
          </cell>
          <cell r="F14">
            <v>55</v>
          </cell>
          <cell r="G14" t="str">
            <v>GALS/DRUM</v>
          </cell>
          <cell r="H14" t="str">
            <v>(Corrosion Inhibitor)</v>
          </cell>
          <cell r="I14" t="str">
            <v>(Corrosion Inhibitor) - An acid corrosion inhibitor for all temperatures up to 350°F.  Recommended when the patented BJ Services Sandstone Acid is used.  Effective in all concentrations of HCl or HCl-HF acid formulations.</v>
          </cell>
        </row>
        <row r="15">
          <cell r="B15" t="str">
            <v>CLATROL</v>
          </cell>
          <cell r="C15" t="str">
            <v>GALS</v>
          </cell>
          <cell r="D15">
            <v>18.09</v>
          </cell>
          <cell r="E15" t="str">
            <v>DRUM</v>
          </cell>
          <cell r="F15">
            <v>50</v>
          </cell>
          <cell r="G15" t="str">
            <v>GALS/DRUM</v>
          </cell>
          <cell r="H15" t="str">
            <v>(Clay Stabilizer)</v>
          </cell>
          <cell r="I15" t="str">
            <v>(Clay stabilizer) - Clay stabilizing agent used to protect water sensitive formations against permeability damage.  It can generally be used in any treatment fluid to prevent formation clay swelling and migration.  At times it can work as a non-emulsifier</v>
          </cell>
        </row>
        <row r="16">
          <cell r="B16" t="str">
            <v>D-4G</v>
          </cell>
          <cell r="C16" t="str">
            <v>GALS</v>
          </cell>
          <cell r="D16">
            <v>0</v>
          </cell>
          <cell r="E16" t="str">
            <v>DRUM</v>
          </cell>
          <cell r="F16">
            <v>55</v>
          </cell>
          <cell r="G16" t="str">
            <v>GALS/DRUM</v>
          </cell>
          <cell r="H16" t="str">
            <v>(Surfactant)</v>
          </cell>
          <cell r="I16" t="str">
            <v>Alcohol Ethoxylate - A surfactant used in 1-Shot acid blends to allow acid and solvents to readily mix.</v>
          </cell>
        </row>
        <row r="17">
          <cell r="B17" t="str">
            <v>FAW-21</v>
          </cell>
          <cell r="C17" t="str">
            <v>GALS</v>
          </cell>
          <cell r="D17">
            <v>13.86</v>
          </cell>
          <cell r="E17" t="str">
            <v>DRUM</v>
          </cell>
          <cell r="F17">
            <v>55</v>
          </cell>
          <cell r="G17" t="str">
            <v>GALS/DRUM</v>
          </cell>
          <cell r="H17" t="str">
            <v>(Foaming Agent)</v>
          </cell>
          <cell r="I17" t="str">
            <v>(Foamer) - Foaming agent for water based systems.  Foam increases viscosity and thereby creates a differential pressure that aids in diversion.  This technique is very effective when combined with nitrogen.</v>
          </cell>
        </row>
        <row r="18">
          <cell r="B18" t="str">
            <v>FERROFREE</v>
          </cell>
          <cell r="C18" t="str">
            <v>GALS</v>
          </cell>
          <cell r="D18">
            <v>46.2</v>
          </cell>
          <cell r="E18" t="str">
            <v>DRUM</v>
          </cell>
          <cell r="F18">
            <v>55</v>
          </cell>
          <cell r="G18" t="str">
            <v>GALS/DRUM</v>
          </cell>
          <cell r="I18" t="str">
            <v>Environmentally friendly Neutral pH rust dissolver.</v>
          </cell>
        </row>
        <row r="19">
          <cell r="B19" t="str">
            <v>FERROTROL 200</v>
          </cell>
          <cell r="C19" t="str">
            <v>LBS</v>
          </cell>
          <cell r="D19">
            <v>14.244999999999999</v>
          </cell>
          <cell r="E19" t="str">
            <v>SACK</v>
          </cell>
          <cell r="F19">
            <v>50</v>
          </cell>
          <cell r="G19" t="str">
            <v>LBS/SACK</v>
          </cell>
          <cell r="H19" t="str">
            <v>(Iron Reducing Agent)</v>
          </cell>
          <cell r="I19" t="str">
            <v>Ferrotrol-200 is Sodium Erythorbate (NaC6H7O6.H2O).  This is a reducing agent which reduces ferric iron to ferrous, in an iron environment.  It is believed that Ferrotrol-200 also forms complexes with the ferrous ion.  Ferrotrol-200 is very soluble in wat</v>
          </cell>
        </row>
        <row r="20">
          <cell r="B20" t="str">
            <v>FERROTROL 210</v>
          </cell>
          <cell r="C20" t="str">
            <v>LBS</v>
          </cell>
          <cell r="D20">
            <v>19.712000000000003</v>
          </cell>
          <cell r="E20" t="str">
            <v>SACK</v>
          </cell>
          <cell r="F20">
            <v>50</v>
          </cell>
          <cell r="G20" t="str">
            <v>LBS/SACK</v>
          </cell>
          <cell r="H20" t="str">
            <v>(Iron Reducing Agent)</v>
          </cell>
          <cell r="I20" t="str">
            <v>(Erythorbic acid) – A sodium free iron control product used as a Ferric iron reducing agent in acidizing work.  Very effective in preventing asphaltene sludging and downhole emulsions.  Especially useful when performing sandstone acid jobs utilizing HF (h</v>
          </cell>
        </row>
        <row r="21">
          <cell r="B21" t="str">
            <v>FERROTROL 300</v>
          </cell>
          <cell r="C21" t="str">
            <v>LBS</v>
          </cell>
          <cell r="D21">
            <v>0.62</v>
          </cell>
          <cell r="E21" t="str">
            <v>SACK</v>
          </cell>
          <cell r="F21">
            <v>55</v>
          </cell>
          <cell r="G21" t="str">
            <v>LBS/SACK</v>
          </cell>
          <cell r="H21" t="str">
            <v>(Iron Chelating Agent)</v>
          </cell>
          <cell r="I21" t="str">
            <v>(Citric acid) - Utilized as an iron chelating agent when acidizing.  It can be used in HCl, HCl-HF and acetic acids.  At temperatures above 200 oF it is recommended that a combination of Ferrotrol 300 and other Ferrotrol agents be used.</v>
          </cell>
        </row>
        <row r="22">
          <cell r="B22" t="str">
            <v>FERROTROL 800</v>
          </cell>
          <cell r="C22" t="str">
            <v>LBS</v>
          </cell>
          <cell r="D22">
            <v>4.3119999999999994</v>
          </cell>
          <cell r="E22" t="str">
            <v>SACK</v>
          </cell>
          <cell r="F22">
            <v>50</v>
          </cell>
          <cell r="G22" t="str">
            <v>LBS/SACK</v>
          </cell>
          <cell r="H22" t="str">
            <v>(Iron Chelating Agent)</v>
          </cell>
          <cell r="I22" t="str">
            <v>(NTA in sodium form) - Used as an iron chelating agent.  Used in HCl or acetic acid for effective iron control.  Remains effective above 200 oF.</v>
          </cell>
        </row>
        <row r="23">
          <cell r="B23" t="str">
            <v>FERROTROL 810</v>
          </cell>
          <cell r="C23" t="str">
            <v>LBS</v>
          </cell>
          <cell r="D23">
            <v>9.9329999999999998</v>
          </cell>
          <cell r="E23" t="str">
            <v>SACK</v>
          </cell>
          <cell r="F23">
            <v>50</v>
          </cell>
          <cell r="G23" t="str">
            <v>LBS/SACK</v>
          </cell>
          <cell r="H23" t="str">
            <v>(Iron Chelating Agent)</v>
          </cell>
          <cell r="I23" t="str">
            <v xml:space="preserve">(Acid form of NTA) - A sodium free iron control agent used as an iron chelating agent in acid jobs.  Especially useful when performing sandstone acid jobs utilizing HF (hydrofluoric) acid because it minimizes secondary precipitates in combination with HF </v>
          </cell>
        </row>
        <row r="24">
          <cell r="B24" t="str">
            <v>FRESH WATER</v>
          </cell>
          <cell r="C24" t="str">
            <v>GALS</v>
          </cell>
          <cell r="D24">
            <v>0</v>
          </cell>
          <cell r="E24" t="str">
            <v>DRUM</v>
          </cell>
          <cell r="F24">
            <v>55</v>
          </cell>
          <cell r="G24" t="str">
            <v>GALS/DRUM</v>
          </cell>
        </row>
        <row r="25">
          <cell r="B25" t="str">
            <v>FSA-1</v>
          </cell>
          <cell r="C25" t="str">
            <v>GALS</v>
          </cell>
          <cell r="E25" t="str">
            <v>DRUM</v>
          </cell>
          <cell r="F25">
            <v>55</v>
          </cell>
          <cell r="G25" t="str">
            <v>GALS/DRUM</v>
          </cell>
          <cell r="H25" t="str">
            <v>(Fines Stabilizing Agent)</v>
          </cell>
        </row>
        <row r="26">
          <cell r="B26" t="str">
            <v>GBA-2</v>
          </cell>
          <cell r="C26" t="str">
            <v>GALS</v>
          </cell>
          <cell r="E26" t="str">
            <v>DRUM</v>
          </cell>
          <cell r="F26">
            <v>55</v>
          </cell>
          <cell r="G26" t="str">
            <v>GALS/DRUM</v>
          </cell>
          <cell r="H26" t="str">
            <v>(Breaker)</v>
          </cell>
        </row>
        <row r="27">
          <cell r="B27" t="str">
            <v>HCl, 32%</v>
          </cell>
          <cell r="C27" t="str">
            <v>GALS</v>
          </cell>
          <cell r="D27">
            <v>0.64</v>
          </cell>
          <cell r="E27" t="str">
            <v>CARBO</v>
          </cell>
          <cell r="F27">
            <v>1350</v>
          </cell>
          <cell r="G27" t="str">
            <v>GALS/CARBO</v>
          </cell>
          <cell r="H27" t="str">
            <v>(Concentrated Acid)</v>
          </cell>
          <cell r="I27" t="str">
            <v xml:space="preserve">(Hydrochloric acid) - Inorganic acid commonly used in well stimulation treatments.  Very useful in carbonate formation because of it’s high solubility.  Also useful in removing carbonate and other types of scale.  In sandstone formations it is often used </v>
          </cell>
        </row>
        <row r="28">
          <cell r="B28" t="str">
            <v>HV ACID</v>
          </cell>
          <cell r="C28" t="str">
            <v>GALS</v>
          </cell>
          <cell r="D28">
            <v>47.48</v>
          </cell>
          <cell r="E28" t="str">
            <v>DRUM</v>
          </cell>
          <cell r="F28">
            <v>55</v>
          </cell>
          <cell r="G28" t="str">
            <v>GALS/DRUM</v>
          </cell>
          <cell r="H28" t="str">
            <v>(HV Acid)</v>
          </cell>
          <cell r="I28" t="str">
            <v xml:space="preserve">(Proprietary acid) - A key component of the patented BJ SERVICES "SANDSTONE ACID" SYSTEM.  The HV acid helps to provide deeper live HF penetration into the formation, compared to regular HCl-HF systems. </v>
          </cell>
        </row>
        <row r="29">
          <cell r="B29" t="str">
            <v>HYTEMPO</v>
          </cell>
          <cell r="C29" t="str">
            <v>GALS</v>
          </cell>
          <cell r="D29">
            <v>0</v>
          </cell>
          <cell r="E29" t="str">
            <v>DRUM</v>
          </cell>
          <cell r="F29">
            <v>55</v>
          </cell>
          <cell r="G29" t="str">
            <v>GALS/DRUM</v>
          </cell>
          <cell r="H29" t="str">
            <v>(Corrosion Inhibitor Intensifier)</v>
          </cell>
          <cell r="I29" t="str">
            <v>(Corrosion Inhibitor Intensifier) - Used to prolong the effectiveness of corrosion inhibitors at high temperatures.</v>
          </cell>
        </row>
        <row r="30">
          <cell r="B30" t="str">
            <v>INFLO-40</v>
          </cell>
          <cell r="C30" t="str">
            <v>GALS</v>
          </cell>
          <cell r="D30">
            <v>5.33</v>
          </cell>
          <cell r="E30" t="str">
            <v>DRUM</v>
          </cell>
          <cell r="F30">
            <v>55</v>
          </cell>
          <cell r="G30" t="str">
            <v>GALS/DRUM</v>
          </cell>
          <cell r="H30" t="str">
            <v>(Mutual Solvent)</v>
          </cell>
          <cell r="I30" t="str">
            <v>(EGMBE - nonionic) - Mutual solvent (soluble in hydrocarbon and aqueous phases) giving high water wettability in limestone and sandstones and good reduction in surface and interfacial tension.  Also can be very beneficial in helping to reduce or prevent d</v>
          </cell>
        </row>
        <row r="31">
          <cell r="B31" t="str">
            <v>KCl</v>
          </cell>
          <cell r="C31" t="str">
            <v>LBS</v>
          </cell>
          <cell r="D31">
            <v>0</v>
          </cell>
          <cell r="E31" t="str">
            <v>SACK</v>
          </cell>
          <cell r="F31">
            <v>110</v>
          </cell>
          <cell r="G31" t="str">
            <v>LBS/SACK</v>
          </cell>
          <cell r="H31" t="str">
            <v>(Brine)</v>
          </cell>
          <cell r="I31" t="str">
            <v>(Potassium chloride) - Often used as the base salt for completion fluids.  Do not use KCl as an overflush behind an HF acid system.  It can be used as the final displacement fluid IF an NH4Cl fluid has already been used behind the HF acid system.</v>
          </cell>
        </row>
        <row r="32">
          <cell r="B32" t="str">
            <v>NE-10</v>
          </cell>
          <cell r="C32" t="str">
            <v>GALS</v>
          </cell>
          <cell r="D32">
            <v>66.682000000000002</v>
          </cell>
          <cell r="E32" t="str">
            <v>DRUM</v>
          </cell>
          <cell r="F32">
            <v>55</v>
          </cell>
          <cell r="G32" t="str">
            <v>GALS/DRUM</v>
          </cell>
          <cell r="H32" t="str">
            <v>(Anionic Surfactant)</v>
          </cell>
          <cell r="I32" t="str">
            <v>(Anionic surfactant) - Non-emulsifier used in stimulation fluids to help reduce sludging due to paraffin and asphaltenes and emulsion tendencies and/or break emulsions that can occur when acid and oil come in contact with each other.  Can be very effectiv</v>
          </cell>
        </row>
        <row r="33">
          <cell r="B33" t="str">
            <v>NE-18</v>
          </cell>
          <cell r="C33" t="str">
            <v>GALS</v>
          </cell>
          <cell r="D33">
            <v>10.87</v>
          </cell>
          <cell r="E33" t="str">
            <v>DRUM</v>
          </cell>
          <cell r="F33">
            <v>55</v>
          </cell>
          <cell r="G33" t="str">
            <v>GALS/DRUM</v>
          </cell>
          <cell r="H33" t="str">
            <v>(Non-Emulsifier)</v>
          </cell>
          <cell r="I33" t="str">
            <v>(Nonionic) - Non-emulsifier used in stimulation fluids to help reduce emulsion tendencies and/or break emulsions that can occur when acid and oil come in contact with each other.  Water wets sandstone and limestone.</v>
          </cell>
        </row>
        <row r="34">
          <cell r="B34" t="str">
            <v>NE-32</v>
          </cell>
          <cell r="C34" t="str">
            <v>GALS</v>
          </cell>
          <cell r="D34">
            <v>0</v>
          </cell>
          <cell r="E34" t="str">
            <v>DRUM</v>
          </cell>
          <cell r="F34">
            <v>55</v>
          </cell>
          <cell r="G34" t="str">
            <v>GALS/DRUM</v>
          </cell>
          <cell r="H34" t="str">
            <v>(Surfactant)</v>
          </cell>
          <cell r="I34" t="str">
            <v xml:space="preserve">(Surfactant) - Anti-sludge agent and non-emulsifier used in stimulation fluids to help reduce sludging and emulsion tendencies and/or break emulsions that can occur when acid and oil come in contact with each other. </v>
          </cell>
        </row>
        <row r="35">
          <cell r="B35" t="str">
            <v>NH4CL</v>
          </cell>
          <cell r="C35" t="str">
            <v>LBS</v>
          </cell>
          <cell r="D35">
            <v>0.12</v>
          </cell>
          <cell r="E35" t="str">
            <v>SACK</v>
          </cell>
          <cell r="F35">
            <v>66</v>
          </cell>
          <cell r="G35" t="str">
            <v>LBS/SACK</v>
          </cell>
          <cell r="H35" t="str">
            <v>(Brine)</v>
          </cell>
          <cell r="I35" t="str">
            <v>(Ammonium Chloride) - Often used as the base salt for displacement and spacer fluids used in HF acid based systems.  NH4CL will not form precipitates as KCL will in these environments.</v>
          </cell>
        </row>
        <row r="36">
          <cell r="B36" t="str">
            <v>NITROGEN</v>
          </cell>
          <cell r="C36" t="str">
            <v>GALS</v>
          </cell>
          <cell r="D36">
            <v>0.57999999999999996</v>
          </cell>
          <cell r="E36" t="str">
            <v>TANK</v>
          </cell>
          <cell r="F36">
            <v>2000</v>
          </cell>
          <cell r="G36" t="str">
            <v>GALS/TANK</v>
          </cell>
          <cell r="H36" t="str">
            <v>(Nitrogen)</v>
          </cell>
          <cell r="I36" t="str">
            <v>Nitrogen - an inert gas used in oil field workovers to increase flowback potential, create foams for acid diversion or to carry fill during cleanout operations.</v>
          </cell>
        </row>
        <row r="37">
          <cell r="B37" t="str">
            <v>ON-80</v>
          </cell>
          <cell r="C37" t="str">
            <v>GALS</v>
          </cell>
          <cell r="D37">
            <v>0</v>
          </cell>
          <cell r="E37" t="str">
            <v>DRUM</v>
          </cell>
          <cell r="F37">
            <v>55</v>
          </cell>
          <cell r="G37" t="str">
            <v>GALS/DRUM</v>
          </cell>
          <cell r="H37" t="str">
            <v>(Dispersant)</v>
          </cell>
        </row>
        <row r="38">
          <cell r="B38" t="str">
            <v>PARAVAN 22</v>
          </cell>
          <cell r="C38" t="str">
            <v>GALS</v>
          </cell>
          <cell r="D38">
            <v>0</v>
          </cell>
          <cell r="E38" t="str">
            <v>DRUM</v>
          </cell>
          <cell r="F38">
            <v>55</v>
          </cell>
          <cell r="G38" t="str">
            <v>GALS/DRUM</v>
          </cell>
          <cell r="H38" t="str">
            <v>(Parrafin Dispersant)</v>
          </cell>
          <cell r="I38" t="str">
            <v>(Dispersant/solvent) - Helps to disperse/dissolve asphaltenes and paraffin’s and keep them dispersed in solution.  Can be very helpful in areas where sludging tendencies are high.  Generally used in conjunction with toluene or xylene.</v>
          </cell>
        </row>
        <row r="39">
          <cell r="B39" t="str">
            <v>PARAVAN 25S</v>
          </cell>
          <cell r="C39" t="str">
            <v>GALS</v>
          </cell>
          <cell r="D39">
            <v>24.8</v>
          </cell>
          <cell r="E39" t="str">
            <v>DRUM</v>
          </cell>
          <cell r="F39">
            <v>55</v>
          </cell>
          <cell r="G39" t="str">
            <v>GALS/DRUM</v>
          </cell>
          <cell r="H39" t="str">
            <v>(Solvent Substitute)</v>
          </cell>
          <cell r="I39" t="str">
            <v>(Solvent Substitute) Envirosol-XS  is a liquid water-base chemical formulation designed to treat troublesome asphaltic deposits and wettability problems in the formation.  The formulation is a blend of hydrocarbon solvent and nonionic surfactants that dis</v>
          </cell>
        </row>
        <row r="40">
          <cell r="B40" t="str">
            <v>SODA ASH</v>
          </cell>
          <cell r="C40" t="str">
            <v>LBS</v>
          </cell>
          <cell r="D40">
            <v>0</v>
          </cell>
          <cell r="E40" t="str">
            <v>SACK</v>
          </cell>
          <cell r="F40">
            <v>110</v>
          </cell>
          <cell r="G40" t="str">
            <v>LBS/SACK</v>
          </cell>
          <cell r="H40" t="str">
            <v>(Sodium Carbonate))</v>
          </cell>
          <cell r="I40" t="str">
            <v>Inorganic salt used to neutralize acid solutions especially HCl and HF.</v>
          </cell>
        </row>
        <row r="41">
          <cell r="B41" t="str">
            <v>TOLUENE</v>
          </cell>
          <cell r="C41" t="str">
            <v>GALS</v>
          </cell>
          <cell r="D41">
            <v>2.65</v>
          </cell>
          <cell r="E41" t="str">
            <v>DRUM</v>
          </cell>
          <cell r="F41">
            <v>55</v>
          </cell>
          <cell r="G41" t="str">
            <v>GALS/DRUM</v>
          </cell>
          <cell r="H41" t="str">
            <v>(Solvent)</v>
          </cell>
          <cell r="I41" t="str">
            <v>(Solvent) - Solvent used to remove paraffin/wax deposits from the near wellbore area prior to the acid contacting the rock.  It is also very useful as a preflush ahead of the acid to clean the rock of oil allowing for more effective acid reaction, especia</v>
          </cell>
        </row>
        <row r="42">
          <cell r="B42" t="str">
            <v>WATER</v>
          </cell>
          <cell r="C42" t="str">
            <v>GALS</v>
          </cell>
          <cell r="G42">
            <v>0</v>
          </cell>
        </row>
        <row r="43">
          <cell r="B43" t="str">
            <v>XLA-2</v>
          </cell>
          <cell r="C43" t="str">
            <v>GALS</v>
          </cell>
          <cell r="E43" t="str">
            <v>DRUM</v>
          </cell>
          <cell r="F43">
            <v>55</v>
          </cell>
          <cell r="G43" t="str">
            <v>GALS/DRUM</v>
          </cell>
          <cell r="H43" t="str">
            <v>(Acid Crosslinker)</v>
          </cell>
        </row>
        <row r="44">
          <cell r="B44" t="str">
            <v>XYLENE</v>
          </cell>
          <cell r="C44" t="str">
            <v>GALS</v>
          </cell>
          <cell r="D44">
            <v>0</v>
          </cell>
          <cell r="E44" t="str">
            <v>DRUM</v>
          </cell>
          <cell r="F44">
            <v>55</v>
          </cell>
          <cell r="G44" t="str">
            <v>GALS/DRUM</v>
          </cell>
          <cell r="H44" t="str">
            <v>(Solvent)</v>
          </cell>
          <cell r="I44" t="str">
            <v>(Solvent) - Solvent used to remove paraffin/wax deposits from the near wellbore area prior to the acid contacting the rock.  It is also very useful as a preflush ahead of the acid to clean the rock of oil allowing for more effective acid reaction, especia</v>
          </cell>
        </row>
      </sheetData>
      <sheetData sheetId="18" refreshError="1"/>
      <sheetData sheetId="19" refreshError="1"/>
      <sheetData sheetId="20"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hase Setup"/>
    </sheetNames>
    <sheetDataSet>
      <sheetData sheetId="0"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pt"/>
      <sheetName val="summ hole section"/>
      <sheetName val="summary activity"/>
      <sheetName val="cms-28"/>
      <sheetName val="Page (2)"/>
      <sheetName val="Page (3)"/>
      <sheetName val="Page (4)"/>
      <sheetName val="Page (25)"/>
      <sheetName val="Page (5)"/>
      <sheetName val="Page (6)"/>
      <sheetName val="Page (7)"/>
      <sheetName val="Page (8)"/>
      <sheetName val="Page (9)"/>
      <sheetName val="Page (10)"/>
      <sheetName val="Page (11)"/>
      <sheetName val="Page (12)"/>
      <sheetName val="Page (13)"/>
      <sheetName val="Page (14)"/>
      <sheetName val="Page (15)"/>
      <sheetName val="Page (16)"/>
      <sheetName val="Page (17)"/>
      <sheetName val="Page (18)"/>
      <sheetName val="Page (19)"/>
      <sheetName val="Page (20)"/>
      <sheetName val="Page (21)"/>
      <sheetName val="Page (22)"/>
      <sheetName val="Page (23)"/>
      <sheetName val="Page (24)"/>
      <sheetName val="5-Peralatan"/>
    </sheetNames>
    <sheetDataSet>
      <sheetData sheetId="0"/>
      <sheetData sheetId="1"/>
      <sheetData sheetId="2"/>
      <sheetData sheetId="3">
        <row r="6">
          <cell r="K6" t="str">
            <v>m</v>
          </cell>
        </row>
        <row r="7">
          <cell r="J7">
            <v>107.239571</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g-3"/>
      <sheetName val="Input"/>
      <sheetName val="PriceList"/>
      <sheetName val="Prog_3"/>
      <sheetName val="cms-28"/>
      <sheetName val="Tally"/>
      <sheetName val="MATERIAL"/>
      <sheetName val="TFE Consumption &amp; Transfer"/>
      <sheetName val="TBM"/>
      <sheetName val="FAI4"/>
    </sheetNames>
    <sheetDataSet>
      <sheetData sheetId="0">
        <row r="31">
          <cell r="C31">
            <v>5</v>
          </cell>
        </row>
      </sheetData>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s>
    <sheetDataSet>
      <sheetData sheetId="0"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mises(Original)"/>
      <sheetName val="Premises"/>
      <sheetName val="Material Balance"/>
      <sheetName val="Revenue"/>
      <sheetName val="P&amp;L(ROI)"/>
      <sheetName val="P&amp;L(ROE)"/>
      <sheetName val="Fund Flow(ROI)"/>
      <sheetName val="Fund Flow(ROE)"/>
      <sheetName val="Cash Flow(ROI)"/>
      <sheetName val="Cash Flow(ROE)"/>
      <sheetName val="Balance Sheet(ROI)"/>
      <sheetName val="Balance Sheet(ROE)"/>
      <sheetName val="Capex Breakdown"/>
      <sheetName val="Loading Rate"/>
      <sheetName val="Form"/>
      <sheetName val="Prog-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IR "/>
      <sheetName val="PRICE LIST"/>
    </sheetNames>
    <sheetDataSet>
      <sheetData sheetId="0"/>
      <sheetData sheetId="1">
        <row r="3">
          <cell r="A3">
            <v>37104094</v>
          </cell>
          <cell r="B3">
            <v>3425</v>
          </cell>
          <cell r="C3">
            <v>4140</v>
          </cell>
          <cell r="D3" t="str">
            <v>EA</v>
          </cell>
          <cell r="E3" t="str">
            <v>Safety shear joint</v>
          </cell>
          <cell r="F3">
            <v>3400</v>
          </cell>
        </row>
        <row r="4">
          <cell r="A4">
            <v>37134500</v>
          </cell>
          <cell r="B4">
            <v>1180</v>
          </cell>
          <cell r="C4" t="str">
            <v>L-80</v>
          </cell>
          <cell r="D4" t="str">
            <v>EA</v>
          </cell>
          <cell r="E4" t="str">
            <v>6 5/8" 24# Range III Blank Pipe</v>
          </cell>
          <cell r="F4">
            <v>795</v>
          </cell>
        </row>
        <row r="5">
          <cell r="A5">
            <v>37134501</v>
          </cell>
          <cell r="B5">
            <v>565</v>
          </cell>
          <cell r="C5" t="str">
            <v>L-80</v>
          </cell>
          <cell r="D5" t="str">
            <v>EA</v>
          </cell>
          <cell r="E5" t="str">
            <v>6 5/8" 24# Blank Pipe Pup Joint</v>
          </cell>
          <cell r="F5">
            <v>500</v>
          </cell>
        </row>
        <row r="6">
          <cell r="A6">
            <v>37134506</v>
          </cell>
          <cell r="B6">
            <v>2380</v>
          </cell>
          <cell r="C6" t="str">
            <v>13 Cr</v>
          </cell>
          <cell r="D6" t="str">
            <v>EA</v>
          </cell>
          <cell r="E6" t="str">
            <v>6 5/8" x 4.75" ID PBR x 3ft</v>
          </cell>
          <cell r="F6">
            <v>1380</v>
          </cell>
        </row>
        <row r="7">
          <cell r="A7">
            <v>37134507</v>
          </cell>
          <cell r="B7">
            <v>3630</v>
          </cell>
          <cell r="C7" t="str">
            <v>13 Cr.</v>
          </cell>
          <cell r="D7" t="str">
            <v>EA</v>
          </cell>
          <cell r="E7" t="str">
            <v>6 5/8" x 4.75" ID PBR x 6ft</v>
          </cell>
          <cell r="F7">
            <v>2198</v>
          </cell>
        </row>
        <row r="8">
          <cell r="A8">
            <v>37134510</v>
          </cell>
          <cell r="B8">
            <v>2605</v>
          </cell>
          <cell r="C8" t="str">
            <v>L-80</v>
          </cell>
          <cell r="D8" t="str">
            <v>EA</v>
          </cell>
          <cell r="E8" t="str">
            <v>6 5/8" 24# base pipe Range III wire wrap screen w/ 316L SS Wire</v>
          </cell>
          <cell r="F8">
            <v>2075</v>
          </cell>
        </row>
        <row r="9">
          <cell r="A9">
            <v>37134532</v>
          </cell>
          <cell r="B9">
            <v>3630</v>
          </cell>
          <cell r="C9" t="str">
            <v>13 Cr.</v>
          </cell>
          <cell r="D9" t="str">
            <v>EA</v>
          </cell>
          <cell r="E9" t="str">
            <v>PBR 4.93" ID x 6 ft (Flow Coupling)</v>
          </cell>
          <cell r="F9">
            <v>2198</v>
          </cell>
        </row>
        <row r="10">
          <cell r="A10">
            <v>37134556</v>
          </cell>
          <cell r="B10">
            <v>1525</v>
          </cell>
          <cell r="C10" t="str">
            <v>L-80</v>
          </cell>
          <cell r="D10" t="str">
            <v>EA</v>
          </cell>
          <cell r="E10" t="str">
            <v>6 5/8" 24# base pipe wire wrap screen w/ 316L SS Wire pup joint</v>
          </cell>
          <cell r="F10">
            <v>542.5</v>
          </cell>
        </row>
        <row r="11">
          <cell r="A11">
            <v>37163095</v>
          </cell>
          <cell r="B11">
            <v>2975</v>
          </cell>
          <cell r="C11">
            <v>4140</v>
          </cell>
          <cell r="D11" t="str">
            <v>EA</v>
          </cell>
          <cell r="E11" t="str">
            <v>5" ID Fluid Loss Control Device (LBFV)</v>
          </cell>
          <cell r="F11">
            <v>2477</v>
          </cell>
        </row>
        <row r="12">
          <cell r="A12">
            <v>37187096</v>
          </cell>
          <cell r="B12">
            <v>2400</v>
          </cell>
          <cell r="C12">
            <v>4140</v>
          </cell>
          <cell r="D12" t="str">
            <v>EA</v>
          </cell>
          <cell r="E12" t="str">
            <v>9 5/8" Indexing guide shoe</v>
          </cell>
          <cell r="F12">
            <v>800</v>
          </cell>
        </row>
        <row r="13">
          <cell r="A13">
            <v>37905096</v>
          </cell>
          <cell r="B13">
            <v>10750</v>
          </cell>
          <cell r="C13">
            <v>4140</v>
          </cell>
          <cell r="D13" t="str">
            <v>EA</v>
          </cell>
          <cell r="E13" t="str">
            <v>9 5/8" 47# QUANTUM Packer</v>
          </cell>
          <cell r="F13">
            <v>5450</v>
          </cell>
        </row>
        <row r="14">
          <cell r="A14">
            <v>37914096</v>
          </cell>
          <cell r="B14">
            <v>7600</v>
          </cell>
          <cell r="C14">
            <v>4140</v>
          </cell>
          <cell r="D14" t="str">
            <v>EA</v>
          </cell>
          <cell r="E14" t="str">
            <v>6.00" ID Circulating Housing</v>
          </cell>
          <cell r="F14">
            <v>4324</v>
          </cell>
        </row>
        <row r="15">
          <cell r="A15">
            <v>37925060</v>
          </cell>
          <cell r="B15">
            <v>980</v>
          </cell>
          <cell r="C15">
            <v>4140</v>
          </cell>
          <cell r="D15" t="str">
            <v>EA</v>
          </cell>
          <cell r="E15" t="str">
            <v>9 5/8" x 6" Production seal unit x 18" long</v>
          </cell>
        </row>
        <row r="16">
          <cell r="A16">
            <v>37936060</v>
          </cell>
          <cell r="B16">
            <v>2960</v>
          </cell>
          <cell r="C16">
            <v>4140</v>
          </cell>
          <cell r="D16" t="str">
            <v>EA</v>
          </cell>
          <cell r="E16" t="str">
            <v>9 5/8" Snap latch locator assembly</v>
          </cell>
        </row>
        <row r="17">
          <cell r="A17" t="str">
            <v>FS658</v>
          </cell>
          <cell r="B17">
            <v>2250</v>
          </cell>
          <cell r="C17">
            <v>4140</v>
          </cell>
          <cell r="D17" t="str">
            <v>EA</v>
          </cell>
          <cell r="E17" t="str">
            <v>6 5/8" Washdown shoe</v>
          </cell>
          <cell r="F17">
            <v>902</v>
          </cell>
        </row>
        <row r="18">
          <cell r="A18" t="str">
            <v>SP6</v>
          </cell>
          <cell r="B18">
            <v>145</v>
          </cell>
          <cell r="C18">
            <v>4140</v>
          </cell>
          <cell r="D18" t="str">
            <v>EA</v>
          </cell>
          <cell r="E18" t="str">
            <v>Bow type centraliser for 6 5/8" screen and 13" OH</v>
          </cell>
          <cell r="F18">
            <v>36.979999999999997</v>
          </cell>
        </row>
      </sheetData>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IR "/>
      <sheetName val="PRICE LIST"/>
    </sheetNames>
    <sheetDataSet>
      <sheetData sheetId="0"/>
      <sheetData sheetId="1">
        <row r="3">
          <cell r="A3">
            <v>37104094</v>
          </cell>
          <cell r="B3">
            <v>3425</v>
          </cell>
          <cell r="C3">
            <v>4140</v>
          </cell>
          <cell r="D3" t="str">
            <v>EA</v>
          </cell>
          <cell r="E3" t="str">
            <v>Safety shear joint</v>
          </cell>
          <cell r="F3">
            <v>3400</v>
          </cell>
        </row>
        <row r="4">
          <cell r="A4">
            <v>37134500</v>
          </cell>
          <cell r="B4">
            <v>1180</v>
          </cell>
          <cell r="C4" t="str">
            <v>L-80</v>
          </cell>
          <cell r="D4" t="str">
            <v>EA</v>
          </cell>
          <cell r="E4" t="str">
            <v>6 5/8" 24# Range III Blank Pipe</v>
          </cell>
          <cell r="F4">
            <v>795</v>
          </cell>
        </row>
        <row r="5">
          <cell r="A5">
            <v>37134501</v>
          </cell>
          <cell r="B5">
            <v>565</v>
          </cell>
          <cell r="C5" t="str">
            <v>L-80</v>
          </cell>
          <cell r="D5" t="str">
            <v>EA</v>
          </cell>
          <cell r="E5" t="str">
            <v>6 5/8" 24# Blank Pipe Pup Joint</v>
          </cell>
          <cell r="F5">
            <v>500</v>
          </cell>
        </row>
        <row r="6">
          <cell r="A6">
            <v>37134506</v>
          </cell>
          <cell r="B6">
            <v>2380</v>
          </cell>
          <cell r="C6" t="str">
            <v>13 Cr</v>
          </cell>
          <cell r="D6" t="str">
            <v>EA</v>
          </cell>
          <cell r="E6" t="str">
            <v>6 5/8" x 4.75" ID PBR x 3ft</v>
          </cell>
          <cell r="F6">
            <v>1380</v>
          </cell>
        </row>
        <row r="7">
          <cell r="A7">
            <v>37134507</v>
          </cell>
          <cell r="B7">
            <v>3630</v>
          </cell>
          <cell r="C7" t="str">
            <v>13 Cr.</v>
          </cell>
          <cell r="D7" t="str">
            <v>EA</v>
          </cell>
          <cell r="E7" t="str">
            <v>6 5/8" x 4.75" ID PBR x 6ft</v>
          </cell>
          <cell r="F7">
            <v>2198</v>
          </cell>
        </row>
        <row r="8">
          <cell r="A8">
            <v>37134510</v>
          </cell>
          <cell r="B8">
            <v>2605</v>
          </cell>
          <cell r="C8" t="str">
            <v>L-80</v>
          </cell>
          <cell r="D8" t="str">
            <v>EA</v>
          </cell>
          <cell r="E8" t="str">
            <v>6 5/8" 24# base pipe Range III wire wrap screen w/ 316L SS Wire</v>
          </cell>
          <cell r="F8">
            <v>2075</v>
          </cell>
        </row>
        <row r="9">
          <cell r="A9">
            <v>37134532</v>
          </cell>
          <cell r="B9">
            <v>3630</v>
          </cell>
          <cell r="C9" t="str">
            <v>13 Cr.</v>
          </cell>
          <cell r="D9" t="str">
            <v>EA</v>
          </cell>
          <cell r="E9" t="str">
            <v>PBR 4.93" ID x 6 ft (Flow Coupling)</v>
          </cell>
          <cell r="F9">
            <v>2198</v>
          </cell>
        </row>
        <row r="10">
          <cell r="A10">
            <v>37134556</v>
          </cell>
          <cell r="B10">
            <v>1525</v>
          </cell>
          <cell r="C10" t="str">
            <v>L-80</v>
          </cell>
          <cell r="D10" t="str">
            <v>EA</v>
          </cell>
          <cell r="E10" t="str">
            <v>6 5/8" 24# base pipe wire wrap screen w/ 316L SS Wire pup joint</v>
          </cell>
          <cell r="F10">
            <v>542.5</v>
          </cell>
        </row>
        <row r="11">
          <cell r="A11">
            <v>37163095</v>
          </cell>
          <cell r="B11">
            <v>2975</v>
          </cell>
          <cell r="C11">
            <v>4140</v>
          </cell>
          <cell r="D11" t="str">
            <v>EA</v>
          </cell>
          <cell r="E11" t="str">
            <v>5" ID Fluid Loss Control Device (LBFV)</v>
          </cell>
          <cell r="F11">
            <v>2477</v>
          </cell>
        </row>
        <row r="12">
          <cell r="A12">
            <v>37187096</v>
          </cell>
          <cell r="B12">
            <v>2400</v>
          </cell>
          <cell r="C12">
            <v>4140</v>
          </cell>
          <cell r="D12" t="str">
            <v>EA</v>
          </cell>
          <cell r="E12" t="str">
            <v>9 5/8" Indexing guide shoe</v>
          </cell>
          <cell r="F12">
            <v>800</v>
          </cell>
        </row>
        <row r="13">
          <cell r="A13">
            <v>37905096</v>
          </cell>
          <cell r="B13">
            <v>10750</v>
          </cell>
          <cell r="C13">
            <v>4140</v>
          </cell>
          <cell r="D13" t="str">
            <v>EA</v>
          </cell>
          <cell r="E13" t="str">
            <v>9 5/8" 47# QUANTUM Packer</v>
          </cell>
          <cell r="F13">
            <v>5450</v>
          </cell>
        </row>
        <row r="14">
          <cell r="A14">
            <v>37914096</v>
          </cell>
          <cell r="B14">
            <v>7600</v>
          </cell>
          <cell r="C14">
            <v>4140</v>
          </cell>
          <cell r="D14" t="str">
            <v>EA</v>
          </cell>
          <cell r="E14" t="str">
            <v>6.00" ID Circulating Housing</v>
          </cell>
          <cell r="F14">
            <v>4324</v>
          </cell>
        </row>
        <row r="15">
          <cell r="A15">
            <v>37925060</v>
          </cell>
          <cell r="B15">
            <v>980</v>
          </cell>
          <cell r="C15">
            <v>4140</v>
          </cell>
          <cell r="D15" t="str">
            <v>EA</v>
          </cell>
          <cell r="E15" t="str">
            <v>9 5/8" x 6" Production seal unit x 18" long</v>
          </cell>
        </row>
        <row r="16">
          <cell r="A16">
            <v>37936060</v>
          </cell>
          <cell r="B16">
            <v>2960</v>
          </cell>
          <cell r="C16">
            <v>4140</v>
          </cell>
          <cell r="D16" t="str">
            <v>EA</v>
          </cell>
          <cell r="E16" t="str">
            <v>9 5/8" Snap latch locator assembly</v>
          </cell>
        </row>
        <row r="17">
          <cell r="A17" t="str">
            <v>FS658</v>
          </cell>
          <cell r="B17">
            <v>2250</v>
          </cell>
          <cell r="C17">
            <v>4140</v>
          </cell>
          <cell r="D17" t="str">
            <v>EA</v>
          </cell>
          <cell r="E17" t="str">
            <v>6 5/8" Washdown shoe</v>
          </cell>
          <cell r="F17">
            <v>902</v>
          </cell>
        </row>
        <row r="18">
          <cell r="A18" t="str">
            <v>SP6</v>
          </cell>
          <cell r="B18">
            <v>145</v>
          </cell>
          <cell r="C18">
            <v>4140</v>
          </cell>
          <cell r="D18" t="str">
            <v>EA</v>
          </cell>
          <cell r="E18" t="str">
            <v>Bow type centraliser for 6 5/8" screen and 13" OH</v>
          </cell>
          <cell r="F18">
            <v>36.979999999999997</v>
          </cell>
        </row>
      </sheetData>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 Expense January-96"/>
      <sheetName val="PST-0014"/>
      <sheetName val="EST-0005"/>
      <sheetName val="EST-0006"/>
      <sheetName val="Charge-Jan-96"/>
      <sheetName val="Personal Expense Jan-96 (MH)"/>
      <sheetName val="Personal Expense Jan-96 (RB)"/>
      <sheetName val="Cash_Expense_January-96"/>
      <sheetName val="Personal_Expense_Jan-96_(MH)"/>
      <sheetName val="Personal_Expense_Jan-96_(RB)"/>
      <sheetName val="AH004_1"/>
      <sheetName val="AH022_1"/>
      <sheetName val="Input Data"/>
    </sheetNames>
    <sheetDataSet>
      <sheetData sheetId="0" refreshError="1">
        <row r="6">
          <cell r="H6">
            <v>34.5</v>
          </cell>
        </row>
      </sheetData>
      <sheetData sheetId="1" refreshError="1"/>
      <sheetData sheetId="2" refreshError="1"/>
      <sheetData sheetId="3" refreshError="1"/>
      <sheetData sheetId="4" refreshError="1"/>
      <sheetData sheetId="5" refreshError="1"/>
      <sheetData sheetId="6" refreshError="1"/>
      <sheetData sheetId="7"/>
      <sheetData sheetId="8"/>
      <sheetData sheetId="9"/>
      <sheetData sheetId="10" refreshError="1"/>
      <sheetData sheetId="11" refreshError="1"/>
      <sheetData sheetId="12"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rt"/>
      <sheetName val="MAIN"/>
      <sheetName val="Edit Ent Menu"/>
      <sheetName val="Edit Ent Menu 2"/>
      <sheetName val="Print Preview"/>
      <sheetName val="Print Preview 2"/>
      <sheetName val="Print"/>
      <sheetName val="Print Selection"/>
      <sheetName val="Printing Menu 1"/>
      <sheetName val="Printing Menu 2"/>
      <sheetName val="Cover"/>
      <sheetName val="Distribution List"/>
      <sheetName val="Table Of Contents"/>
      <sheetName val="WDL Team"/>
      <sheetName val="Well Data"/>
      <sheetName val="Table I"/>
      <sheetName val="Table II"/>
      <sheetName val="Table III"/>
      <sheetName val="Geological"/>
      <sheetName val="Reservoir Breakdown"/>
      <sheetName val="Well Planning"/>
      <sheetName val="Well Planning (2)"/>
      <sheetName val="WPE"/>
      <sheetName val="TWP"/>
      <sheetName val="Well Objective Sheet"/>
      <sheetName val="Geol. Data"/>
      <sheetName val="Plan"/>
      <sheetName val="Horiz-Calc"/>
      <sheetName val="Cementing Prog"/>
      <sheetName val="Formation Pressure"/>
      <sheetName val="WH_Orient"/>
      <sheetName val="Off Line Oper Prior Move"/>
      <sheetName val="26DDP"/>
      <sheetName val="26OTA"/>
      <sheetName val="26P"/>
      <sheetName val="17-12DDP"/>
      <sheetName val="17-12OTA"/>
      <sheetName val="17-12P"/>
      <sheetName val="12-14DDP"/>
      <sheetName val="12-14OTA"/>
      <sheetName val="12-14P"/>
      <sheetName val="8-12PDDP"/>
      <sheetName val="8-12 DDDP"/>
      <sheetName val="8-12DDP"/>
      <sheetName val="8-12OTA"/>
      <sheetName val="8-12P"/>
      <sheetName val="8-12PP"/>
      <sheetName val="8-12DP"/>
      <sheetName val="6DDP"/>
      <sheetName val="6OTA"/>
      <sheetName val="6P"/>
      <sheetName val="CompDDP"/>
      <sheetName val="PAR26"/>
      <sheetName val="PAR17-12"/>
      <sheetName val="PAR12-14"/>
      <sheetName val="PAR8-12D"/>
      <sheetName val="PAR8-12P"/>
      <sheetName val="PAR6"/>
      <sheetName val="PARComp"/>
      <sheetName val="Prod-T-Zone D"/>
      <sheetName val="Prod-T-Zone B"/>
      <sheetName val="PARProd-T-B"/>
      <sheetName val="PARProd-T-D"/>
      <sheetName val="P-Back-C-Win"/>
      <sheetName val="PAR-PB-Win"/>
      <sheetName val="Form.Press"/>
      <sheetName val="Testing"/>
      <sheetName val="Coring"/>
      <sheetName val="XYT"/>
      <sheetName val="Casings"/>
      <sheetName val="ZWO4"/>
      <sheetName val="ZWO3"/>
      <sheetName val="ZWO2"/>
      <sheetName val="ZWO1"/>
      <sheetName val="ZRB"/>
      <sheetName val="Well Inf"/>
      <sheetName val="ZGP"/>
      <sheetName val="Teams"/>
      <sheetName val="ZGD"/>
      <sheetName val="Log"/>
      <sheetName val="EP1"/>
      <sheetName val="Module1"/>
      <sheetName val="Module2"/>
      <sheetName val="Module3"/>
      <sheetName val="Module4"/>
      <sheetName val="Module5"/>
      <sheetName val="Module6"/>
      <sheetName val="Module4 Formula"/>
      <sheetName val="Prev"/>
      <sheetName val="Sheet1"/>
      <sheetName val="Sheet2"/>
      <sheetName val="Well Objective Sheet (2)"/>
      <sheetName val="XY"/>
      <sheetName val="DP"/>
      <sheetName val="Test of Well Planning Chart"/>
      <sheetName val="XY (2)"/>
      <sheetName val="Bb502- Drilling - Programe"/>
    </sheetNames>
    <definedNames>
      <definedName name="Macro59"/>
      <definedName name="Macro60"/>
      <definedName name="Macro61"/>
      <definedName name="Prev.Macro101"/>
      <definedName name="Prev.Macro102"/>
      <definedName name="Prev.Macro103"/>
      <definedName name="Prev.Macro104"/>
      <definedName name="Prev.Macro105"/>
      <definedName name="Prev.Macro106"/>
      <definedName name="Prev.Macro107"/>
      <definedName name="Prev.Macro108"/>
      <definedName name="Prev.Macro109"/>
      <definedName name="Prev.Macro110"/>
      <definedName name="Prev.Macro111"/>
      <definedName name="Prev.Macro112"/>
      <definedName name="Prev.Macro113"/>
      <definedName name="Prev.Macro114"/>
      <definedName name="Prev.Macro115"/>
      <definedName name="Prev.Macro116"/>
      <definedName name="Prev.Macro117"/>
      <definedName name="Prev.Macro118"/>
      <definedName name="Prev.Macro120"/>
      <definedName name="Prev.Macro121"/>
      <definedName name="Prev.Macro122"/>
      <definedName name="Prev.Macro123"/>
      <definedName name="Prev.Macro124"/>
      <definedName name="Prev.Macro125"/>
      <definedName name="Prev.Macro126"/>
      <definedName name="Prev.Macro127"/>
      <definedName name="Prev.Macro128"/>
      <definedName name="Prev.Macro129"/>
      <definedName name="Prev.Macro130"/>
      <definedName name="Prev.Macro131"/>
      <definedName name="Prev.Macro132"/>
      <definedName name="Prev.Macro133"/>
      <definedName name="Prev.Macro134"/>
      <definedName name="Prev.Macro135"/>
      <definedName name="Prev.Macro136"/>
      <definedName name="Prev.Macro137"/>
      <definedName name="Prev.Macro138"/>
      <definedName name="Prev.Macro139"/>
      <definedName name="Prev.Macro140"/>
      <definedName name="Prev.Macro141"/>
      <definedName name="Prev.Macro142"/>
      <definedName name="Prev.Macro143"/>
      <definedName name="Prev.Macro144"/>
      <definedName name="Prev.Macro145"/>
      <definedName name="Prev.Macro146"/>
      <definedName name="Prev.Macro147"/>
      <definedName name="Prev.Macro149"/>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rt"/>
      <sheetName val="MAIN"/>
      <sheetName val="Edit Ent Menu"/>
      <sheetName val="Edit Ent Menu 2"/>
      <sheetName val="Print Preview"/>
      <sheetName val="Print Preview 2"/>
      <sheetName val="Print"/>
      <sheetName val="Print Selection"/>
      <sheetName val="Printing Menu 1"/>
      <sheetName val="Printing Menu 2"/>
      <sheetName val="Cover"/>
      <sheetName val="Distribution List"/>
      <sheetName val="Table Of Contents"/>
      <sheetName val="WDL Team"/>
      <sheetName val="Well Data"/>
      <sheetName val="Table I"/>
      <sheetName val="Table II"/>
      <sheetName val="Table III"/>
      <sheetName val="Geological"/>
      <sheetName val="Reservoir Breakdown"/>
      <sheetName val="Well Planning"/>
      <sheetName val="Well Planning (2)"/>
      <sheetName val="WPE"/>
      <sheetName val="TWP"/>
      <sheetName val="Well Objective Sheet"/>
      <sheetName val="Geol. Data"/>
      <sheetName val="Plan"/>
      <sheetName val="Horiz-Calc"/>
      <sheetName val="Cementing Prog"/>
      <sheetName val="Formation Pressure"/>
      <sheetName val="WH_Orient"/>
      <sheetName val="Off Line Oper Prior Move"/>
      <sheetName val="26DDP"/>
      <sheetName val="26OTA"/>
      <sheetName val="26P"/>
      <sheetName val="17-12DDP"/>
      <sheetName val="17-12OTA"/>
      <sheetName val="17-12P"/>
      <sheetName val="12-14DDP"/>
      <sheetName val="12-14OTA"/>
      <sheetName val="12-14P"/>
      <sheetName val="8-12PDDP"/>
      <sheetName val="8-12 DDDP"/>
      <sheetName val="8-12DDP"/>
      <sheetName val="8-12OTA"/>
      <sheetName val="8-12P"/>
      <sheetName val="8-12PP"/>
      <sheetName val="8-12DP"/>
      <sheetName val="6DDP"/>
      <sheetName val="6OTA"/>
      <sheetName val="6P"/>
      <sheetName val="CompDDP"/>
      <sheetName val="PAR26"/>
      <sheetName val="PAR17-12"/>
      <sheetName val="PAR12-14"/>
      <sheetName val="PAR8-12D"/>
      <sheetName val="PAR8-12P"/>
      <sheetName val="PAR6"/>
      <sheetName val="PARComp"/>
      <sheetName val="Prod-T-Zone D"/>
      <sheetName val="Prod-T-Zone B"/>
      <sheetName val="PARProd-T-B"/>
      <sheetName val="PARProd-T-D"/>
      <sheetName val="P-Back-C-Win"/>
      <sheetName val="PAR-PB-Win"/>
      <sheetName val="Form.Press"/>
      <sheetName val="Testing"/>
      <sheetName val="Coring"/>
      <sheetName val="XYT"/>
      <sheetName val="Casings"/>
      <sheetName val="ZWO4"/>
      <sheetName val="ZWO3"/>
      <sheetName val="ZWO2"/>
      <sheetName val="ZWO1"/>
      <sheetName val="ZRB"/>
      <sheetName val="Well Inf"/>
      <sheetName val="ZGP"/>
      <sheetName val="Teams"/>
      <sheetName val="ZGD"/>
      <sheetName val="Log"/>
      <sheetName val="EP1"/>
      <sheetName val="Module1"/>
      <sheetName val="Module2"/>
      <sheetName val="Module3"/>
      <sheetName val="Module4"/>
      <sheetName val="Module5"/>
      <sheetName val="Module6"/>
      <sheetName val="Module4 Formula"/>
      <sheetName val="Prev"/>
      <sheetName val="Sheet1"/>
      <sheetName val="Sheet2"/>
      <sheetName val="Well Objective Sheet (2)"/>
      <sheetName val="XY"/>
      <sheetName val="DP"/>
      <sheetName val="Test of Well Planning Chart"/>
      <sheetName val="XY (2)"/>
      <sheetName val="Bb502- Drilling - Programe"/>
    </sheetNames>
    <definedNames>
      <definedName name="Macro59"/>
      <definedName name="Macro60"/>
      <definedName name="Macro61"/>
      <definedName name="Prev.Macro101"/>
      <definedName name="Prev.Macro102"/>
      <definedName name="Prev.Macro103"/>
      <definedName name="Prev.Macro104"/>
      <definedName name="Prev.Macro105"/>
      <definedName name="Prev.Macro106"/>
      <definedName name="Prev.Macro107"/>
      <definedName name="Prev.Macro108"/>
      <definedName name="Prev.Macro109"/>
      <definedName name="Prev.Macro110"/>
      <definedName name="Prev.Macro111"/>
      <definedName name="Prev.Macro112"/>
      <definedName name="Prev.Macro113"/>
      <definedName name="Prev.Macro114"/>
      <definedName name="Prev.Macro115"/>
      <definedName name="Prev.Macro116"/>
      <definedName name="Prev.Macro117"/>
      <definedName name="Prev.Macro118"/>
      <definedName name="Prev.Macro120"/>
      <definedName name="Prev.Macro121"/>
      <definedName name="Prev.Macro122"/>
      <definedName name="Prev.Macro123"/>
      <definedName name="Prev.Macro124"/>
      <definedName name="Prev.Macro125"/>
      <definedName name="Prev.Macro126"/>
      <definedName name="Prev.Macro127"/>
      <definedName name="Prev.Macro128"/>
      <definedName name="Prev.Macro129"/>
      <definedName name="Prev.Macro130"/>
      <definedName name="Prev.Macro131"/>
      <definedName name="Prev.Macro132"/>
      <definedName name="Prev.Macro133"/>
      <definedName name="Prev.Macro134"/>
      <definedName name="Prev.Macro135"/>
      <definedName name="Prev.Macro136"/>
      <definedName name="Prev.Macro137"/>
      <definedName name="Prev.Macro138"/>
      <definedName name="Prev.Macro139"/>
      <definedName name="Prev.Macro140"/>
      <definedName name="Prev.Macro141"/>
      <definedName name="Prev.Macro142"/>
      <definedName name="Prev.Macro143"/>
      <definedName name="Prev.Macro144"/>
      <definedName name="Prev.Macro145"/>
      <definedName name="Prev.Macro146"/>
      <definedName name="Prev.Macro147"/>
      <definedName name="Prev.Macro149"/>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sheetData sheetId="91"/>
      <sheetData sheetId="92"/>
      <sheetData sheetId="93"/>
      <sheetData sheetId="94"/>
      <sheetData sheetId="95"/>
      <sheetData sheetId="96"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ENYALANG-A"/>
      <sheetName val="DETAIL KENYALANG-A"/>
      <sheetName val="SUMMARY 2"/>
      <sheetName val="SUMMARY KENYALANG-A"/>
      <sheetName val=" KPI "/>
    </sheetNames>
    <sheetDataSet>
      <sheetData sheetId="0"/>
      <sheetData sheetId="1" refreshError="1">
        <row r="1">
          <cell r="I1">
            <v>0</v>
          </cell>
        </row>
        <row r="3">
          <cell r="B3" t="str">
            <v>AUTHORISATION FOR EXPENDITURE</v>
          </cell>
        </row>
        <row r="6">
          <cell r="C6" t="str">
            <v xml:space="preserve"> WELL NAME                  </v>
          </cell>
          <cell r="D6" t="str">
            <v>:</v>
          </cell>
          <cell r="E6" t="str">
            <v>Kenyalang - A</v>
          </cell>
          <cell r="H6" t="str">
            <v>WELL TYPE (1-VER OR 2-DEV)  :</v>
          </cell>
          <cell r="J6">
            <v>1</v>
          </cell>
          <cell r="P6">
            <v>1</v>
          </cell>
        </row>
        <row r="7">
          <cell r="C7" t="str">
            <v xml:space="preserve"> LOCATION (FROM BINTULU)</v>
          </cell>
          <cell r="E7">
            <v>90</v>
          </cell>
          <cell r="F7" t="str">
            <v>KM</v>
          </cell>
          <cell r="H7" t="str">
            <v>DRY HOLE BASIS :</v>
          </cell>
          <cell r="I7">
            <v>27.75</v>
          </cell>
          <cell r="J7" t="str">
            <v xml:space="preserve"> Days</v>
          </cell>
          <cell r="K7" t="str">
            <v>LOGGING</v>
          </cell>
          <cell r="L7">
            <v>6.5</v>
          </cell>
          <cell r="M7" t="str">
            <v>Days</v>
          </cell>
          <cell r="O7">
            <v>27.75</v>
          </cell>
          <cell r="P7" t="str">
            <v xml:space="preserve"> Days</v>
          </cell>
        </row>
        <row r="8">
          <cell r="C8" t="str">
            <v xml:space="preserve"> TOTAL DEPTH               </v>
          </cell>
          <cell r="D8" t="str">
            <v>:</v>
          </cell>
          <cell r="E8">
            <v>2226</v>
          </cell>
          <cell r="F8" t="str">
            <v>m-MDRKB</v>
          </cell>
          <cell r="H8" t="str">
            <v>PROD.TESTING (1DST)</v>
          </cell>
          <cell r="I8">
            <v>6</v>
          </cell>
          <cell r="J8" t="str">
            <v xml:space="preserve"> Days</v>
          </cell>
          <cell r="O8">
            <v>6</v>
          </cell>
          <cell r="P8" t="str">
            <v xml:space="preserve"> Days</v>
          </cell>
        </row>
        <row r="9">
          <cell r="C9" t="str">
            <v xml:space="preserve"> 30" STRUCTURAL        </v>
          </cell>
          <cell r="D9" t="str">
            <v>:</v>
          </cell>
          <cell r="E9">
            <v>0</v>
          </cell>
          <cell r="F9" t="str">
            <v>m-MDRKB</v>
          </cell>
          <cell r="H9" t="str">
            <v>TOTAL DAYS  :</v>
          </cell>
          <cell r="I9">
            <v>33.75</v>
          </cell>
          <cell r="J9" t="str">
            <v xml:space="preserve"> Days</v>
          </cell>
          <cell r="O9">
            <v>33.75</v>
          </cell>
          <cell r="P9" t="str">
            <v xml:space="preserve"> Days</v>
          </cell>
        </row>
        <row r="10">
          <cell r="C10" t="str">
            <v>21 1/2"  or   20" STRUCTURAL</v>
          </cell>
          <cell r="E10">
            <v>0</v>
          </cell>
          <cell r="F10" t="str">
            <v>m-MDRKB</v>
          </cell>
        </row>
        <row r="11">
          <cell r="C11" t="str">
            <v xml:space="preserve"> 13 3/8" CASING  </v>
          </cell>
          <cell r="D11" t="str">
            <v>:</v>
          </cell>
          <cell r="E11">
            <v>500</v>
          </cell>
          <cell r="F11" t="str">
            <v>m-MDRKB</v>
          </cell>
          <cell r="H11" t="str">
            <v>RIG (1-JACK-UP OR 2-FLOATER)  :</v>
          </cell>
          <cell r="J11">
            <v>2</v>
          </cell>
          <cell r="P11">
            <v>2</v>
          </cell>
        </row>
        <row r="12">
          <cell r="C12" t="str">
            <v xml:space="preserve"> 9 5/8" CASING  </v>
          </cell>
          <cell r="D12" t="str">
            <v>:</v>
          </cell>
          <cell r="E12">
            <v>1232</v>
          </cell>
          <cell r="F12" t="str">
            <v>m-MDRKB</v>
          </cell>
          <cell r="H12" t="str">
            <v>CORING (1-YES OR 2-NO)  :</v>
          </cell>
          <cell r="J12">
            <v>2</v>
          </cell>
          <cell r="L12" t="str">
            <v>Note : For Dry Hole cost, services is 1 DST x (32/38)</v>
          </cell>
        </row>
        <row r="13">
          <cell r="C13" t="str">
            <v>7" LINER</v>
          </cell>
          <cell r="D13" t="str">
            <v>:</v>
          </cell>
          <cell r="E13">
            <v>2226</v>
          </cell>
          <cell r="F13" t="str">
            <v>m-MDRKB</v>
          </cell>
        </row>
        <row r="14">
          <cell r="H14" t="str">
            <v>US$1.00 TO M$ :</v>
          </cell>
          <cell r="I14">
            <v>3.8</v>
          </cell>
          <cell r="O14">
            <v>3.8</v>
          </cell>
        </row>
        <row r="15">
          <cell r="B15" t="str">
            <v>PIF</v>
          </cell>
          <cell r="F15" t="str">
            <v xml:space="preserve">                  COST/UNIT</v>
          </cell>
          <cell r="H15" t="str">
            <v>COST</v>
          </cell>
          <cell r="I15" t="str">
            <v>DRY HOLE BASIS</v>
          </cell>
          <cell r="M15" t="str">
            <v>TESTING</v>
          </cell>
          <cell r="O15" t="str">
            <v>TOTAL</v>
          </cell>
        </row>
        <row r="16">
          <cell r="B16" t="str">
            <v>CODE</v>
          </cell>
          <cell r="C16" t="str">
            <v>DESCRIPTION</v>
          </cell>
          <cell r="D16" t="str">
            <v>UNIT</v>
          </cell>
          <cell r="E16" t="str">
            <v>QTY</v>
          </cell>
          <cell r="I16" t="str">
            <v>DRILLING</v>
          </cell>
          <cell r="K16" t="str">
            <v>LOGGING</v>
          </cell>
          <cell r="M16" t="str">
            <v xml:space="preserve"> (1 DST)</v>
          </cell>
          <cell r="O16">
            <v>33.75</v>
          </cell>
          <cell r="P16" t="str">
            <v>DAYS</v>
          </cell>
          <cell r="Q16" t="str">
            <v>REMARKS</v>
          </cell>
        </row>
        <row r="17">
          <cell r="F17" t="str">
            <v>USD</v>
          </cell>
          <cell r="G17" t="str">
            <v>RM</v>
          </cell>
          <cell r="H17" t="str">
            <v>RM</v>
          </cell>
          <cell r="I17">
            <v>27.75</v>
          </cell>
          <cell r="J17" t="str">
            <v>DAYS</v>
          </cell>
          <cell r="K17">
            <v>6.5</v>
          </cell>
          <cell r="L17" t="str">
            <v>DAYS</v>
          </cell>
          <cell r="M17">
            <v>6</v>
          </cell>
          <cell r="N17" t="str">
            <v>DAYS</v>
          </cell>
          <cell r="O17" t="str">
            <v>(RM' K)</v>
          </cell>
        </row>
        <row r="18">
          <cell r="B18">
            <v>40040000</v>
          </cell>
          <cell r="C18" t="str">
            <v xml:space="preserve"> CASING</v>
          </cell>
        </row>
        <row r="19">
          <cell r="C19" t="str">
            <v xml:space="preserve">  - 30" 0D ,X-52, 310# ST2 (MITCO)</v>
          </cell>
          <cell r="D19" t="str">
            <v>joint</v>
          </cell>
          <cell r="E19">
            <v>0</v>
          </cell>
          <cell r="F19">
            <v>7051.8</v>
          </cell>
          <cell r="G19">
            <v>26796.84</v>
          </cell>
          <cell r="H19">
            <v>0</v>
          </cell>
        </row>
        <row r="20">
          <cell r="C20" t="str">
            <v xml:space="preserve">  - 30" 0D ,X-52, 310# ST2, Shoe Joint</v>
          </cell>
          <cell r="D20" t="str">
            <v>joint</v>
          </cell>
          <cell r="E20">
            <v>0</v>
          </cell>
          <cell r="F20">
            <v>7677.6</v>
          </cell>
          <cell r="G20">
            <v>29174.880000000001</v>
          </cell>
          <cell r="H20">
            <v>0</v>
          </cell>
        </row>
        <row r="21">
          <cell r="C21" t="str">
            <v xml:space="preserve">  - 30" 0D ,X-52, 310# JV-LW (MITCO)</v>
          </cell>
          <cell r="D21" t="str">
            <v>joint</v>
          </cell>
          <cell r="E21">
            <v>0</v>
          </cell>
          <cell r="F21">
            <v>6397</v>
          </cell>
          <cell r="G21">
            <v>24308.6</v>
          </cell>
          <cell r="H21">
            <v>0</v>
          </cell>
        </row>
        <row r="22">
          <cell r="C22" t="str">
            <v xml:space="preserve">  - 30" 0D ,X-52, 310# JV-LW, Shoe Joint (MITCO)</v>
          </cell>
          <cell r="D22" t="str">
            <v>joint</v>
          </cell>
          <cell r="E22">
            <v>0</v>
          </cell>
          <cell r="F22">
            <v>5221</v>
          </cell>
          <cell r="G22">
            <v>19839.8</v>
          </cell>
          <cell r="H22">
            <v>0</v>
          </cell>
        </row>
        <row r="23">
          <cell r="C23" t="str">
            <v xml:space="preserve">  - 21 1/2" 1"WT, X-80, LS-2 MTM</v>
          </cell>
          <cell r="D23" t="str">
            <v>joint</v>
          </cell>
          <cell r="E23">
            <v>0</v>
          </cell>
          <cell r="F23">
            <v>5000</v>
          </cell>
          <cell r="G23">
            <v>19000</v>
          </cell>
          <cell r="H23">
            <v>0</v>
          </cell>
        </row>
        <row r="24">
          <cell r="C24" t="str">
            <v xml:space="preserve">  - 20" OD, 0.625" WT, Boss, X-56 (MITCO)</v>
          </cell>
          <cell r="D24" t="str">
            <v>joint</v>
          </cell>
          <cell r="E24">
            <v>0</v>
          </cell>
          <cell r="F24">
            <v>1852.19</v>
          </cell>
          <cell r="G24">
            <v>7038.3220000000001</v>
          </cell>
          <cell r="H24">
            <v>0</v>
          </cell>
        </row>
        <row r="25">
          <cell r="C25" t="str">
            <v xml:space="preserve">  - 20" OD, 0.625" WT, Boss, X-56, Shoe Joint (MITCO)</v>
          </cell>
          <cell r="D25" t="str">
            <v>joint</v>
          </cell>
          <cell r="E25">
            <v>0</v>
          </cell>
          <cell r="F25">
            <v>5059.28</v>
          </cell>
          <cell r="G25">
            <v>19225.263999999999</v>
          </cell>
          <cell r="H25">
            <v>0</v>
          </cell>
        </row>
        <row r="26">
          <cell r="C26" t="str">
            <v xml:space="preserve">  - 13 3/8" OD,L-80, BTC, 54.5#  - Numingas</v>
          </cell>
          <cell r="D26" t="str">
            <v>joint</v>
          </cell>
          <cell r="E26">
            <v>45</v>
          </cell>
          <cell r="F26">
            <v>1408.8</v>
          </cell>
          <cell r="G26">
            <v>5353.44</v>
          </cell>
          <cell r="H26">
            <v>240904.8</v>
          </cell>
        </row>
        <row r="27">
          <cell r="C27" t="str">
            <v xml:space="preserve">  - 9-5/8" OD, 47#, L-80, BTC - Numingas</v>
          </cell>
          <cell r="D27" t="str">
            <v>joint</v>
          </cell>
          <cell r="E27">
            <v>110</v>
          </cell>
          <cell r="F27">
            <v>835.6</v>
          </cell>
          <cell r="G27">
            <v>3175.2799999999997</v>
          </cell>
          <cell r="H27">
            <v>349280.8</v>
          </cell>
        </row>
        <row r="28">
          <cell r="C28" t="str">
            <v xml:space="preserve">  - 9-5/8" OD, 53#, C-95,BTC (TRANSTECH)</v>
          </cell>
          <cell r="D28" t="str">
            <v>joint</v>
          </cell>
          <cell r="E28">
            <v>0</v>
          </cell>
          <cell r="F28">
            <v>1278.8</v>
          </cell>
          <cell r="G28">
            <v>4859.4399999999996</v>
          </cell>
          <cell r="H28">
            <v>0</v>
          </cell>
        </row>
        <row r="29">
          <cell r="C29" t="str">
            <v xml:space="preserve">  - 7" OD, 32 #, P-110, NSCC ( COMMSIGN )</v>
          </cell>
          <cell r="D29" t="str">
            <v>joint</v>
          </cell>
          <cell r="E29">
            <v>0</v>
          </cell>
          <cell r="F29">
            <v>761.2</v>
          </cell>
          <cell r="G29">
            <v>2892.56</v>
          </cell>
          <cell r="H29">
            <v>0</v>
          </cell>
        </row>
        <row r="30">
          <cell r="C30" t="str">
            <v xml:space="preserve">  - 7" OD, 29 #, L-80 BTC</v>
          </cell>
          <cell r="D30" t="str">
            <v>joint</v>
          </cell>
          <cell r="E30">
            <v>100</v>
          </cell>
          <cell r="F30">
            <v>761.2</v>
          </cell>
          <cell r="G30">
            <v>2892.56</v>
          </cell>
          <cell r="H30">
            <v>289256</v>
          </cell>
        </row>
        <row r="31">
          <cell r="C31" t="str">
            <v xml:space="preserve"> - 20" x 18-3/8" csg swage(VETCO)</v>
          </cell>
          <cell r="D31" t="str">
            <v>joint</v>
          </cell>
          <cell r="E31">
            <v>0</v>
          </cell>
          <cell r="F31">
            <v>3485</v>
          </cell>
          <cell r="G31">
            <v>13243</v>
          </cell>
          <cell r="H31">
            <v>0</v>
          </cell>
        </row>
        <row r="32">
          <cell r="C32" t="str">
            <v xml:space="preserve"> - 21 1/2" x 20" csg swage(VETCO)</v>
          </cell>
          <cell r="D32" t="str">
            <v>joint</v>
          </cell>
          <cell r="E32">
            <v>0</v>
          </cell>
          <cell r="F32">
            <v>10000</v>
          </cell>
          <cell r="G32">
            <v>38000</v>
          </cell>
          <cell r="H32">
            <v>0</v>
          </cell>
        </row>
        <row r="33">
          <cell r="C33" t="str">
            <v xml:space="preserve">  - Coupling for 30" csg</v>
          </cell>
          <cell r="D33" t="str">
            <v>pc</v>
          </cell>
          <cell r="E33">
            <v>0</v>
          </cell>
          <cell r="F33">
            <v>2500</v>
          </cell>
          <cell r="G33">
            <v>9500</v>
          </cell>
          <cell r="H33">
            <v>0</v>
          </cell>
        </row>
        <row r="34">
          <cell r="C34" t="str">
            <v xml:space="preserve">  - Coupling for 20 " csg</v>
          </cell>
          <cell r="D34" t="str">
            <v>pc</v>
          </cell>
          <cell r="E34">
            <v>0</v>
          </cell>
          <cell r="F34">
            <v>1500</v>
          </cell>
          <cell r="G34">
            <v>5700</v>
          </cell>
          <cell r="H34">
            <v>0</v>
          </cell>
        </row>
        <row r="35">
          <cell r="C35" t="str">
            <v xml:space="preserve">  - Coupling for 13 3/8" csg</v>
          </cell>
          <cell r="D35" t="str">
            <v>pc</v>
          </cell>
          <cell r="E35">
            <v>45</v>
          </cell>
          <cell r="F35">
            <v>500</v>
          </cell>
          <cell r="G35">
            <v>1900</v>
          </cell>
          <cell r="H35">
            <v>85500</v>
          </cell>
        </row>
        <row r="36">
          <cell r="C36" t="str">
            <v xml:space="preserve">  - Coupling for 9 5/8" csg</v>
          </cell>
          <cell r="D36" t="str">
            <v>pc</v>
          </cell>
          <cell r="E36">
            <v>110</v>
          </cell>
          <cell r="F36">
            <v>150</v>
          </cell>
          <cell r="G36">
            <v>570</v>
          </cell>
          <cell r="H36">
            <v>62700</v>
          </cell>
        </row>
        <row r="37">
          <cell r="C37" t="str">
            <v xml:space="preserve">  - Coupling for 7" csg </v>
          </cell>
          <cell r="D37" t="str">
            <v>pc</v>
          </cell>
          <cell r="E37">
            <v>100</v>
          </cell>
          <cell r="F37">
            <v>100</v>
          </cell>
          <cell r="G37">
            <v>380</v>
          </cell>
          <cell r="H37">
            <v>38000</v>
          </cell>
        </row>
        <row r="38">
          <cell r="I38">
            <v>776.38560000000018</v>
          </cell>
          <cell r="M38">
            <v>1065.6416000000002</v>
          </cell>
          <cell r="O38">
            <v>1065.6416000000002</v>
          </cell>
        </row>
        <row r="39">
          <cell r="B39">
            <v>40050000</v>
          </cell>
          <cell r="C39" t="str">
            <v xml:space="preserve"> TUBING</v>
          </cell>
          <cell r="D39" t="str">
            <v>well</v>
          </cell>
          <cell r="E39">
            <v>0</v>
          </cell>
          <cell r="F39">
            <v>10000</v>
          </cell>
          <cell r="G39">
            <v>38000</v>
          </cell>
          <cell r="H39">
            <v>0</v>
          </cell>
          <cell r="I39">
            <v>0</v>
          </cell>
          <cell r="M39">
            <v>0</v>
          </cell>
          <cell r="O39">
            <v>0</v>
          </cell>
        </row>
        <row r="40">
          <cell r="B40">
            <v>40080000</v>
          </cell>
          <cell r="C40" t="str">
            <v>TIE BACK EQUIPMENT</v>
          </cell>
          <cell r="D40" t="str">
            <v>well</v>
          </cell>
          <cell r="E40">
            <v>0</v>
          </cell>
          <cell r="F40">
            <v>97000</v>
          </cell>
          <cell r="G40">
            <v>368600</v>
          </cell>
          <cell r="H40">
            <v>368600</v>
          </cell>
          <cell r="I40">
            <v>0</v>
          </cell>
          <cell r="O40">
            <v>0</v>
          </cell>
        </row>
        <row r="41">
          <cell r="C41" t="str">
            <v xml:space="preserve"> WELLHEAD EQPT</v>
          </cell>
          <cell r="D41" t="str">
            <v>well</v>
          </cell>
          <cell r="E41">
            <v>1</v>
          </cell>
          <cell r="F41">
            <v>35000</v>
          </cell>
          <cell r="G41">
            <v>133000</v>
          </cell>
          <cell r="H41">
            <v>133000</v>
          </cell>
          <cell r="I41">
            <v>133</v>
          </cell>
          <cell r="M41">
            <v>0</v>
          </cell>
          <cell r="O41">
            <v>133</v>
          </cell>
        </row>
        <row r="42">
          <cell r="B42">
            <v>40040000</v>
          </cell>
          <cell r="C42" t="str">
            <v xml:space="preserve"> CASING ACCESSORIES (VETCO/W'FORD)</v>
          </cell>
          <cell r="D42">
            <v>0</v>
          </cell>
          <cell r="E42">
            <v>0</v>
          </cell>
          <cell r="G42">
            <v>0</v>
          </cell>
          <cell r="H42">
            <v>0</v>
          </cell>
        </row>
        <row r="43">
          <cell r="C43" t="str">
            <v xml:space="preserve">       30" Drive Shoe (VETCO)</v>
          </cell>
          <cell r="D43" t="str">
            <v>pc</v>
          </cell>
          <cell r="E43">
            <v>0</v>
          </cell>
          <cell r="F43">
            <v>10348</v>
          </cell>
          <cell r="G43">
            <v>39322.400000000001</v>
          </cell>
          <cell r="H43">
            <v>0</v>
          </cell>
        </row>
        <row r="44">
          <cell r="C44" t="str">
            <v xml:space="preserve">       30" O RING</v>
          </cell>
          <cell r="D44" t="str">
            <v>pc</v>
          </cell>
          <cell r="E44">
            <v>0</v>
          </cell>
          <cell r="F44">
            <v>65</v>
          </cell>
          <cell r="G44">
            <v>247</v>
          </cell>
          <cell r="H44">
            <v>0</v>
          </cell>
        </row>
        <row r="45">
          <cell r="C45" t="str">
            <v xml:space="preserve">       30" Float Shoe</v>
          </cell>
          <cell r="D45" t="str">
            <v>pc</v>
          </cell>
          <cell r="E45">
            <v>0</v>
          </cell>
          <cell r="F45">
            <v>2500</v>
          </cell>
          <cell r="G45">
            <v>9500</v>
          </cell>
          <cell r="H45">
            <v>0</v>
          </cell>
        </row>
        <row r="46">
          <cell r="C46" t="str">
            <v xml:space="preserve">       18-5/8" Float Shoe(W'ford)</v>
          </cell>
          <cell r="D46" t="str">
            <v>pc</v>
          </cell>
          <cell r="E46">
            <v>0</v>
          </cell>
          <cell r="F46">
            <v>1213</v>
          </cell>
          <cell r="G46">
            <v>4609.3999999999996</v>
          </cell>
          <cell r="H46">
            <v>0</v>
          </cell>
        </row>
        <row r="47">
          <cell r="C47" t="str">
            <v xml:space="preserve">       20" Centralizer(W'ford)</v>
          </cell>
          <cell r="D47" t="str">
            <v>pc</v>
          </cell>
          <cell r="E47">
            <v>0</v>
          </cell>
          <cell r="F47">
            <v>52</v>
          </cell>
          <cell r="G47">
            <v>197.6</v>
          </cell>
          <cell r="H47">
            <v>0</v>
          </cell>
        </row>
        <row r="48">
          <cell r="C48" t="str">
            <v xml:space="preserve">       20" +ve Centralizer(W'ford)</v>
          </cell>
          <cell r="D48" t="str">
            <v>pc</v>
          </cell>
          <cell r="E48">
            <v>0</v>
          </cell>
          <cell r="F48">
            <v>74.5</v>
          </cell>
          <cell r="G48">
            <v>283.09999999999997</v>
          </cell>
          <cell r="H48">
            <v>0</v>
          </cell>
        </row>
        <row r="49">
          <cell r="C49" t="str">
            <v xml:space="preserve">       20" Stop Collar(W'ford)</v>
          </cell>
          <cell r="D49" t="str">
            <v>pc</v>
          </cell>
          <cell r="E49">
            <v>0</v>
          </cell>
          <cell r="F49">
            <v>12.2</v>
          </cell>
          <cell r="G49">
            <v>46.359999999999992</v>
          </cell>
          <cell r="H49">
            <v>0</v>
          </cell>
        </row>
        <row r="50">
          <cell r="C50" t="str">
            <v xml:space="preserve">       13-3/8" Float Shoe</v>
          </cell>
          <cell r="D50" t="str">
            <v>pc</v>
          </cell>
          <cell r="E50">
            <v>1</v>
          </cell>
          <cell r="F50">
            <v>405</v>
          </cell>
          <cell r="G50">
            <v>1539</v>
          </cell>
          <cell r="H50">
            <v>1539</v>
          </cell>
        </row>
        <row r="51">
          <cell r="C51" t="str">
            <v xml:space="preserve">       13-3/8" Float Collar</v>
          </cell>
          <cell r="D51" t="str">
            <v>pc</v>
          </cell>
          <cell r="E51">
            <v>1</v>
          </cell>
          <cell r="F51">
            <v>540</v>
          </cell>
          <cell r="G51">
            <v>2052</v>
          </cell>
          <cell r="H51">
            <v>2052</v>
          </cell>
        </row>
        <row r="52">
          <cell r="C52" t="str">
            <v xml:space="preserve">       13-3/8" Bow Centralizer</v>
          </cell>
          <cell r="D52" t="str">
            <v>pc</v>
          </cell>
          <cell r="E52">
            <v>45</v>
          </cell>
          <cell r="F52">
            <v>37.6</v>
          </cell>
          <cell r="G52">
            <v>142.88</v>
          </cell>
          <cell r="H52">
            <v>6429.5999999999995</v>
          </cell>
        </row>
        <row r="53">
          <cell r="C53" t="str">
            <v xml:space="preserve">       13-3/8" +ve  Centralizer</v>
          </cell>
          <cell r="D53" t="str">
            <v>pc</v>
          </cell>
          <cell r="E53">
            <v>0</v>
          </cell>
          <cell r="F53">
            <v>47.5</v>
          </cell>
          <cell r="G53">
            <v>180.5</v>
          </cell>
          <cell r="H53">
            <v>0</v>
          </cell>
        </row>
        <row r="54">
          <cell r="C54" t="str">
            <v xml:space="preserve">       13-3/8" Stop Collar</v>
          </cell>
          <cell r="D54" t="str">
            <v>pc</v>
          </cell>
          <cell r="E54">
            <v>45</v>
          </cell>
          <cell r="F54">
            <v>10.4</v>
          </cell>
          <cell r="G54">
            <v>39.519999999999996</v>
          </cell>
          <cell r="H54">
            <v>1778.3999999999999</v>
          </cell>
        </row>
        <row r="55">
          <cell r="C55" t="str">
            <v xml:space="preserve">       13-3/8" Top Plug PDC drillable (Non-Rotating)</v>
          </cell>
          <cell r="D55" t="str">
            <v>pc</v>
          </cell>
          <cell r="E55">
            <v>1</v>
          </cell>
          <cell r="F55">
            <v>390</v>
          </cell>
          <cell r="G55">
            <v>1482</v>
          </cell>
          <cell r="H55">
            <v>1482</v>
          </cell>
        </row>
        <row r="56">
          <cell r="C56" t="str">
            <v xml:space="preserve">       13-3/8" Bottom Plug  PDC drillable (Non-Rotating)</v>
          </cell>
          <cell r="D56" t="str">
            <v>pc</v>
          </cell>
          <cell r="E56">
            <v>1</v>
          </cell>
          <cell r="F56">
            <v>390</v>
          </cell>
          <cell r="G56">
            <v>1482</v>
          </cell>
          <cell r="H56">
            <v>1482</v>
          </cell>
        </row>
        <row r="57">
          <cell r="C57" t="str">
            <v xml:space="preserve">        9-5/8" FLOAT SHOE</v>
          </cell>
          <cell r="D57" t="str">
            <v>pc</v>
          </cell>
          <cell r="E57">
            <v>1</v>
          </cell>
          <cell r="F57">
            <v>312</v>
          </cell>
          <cell r="G57">
            <v>1185.5999999999999</v>
          </cell>
          <cell r="H57">
            <v>1185.5999999999999</v>
          </cell>
        </row>
        <row r="58">
          <cell r="C58" t="str">
            <v xml:space="preserve">        9-5/8" FLOAT COLLAR</v>
          </cell>
          <cell r="D58" t="str">
            <v>pc</v>
          </cell>
          <cell r="E58">
            <v>1</v>
          </cell>
          <cell r="F58">
            <v>420</v>
          </cell>
          <cell r="G58">
            <v>1596</v>
          </cell>
          <cell r="H58">
            <v>1596</v>
          </cell>
        </row>
        <row r="59">
          <cell r="C59" t="str">
            <v xml:space="preserve">                 9-5/8" Bow Centralizer</v>
          </cell>
          <cell r="D59" t="str">
            <v>pc</v>
          </cell>
          <cell r="E59">
            <v>110</v>
          </cell>
          <cell r="F59">
            <v>32.9</v>
          </cell>
          <cell r="G59">
            <v>125.01999999999998</v>
          </cell>
          <cell r="H59">
            <v>13752.199999999997</v>
          </cell>
        </row>
        <row r="60">
          <cell r="C60" t="str">
            <v xml:space="preserve">                 9-5/8"  +ve Centralizer</v>
          </cell>
          <cell r="D60" t="str">
            <v>pc</v>
          </cell>
          <cell r="E60">
            <v>0</v>
          </cell>
          <cell r="F60">
            <v>35.9</v>
          </cell>
          <cell r="G60">
            <v>136.41999999999999</v>
          </cell>
          <cell r="H60">
            <v>0</v>
          </cell>
        </row>
        <row r="61">
          <cell r="C61" t="str">
            <v xml:space="preserve">                 9-5/8" Stop Collar</v>
          </cell>
          <cell r="D61" t="str">
            <v>pc</v>
          </cell>
          <cell r="E61">
            <v>110</v>
          </cell>
          <cell r="F61">
            <v>8.1</v>
          </cell>
          <cell r="G61">
            <v>30.779999999999998</v>
          </cell>
          <cell r="H61">
            <v>3385.7999999999997</v>
          </cell>
        </row>
        <row r="62">
          <cell r="C62" t="str">
            <v xml:space="preserve">                 9-5/8" Top Plug PDC drillable (Non-Rotating)</v>
          </cell>
          <cell r="D62" t="str">
            <v>pc</v>
          </cell>
          <cell r="E62">
            <v>1</v>
          </cell>
          <cell r="F62">
            <v>191</v>
          </cell>
          <cell r="G62">
            <v>725.8</v>
          </cell>
          <cell r="H62">
            <v>725.8</v>
          </cell>
        </row>
        <row r="63">
          <cell r="C63" t="str">
            <v xml:space="preserve">                 9-5/8" Bottom Plug  PDC drillable (Non-Rotating)</v>
          </cell>
          <cell r="D63" t="str">
            <v>pc</v>
          </cell>
          <cell r="E63">
            <v>1</v>
          </cell>
          <cell r="F63">
            <v>191</v>
          </cell>
          <cell r="G63">
            <v>725.8</v>
          </cell>
          <cell r="H63">
            <v>725.8</v>
          </cell>
        </row>
        <row r="64">
          <cell r="C64" t="str">
            <v xml:space="preserve">        7" Float Shoe</v>
          </cell>
          <cell r="D64" t="str">
            <v>pc</v>
          </cell>
          <cell r="E64">
            <v>1</v>
          </cell>
          <cell r="F64">
            <v>230</v>
          </cell>
          <cell r="G64">
            <v>874</v>
          </cell>
          <cell r="H64">
            <v>874</v>
          </cell>
        </row>
        <row r="65">
          <cell r="C65" t="str">
            <v xml:space="preserve">        7" Float Collar</v>
          </cell>
          <cell r="D65" t="str">
            <v>pc</v>
          </cell>
          <cell r="E65">
            <v>1</v>
          </cell>
          <cell r="F65">
            <v>300</v>
          </cell>
          <cell r="G65">
            <v>1140</v>
          </cell>
          <cell r="H65">
            <v>1140</v>
          </cell>
        </row>
        <row r="66">
          <cell r="C66" t="str">
            <v xml:space="preserve">                    7" Centralizer</v>
          </cell>
          <cell r="D66" t="str">
            <v>pc</v>
          </cell>
          <cell r="E66">
            <v>100</v>
          </cell>
          <cell r="F66">
            <v>29.7</v>
          </cell>
          <cell r="G66">
            <v>112.85999999999999</v>
          </cell>
          <cell r="H66">
            <v>11285.999999999998</v>
          </cell>
        </row>
        <row r="67">
          <cell r="C67" t="str">
            <v xml:space="preserve">                   7"  Spiraglider Centralizer</v>
          </cell>
          <cell r="D67" t="str">
            <v>pc</v>
          </cell>
          <cell r="E67">
            <v>0</v>
          </cell>
          <cell r="F67">
            <v>79</v>
          </cell>
          <cell r="G67">
            <v>300.2</v>
          </cell>
          <cell r="H67">
            <v>0</v>
          </cell>
        </row>
        <row r="68">
          <cell r="C68" t="str">
            <v xml:space="preserve">                   7" Spiraglider Stop Collar</v>
          </cell>
          <cell r="D68" t="str">
            <v>pc</v>
          </cell>
          <cell r="E68">
            <v>100</v>
          </cell>
          <cell r="F68">
            <v>30</v>
          </cell>
          <cell r="G68">
            <v>114</v>
          </cell>
          <cell r="H68">
            <v>11400</v>
          </cell>
        </row>
        <row r="69">
          <cell r="C69" t="str">
            <v xml:space="preserve">                                 7" Standard Set Plug PDC drillable</v>
          </cell>
          <cell r="D69" t="str">
            <v>set</v>
          </cell>
          <cell r="E69">
            <v>0</v>
          </cell>
          <cell r="F69">
            <v>276</v>
          </cell>
          <cell r="G69">
            <v>1048.8</v>
          </cell>
          <cell r="H69">
            <v>0</v>
          </cell>
        </row>
        <row r="70">
          <cell r="C70" t="str">
            <v xml:space="preserve">                               7" External Csg Packer (ECP)</v>
          </cell>
          <cell r="D70" t="str">
            <v>pc</v>
          </cell>
          <cell r="E70">
            <v>0</v>
          </cell>
          <cell r="F70">
            <v>15823</v>
          </cell>
          <cell r="G70">
            <v>60127.399999999994</v>
          </cell>
          <cell r="H70">
            <v>0</v>
          </cell>
        </row>
        <row r="71">
          <cell r="C71" t="str">
            <v xml:space="preserve">        Packing, freight etc for 7" ECP</v>
          </cell>
          <cell r="D71" t="str">
            <v>pc</v>
          </cell>
          <cell r="E71">
            <v>0</v>
          </cell>
          <cell r="F71">
            <v>2326</v>
          </cell>
          <cell r="G71">
            <v>8838.7999999999993</v>
          </cell>
          <cell r="H71">
            <v>0</v>
          </cell>
        </row>
        <row r="72">
          <cell r="C72" t="str">
            <v xml:space="preserve">        Personnel for 7" ECP</v>
          </cell>
          <cell r="D72" t="str">
            <v>day</v>
          </cell>
          <cell r="E72">
            <v>0</v>
          </cell>
          <cell r="F72">
            <v>900</v>
          </cell>
          <cell r="G72">
            <v>3420</v>
          </cell>
          <cell r="H72">
            <v>0</v>
          </cell>
        </row>
        <row r="73">
          <cell r="C73" t="str">
            <v xml:space="preserve">        5.1/2" Float Shoe</v>
          </cell>
          <cell r="D73" t="str">
            <v>pc</v>
          </cell>
          <cell r="E73">
            <v>0</v>
          </cell>
          <cell r="F73">
            <v>0</v>
          </cell>
          <cell r="G73">
            <v>0</v>
          </cell>
          <cell r="H73">
            <v>0</v>
          </cell>
        </row>
        <row r="74">
          <cell r="C74" t="str">
            <v xml:space="preserve">        5.1/2" Float Collar</v>
          </cell>
          <cell r="D74" t="str">
            <v>pc</v>
          </cell>
          <cell r="E74">
            <v>0</v>
          </cell>
          <cell r="F74">
            <v>0</v>
          </cell>
          <cell r="G74">
            <v>0</v>
          </cell>
          <cell r="H74">
            <v>0</v>
          </cell>
        </row>
        <row r="75">
          <cell r="C75" t="str">
            <v xml:space="preserve">        5.1/2" Centralizer</v>
          </cell>
          <cell r="D75" t="str">
            <v>pc</v>
          </cell>
          <cell r="E75">
            <v>0</v>
          </cell>
          <cell r="F75">
            <v>32</v>
          </cell>
          <cell r="G75">
            <v>121.6</v>
          </cell>
          <cell r="H75">
            <v>0</v>
          </cell>
        </row>
        <row r="76">
          <cell r="C76" t="str">
            <v xml:space="preserve">        5.1/2"  +ve Centralizer</v>
          </cell>
          <cell r="D76" t="str">
            <v>pc</v>
          </cell>
          <cell r="E76">
            <v>0</v>
          </cell>
          <cell r="F76">
            <v>170</v>
          </cell>
          <cell r="G76">
            <v>646</v>
          </cell>
          <cell r="H76">
            <v>0</v>
          </cell>
        </row>
        <row r="77">
          <cell r="C77" t="str">
            <v xml:space="preserve">        5.1/2" Stop Collar</v>
          </cell>
          <cell r="D77" t="str">
            <v>pc</v>
          </cell>
          <cell r="E77">
            <v>0</v>
          </cell>
          <cell r="F77">
            <v>6.3</v>
          </cell>
          <cell r="G77">
            <v>23.939999999999998</v>
          </cell>
          <cell r="H77">
            <v>0</v>
          </cell>
        </row>
        <row r="78">
          <cell r="C78" t="str">
            <v xml:space="preserve">        5.1/2" Top and Bottom plug.</v>
          </cell>
          <cell r="D78" t="str">
            <v>pc</v>
          </cell>
          <cell r="E78">
            <v>0</v>
          </cell>
          <cell r="F78">
            <v>252</v>
          </cell>
          <cell r="G78">
            <v>957.59999999999991</v>
          </cell>
          <cell r="H78">
            <v>0</v>
          </cell>
        </row>
        <row r="79">
          <cell r="C79" t="str">
            <v xml:space="preserve">        4.1/2" Float Shoe</v>
          </cell>
          <cell r="D79" t="str">
            <v>pc</v>
          </cell>
          <cell r="E79">
            <v>0</v>
          </cell>
          <cell r="F79">
            <v>220</v>
          </cell>
          <cell r="G79">
            <v>836</v>
          </cell>
          <cell r="H79">
            <v>0</v>
          </cell>
        </row>
        <row r="80">
          <cell r="C80" t="str">
            <v xml:space="preserve">        4.1/2" Float Collar</v>
          </cell>
          <cell r="D80" t="str">
            <v>pc</v>
          </cell>
          <cell r="E80">
            <v>0</v>
          </cell>
          <cell r="F80">
            <v>220</v>
          </cell>
          <cell r="G80">
            <v>836</v>
          </cell>
          <cell r="H80">
            <v>0</v>
          </cell>
        </row>
        <row r="81">
          <cell r="C81" t="str">
            <v xml:space="preserve">        4.1/2" Centralizer</v>
          </cell>
          <cell r="D81" t="str">
            <v>pc</v>
          </cell>
          <cell r="F81">
            <v>30</v>
          </cell>
          <cell r="G81">
            <v>114</v>
          </cell>
          <cell r="H81">
            <v>0</v>
          </cell>
        </row>
        <row r="82">
          <cell r="C82" t="str">
            <v xml:space="preserve">        4.1/2"  Sparaglider</v>
          </cell>
          <cell r="D82" t="str">
            <v>pc</v>
          </cell>
          <cell r="E82">
            <v>0</v>
          </cell>
          <cell r="F82">
            <v>53</v>
          </cell>
          <cell r="G82">
            <v>201.39999999999998</v>
          </cell>
          <cell r="H82">
            <v>0</v>
          </cell>
        </row>
        <row r="83">
          <cell r="C83" t="str">
            <v xml:space="preserve">        4.1/2" Sparaglider Stop Collar</v>
          </cell>
          <cell r="D83" t="str">
            <v>pc</v>
          </cell>
          <cell r="E83">
            <v>0</v>
          </cell>
          <cell r="F83">
            <v>25</v>
          </cell>
          <cell r="G83">
            <v>95</v>
          </cell>
          <cell r="H83">
            <v>0</v>
          </cell>
        </row>
        <row r="84">
          <cell r="C84" t="str">
            <v xml:space="preserve">        Thread Locking compound</v>
          </cell>
          <cell r="D84" t="str">
            <v>ea</v>
          </cell>
          <cell r="E84">
            <v>3</v>
          </cell>
          <cell r="F84">
            <v>25</v>
          </cell>
          <cell r="G84">
            <v>95</v>
          </cell>
          <cell r="H84">
            <v>285</v>
          </cell>
          <cell r="I84">
            <v>36.419200000000004</v>
          </cell>
          <cell r="M84">
            <v>24.7</v>
          </cell>
          <cell r="O84">
            <v>61.119200000000006</v>
          </cell>
        </row>
        <row r="85">
          <cell r="B85">
            <v>44500000</v>
          </cell>
          <cell r="C85" t="str">
            <v xml:space="preserve"> MUD CHEMICAL &amp; ADDITIVES (MI)</v>
          </cell>
        </row>
        <row r="87">
          <cell r="C87" t="str">
            <v xml:space="preserve">  - Mud Additives</v>
          </cell>
        </row>
        <row r="88">
          <cell r="C88" t="str">
            <v xml:space="preserve">     8 1/2" pilot hole Additives</v>
          </cell>
          <cell r="D88" t="str">
            <v>section</v>
          </cell>
          <cell r="E88">
            <v>1</v>
          </cell>
          <cell r="F88">
            <v>2281.52</v>
          </cell>
          <cell r="G88">
            <v>8669.7759999999998</v>
          </cell>
          <cell r="H88">
            <v>8669.7759999999998</v>
          </cell>
        </row>
        <row r="89">
          <cell r="C89" t="str">
            <v xml:space="preserve">          Barite </v>
          </cell>
          <cell r="D89" t="str">
            <v>100 lb/sx</v>
          </cell>
          <cell r="E89">
            <v>818.1</v>
          </cell>
          <cell r="F89">
            <v>6.11</v>
          </cell>
          <cell r="G89">
            <v>23.218</v>
          </cell>
          <cell r="H89">
            <v>18994.645800000002</v>
          </cell>
        </row>
        <row r="90">
          <cell r="C90" t="str">
            <v xml:space="preserve">     26 " Section Prehydrated Gel</v>
          </cell>
          <cell r="D90" t="str">
            <v>section</v>
          </cell>
          <cell r="E90">
            <v>0</v>
          </cell>
          <cell r="F90">
            <v>1792.6</v>
          </cell>
          <cell r="G90">
            <v>6811.8799999999992</v>
          </cell>
          <cell r="H90">
            <v>0</v>
          </cell>
        </row>
        <row r="91">
          <cell r="C91" t="str">
            <v xml:space="preserve">          Barite </v>
          </cell>
          <cell r="D91" t="str">
            <v>MT</v>
          </cell>
          <cell r="E91">
            <v>0</v>
          </cell>
          <cell r="F91">
            <v>169.74</v>
          </cell>
          <cell r="G91">
            <v>645.01200000000006</v>
          </cell>
          <cell r="H91">
            <v>0</v>
          </cell>
        </row>
        <row r="92">
          <cell r="C92" t="str">
            <v xml:space="preserve">     8 1/2" Section Additives</v>
          </cell>
          <cell r="D92" t="str">
            <v>section</v>
          </cell>
          <cell r="E92">
            <v>1</v>
          </cell>
          <cell r="F92">
            <v>47586.87</v>
          </cell>
          <cell r="G92">
            <v>180830.106</v>
          </cell>
          <cell r="H92">
            <v>180830.106</v>
          </cell>
        </row>
        <row r="93">
          <cell r="C93" t="str">
            <v xml:space="preserve">          Barite </v>
          </cell>
          <cell r="D93" t="str">
            <v>100 lb/sx</v>
          </cell>
          <cell r="E93">
            <v>342.2</v>
          </cell>
          <cell r="F93">
            <v>6.1</v>
          </cell>
          <cell r="G93">
            <v>23.179999999999996</v>
          </cell>
          <cell r="H93">
            <v>7932.1959999999981</v>
          </cell>
        </row>
        <row r="94">
          <cell r="C94" t="str">
            <v xml:space="preserve">     17 1/2" section Additives</v>
          </cell>
          <cell r="D94" t="str">
            <v>section</v>
          </cell>
          <cell r="E94">
            <v>1</v>
          </cell>
          <cell r="F94">
            <v>67144.98</v>
          </cell>
          <cell r="G94">
            <v>255150.92399999997</v>
          </cell>
          <cell r="H94">
            <v>255150.92399999997</v>
          </cell>
        </row>
        <row r="95">
          <cell r="C95" t="str">
            <v xml:space="preserve">          Barite </v>
          </cell>
          <cell r="D95" t="str">
            <v>100 lb/sx</v>
          </cell>
          <cell r="E95">
            <v>372.2</v>
          </cell>
          <cell r="F95">
            <v>6.1</v>
          </cell>
          <cell r="G95">
            <v>23.179999999999996</v>
          </cell>
          <cell r="H95">
            <v>8627.5959999999977</v>
          </cell>
        </row>
        <row r="96">
          <cell r="C96" t="str">
            <v xml:space="preserve">     12 1/4" section Additives </v>
          </cell>
          <cell r="D96" t="str">
            <v>section</v>
          </cell>
          <cell r="E96">
            <v>1</v>
          </cell>
          <cell r="F96">
            <v>150256</v>
          </cell>
          <cell r="G96">
            <v>570972.79999999993</v>
          </cell>
          <cell r="H96">
            <v>570972.79999999993</v>
          </cell>
        </row>
        <row r="97">
          <cell r="C97" t="str">
            <v xml:space="preserve">          Barite </v>
          </cell>
          <cell r="D97" t="str">
            <v>100 lb/sx</v>
          </cell>
          <cell r="E97">
            <v>6369.7</v>
          </cell>
          <cell r="F97">
            <v>6.1</v>
          </cell>
          <cell r="G97">
            <v>23.179999999999996</v>
          </cell>
          <cell r="H97">
            <v>147649.64599999998</v>
          </cell>
        </row>
        <row r="98">
          <cell r="C98" t="str">
            <v xml:space="preserve">    8 1/2" section Additives </v>
          </cell>
          <cell r="D98" t="str">
            <v>section</v>
          </cell>
          <cell r="E98">
            <v>0</v>
          </cell>
          <cell r="F98">
            <v>60512.45</v>
          </cell>
          <cell r="G98">
            <v>229947.30999999997</v>
          </cell>
          <cell r="H98">
            <v>0</v>
          </cell>
        </row>
        <row r="99">
          <cell r="C99" t="str">
            <v xml:space="preserve">          Barite </v>
          </cell>
          <cell r="D99" t="str">
            <v>100 lb/sx</v>
          </cell>
          <cell r="E99">
            <v>0</v>
          </cell>
          <cell r="F99">
            <v>6.1</v>
          </cell>
          <cell r="G99">
            <v>23.179999999999996</v>
          </cell>
          <cell r="H99">
            <v>0</v>
          </cell>
        </row>
        <row r="100">
          <cell r="C100" t="str">
            <v xml:space="preserve">          Hematite</v>
          </cell>
          <cell r="D100" t="str">
            <v>MT</v>
          </cell>
          <cell r="E100">
            <v>0</v>
          </cell>
          <cell r="F100">
            <v>255</v>
          </cell>
          <cell r="G100">
            <v>969</v>
          </cell>
          <cell r="H100">
            <v>0</v>
          </cell>
        </row>
        <row r="101">
          <cell r="C101" t="str">
            <v xml:space="preserve">     Completion brine</v>
          </cell>
          <cell r="D101" t="str">
            <v>well</v>
          </cell>
          <cell r="E101">
            <v>1</v>
          </cell>
          <cell r="F101">
            <v>15000</v>
          </cell>
          <cell r="G101">
            <v>57000</v>
          </cell>
          <cell r="H101">
            <v>57000</v>
          </cell>
          <cell r="I101">
            <v>1198.8276897999999</v>
          </cell>
          <cell r="M101">
            <v>57</v>
          </cell>
          <cell r="O101">
            <v>1255.8276897999999</v>
          </cell>
        </row>
        <row r="102">
          <cell r="B102">
            <v>40120000</v>
          </cell>
          <cell r="C102" t="str">
            <v xml:space="preserve"> CEMENT &amp; ADDITIVES ( DOWELL)</v>
          </cell>
        </row>
        <row r="103">
          <cell r="C103" t="str">
            <v xml:space="preserve">  - 30"  PMC G Cement  </v>
          </cell>
          <cell r="D103" t="str">
            <v>USD/MT</v>
          </cell>
          <cell r="E103">
            <v>0</v>
          </cell>
          <cell r="F103">
            <v>186.73</v>
          </cell>
          <cell r="G103">
            <v>709.57399999999996</v>
          </cell>
          <cell r="H103">
            <v>0</v>
          </cell>
        </row>
        <row r="104">
          <cell r="C104" t="str">
            <v>- D047</v>
          </cell>
          <cell r="D104" t="str">
            <v>USD/gal</v>
          </cell>
          <cell r="E104">
            <v>0</v>
          </cell>
          <cell r="F104">
            <v>13.35</v>
          </cell>
          <cell r="G104">
            <v>50.73</v>
          </cell>
          <cell r="H104">
            <v>0</v>
          </cell>
        </row>
        <row r="105">
          <cell r="C105" t="str">
            <v>- D080</v>
          </cell>
          <cell r="D105" t="str">
            <v>USD/gal</v>
          </cell>
          <cell r="E105">
            <v>0</v>
          </cell>
          <cell r="F105">
            <v>5.9</v>
          </cell>
          <cell r="G105">
            <v>22.42</v>
          </cell>
          <cell r="H105">
            <v>0</v>
          </cell>
        </row>
        <row r="106">
          <cell r="C106" t="str">
            <v>- D110</v>
          </cell>
          <cell r="D106" t="str">
            <v>USD/gal</v>
          </cell>
          <cell r="E106">
            <v>0</v>
          </cell>
          <cell r="F106">
            <v>9.82</v>
          </cell>
          <cell r="G106">
            <v>37.316000000000003</v>
          </cell>
          <cell r="H106">
            <v>0</v>
          </cell>
        </row>
        <row r="107">
          <cell r="C107" t="str">
            <v>- CACL2  (25KG/BAG)-accelarator</v>
          </cell>
          <cell r="D107" t="str">
            <v>LBS</v>
          </cell>
          <cell r="E107">
            <v>0</v>
          </cell>
          <cell r="F107">
            <v>0</v>
          </cell>
          <cell r="G107">
            <v>0</v>
          </cell>
          <cell r="H107">
            <v>0</v>
          </cell>
        </row>
        <row r="108">
          <cell r="H108">
            <v>0</v>
          </cell>
        </row>
        <row r="109">
          <cell r="C109" t="str">
            <v xml:space="preserve">  - 20"  PMC G Cement  </v>
          </cell>
          <cell r="D109" t="str">
            <v>USD/MT</v>
          </cell>
          <cell r="E109">
            <v>0</v>
          </cell>
          <cell r="F109">
            <v>186.73</v>
          </cell>
          <cell r="G109">
            <v>709.57399999999996</v>
          </cell>
          <cell r="H109">
            <v>0</v>
          </cell>
        </row>
        <row r="110">
          <cell r="C110" t="str">
            <v>- D-47 (Defoamer)</v>
          </cell>
          <cell r="D110" t="str">
            <v>USD/gal</v>
          </cell>
          <cell r="E110">
            <v>0</v>
          </cell>
          <cell r="F110">
            <v>13.35</v>
          </cell>
          <cell r="G110">
            <v>50.73</v>
          </cell>
          <cell r="H110">
            <v>0</v>
          </cell>
        </row>
        <row r="111">
          <cell r="C111" t="str">
            <v>- D-75 (Dispersant)</v>
          </cell>
          <cell r="D111" t="str">
            <v>USD/gal</v>
          </cell>
          <cell r="E111">
            <v>0</v>
          </cell>
          <cell r="F111">
            <v>2.72</v>
          </cell>
          <cell r="G111">
            <v>10.336</v>
          </cell>
          <cell r="H111">
            <v>0</v>
          </cell>
        </row>
        <row r="112">
          <cell r="C112" t="str">
            <v>- D-110</v>
          </cell>
          <cell r="D112" t="str">
            <v>USD/gal</v>
          </cell>
          <cell r="E112">
            <v>0</v>
          </cell>
          <cell r="F112">
            <v>9.82</v>
          </cell>
          <cell r="G112">
            <v>37.316000000000003</v>
          </cell>
          <cell r="H112">
            <v>0</v>
          </cell>
        </row>
        <row r="113">
          <cell r="C113" t="str">
            <v>- B-852</v>
          </cell>
          <cell r="D113" t="str">
            <v>USD/gal</v>
          </cell>
          <cell r="E113">
            <v>0</v>
          </cell>
          <cell r="F113">
            <v>26.57</v>
          </cell>
          <cell r="G113">
            <v>100.96599999999999</v>
          </cell>
          <cell r="H113">
            <v>0</v>
          </cell>
        </row>
        <row r="114">
          <cell r="C114" t="str">
            <v>- D-80 (Friction Reducer)</v>
          </cell>
          <cell r="D114" t="str">
            <v>USD/gal</v>
          </cell>
          <cell r="E114">
            <v>0</v>
          </cell>
          <cell r="F114">
            <v>5.9</v>
          </cell>
          <cell r="G114">
            <v>22.42</v>
          </cell>
          <cell r="H114">
            <v>0</v>
          </cell>
        </row>
        <row r="115">
          <cell r="C115" t="str">
            <v>- D122A</v>
          </cell>
          <cell r="D115" t="str">
            <v>USD/gal</v>
          </cell>
          <cell r="E115">
            <v>0</v>
          </cell>
          <cell r="F115">
            <v>39.25</v>
          </cell>
          <cell r="G115">
            <v>149.15</v>
          </cell>
          <cell r="H115">
            <v>0</v>
          </cell>
        </row>
        <row r="116">
          <cell r="H116">
            <v>0</v>
          </cell>
        </row>
        <row r="117">
          <cell r="C117" t="str">
            <v xml:space="preserve">  - 13-3/8 " PMC G Cement  </v>
          </cell>
          <cell r="D117" t="str">
            <v>USD/MT</v>
          </cell>
          <cell r="E117">
            <v>60</v>
          </cell>
          <cell r="F117">
            <v>186.73</v>
          </cell>
          <cell r="G117">
            <v>709.57399999999996</v>
          </cell>
          <cell r="H117">
            <v>42574.439999999995</v>
          </cell>
        </row>
        <row r="118">
          <cell r="C118" t="str">
            <v>- D-149</v>
          </cell>
          <cell r="D118" t="str">
            <v>USD/lbm</v>
          </cell>
          <cell r="E118">
            <v>10</v>
          </cell>
          <cell r="F118">
            <v>22.41</v>
          </cell>
          <cell r="G118">
            <v>85.158000000000001</v>
          </cell>
          <cell r="H118">
            <v>851.58</v>
          </cell>
        </row>
        <row r="119">
          <cell r="C119" t="str">
            <v>- D-080</v>
          </cell>
          <cell r="D119" t="str">
            <v>USD/gal</v>
          </cell>
          <cell r="E119">
            <v>110</v>
          </cell>
          <cell r="F119">
            <v>5.9</v>
          </cell>
          <cell r="G119">
            <v>22.42</v>
          </cell>
          <cell r="H119">
            <v>2466.2000000000003</v>
          </cell>
        </row>
        <row r="120">
          <cell r="C120" t="str">
            <v>- D-047</v>
          </cell>
          <cell r="D120" t="str">
            <v>USD/gal</v>
          </cell>
          <cell r="E120">
            <v>15</v>
          </cell>
          <cell r="F120">
            <v>13.35</v>
          </cell>
          <cell r="G120">
            <v>50.73</v>
          </cell>
          <cell r="H120">
            <v>760.94999999999993</v>
          </cell>
        </row>
        <row r="121">
          <cell r="C121" t="str">
            <v>- D-75 (Extender)</v>
          </cell>
          <cell r="D121" t="str">
            <v>USD/gal</v>
          </cell>
          <cell r="E121">
            <v>300</v>
          </cell>
          <cell r="F121">
            <v>2.72</v>
          </cell>
          <cell r="G121">
            <v>10.336</v>
          </cell>
          <cell r="H121">
            <v>3100.8</v>
          </cell>
        </row>
        <row r="122">
          <cell r="C122" t="str">
            <v>- D-110 (Retarder)</v>
          </cell>
          <cell r="D122" t="str">
            <v>USD/gal</v>
          </cell>
          <cell r="E122">
            <v>80</v>
          </cell>
          <cell r="F122">
            <v>9.82</v>
          </cell>
          <cell r="G122">
            <v>37.316000000000003</v>
          </cell>
          <cell r="H122">
            <v>2985.28</v>
          </cell>
        </row>
        <row r="123">
          <cell r="C123" t="str">
            <v>- D-122A (Spacer/Surfactant)</v>
          </cell>
          <cell r="D123" t="str">
            <v>USD/gal</v>
          </cell>
          <cell r="E123">
            <v>10</v>
          </cell>
          <cell r="F123">
            <v>39.299999999999997</v>
          </cell>
          <cell r="G123">
            <v>149.33999999999997</v>
          </cell>
          <cell r="H123">
            <v>1493.3999999999996</v>
          </cell>
        </row>
        <row r="124">
          <cell r="C124" t="str">
            <v xml:space="preserve"> -D 168 ( Fluid Loss)</v>
          </cell>
          <cell r="D124" t="str">
            <v>USD/gal</v>
          </cell>
          <cell r="E124">
            <v>600</v>
          </cell>
          <cell r="F124">
            <v>50</v>
          </cell>
          <cell r="G124">
            <v>190</v>
          </cell>
          <cell r="H124">
            <v>114000</v>
          </cell>
        </row>
        <row r="125">
          <cell r="C125" t="str">
            <v>- 13-3/8" Subsea Plug Set</v>
          </cell>
          <cell r="D125" t="str">
            <v>ea</v>
          </cell>
          <cell r="E125">
            <v>0</v>
          </cell>
          <cell r="F125">
            <v>4784</v>
          </cell>
          <cell r="G125">
            <v>18179.2</v>
          </cell>
          <cell r="H125">
            <v>0</v>
          </cell>
        </row>
        <row r="126">
          <cell r="C126" t="str">
            <v>-D-31</v>
          </cell>
          <cell r="D126" t="str">
            <v>USD/lbs</v>
          </cell>
          <cell r="E126">
            <v>11900</v>
          </cell>
          <cell r="F126">
            <v>0</v>
          </cell>
          <cell r="G126">
            <v>0</v>
          </cell>
          <cell r="H126">
            <v>0</v>
          </cell>
        </row>
        <row r="127">
          <cell r="H127">
            <v>168232.65</v>
          </cell>
        </row>
        <row r="128">
          <cell r="C128" t="str">
            <v xml:space="preserve">  - 9-5/8" PMC G Cement  </v>
          </cell>
          <cell r="D128" t="str">
            <v>USD/MT</v>
          </cell>
          <cell r="E128">
            <v>20</v>
          </cell>
          <cell r="F128">
            <v>186.7</v>
          </cell>
          <cell r="G128">
            <v>709.45999999999992</v>
          </cell>
          <cell r="H128">
            <v>14189.199999999999</v>
          </cell>
        </row>
        <row r="129">
          <cell r="C129" t="str">
            <v xml:space="preserve"> - estimate chemicals used</v>
          </cell>
          <cell r="D129" t="str">
            <v>job</v>
          </cell>
          <cell r="E129">
            <v>1</v>
          </cell>
          <cell r="F129">
            <v>20000</v>
          </cell>
          <cell r="G129">
            <v>76000</v>
          </cell>
          <cell r="H129">
            <v>76000</v>
          </cell>
        </row>
        <row r="130">
          <cell r="C130" t="str">
            <v>- D-149</v>
          </cell>
          <cell r="D130" t="str">
            <v>USD/lbm</v>
          </cell>
          <cell r="E130">
            <v>10</v>
          </cell>
          <cell r="F130">
            <v>22.41</v>
          </cell>
          <cell r="G130">
            <v>85.158000000000001</v>
          </cell>
          <cell r="H130">
            <v>851.58</v>
          </cell>
        </row>
        <row r="131">
          <cell r="C131" t="str">
            <v>- D-080</v>
          </cell>
          <cell r="D131" t="str">
            <v>USD/gal</v>
          </cell>
          <cell r="E131">
            <v>35</v>
          </cell>
          <cell r="F131">
            <v>5.9</v>
          </cell>
          <cell r="G131">
            <v>22.42</v>
          </cell>
          <cell r="H131">
            <v>784.7</v>
          </cell>
        </row>
        <row r="132">
          <cell r="C132" t="str">
            <v>- D-047</v>
          </cell>
          <cell r="D132" t="str">
            <v>USD/gal</v>
          </cell>
          <cell r="E132">
            <v>20</v>
          </cell>
          <cell r="F132">
            <v>13.35</v>
          </cell>
          <cell r="G132">
            <v>50.73</v>
          </cell>
          <cell r="H132">
            <v>1014.5999999999999</v>
          </cell>
        </row>
        <row r="133">
          <cell r="C133" t="str">
            <v>- D-75 (Extender)</v>
          </cell>
          <cell r="D133" t="str">
            <v>USD/gal</v>
          </cell>
          <cell r="E133">
            <v>150</v>
          </cell>
          <cell r="F133">
            <v>2.72</v>
          </cell>
          <cell r="G133">
            <v>10.336</v>
          </cell>
          <cell r="H133">
            <v>1550.4</v>
          </cell>
        </row>
        <row r="134">
          <cell r="C134" t="str">
            <v>- D-110 (Retarder)</v>
          </cell>
          <cell r="D134" t="str">
            <v>USD/gal</v>
          </cell>
          <cell r="E134">
            <v>75</v>
          </cell>
          <cell r="F134">
            <v>9.82</v>
          </cell>
          <cell r="G134">
            <v>37.316000000000003</v>
          </cell>
          <cell r="H134">
            <v>2798.7000000000003</v>
          </cell>
        </row>
        <row r="135">
          <cell r="C135" t="str">
            <v xml:space="preserve"> -D 168 ( Fluid Loss)</v>
          </cell>
          <cell r="D135" t="str">
            <v>USD/gal</v>
          </cell>
          <cell r="E135">
            <v>300</v>
          </cell>
          <cell r="F135">
            <v>50</v>
          </cell>
          <cell r="G135">
            <v>190</v>
          </cell>
          <cell r="H135">
            <v>57000</v>
          </cell>
        </row>
        <row r="136">
          <cell r="C136" t="str">
            <v>- B 852 (Multimix)</v>
          </cell>
          <cell r="D136" t="str">
            <v>USD/gal</v>
          </cell>
          <cell r="E136">
            <v>10</v>
          </cell>
          <cell r="F136">
            <v>26.57</v>
          </cell>
          <cell r="G136">
            <v>100.96599999999999</v>
          </cell>
          <cell r="H136">
            <v>1009.66</v>
          </cell>
        </row>
        <row r="137">
          <cell r="C137" t="str">
            <v>- D31</v>
          </cell>
          <cell r="D137" t="str">
            <v>USD/gal</v>
          </cell>
          <cell r="E137">
            <v>10</v>
          </cell>
          <cell r="F137">
            <v>0</v>
          </cell>
          <cell r="G137">
            <v>0</v>
          </cell>
          <cell r="H137">
            <v>0</v>
          </cell>
        </row>
        <row r="138">
          <cell r="C138" t="str">
            <v xml:space="preserve"> -                        (D020)</v>
          </cell>
          <cell r="D138" t="str">
            <v>USD/LB</v>
          </cell>
          <cell r="E138">
            <v>0</v>
          </cell>
          <cell r="F138">
            <v>0.25</v>
          </cell>
          <cell r="G138">
            <v>0.95</v>
          </cell>
          <cell r="H138">
            <v>0</v>
          </cell>
        </row>
        <row r="139">
          <cell r="H139">
            <v>155198.84</v>
          </cell>
        </row>
        <row r="140">
          <cell r="C140" t="str">
            <v xml:space="preserve">  - 7" PMC G Cement  </v>
          </cell>
          <cell r="D140" t="str">
            <v>USD/MT</v>
          </cell>
          <cell r="E140">
            <v>0</v>
          </cell>
          <cell r="F140">
            <v>186.73</v>
          </cell>
          <cell r="G140">
            <v>709.57399999999996</v>
          </cell>
          <cell r="H140">
            <v>0</v>
          </cell>
        </row>
        <row r="141">
          <cell r="C141" t="str">
            <v xml:space="preserve"> - estimate chemicals used</v>
          </cell>
          <cell r="D141" t="str">
            <v>job.</v>
          </cell>
          <cell r="E141">
            <v>1</v>
          </cell>
          <cell r="F141">
            <v>21500</v>
          </cell>
          <cell r="G141">
            <v>81700</v>
          </cell>
          <cell r="H141">
            <v>81700</v>
          </cell>
        </row>
        <row r="142">
          <cell r="C142" t="str">
            <v xml:space="preserve"> - Silica flour</v>
          </cell>
          <cell r="D142" t="str">
            <v>USD/lb</v>
          </cell>
          <cell r="E142">
            <v>0</v>
          </cell>
          <cell r="F142">
            <v>0.45</v>
          </cell>
          <cell r="G142">
            <v>1.71</v>
          </cell>
          <cell r="H142">
            <v>0</v>
          </cell>
        </row>
        <row r="143">
          <cell r="C143" t="str">
            <v xml:space="preserve"> - FL - 45LS (Fluid loss)</v>
          </cell>
          <cell r="D143" t="str">
            <v>USD/gal</v>
          </cell>
          <cell r="E143">
            <v>300</v>
          </cell>
          <cell r="F143">
            <v>9.82</v>
          </cell>
          <cell r="G143">
            <v>37.316000000000003</v>
          </cell>
          <cell r="H143">
            <v>11194.800000000001</v>
          </cell>
        </row>
        <row r="144">
          <cell r="C144" t="str">
            <v>- CD - 31LS ( Dispersant)</v>
          </cell>
          <cell r="D144" t="str">
            <v>USD/gal</v>
          </cell>
          <cell r="E144">
            <v>35</v>
          </cell>
          <cell r="F144">
            <v>19.079999999999998</v>
          </cell>
          <cell r="G144">
            <v>72.503999999999991</v>
          </cell>
          <cell r="H144">
            <v>2537.64</v>
          </cell>
        </row>
        <row r="145">
          <cell r="C145" t="str">
            <v>- FP - 9LS (Defoamer)</v>
          </cell>
          <cell r="D145" t="str">
            <v>USD/gal</v>
          </cell>
          <cell r="E145">
            <v>20</v>
          </cell>
          <cell r="F145">
            <v>10.9</v>
          </cell>
          <cell r="G145">
            <v>41.42</v>
          </cell>
          <cell r="H145">
            <v>828.40000000000009</v>
          </cell>
        </row>
        <row r="146">
          <cell r="C146" t="str">
            <v>-  R - 21LS</v>
          </cell>
          <cell r="D146" t="str">
            <v>USD/gal</v>
          </cell>
          <cell r="E146">
            <v>150</v>
          </cell>
          <cell r="F146">
            <v>17.5</v>
          </cell>
          <cell r="G146">
            <v>66.5</v>
          </cell>
          <cell r="H146">
            <v>9975</v>
          </cell>
        </row>
        <row r="147">
          <cell r="C147" t="str">
            <v>- MCS A Wash</v>
          </cell>
          <cell r="D147" t="str">
            <v>USD/gal</v>
          </cell>
          <cell r="E147">
            <v>0</v>
          </cell>
          <cell r="F147">
            <v>27.45</v>
          </cell>
          <cell r="G147">
            <v>104.30999999999999</v>
          </cell>
          <cell r="H147">
            <v>0</v>
          </cell>
        </row>
        <row r="148">
          <cell r="C148" t="str">
            <v xml:space="preserve"> - MCS O Wash Spacer</v>
          </cell>
          <cell r="D148" t="str">
            <v>USD/gal</v>
          </cell>
          <cell r="E148">
            <v>0</v>
          </cell>
          <cell r="F148">
            <v>2.72</v>
          </cell>
          <cell r="G148">
            <v>10.336</v>
          </cell>
          <cell r="H148">
            <v>0</v>
          </cell>
        </row>
        <row r="149">
          <cell r="C149" t="str">
            <v xml:space="preserve"> -                        (D020)</v>
          </cell>
          <cell r="D149" t="str">
            <v>USD/LB</v>
          </cell>
          <cell r="E149">
            <v>0</v>
          </cell>
          <cell r="F149">
            <v>0.25</v>
          </cell>
          <cell r="G149">
            <v>0.95</v>
          </cell>
          <cell r="H149">
            <v>0</v>
          </cell>
        </row>
        <row r="150">
          <cell r="C150" t="str">
            <v>- FRICTION REDUCER (D080).</v>
          </cell>
          <cell r="D150" t="str">
            <v>USD/gal</v>
          </cell>
          <cell r="E150">
            <v>0</v>
          </cell>
          <cell r="F150">
            <v>5.9</v>
          </cell>
          <cell r="G150">
            <v>22.42</v>
          </cell>
          <cell r="H150">
            <v>0</v>
          </cell>
        </row>
        <row r="151">
          <cell r="C151" t="str">
            <v xml:space="preserve"> - GAS MIGRATION  (D500)</v>
          </cell>
          <cell r="D151" t="str">
            <v>USD/gal</v>
          </cell>
          <cell r="E151">
            <v>100</v>
          </cell>
          <cell r="F151">
            <v>20.100000000000001</v>
          </cell>
          <cell r="G151">
            <v>76.38</v>
          </cell>
          <cell r="H151">
            <v>7638</v>
          </cell>
        </row>
        <row r="152">
          <cell r="C152" t="str">
            <v xml:space="preserve"> -                               (D134)</v>
          </cell>
          <cell r="D152" t="str">
            <v>USD/gal</v>
          </cell>
          <cell r="E152">
            <v>100</v>
          </cell>
          <cell r="F152">
            <v>17.98</v>
          </cell>
          <cell r="G152">
            <v>68.323999999999998</v>
          </cell>
          <cell r="H152">
            <v>6832.4</v>
          </cell>
        </row>
        <row r="153">
          <cell r="C153" t="str">
            <v xml:space="preserve"> -                               (B852)</v>
          </cell>
          <cell r="D153" t="str">
            <v>USD/lbm</v>
          </cell>
          <cell r="E153">
            <v>100</v>
          </cell>
          <cell r="F153">
            <v>26.57</v>
          </cell>
          <cell r="G153">
            <v>100.96599999999999</v>
          </cell>
          <cell r="H153">
            <v>10096.599999999999</v>
          </cell>
        </row>
        <row r="154">
          <cell r="C154" t="str">
            <v xml:space="preserve"> -                               (D600)</v>
          </cell>
          <cell r="D154" t="str">
            <v>USD/gal</v>
          </cell>
          <cell r="E154">
            <v>0</v>
          </cell>
          <cell r="F154">
            <v>24.38</v>
          </cell>
          <cell r="G154">
            <v>92.643999999999991</v>
          </cell>
          <cell r="H154">
            <v>0</v>
          </cell>
        </row>
        <row r="155">
          <cell r="C155" t="str">
            <v xml:space="preserve"> - SPACER / SURFACTANT (D147)</v>
          </cell>
          <cell r="D155" t="str">
            <v>USD/LB</v>
          </cell>
          <cell r="E155">
            <v>4</v>
          </cell>
          <cell r="F155">
            <v>22.41</v>
          </cell>
          <cell r="G155">
            <v>85.158000000000001</v>
          </cell>
          <cell r="H155">
            <v>340.63200000000001</v>
          </cell>
        </row>
        <row r="156">
          <cell r="C156" t="str">
            <v>-                                         (D149)</v>
          </cell>
          <cell r="D156" t="str">
            <v>USD/lbm</v>
          </cell>
          <cell r="E156">
            <v>0</v>
          </cell>
          <cell r="F156">
            <v>22.41</v>
          </cell>
          <cell r="G156">
            <v>85.158000000000001</v>
          </cell>
          <cell r="H156">
            <v>0</v>
          </cell>
        </row>
        <row r="157">
          <cell r="C157" t="str">
            <v>-                                         (D607)</v>
          </cell>
          <cell r="D157" t="str">
            <v>USD/LB</v>
          </cell>
          <cell r="E157">
            <v>0</v>
          </cell>
          <cell r="F157">
            <v>41.7</v>
          </cell>
          <cell r="G157">
            <v>158.46</v>
          </cell>
          <cell r="H157">
            <v>0</v>
          </cell>
        </row>
        <row r="158">
          <cell r="C158" t="str">
            <v>-                                         (D122A)</v>
          </cell>
          <cell r="D158" t="str">
            <v>USD/gal</v>
          </cell>
          <cell r="E158">
            <v>0</v>
          </cell>
          <cell r="F158">
            <v>39.25</v>
          </cell>
          <cell r="G158">
            <v>149.15</v>
          </cell>
          <cell r="H158">
            <v>0</v>
          </cell>
        </row>
        <row r="159">
          <cell r="C159" t="str">
            <v>- DENSIFIER (D076)</v>
          </cell>
          <cell r="D159" t="str">
            <v>USD/LB</v>
          </cell>
          <cell r="E159">
            <v>0</v>
          </cell>
          <cell r="F159">
            <v>0.52</v>
          </cell>
          <cell r="G159">
            <v>1.976</v>
          </cell>
          <cell r="H159">
            <v>0</v>
          </cell>
        </row>
        <row r="160">
          <cell r="C160" t="str">
            <v>-(D031)</v>
          </cell>
          <cell r="D160" t="str">
            <v>USD/lbm</v>
          </cell>
          <cell r="E160">
            <v>0</v>
          </cell>
          <cell r="F160">
            <v>0</v>
          </cell>
          <cell r="G160">
            <v>0</v>
          </cell>
          <cell r="H160">
            <v>0</v>
          </cell>
        </row>
        <row r="161">
          <cell r="C161" t="str">
            <v>- CEMENT RETROGRESSION PREVENTION (D066)</v>
          </cell>
          <cell r="D161" t="str">
            <v>USD/LB</v>
          </cell>
          <cell r="E161">
            <v>0</v>
          </cell>
          <cell r="F161">
            <v>0.19</v>
          </cell>
          <cell r="G161">
            <v>0.72199999999999998</v>
          </cell>
          <cell r="H161">
            <v>0</v>
          </cell>
          <cell r="I161">
            <v>0</v>
          </cell>
          <cell r="M161">
            <v>0</v>
          </cell>
          <cell r="O161">
            <v>0</v>
          </cell>
        </row>
        <row r="162">
          <cell r="C162" t="str">
            <v>-  (J237A)</v>
          </cell>
          <cell r="D162" t="str">
            <v>USD/gal</v>
          </cell>
          <cell r="E162">
            <v>0</v>
          </cell>
          <cell r="F162">
            <v>60.75</v>
          </cell>
          <cell r="G162">
            <v>230.85</v>
          </cell>
          <cell r="H162">
            <v>0</v>
          </cell>
        </row>
        <row r="163">
          <cell r="C163" t="str">
            <v>- DEFOAMER (D047)</v>
          </cell>
          <cell r="D163" t="str">
            <v>USD/gal</v>
          </cell>
          <cell r="E163">
            <v>0</v>
          </cell>
          <cell r="F163">
            <v>13.35</v>
          </cell>
          <cell r="G163">
            <v>50.73</v>
          </cell>
          <cell r="H163">
            <v>0</v>
          </cell>
        </row>
        <row r="164">
          <cell r="C164" t="str">
            <v>-                      (D110)</v>
          </cell>
          <cell r="D164" t="str">
            <v>USD/gal</v>
          </cell>
          <cell r="E164">
            <v>0</v>
          </cell>
          <cell r="F164">
            <v>9.82</v>
          </cell>
          <cell r="G164">
            <v>37.316000000000003</v>
          </cell>
          <cell r="H164">
            <v>0</v>
          </cell>
        </row>
        <row r="165">
          <cell r="H165">
            <v>131143.47200000001</v>
          </cell>
        </row>
        <row r="166">
          <cell r="C166" t="str">
            <v xml:space="preserve">  - PLUG BACK JOB </v>
          </cell>
        </row>
        <row r="167">
          <cell r="C167" t="str">
            <v xml:space="preserve">   PMC G Cement  </v>
          </cell>
          <cell r="D167" t="str">
            <v>USD/MT</v>
          </cell>
          <cell r="E167">
            <v>50</v>
          </cell>
          <cell r="F167">
            <v>186.73</v>
          </cell>
          <cell r="G167">
            <v>709.57399999999996</v>
          </cell>
          <cell r="H167">
            <v>35478.699999999997</v>
          </cell>
        </row>
        <row r="168">
          <cell r="C168" t="str">
            <v>- DEFOAMER (D047)</v>
          </cell>
          <cell r="D168" t="str">
            <v>USD/gal</v>
          </cell>
          <cell r="E168">
            <v>10</v>
          </cell>
          <cell r="F168">
            <v>13.35</v>
          </cell>
          <cell r="G168">
            <v>50.73</v>
          </cell>
          <cell r="H168">
            <v>507.29999999999995</v>
          </cell>
        </row>
        <row r="169">
          <cell r="C169" t="str">
            <v xml:space="preserve"> -D 168 ( Fluid Loss)</v>
          </cell>
          <cell r="D169" t="str">
            <v>USD/gal</v>
          </cell>
          <cell r="E169">
            <v>30</v>
          </cell>
          <cell r="F169">
            <v>50</v>
          </cell>
          <cell r="G169">
            <v>190</v>
          </cell>
          <cell r="H169">
            <v>5700</v>
          </cell>
        </row>
        <row r="170">
          <cell r="C170" t="str">
            <v>- D80 (Dispersant)</v>
          </cell>
          <cell r="D170" t="str">
            <v>USD/gal</v>
          </cell>
          <cell r="E170">
            <v>120</v>
          </cell>
          <cell r="F170">
            <v>5.9</v>
          </cell>
          <cell r="G170">
            <v>22.42</v>
          </cell>
          <cell r="H170">
            <v>2690.4</v>
          </cell>
        </row>
        <row r="171">
          <cell r="C171" t="str">
            <v>- D110 (Retarder)</v>
          </cell>
          <cell r="D171" t="str">
            <v>USD/gal</v>
          </cell>
          <cell r="E171">
            <v>10</v>
          </cell>
          <cell r="F171">
            <v>9.8000000000000007</v>
          </cell>
          <cell r="G171">
            <v>37.24</v>
          </cell>
          <cell r="H171">
            <v>372.40000000000003</v>
          </cell>
        </row>
        <row r="172">
          <cell r="C172" t="str">
            <v xml:space="preserve"> - D066 (Silica Flour)</v>
          </cell>
          <cell r="D172" t="str">
            <v>USD/lb</v>
          </cell>
          <cell r="E172">
            <v>3500</v>
          </cell>
          <cell r="F172">
            <v>0.45</v>
          </cell>
          <cell r="G172">
            <v>1.71</v>
          </cell>
          <cell r="H172">
            <v>5985</v>
          </cell>
        </row>
        <row r="173">
          <cell r="C173" t="str">
            <v xml:space="preserve"> - D157 (MicroMax)</v>
          </cell>
          <cell r="D173" t="str">
            <v>USD/lb</v>
          </cell>
          <cell r="E173">
            <v>6000</v>
          </cell>
          <cell r="F173">
            <v>0.45</v>
          </cell>
          <cell r="G173">
            <v>1.71</v>
          </cell>
          <cell r="H173">
            <v>10260</v>
          </cell>
        </row>
        <row r="175">
          <cell r="C175" t="str">
            <v>Total</v>
          </cell>
          <cell r="H175">
            <v>50733.8</v>
          </cell>
        </row>
        <row r="177">
          <cell r="C177" t="str">
            <v xml:space="preserve">  - Service Enginer    </v>
          </cell>
          <cell r="D177" t="str">
            <v>day</v>
          </cell>
          <cell r="E177">
            <v>33.75</v>
          </cell>
          <cell r="F177">
            <v>503</v>
          </cell>
          <cell r="G177">
            <v>1911.3999999999999</v>
          </cell>
          <cell r="H177">
            <v>64509.749999999993</v>
          </cell>
        </row>
        <row r="179">
          <cell r="I179">
            <v>438.67503999999997</v>
          </cell>
          <cell r="M179">
            <v>569.81851199999994</v>
          </cell>
          <cell r="O179">
            <v>569.81851199999994</v>
          </cell>
        </row>
        <row r="180">
          <cell r="B180">
            <v>40150000</v>
          </cell>
          <cell r="C180" t="str">
            <v xml:space="preserve"> BITS &amp; NOZZLES</v>
          </cell>
        </row>
        <row r="181">
          <cell r="C181" t="str">
            <v xml:space="preserve">    9-7/8" 1.1.6 Rock Bit</v>
          </cell>
          <cell r="D181" t="str">
            <v>piece</v>
          </cell>
          <cell r="E181">
            <v>0</v>
          </cell>
          <cell r="F181">
            <v>5000</v>
          </cell>
          <cell r="G181">
            <v>19000</v>
          </cell>
          <cell r="H181">
            <v>0</v>
          </cell>
        </row>
        <row r="182">
          <cell r="C182" t="str">
            <v xml:space="preserve">   17 1/2"  1.3.5 Rock Bit</v>
          </cell>
          <cell r="D182" t="str">
            <v>piece</v>
          </cell>
          <cell r="E182">
            <v>1</v>
          </cell>
          <cell r="F182">
            <v>15000</v>
          </cell>
          <cell r="G182">
            <v>57000</v>
          </cell>
          <cell r="H182">
            <v>57000</v>
          </cell>
        </row>
        <row r="183">
          <cell r="C183" t="str">
            <v xml:space="preserve">   12 1/4" 4.3.5 or 4.3.7 Rock Bit</v>
          </cell>
          <cell r="D183" t="str">
            <v>piece</v>
          </cell>
          <cell r="E183">
            <v>0</v>
          </cell>
          <cell r="F183">
            <v>10000</v>
          </cell>
          <cell r="G183">
            <v>38000</v>
          </cell>
          <cell r="H183">
            <v>0</v>
          </cell>
        </row>
        <row r="184">
          <cell r="C184" t="str">
            <v xml:space="preserve">   12 1/4" PDC Bit</v>
          </cell>
          <cell r="D184" t="str">
            <v>piece</v>
          </cell>
          <cell r="E184">
            <v>1</v>
          </cell>
          <cell r="F184">
            <v>25000</v>
          </cell>
          <cell r="G184">
            <v>95000</v>
          </cell>
          <cell r="H184">
            <v>95000</v>
          </cell>
        </row>
        <row r="185">
          <cell r="C185" t="str">
            <v xml:space="preserve">   8-1/2" Rock Bit</v>
          </cell>
          <cell r="D185" t="str">
            <v>piece</v>
          </cell>
          <cell r="E185">
            <v>1</v>
          </cell>
          <cell r="F185">
            <v>10000</v>
          </cell>
          <cell r="G185">
            <v>38000</v>
          </cell>
          <cell r="H185">
            <v>38000</v>
          </cell>
        </row>
        <row r="186">
          <cell r="C186" t="str">
            <v xml:space="preserve">   8-1/2" PDC Bit</v>
          </cell>
          <cell r="D186" t="str">
            <v>piece</v>
          </cell>
          <cell r="E186">
            <v>1</v>
          </cell>
          <cell r="F186">
            <v>15000</v>
          </cell>
          <cell r="G186">
            <v>57000</v>
          </cell>
          <cell r="H186">
            <v>57000</v>
          </cell>
        </row>
        <row r="187">
          <cell r="C187" t="str">
            <v xml:space="preserve">   6" Rock Bit</v>
          </cell>
          <cell r="D187" t="str">
            <v>piece</v>
          </cell>
          <cell r="E187">
            <v>0</v>
          </cell>
          <cell r="F187">
            <v>10000</v>
          </cell>
          <cell r="G187">
            <v>38000</v>
          </cell>
          <cell r="H187">
            <v>0</v>
          </cell>
        </row>
        <row r="188">
          <cell r="C188" t="str">
            <v xml:space="preserve">   6" PDC Bit</v>
          </cell>
          <cell r="D188" t="str">
            <v>piece</v>
          </cell>
          <cell r="E188">
            <v>0</v>
          </cell>
          <cell r="F188">
            <v>20000</v>
          </cell>
          <cell r="G188">
            <v>76000</v>
          </cell>
          <cell r="H188">
            <v>0</v>
          </cell>
        </row>
        <row r="189">
          <cell r="C189" t="str">
            <v xml:space="preserve">   Bit Nozzle</v>
          </cell>
          <cell r="D189" t="str">
            <v>well</v>
          </cell>
          <cell r="E189">
            <v>0</v>
          </cell>
          <cell r="F189">
            <v>500</v>
          </cell>
          <cell r="G189">
            <v>1900</v>
          </cell>
          <cell r="H189">
            <v>0</v>
          </cell>
          <cell r="I189">
            <v>247</v>
          </cell>
          <cell r="M189">
            <v>0</v>
          </cell>
          <cell r="O189">
            <v>247</v>
          </cell>
        </row>
        <row r="190">
          <cell r="B190">
            <v>40170000</v>
          </cell>
          <cell r="C190" t="str">
            <v xml:space="preserve"> FUEL,WATER &amp; LUBRICANT</v>
          </cell>
        </row>
        <row r="191">
          <cell r="C191" t="str">
            <v xml:space="preserve">  - Fuel  &amp; Lub. - (Rig  &amp; Supply Vessels)</v>
          </cell>
          <cell r="D191" t="str">
            <v>day</v>
          </cell>
          <cell r="E191">
            <v>33.75</v>
          </cell>
          <cell r="F191">
            <v>4500</v>
          </cell>
          <cell r="G191">
            <v>17100</v>
          </cell>
          <cell r="H191">
            <v>577125</v>
          </cell>
        </row>
        <row r="192">
          <cell r="C192" t="str">
            <v xml:space="preserve">  - Water     </v>
          </cell>
          <cell r="D192" t="str">
            <v>day</v>
          </cell>
          <cell r="E192">
            <v>33.75</v>
          </cell>
          <cell r="F192">
            <v>200</v>
          </cell>
          <cell r="G192">
            <v>760</v>
          </cell>
          <cell r="H192">
            <v>25650</v>
          </cell>
          <cell r="I192">
            <v>495.61499999999995</v>
          </cell>
          <cell r="M192">
            <v>107.16</v>
          </cell>
          <cell r="O192">
            <v>602.77499999999998</v>
          </cell>
        </row>
        <row r="193">
          <cell r="B193">
            <v>49900000</v>
          </cell>
          <cell r="C193" t="str">
            <v xml:space="preserve"> OTHER MATERIAL &amp; SUPPLIES(MHE)</v>
          </cell>
          <cell r="D193" t="str">
            <v>day</v>
          </cell>
          <cell r="E193">
            <v>33.75</v>
          </cell>
          <cell r="F193">
            <v>700</v>
          </cell>
          <cell r="G193">
            <v>2660</v>
          </cell>
          <cell r="H193">
            <v>89775</v>
          </cell>
          <cell r="I193">
            <v>73.814999999999998</v>
          </cell>
          <cell r="M193">
            <v>15.960000000000003</v>
          </cell>
          <cell r="O193">
            <v>89.775000000000006</v>
          </cell>
        </row>
        <row r="194">
          <cell r="B194">
            <v>52490000</v>
          </cell>
          <cell r="C194" t="str">
            <v xml:space="preserve"> ABANDONMENT/SUSPENSION/SITE CLEARANCE</v>
          </cell>
        </row>
        <row r="196">
          <cell r="C196" t="str">
            <v xml:space="preserve">  - Personnel</v>
          </cell>
          <cell r="D196" t="str">
            <v>day</v>
          </cell>
          <cell r="E196">
            <v>4</v>
          </cell>
          <cell r="F196">
            <v>731</v>
          </cell>
          <cell r="G196">
            <v>2777.7999999999997</v>
          </cell>
          <cell r="H196">
            <v>11111.199999999999</v>
          </cell>
        </row>
        <row r="197">
          <cell r="C197" t="str">
            <v xml:space="preserve">  -   Travelling rate</v>
          </cell>
          <cell r="D197" t="str">
            <v xml:space="preserve">  trip</v>
          </cell>
          <cell r="E197">
            <v>1</v>
          </cell>
          <cell r="F197">
            <v>980</v>
          </cell>
          <cell r="G197">
            <v>3724</v>
          </cell>
          <cell r="H197">
            <v>3724</v>
          </cell>
        </row>
        <row r="198">
          <cell r="C198" t="str">
            <v xml:space="preserve">          Additional equipment -  Spud package</v>
          </cell>
          <cell r="D198" t="str">
            <v>day</v>
          </cell>
          <cell r="E198">
            <v>4</v>
          </cell>
          <cell r="F198">
            <v>680</v>
          </cell>
          <cell r="G198">
            <v>2584</v>
          </cell>
          <cell r="H198">
            <v>10336</v>
          </cell>
        </row>
        <row r="199">
          <cell r="C199" t="str">
            <v xml:space="preserve">          -  H/O, Jars, Accelerator, Bumper Jars, Drilling </v>
          </cell>
          <cell r="E199">
            <v>0</v>
          </cell>
          <cell r="F199">
            <v>0</v>
          </cell>
        </row>
        <row r="200">
          <cell r="C200" t="str">
            <v xml:space="preserve">              Jars,Scraper, Shock Sub</v>
          </cell>
        </row>
        <row r="201">
          <cell r="C201" t="str">
            <v xml:space="preserve">       13-3/8" Cmt Retainer W/L set</v>
          </cell>
          <cell r="D201" t="str">
            <v>set</v>
          </cell>
          <cell r="E201">
            <v>0</v>
          </cell>
          <cell r="F201">
            <v>3846</v>
          </cell>
          <cell r="G201">
            <v>14614.8</v>
          </cell>
          <cell r="H201">
            <v>0</v>
          </cell>
        </row>
        <row r="202">
          <cell r="C202" t="str">
            <v xml:space="preserve">       13-3/8" Bridge plug conversion kit</v>
          </cell>
          <cell r="D202" t="str">
            <v>set</v>
          </cell>
          <cell r="E202">
            <v>0</v>
          </cell>
          <cell r="F202">
            <v>158</v>
          </cell>
          <cell r="G202">
            <v>600.4</v>
          </cell>
          <cell r="H202">
            <v>0</v>
          </cell>
        </row>
        <row r="203">
          <cell r="C203" t="str">
            <v xml:space="preserve">        9-5/8" Cmt Retainer W/L Set</v>
          </cell>
          <cell r="D203" t="str">
            <v>set</v>
          </cell>
          <cell r="E203">
            <v>0</v>
          </cell>
          <cell r="F203">
            <v>2392</v>
          </cell>
          <cell r="G203">
            <v>9089.6</v>
          </cell>
          <cell r="H203">
            <v>0</v>
          </cell>
        </row>
        <row r="204">
          <cell r="C204" t="str">
            <v xml:space="preserve">       9-5/8" Bridge plug conversion kit</v>
          </cell>
          <cell r="D204" t="str">
            <v>set</v>
          </cell>
          <cell r="E204">
            <v>1</v>
          </cell>
          <cell r="F204">
            <v>210</v>
          </cell>
          <cell r="G204">
            <v>798</v>
          </cell>
          <cell r="H204">
            <v>798</v>
          </cell>
        </row>
        <row r="205">
          <cell r="C205" t="str">
            <v xml:space="preserve">       7" Cmt Retainer W/L Set</v>
          </cell>
          <cell r="D205" t="str">
            <v>set</v>
          </cell>
          <cell r="E205">
            <v>1</v>
          </cell>
          <cell r="F205">
            <v>1791</v>
          </cell>
          <cell r="G205">
            <v>6805.7999999999993</v>
          </cell>
          <cell r="H205">
            <v>6805.7999999999993</v>
          </cell>
        </row>
        <row r="206">
          <cell r="C206" t="str">
            <v xml:space="preserve">        7" Cmt Retainer DP Set</v>
          </cell>
          <cell r="D206" t="str">
            <v>set</v>
          </cell>
          <cell r="E206">
            <v>0</v>
          </cell>
          <cell r="F206">
            <v>941.9</v>
          </cell>
          <cell r="G206">
            <v>3579.22</v>
          </cell>
          <cell r="H206">
            <v>0</v>
          </cell>
        </row>
        <row r="207">
          <cell r="C207" t="str">
            <v xml:space="preserve">       7" Mech setting tools</v>
          </cell>
          <cell r="D207" t="str">
            <v>set</v>
          </cell>
          <cell r="E207">
            <v>0</v>
          </cell>
          <cell r="F207">
            <v>373</v>
          </cell>
          <cell r="G207">
            <v>1417.3999999999999</v>
          </cell>
          <cell r="H207">
            <v>0</v>
          </cell>
          <cell r="I207">
            <v>25.969200000000001</v>
          </cell>
          <cell r="M207">
            <v>6.8057999999999996</v>
          </cell>
          <cell r="O207">
            <v>32.774999999999999</v>
          </cell>
        </row>
        <row r="208">
          <cell r="B208">
            <v>52400000</v>
          </cell>
          <cell r="C208" t="str">
            <v>ENSCO - 52 JACK UP RIG</v>
          </cell>
          <cell r="H208">
            <v>0</v>
          </cell>
        </row>
        <row r="209">
          <cell r="C209" t="str">
            <v xml:space="preserve">  - Mob/Demob</v>
          </cell>
          <cell r="D209" t="str">
            <v>trip</v>
          </cell>
          <cell r="E209">
            <v>1</v>
          </cell>
          <cell r="F209">
            <v>50000</v>
          </cell>
          <cell r="G209">
            <v>190000</v>
          </cell>
          <cell r="H209">
            <v>190000</v>
          </cell>
        </row>
        <row r="210">
          <cell r="C210" t="str">
            <v xml:space="preserve">  - Daily Rate </v>
          </cell>
          <cell r="D210" t="str">
            <v>day</v>
          </cell>
          <cell r="E210">
            <v>33.75</v>
          </cell>
          <cell r="F210">
            <v>56000</v>
          </cell>
          <cell r="G210">
            <v>212800</v>
          </cell>
          <cell r="H210">
            <v>7182000</v>
          </cell>
        </row>
        <row r="211">
          <cell r="C211" t="str">
            <v xml:space="preserve">  - Meals </v>
          </cell>
          <cell r="D211" t="str">
            <v>32 contractor person</v>
          </cell>
          <cell r="E211">
            <v>33.75</v>
          </cell>
          <cell r="F211">
            <v>60</v>
          </cell>
          <cell r="G211">
            <v>228</v>
          </cell>
          <cell r="H211">
            <v>7695</v>
          </cell>
        </row>
        <row r="212">
          <cell r="C212" t="str">
            <v xml:space="preserve">  - Catering &amp; Bunk for 20 men</v>
          </cell>
          <cell r="D212" t="str">
            <v>day</v>
          </cell>
          <cell r="E212">
            <v>33.75</v>
          </cell>
          <cell r="F212">
            <v>1400</v>
          </cell>
          <cell r="G212">
            <v>5320</v>
          </cell>
          <cell r="H212">
            <v>179550</v>
          </cell>
          <cell r="I212">
            <v>6215.3792222222219</v>
          </cell>
          <cell r="M212">
            <v>1310.088</v>
          </cell>
          <cell r="O212">
            <v>7559.2449999999999</v>
          </cell>
        </row>
        <row r="213">
          <cell r="B213">
            <v>52340000</v>
          </cell>
          <cell r="C213" t="str">
            <v xml:space="preserve"> PRODUCTION TESTING (SCHLUMBERGER)</v>
          </cell>
        </row>
        <row r="214">
          <cell r="C214" t="str">
            <v xml:space="preserve"> Surface Equipment - Mob/Demob</v>
          </cell>
          <cell r="D214" t="str">
            <v>well</v>
          </cell>
          <cell r="E214">
            <v>1</v>
          </cell>
          <cell r="F214">
            <v>60000</v>
          </cell>
          <cell r="G214">
            <v>228000</v>
          </cell>
          <cell r="H214">
            <v>228000</v>
          </cell>
        </row>
        <row r="215">
          <cell r="C215" t="str">
            <v xml:space="preserve">                                 - Standby rate</v>
          </cell>
          <cell r="D215" t="str">
            <v>day</v>
          </cell>
          <cell r="E215">
            <v>2</v>
          </cell>
          <cell r="F215">
            <v>1000</v>
          </cell>
          <cell r="G215">
            <v>3800</v>
          </cell>
          <cell r="H215">
            <v>7600</v>
          </cell>
        </row>
        <row r="216">
          <cell r="C216" t="str">
            <v xml:space="preserve">                                 - Operating rate</v>
          </cell>
          <cell r="D216" t="str">
            <v>day</v>
          </cell>
          <cell r="E216">
            <v>6</v>
          </cell>
          <cell r="F216">
            <v>2070</v>
          </cell>
          <cell r="G216">
            <v>7866</v>
          </cell>
          <cell r="H216">
            <v>47196</v>
          </cell>
        </row>
        <row r="217">
          <cell r="C217" t="str">
            <v xml:space="preserve"> DST  Equipment - Mob/Demob</v>
          </cell>
          <cell r="D217" t="str">
            <v>well</v>
          </cell>
          <cell r="E217">
            <v>1</v>
          </cell>
          <cell r="F217">
            <v>20000</v>
          </cell>
          <cell r="G217">
            <v>76000</v>
          </cell>
          <cell r="H217">
            <v>76000</v>
          </cell>
        </row>
        <row r="218">
          <cell r="C218" t="str">
            <v xml:space="preserve">                                 - Operating rate</v>
          </cell>
          <cell r="D218" t="str">
            <v>run</v>
          </cell>
          <cell r="E218">
            <v>6</v>
          </cell>
          <cell r="F218">
            <v>16395</v>
          </cell>
          <cell r="G218">
            <v>62301</v>
          </cell>
          <cell r="H218">
            <v>373806</v>
          </cell>
        </row>
        <row r="219">
          <cell r="C219" t="str">
            <v xml:space="preserve">                                 - Standby rate</v>
          </cell>
          <cell r="D219" t="str">
            <v>day</v>
          </cell>
          <cell r="E219">
            <v>4</v>
          </cell>
          <cell r="F219">
            <v>2000</v>
          </cell>
          <cell r="G219">
            <v>7600</v>
          </cell>
          <cell r="H219">
            <v>30400</v>
          </cell>
        </row>
        <row r="220">
          <cell r="C220" t="str">
            <v xml:space="preserve"> Emrod Gauge</v>
          </cell>
          <cell r="D220" t="str">
            <v>run</v>
          </cell>
          <cell r="E220">
            <v>2</v>
          </cell>
          <cell r="F220">
            <v>7500</v>
          </cell>
          <cell r="G220">
            <v>28500</v>
          </cell>
          <cell r="H220">
            <v>57000</v>
          </cell>
        </row>
        <row r="221">
          <cell r="C221" t="str">
            <v xml:space="preserve"> Personnel</v>
          </cell>
          <cell r="D221" t="str">
            <v>day</v>
          </cell>
          <cell r="E221">
            <v>6</v>
          </cell>
          <cell r="F221">
            <v>7100</v>
          </cell>
          <cell r="G221">
            <v>26980</v>
          </cell>
          <cell r="H221">
            <v>161880</v>
          </cell>
        </row>
        <row r="222">
          <cell r="C222" t="str">
            <v xml:space="preserve"> Onsite Gas Analysis</v>
          </cell>
          <cell r="D222" t="str">
            <v>job</v>
          </cell>
          <cell r="E222">
            <v>1</v>
          </cell>
          <cell r="F222">
            <v>10000</v>
          </cell>
          <cell r="G222">
            <v>38000</v>
          </cell>
          <cell r="H222">
            <v>38000</v>
          </cell>
        </row>
        <row r="223">
          <cell r="C223" t="str">
            <v xml:space="preserve"> Perforation</v>
          </cell>
          <cell r="D223" t="str">
            <v>job</v>
          </cell>
          <cell r="E223">
            <v>2</v>
          </cell>
          <cell r="F223">
            <v>30000</v>
          </cell>
          <cell r="G223">
            <v>114000</v>
          </cell>
          <cell r="H223">
            <v>228000</v>
          </cell>
          <cell r="I223">
            <v>0</v>
          </cell>
          <cell r="M223">
            <v>1247.8820000000001</v>
          </cell>
          <cell r="O223">
            <v>1247.8820000000001</v>
          </cell>
        </row>
        <row r="224">
          <cell r="B224">
            <v>52460000</v>
          </cell>
          <cell r="C224" t="str">
            <v xml:space="preserve"> RIG POSITIONING  (FUGRO)</v>
          </cell>
          <cell r="D224" t="str">
            <v>well</v>
          </cell>
          <cell r="E224">
            <v>1</v>
          </cell>
          <cell r="F224">
            <v>17500</v>
          </cell>
          <cell r="G224">
            <v>66500</v>
          </cell>
          <cell r="H224">
            <v>66500</v>
          </cell>
          <cell r="I224">
            <v>66.5</v>
          </cell>
          <cell r="O224">
            <v>66.5</v>
          </cell>
        </row>
        <row r="225">
          <cell r="B225">
            <v>52480000</v>
          </cell>
          <cell r="C225" t="str">
            <v xml:space="preserve"> DRILLING SITE INVESTIGATION  /  TL</v>
          </cell>
          <cell r="D225" t="str">
            <v>well</v>
          </cell>
          <cell r="E225">
            <v>1</v>
          </cell>
          <cell r="F225">
            <v>85000</v>
          </cell>
          <cell r="G225">
            <v>323000</v>
          </cell>
          <cell r="H225">
            <v>323000</v>
          </cell>
          <cell r="I225">
            <v>323</v>
          </cell>
          <cell r="O225">
            <v>323</v>
          </cell>
        </row>
        <row r="226">
          <cell r="B226">
            <v>52481000</v>
          </cell>
          <cell r="C226" t="str">
            <v>SOIL BORING</v>
          </cell>
          <cell r="D226" t="str">
            <v>well</v>
          </cell>
          <cell r="E226">
            <v>1</v>
          </cell>
          <cell r="F226">
            <v>243000</v>
          </cell>
          <cell r="G226">
            <v>923400</v>
          </cell>
          <cell r="H226">
            <v>923400</v>
          </cell>
          <cell r="I226">
            <v>923.4</v>
          </cell>
          <cell r="O226">
            <v>923.4</v>
          </cell>
        </row>
        <row r="227">
          <cell r="B227">
            <v>52540000</v>
          </cell>
          <cell r="C227" t="str">
            <v>12-1/4" DIRECTIONAL DRILLING &amp; MOTOR - call out</v>
          </cell>
        </row>
        <row r="228">
          <cell r="C228" t="str">
            <v xml:space="preserve">- 9-1/2" steerable motor </v>
          </cell>
          <cell r="D228" t="str">
            <v>days x 2 pcs</v>
          </cell>
          <cell r="E228">
            <v>13</v>
          </cell>
          <cell r="F228">
            <v>187</v>
          </cell>
          <cell r="G228">
            <v>710.6</v>
          </cell>
          <cell r="H228">
            <v>9237.8000000000011</v>
          </cell>
        </row>
        <row r="229">
          <cell r="C229" t="str">
            <v>- 9-1/2" steerable motor circulation charge</v>
          </cell>
          <cell r="D229" t="str">
            <v>hours</v>
          </cell>
          <cell r="E229">
            <v>65</v>
          </cell>
          <cell r="F229">
            <v>110</v>
          </cell>
          <cell r="G229">
            <v>418</v>
          </cell>
          <cell r="H229">
            <v>27170</v>
          </cell>
        </row>
        <row r="230">
          <cell r="C230" t="str">
            <v xml:space="preserve"> - Mob/Demob</v>
          </cell>
          <cell r="D230" t="str">
            <v>set</v>
          </cell>
          <cell r="E230">
            <v>1</v>
          </cell>
          <cell r="F230">
            <v>467</v>
          </cell>
          <cell r="G230">
            <v>1774.6</v>
          </cell>
          <cell r="H230">
            <v>1774.6</v>
          </cell>
        </row>
        <row r="231">
          <cell r="C231" t="str">
            <v xml:space="preserve"> - 8" OD x 30 ft NMDC (1 pc)</v>
          </cell>
          <cell r="D231" t="str">
            <v>days x 2 pcs</v>
          </cell>
          <cell r="E231">
            <v>13</v>
          </cell>
          <cell r="F231">
            <v>18</v>
          </cell>
          <cell r="G231">
            <v>68.399999999999991</v>
          </cell>
          <cell r="H231">
            <v>889.19999999999993</v>
          </cell>
        </row>
        <row r="232">
          <cell r="C232" t="str">
            <v xml:space="preserve"> - 8" OD x 10 ft NMDC (1 pc)</v>
          </cell>
          <cell r="D232" t="str">
            <v>days x 2 pcs</v>
          </cell>
          <cell r="E232">
            <v>13</v>
          </cell>
          <cell r="F232">
            <v>9</v>
          </cell>
          <cell r="G232">
            <v>34.199999999999996</v>
          </cell>
          <cell r="H232">
            <v>444.59999999999997</v>
          </cell>
        </row>
        <row r="233">
          <cell r="C233" t="str">
            <v xml:space="preserve"> - 14-3/4"-17-1/2" string stab (1 pc)</v>
          </cell>
          <cell r="D233" t="str">
            <v>days x 2 pcs</v>
          </cell>
          <cell r="E233">
            <v>7</v>
          </cell>
          <cell r="F233">
            <v>10</v>
          </cell>
          <cell r="G233">
            <v>38</v>
          </cell>
          <cell r="H233">
            <v>266</v>
          </cell>
        </row>
        <row r="234">
          <cell r="C234" t="str">
            <v xml:space="preserve"> - 11-1/2" - 12-1/4" string stab (1 pc)</v>
          </cell>
          <cell r="D234" t="str">
            <v>days x 2 pcs</v>
          </cell>
          <cell r="E234">
            <v>6</v>
          </cell>
          <cell r="F234">
            <v>10</v>
          </cell>
          <cell r="G234">
            <v>38</v>
          </cell>
          <cell r="H234">
            <v>228</v>
          </cell>
        </row>
        <row r="235">
          <cell r="C235" t="str">
            <v xml:space="preserve"> - Spider plots, Well plots, Anti Collision plots (USD 25/copy)</v>
          </cell>
          <cell r="D235" t="str">
            <v>copy</v>
          </cell>
          <cell r="E235">
            <v>0</v>
          </cell>
          <cell r="F235">
            <v>25</v>
          </cell>
          <cell r="G235">
            <v>95</v>
          </cell>
          <cell r="H235">
            <v>0</v>
          </cell>
        </row>
        <row r="236">
          <cell r="C236" t="str">
            <v>- Surveyor Engineer (1) - daily rate</v>
          </cell>
          <cell r="D236" t="str">
            <v>days</v>
          </cell>
          <cell r="E236">
            <v>0</v>
          </cell>
          <cell r="F236">
            <v>1000</v>
          </cell>
          <cell r="G236">
            <v>3800</v>
          </cell>
          <cell r="H236">
            <v>0</v>
          </cell>
        </row>
        <row r="237">
          <cell r="C237" t="str">
            <v>- Directional Engineer (1) - daily rate</v>
          </cell>
          <cell r="D237" t="str">
            <v>days</v>
          </cell>
          <cell r="E237">
            <v>13</v>
          </cell>
          <cell r="F237">
            <v>1000</v>
          </cell>
          <cell r="G237">
            <v>3800</v>
          </cell>
          <cell r="H237">
            <v>49400</v>
          </cell>
        </row>
        <row r="239">
          <cell r="C239" t="str">
            <v xml:space="preserve"> - 8 1/4"  Drill Collar Size Rotary Steerable System</v>
          </cell>
          <cell r="D239" t="str">
            <v>per run</v>
          </cell>
          <cell r="E239">
            <v>0</v>
          </cell>
          <cell r="F239">
            <v>450000</v>
          </cell>
          <cell r="G239">
            <v>1710000</v>
          </cell>
          <cell r="H239">
            <v>0</v>
          </cell>
        </row>
        <row r="241">
          <cell r="C241" t="str">
            <v>8-1/2" DIRECTIONAL DRILLING &amp; MOTOR</v>
          </cell>
        </row>
        <row r="242">
          <cell r="C242" t="str">
            <v xml:space="preserve">- 6-3/4" steerable motor </v>
          </cell>
          <cell r="D242" t="str">
            <v>days x 2 pcs</v>
          </cell>
          <cell r="E242">
            <v>8</v>
          </cell>
          <cell r="F242">
            <v>130</v>
          </cell>
          <cell r="G242">
            <v>494</v>
          </cell>
          <cell r="H242">
            <v>3952</v>
          </cell>
        </row>
        <row r="243">
          <cell r="C243" t="str">
            <v>- 6-3/4" steerable motor circulation charge</v>
          </cell>
          <cell r="D243" t="str">
            <v>hours</v>
          </cell>
          <cell r="E243">
            <v>40</v>
          </cell>
          <cell r="F243">
            <v>90</v>
          </cell>
          <cell r="G243">
            <v>342</v>
          </cell>
          <cell r="H243">
            <v>13680</v>
          </cell>
        </row>
        <row r="244">
          <cell r="C244" t="str">
            <v xml:space="preserve"> - Mob/Demob</v>
          </cell>
          <cell r="D244" t="str">
            <v>set</v>
          </cell>
          <cell r="E244">
            <v>1</v>
          </cell>
          <cell r="F244">
            <v>325</v>
          </cell>
          <cell r="G244">
            <v>1235</v>
          </cell>
          <cell r="H244">
            <v>1235</v>
          </cell>
        </row>
        <row r="245">
          <cell r="C245" t="str">
            <v xml:space="preserve"> - 6-1/2"" OD x 30 ft NMDC (1 pc)</v>
          </cell>
          <cell r="D245" t="str">
            <v>days x 2 pcs</v>
          </cell>
          <cell r="E245">
            <v>6</v>
          </cell>
          <cell r="F245">
            <v>17</v>
          </cell>
          <cell r="G245">
            <v>64.599999999999994</v>
          </cell>
          <cell r="H245">
            <v>387.59999999999997</v>
          </cell>
        </row>
        <row r="246">
          <cell r="C246" t="str">
            <v xml:space="preserve"> - 6-1/2"" OD x 10 ft NMDC (1 pc)</v>
          </cell>
          <cell r="D246" t="str">
            <v>days x 2 pcs</v>
          </cell>
          <cell r="E246">
            <v>6</v>
          </cell>
          <cell r="F246">
            <v>8</v>
          </cell>
          <cell r="G246">
            <v>30.4</v>
          </cell>
          <cell r="H246">
            <v>182.39999999999998</v>
          </cell>
        </row>
        <row r="247">
          <cell r="C247" t="str">
            <v xml:space="preserve"> - 7-7/8 - 8-1/2" string stab (1 pc)</v>
          </cell>
          <cell r="D247" t="str">
            <v>days x 2 pcs</v>
          </cell>
          <cell r="E247">
            <v>6</v>
          </cell>
          <cell r="F247">
            <v>10</v>
          </cell>
          <cell r="G247">
            <v>38</v>
          </cell>
          <cell r="H247">
            <v>228</v>
          </cell>
        </row>
        <row r="248">
          <cell r="C248" t="str">
            <v>- Directional Engineer (1) - daily rate</v>
          </cell>
          <cell r="D248" t="str">
            <v>days</v>
          </cell>
          <cell r="E248">
            <v>8</v>
          </cell>
          <cell r="F248">
            <v>1000</v>
          </cell>
          <cell r="G248">
            <v>3800</v>
          </cell>
          <cell r="H248">
            <v>30400</v>
          </cell>
        </row>
        <row r="250">
          <cell r="C250" t="str">
            <v xml:space="preserve"> - 6 3/4"  Drill Collar Size Rotary Steerable System</v>
          </cell>
          <cell r="D250" t="str">
            <v>per run</v>
          </cell>
          <cell r="E250">
            <v>0</v>
          </cell>
          <cell r="F250">
            <v>350000</v>
          </cell>
          <cell r="G250">
            <v>1330000</v>
          </cell>
          <cell r="H250">
            <v>0</v>
          </cell>
        </row>
        <row r="252">
          <cell r="C252" t="str">
            <v>6" DIRECTIONAL DRILLING &amp; MOTOR</v>
          </cell>
        </row>
        <row r="253">
          <cell r="C253" t="str">
            <v xml:space="preserve">- 4-3/4" steerable motor </v>
          </cell>
          <cell r="D253" t="str">
            <v>days x 2 pcs</v>
          </cell>
          <cell r="E253">
            <v>0</v>
          </cell>
          <cell r="F253">
            <v>120</v>
          </cell>
          <cell r="G253">
            <v>456</v>
          </cell>
          <cell r="H253">
            <v>0</v>
          </cell>
        </row>
        <row r="254">
          <cell r="C254" t="str">
            <v>- 4-3/4" steerable motor circulation charge</v>
          </cell>
          <cell r="D254" t="str">
            <v>hours</v>
          </cell>
          <cell r="E254">
            <v>0</v>
          </cell>
          <cell r="F254">
            <v>90</v>
          </cell>
          <cell r="G254">
            <v>342</v>
          </cell>
          <cell r="H254">
            <v>0</v>
          </cell>
        </row>
        <row r="255">
          <cell r="C255" t="str">
            <v xml:space="preserve"> - Mob/Demob</v>
          </cell>
          <cell r="D255" t="str">
            <v>set</v>
          </cell>
          <cell r="E255">
            <v>0</v>
          </cell>
          <cell r="F255">
            <v>300</v>
          </cell>
          <cell r="G255">
            <v>1140</v>
          </cell>
          <cell r="H255">
            <v>0</v>
          </cell>
        </row>
        <row r="256">
          <cell r="C256" t="str">
            <v xml:space="preserve"> - 6" string stab (1 pc)</v>
          </cell>
          <cell r="D256" t="str">
            <v>days x 2 pcs</v>
          </cell>
          <cell r="E256">
            <v>0</v>
          </cell>
          <cell r="F256">
            <v>9</v>
          </cell>
          <cell r="G256">
            <v>34.199999999999996</v>
          </cell>
          <cell r="H256">
            <v>0</v>
          </cell>
        </row>
        <row r="257">
          <cell r="I257">
            <v>139.4752</v>
          </cell>
          <cell r="O257">
            <v>139.4752</v>
          </cell>
        </row>
        <row r="258">
          <cell r="B258">
            <v>52430000</v>
          </cell>
          <cell r="C258" t="str">
            <v xml:space="preserve"> MUD LOGGING (ILO)</v>
          </cell>
          <cell r="D258" t="str">
            <v>day</v>
          </cell>
          <cell r="E258">
            <v>33.75</v>
          </cell>
          <cell r="F258">
            <v>1250</v>
          </cell>
          <cell r="G258">
            <v>4750</v>
          </cell>
          <cell r="H258">
            <v>160312.5</v>
          </cell>
          <cell r="I258">
            <v>131.8125</v>
          </cell>
          <cell r="K258">
            <v>30.875</v>
          </cell>
          <cell r="M258">
            <v>28.5</v>
          </cell>
          <cell r="O258">
            <v>160.3125</v>
          </cell>
        </row>
        <row r="259">
          <cell r="B259">
            <v>52440000</v>
          </cell>
          <cell r="C259" t="str">
            <v xml:space="preserve"> ELECTRIC &amp; WIRELINE LOGGING  (SCHL)</v>
          </cell>
          <cell r="D259" t="str">
            <v>well</v>
          </cell>
        </row>
        <row r="260">
          <cell r="C260" t="str">
            <v xml:space="preserve"> - Dedicated rental for surface equipment (USD35K/mth)</v>
          </cell>
          <cell r="D260" t="str">
            <v>day</v>
          </cell>
          <cell r="E260">
            <v>33.75</v>
          </cell>
          <cell r="F260">
            <v>1166.67</v>
          </cell>
          <cell r="G260">
            <v>4433.3460000000005</v>
          </cell>
          <cell r="H260">
            <v>149625.42750000002</v>
          </cell>
        </row>
        <row r="261">
          <cell r="C261" t="str">
            <v xml:space="preserve"> - Dedicated rental for d/hole equipment (USD16K/mth)</v>
          </cell>
          <cell r="D261" t="str">
            <v>day</v>
          </cell>
          <cell r="E261">
            <v>33.75</v>
          </cell>
          <cell r="F261">
            <v>533.33000000000004</v>
          </cell>
          <cell r="G261">
            <v>2026.654</v>
          </cell>
          <cell r="H261">
            <v>68399.572499999995</v>
          </cell>
        </row>
        <row r="262">
          <cell r="C262" t="str">
            <v xml:space="preserve"> - Exclusive Pool Eqpt. (USD11.5K/mth)</v>
          </cell>
          <cell r="D262" t="str">
            <v>day</v>
          </cell>
          <cell r="E262">
            <v>33.75</v>
          </cell>
          <cell r="F262">
            <v>383.33</v>
          </cell>
          <cell r="G262">
            <v>1456.6539999999998</v>
          </cell>
          <cell r="H262">
            <v>49162.072499999995</v>
          </cell>
        </row>
        <row r="263">
          <cell r="C263" t="str">
            <v xml:space="preserve"> - Dedicated PEX Tool Rental (USD10 K/mth)</v>
          </cell>
          <cell r="D263" t="str">
            <v>day</v>
          </cell>
          <cell r="E263">
            <v>33.75</v>
          </cell>
          <cell r="F263">
            <v>333.33</v>
          </cell>
          <cell r="G263">
            <v>1266.6539999999998</v>
          </cell>
          <cell r="H263">
            <v>42749.572499999995</v>
          </cell>
        </row>
        <row r="264">
          <cell r="C264" t="str">
            <v xml:space="preserve">                        - PEX  run charge</v>
          </cell>
          <cell r="D264" t="str">
            <v>run</v>
          </cell>
          <cell r="F264">
            <v>35000</v>
          </cell>
          <cell r="G264">
            <v>133000</v>
          </cell>
          <cell r="H264">
            <v>0</v>
          </cell>
        </row>
        <row r="265">
          <cell r="C265" t="str">
            <v xml:space="preserve"> - Supercombo (GR/resistivity/Density/Neutron/Sonic/MSFL/AMS)</v>
          </cell>
          <cell r="D265" t="str">
            <v>run</v>
          </cell>
          <cell r="E265">
            <v>0</v>
          </cell>
          <cell r="F265">
            <v>20000</v>
          </cell>
          <cell r="G265">
            <v>76000</v>
          </cell>
          <cell r="H265">
            <v>0</v>
          </cell>
        </row>
        <row r="266">
          <cell r="C266" t="str">
            <v xml:space="preserve"> - MDT-PO-OFA-SC (15 pretest and 2 samples)</v>
          </cell>
          <cell r="D266" t="str">
            <v>run</v>
          </cell>
          <cell r="E266">
            <v>2</v>
          </cell>
          <cell r="F266">
            <v>120000</v>
          </cell>
          <cell r="G266">
            <v>456000</v>
          </cell>
          <cell r="H266">
            <v>912000</v>
          </cell>
        </row>
        <row r="267">
          <cell r="C267" t="str">
            <v xml:space="preserve"> - Combinable Magnetic Resonance</v>
          </cell>
          <cell r="D267" t="str">
            <v>run</v>
          </cell>
          <cell r="E267">
            <v>0</v>
          </cell>
          <cell r="F267">
            <v>82000</v>
          </cell>
          <cell r="G267">
            <v>311600</v>
          </cell>
          <cell r="H267">
            <v>0</v>
          </cell>
        </row>
        <row r="268">
          <cell r="C268" t="str">
            <v xml:space="preserve"> - Combinable Seismic Imager - 0-20 Levels</v>
          </cell>
          <cell r="D268" t="str">
            <v>run</v>
          </cell>
          <cell r="E268">
            <v>0</v>
          </cell>
          <cell r="F268">
            <v>40000</v>
          </cell>
          <cell r="G268">
            <v>152000</v>
          </cell>
          <cell r="H268">
            <v>0</v>
          </cell>
        </row>
        <row r="269">
          <cell r="C269" t="str">
            <v xml:space="preserve"> - Side Wall Coring (SWC) - first 30 cores</v>
          </cell>
          <cell r="D269" t="str">
            <v>run</v>
          </cell>
          <cell r="E269">
            <v>1</v>
          </cell>
          <cell r="F269">
            <v>4000</v>
          </cell>
          <cell r="G269">
            <v>15200</v>
          </cell>
          <cell r="H269">
            <v>15200</v>
          </cell>
        </row>
        <row r="270">
          <cell r="C270" t="str">
            <v xml:space="preserve"> - Formation Micro Imager (FMI)</v>
          </cell>
          <cell r="D270" t="str">
            <v>run</v>
          </cell>
          <cell r="E270">
            <v>1</v>
          </cell>
          <cell r="F270">
            <v>60000</v>
          </cell>
          <cell r="G270">
            <v>228000</v>
          </cell>
          <cell r="H270">
            <v>228000</v>
          </cell>
        </row>
        <row r="271">
          <cell r="C271" t="str">
            <v xml:space="preserve"> - DSI </v>
          </cell>
          <cell r="D271" t="str">
            <v>run</v>
          </cell>
          <cell r="E271">
            <v>2</v>
          </cell>
          <cell r="F271">
            <v>15000</v>
          </cell>
          <cell r="G271">
            <v>57000</v>
          </cell>
          <cell r="H271">
            <v>114000</v>
          </cell>
        </row>
        <row r="272">
          <cell r="C272" t="str">
            <v xml:space="preserve"> - Pipe Conveyed Logging Surchage</v>
          </cell>
          <cell r="D272" t="str">
            <v>run</v>
          </cell>
          <cell r="E272">
            <v>0</v>
          </cell>
          <cell r="F272">
            <v>65000</v>
          </cell>
          <cell r="G272">
            <v>247000</v>
          </cell>
          <cell r="H272">
            <v>0</v>
          </cell>
        </row>
        <row r="273">
          <cell r="C273" t="str">
            <v xml:space="preserve"> - VSP</v>
          </cell>
          <cell r="D273" t="str">
            <v>call-out/day</v>
          </cell>
          <cell r="E273">
            <v>1</v>
          </cell>
          <cell r="F273">
            <v>1930</v>
          </cell>
          <cell r="G273">
            <v>7334</v>
          </cell>
          <cell r="H273">
            <v>7334</v>
          </cell>
        </row>
        <row r="274">
          <cell r="C274" t="str">
            <v xml:space="preserve"> - Cement Bond Logs</v>
          </cell>
          <cell r="D274" t="str">
            <v>run</v>
          </cell>
          <cell r="E274">
            <v>1</v>
          </cell>
          <cell r="F274">
            <v>25150</v>
          </cell>
          <cell r="G274">
            <v>95570</v>
          </cell>
          <cell r="H274">
            <v>95570</v>
          </cell>
        </row>
        <row r="275">
          <cell r="C275" t="str">
            <v>Personnel charges</v>
          </cell>
        </row>
        <row r="276">
          <cell r="C276" t="str">
            <v xml:space="preserve"> - Dedicated monthly w/line crew (1 engr + 3 operts). RM74K/mth</v>
          </cell>
          <cell r="D276" t="str">
            <v>day</v>
          </cell>
          <cell r="E276">
            <v>33.75</v>
          </cell>
          <cell r="F276">
            <v>649.12</v>
          </cell>
          <cell r="G276">
            <v>2466.6559999999999</v>
          </cell>
          <cell r="H276">
            <v>83249.64</v>
          </cell>
        </row>
        <row r="277">
          <cell r="C277" t="str">
            <v xml:space="preserve"> - Additional Engineer per day</v>
          </cell>
          <cell r="D277" t="str">
            <v>day</v>
          </cell>
          <cell r="E277">
            <v>38</v>
          </cell>
          <cell r="F277">
            <v>1289.5</v>
          </cell>
          <cell r="G277">
            <v>4900.0999999999995</v>
          </cell>
          <cell r="H277">
            <v>186203.8</v>
          </cell>
        </row>
        <row r="278">
          <cell r="C278" t="str">
            <v xml:space="preserve"> - Additional Operator per day</v>
          </cell>
          <cell r="D278" t="str">
            <v>day</v>
          </cell>
          <cell r="E278">
            <v>15</v>
          </cell>
          <cell r="F278">
            <v>236.8</v>
          </cell>
          <cell r="G278">
            <v>899.84</v>
          </cell>
          <cell r="H278">
            <v>13497.6</v>
          </cell>
        </row>
        <row r="279">
          <cell r="C279" t="str">
            <v xml:space="preserve"> - Additional Technician per day</v>
          </cell>
          <cell r="D279" t="str">
            <v>day</v>
          </cell>
          <cell r="E279">
            <v>15</v>
          </cell>
          <cell r="F279">
            <v>763.2</v>
          </cell>
          <cell r="G279">
            <v>2900.16</v>
          </cell>
          <cell r="H279">
            <v>43502.399999999994</v>
          </cell>
        </row>
        <row r="280">
          <cell r="C280" t="str">
            <v>TOTAL</v>
          </cell>
          <cell r="K280">
            <v>2001.160085</v>
          </cell>
          <cell r="M280">
            <v>7.3339999999999996</v>
          </cell>
          <cell r="O280">
            <v>2008.494085</v>
          </cell>
        </row>
        <row r="282">
          <cell r="B282">
            <v>52540000</v>
          </cell>
          <cell r="C282" t="str">
            <v xml:space="preserve">MEASURING WHILE DRILLING - (Sperry Sun) call out </v>
          </cell>
          <cell r="G282">
            <v>0</v>
          </cell>
        </row>
        <row r="283">
          <cell r="C283" t="str">
            <v>MWD (HALLIBURTON)</v>
          </cell>
        </row>
        <row r="284">
          <cell r="C284" t="str">
            <v>- 8" OD MWD tool (2 pcs)</v>
          </cell>
          <cell r="D284" t="str">
            <v>days</v>
          </cell>
          <cell r="E284">
            <v>33.75</v>
          </cell>
          <cell r="F284">
            <v>1287</v>
          </cell>
          <cell r="G284">
            <v>4890.5999999999995</v>
          </cell>
          <cell r="H284">
            <v>165057.74999999997</v>
          </cell>
        </row>
        <row r="285">
          <cell r="C285" t="str">
            <v>- 6" OD MWD tool (2 pcs)</v>
          </cell>
          <cell r="D285" t="str">
            <v>days</v>
          </cell>
          <cell r="E285">
            <v>33.75</v>
          </cell>
          <cell r="F285">
            <v>1287</v>
          </cell>
          <cell r="G285">
            <v>4890.5999999999995</v>
          </cell>
          <cell r="H285">
            <v>165057.74999999997</v>
          </cell>
        </row>
        <row r="286">
          <cell r="C286" t="str">
            <v xml:space="preserve"> - MOB/DEMOB per set tool</v>
          </cell>
          <cell r="D286" t="str">
            <v>mob</v>
          </cell>
          <cell r="E286">
            <v>2</v>
          </cell>
          <cell r="F286">
            <v>3200</v>
          </cell>
          <cell r="G286">
            <v>12160</v>
          </cell>
          <cell r="H286">
            <v>24320</v>
          </cell>
        </row>
        <row r="287">
          <cell r="C287" t="str">
            <v>- Surface Gear + MWD Cabin</v>
          </cell>
          <cell r="D287" t="str">
            <v>days</v>
          </cell>
          <cell r="E287">
            <v>33.75</v>
          </cell>
          <cell r="F287">
            <v>117</v>
          </cell>
          <cell r="G287">
            <v>444.59999999999997</v>
          </cell>
          <cell r="H287">
            <v>15005.249999999998</v>
          </cell>
        </row>
        <row r="288">
          <cell r="C288" t="str">
            <v xml:space="preserve"> - MOB/DEMOB cabin</v>
          </cell>
          <cell r="D288" t="str">
            <v>mob</v>
          </cell>
          <cell r="E288">
            <v>0</v>
          </cell>
          <cell r="F288">
            <v>1000</v>
          </cell>
          <cell r="G288">
            <v>3800</v>
          </cell>
          <cell r="H288">
            <v>0</v>
          </cell>
        </row>
        <row r="289">
          <cell r="C289" t="str">
            <v>- MWD Engineer (2man)</v>
          </cell>
          <cell r="D289" t="str">
            <v>days</v>
          </cell>
          <cell r="E289">
            <v>33.75</v>
          </cell>
          <cell r="F289">
            <v>534</v>
          </cell>
          <cell r="G289">
            <v>2029.1999999999998</v>
          </cell>
          <cell r="H289">
            <v>68485.5</v>
          </cell>
        </row>
        <row r="290">
          <cell r="C290" t="str">
            <v xml:space="preserve"> - MWD charges below rotary tables</v>
          </cell>
          <cell r="D290" t="str">
            <v>hours</v>
          </cell>
          <cell r="E290">
            <v>120</v>
          </cell>
          <cell r="F290">
            <v>150</v>
          </cell>
          <cell r="G290">
            <v>570</v>
          </cell>
          <cell r="H290">
            <v>68400</v>
          </cell>
        </row>
        <row r="292">
          <cell r="B292">
            <v>52441000</v>
          </cell>
          <cell r="C292" t="str">
            <v xml:space="preserve"> LOGGING WHILE DRILLING - (Sperry Sun) call out </v>
          </cell>
          <cell r="G292">
            <v>0</v>
          </cell>
        </row>
        <row r="293">
          <cell r="C293" t="str">
            <v xml:space="preserve"> - 8" OD TripleCombo  (Density, Porosity, Neutron)</v>
          </cell>
          <cell r="D293" t="str">
            <v>2 pcs x day</v>
          </cell>
          <cell r="E293">
            <v>0</v>
          </cell>
          <cell r="F293">
            <v>3300</v>
          </cell>
          <cell r="G293">
            <v>12540</v>
          </cell>
          <cell r="H293">
            <v>0</v>
          </cell>
        </row>
        <row r="294">
          <cell r="C294" t="str">
            <v xml:space="preserve"> - MOB / DEMOB (per set TOOL)</v>
          </cell>
          <cell r="D294" t="str">
            <v>2 pcs x mob</v>
          </cell>
          <cell r="E294">
            <v>0</v>
          </cell>
          <cell r="F294">
            <v>2600</v>
          </cell>
          <cell r="G294">
            <v>9880</v>
          </cell>
          <cell r="H294">
            <v>0</v>
          </cell>
        </row>
        <row r="295">
          <cell r="C295" t="str">
            <v xml:space="preserve"> - 6-3/4" OD TripleCombo  (Density, Porosity, Neutron)</v>
          </cell>
          <cell r="D295" t="str">
            <v>day</v>
          </cell>
          <cell r="E295">
            <v>0</v>
          </cell>
          <cell r="F295">
            <v>1400</v>
          </cell>
          <cell r="G295">
            <v>5320</v>
          </cell>
          <cell r="H295">
            <v>0</v>
          </cell>
        </row>
        <row r="296">
          <cell r="C296" t="str">
            <v xml:space="preserve"> - MOB / DEMOB (per set TOOL)</v>
          </cell>
          <cell r="D296" t="str">
            <v>mob/demob</v>
          </cell>
          <cell r="E296">
            <v>0</v>
          </cell>
          <cell r="F296">
            <v>1000</v>
          </cell>
          <cell r="G296">
            <v>3800</v>
          </cell>
          <cell r="H296">
            <v>0</v>
          </cell>
        </row>
        <row r="297">
          <cell r="C297" t="str">
            <v xml:space="preserve"> - LWD specialist </v>
          </cell>
          <cell r="D297" t="str">
            <v>day</v>
          </cell>
          <cell r="E297">
            <v>0</v>
          </cell>
          <cell r="F297">
            <v>800</v>
          </cell>
          <cell r="G297">
            <v>3040</v>
          </cell>
          <cell r="H297">
            <v>0</v>
          </cell>
        </row>
        <row r="298">
          <cell r="C298" t="str">
            <v xml:space="preserve"> - Travelling rate for each LWD specialist </v>
          </cell>
          <cell r="D298" t="str">
            <v>mob/demob</v>
          </cell>
          <cell r="E298">
            <v>0</v>
          </cell>
          <cell r="F298">
            <v>500</v>
          </cell>
          <cell r="G298">
            <v>1900</v>
          </cell>
          <cell r="H298">
            <v>0</v>
          </cell>
        </row>
        <row r="299">
          <cell r="C299" t="str">
            <v xml:space="preserve"> - 8" OD Sonic Tool</v>
          </cell>
          <cell r="D299" t="str">
            <v>day</v>
          </cell>
          <cell r="E299">
            <v>0</v>
          </cell>
          <cell r="F299">
            <v>2000</v>
          </cell>
          <cell r="G299">
            <v>7600</v>
          </cell>
          <cell r="H299">
            <v>0</v>
          </cell>
        </row>
        <row r="300">
          <cell r="C300" t="str">
            <v xml:space="preserve"> - 6-3/4" OD Sonic Tool</v>
          </cell>
          <cell r="D300" t="str">
            <v>day</v>
          </cell>
          <cell r="E300">
            <v>0</v>
          </cell>
          <cell r="F300">
            <v>2000</v>
          </cell>
          <cell r="G300">
            <v>7600</v>
          </cell>
          <cell r="H300">
            <v>0</v>
          </cell>
        </row>
        <row r="301">
          <cell r="C301" t="str">
            <v xml:space="preserve"> - MOB / DEMOB (per set Sonic tool)</v>
          </cell>
          <cell r="D301" t="str">
            <v>mob/demob</v>
          </cell>
          <cell r="E301">
            <v>0</v>
          </cell>
          <cell r="F301">
            <v>2000</v>
          </cell>
          <cell r="G301">
            <v>7600</v>
          </cell>
          <cell r="H301">
            <v>0</v>
          </cell>
        </row>
        <row r="302">
          <cell r="C302" t="str">
            <v xml:space="preserve"> - BAT Sonic charges below rotary table </v>
          </cell>
          <cell r="D302" t="str">
            <v>run</v>
          </cell>
          <cell r="E302">
            <v>0</v>
          </cell>
          <cell r="F302">
            <v>150</v>
          </cell>
          <cell r="G302">
            <v>570</v>
          </cell>
          <cell r="H302">
            <v>0</v>
          </cell>
        </row>
        <row r="303">
          <cell r="C303" t="str">
            <v xml:space="preserve"> - Shear Wave Analysis (per foot)</v>
          </cell>
          <cell r="D303" t="str">
            <v xml:space="preserve">ft </v>
          </cell>
          <cell r="E303">
            <v>0</v>
          </cell>
          <cell r="F303">
            <v>2</v>
          </cell>
          <cell r="G303">
            <v>7.6</v>
          </cell>
          <cell r="H303">
            <v>0</v>
          </cell>
        </row>
        <row r="305">
          <cell r="C305" t="str">
            <v xml:space="preserve"> - 4-3/4" OD TripleCombo  (Density, Porosity, Neutron)</v>
          </cell>
          <cell r="D305" t="str">
            <v>day</v>
          </cell>
          <cell r="E305">
            <v>0</v>
          </cell>
          <cell r="F305">
            <v>12900</v>
          </cell>
          <cell r="G305">
            <v>49020</v>
          </cell>
          <cell r="H305">
            <v>0</v>
          </cell>
        </row>
        <row r="306">
          <cell r="C306" t="str">
            <v xml:space="preserve"> - MOB / DEMOB (per set TOOL)</v>
          </cell>
          <cell r="D306" t="str">
            <v>mob/demob</v>
          </cell>
          <cell r="E306">
            <v>0</v>
          </cell>
          <cell r="F306">
            <v>6500</v>
          </cell>
          <cell r="G306">
            <v>24700</v>
          </cell>
          <cell r="H306">
            <v>0</v>
          </cell>
          <cell r="K306">
            <v>506.32624999999996</v>
          </cell>
          <cell r="M306">
            <v>0</v>
          </cell>
          <cell r="O306">
            <v>506.32624999999996</v>
          </cell>
        </row>
        <row r="309">
          <cell r="B309">
            <v>52160000</v>
          </cell>
          <cell r="C309" t="str">
            <v xml:space="preserve"> CEMENTING SERVICES (DOWELL)</v>
          </cell>
          <cell r="G309">
            <v>0</v>
          </cell>
        </row>
        <row r="310">
          <cell r="C310" t="str">
            <v xml:space="preserve">  - Personnel (Engineer &amp; Helper)]</v>
          </cell>
          <cell r="D310" t="str">
            <v>day</v>
          </cell>
          <cell r="E310">
            <v>33.75</v>
          </cell>
          <cell r="F310">
            <v>320</v>
          </cell>
          <cell r="G310">
            <v>1216</v>
          </cell>
          <cell r="H310">
            <v>41040</v>
          </cell>
        </row>
        <row r="311">
          <cell r="C311" t="str">
            <v xml:space="preserve">  - Equipment Rental</v>
          </cell>
          <cell r="D311" t="str">
            <v>day</v>
          </cell>
          <cell r="E311">
            <v>33.75</v>
          </cell>
          <cell r="F311">
            <v>183.33</v>
          </cell>
          <cell r="G311">
            <v>696.654</v>
          </cell>
          <cell r="H311">
            <v>23512.072499999998</v>
          </cell>
        </row>
        <row r="312">
          <cell r="C312" t="str">
            <v xml:space="preserve">  - Primary cmt job  (flat rate)</v>
          </cell>
          <cell r="D312" t="str">
            <v>job</v>
          </cell>
          <cell r="E312">
            <v>3</v>
          </cell>
          <cell r="F312">
            <v>2000</v>
          </cell>
          <cell r="G312">
            <v>7600</v>
          </cell>
          <cell r="H312">
            <v>22800</v>
          </cell>
        </row>
        <row r="313">
          <cell r="C313" t="str">
            <v xml:space="preserve">  - Misc Pumping</v>
          </cell>
          <cell r="D313" t="str">
            <v>job</v>
          </cell>
          <cell r="E313">
            <v>3</v>
          </cell>
          <cell r="F313">
            <v>200</v>
          </cell>
          <cell r="G313">
            <v>760</v>
          </cell>
          <cell r="H313">
            <v>2280</v>
          </cell>
        </row>
        <row r="314">
          <cell r="C314" t="str">
            <v xml:space="preserve">  - Pre-cmtg, Plug &amp; Squeeze. (flat rate)</v>
          </cell>
          <cell r="D314" t="str">
            <v>job</v>
          </cell>
          <cell r="E314">
            <v>1</v>
          </cell>
          <cell r="F314">
            <v>2000</v>
          </cell>
          <cell r="G314">
            <v>7600</v>
          </cell>
          <cell r="H314">
            <v>7600</v>
          </cell>
        </row>
        <row r="315">
          <cell r="C315" t="str">
            <v xml:space="preserve">  - Misc Charge</v>
          </cell>
          <cell r="D315" t="str">
            <v>job</v>
          </cell>
          <cell r="E315">
            <v>1</v>
          </cell>
          <cell r="F315">
            <v>1000</v>
          </cell>
          <cell r="G315">
            <v>3800</v>
          </cell>
          <cell r="H315">
            <v>1000</v>
          </cell>
        </row>
        <row r="316">
          <cell r="C316" t="str">
            <v xml:space="preserve">  - Mob/Demob</v>
          </cell>
          <cell r="D316" t="str">
            <v>well</v>
          </cell>
          <cell r="E316">
            <v>1</v>
          </cell>
          <cell r="F316">
            <v>937.5</v>
          </cell>
          <cell r="G316">
            <v>3562.5</v>
          </cell>
          <cell r="H316">
            <v>3562.5</v>
          </cell>
          <cell r="I316">
            <v>83.69775961111111</v>
          </cell>
          <cell r="M316">
            <v>18.096812888888888</v>
          </cell>
          <cell r="O316">
            <v>101.7945725</v>
          </cell>
        </row>
        <row r="317">
          <cell r="B317">
            <v>52170000</v>
          </cell>
          <cell r="C317" t="str">
            <v xml:space="preserve"> MUD ENGINEERING (MI)</v>
          </cell>
          <cell r="D317">
            <v>0</v>
          </cell>
          <cell r="E317">
            <v>0</v>
          </cell>
          <cell r="F317">
            <v>0</v>
          </cell>
          <cell r="G317">
            <v>0</v>
          </cell>
          <cell r="H317">
            <v>0</v>
          </cell>
        </row>
        <row r="318">
          <cell r="C318" t="str">
            <v xml:space="preserve">  - Personnel</v>
          </cell>
        </row>
        <row r="319">
          <cell r="C319" t="str">
            <v xml:space="preserve">        Local/expat Engineer</v>
          </cell>
          <cell r="D319" t="str">
            <v>day</v>
          </cell>
          <cell r="E319">
            <v>33.75</v>
          </cell>
          <cell r="F319">
            <v>300</v>
          </cell>
          <cell r="G319">
            <v>1140</v>
          </cell>
          <cell r="H319">
            <v>38475</v>
          </cell>
        </row>
        <row r="320">
          <cell r="C320" t="str">
            <v xml:space="preserve">        B/u Engineer </v>
          </cell>
          <cell r="D320" t="str">
            <v>day</v>
          </cell>
          <cell r="E320">
            <v>33.75</v>
          </cell>
          <cell r="F320">
            <v>280</v>
          </cell>
          <cell r="G320">
            <v>1064</v>
          </cell>
          <cell r="H320">
            <v>35910</v>
          </cell>
        </row>
        <row r="321">
          <cell r="C321" t="str">
            <v xml:space="preserve">  - Jet shear divide</v>
          </cell>
          <cell r="D321" t="str">
            <v>day</v>
          </cell>
          <cell r="E321">
            <v>33.75</v>
          </cell>
          <cell r="F321">
            <v>100</v>
          </cell>
          <cell r="G321">
            <v>380</v>
          </cell>
          <cell r="H321">
            <v>12825</v>
          </cell>
          <cell r="I321">
            <v>71.705999999999989</v>
          </cell>
          <cell r="M321">
            <v>15.504</v>
          </cell>
          <cell r="O321">
            <v>87.21</v>
          </cell>
        </row>
        <row r="322">
          <cell r="C322" t="str">
            <v xml:space="preserve">  CENTRIFUGES (BRANDT)</v>
          </cell>
        </row>
        <row r="323">
          <cell r="C323" t="str">
            <v xml:space="preserve">  - Personnel</v>
          </cell>
          <cell r="D323" t="str">
            <v>day</v>
          </cell>
          <cell r="E323">
            <v>33.75</v>
          </cell>
          <cell r="F323">
            <v>140</v>
          </cell>
          <cell r="G323">
            <v>532</v>
          </cell>
          <cell r="H323">
            <v>17955</v>
          </cell>
        </row>
        <row r="324">
          <cell r="C324" t="str">
            <v xml:space="preserve">  - Mob/Demob for personnel (1 trip)</v>
          </cell>
          <cell r="D324" t="str">
            <v>trip</v>
          </cell>
          <cell r="E324">
            <v>1</v>
          </cell>
          <cell r="F324">
            <v>100</v>
          </cell>
          <cell r="G324">
            <v>380</v>
          </cell>
          <cell r="H324">
            <v>380</v>
          </cell>
        </row>
        <row r="325">
          <cell r="C325" t="str">
            <v xml:space="preserve">  - Equipment Hookup&amp; Comm, Mob/Demob</v>
          </cell>
          <cell r="D325" t="str">
            <v>well</v>
          </cell>
          <cell r="E325">
            <v>0</v>
          </cell>
          <cell r="F325">
            <v>500</v>
          </cell>
          <cell r="G325">
            <v>1900</v>
          </cell>
          <cell r="H325">
            <v>0</v>
          </cell>
        </row>
        <row r="326">
          <cell r="C326" t="str">
            <v xml:space="preserve">  - Equipment Rental (2 unit)</v>
          </cell>
          <cell r="D326" t="str">
            <v>day</v>
          </cell>
          <cell r="E326">
            <v>33.75</v>
          </cell>
          <cell r="F326">
            <v>310</v>
          </cell>
          <cell r="G326">
            <v>1178</v>
          </cell>
          <cell r="H326">
            <v>39757.5</v>
          </cell>
          <cell r="I326">
            <v>47.764944444444446</v>
          </cell>
          <cell r="M326">
            <v>10.327555555555556</v>
          </cell>
          <cell r="O326">
            <v>58.092500000000001</v>
          </cell>
        </row>
        <row r="327">
          <cell r="B327">
            <v>52180000</v>
          </cell>
          <cell r="C327" t="str">
            <v xml:space="preserve"> WELLHEAD SERVICES (VETCO)</v>
          </cell>
        </row>
        <row r="328">
          <cell r="C328" t="str">
            <v xml:space="preserve">  - Personnel</v>
          </cell>
          <cell r="D328" t="str">
            <v>days</v>
          </cell>
          <cell r="E328">
            <v>15</v>
          </cell>
          <cell r="F328">
            <v>1025</v>
          </cell>
          <cell r="G328">
            <v>3895</v>
          </cell>
          <cell r="H328">
            <v>58425</v>
          </cell>
        </row>
        <row r="329">
          <cell r="C329" t="str">
            <v xml:space="preserve">  - Mob/Demob</v>
          </cell>
          <cell r="D329" t="str">
            <v>well</v>
          </cell>
          <cell r="E329">
            <v>1</v>
          </cell>
          <cell r="F329">
            <v>1500</v>
          </cell>
          <cell r="G329">
            <v>5700</v>
          </cell>
          <cell r="H329">
            <v>5700</v>
          </cell>
          <cell r="I329">
            <v>64.125</v>
          </cell>
          <cell r="M329">
            <v>75.525000000000006</v>
          </cell>
          <cell r="O329">
            <v>64.125</v>
          </cell>
        </row>
        <row r="332">
          <cell r="B332">
            <v>52190000</v>
          </cell>
          <cell r="C332" t="str">
            <v xml:space="preserve"> FISHING SERVICES (RED BARON)</v>
          </cell>
          <cell r="G332">
            <v>0</v>
          </cell>
        </row>
        <row r="333">
          <cell r="C333" t="str">
            <v xml:space="preserve">  - Fishing &amp; General Tools Rental</v>
          </cell>
          <cell r="D333" t="str">
            <v>day</v>
          </cell>
          <cell r="E333">
            <v>33.75</v>
          </cell>
          <cell r="F333">
            <v>235</v>
          </cell>
          <cell r="G333">
            <v>893</v>
          </cell>
          <cell r="H333">
            <v>30138.75</v>
          </cell>
        </row>
        <row r="334">
          <cell r="C334" t="str">
            <v xml:space="preserve">  - Personnel (1 man)</v>
          </cell>
          <cell r="D334" t="str">
            <v>day</v>
          </cell>
          <cell r="E334">
            <v>3</v>
          </cell>
          <cell r="F334">
            <v>731.05</v>
          </cell>
          <cell r="G334">
            <v>2777.99</v>
          </cell>
          <cell r="H334">
            <v>8333.9699999999993</v>
          </cell>
        </row>
        <row r="335">
          <cell r="C335" t="str">
            <v xml:space="preserve">  - Mechanical Casing Cutter </v>
          </cell>
        </row>
        <row r="336">
          <cell r="C336" t="str">
            <v xml:space="preserve">        26" to 30" Csg</v>
          </cell>
          <cell r="D336" t="str">
            <v>cut</v>
          </cell>
          <cell r="E336">
            <v>0</v>
          </cell>
          <cell r="F336">
            <v>1266.01</v>
          </cell>
          <cell r="G336">
            <v>4810.8379999999997</v>
          </cell>
          <cell r="H336">
            <v>0</v>
          </cell>
        </row>
        <row r="337">
          <cell r="C337" t="str">
            <v xml:space="preserve">        18-5/8" to 20" Csg</v>
          </cell>
          <cell r="D337" t="str">
            <v>cut</v>
          </cell>
          <cell r="E337">
            <v>0</v>
          </cell>
          <cell r="F337">
            <v>1094.01</v>
          </cell>
          <cell r="G337">
            <v>4157.2379999999994</v>
          </cell>
          <cell r="H337">
            <v>0</v>
          </cell>
        </row>
        <row r="338">
          <cell r="C338" t="str">
            <v xml:space="preserve">        13-3/8"  to 16" Csg</v>
          </cell>
          <cell r="D338" t="str">
            <v>cut</v>
          </cell>
          <cell r="E338">
            <v>1</v>
          </cell>
          <cell r="F338">
            <v>985.61</v>
          </cell>
          <cell r="G338">
            <v>3745.3179999999998</v>
          </cell>
          <cell r="H338">
            <v>3745.3179999999998</v>
          </cell>
        </row>
        <row r="339">
          <cell r="C339" t="str">
            <v xml:space="preserve">        9-5/8"  to 10-3/4" Csg</v>
          </cell>
          <cell r="D339" t="str">
            <v>cut</v>
          </cell>
          <cell r="E339">
            <v>1</v>
          </cell>
          <cell r="F339">
            <v>767.89</v>
          </cell>
          <cell r="G339">
            <v>2917.982</v>
          </cell>
          <cell r="H339">
            <v>2917.982</v>
          </cell>
        </row>
        <row r="340">
          <cell r="C340" t="str">
            <v xml:space="preserve">        7" to 7-5/8" Csg</v>
          </cell>
          <cell r="D340" t="str">
            <v>cut</v>
          </cell>
          <cell r="E340">
            <v>1</v>
          </cell>
          <cell r="F340">
            <v>655.17999999999995</v>
          </cell>
          <cell r="G340">
            <v>2489.6839999999997</v>
          </cell>
          <cell r="H340">
            <v>2489.6839999999997</v>
          </cell>
        </row>
        <row r="341">
          <cell r="C341" t="str">
            <v xml:space="preserve">       6-5/8" OD and below</v>
          </cell>
          <cell r="D341" t="str">
            <v>cut</v>
          </cell>
          <cell r="E341">
            <v>0</v>
          </cell>
          <cell r="F341">
            <v>491.11</v>
          </cell>
          <cell r="G341">
            <v>1866.2180000000001</v>
          </cell>
          <cell r="H341">
            <v>0</v>
          </cell>
        </row>
        <row r="342">
          <cell r="C342" t="str">
            <v xml:space="preserve">  - Permanent Whipstock Sidetrack Assembly</v>
          </cell>
        </row>
        <row r="343">
          <cell r="C343" t="str">
            <v xml:space="preserve">        inside 13-3/8" casing (Mechanical Anchor)</v>
          </cell>
          <cell r="D343" t="str">
            <v>unit</v>
          </cell>
          <cell r="E343">
            <v>0</v>
          </cell>
          <cell r="F343">
            <v>75680</v>
          </cell>
          <cell r="G343">
            <v>287584</v>
          </cell>
          <cell r="H343">
            <v>0</v>
          </cell>
        </row>
        <row r="344">
          <cell r="C344" t="str">
            <v xml:space="preserve">        inside 9-5/8" casing (Mechanical Anchor)</v>
          </cell>
          <cell r="D344" t="str">
            <v>unit</v>
          </cell>
          <cell r="E344">
            <v>0</v>
          </cell>
          <cell r="F344">
            <v>36120</v>
          </cell>
          <cell r="G344">
            <v>137256</v>
          </cell>
          <cell r="H344">
            <v>0</v>
          </cell>
        </row>
        <row r="345">
          <cell r="C345" t="str">
            <v xml:space="preserve">        inside 7" liner</v>
          </cell>
          <cell r="D345" t="str">
            <v>unit</v>
          </cell>
          <cell r="E345">
            <v>0</v>
          </cell>
          <cell r="F345">
            <v>29240</v>
          </cell>
          <cell r="G345">
            <v>111112</v>
          </cell>
          <cell r="H345">
            <v>0</v>
          </cell>
        </row>
        <row r="346">
          <cell r="C346" t="str">
            <v xml:space="preserve">  - Section Miling (Window) Assembly</v>
          </cell>
        </row>
        <row r="347">
          <cell r="C347" t="str">
            <v xml:space="preserve">       13-3/8" - 16" OD</v>
          </cell>
          <cell r="D347" t="str">
            <v>per job</v>
          </cell>
          <cell r="E347">
            <v>0</v>
          </cell>
          <cell r="F347">
            <v>9016.19</v>
          </cell>
          <cell r="G347">
            <v>34261.521999999997</v>
          </cell>
          <cell r="H347">
            <v>0</v>
          </cell>
        </row>
        <row r="348">
          <cell r="C348" t="str">
            <v xml:space="preserve">       9-5/8" - 10-3/4" OD</v>
          </cell>
          <cell r="D348" t="str">
            <v>per job</v>
          </cell>
          <cell r="E348">
            <v>0</v>
          </cell>
          <cell r="F348">
            <v>5160.91</v>
          </cell>
          <cell r="G348">
            <v>19611.457999999999</v>
          </cell>
          <cell r="H348">
            <v>0</v>
          </cell>
        </row>
        <row r="349">
          <cell r="C349" t="str">
            <v xml:space="preserve">       7" - 7-5/8" OD</v>
          </cell>
          <cell r="D349" t="str">
            <v>per job</v>
          </cell>
          <cell r="E349">
            <v>0</v>
          </cell>
          <cell r="F349">
            <v>4326.71</v>
          </cell>
          <cell r="G349">
            <v>16441.498</v>
          </cell>
          <cell r="H349">
            <v>0</v>
          </cell>
        </row>
        <row r="351">
          <cell r="C351" t="str">
            <v xml:space="preserve">  - Consumables</v>
          </cell>
          <cell r="D351" t="str">
            <v>well</v>
          </cell>
          <cell r="E351">
            <v>0</v>
          </cell>
          <cell r="F351">
            <v>5000</v>
          </cell>
          <cell r="G351">
            <v>19000</v>
          </cell>
          <cell r="H351">
            <v>0</v>
          </cell>
          <cell r="I351">
            <v>42.267703999999995</v>
          </cell>
          <cell r="K351">
            <v>5.8045</v>
          </cell>
          <cell r="M351">
            <v>5.3579999999999997</v>
          </cell>
          <cell r="O351">
            <v>47.625704000000006</v>
          </cell>
        </row>
        <row r="352">
          <cell r="B352">
            <v>52200000</v>
          </cell>
          <cell r="C352" t="str">
            <v xml:space="preserve"> ROV SERVICES</v>
          </cell>
          <cell r="D352" t="str">
            <v>well</v>
          </cell>
          <cell r="E352">
            <v>0</v>
          </cell>
          <cell r="F352">
            <v>0</v>
          </cell>
          <cell r="G352">
            <v>0</v>
          </cell>
          <cell r="H352">
            <v>0</v>
          </cell>
          <cell r="I352">
            <v>0</v>
          </cell>
          <cell r="M352">
            <v>0</v>
          </cell>
          <cell r="O352">
            <v>0</v>
          </cell>
        </row>
        <row r="353">
          <cell r="B353">
            <v>52220000</v>
          </cell>
          <cell r="C353" t="str">
            <v xml:space="preserve"> OTHER DRILLING SERVICES (H2S)</v>
          </cell>
        </row>
        <row r="354">
          <cell r="C354" t="str">
            <v xml:space="preserve">  - Consumables</v>
          </cell>
          <cell r="D354" t="str">
            <v>1 system</v>
          </cell>
          <cell r="E354">
            <v>0</v>
          </cell>
          <cell r="G354">
            <v>0</v>
          </cell>
          <cell r="H354">
            <v>0</v>
          </cell>
          <cell r="I354">
            <v>0</v>
          </cell>
          <cell r="M354">
            <v>0</v>
          </cell>
          <cell r="O354">
            <v>0</v>
          </cell>
        </row>
        <row r="355">
          <cell r="C355" t="str">
            <v xml:space="preserve">  - Engineer rates</v>
          </cell>
          <cell r="D355" t="str">
            <v>per man per day</v>
          </cell>
          <cell r="E355">
            <v>0</v>
          </cell>
          <cell r="G355">
            <v>0</v>
          </cell>
          <cell r="H355">
            <v>0</v>
          </cell>
          <cell r="I355">
            <v>0</v>
          </cell>
          <cell r="M355">
            <v>0</v>
          </cell>
          <cell r="O355">
            <v>0</v>
          </cell>
        </row>
        <row r="356">
          <cell r="C356" t="str">
            <v xml:space="preserve">  - Daily charge (Eqpt. + personnel)</v>
          </cell>
          <cell r="D356" t="str">
            <v>Lump sum</v>
          </cell>
          <cell r="E356">
            <v>0</v>
          </cell>
          <cell r="F356">
            <v>59600</v>
          </cell>
          <cell r="G356">
            <v>226480</v>
          </cell>
          <cell r="H356">
            <v>0</v>
          </cell>
          <cell r="I356">
            <v>0</v>
          </cell>
          <cell r="M356">
            <v>0</v>
          </cell>
          <cell r="O356">
            <v>0</v>
          </cell>
        </row>
        <row r="357">
          <cell r="B357">
            <v>52230000</v>
          </cell>
          <cell r="C357" t="str">
            <v xml:space="preserve"> CORING SERVICES(LUMP SUM)  </v>
          </cell>
          <cell r="D357" t="str">
            <v>per job</v>
          </cell>
          <cell r="E357">
            <v>0</v>
          </cell>
          <cell r="F357">
            <v>65000</v>
          </cell>
          <cell r="G357">
            <v>247000</v>
          </cell>
          <cell r="H357">
            <v>0</v>
          </cell>
        </row>
        <row r="358">
          <cell r="C358" t="str">
            <v xml:space="preserve">  - Personnel</v>
          </cell>
          <cell r="D358" t="str">
            <v>day</v>
          </cell>
          <cell r="G358">
            <v>0</v>
          </cell>
          <cell r="H358">
            <v>0</v>
          </cell>
        </row>
        <row r="359">
          <cell r="C359" t="str">
            <v xml:space="preserve">  - Equipment Rental</v>
          </cell>
          <cell r="D359" t="str">
            <v>day</v>
          </cell>
          <cell r="G359">
            <v>0</v>
          </cell>
          <cell r="H359">
            <v>0</v>
          </cell>
          <cell r="I359">
            <v>0</v>
          </cell>
        </row>
        <row r="360">
          <cell r="C360" t="str">
            <v xml:space="preserve">  - Consumables/Spares</v>
          </cell>
          <cell r="D360" t="str">
            <v>well</v>
          </cell>
          <cell r="G360">
            <v>0</v>
          </cell>
          <cell r="H360">
            <v>0</v>
          </cell>
          <cell r="I360">
            <v>0</v>
          </cell>
          <cell r="M360">
            <v>0</v>
          </cell>
          <cell r="O360">
            <v>0</v>
          </cell>
        </row>
        <row r="361">
          <cell r="B361">
            <v>52450000</v>
          </cell>
          <cell r="C361" t="str">
            <v xml:space="preserve"> TUBULAR HANDLING (KST)</v>
          </cell>
          <cell r="G361">
            <v>0</v>
          </cell>
        </row>
        <row r="362">
          <cell r="C362" t="str">
            <v xml:space="preserve">  - Personnel  3man/job/5days percsg) * 5 job</v>
          </cell>
          <cell r="D362" t="str">
            <v>day</v>
          </cell>
          <cell r="E362">
            <v>33.75</v>
          </cell>
          <cell r="F362">
            <v>320</v>
          </cell>
          <cell r="G362">
            <v>1216</v>
          </cell>
          <cell r="H362">
            <v>41040</v>
          </cell>
        </row>
        <row r="363">
          <cell r="C363" t="str">
            <v xml:space="preserve">  - Personnel  for DST 4man/7days </v>
          </cell>
          <cell r="D363" t="str">
            <v>4man/7 day</v>
          </cell>
          <cell r="E363">
            <v>1</v>
          </cell>
          <cell r="F363">
            <v>1240</v>
          </cell>
          <cell r="G363">
            <v>4712</v>
          </cell>
          <cell r="H363">
            <v>4712</v>
          </cell>
        </row>
        <row r="364">
          <cell r="C364" t="str">
            <v xml:space="preserve">  - Handling Equipment rental</v>
          </cell>
          <cell r="D364" t="str">
            <v>day</v>
          </cell>
          <cell r="E364">
            <v>33.75</v>
          </cell>
          <cell r="F364">
            <v>724.4666666666667</v>
          </cell>
          <cell r="G364">
            <v>2752.9733333333334</v>
          </cell>
          <cell r="H364">
            <v>92912.85</v>
          </cell>
          <cell r="I364">
            <v>114.01332111111111</v>
          </cell>
          <cell r="M364">
            <v>163.31637888888889</v>
          </cell>
          <cell r="O364">
            <v>138.66485</v>
          </cell>
        </row>
        <row r="365">
          <cell r="B365">
            <v>52220000</v>
          </cell>
          <cell r="C365" t="str">
            <v>HAMMER FOR PILING 30" CONDUCTOR (BJ)</v>
          </cell>
        </row>
        <row r="366">
          <cell r="C366" t="str">
            <v xml:space="preserve"> - Mob/demob</v>
          </cell>
          <cell r="D366" t="str">
            <v>well</v>
          </cell>
          <cell r="E366">
            <v>0</v>
          </cell>
          <cell r="F366">
            <v>6000</v>
          </cell>
          <cell r="G366">
            <v>22800</v>
          </cell>
          <cell r="H366">
            <v>0</v>
          </cell>
        </row>
        <row r="367">
          <cell r="C367" t="str">
            <v xml:space="preserve">   Standby rate</v>
          </cell>
          <cell r="D367" t="str">
            <v>day</v>
          </cell>
          <cell r="E367">
            <v>0</v>
          </cell>
          <cell r="F367">
            <v>500</v>
          </cell>
          <cell r="G367">
            <v>1900</v>
          </cell>
          <cell r="H367">
            <v>0</v>
          </cell>
        </row>
        <row r="368">
          <cell r="C368" t="str">
            <v xml:space="preserve">    Operating rate</v>
          </cell>
          <cell r="D368" t="str">
            <v>day</v>
          </cell>
          <cell r="E368">
            <v>0</v>
          </cell>
          <cell r="F368">
            <v>1250</v>
          </cell>
          <cell r="G368">
            <v>4750</v>
          </cell>
          <cell r="H368">
            <v>0</v>
          </cell>
        </row>
        <row r="369">
          <cell r="C369" t="str">
            <v xml:space="preserve">    Equipment Rental</v>
          </cell>
          <cell r="D369" t="str">
            <v>day</v>
          </cell>
          <cell r="E369">
            <v>0</v>
          </cell>
          <cell r="F369">
            <v>225</v>
          </cell>
          <cell r="G369">
            <v>855</v>
          </cell>
          <cell r="H369">
            <v>0</v>
          </cell>
        </row>
        <row r="370">
          <cell r="C370" t="str">
            <v xml:space="preserve">    Mob/demob for personnel (2 men)</v>
          </cell>
          <cell r="D370" t="str">
            <v>Trip</v>
          </cell>
          <cell r="E370">
            <v>0</v>
          </cell>
          <cell r="F370">
            <v>400</v>
          </cell>
          <cell r="G370">
            <v>1520</v>
          </cell>
          <cell r="H370">
            <v>0</v>
          </cell>
        </row>
        <row r="371">
          <cell r="C371" t="str">
            <v xml:space="preserve">    Day rate for Hammer Supv</v>
          </cell>
          <cell r="D371" t="str">
            <v>day</v>
          </cell>
          <cell r="E371">
            <v>0</v>
          </cell>
          <cell r="F371">
            <v>375</v>
          </cell>
          <cell r="G371">
            <v>1425</v>
          </cell>
          <cell r="H371">
            <v>0</v>
          </cell>
        </row>
        <row r="372">
          <cell r="C372" t="str">
            <v xml:space="preserve">    Day rate for Hammer Supv asst</v>
          </cell>
          <cell r="D372" t="str">
            <v>day</v>
          </cell>
          <cell r="E372">
            <v>0</v>
          </cell>
          <cell r="F372">
            <v>325</v>
          </cell>
          <cell r="G372">
            <v>1235</v>
          </cell>
          <cell r="H372">
            <v>0</v>
          </cell>
          <cell r="I372">
            <v>0</v>
          </cell>
          <cell r="O372">
            <v>0</v>
          </cell>
        </row>
        <row r="373">
          <cell r="B373">
            <v>52250000</v>
          </cell>
          <cell r="C373" t="str">
            <v xml:space="preserve"> LINER HANGER  (BAKER OIL TOOLS)</v>
          </cell>
          <cell r="G373">
            <v>0</v>
          </cell>
        </row>
        <row r="374">
          <cell r="C374" t="str">
            <v xml:space="preserve">  - Personnel (Expat)</v>
          </cell>
          <cell r="D374" t="str">
            <v>day</v>
          </cell>
          <cell r="E374">
            <v>5</v>
          </cell>
          <cell r="F374">
            <v>900</v>
          </cell>
          <cell r="G374">
            <v>3420</v>
          </cell>
          <cell r="H374">
            <v>17100</v>
          </cell>
        </row>
        <row r="375">
          <cell r="C375" t="str">
            <v xml:space="preserve">  - Personnel (Local)</v>
          </cell>
          <cell r="D375" t="str">
            <v>day</v>
          </cell>
          <cell r="E375">
            <v>0</v>
          </cell>
          <cell r="F375">
            <v>700</v>
          </cell>
          <cell r="G375">
            <v>2660</v>
          </cell>
          <cell r="H375">
            <v>0</v>
          </cell>
        </row>
        <row r="376">
          <cell r="C376" t="str">
            <v xml:space="preserve">  - Hgr assessories + Lump sum per job (9-5/8" x 7")</v>
          </cell>
          <cell r="D376" t="str">
            <v>set</v>
          </cell>
          <cell r="E376">
            <v>1</v>
          </cell>
          <cell r="F376">
            <v>24682.78</v>
          </cell>
          <cell r="G376">
            <v>93794.563999999984</v>
          </cell>
          <cell r="H376">
            <v>93794.563999999984</v>
          </cell>
        </row>
        <row r="377">
          <cell r="C377" t="str">
            <v xml:space="preserve">  - Hgr assessories + Lump sum per job (7" x 4-1/2")</v>
          </cell>
          <cell r="D377" t="str">
            <v>set</v>
          </cell>
          <cell r="E377">
            <v>0</v>
          </cell>
          <cell r="F377">
            <v>24832.55</v>
          </cell>
          <cell r="G377">
            <v>94363.689999999988</v>
          </cell>
          <cell r="H377">
            <v>0</v>
          </cell>
        </row>
        <row r="378">
          <cell r="C378" t="str">
            <v xml:space="preserve">  - Running tool rental rates</v>
          </cell>
          <cell r="D378" t="str">
            <v>days</v>
          </cell>
          <cell r="E378">
            <v>5</v>
          </cell>
          <cell r="F378">
            <v>232</v>
          </cell>
          <cell r="G378">
            <v>881.59999999999991</v>
          </cell>
          <cell r="H378">
            <v>4408</v>
          </cell>
          <cell r="I378">
            <v>0</v>
          </cell>
          <cell r="M378">
            <v>115.30256399999999</v>
          </cell>
          <cell r="O378">
            <v>115.30256399999999</v>
          </cell>
        </row>
        <row r="379">
          <cell r="B379">
            <v>52000000</v>
          </cell>
          <cell r="C379" t="str">
            <v xml:space="preserve"> ENG. &amp; LAB. SERVICES</v>
          </cell>
          <cell r="D379" t="str">
            <v>well</v>
          </cell>
          <cell r="E379">
            <v>1</v>
          </cell>
          <cell r="F379">
            <v>4000</v>
          </cell>
          <cell r="G379">
            <v>15200</v>
          </cell>
          <cell r="H379">
            <v>15200</v>
          </cell>
          <cell r="I379">
            <v>12.497777777777777</v>
          </cell>
          <cell r="M379">
            <v>17.902222222222221</v>
          </cell>
          <cell r="O379">
            <v>15.2</v>
          </cell>
        </row>
        <row r="380">
          <cell r="B380">
            <v>52280000</v>
          </cell>
          <cell r="C380" t="str">
            <v xml:space="preserve"> WEATHER FORECASTING</v>
          </cell>
          <cell r="D380" t="str">
            <v>day</v>
          </cell>
          <cell r="E380">
            <v>33.75</v>
          </cell>
          <cell r="F380">
            <v>11</v>
          </cell>
          <cell r="G380">
            <v>41.8</v>
          </cell>
          <cell r="H380">
            <v>1410.75</v>
          </cell>
          <cell r="I380">
            <v>1.1599499999999998</v>
          </cell>
          <cell r="M380">
            <v>1.6615499999999999</v>
          </cell>
          <cell r="O380">
            <v>1.4107499999999999</v>
          </cell>
        </row>
        <row r="381">
          <cell r="B381">
            <v>52290000</v>
          </cell>
          <cell r="C381" t="str">
            <v xml:space="preserve"> DRILLSTRING TOOL RENTAL</v>
          </cell>
        </row>
        <row r="382">
          <cell r="C382" t="str">
            <v xml:space="preserve">     Lump sump rental of 6-5/8' HWDP</v>
          </cell>
          <cell r="D382" t="str">
            <v>day</v>
          </cell>
          <cell r="E382">
            <v>33.75</v>
          </cell>
          <cell r="F382">
            <v>514</v>
          </cell>
          <cell r="G382">
            <v>1953.1999999999998</v>
          </cell>
          <cell r="H382">
            <v>65920.5</v>
          </cell>
          <cell r="I382">
            <v>54.201300000000003</v>
          </cell>
          <cell r="O382">
            <v>65.920500000000004</v>
          </cell>
        </row>
        <row r="383">
          <cell r="B383">
            <v>52300000</v>
          </cell>
          <cell r="C383" t="str">
            <v xml:space="preserve"> INSPECTION SERVICES</v>
          </cell>
          <cell r="D383" t="str">
            <v>well</v>
          </cell>
          <cell r="E383">
            <v>1</v>
          </cell>
          <cell r="F383">
            <v>10000</v>
          </cell>
          <cell r="G383">
            <v>38000</v>
          </cell>
          <cell r="H383">
            <v>38000</v>
          </cell>
          <cell r="I383">
            <v>31.244444444444444</v>
          </cell>
          <cell r="M383" t="str">
            <v>-</v>
          </cell>
          <cell r="O383">
            <v>38</v>
          </cell>
        </row>
        <row r="384">
          <cell r="B384">
            <v>52530000</v>
          </cell>
          <cell r="C384" t="str">
            <v xml:space="preserve"> WIRELINE SERVICES (slickline)</v>
          </cell>
          <cell r="D384" t="str">
            <v>day</v>
          </cell>
          <cell r="E384">
            <v>0</v>
          </cell>
          <cell r="F384">
            <v>0</v>
          </cell>
          <cell r="G384">
            <v>0</v>
          </cell>
          <cell r="H384">
            <v>0</v>
          </cell>
          <cell r="I384">
            <v>0</v>
          </cell>
          <cell r="M384">
            <v>0</v>
          </cell>
          <cell r="O384">
            <v>0</v>
          </cell>
        </row>
        <row r="385">
          <cell r="B385">
            <v>91210000</v>
          </cell>
          <cell r="C385" t="str">
            <v xml:space="preserve"> FIXED WING - 4 man/return flight (w/ m'sia)</v>
          </cell>
          <cell r="D385" t="str">
            <v>2 trip/mth</v>
          </cell>
          <cell r="E385">
            <v>2</v>
          </cell>
          <cell r="F385">
            <v>250</v>
          </cell>
          <cell r="G385">
            <v>950</v>
          </cell>
          <cell r="H385">
            <v>1900</v>
          </cell>
          <cell r="I385">
            <v>1.5622222222222222</v>
          </cell>
          <cell r="M385">
            <v>0.33777777777777779</v>
          </cell>
          <cell r="O385">
            <v>1.9</v>
          </cell>
        </row>
        <row r="386">
          <cell r="C386" t="str">
            <v xml:space="preserve">                      - 4 man/return flight(e/m'sia)   </v>
          </cell>
          <cell r="D386" t="str">
            <v>2 trip/mth</v>
          </cell>
          <cell r="E386">
            <v>0</v>
          </cell>
          <cell r="F386">
            <v>1684</v>
          </cell>
          <cell r="G386">
            <v>6399.2</v>
          </cell>
          <cell r="H386">
            <v>0</v>
          </cell>
          <cell r="I386">
            <v>0</v>
          </cell>
          <cell r="M386">
            <v>0</v>
          </cell>
          <cell r="O386">
            <v>0</v>
          </cell>
        </row>
        <row r="387">
          <cell r="B387">
            <v>91210000</v>
          </cell>
          <cell r="C387" t="str">
            <v xml:space="preserve"> HELICOPTER  </v>
          </cell>
        </row>
        <row r="388">
          <cell r="C388" t="str">
            <v xml:space="preserve"> - Flying charge for first flight</v>
          </cell>
          <cell r="D388" t="str">
            <v>flight</v>
          </cell>
          <cell r="E388">
            <v>1</v>
          </cell>
          <cell r="F388">
            <v>3980</v>
          </cell>
          <cell r="G388">
            <v>15124</v>
          </cell>
          <cell r="H388">
            <v>15124</v>
          </cell>
          <cell r="Q388" t="str">
            <v>3 flights /week</v>
          </cell>
        </row>
        <row r="389">
          <cell r="C389" t="str">
            <v xml:space="preserve"> - Additional flight</v>
          </cell>
          <cell r="D389" t="str">
            <v>flight</v>
          </cell>
          <cell r="E389">
            <v>15</v>
          </cell>
          <cell r="F389">
            <v>2826</v>
          </cell>
          <cell r="G389">
            <v>10738.8</v>
          </cell>
          <cell r="H389">
            <v>161082</v>
          </cell>
        </row>
        <row r="390">
          <cell r="I390">
            <v>144.88048888888886</v>
          </cell>
          <cell r="M390">
            <v>207.53151111111109</v>
          </cell>
          <cell r="O390">
            <v>176.20599999999999</v>
          </cell>
        </row>
        <row r="391">
          <cell r="B391">
            <v>91230000</v>
          </cell>
          <cell r="C391" t="str">
            <v xml:space="preserve"> SUPPLY CUM A/H VESSEL (2)</v>
          </cell>
          <cell r="D391">
            <v>0</v>
          </cell>
          <cell r="E391">
            <v>0</v>
          </cell>
          <cell r="G391">
            <v>0</v>
          </cell>
          <cell r="H391">
            <v>0</v>
          </cell>
        </row>
        <row r="392">
          <cell r="C392" t="str">
            <v xml:space="preserve"> - 2 AHTV (TUDAN &amp; OIL HUSTLER)</v>
          </cell>
          <cell r="D392" t="str">
            <v>day</v>
          </cell>
          <cell r="E392">
            <v>33.75</v>
          </cell>
          <cell r="F392">
            <v>15000</v>
          </cell>
          <cell r="G392">
            <v>57000</v>
          </cell>
          <cell r="H392">
            <v>1923750</v>
          </cell>
        </row>
        <row r="393">
          <cell r="C393" t="str">
            <v xml:space="preserve"> - 2 SV</v>
          </cell>
          <cell r="D393" t="str">
            <v>day</v>
          </cell>
          <cell r="E393">
            <v>0</v>
          </cell>
          <cell r="F393">
            <v>12000</v>
          </cell>
          <cell r="G393">
            <v>45600</v>
          </cell>
          <cell r="H393">
            <v>0</v>
          </cell>
          <cell r="I393">
            <v>1581.75</v>
          </cell>
          <cell r="M393">
            <v>2265.75</v>
          </cell>
          <cell r="O393">
            <v>1923.75</v>
          </cell>
        </row>
        <row r="394">
          <cell r="B394">
            <v>52000000</v>
          </cell>
          <cell r="C394" t="str">
            <v xml:space="preserve"> SUPERVISION - Drlg Supt &amp; Drlg Supv.</v>
          </cell>
          <cell r="D394" t="str">
            <v>day</v>
          </cell>
          <cell r="E394">
            <v>33.75</v>
          </cell>
          <cell r="F394">
            <v>3500</v>
          </cell>
          <cell r="G394">
            <v>13300</v>
          </cell>
          <cell r="H394">
            <v>448875</v>
          </cell>
          <cell r="I394">
            <v>369.07499999999999</v>
          </cell>
          <cell r="M394">
            <v>528.67499999999995</v>
          </cell>
          <cell r="O394">
            <v>448.875</v>
          </cell>
        </row>
        <row r="395">
          <cell r="B395" t="str">
            <v xml:space="preserve"> 91250000</v>
          </cell>
          <cell r="C395" t="str">
            <v xml:space="preserve"> SUPPLY BASE  </v>
          </cell>
          <cell r="D395" t="str">
            <v>day</v>
          </cell>
          <cell r="E395">
            <v>33.75</v>
          </cell>
          <cell r="F395">
            <v>2000</v>
          </cell>
          <cell r="G395">
            <v>7600</v>
          </cell>
          <cell r="H395">
            <v>256500</v>
          </cell>
          <cell r="I395">
            <v>210.9</v>
          </cell>
          <cell r="M395">
            <v>302.10000000000002</v>
          </cell>
          <cell r="O395">
            <v>256.5</v>
          </cell>
        </row>
        <row r="396">
          <cell r="B396">
            <v>91210000</v>
          </cell>
          <cell r="C396" t="str">
            <v xml:space="preserve"> HELIBASE </v>
          </cell>
          <cell r="D396" t="str">
            <v>day</v>
          </cell>
          <cell r="E396">
            <v>33.75</v>
          </cell>
          <cell r="F396">
            <v>1862</v>
          </cell>
          <cell r="G396">
            <v>7075.5999999999995</v>
          </cell>
          <cell r="H396">
            <v>238801.49999999997</v>
          </cell>
          <cell r="I396">
            <v>196.34789999999998</v>
          </cell>
          <cell r="M396">
            <v>281.25509999999997</v>
          </cell>
          <cell r="O396">
            <v>238.80149999999998</v>
          </cell>
        </row>
        <row r="397">
          <cell r="B397" t="str">
            <v xml:space="preserve"> 88020000</v>
          </cell>
          <cell r="C397" t="str">
            <v xml:space="preserve"> COMMUNICATION</v>
          </cell>
          <cell r="D397" t="str">
            <v>day</v>
          </cell>
          <cell r="E397">
            <v>33.75</v>
          </cell>
          <cell r="F397">
            <v>500</v>
          </cell>
          <cell r="G397">
            <v>1900</v>
          </cell>
          <cell r="H397">
            <v>64125</v>
          </cell>
          <cell r="I397">
            <v>52.724999999999994</v>
          </cell>
          <cell r="M397">
            <v>75.525000000000006</v>
          </cell>
          <cell r="O397">
            <v>64.125</v>
          </cell>
        </row>
        <row r="398">
          <cell r="B398" t="str">
            <v xml:space="preserve"> 70490000</v>
          </cell>
          <cell r="C398" t="str">
            <v xml:space="preserve"> INSURANCE</v>
          </cell>
          <cell r="D398" t="str">
            <v>meter</v>
          </cell>
          <cell r="E398">
            <v>2226</v>
          </cell>
          <cell r="F398">
            <v>26.9</v>
          </cell>
          <cell r="G398">
            <v>102.21999999999998</v>
          </cell>
          <cell r="H398">
            <v>227541.71999999997</v>
          </cell>
          <cell r="I398">
            <v>187.08985866666663</v>
          </cell>
          <cell r="M398">
            <v>267.99358133333328</v>
          </cell>
          <cell r="O398">
            <v>227.54171999999997</v>
          </cell>
        </row>
        <row r="399">
          <cell r="G399" t="str">
            <v>SUB-TOTAL (RM K)</v>
          </cell>
          <cell r="I399">
            <v>14492.282323188892</v>
          </cell>
          <cell r="K399">
            <v>2544.1658350000002</v>
          </cell>
          <cell r="M399">
            <v>8793.0519657777768</v>
          </cell>
          <cell r="O399">
            <v>21063.412697299998</v>
          </cell>
        </row>
        <row r="400">
          <cell r="G400" t="str">
            <v>SUB-TOTAL (USD K)</v>
          </cell>
          <cell r="I400">
            <v>3813.7585061023401</v>
          </cell>
          <cell r="K400">
            <v>669.51732500000014</v>
          </cell>
          <cell r="M400">
            <v>2313.9610436257308</v>
          </cell>
          <cell r="O400">
            <v>5543.0033413947367</v>
          </cell>
        </row>
        <row r="402">
          <cell r="B402" t="str">
            <v>ESTIMATED COST SUMMARY</v>
          </cell>
          <cell r="D402" t="str">
            <v>RM '000</v>
          </cell>
          <cell r="E402" t="str">
            <v>USD '000</v>
          </cell>
        </row>
        <row r="403">
          <cell r="C403" t="str">
            <v>TOTAL COST  - DRY HOLE</v>
          </cell>
          <cell r="D403">
            <v>14492.282323188892</v>
          </cell>
          <cell r="E403">
            <v>3813.7585061023401</v>
          </cell>
          <cell r="N403">
            <v>25829.500123966667</v>
          </cell>
        </row>
        <row r="404">
          <cell r="C404" t="str">
            <v>TOTAL COST  WITH  PROD TEST</v>
          </cell>
          <cell r="D404">
            <v>21063.412697299998</v>
          </cell>
          <cell r="E404">
            <v>5543.0033413947367</v>
          </cell>
        </row>
        <row r="405">
          <cell r="N405">
            <v>4766.0874266666688</v>
          </cell>
        </row>
        <row r="406">
          <cell r="B406" t="str">
            <v>ESTIMATED COST BREAKDOWN</v>
          </cell>
          <cell r="D406" t="str">
            <v>RM '000</v>
          </cell>
          <cell r="E406" t="str">
            <v>USD '000</v>
          </cell>
        </row>
        <row r="407">
          <cell r="C407" t="str">
            <v xml:space="preserve">DRILLING </v>
          </cell>
          <cell r="D407">
            <v>14492.282323188892</v>
          </cell>
          <cell r="E407">
            <v>3813.7585061023401</v>
          </cell>
        </row>
        <row r="408">
          <cell r="C408" t="str">
            <v>FORMATION EVALUATION</v>
          </cell>
          <cell r="D408">
            <v>2544.1658350000002</v>
          </cell>
          <cell r="E408">
            <v>669.51732500000014</v>
          </cell>
        </row>
        <row r="409">
          <cell r="C409" t="str">
            <v>RUNNING THE LAST CSG+TEST</v>
          </cell>
          <cell r="D409">
            <v>8793.0519657777768</v>
          </cell>
          <cell r="E409">
            <v>2313.9610436257308</v>
          </cell>
        </row>
        <row r="410">
          <cell r="C410" t="str">
            <v>TOTAL</v>
          </cell>
          <cell r="D410">
            <v>25829.500123966671</v>
          </cell>
          <cell r="E410">
            <v>6797.2368747280707</v>
          </cell>
        </row>
      </sheetData>
      <sheetData sheetId="2"/>
      <sheetData sheetId="3"/>
      <sheetData sheetId="4"/>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ENYALANG-A"/>
      <sheetName val="DETAIL KENYALANG-A"/>
      <sheetName val="SUMMARY 2"/>
      <sheetName val="SUMMARY KENYALANG-A"/>
      <sheetName val=" KPI "/>
    </sheetNames>
    <sheetDataSet>
      <sheetData sheetId="0"/>
      <sheetData sheetId="1" refreshError="1">
        <row r="1">
          <cell r="I1">
            <v>0</v>
          </cell>
        </row>
        <row r="3">
          <cell r="B3" t="str">
            <v>AUTHORISATION FOR EXPENDITURE</v>
          </cell>
        </row>
        <row r="6">
          <cell r="C6" t="str">
            <v xml:space="preserve"> WELL NAME                  </v>
          </cell>
          <cell r="D6" t="str">
            <v>:</v>
          </cell>
          <cell r="E6" t="str">
            <v>Kenyalang - A</v>
          </cell>
          <cell r="H6" t="str">
            <v>WELL TYPE (1-VER OR 2-DEV)  :</v>
          </cell>
          <cell r="J6">
            <v>1</v>
          </cell>
          <cell r="P6">
            <v>1</v>
          </cell>
        </row>
        <row r="7">
          <cell r="C7" t="str">
            <v xml:space="preserve"> LOCATION (FROM BINTULU)</v>
          </cell>
          <cell r="E7">
            <v>90</v>
          </cell>
          <cell r="F7" t="str">
            <v>KM</v>
          </cell>
          <cell r="H7" t="str">
            <v>DRY HOLE BASIS :</v>
          </cell>
          <cell r="I7">
            <v>27.75</v>
          </cell>
          <cell r="J7" t="str">
            <v xml:space="preserve"> Days</v>
          </cell>
          <cell r="K7" t="str">
            <v>LOGGING</v>
          </cell>
          <cell r="L7">
            <v>6.5</v>
          </cell>
          <cell r="M7" t="str">
            <v>Days</v>
          </cell>
          <cell r="O7">
            <v>27.75</v>
          </cell>
          <cell r="P7" t="str">
            <v xml:space="preserve"> Days</v>
          </cell>
        </row>
        <row r="8">
          <cell r="C8" t="str">
            <v xml:space="preserve"> TOTAL DEPTH               </v>
          </cell>
          <cell r="D8" t="str">
            <v>:</v>
          </cell>
          <cell r="E8">
            <v>2226</v>
          </cell>
          <cell r="F8" t="str">
            <v>m-MDRKB</v>
          </cell>
          <cell r="H8" t="str">
            <v>PROD.TESTING (1DST)</v>
          </cell>
          <cell r="I8">
            <v>6</v>
          </cell>
          <cell r="J8" t="str">
            <v xml:space="preserve"> Days</v>
          </cell>
          <cell r="O8">
            <v>6</v>
          </cell>
          <cell r="P8" t="str">
            <v xml:space="preserve"> Days</v>
          </cell>
        </row>
        <row r="9">
          <cell r="C9" t="str">
            <v xml:space="preserve"> 30" STRUCTURAL        </v>
          </cell>
          <cell r="D9" t="str">
            <v>:</v>
          </cell>
          <cell r="E9">
            <v>0</v>
          </cell>
          <cell r="F9" t="str">
            <v>m-MDRKB</v>
          </cell>
          <cell r="H9" t="str">
            <v>TOTAL DAYS  :</v>
          </cell>
          <cell r="I9">
            <v>33.75</v>
          </cell>
          <cell r="J9" t="str">
            <v xml:space="preserve"> Days</v>
          </cell>
          <cell r="O9">
            <v>33.75</v>
          </cell>
          <cell r="P9" t="str">
            <v xml:space="preserve"> Days</v>
          </cell>
        </row>
        <row r="10">
          <cell r="C10" t="str">
            <v>21 1/2"  or   20" STRUCTURAL</v>
          </cell>
          <cell r="E10">
            <v>0</v>
          </cell>
          <cell r="F10" t="str">
            <v>m-MDRKB</v>
          </cell>
        </row>
        <row r="11">
          <cell r="C11" t="str">
            <v xml:space="preserve"> 13 3/8" CASING  </v>
          </cell>
          <cell r="D11" t="str">
            <v>:</v>
          </cell>
          <cell r="E11">
            <v>500</v>
          </cell>
          <cell r="F11" t="str">
            <v>m-MDRKB</v>
          </cell>
          <cell r="H11" t="str">
            <v>RIG (1-JACK-UP OR 2-FLOATER)  :</v>
          </cell>
          <cell r="J11">
            <v>2</v>
          </cell>
          <cell r="P11">
            <v>2</v>
          </cell>
        </row>
        <row r="12">
          <cell r="C12" t="str">
            <v xml:space="preserve"> 9 5/8" CASING  </v>
          </cell>
          <cell r="D12" t="str">
            <v>:</v>
          </cell>
          <cell r="E12">
            <v>1232</v>
          </cell>
          <cell r="F12" t="str">
            <v>m-MDRKB</v>
          </cell>
          <cell r="H12" t="str">
            <v>CORING (1-YES OR 2-NO)  :</v>
          </cell>
          <cell r="J12">
            <v>2</v>
          </cell>
          <cell r="L12" t="str">
            <v>Note : For Dry Hole cost, services is 1 DST x (32/38)</v>
          </cell>
        </row>
        <row r="13">
          <cell r="C13" t="str">
            <v>7" LINER</v>
          </cell>
          <cell r="D13" t="str">
            <v>:</v>
          </cell>
          <cell r="E13">
            <v>2226</v>
          </cell>
          <cell r="F13" t="str">
            <v>m-MDRKB</v>
          </cell>
        </row>
        <row r="14">
          <cell r="H14" t="str">
            <v>US$1.00 TO M$ :</v>
          </cell>
          <cell r="I14">
            <v>3.8</v>
          </cell>
          <cell r="O14">
            <v>3.8</v>
          </cell>
        </row>
        <row r="15">
          <cell r="B15" t="str">
            <v>PIF</v>
          </cell>
          <cell r="F15" t="str">
            <v xml:space="preserve">                  COST/UNIT</v>
          </cell>
          <cell r="H15" t="str">
            <v>COST</v>
          </cell>
          <cell r="I15" t="str">
            <v>DRY HOLE BASIS</v>
          </cell>
          <cell r="M15" t="str">
            <v>TESTING</v>
          </cell>
          <cell r="O15" t="str">
            <v>TOTAL</v>
          </cell>
        </row>
        <row r="16">
          <cell r="B16" t="str">
            <v>CODE</v>
          </cell>
          <cell r="C16" t="str">
            <v>DESCRIPTION</v>
          </cell>
          <cell r="D16" t="str">
            <v>UNIT</v>
          </cell>
          <cell r="E16" t="str">
            <v>QTY</v>
          </cell>
          <cell r="I16" t="str">
            <v>DRILLING</v>
          </cell>
          <cell r="K16" t="str">
            <v>LOGGING</v>
          </cell>
          <cell r="M16" t="str">
            <v xml:space="preserve"> (1 DST)</v>
          </cell>
          <cell r="O16">
            <v>33.75</v>
          </cell>
          <cell r="P16" t="str">
            <v>DAYS</v>
          </cell>
          <cell r="Q16" t="str">
            <v>REMARKS</v>
          </cell>
        </row>
        <row r="17">
          <cell r="F17" t="str">
            <v>USD</v>
          </cell>
          <cell r="G17" t="str">
            <v>RM</v>
          </cell>
          <cell r="H17" t="str">
            <v>RM</v>
          </cell>
          <cell r="I17">
            <v>27.75</v>
          </cell>
          <cell r="J17" t="str">
            <v>DAYS</v>
          </cell>
          <cell r="K17">
            <v>6.5</v>
          </cell>
          <cell r="L17" t="str">
            <v>DAYS</v>
          </cell>
          <cell r="M17">
            <v>6</v>
          </cell>
          <cell r="N17" t="str">
            <v>DAYS</v>
          </cell>
          <cell r="O17" t="str">
            <v>(RM' K)</v>
          </cell>
        </row>
        <row r="18">
          <cell r="B18">
            <v>40040000</v>
          </cell>
          <cell r="C18" t="str">
            <v xml:space="preserve"> CASING</v>
          </cell>
        </row>
        <row r="19">
          <cell r="C19" t="str">
            <v xml:space="preserve">  - 30" 0D ,X-52, 310# ST2 (MITCO)</v>
          </cell>
          <cell r="D19" t="str">
            <v>joint</v>
          </cell>
          <cell r="E19">
            <v>0</v>
          </cell>
          <cell r="F19">
            <v>7051.8</v>
          </cell>
          <cell r="G19">
            <v>26796.84</v>
          </cell>
          <cell r="H19">
            <v>0</v>
          </cell>
        </row>
        <row r="20">
          <cell r="C20" t="str">
            <v xml:space="preserve">  - 30" 0D ,X-52, 310# ST2, Shoe Joint</v>
          </cell>
          <cell r="D20" t="str">
            <v>joint</v>
          </cell>
          <cell r="E20">
            <v>0</v>
          </cell>
          <cell r="F20">
            <v>7677.6</v>
          </cell>
          <cell r="G20">
            <v>29174.880000000001</v>
          </cell>
          <cell r="H20">
            <v>0</v>
          </cell>
        </row>
        <row r="21">
          <cell r="C21" t="str">
            <v xml:space="preserve">  - 30" 0D ,X-52, 310# JV-LW (MITCO)</v>
          </cell>
          <cell r="D21" t="str">
            <v>joint</v>
          </cell>
          <cell r="E21">
            <v>0</v>
          </cell>
          <cell r="F21">
            <v>6397</v>
          </cell>
          <cell r="G21">
            <v>24308.6</v>
          </cell>
          <cell r="H21">
            <v>0</v>
          </cell>
        </row>
        <row r="22">
          <cell r="C22" t="str">
            <v xml:space="preserve">  - 30" 0D ,X-52, 310# JV-LW, Shoe Joint (MITCO)</v>
          </cell>
          <cell r="D22" t="str">
            <v>joint</v>
          </cell>
          <cell r="E22">
            <v>0</v>
          </cell>
          <cell r="F22">
            <v>5221</v>
          </cell>
          <cell r="G22">
            <v>19839.8</v>
          </cell>
          <cell r="H22">
            <v>0</v>
          </cell>
        </row>
        <row r="23">
          <cell r="C23" t="str">
            <v xml:space="preserve">  - 21 1/2" 1"WT, X-80, LS-2 MTM</v>
          </cell>
          <cell r="D23" t="str">
            <v>joint</v>
          </cell>
          <cell r="E23">
            <v>0</v>
          </cell>
          <cell r="F23">
            <v>5000</v>
          </cell>
          <cell r="G23">
            <v>19000</v>
          </cell>
          <cell r="H23">
            <v>0</v>
          </cell>
        </row>
        <row r="24">
          <cell r="C24" t="str">
            <v xml:space="preserve">  - 20" OD, 0.625" WT, Boss, X-56 (MITCO)</v>
          </cell>
          <cell r="D24" t="str">
            <v>joint</v>
          </cell>
          <cell r="E24">
            <v>0</v>
          </cell>
          <cell r="F24">
            <v>1852.19</v>
          </cell>
          <cell r="G24">
            <v>7038.3220000000001</v>
          </cell>
          <cell r="H24">
            <v>0</v>
          </cell>
        </row>
        <row r="25">
          <cell r="C25" t="str">
            <v xml:space="preserve">  - 20" OD, 0.625" WT, Boss, X-56, Shoe Joint (MITCO)</v>
          </cell>
          <cell r="D25" t="str">
            <v>joint</v>
          </cell>
          <cell r="E25">
            <v>0</v>
          </cell>
          <cell r="F25">
            <v>5059.28</v>
          </cell>
          <cell r="G25">
            <v>19225.263999999999</v>
          </cell>
          <cell r="H25">
            <v>0</v>
          </cell>
        </row>
        <row r="26">
          <cell r="C26" t="str">
            <v xml:space="preserve">  - 13 3/8" OD,L-80, BTC, 54.5#  - Numingas</v>
          </cell>
          <cell r="D26" t="str">
            <v>joint</v>
          </cell>
          <cell r="E26">
            <v>45</v>
          </cell>
          <cell r="F26">
            <v>1408.8</v>
          </cell>
          <cell r="G26">
            <v>5353.44</v>
          </cell>
          <cell r="H26">
            <v>240904.8</v>
          </cell>
        </row>
        <row r="27">
          <cell r="C27" t="str">
            <v xml:space="preserve">  - 9-5/8" OD, 47#, L-80, BTC - Numingas</v>
          </cell>
          <cell r="D27" t="str">
            <v>joint</v>
          </cell>
          <cell r="E27">
            <v>110</v>
          </cell>
          <cell r="F27">
            <v>835.6</v>
          </cell>
          <cell r="G27">
            <v>3175.2799999999997</v>
          </cell>
          <cell r="H27">
            <v>349280.8</v>
          </cell>
        </row>
        <row r="28">
          <cell r="C28" t="str">
            <v xml:space="preserve">  - 9-5/8" OD, 53#, C-95,BTC (TRANSTECH)</v>
          </cell>
          <cell r="D28" t="str">
            <v>joint</v>
          </cell>
          <cell r="E28">
            <v>0</v>
          </cell>
          <cell r="F28">
            <v>1278.8</v>
          </cell>
          <cell r="G28">
            <v>4859.4399999999996</v>
          </cell>
          <cell r="H28">
            <v>0</v>
          </cell>
        </row>
        <row r="29">
          <cell r="C29" t="str">
            <v xml:space="preserve">  - 7" OD, 32 #, P-110, NSCC ( COMMSIGN )</v>
          </cell>
          <cell r="D29" t="str">
            <v>joint</v>
          </cell>
          <cell r="E29">
            <v>0</v>
          </cell>
          <cell r="F29">
            <v>761.2</v>
          </cell>
          <cell r="G29">
            <v>2892.56</v>
          </cell>
          <cell r="H29">
            <v>0</v>
          </cell>
        </row>
        <row r="30">
          <cell r="C30" t="str">
            <v xml:space="preserve">  - 7" OD, 29 #, L-80 BTC</v>
          </cell>
          <cell r="D30" t="str">
            <v>joint</v>
          </cell>
          <cell r="E30">
            <v>100</v>
          </cell>
          <cell r="F30">
            <v>761.2</v>
          </cell>
          <cell r="G30">
            <v>2892.56</v>
          </cell>
          <cell r="H30">
            <v>289256</v>
          </cell>
        </row>
        <row r="31">
          <cell r="C31" t="str">
            <v xml:space="preserve"> - 20" x 18-3/8" csg swage(VETCO)</v>
          </cell>
          <cell r="D31" t="str">
            <v>joint</v>
          </cell>
          <cell r="E31">
            <v>0</v>
          </cell>
          <cell r="F31">
            <v>3485</v>
          </cell>
          <cell r="G31">
            <v>13243</v>
          </cell>
          <cell r="H31">
            <v>0</v>
          </cell>
        </row>
        <row r="32">
          <cell r="C32" t="str">
            <v xml:space="preserve"> - 21 1/2" x 20" csg swage(VETCO)</v>
          </cell>
          <cell r="D32" t="str">
            <v>joint</v>
          </cell>
          <cell r="E32">
            <v>0</v>
          </cell>
          <cell r="F32">
            <v>10000</v>
          </cell>
          <cell r="G32">
            <v>38000</v>
          </cell>
          <cell r="H32">
            <v>0</v>
          </cell>
        </row>
        <row r="33">
          <cell r="C33" t="str">
            <v xml:space="preserve">  - Coupling for 30" csg</v>
          </cell>
          <cell r="D33" t="str">
            <v>pc</v>
          </cell>
          <cell r="E33">
            <v>0</v>
          </cell>
          <cell r="F33">
            <v>2500</v>
          </cell>
          <cell r="G33">
            <v>9500</v>
          </cell>
          <cell r="H33">
            <v>0</v>
          </cell>
        </row>
        <row r="34">
          <cell r="C34" t="str">
            <v xml:space="preserve">  - Coupling for 20 " csg</v>
          </cell>
          <cell r="D34" t="str">
            <v>pc</v>
          </cell>
          <cell r="E34">
            <v>0</v>
          </cell>
          <cell r="F34">
            <v>1500</v>
          </cell>
          <cell r="G34">
            <v>5700</v>
          </cell>
          <cell r="H34">
            <v>0</v>
          </cell>
        </row>
        <row r="35">
          <cell r="C35" t="str">
            <v xml:space="preserve">  - Coupling for 13 3/8" csg</v>
          </cell>
          <cell r="D35" t="str">
            <v>pc</v>
          </cell>
          <cell r="E35">
            <v>45</v>
          </cell>
          <cell r="F35">
            <v>500</v>
          </cell>
          <cell r="G35">
            <v>1900</v>
          </cell>
          <cell r="H35">
            <v>85500</v>
          </cell>
        </row>
        <row r="36">
          <cell r="C36" t="str">
            <v xml:space="preserve">  - Coupling for 9 5/8" csg</v>
          </cell>
          <cell r="D36" t="str">
            <v>pc</v>
          </cell>
          <cell r="E36">
            <v>110</v>
          </cell>
          <cell r="F36">
            <v>150</v>
          </cell>
          <cell r="G36">
            <v>570</v>
          </cell>
          <cell r="H36">
            <v>62700</v>
          </cell>
        </row>
        <row r="37">
          <cell r="C37" t="str">
            <v xml:space="preserve">  - Coupling for 7" csg </v>
          </cell>
          <cell r="D37" t="str">
            <v>pc</v>
          </cell>
          <cell r="E37">
            <v>100</v>
          </cell>
          <cell r="F37">
            <v>100</v>
          </cell>
          <cell r="G37">
            <v>380</v>
          </cell>
          <cell r="H37">
            <v>38000</v>
          </cell>
        </row>
        <row r="38">
          <cell r="I38">
            <v>776.38560000000018</v>
          </cell>
          <cell r="M38">
            <v>1065.6416000000002</v>
          </cell>
          <cell r="O38">
            <v>1065.6416000000002</v>
          </cell>
        </row>
        <row r="39">
          <cell r="B39">
            <v>40050000</v>
          </cell>
          <cell r="C39" t="str">
            <v xml:space="preserve"> TUBING</v>
          </cell>
          <cell r="D39" t="str">
            <v>well</v>
          </cell>
          <cell r="E39">
            <v>0</v>
          </cell>
          <cell r="F39">
            <v>10000</v>
          </cell>
          <cell r="G39">
            <v>38000</v>
          </cell>
          <cell r="H39">
            <v>0</v>
          </cell>
          <cell r="I39">
            <v>0</v>
          </cell>
          <cell r="M39">
            <v>0</v>
          </cell>
          <cell r="O39">
            <v>0</v>
          </cell>
        </row>
        <row r="40">
          <cell r="B40">
            <v>40080000</v>
          </cell>
          <cell r="C40" t="str">
            <v>TIE BACK EQUIPMENT</v>
          </cell>
          <cell r="D40" t="str">
            <v>well</v>
          </cell>
          <cell r="E40">
            <v>0</v>
          </cell>
          <cell r="F40">
            <v>97000</v>
          </cell>
          <cell r="G40">
            <v>368600</v>
          </cell>
          <cell r="H40">
            <v>368600</v>
          </cell>
          <cell r="I40">
            <v>0</v>
          </cell>
          <cell r="O40">
            <v>0</v>
          </cell>
        </row>
        <row r="41">
          <cell r="C41" t="str">
            <v xml:space="preserve"> WELLHEAD EQPT</v>
          </cell>
          <cell r="D41" t="str">
            <v>well</v>
          </cell>
          <cell r="E41">
            <v>1</v>
          </cell>
          <cell r="F41">
            <v>35000</v>
          </cell>
          <cell r="G41">
            <v>133000</v>
          </cell>
          <cell r="H41">
            <v>133000</v>
          </cell>
          <cell r="I41">
            <v>133</v>
          </cell>
          <cell r="M41">
            <v>0</v>
          </cell>
          <cell r="O41">
            <v>133</v>
          </cell>
        </row>
        <row r="42">
          <cell r="B42">
            <v>40040000</v>
          </cell>
          <cell r="C42" t="str">
            <v xml:space="preserve"> CASING ACCESSORIES (VETCO/W'FORD)</v>
          </cell>
          <cell r="D42">
            <v>0</v>
          </cell>
          <cell r="E42">
            <v>0</v>
          </cell>
          <cell r="G42">
            <v>0</v>
          </cell>
          <cell r="H42">
            <v>0</v>
          </cell>
        </row>
        <row r="43">
          <cell r="C43" t="str">
            <v xml:space="preserve">       30" Drive Shoe (VETCO)</v>
          </cell>
          <cell r="D43" t="str">
            <v>pc</v>
          </cell>
          <cell r="E43">
            <v>0</v>
          </cell>
          <cell r="F43">
            <v>10348</v>
          </cell>
          <cell r="G43">
            <v>39322.400000000001</v>
          </cell>
          <cell r="H43">
            <v>0</v>
          </cell>
        </row>
        <row r="44">
          <cell r="C44" t="str">
            <v xml:space="preserve">       30" O RING</v>
          </cell>
          <cell r="D44" t="str">
            <v>pc</v>
          </cell>
          <cell r="E44">
            <v>0</v>
          </cell>
          <cell r="F44">
            <v>65</v>
          </cell>
          <cell r="G44">
            <v>247</v>
          </cell>
          <cell r="H44">
            <v>0</v>
          </cell>
        </row>
        <row r="45">
          <cell r="C45" t="str">
            <v xml:space="preserve">       30" Float Shoe</v>
          </cell>
          <cell r="D45" t="str">
            <v>pc</v>
          </cell>
          <cell r="E45">
            <v>0</v>
          </cell>
          <cell r="F45">
            <v>2500</v>
          </cell>
          <cell r="G45">
            <v>9500</v>
          </cell>
          <cell r="H45">
            <v>0</v>
          </cell>
        </row>
        <row r="46">
          <cell r="C46" t="str">
            <v xml:space="preserve">       18-5/8" Float Shoe(W'ford)</v>
          </cell>
          <cell r="D46" t="str">
            <v>pc</v>
          </cell>
          <cell r="E46">
            <v>0</v>
          </cell>
          <cell r="F46">
            <v>1213</v>
          </cell>
          <cell r="G46">
            <v>4609.3999999999996</v>
          </cell>
          <cell r="H46">
            <v>0</v>
          </cell>
        </row>
        <row r="47">
          <cell r="C47" t="str">
            <v xml:space="preserve">       20" Centralizer(W'ford)</v>
          </cell>
          <cell r="D47" t="str">
            <v>pc</v>
          </cell>
          <cell r="E47">
            <v>0</v>
          </cell>
          <cell r="F47">
            <v>52</v>
          </cell>
          <cell r="G47">
            <v>197.6</v>
          </cell>
          <cell r="H47">
            <v>0</v>
          </cell>
        </row>
        <row r="48">
          <cell r="C48" t="str">
            <v xml:space="preserve">       20" +ve Centralizer(W'ford)</v>
          </cell>
          <cell r="D48" t="str">
            <v>pc</v>
          </cell>
          <cell r="E48">
            <v>0</v>
          </cell>
          <cell r="F48">
            <v>74.5</v>
          </cell>
          <cell r="G48">
            <v>283.09999999999997</v>
          </cell>
          <cell r="H48">
            <v>0</v>
          </cell>
        </row>
        <row r="49">
          <cell r="C49" t="str">
            <v xml:space="preserve">       20" Stop Collar(W'ford)</v>
          </cell>
          <cell r="D49" t="str">
            <v>pc</v>
          </cell>
          <cell r="E49">
            <v>0</v>
          </cell>
          <cell r="F49">
            <v>12.2</v>
          </cell>
          <cell r="G49">
            <v>46.359999999999992</v>
          </cell>
          <cell r="H49">
            <v>0</v>
          </cell>
        </row>
        <row r="50">
          <cell r="C50" t="str">
            <v xml:space="preserve">       13-3/8" Float Shoe</v>
          </cell>
          <cell r="D50" t="str">
            <v>pc</v>
          </cell>
          <cell r="E50">
            <v>1</v>
          </cell>
          <cell r="F50">
            <v>405</v>
          </cell>
          <cell r="G50">
            <v>1539</v>
          </cell>
          <cell r="H50">
            <v>1539</v>
          </cell>
        </row>
        <row r="51">
          <cell r="C51" t="str">
            <v xml:space="preserve">       13-3/8" Float Collar</v>
          </cell>
          <cell r="D51" t="str">
            <v>pc</v>
          </cell>
          <cell r="E51">
            <v>1</v>
          </cell>
          <cell r="F51">
            <v>540</v>
          </cell>
          <cell r="G51">
            <v>2052</v>
          </cell>
          <cell r="H51">
            <v>2052</v>
          </cell>
        </row>
        <row r="52">
          <cell r="C52" t="str">
            <v xml:space="preserve">       13-3/8" Bow Centralizer</v>
          </cell>
          <cell r="D52" t="str">
            <v>pc</v>
          </cell>
          <cell r="E52">
            <v>45</v>
          </cell>
          <cell r="F52">
            <v>37.6</v>
          </cell>
          <cell r="G52">
            <v>142.88</v>
          </cell>
          <cell r="H52">
            <v>6429.5999999999995</v>
          </cell>
        </row>
        <row r="53">
          <cell r="C53" t="str">
            <v xml:space="preserve">       13-3/8" +ve  Centralizer</v>
          </cell>
          <cell r="D53" t="str">
            <v>pc</v>
          </cell>
          <cell r="E53">
            <v>0</v>
          </cell>
          <cell r="F53">
            <v>47.5</v>
          </cell>
          <cell r="G53">
            <v>180.5</v>
          </cell>
          <cell r="H53">
            <v>0</v>
          </cell>
        </row>
        <row r="54">
          <cell r="C54" t="str">
            <v xml:space="preserve">       13-3/8" Stop Collar</v>
          </cell>
          <cell r="D54" t="str">
            <v>pc</v>
          </cell>
          <cell r="E54">
            <v>45</v>
          </cell>
          <cell r="F54">
            <v>10.4</v>
          </cell>
          <cell r="G54">
            <v>39.519999999999996</v>
          </cell>
          <cell r="H54">
            <v>1778.3999999999999</v>
          </cell>
        </row>
        <row r="55">
          <cell r="C55" t="str">
            <v xml:space="preserve">       13-3/8" Top Plug PDC drillable (Non-Rotating)</v>
          </cell>
          <cell r="D55" t="str">
            <v>pc</v>
          </cell>
          <cell r="E55">
            <v>1</v>
          </cell>
          <cell r="F55">
            <v>390</v>
          </cell>
          <cell r="G55">
            <v>1482</v>
          </cell>
          <cell r="H55">
            <v>1482</v>
          </cell>
        </row>
        <row r="56">
          <cell r="C56" t="str">
            <v xml:space="preserve">       13-3/8" Bottom Plug  PDC drillable (Non-Rotating)</v>
          </cell>
          <cell r="D56" t="str">
            <v>pc</v>
          </cell>
          <cell r="E56">
            <v>1</v>
          </cell>
          <cell r="F56">
            <v>390</v>
          </cell>
          <cell r="G56">
            <v>1482</v>
          </cell>
          <cell r="H56">
            <v>1482</v>
          </cell>
        </row>
        <row r="57">
          <cell r="C57" t="str">
            <v xml:space="preserve">        9-5/8" FLOAT SHOE</v>
          </cell>
          <cell r="D57" t="str">
            <v>pc</v>
          </cell>
          <cell r="E57">
            <v>1</v>
          </cell>
          <cell r="F57">
            <v>312</v>
          </cell>
          <cell r="G57">
            <v>1185.5999999999999</v>
          </cell>
          <cell r="H57">
            <v>1185.5999999999999</v>
          </cell>
        </row>
        <row r="58">
          <cell r="C58" t="str">
            <v xml:space="preserve">        9-5/8" FLOAT COLLAR</v>
          </cell>
          <cell r="D58" t="str">
            <v>pc</v>
          </cell>
          <cell r="E58">
            <v>1</v>
          </cell>
          <cell r="F58">
            <v>420</v>
          </cell>
          <cell r="G58">
            <v>1596</v>
          </cell>
          <cell r="H58">
            <v>1596</v>
          </cell>
        </row>
        <row r="59">
          <cell r="C59" t="str">
            <v xml:space="preserve">                 9-5/8" Bow Centralizer</v>
          </cell>
          <cell r="D59" t="str">
            <v>pc</v>
          </cell>
          <cell r="E59">
            <v>110</v>
          </cell>
          <cell r="F59">
            <v>32.9</v>
          </cell>
          <cell r="G59">
            <v>125.01999999999998</v>
          </cell>
          <cell r="H59">
            <v>13752.199999999997</v>
          </cell>
        </row>
        <row r="60">
          <cell r="C60" t="str">
            <v xml:space="preserve">                 9-5/8"  +ve Centralizer</v>
          </cell>
          <cell r="D60" t="str">
            <v>pc</v>
          </cell>
          <cell r="E60">
            <v>0</v>
          </cell>
          <cell r="F60">
            <v>35.9</v>
          </cell>
          <cell r="G60">
            <v>136.41999999999999</v>
          </cell>
          <cell r="H60">
            <v>0</v>
          </cell>
        </row>
        <row r="61">
          <cell r="C61" t="str">
            <v xml:space="preserve">                 9-5/8" Stop Collar</v>
          </cell>
          <cell r="D61" t="str">
            <v>pc</v>
          </cell>
          <cell r="E61">
            <v>110</v>
          </cell>
          <cell r="F61">
            <v>8.1</v>
          </cell>
          <cell r="G61">
            <v>30.779999999999998</v>
          </cell>
          <cell r="H61">
            <v>3385.7999999999997</v>
          </cell>
        </row>
        <row r="62">
          <cell r="C62" t="str">
            <v xml:space="preserve">                 9-5/8" Top Plug PDC drillable (Non-Rotating)</v>
          </cell>
          <cell r="D62" t="str">
            <v>pc</v>
          </cell>
          <cell r="E62">
            <v>1</v>
          </cell>
          <cell r="F62">
            <v>191</v>
          </cell>
          <cell r="G62">
            <v>725.8</v>
          </cell>
          <cell r="H62">
            <v>725.8</v>
          </cell>
        </row>
        <row r="63">
          <cell r="C63" t="str">
            <v xml:space="preserve">                 9-5/8" Bottom Plug  PDC drillable (Non-Rotating)</v>
          </cell>
          <cell r="D63" t="str">
            <v>pc</v>
          </cell>
          <cell r="E63">
            <v>1</v>
          </cell>
          <cell r="F63">
            <v>191</v>
          </cell>
          <cell r="G63">
            <v>725.8</v>
          </cell>
          <cell r="H63">
            <v>725.8</v>
          </cell>
        </row>
        <row r="64">
          <cell r="C64" t="str">
            <v xml:space="preserve">        7" Float Shoe</v>
          </cell>
          <cell r="D64" t="str">
            <v>pc</v>
          </cell>
          <cell r="E64">
            <v>1</v>
          </cell>
          <cell r="F64">
            <v>230</v>
          </cell>
          <cell r="G64">
            <v>874</v>
          </cell>
          <cell r="H64">
            <v>874</v>
          </cell>
        </row>
        <row r="65">
          <cell r="C65" t="str">
            <v xml:space="preserve">        7" Float Collar</v>
          </cell>
          <cell r="D65" t="str">
            <v>pc</v>
          </cell>
          <cell r="E65">
            <v>1</v>
          </cell>
          <cell r="F65">
            <v>300</v>
          </cell>
          <cell r="G65">
            <v>1140</v>
          </cell>
          <cell r="H65">
            <v>1140</v>
          </cell>
        </row>
        <row r="66">
          <cell r="C66" t="str">
            <v xml:space="preserve">                    7" Centralizer</v>
          </cell>
          <cell r="D66" t="str">
            <v>pc</v>
          </cell>
          <cell r="E66">
            <v>100</v>
          </cell>
          <cell r="F66">
            <v>29.7</v>
          </cell>
          <cell r="G66">
            <v>112.85999999999999</v>
          </cell>
          <cell r="H66">
            <v>11285.999999999998</v>
          </cell>
        </row>
        <row r="67">
          <cell r="C67" t="str">
            <v xml:space="preserve">                   7"  Spiraglider Centralizer</v>
          </cell>
          <cell r="D67" t="str">
            <v>pc</v>
          </cell>
          <cell r="E67">
            <v>0</v>
          </cell>
          <cell r="F67">
            <v>79</v>
          </cell>
          <cell r="G67">
            <v>300.2</v>
          </cell>
          <cell r="H67">
            <v>0</v>
          </cell>
        </row>
        <row r="68">
          <cell r="C68" t="str">
            <v xml:space="preserve">                   7" Spiraglider Stop Collar</v>
          </cell>
          <cell r="D68" t="str">
            <v>pc</v>
          </cell>
          <cell r="E68">
            <v>100</v>
          </cell>
          <cell r="F68">
            <v>30</v>
          </cell>
          <cell r="G68">
            <v>114</v>
          </cell>
          <cell r="H68">
            <v>11400</v>
          </cell>
        </row>
        <row r="69">
          <cell r="C69" t="str">
            <v xml:space="preserve">                                 7" Standard Set Plug PDC drillable</v>
          </cell>
          <cell r="D69" t="str">
            <v>set</v>
          </cell>
          <cell r="E69">
            <v>0</v>
          </cell>
          <cell r="F69">
            <v>276</v>
          </cell>
          <cell r="G69">
            <v>1048.8</v>
          </cell>
          <cell r="H69">
            <v>0</v>
          </cell>
        </row>
        <row r="70">
          <cell r="C70" t="str">
            <v xml:space="preserve">                               7" External Csg Packer (ECP)</v>
          </cell>
          <cell r="D70" t="str">
            <v>pc</v>
          </cell>
          <cell r="E70">
            <v>0</v>
          </cell>
          <cell r="F70">
            <v>15823</v>
          </cell>
          <cell r="G70">
            <v>60127.399999999994</v>
          </cell>
          <cell r="H70">
            <v>0</v>
          </cell>
        </row>
        <row r="71">
          <cell r="C71" t="str">
            <v xml:space="preserve">        Packing, freight etc for 7" ECP</v>
          </cell>
          <cell r="D71" t="str">
            <v>pc</v>
          </cell>
          <cell r="E71">
            <v>0</v>
          </cell>
          <cell r="F71">
            <v>2326</v>
          </cell>
          <cell r="G71">
            <v>8838.7999999999993</v>
          </cell>
          <cell r="H71">
            <v>0</v>
          </cell>
        </row>
        <row r="72">
          <cell r="C72" t="str">
            <v xml:space="preserve">        Personnel for 7" ECP</v>
          </cell>
          <cell r="D72" t="str">
            <v>day</v>
          </cell>
          <cell r="E72">
            <v>0</v>
          </cell>
          <cell r="F72">
            <v>900</v>
          </cell>
          <cell r="G72">
            <v>3420</v>
          </cell>
          <cell r="H72">
            <v>0</v>
          </cell>
        </row>
        <row r="73">
          <cell r="C73" t="str">
            <v xml:space="preserve">        5.1/2" Float Shoe</v>
          </cell>
          <cell r="D73" t="str">
            <v>pc</v>
          </cell>
          <cell r="E73">
            <v>0</v>
          </cell>
          <cell r="F73">
            <v>0</v>
          </cell>
          <cell r="G73">
            <v>0</v>
          </cell>
          <cell r="H73">
            <v>0</v>
          </cell>
        </row>
        <row r="74">
          <cell r="C74" t="str">
            <v xml:space="preserve">        5.1/2" Float Collar</v>
          </cell>
          <cell r="D74" t="str">
            <v>pc</v>
          </cell>
          <cell r="E74">
            <v>0</v>
          </cell>
          <cell r="F74">
            <v>0</v>
          </cell>
          <cell r="G74">
            <v>0</v>
          </cell>
          <cell r="H74">
            <v>0</v>
          </cell>
        </row>
        <row r="75">
          <cell r="C75" t="str">
            <v xml:space="preserve">        5.1/2" Centralizer</v>
          </cell>
          <cell r="D75" t="str">
            <v>pc</v>
          </cell>
          <cell r="E75">
            <v>0</v>
          </cell>
          <cell r="F75">
            <v>32</v>
          </cell>
          <cell r="G75">
            <v>121.6</v>
          </cell>
          <cell r="H75">
            <v>0</v>
          </cell>
        </row>
        <row r="76">
          <cell r="C76" t="str">
            <v xml:space="preserve">        5.1/2"  +ve Centralizer</v>
          </cell>
          <cell r="D76" t="str">
            <v>pc</v>
          </cell>
          <cell r="E76">
            <v>0</v>
          </cell>
          <cell r="F76">
            <v>170</v>
          </cell>
          <cell r="G76">
            <v>646</v>
          </cell>
          <cell r="H76">
            <v>0</v>
          </cell>
        </row>
        <row r="77">
          <cell r="C77" t="str">
            <v xml:space="preserve">        5.1/2" Stop Collar</v>
          </cell>
          <cell r="D77" t="str">
            <v>pc</v>
          </cell>
          <cell r="E77">
            <v>0</v>
          </cell>
          <cell r="F77">
            <v>6.3</v>
          </cell>
          <cell r="G77">
            <v>23.939999999999998</v>
          </cell>
          <cell r="H77">
            <v>0</v>
          </cell>
        </row>
        <row r="78">
          <cell r="C78" t="str">
            <v xml:space="preserve">        5.1/2" Top and Bottom plug.</v>
          </cell>
          <cell r="D78" t="str">
            <v>pc</v>
          </cell>
          <cell r="E78">
            <v>0</v>
          </cell>
          <cell r="F78">
            <v>252</v>
          </cell>
          <cell r="G78">
            <v>957.59999999999991</v>
          </cell>
          <cell r="H78">
            <v>0</v>
          </cell>
        </row>
        <row r="79">
          <cell r="C79" t="str">
            <v xml:space="preserve">        4.1/2" Float Shoe</v>
          </cell>
          <cell r="D79" t="str">
            <v>pc</v>
          </cell>
          <cell r="E79">
            <v>0</v>
          </cell>
          <cell r="F79">
            <v>220</v>
          </cell>
          <cell r="G79">
            <v>836</v>
          </cell>
          <cell r="H79">
            <v>0</v>
          </cell>
        </row>
        <row r="80">
          <cell r="C80" t="str">
            <v xml:space="preserve">        4.1/2" Float Collar</v>
          </cell>
          <cell r="D80" t="str">
            <v>pc</v>
          </cell>
          <cell r="E80">
            <v>0</v>
          </cell>
          <cell r="F80">
            <v>220</v>
          </cell>
          <cell r="G80">
            <v>836</v>
          </cell>
          <cell r="H80">
            <v>0</v>
          </cell>
        </row>
        <row r="81">
          <cell r="C81" t="str">
            <v xml:space="preserve">        4.1/2" Centralizer</v>
          </cell>
          <cell r="D81" t="str">
            <v>pc</v>
          </cell>
          <cell r="F81">
            <v>30</v>
          </cell>
          <cell r="G81">
            <v>114</v>
          </cell>
          <cell r="H81">
            <v>0</v>
          </cell>
        </row>
        <row r="82">
          <cell r="C82" t="str">
            <v xml:space="preserve">        4.1/2"  Sparaglider</v>
          </cell>
          <cell r="D82" t="str">
            <v>pc</v>
          </cell>
          <cell r="E82">
            <v>0</v>
          </cell>
          <cell r="F82">
            <v>53</v>
          </cell>
          <cell r="G82">
            <v>201.39999999999998</v>
          </cell>
          <cell r="H82">
            <v>0</v>
          </cell>
        </row>
        <row r="83">
          <cell r="C83" t="str">
            <v xml:space="preserve">        4.1/2" Sparaglider Stop Collar</v>
          </cell>
          <cell r="D83" t="str">
            <v>pc</v>
          </cell>
          <cell r="E83">
            <v>0</v>
          </cell>
          <cell r="F83">
            <v>25</v>
          </cell>
          <cell r="G83">
            <v>95</v>
          </cell>
          <cell r="H83">
            <v>0</v>
          </cell>
        </row>
        <row r="84">
          <cell r="C84" t="str">
            <v xml:space="preserve">        Thread Locking compound</v>
          </cell>
          <cell r="D84" t="str">
            <v>ea</v>
          </cell>
          <cell r="E84">
            <v>3</v>
          </cell>
          <cell r="F84">
            <v>25</v>
          </cell>
          <cell r="G84">
            <v>95</v>
          </cell>
          <cell r="H84">
            <v>285</v>
          </cell>
          <cell r="I84">
            <v>36.419200000000004</v>
          </cell>
          <cell r="M84">
            <v>24.7</v>
          </cell>
          <cell r="O84">
            <v>61.119200000000006</v>
          </cell>
        </row>
        <row r="85">
          <cell r="B85">
            <v>44500000</v>
          </cell>
          <cell r="C85" t="str">
            <v xml:space="preserve"> MUD CHEMICAL &amp; ADDITIVES (MI)</v>
          </cell>
        </row>
        <row r="87">
          <cell r="C87" t="str">
            <v xml:space="preserve">  - Mud Additives</v>
          </cell>
        </row>
        <row r="88">
          <cell r="C88" t="str">
            <v xml:space="preserve">     8 1/2" pilot hole Additives</v>
          </cell>
          <cell r="D88" t="str">
            <v>section</v>
          </cell>
          <cell r="E88">
            <v>1</v>
          </cell>
          <cell r="F88">
            <v>2281.52</v>
          </cell>
          <cell r="G88">
            <v>8669.7759999999998</v>
          </cell>
          <cell r="H88">
            <v>8669.7759999999998</v>
          </cell>
        </row>
        <row r="89">
          <cell r="C89" t="str">
            <v xml:space="preserve">          Barite </v>
          </cell>
          <cell r="D89" t="str">
            <v>100 lb/sx</v>
          </cell>
          <cell r="E89">
            <v>818.1</v>
          </cell>
          <cell r="F89">
            <v>6.11</v>
          </cell>
          <cell r="G89">
            <v>23.218</v>
          </cell>
          <cell r="H89">
            <v>18994.645800000002</v>
          </cell>
        </row>
        <row r="90">
          <cell r="C90" t="str">
            <v xml:space="preserve">     26 " Section Prehydrated Gel</v>
          </cell>
          <cell r="D90" t="str">
            <v>section</v>
          </cell>
          <cell r="E90">
            <v>0</v>
          </cell>
          <cell r="F90">
            <v>1792.6</v>
          </cell>
          <cell r="G90">
            <v>6811.8799999999992</v>
          </cell>
          <cell r="H90">
            <v>0</v>
          </cell>
        </row>
        <row r="91">
          <cell r="C91" t="str">
            <v xml:space="preserve">          Barite </v>
          </cell>
          <cell r="D91" t="str">
            <v>MT</v>
          </cell>
          <cell r="E91">
            <v>0</v>
          </cell>
          <cell r="F91">
            <v>169.74</v>
          </cell>
          <cell r="G91">
            <v>645.01200000000006</v>
          </cell>
          <cell r="H91">
            <v>0</v>
          </cell>
        </row>
        <row r="92">
          <cell r="C92" t="str">
            <v xml:space="preserve">     8 1/2" Section Additives</v>
          </cell>
          <cell r="D92" t="str">
            <v>section</v>
          </cell>
          <cell r="E92">
            <v>1</v>
          </cell>
          <cell r="F92">
            <v>47586.87</v>
          </cell>
          <cell r="G92">
            <v>180830.106</v>
          </cell>
          <cell r="H92">
            <v>180830.106</v>
          </cell>
        </row>
        <row r="93">
          <cell r="C93" t="str">
            <v xml:space="preserve">          Barite </v>
          </cell>
          <cell r="D93" t="str">
            <v>100 lb/sx</v>
          </cell>
          <cell r="E93">
            <v>342.2</v>
          </cell>
          <cell r="F93">
            <v>6.1</v>
          </cell>
          <cell r="G93">
            <v>23.179999999999996</v>
          </cell>
          <cell r="H93">
            <v>7932.1959999999981</v>
          </cell>
        </row>
        <row r="94">
          <cell r="C94" t="str">
            <v xml:space="preserve">     17 1/2" section Additives</v>
          </cell>
          <cell r="D94" t="str">
            <v>section</v>
          </cell>
          <cell r="E94">
            <v>1</v>
          </cell>
          <cell r="F94">
            <v>67144.98</v>
          </cell>
          <cell r="G94">
            <v>255150.92399999997</v>
          </cell>
          <cell r="H94">
            <v>255150.92399999997</v>
          </cell>
        </row>
        <row r="95">
          <cell r="C95" t="str">
            <v xml:space="preserve">          Barite </v>
          </cell>
          <cell r="D95" t="str">
            <v>100 lb/sx</v>
          </cell>
          <cell r="E95">
            <v>372.2</v>
          </cell>
          <cell r="F95">
            <v>6.1</v>
          </cell>
          <cell r="G95">
            <v>23.179999999999996</v>
          </cell>
          <cell r="H95">
            <v>8627.5959999999977</v>
          </cell>
        </row>
        <row r="96">
          <cell r="C96" t="str">
            <v xml:space="preserve">     12 1/4" section Additives </v>
          </cell>
          <cell r="D96" t="str">
            <v>section</v>
          </cell>
          <cell r="E96">
            <v>1</v>
          </cell>
          <cell r="F96">
            <v>150256</v>
          </cell>
          <cell r="G96">
            <v>570972.79999999993</v>
          </cell>
          <cell r="H96">
            <v>570972.79999999993</v>
          </cell>
        </row>
        <row r="97">
          <cell r="C97" t="str">
            <v xml:space="preserve">          Barite </v>
          </cell>
          <cell r="D97" t="str">
            <v>100 lb/sx</v>
          </cell>
          <cell r="E97">
            <v>6369.7</v>
          </cell>
          <cell r="F97">
            <v>6.1</v>
          </cell>
          <cell r="G97">
            <v>23.179999999999996</v>
          </cell>
          <cell r="H97">
            <v>147649.64599999998</v>
          </cell>
        </row>
        <row r="98">
          <cell r="C98" t="str">
            <v xml:space="preserve">    8 1/2" section Additives </v>
          </cell>
          <cell r="D98" t="str">
            <v>section</v>
          </cell>
          <cell r="E98">
            <v>0</v>
          </cell>
          <cell r="F98">
            <v>60512.45</v>
          </cell>
          <cell r="G98">
            <v>229947.30999999997</v>
          </cell>
          <cell r="H98">
            <v>0</v>
          </cell>
        </row>
        <row r="99">
          <cell r="C99" t="str">
            <v xml:space="preserve">          Barite </v>
          </cell>
          <cell r="D99" t="str">
            <v>100 lb/sx</v>
          </cell>
          <cell r="E99">
            <v>0</v>
          </cell>
          <cell r="F99">
            <v>6.1</v>
          </cell>
          <cell r="G99">
            <v>23.179999999999996</v>
          </cell>
          <cell r="H99">
            <v>0</v>
          </cell>
        </row>
        <row r="100">
          <cell r="C100" t="str">
            <v xml:space="preserve">          Hematite</v>
          </cell>
          <cell r="D100" t="str">
            <v>MT</v>
          </cell>
          <cell r="E100">
            <v>0</v>
          </cell>
          <cell r="F100">
            <v>255</v>
          </cell>
          <cell r="G100">
            <v>969</v>
          </cell>
          <cell r="H100">
            <v>0</v>
          </cell>
        </row>
        <row r="101">
          <cell r="C101" t="str">
            <v xml:space="preserve">     Completion brine</v>
          </cell>
          <cell r="D101" t="str">
            <v>well</v>
          </cell>
          <cell r="E101">
            <v>1</v>
          </cell>
          <cell r="F101">
            <v>15000</v>
          </cell>
          <cell r="G101">
            <v>57000</v>
          </cell>
          <cell r="H101">
            <v>57000</v>
          </cell>
          <cell r="I101">
            <v>1198.8276897999999</v>
          </cell>
          <cell r="M101">
            <v>57</v>
          </cell>
          <cell r="O101">
            <v>1255.8276897999999</v>
          </cell>
        </row>
        <row r="102">
          <cell r="B102">
            <v>40120000</v>
          </cell>
          <cell r="C102" t="str">
            <v xml:space="preserve"> CEMENT &amp; ADDITIVES ( DOWELL)</v>
          </cell>
        </row>
        <row r="103">
          <cell r="C103" t="str">
            <v xml:space="preserve">  - 30"  PMC G Cement  </v>
          </cell>
          <cell r="D103" t="str">
            <v>USD/MT</v>
          </cell>
          <cell r="E103">
            <v>0</v>
          </cell>
          <cell r="F103">
            <v>186.73</v>
          </cell>
          <cell r="G103">
            <v>709.57399999999996</v>
          </cell>
          <cell r="H103">
            <v>0</v>
          </cell>
        </row>
        <row r="104">
          <cell r="C104" t="str">
            <v>- D047</v>
          </cell>
          <cell r="D104" t="str">
            <v>USD/gal</v>
          </cell>
          <cell r="E104">
            <v>0</v>
          </cell>
          <cell r="F104">
            <v>13.35</v>
          </cell>
          <cell r="G104">
            <v>50.73</v>
          </cell>
          <cell r="H104">
            <v>0</v>
          </cell>
        </row>
        <row r="105">
          <cell r="C105" t="str">
            <v>- D080</v>
          </cell>
          <cell r="D105" t="str">
            <v>USD/gal</v>
          </cell>
          <cell r="E105">
            <v>0</v>
          </cell>
          <cell r="F105">
            <v>5.9</v>
          </cell>
          <cell r="G105">
            <v>22.42</v>
          </cell>
          <cell r="H105">
            <v>0</v>
          </cell>
        </row>
        <row r="106">
          <cell r="C106" t="str">
            <v>- D110</v>
          </cell>
          <cell r="D106" t="str">
            <v>USD/gal</v>
          </cell>
          <cell r="E106">
            <v>0</v>
          </cell>
          <cell r="F106">
            <v>9.82</v>
          </cell>
          <cell r="G106">
            <v>37.316000000000003</v>
          </cell>
          <cell r="H106">
            <v>0</v>
          </cell>
        </row>
        <row r="107">
          <cell r="C107" t="str">
            <v>- CACL2  (25KG/BAG)-accelarator</v>
          </cell>
          <cell r="D107" t="str">
            <v>LBS</v>
          </cell>
          <cell r="E107">
            <v>0</v>
          </cell>
          <cell r="F107">
            <v>0</v>
          </cell>
          <cell r="G107">
            <v>0</v>
          </cell>
          <cell r="H107">
            <v>0</v>
          </cell>
        </row>
        <row r="108">
          <cell r="H108">
            <v>0</v>
          </cell>
        </row>
        <row r="109">
          <cell r="C109" t="str">
            <v xml:space="preserve">  - 20"  PMC G Cement  </v>
          </cell>
          <cell r="D109" t="str">
            <v>USD/MT</v>
          </cell>
          <cell r="E109">
            <v>0</v>
          </cell>
          <cell r="F109">
            <v>186.73</v>
          </cell>
          <cell r="G109">
            <v>709.57399999999996</v>
          </cell>
          <cell r="H109">
            <v>0</v>
          </cell>
        </row>
        <row r="110">
          <cell r="C110" t="str">
            <v>- D-47 (Defoamer)</v>
          </cell>
          <cell r="D110" t="str">
            <v>USD/gal</v>
          </cell>
          <cell r="E110">
            <v>0</v>
          </cell>
          <cell r="F110">
            <v>13.35</v>
          </cell>
          <cell r="G110">
            <v>50.73</v>
          </cell>
          <cell r="H110">
            <v>0</v>
          </cell>
        </row>
        <row r="111">
          <cell r="C111" t="str">
            <v>- D-75 (Dispersant)</v>
          </cell>
          <cell r="D111" t="str">
            <v>USD/gal</v>
          </cell>
          <cell r="E111">
            <v>0</v>
          </cell>
          <cell r="F111">
            <v>2.72</v>
          </cell>
          <cell r="G111">
            <v>10.336</v>
          </cell>
          <cell r="H111">
            <v>0</v>
          </cell>
        </row>
        <row r="112">
          <cell r="C112" t="str">
            <v>- D-110</v>
          </cell>
          <cell r="D112" t="str">
            <v>USD/gal</v>
          </cell>
          <cell r="E112">
            <v>0</v>
          </cell>
          <cell r="F112">
            <v>9.82</v>
          </cell>
          <cell r="G112">
            <v>37.316000000000003</v>
          </cell>
          <cell r="H112">
            <v>0</v>
          </cell>
        </row>
        <row r="113">
          <cell r="C113" t="str">
            <v>- B-852</v>
          </cell>
          <cell r="D113" t="str">
            <v>USD/gal</v>
          </cell>
          <cell r="E113">
            <v>0</v>
          </cell>
          <cell r="F113">
            <v>26.57</v>
          </cell>
          <cell r="G113">
            <v>100.96599999999999</v>
          </cell>
          <cell r="H113">
            <v>0</v>
          </cell>
        </row>
        <row r="114">
          <cell r="C114" t="str">
            <v>- D-80 (Friction Reducer)</v>
          </cell>
          <cell r="D114" t="str">
            <v>USD/gal</v>
          </cell>
          <cell r="E114">
            <v>0</v>
          </cell>
          <cell r="F114">
            <v>5.9</v>
          </cell>
          <cell r="G114">
            <v>22.42</v>
          </cell>
          <cell r="H114">
            <v>0</v>
          </cell>
        </row>
        <row r="115">
          <cell r="C115" t="str">
            <v>- D122A</v>
          </cell>
          <cell r="D115" t="str">
            <v>USD/gal</v>
          </cell>
          <cell r="E115">
            <v>0</v>
          </cell>
          <cell r="F115">
            <v>39.25</v>
          </cell>
          <cell r="G115">
            <v>149.15</v>
          </cell>
          <cell r="H115">
            <v>0</v>
          </cell>
        </row>
        <row r="116">
          <cell r="H116">
            <v>0</v>
          </cell>
        </row>
        <row r="117">
          <cell r="C117" t="str">
            <v xml:space="preserve">  - 13-3/8 " PMC G Cement  </v>
          </cell>
          <cell r="D117" t="str">
            <v>USD/MT</v>
          </cell>
          <cell r="E117">
            <v>60</v>
          </cell>
          <cell r="F117">
            <v>186.73</v>
          </cell>
          <cell r="G117">
            <v>709.57399999999996</v>
          </cell>
          <cell r="H117">
            <v>42574.439999999995</v>
          </cell>
        </row>
        <row r="118">
          <cell r="C118" t="str">
            <v>- D-149</v>
          </cell>
          <cell r="D118" t="str">
            <v>USD/lbm</v>
          </cell>
          <cell r="E118">
            <v>10</v>
          </cell>
          <cell r="F118">
            <v>22.41</v>
          </cell>
          <cell r="G118">
            <v>85.158000000000001</v>
          </cell>
          <cell r="H118">
            <v>851.58</v>
          </cell>
        </row>
        <row r="119">
          <cell r="C119" t="str">
            <v>- D-080</v>
          </cell>
          <cell r="D119" t="str">
            <v>USD/gal</v>
          </cell>
          <cell r="E119">
            <v>110</v>
          </cell>
          <cell r="F119">
            <v>5.9</v>
          </cell>
          <cell r="G119">
            <v>22.42</v>
          </cell>
          <cell r="H119">
            <v>2466.2000000000003</v>
          </cell>
        </row>
        <row r="120">
          <cell r="C120" t="str">
            <v>- D-047</v>
          </cell>
          <cell r="D120" t="str">
            <v>USD/gal</v>
          </cell>
          <cell r="E120">
            <v>15</v>
          </cell>
          <cell r="F120">
            <v>13.35</v>
          </cell>
          <cell r="G120">
            <v>50.73</v>
          </cell>
          <cell r="H120">
            <v>760.94999999999993</v>
          </cell>
        </row>
        <row r="121">
          <cell r="C121" t="str">
            <v>- D-75 (Extender)</v>
          </cell>
          <cell r="D121" t="str">
            <v>USD/gal</v>
          </cell>
          <cell r="E121">
            <v>300</v>
          </cell>
          <cell r="F121">
            <v>2.72</v>
          </cell>
          <cell r="G121">
            <v>10.336</v>
          </cell>
          <cell r="H121">
            <v>3100.8</v>
          </cell>
        </row>
        <row r="122">
          <cell r="C122" t="str">
            <v>- D-110 (Retarder)</v>
          </cell>
          <cell r="D122" t="str">
            <v>USD/gal</v>
          </cell>
          <cell r="E122">
            <v>80</v>
          </cell>
          <cell r="F122">
            <v>9.82</v>
          </cell>
          <cell r="G122">
            <v>37.316000000000003</v>
          </cell>
          <cell r="H122">
            <v>2985.28</v>
          </cell>
        </row>
        <row r="123">
          <cell r="C123" t="str">
            <v>- D-122A (Spacer/Surfactant)</v>
          </cell>
          <cell r="D123" t="str">
            <v>USD/gal</v>
          </cell>
          <cell r="E123">
            <v>10</v>
          </cell>
          <cell r="F123">
            <v>39.299999999999997</v>
          </cell>
          <cell r="G123">
            <v>149.33999999999997</v>
          </cell>
          <cell r="H123">
            <v>1493.3999999999996</v>
          </cell>
        </row>
        <row r="124">
          <cell r="C124" t="str">
            <v xml:space="preserve"> -D 168 ( Fluid Loss)</v>
          </cell>
          <cell r="D124" t="str">
            <v>USD/gal</v>
          </cell>
          <cell r="E124">
            <v>600</v>
          </cell>
          <cell r="F124">
            <v>50</v>
          </cell>
          <cell r="G124">
            <v>190</v>
          </cell>
          <cell r="H124">
            <v>114000</v>
          </cell>
        </row>
        <row r="125">
          <cell r="C125" t="str">
            <v>- 13-3/8" Subsea Plug Set</v>
          </cell>
          <cell r="D125" t="str">
            <v>ea</v>
          </cell>
          <cell r="E125">
            <v>0</v>
          </cell>
          <cell r="F125">
            <v>4784</v>
          </cell>
          <cell r="G125">
            <v>18179.2</v>
          </cell>
          <cell r="H125">
            <v>0</v>
          </cell>
        </row>
        <row r="126">
          <cell r="C126" t="str">
            <v>-D-31</v>
          </cell>
          <cell r="D126" t="str">
            <v>USD/lbs</v>
          </cell>
          <cell r="E126">
            <v>11900</v>
          </cell>
          <cell r="F126">
            <v>0</v>
          </cell>
          <cell r="G126">
            <v>0</v>
          </cell>
          <cell r="H126">
            <v>0</v>
          </cell>
        </row>
        <row r="127">
          <cell r="H127">
            <v>168232.65</v>
          </cell>
        </row>
        <row r="128">
          <cell r="C128" t="str">
            <v xml:space="preserve">  - 9-5/8" PMC G Cement  </v>
          </cell>
          <cell r="D128" t="str">
            <v>USD/MT</v>
          </cell>
          <cell r="E128">
            <v>20</v>
          </cell>
          <cell r="F128">
            <v>186.7</v>
          </cell>
          <cell r="G128">
            <v>709.45999999999992</v>
          </cell>
          <cell r="H128">
            <v>14189.199999999999</v>
          </cell>
        </row>
        <row r="129">
          <cell r="C129" t="str">
            <v xml:space="preserve"> - estimate chemicals used</v>
          </cell>
          <cell r="D129" t="str">
            <v>job</v>
          </cell>
          <cell r="E129">
            <v>1</v>
          </cell>
          <cell r="F129">
            <v>20000</v>
          </cell>
          <cell r="G129">
            <v>76000</v>
          </cell>
          <cell r="H129">
            <v>76000</v>
          </cell>
        </row>
        <row r="130">
          <cell r="C130" t="str">
            <v>- D-149</v>
          </cell>
          <cell r="D130" t="str">
            <v>USD/lbm</v>
          </cell>
          <cell r="E130">
            <v>10</v>
          </cell>
          <cell r="F130">
            <v>22.41</v>
          </cell>
          <cell r="G130">
            <v>85.158000000000001</v>
          </cell>
          <cell r="H130">
            <v>851.58</v>
          </cell>
        </row>
        <row r="131">
          <cell r="C131" t="str">
            <v>- D-080</v>
          </cell>
          <cell r="D131" t="str">
            <v>USD/gal</v>
          </cell>
          <cell r="E131">
            <v>35</v>
          </cell>
          <cell r="F131">
            <v>5.9</v>
          </cell>
          <cell r="G131">
            <v>22.42</v>
          </cell>
          <cell r="H131">
            <v>784.7</v>
          </cell>
        </row>
        <row r="132">
          <cell r="C132" t="str">
            <v>- D-047</v>
          </cell>
          <cell r="D132" t="str">
            <v>USD/gal</v>
          </cell>
          <cell r="E132">
            <v>20</v>
          </cell>
          <cell r="F132">
            <v>13.35</v>
          </cell>
          <cell r="G132">
            <v>50.73</v>
          </cell>
          <cell r="H132">
            <v>1014.5999999999999</v>
          </cell>
        </row>
        <row r="133">
          <cell r="C133" t="str">
            <v>- D-75 (Extender)</v>
          </cell>
          <cell r="D133" t="str">
            <v>USD/gal</v>
          </cell>
          <cell r="E133">
            <v>150</v>
          </cell>
          <cell r="F133">
            <v>2.72</v>
          </cell>
          <cell r="G133">
            <v>10.336</v>
          </cell>
          <cell r="H133">
            <v>1550.4</v>
          </cell>
        </row>
        <row r="134">
          <cell r="C134" t="str">
            <v>- D-110 (Retarder)</v>
          </cell>
          <cell r="D134" t="str">
            <v>USD/gal</v>
          </cell>
          <cell r="E134">
            <v>75</v>
          </cell>
          <cell r="F134">
            <v>9.82</v>
          </cell>
          <cell r="G134">
            <v>37.316000000000003</v>
          </cell>
          <cell r="H134">
            <v>2798.7000000000003</v>
          </cell>
        </row>
        <row r="135">
          <cell r="C135" t="str">
            <v xml:space="preserve"> -D 168 ( Fluid Loss)</v>
          </cell>
          <cell r="D135" t="str">
            <v>USD/gal</v>
          </cell>
          <cell r="E135">
            <v>300</v>
          </cell>
          <cell r="F135">
            <v>50</v>
          </cell>
          <cell r="G135">
            <v>190</v>
          </cell>
          <cell r="H135">
            <v>57000</v>
          </cell>
        </row>
        <row r="136">
          <cell r="C136" t="str">
            <v>- B 852 (Multimix)</v>
          </cell>
          <cell r="D136" t="str">
            <v>USD/gal</v>
          </cell>
          <cell r="E136">
            <v>10</v>
          </cell>
          <cell r="F136">
            <v>26.57</v>
          </cell>
          <cell r="G136">
            <v>100.96599999999999</v>
          </cell>
          <cell r="H136">
            <v>1009.66</v>
          </cell>
        </row>
        <row r="137">
          <cell r="C137" t="str">
            <v>- D31</v>
          </cell>
          <cell r="D137" t="str">
            <v>USD/gal</v>
          </cell>
          <cell r="E137">
            <v>10</v>
          </cell>
          <cell r="F137">
            <v>0</v>
          </cell>
          <cell r="G137">
            <v>0</v>
          </cell>
          <cell r="H137">
            <v>0</v>
          </cell>
        </row>
        <row r="138">
          <cell r="C138" t="str">
            <v xml:space="preserve"> -                        (D020)</v>
          </cell>
          <cell r="D138" t="str">
            <v>USD/LB</v>
          </cell>
          <cell r="E138">
            <v>0</v>
          </cell>
          <cell r="F138">
            <v>0.25</v>
          </cell>
          <cell r="G138">
            <v>0.95</v>
          </cell>
          <cell r="H138">
            <v>0</v>
          </cell>
        </row>
        <row r="139">
          <cell r="H139">
            <v>155198.84</v>
          </cell>
        </row>
        <row r="140">
          <cell r="C140" t="str">
            <v xml:space="preserve">  - 7" PMC G Cement  </v>
          </cell>
          <cell r="D140" t="str">
            <v>USD/MT</v>
          </cell>
          <cell r="E140">
            <v>0</v>
          </cell>
          <cell r="F140">
            <v>186.73</v>
          </cell>
          <cell r="G140">
            <v>709.57399999999996</v>
          </cell>
          <cell r="H140">
            <v>0</v>
          </cell>
        </row>
        <row r="141">
          <cell r="C141" t="str">
            <v xml:space="preserve"> - estimate chemicals used</v>
          </cell>
          <cell r="D141" t="str">
            <v>job.</v>
          </cell>
          <cell r="E141">
            <v>1</v>
          </cell>
          <cell r="F141">
            <v>21500</v>
          </cell>
          <cell r="G141">
            <v>81700</v>
          </cell>
          <cell r="H141">
            <v>81700</v>
          </cell>
        </row>
        <row r="142">
          <cell r="C142" t="str">
            <v xml:space="preserve"> - Silica flour</v>
          </cell>
          <cell r="D142" t="str">
            <v>USD/lb</v>
          </cell>
          <cell r="E142">
            <v>0</v>
          </cell>
          <cell r="F142">
            <v>0.45</v>
          </cell>
          <cell r="G142">
            <v>1.71</v>
          </cell>
          <cell r="H142">
            <v>0</v>
          </cell>
        </row>
        <row r="143">
          <cell r="C143" t="str">
            <v xml:space="preserve"> - FL - 45LS (Fluid loss)</v>
          </cell>
          <cell r="D143" t="str">
            <v>USD/gal</v>
          </cell>
          <cell r="E143">
            <v>300</v>
          </cell>
          <cell r="F143">
            <v>9.82</v>
          </cell>
          <cell r="G143">
            <v>37.316000000000003</v>
          </cell>
          <cell r="H143">
            <v>11194.800000000001</v>
          </cell>
        </row>
        <row r="144">
          <cell r="C144" t="str">
            <v>- CD - 31LS ( Dispersant)</v>
          </cell>
          <cell r="D144" t="str">
            <v>USD/gal</v>
          </cell>
          <cell r="E144">
            <v>35</v>
          </cell>
          <cell r="F144">
            <v>19.079999999999998</v>
          </cell>
          <cell r="G144">
            <v>72.503999999999991</v>
          </cell>
          <cell r="H144">
            <v>2537.64</v>
          </cell>
        </row>
        <row r="145">
          <cell r="C145" t="str">
            <v>- FP - 9LS (Defoamer)</v>
          </cell>
          <cell r="D145" t="str">
            <v>USD/gal</v>
          </cell>
          <cell r="E145">
            <v>20</v>
          </cell>
          <cell r="F145">
            <v>10.9</v>
          </cell>
          <cell r="G145">
            <v>41.42</v>
          </cell>
          <cell r="H145">
            <v>828.40000000000009</v>
          </cell>
        </row>
        <row r="146">
          <cell r="C146" t="str">
            <v>-  R - 21LS</v>
          </cell>
          <cell r="D146" t="str">
            <v>USD/gal</v>
          </cell>
          <cell r="E146">
            <v>150</v>
          </cell>
          <cell r="F146">
            <v>17.5</v>
          </cell>
          <cell r="G146">
            <v>66.5</v>
          </cell>
          <cell r="H146">
            <v>9975</v>
          </cell>
        </row>
        <row r="147">
          <cell r="C147" t="str">
            <v>- MCS A Wash</v>
          </cell>
          <cell r="D147" t="str">
            <v>USD/gal</v>
          </cell>
          <cell r="E147">
            <v>0</v>
          </cell>
          <cell r="F147">
            <v>27.45</v>
          </cell>
          <cell r="G147">
            <v>104.30999999999999</v>
          </cell>
          <cell r="H147">
            <v>0</v>
          </cell>
        </row>
        <row r="148">
          <cell r="C148" t="str">
            <v xml:space="preserve"> - MCS O Wash Spacer</v>
          </cell>
          <cell r="D148" t="str">
            <v>USD/gal</v>
          </cell>
          <cell r="E148">
            <v>0</v>
          </cell>
          <cell r="F148">
            <v>2.72</v>
          </cell>
          <cell r="G148">
            <v>10.336</v>
          </cell>
          <cell r="H148">
            <v>0</v>
          </cell>
        </row>
        <row r="149">
          <cell r="C149" t="str">
            <v xml:space="preserve"> -                        (D020)</v>
          </cell>
          <cell r="D149" t="str">
            <v>USD/LB</v>
          </cell>
          <cell r="E149">
            <v>0</v>
          </cell>
          <cell r="F149">
            <v>0.25</v>
          </cell>
          <cell r="G149">
            <v>0.95</v>
          </cell>
          <cell r="H149">
            <v>0</v>
          </cell>
        </row>
        <row r="150">
          <cell r="C150" t="str">
            <v>- FRICTION REDUCER (D080).</v>
          </cell>
          <cell r="D150" t="str">
            <v>USD/gal</v>
          </cell>
          <cell r="E150">
            <v>0</v>
          </cell>
          <cell r="F150">
            <v>5.9</v>
          </cell>
          <cell r="G150">
            <v>22.42</v>
          </cell>
          <cell r="H150">
            <v>0</v>
          </cell>
        </row>
        <row r="151">
          <cell r="C151" t="str">
            <v xml:space="preserve"> - GAS MIGRATION  (D500)</v>
          </cell>
          <cell r="D151" t="str">
            <v>USD/gal</v>
          </cell>
          <cell r="E151">
            <v>100</v>
          </cell>
          <cell r="F151">
            <v>20.100000000000001</v>
          </cell>
          <cell r="G151">
            <v>76.38</v>
          </cell>
          <cell r="H151">
            <v>7638</v>
          </cell>
        </row>
        <row r="152">
          <cell r="C152" t="str">
            <v xml:space="preserve"> -                               (D134)</v>
          </cell>
          <cell r="D152" t="str">
            <v>USD/gal</v>
          </cell>
          <cell r="E152">
            <v>100</v>
          </cell>
          <cell r="F152">
            <v>17.98</v>
          </cell>
          <cell r="G152">
            <v>68.323999999999998</v>
          </cell>
          <cell r="H152">
            <v>6832.4</v>
          </cell>
        </row>
        <row r="153">
          <cell r="C153" t="str">
            <v xml:space="preserve"> -                               (B852)</v>
          </cell>
          <cell r="D153" t="str">
            <v>USD/lbm</v>
          </cell>
          <cell r="E153">
            <v>100</v>
          </cell>
          <cell r="F153">
            <v>26.57</v>
          </cell>
          <cell r="G153">
            <v>100.96599999999999</v>
          </cell>
          <cell r="H153">
            <v>10096.599999999999</v>
          </cell>
        </row>
        <row r="154">
          <cell r="C154" t="str">
            <v xml:space="preserve"> -                               (D600)</v>
          </cell>
          <cell r="D154" t="str">
            <v>USD/gal</v>
          </cell>
          <cell r="E154">
            <v>0</v>
          </cell>
          <cell r="F154">
            <v>24.38</v>
          </cell>
          <cell r="G154">
            <v>92.643999999999991</v>
          </cell>
          <cell r="H154">
            <v>0</v>
          </cell>
        </row>
        <row r="155">
          <cell r="C155" t="str">
            <v xml:space="preserve"> - SPACER / SURFACTANT (D147)</v>
          </cell>
          <cell r="D155" t="str">
            <v>USD/LB</v>
          </cell>
          <cell r="E155">
            <v>4</v>
          </cell>
          <cell r="F155">
            <v>22.41</v>
          </cell>
          <cell r="G155">
            <v>85.158000000000001</v>
          </cell>
          <cell r="H155">
            <v>340.63200000000001</v>
          </cell>
        </row>
        <row r="156">
          <cell r="C156" t="str">
            <v>-                                         (D149)</v>
          </cell>
          <cell r="D156" t="str">
            <v>USD/lbm</v>
          </cell>
          <cell r="E156">
            <v>0</v>
          </cell>
          <cell r="F156">
            <v>22.41</v>
          </cell>
          <cell r="G156">
            <v>85.158000000000001</v>
          </cell>
          <cell r="H156">
            <v>0</v>
          </cell>
        </row>
        <row r="157">
          <cell r="C157" t="str">
            <v>-                                         (D607)</v>
          </cell>
          <cell r="D157" t="str">
            <v>USD/LB</v>
          </cell>
          <cell r="E157">
            <v>0</v>
          </cell>
          <cell r="F157">
            <v>41.7</v>
          </cell>
          <cell r="G157">
            <v>158.46</v>
          </cell>
          <cell r="H157">
            <v>0</v>
          </cell>
        </row>
        <row r="158">
          <cell r="C158" t="str">
            <v>-                                         (D122A)</v>
          </cell>
          <cell r="D158" t="str">
            <v>USD/gal</v>
          </cell>
          <cell r="E158">
            <v>0</v>
          </cell>
          <cell r="F158">
            <v>39.25</v>
          </cell>
          <cell r="G158">
            <v>149.15</v>
          </cell>
          <cell r="H158">
            <v>0</v>
          </cell>
        </row>
        <row r="159">
          <cell r="C159" t="str">
            <v>- DENSIFIER (D076)</v>
          </cell>
          <cell r="D159" t="str">
            <v>USD/LB</v>
          </cell>
          <cell r="E159">
            <v>0</v>
          </cell>
          <cell r="F159">
            <v>0.52</v>
          </cell>
          <cell r="G159">
            <v>1.976</v>
          </cell>
          <cell r="H159">
            <v>0</v>
          </cell>
        </row>
        <row r="160">
          <cell r="C160" t="str">
            <v>-(D031)</v>
          </cell>
          <cell r="D160" t="str">
            <v>USD/lbm</v>
          </cell>
          <cell r="E160">
            <v>0</v>
          </cell>
          <cell r="F160">
            <v>0</v>
          </cell>
          <cell r="G160">
            <v>0</v>
          </cell>
          <cell r="H160">
            <v>0</v>
          </cell>
        </row>
        <row r="161">
          <cell r="C161" t="str">
            <v>- CEMENT RETROGRESSION PREVENTION (D066)</v>
          </cell>
          <cell r="D161" t="str">
            <v>USD/LB</v>
          </cell>
          <cell r="E161">
            <v>0</v>
          </cell>
          <cell r="F161">
            <v>0.19</v>
          </cell>
          <cell r="G161">
            <v>0.72199999999999998</v>
          </cell>
          <cell r="H161">
            <v>0</v>
          </cell>
          <cell r="I161">
            <v>0</v>
          </cell>
          <cell r="M161">
            <v>0</v>
          </cell>
          <cell r="O161">
            <v>0</v>
          </cell>
        </row>
        <row r="162">
          <cell r="C162" t="str">
            <v>-  (J237A)</v>
          </cell>
          <cell r="D162" t="str">
            <v>USD/gal</v>
          </cell>
          <cell r="E162">
            <v>0</v>
          </cell>
          <cell r="F162">
            <v>60.75</v>
          </cell>
          <cell r="G162">
            <v>230.85</v>
          </cell>
          <cell r="H162">
            <v>0</v>
          </cell>
        </row>
        <row r="163">
          <cell r="C163" t="str">
            <v>- DEFOAMER (D047)</v>
          </cell>
          <cell r="D163" t="str">
            <v>USD/gal</v>
          </cell>
          <cell r="E163">
            <v>0</v>
          </cell>
          <cell r="F163">
            <v>13.35</v>
          </cell>
          <cell r="G163">
            <v>50.73</v>
          </cell>
          <cell r="H163">
            <v>0</v>
          </cell>
        </row>
        <row r="164">
          <cell r="C164" t="str">
            <v>-                      (D110)</v>
          </cell>
          <cell r="D164" t="str">
            <v>USD/gal</v>
          </cell>
          <cell r="E164">
            <v>0</v>
          </cell>
          <cell r="F164">
            <v>9.82</v>
          </cell>
          <cell r="G164">
            <v>37.316000000000003</v>
          </cell>
          <cell r="H164">
            <v>0</v>
          </cell>
        </row>
        <row r="165">
          <cell r="H165">
            <v>131143.47200000001</v>
          </cell>
        </row>
        <row r="166">
          <cell r="C166" t="str">
            <v xml:space="preserve">  - PLUG BACK JOB </v>
          </cell>
        </row>
        <row r="167">
          <cell r="C167" t="str">
            <v xml:space="preserve">   PMC G Cement  </v>
          </cell>
          <cell r="D167" t="str">
            <v>USD/MT</v>
          </cell>
          <cell r="E167">
            <v>50</v>
          </cell>
          <cell r="F167">
            <v>186.73</v>
          </cell>
          <cell r="G167">
            <v>709.57399999999996</v>
          </cell>
          <cell r="H167">
            <v>35478.699999999997</v>
          </cell>
        </row>
        <row r="168">
          <cell r="C168" t="str">
            <v>- DEFOAMER (D047)</v>
          </cell>
          <cell r="D168" t="str">
            <v>USD/gal</v>
          </cell>
          <cell r="E168">
            <v>10</v>
          </cell>
          <cell r="F168">
            <v>13.35</v>
          </cell>
          <cell r="G168">
            <v>50.73</v>
          </cell>
          <cell r="H168">
            <v>507.29999999999995</v>
          </cell>
        </row>
        <row r="169">
          <cell r="C169" t="str">
            <v xml:space="preserve"> -D 168 ( Fluid Loss)</v>
          </cell>
          <cell r="D169" t="str">
            <v>USD/gal</v>
          </cell>
          <cell r="E169">
            <v>30</v>
          </cell>
          <cell r="F169">
            <v>50</v>
          </cell>
          <cell r="G169">
            <v>190</v>
          </cell>
          <cell r="H169">
            <v>5700</v>
          </cell>
        </row>
        <row r="170">
          <cell r="C170" t="str">
            <v>- D80 (Dispersant)</v>
          </cell>
          <cell r="D170" t="str">
            <v>USD/gal</v>
          </cell>
          <cell r="E170">
            <v>120</v>
          </cell>
          <cell r="F170">
            <v>5.9</v>
          </cell>
          <cell r="G170">
            <v>22.42</v>
          </cell>
          <cell r="H170">
            <v>2690.4</v>
          </cell>
        </row>
        <row r="171">
          <cell r="C171" t="str">
            <v>- D110 (Retarder)</v>
          </cell>
          <cell r="D171" t="str">
            <v>USD/gal</v>
          </cell>
          <cell r="E171">
            <v>10</v>
          </cell>
          <cell r="F171">
            <v>9.8000000000000007</v>
          </cell>
          <cell r="G171">
            <v>37.24</v>
          </cell>
          <cell r="H171">
            <v>372.40000000000003</v>
          </cell>
        </row>
        <row r="172">
          <cell r="C172" t="str">
            <v xml:space="preserve"> - D066 (Silica Flour)</v>
          </cell>
          <cell r="D172" t="str">
            <v>USD/lb</v>
          </cell>
          <cell r="E172">
            <v>3500</v>
          </cell>
          <cell r="F172">
            <v>0.45</v>
          </cell>
          <cell r="G172">
            <v>1.71</v>
          </cell>
          <cell r="H172">
            <v>5985</v>
          </cell>
        </row>
        <row r="173">
          <cell r="C173" t="str">
            <v xml:space="preserve"> - D157 (MicroMax)</v>
          </cell>
          <cell r="D173" t="str">
            <v>USD/lb</v>
          </cell>
          <cell r="E173">
            <v>6000</v>
          </cell>
          <cell r="F173">
            <v>0.45</v>
          </cell>
          <cell r="G173">
            <v>1.71</v>
          </cell>
          <cell r="H173">
            <v>10260</v>
          </cell>
        </row>
        <row r="175">
          <cell r="C175" t="str">
            <v>Total</v>
          </cell>
          <cell r="H175">
            <v>50733.8</v>
          </cell>
        </row>
        <row r="177">
          <cell r="C177" t="str">
            <v xml:space="preserve">  - Service Enginer    </v>
          </cell>
          <cell r="D177" t="str">
            <v>day</v>
          </cell>
          <cell r="E177">
            <v>33.75</v>
          </cell>
          <cell r="F177">
            <v>503</v>
          </cell>
          <cell r="G177">
            <v>1911.3999999999999</v>
          </cell>
          <cell r="H177">
            <v>64509.749999999993</v>
          </cell>
        </row>
        <row r="179">
          <cell r="I179">
            <v>438.67503999999997</v>
          </cell>
          <cell r="M179">
            <v>569.81851199999994</v>
          </cell>
          <cell r="O179">
            <v>569.81851199999994</v>
          </cell>
        </row>
        <row r="180">
          <cell r="B180">
            <v>40150000</v>
          </cell>
          <cell r="C180" t="str">
            <v xml:space="preserve"> BITS &amp; NOZZLES</v>
          </cell>
        </row>
        <row r="181">
          <cell r="C181" t="str">
            <v xml:space="preserve">    9-7/8" 1.1.6 Rock Bit</v>
          </cell>
          <cell r="D181" t="str">
            <v>piece</v>
          </cell>
          <cell r="E181">
            <v>0</v>
          </cell>
          <cell r="F181">
            <v>5000</v>
          </cell>
          <cell r="G181">
            <v>19000</v>
          </cell>
          <cell r="H181">
            <v>0</v>
          </cell>
        </row>
        <row r="182">
          <cell r="C182" t="str">
            <v xml:space="preserve">   17 1/2"  1.3.5 Rock Bit</v>
          </cell>
          <cell r="D182" t="str">
            <v>piece</v>
          </cell>
          <cell r="E182">
            <v>1</v>
          </cell>
          <cell r="F182">
            <v>15000</v>
          </cell>
          <cell r="G182">
            <v>57000</v>
          </cell>
          <cell r="H182">
            <v>57000</v>
          </cell>
        </row>
        <row r="183">
          <cell r="C183" t="str">
            <v xml:space="preserve">   12 1/4" 4.3.5 or 4.3.7 Rock Bit</v>
          </cell>
          <cell r="D183" t="str">
            <v>piece</v>
          </cell>
          <cell r="E183">
            <v>0</v>
          </cell>
          <cell r="F183">
            <v>10000</v>
          </cell>
          <cell r="G183">
            <v>38000</v>
          </cell>
          <cell r="H183">
            <v>0</v>
          </cell>
        </row>
        <row r="184">
          <cell r="C184" t="str">
            <v xml:space="preserve">   12 1/4" PDC Bit</v>
          </cell>
          <cell r="D184" t="str">
            <v>piece</v>
          </cell>
          <cell r="E184">
            <v>1</v>
          </cell>
          <cell r="F184">
            <v>25000</v>
          </cell>
          <cell r="G184">
            <v>95000</v>
          </cell>
          <cell r="H184">
            <v>95000</v>
          </cell>
        </row>
        <row r="185">
          <cell r="C185" t="str">
            <v xml:space="preserve">   8-1/2" Rock Bit</v>
          </cell>
          <cell r="D185" t="str">
            <v>piece</v>
          </cell>
          <cell r="E185">
            <v>1</v>
          </cell>
          <cell r="F185">
            <v>10000</v>
          </cell>
          <cell r="G185">
            <v>38000</v>
          </cell>
          <cell r="H185">
            <v>38000</v>
          </cell>
        </row>
        <row r="186">
          <cell r="C186" t="str">
            <v xml:space="preserve">   8-1/2" PDC Bit</v>
          </cell>
          <cell r="D186" t="str">
            <v>piece</v>
          </cell>
          <cell r="E186">
            <v>1</v>
          </cell>
          <cell r="F186">
            <v>15000</v>
          </cell>
          <cell r="G186">
            <v>57000</v>
          </cell>
          <cell r="H186">
            <v>57000</v>
          </cell>
        </row>
        <row r="187">
          <cell r="C187" t="str">
            <v xml:space="preserve">   6" Rock Bit</v>
          </cell>
          <cell r="D187" t="str">
            <v>piece</v>
          </cell>
          <cell r="E187">
            <v>0</v>
          </cell>
          <cell r="F187">
            <v>10000</v>
          </cell>
          <cell r="G187">
            <v>38000</v>
          </cell>
          <cell r="H187">
            <v>0</v>
          </cell>
        </row>
        <row r="188">
          <cell r="C188" t="str">
            <v xml:space="preserve">   6" PDC Bit</v>
          </cell>
          <cell r="D188" t="str">
            <v>piece</v>
          </cell>
          <cell r="E188">
            <v>0</v>
          </cell>
          <cell r="F188">
            <v>20000</v>
          </cell>
          <cell r="G188">
            <v>76000</v>
          </cell>
          <cell r="H188">
            <v>0</v>
          </cell>
        </row>
        <row r="189">
          <cell r="C189" t="str">
            <v xml:space="preserve">   Bit Nozzle</v>
          </cell>
          <cell r="D189" t="str">
            <v>well</v>
          </cell>
          <cell r="E189">
            <v>0</v>
          </cell>
          <cell r="F189">
            <v>500</v>
          </cell>
          <cell r="G189">
            <v>1900</v>
          </cell>
          <cell r="H189">
            <v>0</v>
          </cell>
          <cell r="I189">
            <v>247</v>
          </cell>
          <cell r="M189">
            <v>0</v>
          </cell>
          <cell r="O189">
            <v>247</v>
          </cell>
        </row>
        <row r="190">
          <cell r="B190">
            <v>40170000</v>
          </cell>
          <cell r="C190" t="str">
            <v xml:space="preserve"> FUEL,WATER &amp; LUBRICANT</v>
          </cell>
        </row>
        <row r="191">
          <cell r="C191" t="str">
            <v xml:space="preserve">  - Fuel  &amp; Lub. - (Rig  &amp; Supply Vessels)</v>
          </cell>
          <cell r="D191" t="str">
            <v>day</v>
          </cell>
          <cell r="E191">
            <v>33.75</v>
          </cell>
          <cell r="F191">
            <v>4500</v>
          </cell>
          <cell r="G191">
            <v>17100</v>
          </cell>
          <cell r="H191">
            <v>577125</v>
          </cell>
        </row>
        <row r="192">
          <cell r="C192" t="str">
            <v xml:space="preserve">  - Water     </v>
          </cell>
          <cell r="D192" t="str">
            <v>day</v>
          </cell>
          <cell r="E192">
            <v>33.75</v>
          </cell>
          <cell r="F192">
            <v>200</v>
          </cell>
          <cell r="G192">
            <v>760</v>
          </cell>
          <cell r="H192">
            <v>25650</v>
          </cell>
          <cell r="I192">
            <v>495.61499999999995</v>
          </cell>
          <cell r="M192">
            <v>107.16</v>
          </cell>
          <cell r="O192">
            <v>602.77499999999998</v>
          </cell>
        </row>
        <row r="193">
          <cell r="B193">
            <v>49900000</v>
          </cell>
          <cell r="C193" t="str">
            <v xml:space="preserve"> OTHER MATERIAL &amp; SUPPLIES(MHE)</v>
          </cell>
          <cell r="D193" t="str">
            <v>day</v>
          </cell>
          <cell r="E193">
            <v>33.75</v>
          </cell>
          <cell r="F193">
            <v>700</v>
          </cell>
          <cell r="G193">
            <v>2660</v>
          </cell>
          <cell r="H193">
            <v>89775</v>
          </cell>
          <cell r="I193">
            <v>73.814999999999998</v>
          </cell>
          <cell r="M193">
            <v>15.960000000000003</v>
          </cell>
          <cell r="O193">
            <v>89.775000000000006</v>
          </cell>
        </row>
        <row r="194">
          <cell r="B194">
            <v>52490000</v>
          </cell>
          <cell r="C194" t="str">
            <v xml:space="preserve"> ABANDONMENT/SUSPENSION/SITE CLEARANCE</v>
          </cell>
        </row>
        <row r="196">
          <cell r="C196" t="str">
            <v xml:space="preserve">  - Personnel</v>
          </cell>
          <cell r="D196" t="str">
            <v>day</v>
          </cell>
          <cell r="E196">
            <v>4</v>
          </cell>
          <cell r="F196">
            <v>731</v>
          </cell>
          <cell r="G196">
            <v>2777.7999999999997</v>
          </cell>
          <cell r="H196">
            <v>11111.199999999999</v>
          </cell>
        </row>
        <row r="197">
          <cell r="C197" t="str">
            <v xml:space="preserve">  -   Travelling rate</v>
          </cell>
          <cell r="D197" t="str">
            <v xml:space="preserve">  trip</v>
          </cell>
          <cell r="E197">
            <v>1</v>
          </cell>
          <cell r="F197">
            <v>980</v>
          </cell>
          <cell r="G197">
            <v>3724</v>
          </cell>
          <cell r="H197">
            <v>3724</v>
          </cell>
        </row>
        <row r="198">
          <cell r="C198" t="str">
            <v xml:space="preserve">          Additional equipment -  Spud package</v>
          </cell>
          <cell r="D198" t="str">
            <v>day</v>
          </cell>
          <cell r="E198">
            <v>4</v>
          </cell>
          <cell r="F198">
            <v>680</v>
          </cell>
          <cell r="G198">
            <v>2584</v>
          </cell>
          <cell r="H198">
            <v>10336</v>
          </cell>
        </row>
        <row r="199">
          <cell r="C199" t="str">
            <v xml:space="preserve">          -  H/O, Jars, Accelerator, Bumper Jars, Drilling </v>
          </cell>
          <cell r="E199">
            <v>0</v>
          </cell>
          <cell r="F199">
            <v>0</v>
          </cell>
        </row>
        <row r="200">
          <cell r="C200" t="str">
            <v xml:space="preserve">              Jars,Scraper, Shock Sub</v>
          </cell>
        </row>
        <row r="201">
          <cell r="C201" t="str">
            <v xml:space="preserve">       13-3/8" Cmt Retainer W/L set</v>
          </cell>
          <cell r="D201" t="str">
            <v>set</v>
          </cell>
          <cell r="E201">
            <v>0</v>
          </cell>
          <cell r="F201">
            <v>3846</v>
          </cell>
          <cell r="G201">
            <v>14614.8</v>
          </cell>
          <cell r="H201">
            <v>0</v>
          </cell>
        </row>
        <row r="202">
          <cell r="C202" t="str">
            <v xml:space="preserve">       13-3/8" Bridge plug conversion kit</v>
          </cell>
          <cell r="D202" t="str">
            <v>set</v>
          </cell>
          <cell r="E202">
            <v>0</v>
          </cell>
          <cell r="F202">
            <v>158</v>
          </cell>
          <cell r="G202">
            <v>600.4</v>
          </cell>
          <cell r="H202">
            <v>0</v>
          </cell>
        </row>
        <row r="203">
          <cell r="C203" t="str">
            <v xml:space="preserve">        9-5/8" Cmt Retainer W/L Set</v>
          </cell>
          <cell r="D203" t="str">
            <v>set</v>
          </cell>
          <cell r="E203">
            <v>0</v>
          </cell>
          <cell r="F203">
            <v>2392</v>
          </cell>
          <cell r="G203">
            <v>9089.6</v>
          </cell>
          <cell r="H203">
            <v>0</v>
          </cell>
        </row>
        <row r="204">
          <cell r="C204" t="str">
            <v xml:space="preserve">       9-5/8" Bridge plug conversion kit</v>
          </cell>
          <cell r="D204" t="str">
            <v>set</v>
          </cell>
          <cell r="E204">
            <v>1</v>
          </cell>
          <cell r="F204">
            <v>210</v>
          </cell>
          <cell r="G204">
            <v>798</v>
          </cell>
          <cell r="H204">
            <v>798</v>
          </cell>
        </row>
        <row r="205">
          <cell r="C205" t="str">
            <v xml:space="preserve">       7" Cmt Retainer W/L Set</v>
          </cell>
          <cell r="D205" t="str">
            <v>set</v>
          </cell>
          <cell r="E205">
            <v>1</v>
          </cell>
          <cell r="F205">
            <v>1791</v>
          </cell>
          <cell r="G205">
            <v>6805.7999999999993</v>
          </cell>
          <cell r="H205">
            <v>6805.7999999999993</v>
          </cell>
        </row>
        <row r="206">
          <cell r="C206" t="str">
            <v xml:space="preserve">        7" Cmt Retainer DP Set</v>
          </cell>
          <cell r="D206" t="str">
            <v>set</v>
          </cell>
          <cell r="E206">
            <v>0</v>
          </cell>
          <cell r="F206">
            <v>941.9</v>
          </cell>
          <cell r="G206">
            <v>3579.22</v>
          </cell>
          <cell r="H206">
            <v>0</v>
          </cell>
        </row>
        <row r="207">
          <cell r="C207" t="str">
            <v xml:space="preserve">       7" Mech setting tools</v>
          </cell>
          <cell r="D207" t="str">
            <v>set</v>
          </cell>
          <cell r="E207">
            <v>0</v>
          </cell>
          <cell r="F207">
            <v>373</v>
          </cell>
          <cell r="G207">
            <v>1417.3999999999999</v>
          </cell>
          <cell r="H207">
            <v>0</v>
          </cell>
          <cell r="I207">
            <v>25.969200000000001</v>
          </cell>
          <cell r="M207">
            <v>6.8057999999999996</v>
          </cell>
          <cell r="O207">
            <v>32.774999999999999</v>
          </cell>
        </row>
        <row r="208">
          <cell r="B208">
            <v>52400000</v>
          </cell>
          <cell r="C208" t="str">
            <v>ENSCO - 52 JACK UP RIG</v>
          </cell>
          <cell r="H208">
            <v>0</v>
          </cell>
        </row>
        <row r="209">
          <cell r="C209" t="str">
            <v xml:space="preserve">  - Mob/Demob</v>
          </cell>
          <cell r="D209" t="str">
            <v>trip</v>
          </cell>
          <cell r="E209">
            <v>1</v>
          </cell>
          <cell r="F209">
            <v>50000</v>
          </cell>
          <cell r="G209">
            <v>190000</v>
          </cell>
          <cell r="H209">
            <v>190000</v>
          </cell>
        </row>
        <row r="210">
          <cell r="C210" t="str">
            <v xml:space="preserve">  - Daily Rate </v>
          </cell>
          <cell r="D210" t="str">
            <v>day</v>
          </cell>
          <cell r="E210">
            <v>33.75</v>
          </cell>
          <cell r="F210">
            <v>56000</v>
          </cell>
          <cell r="G210">
            <v>212800</v>
          </cell>
          <cell r="H210">
            <v>7182000</v>
          </cell>
        </row>
        <row r="211">
          <cell r="C211" t="str">
            <v xml:space="preserve">  - Meals </v>
          </cell>
          <cell r="D211" t="str">
            <v>32 contractor person</v>
          </cell>
          <cell r="E211">
            <v>33.75</v>
          </cell>
          <cell r="F211">
            <v>60</v>
          </cell>
          <cell r="G211">
            <v>228</v>
          </cell>
          <cell r="H211">
            <v>7695</v>
          </cell>
        </row>
        <row r="212">
          <cell r="C212" t="str">
            <v xml:space="preserve">  - Catering &amp; Bunk for 20 men</v>
          </cell>
          <cell r="D212" t="str">
            <v>day</v>
          </cell>
          <cell r="E212">
            <v>33.75</v>
          </cell>
          <cell r="F212">
            <v>1400</v>
          </cell>
          <cell r="G212">
            <v>5320</v>
          </cell>
          <cell r="H212">
            <v>179550</v>
          </cell>
          <cell r="I212">
            <v>6215.3792222222219</v>
          </cell>
          <cell r="M212">
            <v>1310.088</v>
          </cell>
          <cell r="O212">
            <v>7559.2449999999999</v>
          </cell>
        </row>
        <row r="213">
          <cell r="B213">
            <v>52340000</v>
          </cell>
          <cell r="C213" t="str">
            <v xml:space="preserve"> PRODUCTION TESTING (SCHLUMBERGER)</v>
          </cell>
        </row>
        <row r="214">
          <cell r="C214" t="str">
            <v xml:space="preserve"> Surface Equipment - Mob/Demob</v>
          </cell>
          <cell r="D214" t="str">
            <v>well</v>
          </cell>
          <cell r="E214">
            <v>1</v>
          </cell>
          <cell r="F214">
            <v>60000</v>
          </cell>
          <cell r="G214">
            <v>228000</v>
          </cell>
          <cell r="H214">
            <v>228000</v>
          </cell>
        </row>
        <row r="215">
          <cell r="C215" t="str">
            <v xml:space="preserve">                                 - Standby rate</v>
          </cell>
          <cell r="D215" t="str">
            <v>day</v>
          </cell>
          <cell r="E215">
            <v>2</v>
          </cell>
          <cell r="F215">
            <v>1000</v>
          </cell>
          <cell r="G215">
            <v>3800</v>
          </cell>
          <cell r="H215">
            <v>7600</v>
          </cell>
        </row>
        <row r="216">
          <cell r="C216" t="str">
            <v xml:space="preserve">                                 - Operating rate</v>
          </cell>
          <cell r="D216" t="str">
            <v>day</v>
          </cell>
          <cell r="E216">
            <v>6</v>
          </cell>
          <cell r="F216">
            <v>2070</v>
          </cell>
          <cell r="G216">
            <v>7866</v>
          </cell>
          <cell r="H216">
            <v>47196</v>
          </cell>
        </row>
        <row r="217">
          <cell r="C217" t="str">
            <v xml:space="preserve"> DST  Equipment - Mob/Demob</v>
          </cell>
          <cell r="D217" t="str">
            <v>well</v>
          </cell>
          <cell r="E217">
            <v>1</v>
          </cell>
          <cell r="F217">
            <v>20000</v>
          </cell>
          <cell r="G217">
            <v>76000</v>
          </cell>
          <cell r="H217">
            <v>76000</v>
          </cell>
        </row>
        <row r="218">
          <cell r="C218" t="str">
            <v xml:space="preserve">                                 - Operating rate</v>
          </cell>
          <cell r="D218" t="str">
            <v>run</v>
          </cell>
          <cell r="E218">
            <v>6</v>
          </cell>
          <cell r="F218">
            <v>16395</v>
          </cell>
          <cell r="G218">
            <v>62301</v>
          </cell>
          <cell r="H218">
            <v>373806</v>
          </cell>
        </row>
        <row r="219">
          <cell r="C219" t="str">
            <v xml:space="preserve">                                 - Standby rate</v>
          </cell>
          <cell r="D219" t="str">
            <v>day</v>
          </cell>
          <cell r="E219">
            <v>4</v>
          </cell>
          <cell r="F219">
            <v>2000</v>
          </cell>
          <cell r="G219">
            <v>7600</v>
          </cell>
          <cell r="H219">
            <v>30400</v>
          </cell>
        </row>
        <row r="220">
          <cell r="C220" t="str">
            <v xml:space="preserve"> Emrod Gauge</v>
          </cell>
          <cell r="D220" t="str">
            <v>run</v>
          </cell>
          <cell r="E220">
            <v>2</v>
          </cell>
          <cell r="F220">
            <v>7500</v>
          </cell>
          <cell r="G220">
            <v>28500</v>
          </cell>
          <cell r="H220">
            <v>57000</v>
          </cell>
        </row>
        <row r="221">
          <cell r="C221" t="str">
            <v xml:space="preserve"> Personnel</v>
          </cell>
          <cell r="D221" t="str">
            <v>day</v>
          </cell>
          <cell r="E221">
            <v>6</v>
          </cell>
          <cell r="F221">
            <v>7100</v>
          </cell>
          <cell r="G221">
            <v>26980</v>
          </cell>
          <cell r="H221">
            <v>161880</v>
          </cell>
        </row>
        <row r="222">
          <cell r="C222" t="str">
            <v xml:space="preserve"> Onsite Gas Analysis</v>
          </cell>
          <cell r="D222" t="str">
            <v>job</v>
          </cell>
          <cell r="E222">
            <v>1</v>
          </cell>
          <cell r="F222">
            <v>10000</v>
          </cell>
          <cell r="G222">
            <v>38000</v>
          </cell>
          <cell r="H222">
            <v>38000</v>
          </cell>
        </row>
        <row r="223">
          <cell r="C223" t="str">
            <v xml:space="preserve"> Perforation</v>
          </cell>
          <cell r="D223" t="str">
            <v>job</v>
          </cell>
          <cell r="E223">
            <v>2</v>
          </cell>
          <cell r="F223">
            <v>30000</v>
          </cell>
          <cell r="G223">
            <v>114000</v>
          </cell>
          <cell r="H223">
            <v>228000</v>
          </cell>
          <cell r="I223">
            <v>0</v>
          </cell>
          <cell r="M223">
            <v>1247.8820000000001</v>
          </cell>
          <cell r="O223">
            <v>1247.8820000000001</v>
          </cell>
        </row>
        <row r="224">
          <cell r="B224">
            <v>52460000</v>
          </cell>
          <cell r="C224" t="str">
            <v xml:space="preserve"> RIG POSITIONING  (FUGRO)</v>
          </cell>
          <cell r="D224" t="str">
            <v>well</v>
          </cell>
          <cell r="E224">
            <v>1</v>
          </cell>
          <cell r="F224">
            <v>17500</v>
          </cell>
          <cell r="G224">
            <v>66500</v>
          </cell>
          <cell r="H224">
            <v>66500</v>
          </cell>
          <cell r="I224">
            <v>66.5</v>
          </cell>
          <cell r="O224">
            <v>66.5</v>
          </cell>
        </row>
        <row r="225">
          <cell r="B225">
            <v>52480000</v>
          </cell>
          <cell r="C225" t="str">
            <v xml:space="preserve"> DRILLING SITE INVESTIGATION  /  TL</v>
          </cell>
          <cell r="D225" t="str">
            <v>well</v>
          </cell>
          <cell r="E225">
            <v>1</v>
          </cell>
          <cell r="F225">
            <v>85000</v>
          </cell>
          <cell r="G225">
            <v>323000</v>
          </cell>
          <cell r="H225">
            <v>323000</v>
          </cell>
          <cell r="I225">
            <v>323</v>
          </cell>
          <cell r="O225">
            <v>323</v>
          </cell>
        </row>
        <row r="226">
          <cell r="B226">
            <v>52481000</v>
          </cell>
          <cell r="C226" t="str">
            <v>SOIL BORING</v>
          </cell>
          <cell r="D226" t="str">
            <v>well</v>
          </cell>
          <cell r="E226">
            <v>1</v>
          </cell>
          <cell r="F226">
            <v>243000</v>
          </cell>
          <cell r="G226">
            <v>923400</v>
          </cell>
          <cell r="H226">
            <v>923400</v>
          </cell>
          <cell r="I226">
            <v>923.4</v>
          </cell>
          <cell r="O226">
            <v>923.4</v>
          </cell>
        </row>
        <row r="227">
          <cell r="B227">
            <v>52540000</v>
          </cell>
          <cell r="C227" t="str">
            <v>12-1/4" DIRECTIONAL DRILLING &amp; MOTOR - call out</v>
          </cell>
        </row>
        <row r="228">
          <cell r="C228" t="str">
            <v xml:space="preserve">- 9-1/2" steerable motor </v>
          </cell>
          <cell r="D228" t="str">
            <v>days x 2 pcs</v>
          </cell>
          <cell r="E228">
            <v>13</v>
          </cell>
          <cell r="F228">
            <v>187</v>
          </cell>
          <cell r="G228">
            <v>710.6</v>
          </cell>
          <cell r="H228">
            <v>9237.8000000000011</v>
          </cell>
        </row>
        <row r="229">
          <cell r="C229" t="str">
            <v>- 9-1/2" steerable motor circulation charge</v>
          </cell>
          <cell r="D229" t="str">
            <v>hours</v>
          </cell>
          <cell r="E229">
            <v>65</v>
          </cell>
          <cell r="F229">
            <v>110</v>
          </cell>
          <cell r="G229">
            <v>418</v>
          </cell>
          <cell r="H229">
            <v>27170</v>
          </cell>
        </row>
        <row r="230">
          <cell r="C230" t="str">
            <v xml:space="preserve"> - Mob/Demob</v>
          </cell>
          <cell r="D230" t="str">
            <v>set</v>
          </cell>
          <cell r="E230">
            <v>1</v>
          </cell>
          <cell r="F230">
            <v>467</v>
          </cell>
          <cell r="G230">
            <v>1774.6</v>
          </cell>
          <cell r="H230">
            <v>1774.6</v>
          </cell>
        </row>
        <row r="231">
          <cell r="C231" t="str">
            <v xml:space="preserve"> - 8" OD x 30 ft NMDC (1 pc)</v>
          </cell>
          <cell r="D231" t="str">
            <v>days x 2 pcs</v>
          </cell>
          <cell r="E231">
            <v>13</v>
          </cell>
          <cell r="F231">
            <v>18</v>
          </cell>
          <cell r="G231">
            <v>68.399999999999991</v>
          </cell>
          <cell r="H231">
            <v>889.19999999999993</v>
          </cell>
        </row>
        <row r="232">
          <cell r="C232" t="str">
            <v xml:space="preserve"> - 8" OD x 10 ft NMDC (1 pc)</v>
          </cell>
          <cell r="D232" t="str">
            <v>days x 2 pcs</v>
          </cell>
          <cell r="E232">
            <v>13</v>
          </cell>
          <cell r="F232">
            <v>9</v>
          </cell>
          <cell r="G232">
            <v>34.199999999999996</v>
          </cell>
          <cell r="H232">
            <v>444.59999999999997</v>
          </cell>
        </row>
        <row r="233">
          <cell r="C233" t="str">
            <v xml:space="preserve"> - 14-3/4"-17-1/2" string stab (1 pc)</v>
          </cell>
          <cell r="D233" t="str">
            <v>days x 2 pcs</v>
          </cell>
          <cell r="E233">
            <v>7</v>
          </cell>
          <cell r="F233">
            <v>10</v>
          </cell>
          <cell r="G233">
            <v>38</v>
          </cell>
          <cell r="H233">
            <v>266</v>
          </cell>
        </row>
        <row r="234">
          <cell r="C234" t="str">
            <v xml:space="preserve"> - 11-1/2" - 12-1/4" string stab (1 pc)</v>
          </cell>
          <cell r="D234" t="str">
            <v>days x 2 pcs</v>
          </cell>
          <cell r="E234">
            <v>6</v>
          </cell>
          <cell r="F234">
            <v>10</v>
          </cell>
          <cell r="G234">
            <v>38</v>
          </cell>
          <cell r="H234">
            <v>228</v>
          </cell>
        </row>
        <row r="235">
          <cell r="C235" t="str">
            <v xml:space="preserve"> - Spider plots, Well plots, Anti Collision plots (USD 25/copy)</v>
          </cell>
          <cell r="D235" t="str">
            <v>copy</v>
          </cell>
          <cell r="E235">
            <v>0</v>
          </cell>
          <cell r="F235">
            <v>25</v>
          </cell>
          <cell r="G235">
            <v>95</v>
          </cell>
          <cell r="H235">
            <v>0</v>
          </cell>
        </row>
        <row r="236">
          <cell r="C236" t="str">
            <v>- Surveyor Engineer (1) - daily rate</v>
          </cell>
          <cell r="D236" t="str">
            <v>days</v>
          </cell>
          <cell r="E236">
            <v>0</v>
          </cell>
          <cell r="F236">
            <v>1000</v>
          </cell>
          <cell r="G236">
            <v>3800</v>
          </cell>
          <cell r="H236">
            <v>0</v>
          </cell>
        </row>
        <row r="237">
          <cell r="C237" t="str">
            <v>- Directional Engineer (1) - daily rate</v>
          </cell>
          <cell r="D237" t="str">
            <v>days</v>
          </cell>
          <cell r="E237">
            <v>13</v>
          </cell>
          <cell r="F237">
            <v>1000</v>
          </cell>
          <cell r="G237">
            <v>3800</v>
          </cell>
          <cell r="H237">
            <v>49400</v>
          </cell>
        </row>
        <row r="239">
          <cell r="C239" t="str">
            <v xml:space="preserve"> - 8 1/4"  Drill Collar Size Rotary Steerable System</v>
          </cell>
          <cell r="D239" t="str">
            <v>per run</v>
          </cell>
          <cell r="E239">
            <v>0</v>
          </cell>
          <cell r="F239">
            <v>450000</v>
          </cell>
          <cell r="G239">
            <v>1710000</v>
          </cell>
          <cell r="H239">
            <v>0</v>
          </cell>
        </row>
        <row r="241">
          <cell r="C241" t="str">
            <v>8-1/2" DIRECTIONAL DRILLING &amp; MOTOR</v>
          </cell>
        </row>
        <row r="242">
          <cell r="C242" t="str">
            <v xml:space="preserve">- 6-3/4" steerable motor </v>
          </cell>
          <cell r="D242" t="str">
            <v>days x 2 pcs</v>
          </cell>
          <cell r="E242">
            <v>8</v>
          </cell>
          <cell r="F242">
            <v>130</v>
          </cell>
          <cell r="G242">
            <v>494</v>
          </cell>
          <cell r="H242">
            <v>3952</v>
          </cell>
        </row>
        <row r="243">
          <cell r="C243" t="str">
            <v>- 6-3/4" steerable motor circulation charge</v>
          </cell>
          <cell r="D243" t="str">
            <v>hours</v>
          </cell>
          <cell r="E243">
            <v>40</v>
          </cell>
          <cell r="F243">
            <v>90</v>
          </cell>
          <cell r="G243">
            <v>342</v>
          </cell>
          <cell r="H243">
            <v>13680</v>
          </cell>
        </row>
        <row r="244">
          <cell r="C244" t="str">
            <v xml:space="preserve"> - Mob/Demob</v>
          </cell>
          <cell r="D244" t="str">
            <v>set</v>
          </cell>
          <cell r="E244">
            <v>1</v>
          </cell>
          <cell r="F244">
            <v>325</v>
          </cell>
          <cell r="G244">
            <v>1235</v>
          </cell>
          <cell r="H244">
            <v>1235</v>
          </cell>
        </row>
        <row r="245">
          <cell r="C245" t="str">
            <v xml:space="preserve"> - 6-1/2"" OD x 30 ft NMDC (1 pc)</v>
          </cell>
          <cell r="D245" t="str">
            <v>days x 2 pcs</v>
          </cell>
          <cell r="E245">
            <v>6</v>
          </cell>
          <cell r="F245">
            <v>17</v>
          </cell>
          <cell r="G245">
            <v>64.599999999999994</v>
          </cell>
          <cell r="H245">
            <v>387.59999999999997</v>
          </cell>
        </row>
        <row r="246">
          <cell r="C246" t="str">
            <v xml:space="preserve"> - 6-1/2"" OD x 10 ft NMDC (1 pc)</v>
          </cell>
          <cell r="D246" t="str">
            <v>days x 2 pcs</v>
          </cell>
          <cell r="E246">
            <v>6</v>
          </cell>
          <cell r="F246">
            <v>8</v>
          </cell>
          <cell r="G246">
            <v>30.4</v>
          </cell>
          <cell r="H246">
            <v>182.39999999999998</v>
          </cell>
        </row>
        <row r="247">
          <cell r="C247" t="str">
            <v xml:space="preserve"> - 7-7/8 - 8-1/2" string stab (1 pc)</v>
          </cell>
          <cell r="D247" t="str">
            <v>days x 2 pcs</v>
          </cell>
          <cell r="E247">
            <v>6</v>
          </cell>
          <cell r="F247">
            <v>10</v>
          </cell>
          <cell r="G247">
            <v>38</v>
          </cell>
          <cell r="H247">
            <v>228</v>
          </cell>
        </row>
        <row r="248">
          <cell r="C248" t="str">
            <v>- Directional Engineer (1) - daily rate</v>
          </cell>
          <cell r="D248" t="str">
            <v>days</v>
          </cell>
          <cell r="E248">
            <v>8</v>
          </cell>
          <cell r="F248">
            <v>1000</v>
          </cell>
          <cell r="G248">
            <v>3800</v>
          </cell>
          <cell r="H248">
            <v>30400</v>
          </cell>
        </row>
        <row r="250">
          <cell r="C250" t="str">
            <v xml:space="preserve"> - 6 3/4"  Drill Collar Size Rotary Steerable System</v>
          </cell>
          <cell r="D250" t="str">
            <v>per run</v>
          </cell>
          <cell r="E250">
            <v>0</v>
          </cell>
          <cell r="F250">
            <v>350000</v>
          </cell>
          <cell r="G250">
            <v>1330000</v>
          </cell>
          <cell r="H250">
            <v>0</v>
          </cell>
        </row>
        <row r="252">
          <cell r="C252" t="str">
            <v>6" DIRECTIONAL DRILLING &amp; MOTOR</v>
          </cell>
        </row>
        <row r="253">
          <cell r="C253" t="str">
            <v xml:space="preserve">- 4-3/4" steerable motor </v>
          </cell>
          <cell r="D253" t="str">
            <v>days x 2 pcs</v>
          </cell>
          <cell r="E253">
            <v>0</v>
          </cell>
          <cell r="F253">
            <v>120</v>
          </cell>
          <cell r="G253">
            <v>456</v>
          </cell>
          <cell r="H253">
            <v>0</v>
          </cell>
        </row>
        <row r="254">
          <cell r="C254" t="str">
            <v>- 4-3/4" steerable motor circulation charge</v>
          </cell>
          <cell r="D254" t="str">
            <v>hours</v>
          </cell>
          <cell r="E254">
            <v>0</v>
          </cell>
          <cell r="F254">
            <v>90</v>
          </cell>
          <cell r="G254">
            <v>342</v>
          </cell>
          <cell r="H254">
            <v>0</v>
          </cell>
        </row>
        <row r="255">
          <cell r="C255" t="str">
            <v xml:space="preserve"> - Mob/Demob</v>
          </cell>
          <cell r="D255" t="str">
            <v>set</v>
          </cell>
          <cell r="E255">
            <v>0</v>
          </cell>
          <cell r="F255">
            <v>300</v>
          </cell>
          <cell r="G255">
            <v>1140</v>
          </cell>
          <cell r="H255">
            <v>0</v>
          </cell>
        </row>
        <row r="256">
          <cell r="C256" t="str">
            <v xml:space="preserve"> - 6" string stab (1 pc)</v>
          </cell>
          <cell r="D256" t="str">
            <v>days x 2 pcs</v>
          </cell>
          <cell r="E256">
            <v>0</v>
          </cell>
          <cell r="F256">
            <v>9</v>
          </cell>
          <cell r="G256">
            <v>34.199999999999996</v>
          </cell>
          <cell r="H256">
            <v>0</v>
          </cell>
        </row>
        <row r="257">
          <cell r="I257">
            <v>139.4752</v>
          </cell>
          <cell r="O257">
            <v>139.4752</v>
          </cell>
        </row>
        <row r="258">
          <cell r="B258">
            <v>52430000</v>
          </cell>
          <cell r="C258" t="str">
            <v xml:space="preserve"> MUD LOGGING (ILO)</v>
          </cell>
          <cell r="D258" t="str">
            <v>day</v>
          </cell>
          <cell r="E258">
            <v>33.75</v>
          </cell>
          <cell r="F258">
            <v>1250</v>
          </cell>
          <cell r="G258">
            <v>4750</v>
          </cell>
          <cell r="H258">
            <v>160312.5</v>
          </cell>
          <cell r="I258">
            <v>131.8125</v>
          </cell>
          <cell r="K258">
            <v>30.875</v>
          </cell>
          <cell r="M258">
            <v>28.5</v>
          </cell>
          <cell r="O258">
            <v>160.3125</v>
          </cell>
        </row>
        <row r="259">
          <cell r="B259">
            <v>52440000</v>
          </cell>
          <cell r="C259" t="str">
            <v xml:space="preserve"> ELECTRIC &amp; WIRELINE LOGGING  (SCHL)</v>
          </cell>
          <cell r="D259" t="str">
            <v>well</v>
          </cell>
        </row>
        <row r="260">
          <cell r="C260" t="str">
            <v xml:space="preserve"> - Dedicated rental for surface equipment (USD35K/mth)</v>
          </cell>
          <cell r="D260" t="str">
            <v>day</v>
          </cell>
          <cell r="E260">
            <v>33.75</v>
          </cell>
          <cell r="F260">
            <v>1166.67</v>
          </cell>
          <cell r="G260">
            <v>4433.3460000000005</v>
          </cell>
          <cell r="H260">
            <v>149625.42750000002</v>
          </cell>
        </row>
        <row r="261">
          <cell r="C261" t="str">
            <v xml:space="preserve"> - Dedicated rental for d/hole equipment (USD16K/mth)</v>
          </cell>
          <cell r="D261" t="str">
            <v>day</v>
          </cell>
          <cell r="E261">
            <v>33.75</v>
          </cell>
          <cell r="F261">
            <v>533.33000000000004</v>
          </cell>
          <cell r="G261">
            <v>2026.654</v>
          </cell>
          <cell r="H261">
            <v>68399.572499999995</v>
          </cell>
        </row>
        <row r="262">
          <cell r="C262" t="str">
            <v xml:space="preserve"> - Exclusive Pool Eqpt. (USD11.5K/mth)</v>
          </cell>
          <cell r="D262" t="str">
            <v>day</v>
          </cell>
          <cell r="E262">
            <v>33.75</v>
          </cell>
          <cell r="F262">
            <v>383.33</v>
          </cell>
          <cell r="G262">
            <v>1456.6539999999998</v>
          </cell>
          <cell r="H262">
            <v>49162.072499999995</v>
          </cell>
        </row>
        <row r="263">
          <cell r="C263" t="str">
            <v xml:space="preserve"> - Dedicated PEX Tool Rental (USD10 K/mth)</v>
          </cell>
          <cell r="D263" t="str">
            <v>day</v>
          </cell>
          <cell r="E263">
            <v>33.75</v>
          </cell>
          <cell r="F263">
            <v>333.33</v>
          </cell>
          <cell r="G263">
            <v>1266.6539999999998</v>
          </cell>
          <cell r="H263">
            <v>42749.572499999995</v>
          </cell>
        </row>
        <row r="264">
          <cell r="C264" t="str">
            <v xml:space="preserve">                        - PEX  run charge</v>
          </cell>
          <cell r="D264" t="str">
            <v>run</v>
          </cell>
          <cell r="F264">
            <v>35000</v>
          </cell>
          <cell r="G264">
            <v>133000</v>
          </cell>
          <cell r="H264">
            <v>0</v>
          </cell>
        </row>
        <row r="265">
          <cell r="C265" t="str">
            <v xml:space="preserve"> - Supercombo (GR/resistivity/Density/Neutron/Sonic/MSFL/AMS)</v>
          </cell>
          <cell r="D265" t="str">
            <v>run</v>
          </cell>
          <cell r="E265">
            <v>0</v>
          </cell>
          <cell r="F265">
            <v>20000</v>
          </cell>
          <cell r="G265">
            <v>76000</v>
          </cell>
          <cell r="H265">
            <v>0</v>
          </cell>
        </row>
        <row r="266">
          <cell r="C266" t="str">
            <v xml:space="preserve"> - MDT-PO-OFA-SC (15 pretest and 2 samples)</v>
          </cell>
          <cell r="D266" t="str">
            <v>run</v>
          </cell>
          <cell r="E266">
            <v>2</v>
          </cell>
          <cell r="F266">
            <v>120000</v>
          </cell>
          <cell r="G266">
            <v>456000</v>
          </cell>
          <cell r="H266">
            <v>912000</v>
          </cell>
        </row>
        <row r="267">
          <cell r="C267" t="str">
            <v xml:space="preserve"> - Combinable Magnetic Resonance</v>
          </cell>
          <cell r="D267" t="str">
            <v>run</v>
          </cell>
          <cell r="E267">
            <v>0</v>
          </cell>
          <cell r="F267">
            <v>82000</v>
          </cell>
          <cell r="G267">
            <v>311600</v>
          </cell>
          <cell r="H267">
            <v>0</v>
          </cell>
        </row>
        <row r="268">
          <cell r="C268" t="str">
            <v xml:space="preserve"> - Combinable Seismic Imager - 0-20 Levels</v>
          </cell>
          <cell r="D268" t="str">
            <v>run</v>
          </cell>
          <cell r="E268">
            <v>0</v>
          </cell>
          <cell r="F268">
            <v>40000</v>
          </cell>
          <cell r="G268">
            <v>152000</v>
          </cell>
          <cell r="H268">
            <v>0</v>
          </cell>
        </row>
        <row r="269">
          <cell r="C269" t="str">
            <v xml:space="preserve"> - Side Wall Coring (SWC) - first 30 cores</v>
          </cell>
          <cell r="D269" t="str">
            <v>run</v>
          </cell>
          <cell r="E269">
            <v>1</v>
          </cell>
          <cell r="F269">
            <v>4000</v>
          </cell>
          <cell r="G269">
            <v>15200</v>
          </cell>
          <cell r="H269">
            <v>15200</v>
          </cell>
        </row>
        <row r="270">
          <cell r="C270" t="str">
            <v xml:space="preserve"> - Formation Micro Imager (FMI)</v>
          </cell>
          <cell r="D270" t="str">
            <v>run</v>
          </cell>
          <cell r="E270">
            <v>1</v>
          </cell>
          <cell r="F270">
            <v>60000</v>
          </cell>
          <cell r="G270">
            <v>228000</v>
          </cell>
          <cell r="H270">
            <v>228000</v>
          </cell>
        </row>
        <row r="271">
          <cell r="C271" t="str">
            <v xml:space="preserve"> - DSI </v>
          </cell>
          <cell r="D271" t="str">
            <v>run</v>
          </cell>
          <cell r="E271">
            <v>2</v>
          </cell>
          <cell r="F271">
            <v>15000</v>
          </cell>
          <cell r="G271">
            <v>57000</v>
          </cell>
          <cell r="H271">
            <v>114000</v>
          </cell>
        </row>
        <row r="272">
          <cell r="C272" t="str">
            <v xml:space="preserve"> - Pipe Conveyed Logging Surchage</v>
          </cell>
          <cell r="D272" t="str">
            <v>run</v>
          </cell>
          <cell r="E272">
            <v>0</v>
          </cell>
          <cell r="F272">
            <v>65000</v>
          </cell>
          <cell r="G272">
            <v>247000</v>
          </cell>
          <cell r="H272">
            <v>0</v>
          </cell>
        </row>
        <row r="273">
          <cell r="C273" t="str">
            <v xml:space="preserve"> - VSP</v>
          </cell>
          <cell r="D273" t="str">
            <v>call-out/day</v>
          </cell>
          <cell r="E273">
            <v>1</v>
          </cell>
          <cell r="F273">
            <v>1930</v>
          </cell>
          <cell r="G273">
            <v>7334</v>
          </cell>
          <cell r="H273">
            <v>7334</v>
          </cell>
        </row>
        <row r="274">
          <cell r="C274" t="str">
            <v xml:space="preserve"> - Cement Bond Logs</v>
          </cell>
          <cell r="D274" t="str">
            <v>run</v>
          </cell>
          <cell r="E274">
            <v>1</v>
          </cell>
          <cell r="F274">
            <v>25150</v>
          </cell>
          <cell r="G274">
            <v>95570</v>
          </cell>
          <cell r="H274">
            <v>95570</v>
          </cell>
        </row>
        <row r="275">
          <cell r="C275" t="str">
            <v>Personnel charges</v>
          </cell>
        </row>
        <row r="276">
          <cell r="C276" t="str">
            <v xml:space="preserve"> - Dedicated monthly w/line crew (1 engr + 3 operts). RM74K/mth</v>
          </cell>
          <cell r="D276" t="str">
            <v>day</v>
          </cell>
          <cell r="E276">
            <v>33.75</v>
          </cell>
          <cell r="F276">
            <v>649.12</v>
          </cell>
          <cell r="G276">
            <v>2466.6559999999999</v>
          </cell>
          <cell r="H276">
            <v>83249.64</v>
          </cell>
        </row>
        <row r="277">
          <cell r="C277" t="str">
            <v xml:space="preserve"> - Additional Engineer per day</v>
          </cell>
          <cell r="D277" t="str">
            <v>day</v>
          </cell>
          <cell r="E277">
            <v>38</v>
          </cell>
          <cell r="F277">
            <v>1289.5</v>
          </cell>
          <cell r="G277">
            <v>4900.0999999999995</v>
          </cell>
          <cell r="H277">
            <v>186203.8</v>
          </cell>
        </row>
        <row r="278">
          <cell r="C278" t="str">
            <v xml:space="preserve"> - Additional Operator per day</v>
          </cell>
          <cell r="D278" t="str">
            <v>day</v>
          </cell>
          <cell r="E278">
            <v>15</v>
          </cell>
          <cell r="F278">
            <v>236.8</v>
          </cell>
          <cell r="G278">
            <v>899.84</v>
          </cell>
          <cell r="H278">
            <v>13497.6</v>
          </cell>
        </row>
        <row r="279">
          <cell r="C279" t="str">
            <v xml:space="preserve"> - Additional Technician per day</v>
          </cell>
          <cell r="D279" t="str">
            <v>day</v>
          </cell>
          <cell r="E279">
            <v>15</v>
          </cell>
          <cell r="F279">
            <v>763.2</v>
          </cell>
          <cell r="G279">
            <v>2900.16</v>
          </cell>
          <cell r="H279">
            <v>43502.399999999994</v>
          </cell>
        </row>
        <row r="280">
          <cell r="C280" t="str">
            <v>TOTAL</v>
          </cell>
          <cell r="K280">
            <v>2001.160085</v>
          </cell>
          <cell r="M280">
            <v>7.3339999999999996</v>
          </cell>
          <cell r="O280">
            <v>2008.494085</v>
          </cell>
        </row>
        <row r="282">
          <cell r="B282">
            <v>52540000</v>
          </cell>
          <cell r="C282" t="str">
            <v xml:space="preserve">MEASURING WHILE DRILLING - (Sperry Sun) call out </v>
          </cell>
          <cell r="G282">
            <v>0</v>
          </cell>
        </row>
        <row r="283">
          <cell r="C283" t="str">
            <v>MWD (HALLIBURTON)</v>
          </cell>
        </row>
        <row r="284">
          <cell r="C284" t="str">
            <v>- 8" OD MWD tool (2 pcs)</v>
          </cell>
          <cell r="D284" t="str">
            <v>days</v>
          </cell>
          <cell r="E284">
            <v>33.75</v>
          </cell>
          <cell r="F284">
            <v>1287</v>
          </cell>
          <cell r="G284">
            <v>4890.5999999999995</v>
          </cell>
          <cell r="H284">
            <v>165057.74999999997</v>
          </cell>
        </row>
        <row r="285">
          <cell r="C285" t="str">
            <v>- 6" OD MWD tool (2 pcs)</v>
          </cell>
          <cell r="D285" t="str">
            <v>days</v>
          </cell>
          <cell r="E285">
            <v>33.75</v>
          </cell>
          <cell r="F285">
            <v>1287</v>
          </cell>
          <cell r="G285">
            <v>4890.5999999999995</v>
          </cell>
          <cell r="H285">
            <v>165057.74999999997</v>
          </cell>
        </row>
        <row r="286">
          <cell r="C286" t="str">
            <v xml:space="preserve"> - MOB/DEMOB per set tool</v>
          </cell>
          <cell r="D286" t="str">
            <v>mob</v>
          </cell>
          <cell r="E286">
            <v>2</v>
          </cell>
          <cell r="F286">
            <v>3200</v>
          </cell>
          <cell r="G286">
            <v>12160</v>
          </cell>
          <cell r="H286">
            <v>24320</v>
          </cell>
        </row>
        <row r="287">
          <cell r="C287" t="str">
            <v>- Surface Gear + MWD Cabin</v>
          </cell>
          <cell r="D287" t="str">
            <v>days</v>
          </cell>
          <cell r="E287">
            <v>33.75</v>
          </cell>
          <cell r="F287">
            <v>117</v>
          </cell>
          <cell r="G287">
            <v>444.59999999999997</v>
          </cell>
          <cell r="H287">
            <v>15005.249999999998</v>
          </cell>
        </row>
        <row r="288">
          <cell r="C288" t="str">
            <v xml:space="preserve"> - MOB/DEMOB cabin</v>
          </cell>
          <cell r="D288" t="str">
            <v>mob</v>
          </cell>
          <cell r="E288">
            <v>0</v>
          </cell>
          <cell r="F288">
            <v>1000</v>
          </cell>
          <cell r="G288">
            <v>3800</v>
          </cell>
          <cell r="H288">
            <v>0</v>
          </cell>
        </row>
        <row r="289">
          <cell r="C289" t="str">
            <v>- MWD Engineer (2man)</v>
          </cell>
          <cell r="D289" t="str">
            <v>days</v>
          </cell>
          <cell r="E289">
            <v>33.75</v>
          </cell>
          <cell r="F289">
            <v>534</v>
          </cell>
          <cell r="G289">
            <v>2029.1999999999998</v>
          </cell>
          <cell r="H289">
            <v>68485.5</v>
          </cell>
        </row>
        <row r="290">
          <cell r="C290" t="str">
            <v xml:space="preserve"> - MWD charges below rotary tables</v>
          </cell>
          <cell r="D290" t="str">
            <v>hours</v>
          </cell>
          <cell r="E290">
            <v>120</v>
          </cell>
          <cell r="F290">
            <v>150</v>
          </cell>
          <cell r="G290">
            <v>570</v>
          </cell>
          <cell r="H290">
            <v>68400</v>
          </cell>
        </row>
        <row r="292">
          <cell r="B292">
            <v>52441000</v>
          </cell>
          <cell r="C292" t="str">
            <v xml:space="preserve"> LOGGING WHILE DRILLING - (Sperry Sun) call out </v>
          </cell>
          <cell r="G292">
            <v>0</v>
          </cell>
        </row>
        <row r="293">
          <cell r="C293" t="str">
            <v xml:space="preserve"> - 8" OD TripleCombo  (Density, Porosity, Neutron)</v>
          </cell>
          <cell r="D293" t="str">
            <v>2 pcs x day</v>
          </cell>
          <cell r="E293">
            <v>0</v>
          </cell>
          <cell r="F293">
            <v>3300</v>
          </cell>
          <cell r="G293">
            <v>12540</v>
          </cell>
          <cell r="H293">
            <v>0</v>
          </cell>
        </row>
        <row r="294">
          <cell r="C294" t="str">
            <v xml:space="preserve"> - MOB / DEMOB (per set TOOL)</v>
          </cell>
          <cell r="D294" t="str">
            <v>2 pcs x mob</v>
          </cell>
          <cell r="E294">
            <v>0</v>
          </cell>
          <cell r="F294">
            <v>2600</v>
          </cell>
          <cell r="G294">
            <v>9880</v>
          </cell>
          <cell r="H294">
            <v>0</v>
          </cell>
        </row>
        <row r="295">
          <cell r="C295" t="str">
            <v xml:space="preserve"> - 6-3/4" OD TripleCombo  (Density, Porosity, Neutron)</v>
          </cell>
          <cell r="D295" t="str">
            <v>day</v>
          </cell>
          <cell r="E295">
            <v>0</v>
          </cell>
          <cell r="F295">
            <v>1400</v>
          </cell>
          <cell r="G295">
            <v>5320</v>
          </cell>
          <cell r="H295">
            <v>0</v>
          </cell>
        </row>
        <row r="296">
          <cell r="C296" t="str">
            <v xml:space="preserve"> - MOB / DEMOB (per set TOOL)</v>
          </cell>
          <cell r="D296" t="str">
            <v>mob/demob</v>
          </cell>
          <cell r="E296">
            <v>0</v>
          </cell>
          <cell r="F296">
            <v>1000</v>
          </cell>
          <cell r="G296">
            <v>3800</v>
          </cell>
          <cell r="H296">
            <v>0</v>
          </cell>
        </row>
        <row r="297">
          <cell r="C297" t="str">
            <v xml:space="preserve"> - LWD specialist </v>
          </cell>
          <cell r="D297" t="str">
            <v>day</v>
          </cell>
          <cell r="E297">
            <v>0</v>
          </cell>
          <cell r="F297">
            <v>800</v>
          </cell>
          <cell r="G297">
            <v>3040</v>
          </cell>
          <cell r="H297">
            <v>0</v>
          </cell>
        </row>
        <row r="298">
          <cell r="C298" t="str">
            <v xml:space="preserve"> - Travelling rate for each LWD specialist </v>
          </cell>
          <cell r="D298" t="str">
            <v>mob/demob</v>
          </cell>
          <cell r="E298">
            <v>0</v>
          </cell>
          <cell r="F298">
            <v>500</v>
          </cell>
          <cell r="G298">
            <v>1900</v>
          </cell>
          <cell r="H298">
            <v>0</v>
          </cell>
        </row>
        <row r="299">
          <cell r="C299" t="str">
            <v xml:space="preserve"> - 8" OD Sonic Tool</v>
          </cell>
          <cell r="D299" t="str">
            <v>day</v>
          </cell>
          <cell r="E299">
            <v>0</v>
          </cell>
          <cell r="F299">
            <v>2000</v>
          </cell>
          <cell r="G299">
            <v>7600</v>
          </cell>
          <cell r="H299">
            <v>0</v>
          </cell>
        </row>
        <row r="300">
          <cell r="C300" t="str">
            <v xml:space="preserve"> - 6-3/4" OD Sonic Tool</v>
          </cell>
          <cell r="D300" t="str">
            <v>day</v>
          </cell>
          <cell r="E300">
            <v>0</v>
          </cell>
          <cell r="F300">
            <v>2000</v>
          </cell>
          <cell r="G300">
            <v>7600</v>
          </cell>
          <cell r="H300">
            <v>0</v>
          </cell>
        </row>
        <row r="301">
          <cell r="C301" t="str">
            <v xml:space="preserve"> - MOB / DEMOB (per set Sonic tool)</v>
          </cell>
          <cell r="D301" t="str">
            <v>mob/demob</v>
          </cell>
          <cell r="E301">
            <v>0</v>
          </cell>
          <cell r="F301">
            <v>2000</v>
          </cell>
          <cell r="G301">
            <v>7600</v>
          </cell>
          <cell r="H301">
            <v>0</v>
          </cell>
        </row>
        <row r="302">
          <cell r="C302" t="str">
            <v xml:space="preserve"> - BAT Sonic charges below rotary table </v>
          </cell>
          <cell r="D302" t="str">
            <v>run</v>
          </cell>
          <cell r="E302">
            <v>0</v>
          </cell>
          <cell r="F302">
            <v>150</v>
          </cell>
          <cell r="G302">
            <v>570</v>
          </cell>
          <cell r="H302">
            <v>0</v>
          </cell>
        </row>
        <row r="303">
          <cell r="C303" t="str">
            <v xml:space="preserve"> - Shear Wave Analysis (per foot)</v>
          </cell>
          <cell r="D303" t="str">
            <v xml:space="preserve">ft </v>
          </cell>
          <cell r="E303">
            <v>0</v>
          </cell>
          <cell r="F303">
            <v>2</v>
          </cell>
          <cell r="G303">
            <v>7.6</v>
          </cell>
          <cell r="H303">
            <v>0</v>
          </cell>
        </row>
        <row r="305">
          <cell r="C305" t="str">
            <v xml:space="preserve"> - 4-3/4" OD TripleCombo  (Density, Porosity, Neutron)</v>
          </cell>
          <cell r="D305" t="str">
            <v>day</v>
          </cell>
          <cell r="E305">
            <v>0</v>
          </cell>
          <cell r="F305">
            <v>12900</v>
          </cell>
          <cell r="G305">
            <v>49020</v>
          </cell>
          <cell r="H305">
            <v>0</v>
          </cell>
        </row>
        <row r="306">
          <cell r="C306" t="str">
            <v xml:space="preserve"> - MOB / DEMOB (per set TOOL)</v>
          </cell>
          <cell r="D306" t="str">
            <v>mob/demob</v>
          </cell>
          <cell r="E306">
            <v>0</v>
          </cell>
          <cell r="F306">
            <v>6500</v>
          </cell>
          <cell r="G306">
            <v>24700</v>
          </cell>
          <cell r="H306">
            <v>0</v>
          </cell>
          <cell r="K306">
            <v>506.32624999999996</v>
          </cell>
          <cell r="M306">
            <v>0</v>
          </cell>
          <cell r="O306">
            <v>506.32624999999996</v>
          </cell>
        </row>
        <row r="309">
          <cell r="B309">
            <v>52160000</v>
          </cell>
          <cell r="C309" t="str">
            <v xml:space="preserve"> CEMENTING SERVICES (DOWELL)</v>
          </cell>
          <cell r="G309">
            <v>0</v>
          </cell>
        </row>
        <row r="310">
          <cell r="C310" t="str">
            <v xml:space="preserve">  - Personnel (Engineer &amp; Helper)]</v>
          </cell>
          <cell r="D310" t="str">
            <v>day</v>
          </cell>
          <cell r="E310">
            <v>33.75</v>
          </cell>
          <cell r="F310">
            <v>320</v>
          </cell>
          <cell r="G310">
            <v>1216</v>
          </cell>
          <cell r="H310">
            <v>41040</v>
          </cell>
        </row>
        <row r="311">
          <cell r="C311" t="str">
            <v xml:space="preserve">  - Equipment Rental</v>
          </cell>
          <cell r="D311" t="str">
            <v>day</v>
          </cell>
          <cell r="E311">
            <v>33.75</v>
          </cell>
          <cell r="F311">
            <v>183.33</v>
          </cell>
          <cell r="G311">
            <v>696.654</v>
          </cell>
          <cell r="H311">
            <v>23512.072499999998</v>
          </cell>
        </row>
        <row r="312">
          <cell r="C312" t="str">
            <v xml:space="preserve">  - Primary cmt job  (flat rate)</v>
          </cell>
          <cell r="D312" t="str">
            <v>job</v>
          </cell>
          <cell r="E312">
            <v>3</v>
          </cell>
          <cell r="F312">
            <v>2000</v>
          </cell>
          <cell r="G312">
            <v>7600</v>
          </cell>
          <cell r="H312">
            <v>22800</v>
          </cell>
        </row>
        <row r="313">
          <cell r="C313" t="str">
            <v xml:space="preserve">  - Misc Pumping</v>
          </cell>
          <cell r="D313" t="str">
            <v>job</v>
          </cell>
          <cell r="E313">
            <v>3</v>
          </cell>
          <cell r="F313">
            <v>200</v>
          </cell>
          <cell r="G313">
            <v>760</v>
          </cell>
          <cell r="H313">
            <v>2280</v>
          </cell>
        </row>
        <row r="314">
          <cell r="C314" t="str">
            <v xml:space="preserve">  - Pre-cmtg, Plug &amp; Squeeze. (flat rate)</v>
          </cell>
          <cell r="D314" t="str">
            <v>job</v>
          </cell>
          <cell r="E314">
            <v>1</v>
          </cell>
          <cell r="F314">
            <v>2000</v>
          </cell>
          <cell r="G314">
            <v>7600</v>
          </cell>
          <cell r="H314">
            <v>7600</v>
          </cell>
        </row>
        <row r="315">
          <cell r="C315" t="str">
            <v xml:space="preserve">  - Misc Charge</v>
          </cell>
          <cell r="D315" t="str">
            <v>job</v>
          </cell>
          <cell r="E315">
            <v>1</v>
          </cell>
          <cell r="F315">
            <v>1000</v>
          </cell>
          <cell r="G315">
            <v>3800</v>
          </cell>
          <cell r="H315">
            <v>1000</v>
          </cell>
        </row>
        <row r="316">
          <cell r="C316" t="str">
            <v xml:space="preserve">  - Mob/Demob</v>
          </cell>
          <cell r="D316" t="str">
            <v>well</v>
          </cell>
          <cell r="E316">
            <v>1</v>
          </cell>
          <cell r="F316">
            <v>937.5</v>
          </cell>
          <cell r="G316">
            <v>3562.5</v>
          </cell>
          <cell r="H316">
            <v>3562.5</v>
          </cell>
          <cell r="I316">
            <v>83.69775961111111</v>
          </cell>
          <cell r="M316">
            <v>18.096812888888888</v>
          </cell>
          <cell r="O316">
            <v>101.7945725</v>
          </cell>
        </row>
        <row r="317">
          <cell r="B317">
            <v>52170000</v>
          </cell>
          <cell r="C317" t="str">
            <v xml:space="preserve"> MUD ENGINEERING (MI)</v>
          </cell>
          <cell r="D317">
            <v>0</v>
          </cell>
          <cell r="E317">
            <v>0</v>
          </cell>
          <cell r="F317">
            <v>0</v>
          </cell>
          <cell r="G317">
            <v>0</v>
          </cell>
          <cell r="H317">
            <v>0</v>
          </cell>
        </row>
        <row r="318">
          <cell r="C318" t="str">
            <v xml:space="preserve">  - Personnel</v>
          </cell>
        </row>
        <row r="319">
          <cell r="C319" t="str">
            <v xml:space="preserve">        Local/expat Engineer</v>
          </cell>
          <cell r="D319" t="str">
            <v>day</v>
          </cell>
          <cell r="E319">
            <v>33.75</v>
          </cell>
          <cell r="F319">
            <v>300</v>
          </cell>
          <cell r="G319">
            <v>1140</v>
          </cell>
          <cell r="H319">
            <v>38475</v>
          </cell>
        </row>
        <row r="320">
          <cell r="C320" t="str">
            <v xml:space="preserve">        B/u Engineer </v>
          </cell>
          <cell r="D320" t="str">
            <v>day</v>
          </cell>
          <cell r="E320">
            <v>33.75</v>
          </cell>
          <cell r="F320">
            <v>280</v>
          </cell>
          <cell r="G320">
            <v>1064</v>
          </cell>
          <cell r="H320">
            <v>35910</v>
          </cell>
        </row>
        <row r="321">
          <cell r="C321" t="str">
            <v xml:space="preserve">  - Jet shear divide</v>
          </cell>
          <cell r="D321" t="str">
            <v>day</v>
          </cell>
          <cell r="E321">
            <v>33.75</v>
          </cell>
          <cell r="F321">
            <v>100</v>
          </cell>
          <cell r="G321">
            <v>380</v>
          </cell>
          <cell r="H321">
            <v>12825</v>
          </cell>
          <cell r="I321">
            <v>71.705999999999989</v>
          </cell>
          <cell r="M321">
            <v>15.504</v>
          </cell>
          <cell r="O321">
            <v>87.21</v>
          </cell>
        </row>
        <row r="322">
          <cell r="C322" t="str">
            <v xml:space="preserve">  CENTRIFUGES (BRANDT)</v>
          </cell>
        </row>
        <row r="323">
          <cell r="C323" t="str">
            <v xml:space="preserve">  - Personnel</v>
          </cell>
          <cell r="D323" t="str">
            <v>day</v>
          </cell>
          <cell r="E323">
            <v>33.75</v>
          </cell>
          <cell r="F323">
            <v>140</v>
          </cell>
          <cell r="G323">
            <v>532</v>
          </cell>
          <cell r="H323">
            <v>17955</v>
          </cell>
        </row>
        <row r="324">
          <cell r="C324" t="str">
            <v xml:space="preserve">  - Mob/Demob for personnel (1 trip)</v>
          </cell>
          <cell r="D324" t="str">
            <v>trip</v>
          </cell>
          <cell r="E324">
            <v>1</v>
          </cell>
          <cell r="F324">
            <v>100</v>
          </cell>
          <cell r="G324">
            <v>380</v>
          </cell>
          <cell r="H324">
            <v>380</v>
          </cell>
        </row>
        <row r="325">
          <cell r="C325" t="str">
            <v xml:space="preserve">  - Equipment Hookup&amp; Comm, Mob/Demob</v>
          </cell>
          <cell r="D325" t="str">
            <v>well</v>
          </cell>
          <cell r="E325">
            <v>0</v>
          </cell>
          <cell r="F325">
            <v>500</v>
          </cell>
          <cell r="G325">
            <v>1900</v>
          </cell>
          <cell r="H325">
            <v>0</v>
          </cell>
        </row>
        <row r="326">
          <cell r="C326" t="str">
            <v xml:space="preserve">  - Equipment Rental (2 unit)</v>
          </cell>
          <cell r="D326" t="str">
            <v>day</v>
          </cell>
          <cell r="E326">
            <v>33.75</v>
          </cell>
          <cell r="F326">
            <v>310</v>
          </cell>
          <cell r="G326">
            <v>1178</v>
          </cell>
          <cell r="H326">
            <v>39757.5</v>
          </cell>
          <cell r="I326">
            <v>47.764944444444446</v>
          </cell>
          <cell r="M326">
            <v>10.327555555555556</v>
          </cell>
          <cell r="O326">
            <v>58.092500000000001</v>
          </cell>
        </row>
        <row r="327">
          <cell r="B327">
            <v>52180000</v>
          </cell>
          <cell r="C327" t="str">
            <v xml:space="preserve"> WELLHEAD SERVICES (VETCO)</v>
          </cell>
        </row>
        <row r="328">
          <cell r="C328" t="str">
            <v xml:space="preserve">  - Personnel</v>
          </cell>
          <cell r="D328" t="str">
            <v>days</v>
          </cell>
          <cell r="E328">
            <v>15</v>
          </cell>
          <cell r="F328">
            <v>1025</v>
          </cell>
          <cell r="G328">
            <v>3895</v>
          </cell>
          <cell r="H328">
            <v>58425</v>
          </cell>
        </row>
        <row r="329">
          <cell r="C329" t="str">
            <v xml:space="preserve">  - Mob/Demob</v>
          </cell>
          <cell r="D329" t="str">
            <v>well</v>
          </cell>
          <cell r="E329">
            <v>1</v>
          </cell>
          <cell r="F329">
            <v>1500</v>
          </cell>
          <cell r="G329">
            <v>5700</v>
          </cell>
          <cell r="H329">
            <v>5700</v>
          </cell>
          <cell r="I329">
            <v>64.125</v>
          </cell>
          <cell r="M329">
            <v>75.525000000000006</v>
          </cell>
          <cell r="O329">
            <v>64.125</v>
          </cell>
        </row>
        <row r="332">
          <cell r="B332">
            <v>52190000</v>
          </cell>
          <cell r="C332" t="str">
            <v xml:space="preserve"> FISHING SERVICES (RED BARON)</v>
          </cell>
          <cell r="G332">
            <v>0</v>
          </cell>
        </row>
        <row r="333">
          <cell r="C333" t="str">
            <v xml:space="preserve">  - Fishing &amp; General Tools Rental</v>
          </cell>
          <cell r="D333" t="str">
            <v>day</v>
          </cell>
          <cell r="E333">
            <v>33.75</v>
          </cell>
          <cell r="F333">
            <v>235</v>
          </cell>
          <cell r="G333">
            <v>893</v>
          </cell>
          <cell r="H333">
            <v>30138.75</v>
          </cell>
        </row>
        <row r="334">
          <cell r="C334" t="str">
            <v xml:space="preserve">  - Personnel (1 man)</v>
          </cell>
          <cell r="D334" t="str">
            <v>day</v>
          </cell>
          <cell r="E334">
            <v>3</v>
          </cell>
          <cell r="F334">
            <v>731.05</v>
          </cell>
          <cell r="G334">
            <v>2777.99</v>
          </cell>
          <cell r="H334">
            <v>8333.9699999999993</v>
          </cell>
        </row>
        <row r="335">
          <cell r="C335" t="str">
            <v xml:space="preserve">  - Mechanical Casing Cutter </v>
          </cell>
        </row>
        <row r="336">
          <cell r="C336" t="str">
            <v xml:space="preserve">        26" to 30" Csg</v>
          </cell>
          <cell r="D336" t="str">
            <v>cut</v>
          </cell>
          <cell r="E336">
            <v>0</v>
          </cell>
          <cell r="F336">
            <v>1266.01</v>
          </cell>
          <cell r="G336">
            <v>4810.8379999999997</v>
          </cell>
          <cell r="H336">
            <v>0</v>
          </cell>
        </row>
        <row r="337">
          <cell r="C337" t="str">
            <v xml:space="preserve">        18-5/8" to 20" Csg</v>
          </cell>
          <cell r="D337" t="str">
            <v>cut</v>
          </cell>
          <cell r="E337">
            <v>0</v>
          </cell>
          <cell r="F337">
            <v>1094.01</v>
          </cell>
          <cell r="G337">
            <v>4157.2379999999994</v>
          </cell>
          <cell r="H337">
            <v>0</v>
          </cell>
        </row>
        <row r="338">
          <cell r="C338" t="str">
            <v xml:space="preserve">        13-3/8"  to 16" Csg</v>
          </cell>
          <cell r="D338" t="str">
            <v>cut</v>
          </cell>
          <cell r="E338">
            <v>1</v>
          </cell>
          <cell r="F338">
            <v>985.61</v>
          </cell>
          <cell r="G338">
            <v>3745.3179999999998</v>
          </cell>
          <cell r="H338">
            <v>3745.3179999999998</v>
          </cell>
        </row>
        <row r="339">
          <cell r="C339" t="str">
            <v xml:space="preserve">        9-5/8"  to 10-3/4" Csg</v>
          </cell>
          <cell r="D339" t="str">
            <v>cut</v>
          </cell>
          <cell r="E339">
            <v>1</v>
          </cell>
          <cell r="F339">
            <v>767.89</v>
          </cell>
          <cell r="G339">
            <v>2917.982</v>
          </cell>
          <cell r="H339">
            <v>2917.982</v>
          </cell>
        </row>
        <row r="340">
          <cell r="C340" t="str">
            <v xml:space="preserve">        7" to 7-5/8" Csg</v>
          </cell>
          <cell r="D340" t="str">
            <v>cut</v>
          </cell>
          <cell r="E340">
            <v>1</v>
          </cell>
          <cell r="F340">
            <v>655.17999999999995</v>
          </cell>
          <cell r="G340">
            <v>2489.6839999999997</v>
          </cell>
          <cell r="H340">
            <v>2489.6839999999997</v>
          </cell>
        </row>
        <row r="341">
          <cell r="C341" t="str">
            <v xml:space="preserve">       6-5/8" OD and below</v>
          </cell>
          <cell r="D341" t="str">
            <v>cut</v>
          </cell>
          <cell r="E341">
            <v>0</v>
          </cell>
          <cell r="F341">
            <v>491.11</v>
          </cell>
          <cell r="G341">
            <v>1866.2180000000001</v>
          </cell>
          <cell r="H341">
            <v>0</v>
          </cell>
        </row>
        <row r="342">
          <cell r="C342" t="str">
            <v xml:space="preserve">  - Permanent Whipstock Sidetrack Assembly</v>
          </cell>
        </row>
        <row r="343">
          <cell r="C343" t="str">
            <v xml:space="preserve">        inside 13-3/8" casing (Mechanical Anchor)</v>
          </cell>
          <cell r="D343" t="str">
            <v>unit</v>
          </cell>
          <cell r="E343">
            <v>0</v>
          </cell>
          <cell r="F343">
            <v>75680</v>
          </cell>
          <cell r="G343">
            <v>287584</v>
          </cell>
          <cell r="H343">
            <v>0</v>
          </cell>
        </row>
        <row r="344">
          <cell r="C344" t="str">
            <v xml:space="preserve">        inside 9-5/8" casing (Mechanical Anchor)</v>
          </cell>
          <cell r="D344" t="str">
            <v>unit</v>
          </cell>
          <cell r="E344">
            <v>0</v>
          </cell>
          <cell r="F344">
            <v>36120</v>
          </cell>
          <cell r="G344">
            <v>137256</v>
          </cell>
          <cell r="H344">
            <v>0</v>
          </cell>
        </row>
        <row r="345">
          <cell r="C345" t="str">
            <v xml:space="preserve">        inside 7" liner</v>
          </cell>
          <cell r="D345" t="str">
            <v>unit</v>
          </cell>
          <cell r="E345">
            <v>0</v>
          </cell>
          <cell r="F345">
            <v>29240</v>
          </cell>
          <cell r="G345">
            <v>111112</v>
          </cell>
          <cell r="H345">
            <v>0</v>
          </cell>
        </row>
        <row r="346">
          <cell r="C346" t="str">
            <v xml:space="preserve">  - Section Miling (Window) Assembly</v>
          </cell>
        </row>
        <row r="347">
          <cell r="C347" t="str">
            <v xml:space="preserve">       13-3/8" - 16" OD</v>
          </cell>
          <cell r="D347" t="str">
            <v>per job</v>
          </cell>
          <cell r="E347">
            <v>0</v>
          </cell>
          <cell r="F347">
            <v>9016.19</v>
          </cell>
          <cell r="G347">
            <v>34261.521999999997</v>
          </cell>
          <cell r="H347">
            <v>0</v>
          </cell>
        </row>
        <row r="348">
          <cell r="C348" t="str">
            <v xml:space="preserve">       9-5/8" - 10-3/4" OD</v>
          </cell>
          <cell r="D348" t="str">
            <v>per job</v>
          </cell>
          <cell r="E348">
            <v>0</v>
          </cell>
          <cell r="F348">
            <v>5160.91</v>
          </cell>
          <cell r="G348">
            <v>19611.457999999999</v>
          </cell>
          <cell r="H348">
            <v>0</v>
          </cell>
        </row>
        <row r="349">
          <cell r="C349" t="str">
            <v xml:space="preserve">       7" - 7-5/8" OD</v>
          </cell>
          <cell r="D349" t="str">
            <v>per job</v>
          </cell>
          <cell r="E349">
            <v>0</v>
          </cell>
          <cell r="F349">
            <v>4326.71</v>
          </cell>
          <cell r="G349">
            <v>16441.498</v>
          </cell>
          <cell r="H349">
            <v>0</v>
          </cell>
        </row>
        <row r="351">
          <cell r="C351" t="str">
            <v xml:space="preserve">  - Consumables</v>
          </cell>
          <cell r="D351" t="str">
            <v>well</v>
          </cell>
          <cell r="E351">
            <v>0</v>
          </cell>
          <cell r="F351">
            <v>5000</v>
          </cell>
          <cell r="G351">
            <v>19000</v>
          </cell>
          <cell r="H351">
            <v>0</v>
          </cell>
          <cell r="I351">
            <v>42.267703999999995</v>
          </cell>
          <cell r="K351">
            <v>5.8045</v>
          </cell>
          <cell r="M351">
            <v>5.3579999999999997</v>
          </cell>
          <cell r="O351">
            <v>47.625704000000006</v>
          </cell>
        </row>
        <row r="352">
          <cell r="B352">
            <v>52200000</v>
          </cell>
          <cell r="C352" t="str">
            <v xml:space="preserve"> ROV SERVICES</v>
          </cell>
          <cell r="D352" t="str">
            <v>well</v>
          </cell>
          <cell r="E352">
            <v>0</v>
          </cell>
          <cell r="F352">
            <v>0</v>
          </cell>
          <cell r="G352">
            <v>0</v>
          </cell>
          <cell r="H352">
            <v>0</v>
          </cell>
          <cell r="I352">
            <v>0</v>
          </cell>
          <cell r="M352">
            <v>0</v>
          </cell>
          <cell r="O352">
            <v>0</v>
          </cell>
        </row>
        <row r="353">
          <cell r="B353">
            <v>52220000</v>
          </cell>
          <cell r="C353" t="str">
            <v xml:space="preserve"> OTHER DRILLING SERVICES (H2S)</v>
          </cell>
        </row>
        <row r="354">
          <cell r="C354" t="str">
            <v xml:space="preserve">  - Consumables</v>
          </cell>
          <cell r="D354" t="str">
            <v>1 system</v>
          </cell>
          <cell r="E354">
            <v>0</v>
          </cell>
          <cell r="G354">
            <v>0</v>
          </cell>
          <cell r="H354">
            <v>0</v>
          </cell>
          <cell r="I354">
            <v>0</v>
          </cell>
          <cell r="M354">
            <v>0</v>
          </cell>
          <cell r="O354">
            <v>0</v>
          </cell>
        </row>
        <row r="355">
          <cell r="C355" t="str">
            <v xml:space="preserve">  - Engineer rates</v>
          </cell>
          <cell r="D355" t="str">
            <v>per man per day</v>
          </cell>
          <cell r="E355">
            <v>0</v>
          </cell>
          <cell r="G355">
            <v>0</v>
          </cell>
          <cell r="H355">
            <v>0</v>
          </cell>
          <cell r="I355">
            <v>0</v>
          </cell>
          <cell r="M355">
            <v>0</v>
          </cell>
          <cell r="O355">
            <v>0</v>
          </cell>
        </row>
        <row r="356">
          <cell r="C356" t="str">
            <v xml:space="preserve">  - Daily charge (Eqpt. + personnel)</v>
          </cell>
          <cell r="D356" t="str">
            <v>Lump sum</v>
          </cell>
          <cell r="E356">
            <v>0</v>
          </cell>
          <cell r="F356">
            <v>59600</v>
          </cell>
          <cell r="G356">
            <v>226480</v>
          </cell>
          <cell r="H356">
            <v>0</v>
          </cell>
          <cell r="I356">
            <v>0</v>
          </cell>
          <cell r="M356">
            <v>0</v>
          </cell>
          <cell r="O356">
            <v>0</v>
          </cell>
        </row>
        <row r="357">
          <cell r="B357">
            <v>52230000</v>
          </cell>
          <cell r="C357" t="str">
            <v xml:space="preserve"> CORING SERVICES(LUMP SUM)  </v>
          </cell>
          <cell r="D357" t="str">
            <v>per job</v>
          </cell>
          <cell r="E357">
            <v>0</v>
          </cell>
          <cell r="F357">
            <v>65000</v>
          </cell>
          <cell r="G357">
            <v>247000</v>
          </cell>
          <cell r="H357">
            <v>0</v>
          </cell>
        </row>
        <row r="358">
          <cell r="C358" t="str">
            <v xml:space="preserve">  - Personnel</v>
          </cell>
          <cell r="D358" t="str">
            <v>day</v>
          </cell>
          <cell r="G358">
            <v>0</v>
          </cell>
          <cell r="H358">
            <v>0</v>
          </cell>
        </row>
        <row r="359">
          <cell r="C359" t="str">
            <v xml:space="preserve">  - Equipment Rental</v>
          </cell>
          <cell r="D359" t="str">
            <v>day</v>
          </cell>
          <cell r="G359">
            <v>0</v>
          </cell>
          <cell r="H359">
            <v>0</v>
          </cell>
          <cell r="I359">
            <v>0</v>
          </cell>
        </row>
        <row r="360">
          <cell r="C360" t="str">
            <v xml:space="preserve">  - Consumables/Spares</v>
          </cell>
          <cell r="D360" t="str">
            <v>well</v>
          </cell>
          <cell r="G360">
            <v>0</v>
          </cell>
          <cell r="H360">
            <v>0</v>
          </cell>
          <cell r="I360">
            <v>0</v>
          </cell>
          <cell r="M360">
            <v>0</v>
          </cell>
          <cell r="O360">
            <v>0</v>
          </cell>
        </row>
        <row r="361">
          <cell r="B361">
            <v>52450000</v>
          </cell>
          <cell r="C361" t="str">
            <v xml:space="preserve"> TUBULAR HANDLING (KST)</v>
          </cell>
          <cell r="G361">
            <v>0</v>
          </cell>
        </row>
        <row r="362">
          <cell r="C362" t="str">
            <v xml:space="preserve">  - Personnel  3man/job/5days percsg) * 5 job</v>
          </cell>
          <cell r="D362" t="str">
            <v>day</v>
          </cell>
          <cell r="E362">
            <v>33.75</v>
          </cell>
          <cell r="F362">
            <v>320</v>
          </cell>
          <cell r="G362">
            <v>1216</v>
          </cell>
          <cell r="H362">
            <v>41040</v>
          </cell>
        </row>
        <row r="363">
          <cell r="C363" t="str">
            <v xml:space="preserve">  - Personnel  for DST 4man/7days </v>
          </cell>
          <cell r="D363" t="str">
            <v>4man/7 day</v>
          </cell>
          <cell r="E363">
            <v>1</v>
          </cell>
          <cell r="F363">
            <v>1240</v>
          </cell>
          <cell r="G363">
            <v>4712</v>
          </cell>
          <cell r="H363">
            <v>4712</v>
          </cell>
        </row>
        <row r="364">
          <cell r="C364" t="str">
            <v xml:space="preserve">  - Handling Equipment rental</v>
          </cell>
          <cell r="D364" t="str">
            <v>day</v>
          </cell>
          <cell r="E364">
            <v>33.75</v>
          </cell>
          <cell r="F364">
            <v>724.4666666666667</v>
          </cell>
          <cell r="G364">
            <v>2752.9733333333334</v>
          </cell>
          <cell r="H364">
            <v>92912.85</v>
          </cell>
          <cell r="I364">
            <v>114.01332111111111</v>
          </cell>
          <cell r="M364">
            <v>163.31637888888889</v>
          </cell>
          <cell r="O364">
            <v>138.66485</v>
          </cell>
        </row>
        <row r="365">
          <cell r="B365">
            <v>52220000</v>
          </cell>
          <cell r="C365" t="str">
            <v>HAMMER FOR PILING 30" CONDUCTOR (BJ)</v>
          </cell>
        </row>
        <row r="366">
          <cell r="C366" t="str">
            <v xml:space="preserve"> - Mob/demob</v>
          </cell>
          <cell r="D366" t="str">
            <v>well</v>
          </cell>
          <cell r="E366">
            <v>0</v>
          </cell>
          <cell r="F366">
            <v>6000</v>
          </cell>
          <cell r="G366">
            <v>22800</v>
          </cell>
          <cell r="H366">
            <v>0</v>
          </cell>
        </row>
        <row r="367">
          <cell r="C367" t="str">
            <v xml:space="preserve">   Standby rate</v>
          </cell>
          <cell r="D367" t="str">
            <v>day</v>
          </cell>
          <cell r="E367">
            <v>0</v>
          </cell>
          <cell r="F367">
            <v>500</v>
          </cell>
          <cell r="G367">
            <v>1900</v>
          </cell>
          <cell r="H367">
            <v>0</v>
          </cell>
        </row>
        <row r="368">
          <cell r="C368" t="str">
            <v xml:space="preserve">    Operating rate</v>
          </cell>
          <cell r="D368" t="str">
            <v>day</v>
          </cell>
          <cell r="E368">
            <v>0</v>
          </cell>
          <cell r="F368">
            <v>1250</v>
          </cell>
          <cell r="G368">
            <v>4750</v>
          </cell>
          <cell r="H368">
            <v>0</v>
          </cell>
        </row>
        <row r="369">
          <cell r="C369" t="str">
            <v xml:space="preserve">    Equipment Rental</v>
          </cell>
          <cell r="D369" t="str">
            <v>day</v>
          </cell>
          <cell r="E369">
            <v>0</v>
          </cell>
          <cell r="F369">
            <v>225</v>
          </cell>
          <cell r="G369">
            <v>855</v>
          </cell>
          <cell r="H369">
            <v>0</v>
          </cell>
        </row>
        <row r="370">
          <cell r="C370" t="str">
            <v xml:space="preserve">    Mob/demob for personnel (2 men)</v>
          </cell>
          <cell r="D370" t="str">
            <v>Trip</v>
          </cell>
          <cell r="E370">
            <v>0</v>
          </cell>
          <cell r="F370">
            <v>400</v>
          </cell>
          <cell r="G370">
            <v>1520</v>
          </cell>
          <cell r="H370">
            <v>0</v>
          </cell>
        </row>
        <row r="371">
          <cell r="C371" t="str">
            <v xml:space="preserve">    Day rate for Hammer Supv</v>
          </cell>
          <cell r="D371" t="str">
            <v>day</v>
          </cell>
          <cell r="E371">
            <v>0</v>
          </cell>
          <cell r="F371">
            <v>375</v>
          </cell>
          <cell r="G371">
            <v>1425</v>
          </cell>
          <cell r="H371">
            <v>0</v>
          </cell>
        </row>
        <row r="372">
          <cell r="C372" t="str">
            <v xml:space="preserve">    Day rate for Hammer Supv asst</v>
          </cell>
          <cell r="D372" t="str">
            <v>day</v>
          </cell>
          <cell r="E372">
            <v>0</v>
          </cell>
          <cell r="F372">
            <v>325</v>
          </cell>
          <cell r="G372">
            <v>1235</v>
          </cell>
          <cell r="H372">
            <v>0</v>
          </cell>
          <cell r="I372">
            <v>0</v>
          </cell>
          <cell r="O372">
            <v>0</v>
          </cell>
        </row>
        <row r="373">
          <cell r="B373">
            <v>52250000</v>
          </cell>
          <cell r="C373" t="str">
            <v xml:space="preserve"> LINER HANGER  (BAKER OIL TOOLS)</v>
          </cell>
          <cell r="G373">
            <v>0</v>
          </cell>
        </row>
        <row r="374">
          <cell r="C374" t="str">
            <v xml:space="preserve">  - Personnel (Expat)</v>
          </cell>
          <cell r="D374" t="str">
            <v>day</v>
          </cell>
          <cell r="E374">
            <v>5</v>
          </cell>
          <cell r="F374">
            <v>900</v>
          </cell>
          <cell r="G374">
            <v>3420</v>
          </cell>
          <cell r="H374">
            <v>17100</v>
          </cell>
        </row>
        <row r="375">
          <cell r="C375" t="str">
            <v xml:space="preserve">  - Personnel (Local)</v>
          </cell>
          <cell r="D375" t="str">
            <v>day</v>
          </cell>
          <cell r="E375">
            <v>0</v>
          </cell>
          <cell r="F375">
            <v>700</v>
          </cell>
          <cell r="G375">
            <v>2660</v>
          </cell>
          <cell r="H375">
            <v>0</v>
          </cell>
        </row>
        <row r="376">
          <cell r="C376" t="str">
            <v xml:space="preserve">  - Hgr assessories + Lump sum per job (9-5/8" x 7")</v>
          </cell>
          <cell r="D376" t="str">
            <v>set</v>
          </cell>
          <cell r="E376">
            <v>1</v>
          </cell>
          <cell r="F376">
            <v>24682.78</v>
          </cell>
          <cell r="G376">
            <v>93794.563999999984</v>
          </cell>
          <cell r="H376">
            <v>93794.563999999984</v>
          </cell>
        </row>
        <row r="377">
          <cell r="C377" t="str">
            <v xml:space="preserve">  - Hgr assessories + Lump sum per job (7" x 4-1/2")</v>
          </cell>
          <cell r="D377" t="str">
            <v>set</v>
          </cell>
          <cell r="E377">
            <v>0</v>
          </cell>
          <cell r="F377">
            <v>24832.55</v>
          </cell>
          <cell r="G377">
            <v>94363.689999999988</v>
          </cell>
          <cell r="H377">
            <v>0</v>
          </cell>
        </row>
        <row r="378">
          <cell r="C378" t="str">
            <v xml:space="preserve">  - Running tool rental rates</v>
          </cell>
          <cell r="D378" t="str">
            <v>days</v>
          </cell>
          <cell r="E378">
            <v>5</v>
          </cell>
          <cell r="F378">
            <v>232</v>
          </cell>
          <cell r="G378">
            <v>881.59999999999991</v>
          </cell>
          <cell r="H378">
            <v>4408</v>
          </cell>
          <cell r="I378">
            <v>0</v>
          </cell>
          <cell r="M378">
            <v>115.30256399999999</v>
          </cell>
          <cell r="O378">
            <v>115.30256399999999</v>
          </cell>
        </row>
        <row r="379">
          <cell r="B379">
            <v>52000000</v>
          </cell>
          <cell r="C379" t="str">
            <v xml:space="preserve"> ENG. &amp; LAB. SERVICES</v>
          </cell>
          <cell r="D379" t="str">
            <v>well</v>
          </cell>
          <cell r="E379">
            <v>1</v>
          </cell>
          <cell r="F379">
            <v>4000</v>
          </cell>
          <cell r="G379">
            <v>15200</v>
          </cell>
          <cell r="H379">
            <v>15200</v>
          </cell>
          <cell r="I379">
            <v>12.497777777777777</v>
          </cell>
          <cell r="M379">
            <v>17.902222222222221</v>
          </cell>
          <cell r="O379">
            <v>15.2</v>
          </cell>
        </row>
        <row r="380">
          <cell r="B380">
            <v>52280000</v>
          </cell>
          <cell r="C380" t="str">
            <v xml:space="preserve"> WEATHER FORECASTING</v>
          </cell>
          <cell r="D380" t="str">
            <v>day</v>
          </cell>
          <cell r="E380">
            <v>33.75</v>
          </cell>
          <cell r="F380">
            <v>11</v>
          </cell>
          <cell r="G380">
            <v>41.8</v>
          </cell>
          <cell r="H380">
            <v>1410.75</v>
          </cell>
          <cell r="I380">
            <v>1.1599499999999998</v>
          </cell>
          <cell r="M380">
            <v>1.6615499999999999</v>
          </cell>
          <cell r="O380">
            <v>1.4107499999999999</v>
          </cell>
        </row>
        <row r="381">
          <cell r="B381">
            <v>52290000</v>
          </cell>
          <cell r="C381" t="str">
            <v xml:space="preserve"> DRILLSTRING TOOL RENTAL</v>
          </cell>
        </row>
        <row r="382">
          <cell r="C382" t="str">
            <v xml:space="preserve">     Lump sump rental of 6-5/8' HWDP</v>
          </cell>
          <cell r="D382" t="str">
            <v>day</v>
          </cell>
          <cell r="E382">
            <v>33.75</v>
          </cell>
          <cell r="F382">
            <v>514</v>
          </cell>
          <cell r="G382">
            <v>1953.1999999999998</v>
          </cell>
          <cell r="H382">
            <v>65920.5</v>
          </cell>
          <cell r="I382">
            <v>54.201300000000003</v>
          </cell>
          <cell r="O382">
            <v>65.920500000000004</v>
          </cell>
        </row>
        <row r="383">
          <cell r="B383">
            <v>52300000</v>
          </cell>
          <cell r="C383" t="str">
            <v xml:space="preserve"> INSPECTION SERVICES</v>
          </cell>
          <cell r="D383" t="str">
            <v>well</v>
          </cell>
          <cell r="E383">
            <v>1</v>
          </cell>
          <cell r="F383">
            <v>10000</v>
          </cell>
          <cell r="G383">
            <v>38000</v>
          </cell>
          <cell r="H383">
            <v>38000</v>
          </cell>
          <cell r="I383">
            <v>31.244444444444444</v>
          </cell>
          <cell r="M383" t="str">
            <v>-</v>
          </cell>
          <cell r="O383">
            <v>38</v>
          </cell>
        </row>
        <row r="384">
          <cell r="B384">
            <v>52530000</v>
          </cell>
          <cell r="C384" t="str">
            <v xml:space="preserve"> WIRELINE SERVICES (slickline)</v>
          </cell>
          <cell r="D384" t="str">
            <v>day</v>
          </cell>
          <cell r="E384">
            <v>0</v>
          </cell>
          <cell r="F384">
            <v>0</v>
          </cell>
          <cell r="G384">
            <v>0</v>
          </cell>
          <cell r="H384">
            <v>0</v>
          </cell>
          <cell r="I384">
            <v>0</v>
          </cell>
          <cell r="M384">
            <v>0</v>
          </cell>
          <cell r="O384">
            <v>0</v>
          </cell>
        </row>
        <row r="385">
          <cell r="B385">
            <v>91210000</v>
          </cell>
          <cell r="C385" t="str">
            <v xml:space="preserve"> FIXED WING - 4 man/return flight (w/ m'sia)</v>
          </cell>
          <cell r="D385" t="str">
            <v>2 trip/mth</v>
          </cell>
          <cell r="E385">
            <v>2</v>
          </cell>
          <cell r="F385">
            <v>250</v>
          </cell>
          <cell r="G385">
            <v>950</v>
          </cell>
          <cell r="H385">
            <v>1900</v>
          </cell>
          <cell r="I385">
            <v>1.5622222222222222</v>
          </cell>
          <cell r="M385">
            <v>0.33777777777777779</v>
          </cell>
          <cell r="O385">
            <v>1.9</v>
          </cell>
        </row>
        <row r="386">
          <cell r="C386" t="str">
            <v xml:space="preserve">                      - 4 man/return flight(e/m'sia)   </v>
          </cell>
          <cell r="D386" t="str">
            <v>2 trip/mth</v>
          </cell>
          <cell r="E386">
            <v>0</v>
          </cell>
          <cell r="F386">
            <v>1684</v>
          </cell>
          <cell r="G386">
            <v>6399.2</v>
          </cell>
          <cell r="H386">
            <v>0</v>
          </cell>
          <cell r="I386">
            <v>0</v>
          </cell>
          <cell r="M386">
            <v>0</v>
          </cell>
          <cell r="O386">
            <v>0</v>
          </cell>
        </row>
        <row r="387">
          <cell r="B387">
            <v>91210000</v>
          </cell>
          <cell r="C387" t="str">
            <v xml:space="preserve"> HELICOPTER  </v>
          </cell>
        </row>
        <row r="388">
          <cell r="C388" t="str">
            <v xml:space="preserve"> - Flying charge for first flight</v>
          </cell>
          <cell r="D388" t="str">
            <v>flight</v>
          </cell>
          <cell r="E388">
            <v>1</v>
          </cell>
          <cell r="F388">
            <v>3980</v>
          </cell>
          <cell r="G388">
            <v>15124</v>
          </cell>
          <cell r="H388">
            <v>15124</v>
          </cell>
          <cell r="Q388" t="str">
            <v>3 flights /week</v>
          </cell>
        </row>
        <row r="389">
          <cell r="C389" t="str">
            <v xml:space="preserve"> - Additional flight</v>
          </cell>
          <cell r="D389" t="str">
            <v>flight</v>
          </cell>
          <cell r="E389">
            <v>15</v>
          </cell>
          <cell r="F389">
            <v>2826</v>
          </cell>
          <cell r="G389">
            <v>10738.8</v>
          </cell>
          <cell r="H389">
            <v>161082</v>
          </cell>
        </row>
        <row r="390">
          <cell r="I390">
            <v>144.88048888888886</v>
          </cell>
          <cell r="M390">
            <v>207.53151111111109</v>
          </cell>
          <cell r="O390">
            <v>176.20599999999999</v>
          </cell>
        </row>
        <row r="391">
          <cell r="B391">
            <v>91230000</v>
          </cell>
          <cell r="C391" t="str">
            <v xml:space="preserve"> SUPPLY CUM A/H VESSEL (2)</v>
          </cell>
          <cell r="D391">
            <v>0</v>
          </cell>
          <cell r="E391">
            <v>0</v>
          </cell>
          <cell r="G391">
            <v>0</v>
          </cell>
          <cell r="H391">
            <v>0</v>
          </cell>
        </row>
        <row r="392">
          <cell r="C392" t="str">
            <v xml:space="preserve"> - 2 AHTV (TUDAN &amp; OIL HUSTLER)</v>
          </cell>
          <cell r="D392" t="str">
            <v>day</v>
          </cell>
          <cell r="E392">
            <v>33.75</v>
          </cell>
          <cell r="F392">
            <v>15000</v>
          </cell>
          <cell r="G392">
            <v>57000</v>
          </cell>
          <cell r="H392">
            <v>1923750</v>
          </cell>
        </row>
        <row r="393">
          <cell r="C393" t="str">
            <v xml:space="preserve"> - 2 SV</v>
          </cell>
          <cell r="D393" t="str">
            <v>day</v>
          </cell>
          <cell r="E393">
            <v>0</v>
          </cell>
          <cell r="F393">
            <v>12000</v>
          </cell>
          <cell r="G393">
            <v>45600</v>
          </cell>
          <cell r="H393">
            <v>0</v>
          </cell>
          <cell r="I393">
            <v>1581.75</v>
          </cell>
          <cell r="M393">
            <v>2265.75</v>
          </cell>
          <cell r="O393">
            <v>1923.75</v>
          </cell>
        </row>
        <row r="394">
          <cell r="B394">
            <v>52000000</v>
          </cell>
          <cell r="C394" t="str">
            <v xml:space="preserve"> SUPERVISION - Drlg Supt &amp; Drlg Supv.</v>
          </cell>
          <cell r="D394" t="str">
            <v>day</v>
          </cell>
          <cell r="E394">
            <v>33.75</v>
          </cell>
          <cell r="F394">
            <v>3500</v>
          </cell>
          <cell r="G394">
            <v>13300</v>
          </cell>
          <cell r="H394">
            <v>448875</v>
          </cell>
          <cell r="I394">
            <v>369.07499999999999</v>
          </cell>
          <cell r="M394">
            <v>528.67499999999995</v>
          </cell>
          <cell r="O394">
            <v>448.875</v>
          </cell>
        </row>
        <row r="395">
          <cell r="B395" t="str">
            <v xml:space="preserve"> 91250000</v>
          </cell>
          <cell r="C395" t="str">
            <v xml:space="preserve"> SUPPLY BASE  </v>
          </cell>
          <cell r="D395" t="str">
            <v>day</v>
          </cell>
          <cell r="E395">
            <v>33.75</v>
          </cell>
          <cell r="F395">
            <v>2000</v>
          </cell>
          <cell r="G395">
            <v>7600</v>
          </cell>
          <cell r="H395">
            <v>256500</v>
          </cell>
          <cell r="I395">
            <v>210.9</v>
          </cell>
          <cell r="M395">
            <v>302.10000000000002</v>
          </cell>
          <cell r="O395">
            <v>256.5</v>
          </cell>
        </row>
        <row r="396">
          <cell r="B396">
            <v>91210000</v>
          </cell>
          <cell r="C396" t="str">
            <v xml:space="preserve"> HELIBASE </v>
          </cell>
          <cell r="D396" t="str">
            <v>day</v>
          </cell>
          <cell r="E396">
            <v>33.75</v>
          </cell>
          <cell r="F396">
            <v>1862</v>
          </cell>
          <cell r="G396">
            <v>7075.5999999999995</v>
          </cell>
          <cell r="H396">
            <v>238801.49999999997</v>
          </cell>
          <cell r="I396">
            <v>196.34789999999998</v>
          </cell>
          <cell r="M396">
            <v>281.25509999999997</v>
          </cell>
          <cell r="O396">
            <v>238.80149999999998</v>
          </cell>
        </row>
        <row r="397">
          <cell r="B397" t="str">
            <v xml:space="preserve"> 88020000</v>
          </cell>
          <cell r="C397" t="str">
            <v xml:space="preserve"> COMMUNICATION</v>
          </cell>
          <cell r="D397" t="str">
            <v>day</v>
          </cell>
          <cell r="E397">
            <v>33.75</v>
          </cell>
          <cell r="F397">
            <v>500</v>
          </cell>
          <cell r="G397">
            <v>1900</v>
          </cell>
          <cell r="H397">
            <v>64125</v>
          </cell>
          <cell r="I397">
            <v>52.724999999999994</v>
          </cell>
          <cell r="M397">
            <v>75.525000000000006</v>
          </cell>
          <cell r="O397">
            <v>64.125</v>
          </cell>
        </row>
        <row r="398">
          <cell r="B398" t="str">
            <v xml:space="preserve"> 70490000</v>
          </cell>
          <cell r="C398" t="str">
            <v xml:space="preserve"> INSURANCE</v>
          </cell>
          <cell r="D398" t="str">
            <v>meter</v>
          </cell>
          <cell r="E398">
            <v>2226</v>
          </cell>
          <cell r="F398">
            <v>26.9</v>
          </cell>
          <cell r="G398">
            <v>102.21999999999998</v>
          </cell>
          <cell r="H398">
            <v>227541.71999999997</v>
          </cell>
          <cell r="I398">
            <v>187.08985866666663</v>
          </cell>
          <cell r="M398">
            <v>267.99358133333328</v>
          </cell>
          <cell r="O398">
            <v>227.54171999999997</v>
          </cell>
        </row>
        <row r="399">
          <cell r="G399" t="str">
            <v>SUB-TOTAL (RM K)</v>
          </cell>
          <cell r="I399">
            <v>14492.282323188892</v>
          </cell>
          <cell r="K399">
            <v>2544.1658350000002</v>
          </cell>
          <cell r="M399">
            <v>8793.0519657777768</v>
          </cell>
          <cell r="O399">
            <v>21063.412697299998</v>
          </cell>
        </row>
        <row r="400">
          <cell r="G400" t="str">
            <v>SUB-TOTAL (USD K)</v>
          </cell>
          <cell r="I400">
            <v>3813.7585061023401</v>
          </cell>
          <cell r="K400">
            <v>669.51732500000014</v>
          </cell>
          <cell r="M400">
            <v>2313.9610436257308</v>
          </cell>
          <cell r="O400">
            <v>5543.0033413947367</v>
          </cell>
        </row>
        <row r="402">
          <cell r="B402" t="str">
            <v>ESTIMATED COST SUMMARY</v>
          </cell>
          <cell r="D402" t="str">
            <v>RM '000</v>
          </cell>
          <cell r="E402" t="str">
            <v>USD '000</v>
          </cell>
        </row>
        <row r="403">
          <cell r="C403" t="str">
            <v>TOTAL COST  - DRY HOLE</v>
          </cell>
          <cell r="D403">
            <v>14492.282323188892</v>
          </cell>
          <cell r="E403">
            <v>3813.7585061023401</v>
          </cell>
          <cell r="N403">
            <v>25829.500123966667</v>
          </cell>
        </row>
        <row r="404">
          <cell r="C404" t="str">
            <v>TOTAL COST  WITH  PROD TEST</v>
          </cell>
          <cell r="D404">
            <v>21063.412697299998</v>
          </cell>
          <cell r="E404">
            <v>5543.0033413947367</v>
          </cell>
        </row>
        <row r="405">
          <cell r="N405">
            <v>4766.0874266666688</v>
          </cell>
        </row>
        <row r="406">
          <cell r="B406" t="str">
            <v>ESTIMATED COST BREAKDOWN</v>
          </cell>
          <cell r="D406" t="str">
            <v>RM '000</v>
          </cell>
          <cell r="E406" t="str">
            <v>USD '000</v>
          </cell>
        </row>
        <row r="407">
          <cell r="C407" t="str">
            <v xml:space="preserve">DRILLING </v>
          </cell>
          <cell r="D407">
            <v>14492.282323188892</v>
          </cell>
          <cell r="E407">
            <v>3813.7585061023401</v>
          </cell>
        </row>
        <row r="408">
          <cell r="C408" t="str">
            <v>FORMATION EVALUATION</v>
          </cell>
          <cell r="D408">
            <v>2544.1658350000002</v>
          </cell>
          <cell r="E408">
            <v>669.51732500000014</v>
          </cell>
        </row>
        <row r="409">
          <cell r="C409" t="str">
            <v>RUNNING THE LAST CSG+TEST</v>
          </cell>
          <cell r="D409">
            <v>8793.0519657777768</v>
          </cell>
          <cell r="E409">
            <v>2313.9610436257308</v>
          </cell>
        </row>
        <row r="410">
          <cell r="C410" t="str">
            <v>TOTAL</v>
          </cell>
          <cell r="D410">
            <v>25829.500123966671</v>
          </cell>
          <cell r="E410">
            <v>6797.2368747280707</v>
          </cell>
        </row>
      </sheetData>
      <sheetData sheetId="2"/>
      <sheetData sheetId="3"/>
      <sheetData sheetId="4"/>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rkiraan"/>
      <sheetName val="lamp-3.1"/>
      <sheetName val="lamp-3.2"/>
      <sheetName val="lamp_3_1"/>
      <sheetName val="DOH"/>
      <sheetName val="DOH(SGT+BNY+SRG)"/>
      <sheetName val="Links"/>
      <sheetName val="Lead"/>
      <sheetName val="TBM"/>
      <sheetName val="Palikanci"/>
      <sheetName val="Input"/>
      <sheetName val="PriceList"/>
      <sheetName val="Sheet1"/>
      <sheetName val="FAI4"/>
      <sheetName val="Page 1"/>
      <sheetName val="Main"/>
      <sheetName val="ABI-asset2006 (LHD)"/>
      <sheetName val="Data"/>
      <sheetName val="cms-28"/>
      <sheetName val="Scr.Pad"/>
      <sheetName val="Indeks"/>
      <sheetName val="V-1-1002bid"/>
      <sheetName val="Prog-3"/>
      <sheetName val="database"/>
      <sheetName val="INSENTIF"/>
      <sheetName val="RINTIS"/>
      <sheetName val="labor1"/>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oose esp"/>
      <sheetName val="Ipr"/>
      <sheetName val="Program"/>
      <sheetName val="Kwit"/>
    </sheetNames>
    <sheetDataSet>
      <sheetData sheetId="0"/>
      <sheetData sheetId="1"/>
      <sheetData sheetId="2">
        <row r="11">
          <cell r="T11">
            <v>48</v>
          </cell>
        </row>
        <row r="17">
          <cell r="D17">
            <v>3</v>
          </cell>
          <cell r="AB17">
            <v>26</v>
          </cell>
        </row>
      </sheetData>
      <sheetData sheetId="3"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oose esp"/>
      <sheetName val="Ipr"/>
      <sheetName val="program"/>
      <sheetName val="ALL AKUN"/>
    </sheetNames>
    <sheetDataSet>
      <sheetData sheetId="0"/>
      <sheetData sheetId="1"/>
      <sheetData sheetId="2">
        <row r="9">
          <cell r="N9">
            <v>25</v>
          </cell>
        </row>
      </sheetData>
      <sheetData sheetId="3"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HSE &amp;Well Control"/>
    </sheetNames>
    <sheetDataSet>
      <sheetData sheetId="0"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brary"/>
      <sheetName val="Phase Setup"/>
      <sheetName val="Validation Lists"/>
    </sheetNames>
    <sheetDataSet>
      <sheetData sheetId="0" refreshError="1"/>
      <sheetData sheetId="1" refreshError="1"/>
      <sheetData sheetId="2"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brary"/>
      <sheetName val="Phase Setup"/>
      <sheetName val="Validation Lists"/>
    </sheetNames>
    <sheetDataSet>
      <sheetData sheetId="0" refreshError="1"/>
      <sheetData sheetId="1" refreshError="1"/>
      <sheetData sheetId="2"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M"/>
    </sheetNames>
    <sheetDataSet>
      <sheetData sheetId="0"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RD 18"/>
      <sheetName val="zRD 13 "/>
      <sheetName val="zRD 12"/>
      <sheetName val="zRD 8"/>
      <sheetName val="Sheet1"/>
      <sheetName val="Sheet2"/>
      <sheetName val="Sheet3"/>
      <sheetName val="zRD 6"/>
      <sheetName val="zRD 27"/>
      <sheetName val="zRD 45"/>
      <sheetName val="zRD 113"/>
      <sheetName val="zRD 43"/>
      <sheetName val="zRD 7"/>
      <sheetName val="zRD 122"/>
      <sheetName val="zRD 126"/>
      <sheetName val="zRD 29"/>
      <sheetName val="zRD 48"/>
      <sheetName val="Zrd 87"/>
      <sheetName val="zRD 2"/>
      <sheetName val="zRD 28"/>
      <sheetName val="zRD 46"/>
      <sheetName val="zRD 75"/>
      <sheetName val="Zrd 102"/>
      <sheetName val="zRD # 144"/>
      <sheetName val="zRD # 145"/>
      <sheetName val="zRD # 146"/>
      <sheetName val="zRD 19"/>
      <sheetName val="zRD 129"/>
      <sheetName val="zRD # 142"/>
      <sheetName val="zRD 1"/>
      <sheetName val="zRD 35"/>
      <sheetName val="zRD 135"/>
      <sheetName val="zRD # 143"/>
      <sheetName val="zRD 139"/>
      <sheetName val="zRD 131"/>
      <sheetName val="zRD 24"/>
      <sheetName val="zRD 89"/>
      <sheetName val="zRD 138"/>
      <sheetName val="zRD 47"/>
      <sheetName val="zRD 49"/>
      <sheetName val="ALL AKUN"/>
    </sheetNames>
    <sheetDataSet>
      <sheetData sheetId="0"/>
      <sheetData sheetId="1"/>
      <sheetData sheetId="2"/>
      <sheetData sheetId="3"/>
      <sheetData sheetId="4">
        <row r="5">
          <cell r="AQ5">
            <v>3</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MUD PROGRAM"/>
      <sheetName val="PRICE LIST"/>
      <sheetName val="FAI4"/>
    </sheetNames>
    <sheetDataSet>
      <sheetData sheetId="0"/>
      <sheetData sheetId="1"/>
      <sheetData sheetId="2">
        <row r="4">
          <cell r="B4" t="str">
            <v>AMITEC</v>
          </cell>
          <cell r="C4" t="str">
            <v>gpb</v>
          </cell>
          <cell r="D4" t="str">
            <v>55 gal</v>
          </cell>
          <cell r="E4">
            <v>55</v>
          </cell>
          <cell r="F4">
            <v>485</v>
          </cell>
        </row>
        <row r="5">
          <cell r="B5" t="str">
            <v>Benex</v>
          </cell>
          <cell r="C5" t="str">
            <v>ppb</v>
          </cell>
          <cell r="D5" t="str">
            <v>2 lb</v>
          </cell>
          <cell r="E5">
            <v>2</v>
          </cell>
          <cell r="F5">
            <v>20.059999999999999</v>
          </cell>
        </row>
        <row r="6">
          <cell r="B6" t="str">
            <v>BLACK MAGIC SFT</v>
          </cell>
          <cell r="C6" t="str">
            <v>ppb</v>
          </cell>
          <cell r="D6" t="str">
            <v>25 kg</v>
          </cell>
          <cell r="E6">
            <v>55</v>
          </cell>
          <cell r="F6">
            <v>185.42</v>
          </cell>
        </row>
        <row r="7">
          <cell r="B7" t="str">
            <v>Calcium Chloride Pwd.</v>
          </cell>
          <cell r="C7" t="str">
            <v>ppb</v>
          </cell>
          <cell r="D7" t="str">
            <v>25 kg</v>
          </cell>
          <cell r="E7">
            <v>55</v>
          </cell>
          <cell r="F7">
            <v>17.2</v>
          </cell>
        </row>
        <row r="8">
          <cell r="B8" t="str">
            <v>CARBO-GEL 2</v>
          </cell>
          <cell r="C8" t="str">
            <v>ppb</v>
          </cell>
          <cell r="D8" t="str">
            <v>50 lbs</v>
          </cell>
          <cell r="E8">
            <v>50</v>
          </cell>
          <cell r="F8">
            <v>57.11</v>
          </cell>
        </row>
        <row r="9">
          <cell r="B9" t="str">
            <v>CARBO-MUL HT</v>
          </cell>
          <cell r="C9" t="str">
            <v>gpb</v>
          </cell>
          <cell r="D9" t="str">
            <v>55 gal</v>
          </cell>
          <cell r="E9">
            <v>55</v>
          </cell>
          <cell r="F9">
            <v>539.29999999999995</v>
          </cell>
        </row>
        <row r="10">
          <cell r="B10" t="str">
            <v>CARBO-TEC</v>
          </cell>
          <cell r="C10" t="str">
            <v>gpb</v>
          </cell>
          <cell r="D10" t="str">
            <v>55 gal</v>
          </cell>
          <cell r="E10">
            <v>55</v>
          </cell>
          <cell r="F10">
            <v>369.9</v>
          </cell>
        </row>
        <row r="11">
          <cell r="B11" t="str">
            <v>CARBO-TROL A9</v>
          </cell>
          <cell r="C11" t="str">
            <v>ppb</v>
          </cell>
          <cell r="D11" t="str">
            <v>50 lbs</v>
          </cell>
          <cell r="E11">
            <v>50</v>
          </cell>
          <cell r="F11">
            <v>52.53</v>
          </cell>
        </row>
        <row r="12">
          <cell r="B12" t="str">
            <v>CARBO-TROL HT</v>
          </cell>
          <cell r="C12" t="str">
            <v>ppb</v>
          </cell>
          <cell r="D12" t="str">
            <v>25 kg</v>
          </cell>
          <cell r="E12">
            <v>55</v>
          </cell>
          <cell r="F12">
            <v>56.6</v>
          </cell>
        </row>
        <row r="13">
          <cell r="B13" t="str">
            <v>Caustic Soda</v>
          </cell>
          <cell r="C13" t="str">
            <v>ppb</v>
          </cell>
          <cell r="D13" t="str">
            <v>25 kg</v>
          </cell>
          <cell r="E13">
            <v>55</v>
          </cell>
          <cell r="F13">
            <v>12.05</v>
          </cell>
        </row>
        <row r="14">
          <cell r="B14" t="str">
            <v>CHEKLOSS Med.</v>
          </cell>
          <cell r="C14" t="str">
            <v>ppb</v>
          </cell>
          <cell r="D14" t="str">
            <v>25 lbs</v>
          </cell>
          <cell r="E14">
            <v>25</v>
          </cell>
          <cell r="F14">
            <v>31.73</v>
          </cell>
        </row>
        <row r="15">
          <cell r="B15" t="str">
            <v>CHEMTROL X</v>
          </cell>
          <cell r="C15" t="str">
            <v>ppb</v>
          </cell>
          <cell r="D15" t="str">
            <v>50 lbs</v>
          </cell>
          <cell r="E15">
            <v>50</v>
          </cell>
          <cell r="F15">
            <v>57.1</v>
          </cell>
        </row>
        <row r="16">
          <cell r="B16" t="str">
            <v>Citric Acid</v>
          </cell>
          <cell r="C16" t="str">
            <v>ppb</v>
          </cell>
          <cell r="D16" t="str">
            <v>25 kg</v>
          </cell>
          <cell r="E16">
            <v>55</v>
          </cell>
          <cell r="F16">
            <v>57.1</v>
          </cell>
        </row>
        <row r="17">
          <cell r="B17" t="str">
            <v>CMC HV</v>
          </cell>
          <cell r="C17" t="str">
            <v>ppb</v>
          </cell>
          <cell r="D17" t="str">
            <v>25 kg</v>
          </cell>
          <cell r="E17">
            <v>55</v>
          </cell>
          <cell r="F17">
            <v>68.2</v>
          </cell>
        </row>
        <row r="18">
          <cell r="B18" t="str">
            <v>CMC LV</v>
          </cell>
          <cell r="C18" t="str">
            <v>ppb</v>
          </cell>
          <cell r="D18" t="str">
            <v>25 kg</v>
          </cell>
          <cell r="E18">
            <v>55</v>
          </cell>
          <cell r="F18">
            <v>68.5</v>
          </cell>
        </row>
        <row r="19">
          <cell r="B19" t="str">
            <v>Desco</v>
          </cell>
          <cell r="C19" t="str">
            <v>ppb</v>
          </cell>
          <cell r="D19" t="str">
            <v>25 lbs</v>
          </cell>
          <cell r="E19">
            <v>25</v>
          </cell>
          <cell r="F19">
            <v>56.18</v>
          </cell>
        </row>
        <row r="20">
          <cell r="B20" t="str">
            <v>Escaid 110</v>
          </cell>
          <cell r="C20" t="str">
            <v>bbl</v>
          </cell>
          <cell r="D20" t="str">
            <v>1 barrel</v>
          </cell>
          <cell r="E20">
            <v>1</v>
          </cell>
          <cell r="F20">
            <v>0</v>
          </cell>
        </row>
        <row r="21">
          <cell r="B21" t="str">
            <v>Glute 25%</v>
          </cell>
          <cell r="C21" t="str">
            <v>gpb</v>
          </cell>
          <cell r="D21" t="str">
            <v>5 gal</v>
          </cell>
          <cell r="E21">
            <v>5</v>
          </cell>
          <cell r="F21">
            <v>39.950000000000003</v>
          </cell>
        </row>
        <row r="22">
          <cell r="B22" t="str">
            <v>Gold Flush 2</v>
          </cell>
          <cell r="C22" t="str">
            <v>gpb</v>
          </cell>
          <cell r="D22" t="str">
            <v>55 gal</v>
          </cell>
          <cell r="E22">
            <v>55</v>
          </cell>
          <cell r="F22">
            <v>2065</v>
          </cell>
        </row>
        <row r="23">
          <cell r="B23" t="str">
            <v>JM 901 EB</v>
          </cell>
          <cell r="C23" t="str">
            <v>gpb</v>
          </cell>
          <cell r="D23" t="str">
            <v>55 gal</v>
          </cell>
          <cell r="E23">
            <v>55</v>
          </cell>
          <cell r="F23">
            <v>0</v>
          </cell>
        </row>
        <row r="24">
          <cell r="B24" t="str">
            <v>KD 40</v>
          </cell>
          <cell r="C24" t="str">
            <v>gpb</v>
          </cell>
          <cell r="D24" t="str">
            <v>55 gal</v>
          </cell>
          <cell r="E24">
            <v>55</v>
          </cell>
          <cell r="F24">
            <v>1200.06</v>
          </cell>
        </row>
        <row r="25">
          <cell r="B25" t="str">
            <v>LD 8</v>
          </cell>
          <cell r="C25" t="str">
            <v>gpb</v>
          </cell>
          <cell r="D25" t="str">
            <v>5 gal</v>
          </cell>
          <cell r="E25">
            <v>5</v>
          </cell>
          <cell r="F25">
            <v>126.35</v>
          </cell>
        </row>
        <row r="26">
          <cell r="B26" t="str">
            <v>LIGCO</v>
          </cell>
          <cell r="C26" t="str">
            <v>ppb</v>
          </cell>
          <cell r="D26" t="str">
            <v>50 lbs</v>
          </cell>
          <cell r="E26">
            <v>50</v>
          </cell>
          <cell r="F26">
            <v>16.73</v>
          </cell>
        </row>
        <row r="27">
          <cell r="B27" t="str">
            <v>LIGCON</v>
          </cell>
          <cell r="C27" t="str">
            <v>ppb</v>
          </cell>
          <cell r="D27" t="str">
            <v>25 kg</v>
          </cell>
          <cell r="E27">
            <v>55</v>
          </cell>
          <cell r="F27">
            <v>18</v>
          </cell>
        </row>
        <row r="28">
          <cell r="B28" t="str">
            <v>Lime</v>
          </cell>
          <cell r="C28" t="str">
            <v>ppb</v>
          </cell>
          <cell r="D28" t="str">
            <v>25 kg</v>
          </cell>
          <cell r="E28">
            <v>55</v>
          </cell>
          <cell r="F28">
            <v>7</v>
          </cell>
        </row>
        <row r="29">
          <cell r="B29" t="str">
            <v>Magma Fiber</v>
          </cell>
          <cell r="C29" t="str">
            <v>ppb</v>
          </cell>
          <cell r="D29" t="str">
            <v>25 lbs</v>
          </cell>
          <cell r="E29">
            <v>25</v>
          </cell>
          <cell r="F29">
            <v>34.14</v>
          </cell>
        </row>
        <row r="30">
          <cell r="B30" t="str">
            <v>MD</v>
          </cell>
          <cell r="C30" t="str">
            <v>gpb</v>
          </cell>
          <cell r="D30" t="str">
            <v>55 gal</v>
          </cell>
          <cell r="E30">
            <v>55</v>
          </cell>
          <cell r="F30">
            <v>86.52</v>
          </cell>
        </row>
        <row r="31">
          <cell r="B31" t="str">
            <v>MIL-BAR</v>
          </cell>
          <cell r="C31" t="str">
            <v>ppb</v>
          </cell>
          <cell r="D31" t="str">
            <v>100 lbs</v>
          </cell>
          <cell r="E31">
            <v>100</v>
          </cell>
          <cell r="F31">
            <v>8.4700000000000006</v>
          </cell>
        </row>
        <row r="32">
          <cell r="B32" t="str">
            <v>MIL-CLEAN</v>
          </cell>
          <cell r="C32" t="str">
            <v>gpb</v>
          </cell>
          <cell r="D32" t="str">
            <v>55 gal</v>
          </cell>
          <cell r="E32">
            <v>55</v>
          </cell>
          <cell r="F32">
            <v>180</v>
          </cell>
        </row>
        <row r="33">
          <cell r="B33" t="str">
            <v>MIL-FREE</v>
          </cell>
          <cell r="C33" t="str">
            <v>gpb</v>
          </cell>
          <cell r="D33" t="str">
            <v>55 gal</v>
          </cell>
          <cell r="E33">
            <v>55</v>
          </cell>
          <cell r="F33">
            <v>203.03</v>
          </cell>
        </row>
        <row r="34">
          <cell r="B34" t="str">
            <v>MILGARD</v>
          </cell>
          <cell r="C34" t="str">
            <v>ppb</v>
          </cell>
          <cell r="D34" t="str">
            <v>25 kg</v>
          </cell>
          <cell r="E34">
            <v>55</v>
          </cell>
          <cell r="F34">
            <v>59.9</v>
          </cell>
        </row>
        <row r="35">
          <cell r="B35" t="str">
            <v>MIL-GEL</v>
          </cell>
          <cell r="C35" t="str">
            <v>ppb</v>
          </cell>
          <cell r="D35" t="str">
            <v>100 lbs</v>
          </cell>
          <cell r="E35">
            <v>100</v>
          </cell>
          <cell r="F35">
            <v>3.4</v>
          </cell>
        </row>
        <row r="36">
          <cell r="B36" t="str">
            <v>MIL-LUBE</v>
          </cell>
          <cell r="C36" t="str">
            <v>gpb</v>
          </cell>
          <cell r="D36" t="str">
            <v>55 gal</v>
          </cell>
          <cell r="E36">
            <v>55</v>
          </cell>
          <cell r="F36">
            <v>1563.44</v>
          </cell>
        </row>
        <row r="37">
          <cell r="B37" t="str">
            <v>MILPAC LV</v>
          </cell>
          <cell r="C37" t="str">
            <v>ppb</v>
          </cell>
          <cell r="D37" t="str">
            <v>25 kg</v>
          </cell>
          <cell r="E37">
            <v>55</v>
          </cell>
          <cell r="F37">
            <v>29.4</v>
          </cell>
        </row>
        <row r="38">
          <cell r="B38" t="str">
            <v>MILPAC R</v>
          </cell>
          <cell r="C38" t="str">
            <v>ppb</v>
          </cell>
          <cell r="D38" t="str">
            <v>50 lbs</v>
          </cell>
          <cell r="E38">
            <v>50</v>
          </cell>
          <cell r="F38">
            <v>120</v>
          </cell>
        </row>
        <row r="39">
          <cell r="B39" t="str">
            <v>MIL-PLUG C</v>
          </cell>
          <cell r="C39" t="str">
            <v>ppb</v>
          </cell>
          <cell r="D39" t="str">
            <v>25 kg</v>
          </cell>
          <cell r="E39">
            <v>55</v>
          </cell>
          <cell r="F39">
            <v>3.5</v>
          </cell>
        </row>
        <row r="40">
          <cell r="B40" t="str">
            <v>MIL-PLUG F</v>
          </cell>
          <cell r="C40" t="str">
            <v>ppb</v>
          </cell>
          <cell r="D40" t="str">
            <v>25 kg</v>
          </cell>
          <cell r="E40">
            <v>55</v>
          </cell>
          <cell r="F40">
            <v>3.5</v>
          </cell>
        </row>
        <row r="41">
          <cell r="B41" t="str">
            <v>MIL-PLUG M</v>
          </cell>
          <cell r="C41" t="str">
            <v>ppb</v>
          </cell>
          <cell r="D41" t="str">
            <v>25 kg</v>
          </cell>
          <cell r="E41">
            <v>55</v>
          </cell>
          <cell r="F41">
            <v>3.5</v>
          </cell>
        </row>
        <row r="42">
          <cell r="B42" t="str">
            <v>MIL-SEAL C</v>
          </cell>
          <cell r="C42" t="str">
            <v>ppb</v>
          </cell>
          <cell r="D42" t="str">
            <v>40 lbs</v>
          </cell>
          <cell r="E42">
            <v>40</v>
          </cell>
          <cell r="F42">
            <v>21</v>
          </cell>
        </row>
        <row r="43">
          <cell r="B43" t="str">
            <v>MIL-SEAL F</v>
          </cell>
          <cell r="C43" t="str">
            <v>ppb</v>
          </cell>
          <cell r="D43" t="str">
            <v>40 lbs</v>
          </cell>
          <cell r="E43">
            <v>40</v>
          </cell>
          <cell r="F43">
            <v>10.24</v>
          </cell>
        </row>
        <row r="44">
          <cell r="B44" t="str">
            <v>MIL-SEAL M</v>
          </cell>
          <cell r="C44" t="str">
            <v>ppb</v>
          </cell>
          <cell r="D44" t="str">
            <v>40 lbs</v>
          </cell>
          <cell r="E44">
            <v>40</v>
          </cell>
          <cell r="F44">
            <v>10.24</v>
          </cell>
        </row>
        <row r="45">
          <cell r="B45" t="str">
            <v>MILSPOT II</v>
          </cell>
          <cell r="C45" t="str">
            <v>gpb</v>
          </cell>
          <cell r="D45" t="str">
            <v>55 gal</v>
          </cell>
          <cell r="E45">
            <v>55</v>
          </cell>
          <cell r="F45">
            <v>0</v>
          </cell>
        </row>
        <row r="46">
          <cell r="B46" t="str">
            <v>MIL-STARCH</v>
          </cell>
          <cell r="C46" t="str">
            <v>ppb</v>
          </cell>
          <cell r="D46" t="str">
            <v>25 kg</v>
          </cell>
          <cell r="E46">
            <v>55</v>
          </cell>
          <cell r="F46">
            <v>0</v>
          </cell>
        </row>
        <row r="47">
          <cell r="B47" t="str">
            <v>NEW THIN</v>
          </cell>
          <cell r="C47" t="str">
            <v>gpb</v>
          </cell>
          <cell r="D47" t="str">
            <v>5 gal</v>
          </cell>
          <cell r="E47">
            <v>5</v>
          </cell>
          <cell r="F47">
            <v>0</v>
          </cell>
        </row>
        <row r="48">
          <cell r="B48" t="str">
            <v>NEWDRILL Liquid</v>
          </cell>
          <cell r="C48" t="str">
            <v>gpb</v>
          </cell>
          <cell r="D48" t="str">
            <v>5 gal</v>
          </cell>
          <cell r="E48">
            <v>5</v>
          </cell>
          <cell r="F48">
            <v>0</v>
          </cell>
        </row>
        <row r="49">
          <cell r="B49" t="str">
            <v>PERMALOSE</v>
          </cell>
          <cell r="C49" t="str">
            <v>ppb</v>
          </cell>
          <cell r="D49" t="str">
            <v>25 kg</v>
          </cell>
          <cell r="E49">
            <v>55</v>
          </cell>
          <cell r="F49">
            <v>33.130000000000003</v>
          </cell>
        </row>
        <row r="50">
          <cell r="B50" t="str">
            <v>Potassium Chloride</v>
          </cell>
          <cell r="C50" t="str">
            <v>ppb</v>
          </cell>
          <cell r="D50" t="str">
            <v>50 kg</v>
          </cell>
          <cell r="E50">
            <v>110</v>
          </cell>
          <cell r="F50">
            <v>0</v>
          </cell>
        </row>
        <row r="51">
          <cell r="B51" t="str">
            <v>Potassium Hydroxide</v>
          </cell>
          <cell r="C51" t="str">
            <v>ppb</v>
          </cell>
          <cell r="D51" t="str">
            <v>25 kg</v>
          </cell>
          <cell r="E51">
            <v>55</v>
          </cell>
          <cell r="F51">
            <v>0</v>
          </cell>
        </row>
        <row r="52">
          <cell r="B52" t="str">
            <v>Potassium Nitrate</v>
          </cell>
          <cell r="C52" t="str">
            <v>ppb</v>
          </cell>
          <cell r="D52" t="str">
            <v>50 kg</v>
          </cell>
          <cell r="E52">
            <v>110</v>
          </cell>
          <cell r="F52">
            <v>96.43</v>
          </cell>
        </row>
        <row r="53">
          <cell r="B53" t="str">
            <v>SA-58</v>
          </cell>
          <cell r="C53" t="str">
            <v>ppb</v>
          </cell>
          <cell r="D53" t="str">
            <v>50 lbs</v>
          </cell>
          <cell r="E53">
            <v>50</v>
          </cell>
          <cell r="F53">
            <v>0</v>
          </cell>
        </row>
        <row r="54">
          <cell r="B54" t="str">
            <v>Saraline 98V</v>
          </cell>
          <cell r="C54" t="str">
            <v>bbl</v>
          </cell>
          <cell r="D54" t="str">
            <v>1 barrel</v>
          </cell>
          <cell r="E54">
            <v>1</v>
          </cell>
          <cell r="F54">
            <v>115.1</v>
          </cell>
        </row>
        <row r="55">
          <cell r="B55" t="str">
            <v>SIX UP</v>
          </cell>
          <cell r="C55" t="str">
            <v>gpb</v>
          </cell>
          <cell r="D55" t="str">
            <v>55 gal</v>
          </cell>
          <cell r="E55">
            <v>55</v>
          </cell>
          <cell r="F55">
            <v>872</v>
          </cell>
        </row>
        <row r="56">
          <cell r="B56" t="str">
            <v>Soda Ash</v>
          </cell>
          <cell r="C56" t="str">
            <v>ppb</v>
          </cell>
          <cell r="D56" t="str">
            <v>50 kg</v>
          </cell>
          <cell r="E56">
            <v>110</v>
          </cell>
          <cell r="F56">
            <v>24.3</v>
          </cell>
        </row>
        <row r="57">
          <cell r="B57" t="str">
            <v>Sodium Bicarbonate</v>
          </cell>
          <cell r="C57" t="str">
            <v>ppb</v>
          </cell>
          <cell r="D57" t="str">
            <v>25 kg</v>
          </cell>
          <cell r="E57">
            <v>55</v>
          </cell>
          <cell r="F57">
            <v>5.5</v>
          </cell>
        </row>
        <row r="58">
          <cell r="B58" t="str">
            <v>SULFATROL K</v>
          </cell>
          <cell r="C58" t="str">
            <v>ppb</v>
          </cell>
          <cell r="D58" t="str">
            <v>50 lbs</v>
          </cell>
          <cell r="E58">
            <v>50</v>
          </cell>
          <cell r="F58">
            <v>66.5</v>
          </cell>
        </row>
        <row r="59">
          <cell r="B59" t="str">
            <v>SURF-COTE</v>
          </cell>
          <cell r="C59" t="str">
            <v>gpb</v>
          </cell>
          <cell r="D59" t="str">
            <v>55 gal</v>
          </cell>
          <cell r="E59">
            <v>55</v>
          </cell>
          <cell r="F59">
            <v>595.95000000000005</v>
          </cell>
        </row>
        <row r="60">
          <cell r="B60" t="str">
            <v>UNICAL CF</v>
          </cell>
          <cell r="C60" t="str">
            <v>ppb</v>
          </cell>
          <cell r="D60" t="str">
            <v>25 kg</v>
          </cell>
          <cell r="E60">
            <v>55</v>
          </cell>
          <cell r="F60">
            <v>29.7</v>
          </cell>
        </row>
        <row r="61">
          <cell r="B61" t="str">
            <v>WO 30 C</v>
          </cell>
          <cell r="C61" t="str">
            <v>ppb</v>
          </cell>
          <cell r="D61" t="str">
            <v>25 kg</v>
          </cell>
          <cell r="E61">
            <v>55</v>
          </cell>
          <cell r="F61">
            <v>3.8</v>
          </cell>
        </row>
        <row r="62">
          <cell r="B62" t="str">
            <v>WO 30 F</v>
          </cell>
          <cell r="C62" t="str">
            <v>ppb</v>
          </cell>
          <cell r="D62" t="str">
            <v>25 kg</v>
          </cell>
          <cell r="E62">
            <v>55</v>
          </cell>
          <cell r="F62">
            <v>3.8</v>
          </cell>
        </row>
        <row r="63">
          <cell r="B63" t="str">
            <v>WO 30 M</v>
          </cell>
          <cell r="C63" t="str">
            <v>ppb</v>
          </cell>
          <cell r="D63" t="str">
            <v>25 kg</v>
          </cell>
          <cell r="E63">
            <v>55</v>
          </cell>
          <cell r="F63">
            <v>3.8</v>
          </cell>
        </row>
        <row r="64">
          <cell r="B64" t="str">
            <v>WO DEFOAM</v>
          </cell>
          <cell r="C64" t="str">
            <v>gpb</v>
          </cell>
          <cell r="D64" t="str">
            <v>5 gal</v>
          </cell>
          <cell r="E64">
            <v>5</v>
          </cell>
          <cell r="F64">
            <v>30.1</v>
          </cell>
        </row>
        <row r="65">
          <cell r="B65" t="str">
            <v>XANPLEX D</v>
          </cell>
          <cell r="C65" t="str">
            <v>ppb</v>
          </cell>
          <cell r="D65" t="str">
            <v>25 kg</v>
          </cell>
          <cell r="E65">
            <v>55</v>
          </cell>
          <cell r="F65">
            <v>90</v>
          </cell>
        </row>
        <row r="66">
          <cell r="B66" t="str">
            <v>Zinc Carbonate</v>
          </cell>
          <cell r="C66" t="str">
            <v>ppb</v>
          </cell>
          <cell r="D66" t="str">
            <v>25 kg</v>
          </cell>
          <cell r="E66">
            <v>55</v>
          </cell>
          <cell r="F66">
            <v>59.9</v>
          </cell>
        </row>
      </sheetData>
      <sheetData sheetId="3"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elp"/>
      <sheetName val="Cost"/>
      <sheetName val="Drilled Length"/>
      <sheetName val="Parent Company"/>
      <sheetName val="Opcode"/>
      <sheetName val="Phase"/>
      <sheetName val="Data_Code"/>
      <sheetName val="FilteredData"/>
      <sheetName val="Data"/>
      <sheetName val="Setup"/>
      <sheetName val="#REF!"/>
    </sheetNames>
    <sheetDataSet>
      <sheetData sheetId="0" refreshError="1"/>
      <sheetData sheetId="1" refreshError="1"/>
      <sheetData sheetId="2" refreshError="1"/>
      <sheetData sheetId="3" refreshError="1"/>
      <sheetData sheetId="4" refreshError="1"/>
      <sheetData sheetId="5" refreshError="1"/>
      <sheetData sheetId="6" refreshError="1">
        <row r="2">
          <cell r="A2" t="str">
            <v>ACCEPT</v>
          </cell>
          <cell r="B2" t="str">
            <v>02-MOB/MOVING</v>
          </cell>
          <cell r="C2" t="str">
            <v>PT</v>
          </cell>
        </row>
        <row r="3">
          <cell r="A3" t="str">
            <v>ANCHOR</v>
          </cell>
          <cell r="B3" t="str">
            <v>02-MOB/MOVING</v>
          </cell>
          <cell r="C3" t="str">
            <v>PT</v>
          </cell>
        </row>
        <row r="4">
          <cell r="A4" t="str">
            <v>ASSY</v>
          </cell>
          <cell r="B4" t="str">
            <v>02-MOB/MOVING</v>
          </cell>
          <cell r="C4" t="str">
            <v>PT</v>
          </cell>
        </row>
        <row r="5">
          <cell r="A5" t="str">
            <v>BOPASSY</v>
          </cell>
          <cell r="B5" t="str">
            <v>06-BOP &amp; WELLHEAD &amp; XMAS TREE</v>
          </cell>
          <cell r="C5" t="str">
            <v>PT</v>
          </cell>
        </row>
        <row r="6">
          <cell r="A6" t="str">
            <v>BOPTEST</v>
          </cell>
          <cell r="B6" t="str">
            <v>06-BOP &amp; WELLHEAD &amp; XMAS TREE</v>
          </cell>
          <cell r="C6" t="str">
            <v>PT</v>
          </cell>
        </row>
        <row r="7">
          <cell r="A7" t="str">
            <v>CAS</v>
          </cell>
          <cell r="B7" t="str">
            <v>05-CASING OPS</v>
          </cell>
          <cell r="C7" t="str">
            <v>PT</v>
          </cell>
        </row>
        <row r="8">
          <cell r="A8" t="str">
            <v>CASDRL</v>
          </cell>
          <cell r="B8" t="str">
            <v>03-DRILLING OPS</v>
          </cell>
          <cell r="C8" t="str">
            <v>PT</v>
          </cell>
        </row>
        <row r="9">
          <cell r="A9" t="str">
            <v>CASEXP</v>
          </cell>
          <cell r="B9" t="str">
            <v>05-CASING OPS</v>
          </cell>
          <cell r="C9" t="str">
            <v>PT</v>
          </cell>
        </row>
        <row r="10">
          <cell r="A10" t="str">
            <v>CASREP</v>
          </cell>
          <cell r="B10" t="str">
            <v>13-EQUIP REMOVAL</v>
          </cell>
          <cell r="C10" t="str">
            <v>PT</v>
          </cell>
        </row>
        <row r="11">
          <cell r="A11" t="str">
            <v>CEM</v>
          </cell>
          <cell r="B11" t="str">
            <v>05-CASING OPS</v>
          </cell>
          <cell r="C11" t="str">
            <v>PT</v>
          </cell>
        </row>
        <row r="12">
          <cell r="A12" t="str">
            <v>CEMDRL</v>
          </cell>
          <cell r="B12" t="str">
            <v>05-CASING OPS</v>
          </cell>
          <cell r="C12" t="str">
            <v>PT</v>
          </cell>
        </row>
        <row r="13">
          <cell r="A13" t="str">
            <v>CEMEVA</v>
          </cell>
          <cell r="B13" t="str">
            <v>05-CASING OPS</v>
          </cell>
          <cell r="C13" t="str">
            <v>PT</v>
          </cell>
        </row>
        <row r="14">
          <cell r="A14" t="str">
            <v>CIRC1</v>
          </cell>
          <cell r="B14" t="str">
            <v>03-DRILLING OPS</v>
          </cell>
          <cell r="C14" t="str">
            <v>PT</v>
          </cell>
        </row>
        <row r="15">
          <cell r="A15" t="str">
            <v>CIRC2</v>
          </cell>
          <cell r="B15" t="str">
            <v>08-CONDITIONING OPS</v>
          </cell>
          <cell r="C15" t="str">
            <v>PT</v>
          </cell>
        </row>
        <row r="16">
          <cell r="A16" t="str">
            <v>CLEANUP</v>
          </cell>
          <cell r="B16" t="str">
            <v>12-CLEAN UP &amp; WELL TESTING</v>
          </cell>
          <cell r="C16" t="str">
            <v>PT</v>
          </cell>
        </row>
        <row r="17">
          <cell r="A17" t="str">
            <v>COIL</v>
          </cell>
          <cell r="B17" t="str">
            <v>11-CONCENTRIC OPS</v>
          </cell>
          <cell r="C17" t="str">
            <v>PT</v>
          </cell>
        </row>
        <row r="18">
          <cell r="A18" t="str">
            <v>CORE</v>
          </cell>
          <cell r="B18" t="str">
            <v>04-FORMATION EVALUATION</v>
          </cell>
          <cell r="C18" t="str">
            <v>PT</v>
          </cell>
        </row>
        <row r="19">
          <cell r="A19" t="str">
            <v>CUT</v>
          </cell>
          <cell r="B19" t="str">
            <v>13-EQUIP REMOVAL</v>
          </cell>
          <cell r="C19" t="str">
            <v>PT</v>
          </cell>
        </row>
        <row r="20">
          <cell r="A20" t="str">
            <v>DATA</v>
          </cell>
          <cell r="B20" t="str">
            <v>12-CLEAN UP &amp; WELL TESTING</v>
          </cell>
          <cell r="C20" t="str">
            <v>PT</v>
          </cell>
        </row>
        <row r="21">
          <cell r="A21" t="str">
            <v>DAY</v>
          </cell>
          <cell r="B21" t="str">
            <v>01-MISCELLANEOUS</v>
          </cell>
          <cell r="C21" t="str">
            <v>PT</v>
          </cell>
        </row>
        <row r="22">
          <cell r="A22" t="str">
            <v>DEVI</v>
          </cell>
          <cell r="B22" t="str">
            <v>03-DRILLING OPS</v>
          </cell>
          <cell r="C22" t="str">
            <v>PT</v>
          </cell>
        </row>
        <row r="23">
          <cell r="A23" t="str">
            <v>DRL</v>
          </cell>
          <cell r="B23" t="str">
            <v>03-DRILLING OPS</v>
          </cell>
          <cell r="C23" t="str">
            <v>PT</v>
          </cell>
        </row>
        <row r="24">
          <cell r="A24" t="str">
            <v>DRLPLUG</v>
          </cell>
          <cell r="B24" t="str">
            <v>15-RE-ENTRY</v>
          </cell>
          <cell r="C24" t="str">
            <v>PT</v>
          </cell>
        </row>
        <row r="25">
          <cell r="A25" t="str">
            <v>ELOG</v>
          </cell>
          <cell r="B25" t="str">
            <v>04-FORMATION EVALUATION</v>
          </cell>
          <cell r="C25" t="str">
            <v>PT</v>
          </cell>
        </row>
        <row r="26">
          <cell r="A26" t="str">
            <v>EQUIP</v>
          </cell>
          <cell r="B26" t="str">
            <v>02-MOB/MOVING</v>
          </cell>
          <cell r="C26" t="str">
            <v>PT</v>
          </cell>
        </row>
        <row r="27">
          <cell r="A27" t="str">
            <v>GEOAUX</v>
          </cell>
          <cell r="B27" t="str">
            <v>04-FORMATION EVALUATION</v>
          </cell>
          <cell r="C27" t="str">
            <v>PT</v>
          </cell>
        </row>
        <row r="28">
          <cell r="A28" t="str">
            <v>GST</v>
          </cell>
          <cell r="B28" t="str">
            <v>07-PLANNED &amp; GEOL SIDETRACK</v>
          </cell>
          <cell r="C28" t="str">
            <v>PT</v>
          </cell>
        </row>
        <row r="29">
          <cell r="A29" t="str">
            <v>HSE</v>
          </cell>
          <cell r="B29" t="str">
            <v>01-MISCELLANEOUS</v>
          </cell>
          <cell r="C29" t="str">
            <v>PT</v>
          </cell>
        </row>
        <row r="30">
          <cell r="A30" t="str">
            <v>JACKUP</v>
          </cell>
          <cell r="B30" t="str">
            <v>02-MOB/MOVING</v>
          </cell>
          <cell r="C30" t="str">
            <v>PT</v>
          </cell>
        </row>
        <row r="31">
          <cell r="A31" t="str">
            <v>KCK</v>
          </cell>
          <cell r="B31" t="str">
            <v>03-DRILLING OPS</v>
          </cell>
          <cell r="C31" t="str">
            <v>PT</v>
          </cell>
        </row>
        <row r="32">
          <cell r="A32" t="str">
            <v>LOCO</v>
          </cell>
          <cell r="B32" t="str">
            <v>09-RESERV WELLBORE INTERF</v>
          </cell>
          <cell r="C32" t="str">
            <v>PT</v>
          </cell>
        </row>
        <row r="33">
          <cell r="A33" t="str">
            <v>LOT</v>
          </cell>
          <cell r="B33" t="str">
            <v>03-DRILLING OPS</v>
          </cell>
          <cell r="C33" t="str">
            <v>PT</v>
          </cell>
        </row>
        <row r="34">
          <cell r="A34" t="str">
            <v>LWD</v>
          </cell>
          <cell r="B34" t="str">
            <v>04-FORMATION EVALUATION</v>
          </cell>
          <cell r="C34" t="str">
            <v>PT</v>
          </cell>
        </row>
        <row r="35">
          <cell r="A35" t="str">
            <v>MILL</v>
          </cell>
          <cell r="B35" t="str">
            <v>13-EQUIP REMOVAL</v>
          </cell>
          <cell r="C35" t="str">
            <v>PT</v>
          </cell>
        </row>
        <row r="36">
          <cell r="A36" t="str">
            <v>MOVE</v>
          </cell>
          <cell r="B36" t="str">
            <v>02-MOB/MOVING</v>
          </cell>
          <cell r="C36" t="str">
            <v>PT</v>
          </cell>
        </row>
        <row r="37">
          <cell r="A37" t="str">
            <v>NCHSE</v>
          </cell>
          <cell r="B37" t="str">
            <v>16-OPERATOR &amp; VARIOUS WAITING</v>
          </cell>
          <cell r="C37" t="str">
            <v>NPT</v>
          </cell>
        </row>
        <row r="38">
          <cell r="A38" t="str">
            <v>NCOMU</v>
          </cell>
          <cell r="B38" t="str">
            <v>16-OPERATOR &amp; VARIOUS WAITING</v>
          </cell>
          <cell r="C38" t="str">
            <v>NPT</v>
          </cell>
        </row>
        <row r="39">
          <cell r="A39" t="str">
            <v>NCPY1</v>
          </cell>
          <cell r="B39" t="str">
            <v>16-OPERATOR &amp; VARIOUS WAITING</v>
          </cell>
          <cell r="C39" t="str">
            <v>NPT</v>
          </cell>
        </row>
        <row r="40">
          <cell r="A40" t="str">
            <v>NCPY2</v>
          </cell>
          <cell r="B40" t="str">
            <v>16-OPERATOR &amp; VARIOUS WAITING</v>
          </cell>
          <cell r="C40" t="str">
            <v>NPT</v>
          </cell>
        </row>
        <row r="41">
          <cell r="A41" t="str">
            <v>NELIN</v>
          </cell>
          <cell r="B41" t="str">
            <v>19-WELL EQUIPMENT</v>
          </cell>
          <cell r="C41" t="str">
            <v>NPT</v>
          </cell>
        </row>
        <row r="42">
          <cell r="A42" t="str">
            <v>NELOCO</v>
          </cell>
          <cell r="B42" t="str">
            <v>19-WELL EQUIPMENT</v>
          </cell>
          <cell r="C42" t="str">
            <v>NPT</v>
          </cell>
        </row>
        <row r="43">
          <cell r="A43" t="str">
            <v>NEMISC</v>
          </cell>
          <cell r="B43" t="str">
            <v>19-WELL EQUIPMENT</v>
          </cell>
          <cell r="C43" t="str">
            <v>NPT</v>
          </cell>
        </row>
        <row r="44">
          <cell r="A44" t="str">
            <v>NETUB</v>
          </cell>
          <cell r="B44" t="str">
            <v>19-WELL EQUIPMENT</v>
          </cell>
          <cell r="C44" t="str">
            <v>NPT</v>
          </cell>
        </row>
        <row r="45">
          <cell r="A45" t="str">
            <v>NEUPCO</v>
          </cell>
          <cell r="B45" t="str">
            <v>19-WELL EQUIPMENT</v>
          </cell>
          <cell r="C45" t="str">
            <v>NPT</v>
          </cell>
        </row>
        <row r="46">
          <cell r="A46" t="str">
            <v>NEWHXT</v>
          </cell>
          <cell r="B46" t="str">
            <v>19-WELL EQUIPMENT</v>
          </cell>
          <cell r="C46" t="str">
            <v>NPT</v>
          </cell>
        </row>
        <row r="47">
          <cell r="A47" t="str">
            <v>NOCAS</v>
          </cell>
          <cell r="B47" t="str">
            <v>20-OPERATIONAL  PB</v>
          </cell>
          <cell r="C47" t="str">
            <v>NPT</v>
          </cell>
        </row>
        <row r="48">
          <cell r="A48" t="str">
            <v>NOCEM</v>
          </cell>
          <cell r="B48" t="str">
            <v>20-OPERATIONAL  PB</v>
          </cell>
          <cell r="C48" t="str">
            <v>NPT</v>
          </cell>
        </row>
        <row r="49">
          <cell r="A49" t="str">
            <v>NOCOIL</v>
          </cell>
          <cell r="B49" t="str">
            <v>20-OPERATIONAL  PB</v>
          </cell>
          <cell r="C49" t="str">
            <v>NPT</v>
          </cell>
        </row>
        <row r="50">
          <cell r="A50" t="str">
            <v>NOCOR</v>
          </cell>
          <cell r="B50" t="str">
            <v>20-OPERATIONAL  PB</v>
          </cell>
          <cell r="C50" t="str">
            <v>NPT</v>
          </cell>
        </row>
        <row r="51">
          <cell r="A51" t="str">
            <v>NODEVI</v>
          </cell>
          <cell r="B51" t="str">
            <v>20-OPERATIONAL  PB</v>
          </cell>
          <cell r="C51" t="str">
            <v>NPT</v>
          </cell>
        </row>
        <row r="52">
          <cell r="A52" t="str">
            <v>NODP1</v>
          </cell>
          <cell r="B52" t="str">
            <v>20-OPERATIONAL  PB</v>
          </cell>
          <cell r="C52" t="str">
            <v>NPT</v>
          </cell>
        </row>
        <row r="53">
          <cell r="A53" t="str">
            <v>NODP2</v>
          </cell>
          <cell r="B53" t="str">
            <v>20-OPERATIONAL  PB</v>
          </cell>
          <cell r="C53" t="str">
            <v>NPT</v>
          </cell>
        </row>
        <row r="54">
          <cell r="A54" t="str">
            <v>NOFMISC</v>
          </cell>
          <cell r="B54" t="str">
            <v>20-OPERATIONAL  PB</v>
          </cell>
          <cell r="C54" t="str">
            <v>NPT</v>
          </cell>
        </row>
        <row r="55">
          <cell r="A55" t="str">
            <v>NOGEO</v>
          </cell>
          <cell r="B55" t="str">
            <v>20-OPERATIONAL  PB</v>
          </cell>
          <cell r="C55" t="str">
            <v>NPT</v>
          </cell>
        </row>
        <row r="56">
          <cell r="A56" t="str">
            <v>NOKCK</v>
          </cell>
          <cell r="B56" t="str">
            <v>20-OPERATIONAL  PB</v>
          </cell>
          <cell r="C56" t="str">
            <v>NPT</v>
          </cell>
        </row>
        <row r="57">
          <cell r="A57" t="str">
            <v>NOLOCO</v>
          </cell>
          <cell r="B57" t="str">
            <v>20-OPERATIONAL  PB</v>
          </cell>
          <cell r="C57" t="str">
            <v>NPT</v>
          </cell>
        </row>
        <row r="58">
          <cell r="A58" t="str">
            <v>NOLOG</v>
          </cell>
          <cell r="B58" t="str">
            <v>20-OPERATIONAL  PB</v>
          </cell>
          <cell r="C58" t="str">
            <v>NPT</v>
          </cell>
        </row>
        <row r="59">
          <cell r="A59" t="str">
            <v>NOLOS</v>
          </cell>
          <cell r="B59" t="str">
            <v>20-OPERATIONAL  PB</v>
          </cell>
          <cell r="C59" t="str">
            <v>NPT</v>
          </cell>
        </row>
        <row r="60">
          <cell r="A60" t="str">
            <v>NOLOST</v>
          </cell>
          <cell r="B60" t="str">
            <v>20-OPERATIONAL  PB</v>
          </cell>
          <cell r="C60" t="str">
            <v>NPT</v>
          </cell>
        </row>
        <row r="61">
          <cell r="A61" t="str">
            <v>NOMISC</v>
          </cell>
          <cell r="B61" t="str">
            <v>20-OPERATIONAL  PB</v>
          </cell>
          <cell r="C61" t="str">
            <v>NPT</v>
          </cell>
        </row>
        <row r="62">
          <cell r="A62" t="str">
            <v>NOPLUG1</v>
          </cell>
          <cell r="B62" t="str">
            <v>20-OPERATIONAL  PB</v>
          </cell>
          <cell r="C62" t="str">
            <v>NPT</v>
          </cell>
        </row>
        <row r="63">
          <cell r="A63" t="str">
            <v>NOPLUG2</v>
          </cell>
          <cell r="B63" t="str">
            <v>20-OPERATIONAL  PB</v>
          </cell>
          <cell r="C63" t="str">
            <v>NPT</v>
          </cell>
        </row>
        <row r="64">
          <cell r="A64" t="str">
            <v>NOSLICK</v>
          </cell>
          <cell r="B64" t="str">
            <v>20-OPERATIONAL  PB</v>
          </cell>
          <cell r="C64" t="str">
            <v>NPT</v>
          </cell>
        </row>
        <row r="65">
          <cell r="A65" t="str">
            <v>NOSNUB</v>
          </cell>
          <cell r="B65" t="str">
            <v>20-OPERATIONAL  PB</v>
          </cell>
          <cell r="C65" t="str">
            <v>NPT</v>
          </cell>
        </row>
        <row r="66">
          <cell r="A66" t="str">
            <v>NOTST</v>
          </cell>
          <cell r="B66" t="str">
            <v>21-SIDE TRACK</v>
          </cell>
          <cell r="C66" t="str">
            <v>NPT</v>
          </cell>
        </row>
        <row r="67">
          <cell r="A67" t="str">
            <v>NOUPCO</v>
          </cell>
          <cell r="B67" t="str">
            <v>20-OPERATIONAL  PB</v>
          </cell>
          <cell r="C67" t="str">
            <v>NPT</v>
          </cell>
        </row>
        <row r="68">
          <cell r="A68" t="str">
            <v>NRBOP</v>
          </cell>
          <cell r="B68" t="str">
            <v>17-RIG CONTRACTOR</v>
          </cell>
          <cell r="C68" t="str">
            <v>NPT</v>
          </cell>
        </row>
        <row r="69">
          <cell r="A69" t="str">
            <v>NRHAN</v>
          </cell>
          <cell r="B69" t="str">
            <v>17-RIG CONTRACTOR</v>
          </cell>
          <cell r="C69" t="str">
            <v>NPT</v>
          </cell>
        </row>
        <row r="70">
          <cell r="A70" t="str">
            <v>NRMISC</v>
          </cell>
          <cell r="B70" t="str">
            <v>17-RIG CONTRACTOR</v>
          </cell>
          <cell r="C70" t="str">
            <v>NPT</v>
          </cell>
        </row>
        <row r="71">
          <cell r="A71" t="str">
            <v>NRPER</v>
          </cell>
          <cell r="B71" t="str">
            <v>17-RIG CONTRACTOR</v>
          </cell>
          <cell r="C71" t="str">
            <v>NPT</v>
          </cell>
        </row>
        <row r="72">
          <cell r="A72" t="str">
            <v>NRPIPE</v>
          </cell>
          <cell r="B72" t="str">
            <v>17-RIG CONTRACTOR</v>
          </cell>
          <cell r="C72" t="str">
            <v>NPT</v>
          </cell>
        </row>
        <row r="73">
          <cell r="A73" t="str">
            <v>NSCEM</v>
          </cell>
          <cell r="B73" t="str">
            <v>18-Services Companies</v>
          </cell>
          <cell r="C73" t="str">
            <v>NPT</v>
          </cell>
        </row>
        <row r="74">
          <cell r="A74" t="str">
            <v>NSCOIL</v>
          </cell>
          <cell r="B74" t="str">
            <v>18-Services Companies</v>
          </cell>
          <cell r="C74" t="str">
            <v>NPT</v>
          </cell>
        </row>
        <row r="75">
          <cell r="A75" t="str">
            <v>NSCOR</v>
          </cell>
          <cell r="B75" t="str">
            <v>18-Services Companies</v>
          </cell>
          <cell r="C75" t="str">
            <v>NPT</v>
          </cell>
        </row>
        <row r="76">
          <cell r="A76" t="str">
            <v>NSDD</v>
          </cell>
          <cell r="B76" t="str">
            <v>18-Services Companies</v>
          </cell>
          <cell r="C76" t="str">
            <v>NPT</v>
          </cell>
        </row>
        <row r="77">
          <cell r="A77" t="str">
            <v>NSFISH</v>
          </cell>
          <cell r="B77" t="str">
            <v>18-Services Companies</v>
          </cell>
          <cell r="C77" t="str">
            <v>NPT</v>
          </cell>
        </row>
        <row r="78">
          <cell r="A78" t="str">
            <v>NSGP</v>
          </cell>
          <cell r="B78" t="str">
            <v>18-Services Companies</v>
          </cell>
          <cell r="C78" t="str">
            <v>NPT</v>
          </cell>
        </row>
        <row r="79">
          <cell r="A79" t="str">
            <v>NSLOG</v>
          </cell>
          <cell r="B79" t="str">
            <v>18-Services Companies</v>
          </cell>
          <cell r="C79" t="str">
            <v>NPT</v>
          </cell>
        </row>
        <row r="80">
          <cell r="A80" t="str">
            <v>NSLOGI</v>
          </cell>
          <cell r="B80" t="str">
            <v>18-Services Companies</v>
          </cell>
          <cell r="C80" t="str">
            <v>NPT</v>
          </cell>
        </row>
        <row r="81">
          <cell r="A81" t="str">
            <v>NSLWD</v>
          </cell>
          <cell r="B81" t="str">
            <v>18-Services Companies</v>
          </cell>
          <cell r="C81" t="str">
            <v>NPT</v>
          </cell>
        </row>
        <row r="82">
          <cell r="A82" t="str">
            <v>NSMISC</v>
          </cell>
          <cell r="B82" t="str">
            <v>18-Services Companies</v>
          </cell>
          <cell r="C82" t="str">
            <v>NPT</v>
          </cell>
        </row>
        <row r="83">
          <cell r="A83" t="str">
            <v>NSPERF</v>
          </cell>
          <cell r="B83" t="str">
            <v>18-Services Companies</v>
          </cell>
          <cell r="C83" t="str">
            <v>NPT</v>
          </cell>
        </row>
        <row r="84">
          <cell r="A84" t="str">
            <v>NSROV</v>
          </cell>
          <cell r="B84" t="str">
            <v>18-Services Companies</v>
          </cell>
          <cell r="C84" t="str">
            <v>NPT</v>
          </cell>
        </row>
        <row r="85">
          <cell r="A85" t="str">
            <v>NSSLICK</v>
          </cell>
          <cell r="B85" t="str">
            <v>18-Services Companies</v>
          </cell>
          <cell r="C85" t="str">
            <v>NPT</v>
          </cell>
        </row>
        <row r="86">
          <cell r="A86" t="str">
            <v>NSSTIM</v>
          </cell>
          <cell r="B86" t="str">
            <v>18-Services Companies</v>
          </cell>
          <cell r="C86" t="str">
            <v>NPT</v>
          </cell>
        </row>
        <row r="87">
          <cell r="A87" t="str">
            <v>NSTEST</v>
          </cell>
          <cell r="B87" t="str">
            <v>18-Services Companies</v>
          </cell>
          <cell r="C87" t="str">
            <v>NPT</v>
          </cell>
        </row>
        <row r="88">
          <cell r="A88" t="str">
            <v>NSTUB</v>
          </cell>
          <cell r="B88" t="str">
            <v>18-Services Companies</v>
          </cell>
          <cell r="C88" t="str">
            <v>NPT</v>
          </cell>
        </row>
        <row r="89">
          <cell r="A89" t="str">
            <v>NSWORK</v>
          </cell>
          <cell r="B89" t="str">
            <v>18-Services Companies</v>
          </cell>
          <cell r="C89" t="str">
            <v>NPT</v>
          </cell>
        </row>
        <row r="90">
          <cell r="A90" t="str">
            <v>NSXT</v>
          </cell>
          <cell r="B90" t="str">
            <v>18-Services Companies</v>
          </cell>
          <cell r="C90" t="str">
            <v>NPT</v>
          </cell>
        </row>
        <row r="91">
          <cell r="A91" t="str">
            <v>OPEN</v>
          </cell>
          <cell r="B91" t="str">
            <v>03-DRILLING OPS</v>
          </cell>
          <cell r="C91" t="str">
            <v>PT</v>
          </cell>
        </row>
        <row r="92">
          <cell r="A92" t="str">
            <v>OPENCAS</v>
          </cell>
          <cell r="B92" t="str">
            <v>09-RESERV WELLBORE INTERF</v>
          </cell>
          <cell r="C92" t="str">
            <v>PT</v>
          </cell>
        </row>
        <row r="93">
          <cell r="A93" t="str">
            <v>PAMISC</v>
          </cell>
          <cell r="B93" t="str">
            <v>14-PLUG &amp; ABANDON</v>
          </cell>
          <cell r="C93" t="str">
            <v>PT</v>
          </cell>
        </row>
        <row r="94">
          <cell r="A94" t="str">
            <v>PERF</v>
          </cell>
          <cell r="B94" t="str">
            <v>09-RESERV WELLBORE INTERF</v>
          </cell>
          <cell r="C94" t="str">
            <v>PT</v>
          </cell>
        </row>
        <row r="95">
          <cell r="A95" t="str">
            <v>PLUGCEM</v>
          </cell>
          <cell r="B95" t="str">
            <v>14-PLUG &amp; ABANDON</v>
          </cell>
          <cell r="C95" t="str">
            <v>PT</v>
          </cell>
        </row>
        <row r="96">
          <cell r="A96" t="str">
            <v>PLUGMEC</v>
          </cell>
          <cell r="B96" t="str">
            <v>14-PLUG &amp; ABANDON</v>
          </cell>
          <cell r="C96" t="str">
            <v>PT</v>
          </cell>
        </row>
        <row r="97">
          <cell r="A97" t="str">
            <v>PREMOB</v>
          </cell>
          <cell r="B97" t="str">
            <v>02-MOB/MOVING</v>
          </cell>
          <cell r="C97" t="str">
            <v>PT</v>
          </cell>
        </row>
        <row r="98">
          <cell r="A98" t="str">
            <v>PUMPGP</v>
          </cell>
          <cell r="B98" t="str">
            <v>09-RESERV WELLBORE INTERF</v>
          </cell>
          <cell r="C98" t="str">
            <v>PT</v>
          </cell>
        </row>
        <row r="99">
          <cell r="A99" t="str">
            <v>REAM</v>
          </cell>
          <cell r="B99" t="str">
            <v>03-DRILLING OPS</v>
          </cell>
          <cell r="C99" t="str">
            <v>PT</v>
          </cell>
        </row>
        <row r="100">
          <cell r="A100" t="str">
            <v>REAMB</v>
          </cell>
          <cell r="B100" t="str">
            <v>03-DRILLING OPS</v>
          </cell>
          <cell r="C100" t="str">
            <v>PT</v>
          </cell>
        </row>
        <row r="101">
          <cell r="A101" t="str">
            <v>REMISC</v>
          </cell>
          <cell r="B101" t="str">
            <v>15-RE-ENTRY</v>
          </cell>
          <cell r="C101" t="str">
            <v>PT</v>
          </cell>
        </row>
        <row r="102">
          <cell r="A102" t="str">
            <v>REMOV</v>
          </cell>
          <cell r="B102" t="str">
            <v>13-EQUIP REMOVAL</v>
          </cell>
          <cell r="C102" t="str">
            <v>PT</v>
          </cell>
        </row>
        <row r="103">
          <cell r="A103" t="str">
            <v>REMTRIP</v>
          </cell>
          <cell r="B103" t="str">
            <v>13-EQUIP REMOVAL</v>
          </cell>
          <cell r="C103" t="str">
            <v>PT</v>
          </cell>
        </row>
        <row r="104">
          <cell r="A104" t="str">
            <v>RIGMTN</v>
          </cell>
          <cell r="B104" t="str">
            <v>01-MISCELLANEOUS</v>
          </cell>
          <cell r="C104" t="str">
            <v>PT</v>
          </cell>
        </row>
        <row r="105">
          <cell r="A105" t="str">
            <v>RVMISC</v>
          </cell>
          <cell r="B105" t="str">
            <v>13-EQUIP REMOVAL</v>
          </cell>
          <cell r="C105" t="str">
            <v>PT</v>
          </cell>
        </row>
        <row r="106">
          <cell r="A106" t="str">
            <v>SCRAP</v>
          </cell>
          <cell r="B106" t="str">
            <v>08-CONDITIONING OPS</v>
          </cell>
          <cell r="C106" t="str">
            <v>PT</v>
          </cell>
        </row>
        <row r="107">
          <cell r="A107" t="str">
            <v>SLICK</v>
          </cell>
          <cell r="B107" t="str">
            <v>11-CONCENTRIC OPS</v>
          </cell>
          <cell r="C107" t="str">
            <v>PT</v>
          </cell>
        </row>
        <row r="108">
          <cell r="A108" t="str">
            <v>SNUB</v>
          </cell>
          <cell r="B108" t="str">
            <v>11-CONCENTRIC OPS</v>
          </cell>
          <cell r="C108" t="str">
            <v>PT</v>
          </cell>
        </row>
        <row r="109">
          <cell r="A109" t="str">
            <v>ST</v>
          </cell>
          <cell r="B109" t="str">
            <v>07-PLANNED &amp; GEOL SIDETRACK</v>
          </cell>
          <cell r="C109" t="str">
            <v>PT</v>
          </cell>
        </row>
        <row r="110">
          <cell r="A110" t="str">
            <v>STIM</v>
          </cell>
          <cell r="B110" t="str">
            <v>09-RESERV WELLBORE INTERF</v>
          </cell>
          <cell r="C110" t="str">
            <v>PT</v>
          </cell>
        </row>
        <row r="111">
          <cell r="A111" t="str">
            <v>STIMAUX</v>
          </cell>
          <cell r="B111" t="str">
            <v>09-RESERV WELLBORE INTERF</v>
          </cell>
          <cell r="C111" t="str">
            <v>PT</v>
          </cell>
        </row>
        <row r="112">
          <cell r="A112" t="str">
            <v>SURFASY</v>
          </cell>
          <cell r="B112" t="str">
            <v>12-CLEAN UP &amp; WELL TESTING</v>
          </cell>
          <cell r="C112" t="str">
            <v>PT</v>
          </cell>
        </row>
        <row r="113">
          <cell r="A113" t="str">
            <v>TOPHOL</v>
          </cell>
          <cell r="B113" t="str">
            <v>02-MOB/MOVING</v>
          </cell>
          <cell r="C113" t="str">
            <v>PT</v>
          </cell>
        </row>
        <row r="114">
          <cell r="A114" t="str">
            <v>TRIP</v>
          </cell>
          <cell r="B114" t="str">
            <v>03-DRILLING OPS</v>
          </cell>
          <cell r="C114" t="str">
            <v>PT</v>
          </cell>
        </row>
        <row r="115">
          <cell r="A115" t="str">
            <v>UPCO</v>
          </cell>
          <cell r="B115" t="str">
            <v>10-RUN COMP/DST</v>
          </cell>
          <cell r="C115" t="str">
            <v>PT</v>
          </cell>
        </row>
        <row r="116">
          <cell r="A116" t="str">
            <v>WHASSY</v>
          </cell>
          <cell r="B116" t="str">
            <v>06-BOP &amp; WELLHEAD &amp; XMAS TREE</v>
          </cell>
          <cell r="C116" t="str">
            <v>PT</v>
          </cell>
        </row>
        <row r="117">
          <cell r="A117" t="str">
            <v>WOW</v>
          </cell>
          <cell r="B117" t="str">
            <v>00-WOW</v>
          </cell>
          <cell r="C117" t="str">
            <v>Others</v>
          </cell>
        </row>
        <row r="118">
          <cell r="A118" t="str">
            <v>XTASSY</v>
          </cell>
          <cell r="B118" t="str">
            <v>06-BOP &amp; WELLHEAD &amp; XMAS TREE</v>
          </cell>
          <cell r="C118" t="str">
            <v>PT</v>
          </cell>
        </row>
        <row r="119">
          <cell r="A119" t="str">
            <v>ZBOPASSY</v>
          </cell>
          <cell r="B119" t="str">
            <v>21-SIDE TRACK</v>
          </cell>
          <cell r="C119" t="str">
            <v>NPT</v>
          </cell>
        </row>
        <row r="120">
          <cell r="A120" t="str">
            <v>ZBOPTEST</v>
          </cell>
          <cell r="B120" t="str">
            <v>21-SIDE TRACK</v>
          </cell>
          <cell r="C120" t="str">
            <v>NPT</v>
          </cell>
        </row>
        <row r="121">
          <cell r="A121" t="str">
            <v>ZCAS</v>
          </cell>
          <cell r="B121" t="str">
            <v>21-SIDE TRACK</v>
          </cell>
          <cell r="C121" t="str">
            <v>NPT</v>
          </cell>
        </row>
        <row r="122">
          <cell r="A122" t="str">
            <v>ZCASDRL</v>
          </cell>
          <cell r="B122" t="str">
            <v>21-SIDE TRACK</v>
          </cell>
          <cell r="C122" t="str">
            <v>NPT</v>
          </cell>
        </row>
        <row r="123">
          <cell r="A123" t="str">
            <v>ZCASEXP</v>
          </cell>
          <cell r="B123" t="str">
            <v>21-SIDE TRACK</v>
          </cell>
          <cell r="C123" t="str">
            <v>NPT</v>
          </cell>
        </row>
        <row r="124">
          <cell r="A124" t="str">
            <v>ZCEM</v>
          </cell>
          <cell r="B124" t="str">
            <v>21-SIDE TRACK</v>
          </cell>
          <cell r="C124" t="str">
            <v>NPT</v>
          </cell>
        </row>
        <row r="125">
          <cell r="A125" t="str">
            <v>ZCEMDRL</v>
          </cell>
          <cell r="B125" t="str">
            <v>21-SIDE TRACK</v>
          </cell>
          <cell r="C125" t="str">
            <v>NPT</v>
          </cell>
        </row>
        <row r="126">
          <cell r="A126" t="str">
            <v>ZCEMEVA</v>
          </cell>
          <cell r="B126" t="str">
            <v>21-SIDE TRACK</v>
          </cell>
          <cell r="C126" t="str">
            <v>NPT</v>
          </cell>
        </row>
        <row r="127">
          <cell r="A127" t="str">
            <v>ZCIRC1</v>
          </cell>
          <cell r="B127" t="str">
            <v>21-SIDE TRACK</v>
          </cell>
          <cell r="C127" t="str">
            <v>NPT</v>
          </cell>
        </row>
        <row r="128">
          <cell r="A128" t="str">
            <v>ZCOIL</v>
          </cell>
          <cell r="B128" t="str">
            <v>21-SIDE TRACK</v>
          </cell>
          <cell r="C128" t="str">
            <v>NPT</v>
          </cell>
        </row>
        <row r="129">
          <cell r="A129" t="str">
            <v>ZCORE</v>
          </cell>
          <cell r="B129" t="str">
            <v>21-SIDE TRACK</v>
          </cell>
          <cell r="C129" t="str">
            <v>NPT</v>
          </cell>
        </row>
        <row r="130">
          <cell r="A130" t="str">
            <v>ZDAY</v>
          </cell>
          <cell r="B130" t="str">
            <v>21-SIDE TRACK</v>
          </cell>
          <cell r="C130" t="str">
            <v>NPT</v>
          </cell>
        </row>
        <row r="131">
          <cell r="A131" t="str">
            <v>ZDEVI</v>
          </cell>
          <cell r="B131" t="str">
            <v>21-SIDE TRACK</v>
          </cell>
          <cell r="C131" t="str">
            <v>NPT</v>
          </cell>
        </row>
        <row r="132">
          <cell r="A132" t="str">
            <v>ZDRL</v>
          </cell>
          <cell r="B132" t="str">
            <v>21-SIDE TRACK</v>
          </cell>
          <cell r="C132" t="str">
            <v>NPT</v>
          </cell>
        </row>
        <row r="133">
          <cell r="A133" t="str">
            <v>ZELOG</v>
          </cell>
          <cell r="B133" t="str">
            <v>21-SIDE TRACK</v>
          </cell>
          <cell r="C133" t="str">
            <v>NPT</v>
          </cell>
        </row>
        <row r="134">
          <cell r="A134" t="str">
            <v>ZGEOAUX</v>
          </cell>
          <cell r="B134" t="str">
            <v>21-SIDE TRACK</v>
          </cell>
          <cell r="C134" t="str">
            <v>NPT</v>
          </cell>
        </row>
        <row r="135">
          <cell r="A135" t="str">
            <v>ZHSE</v>
          </cell>
          <cell r="B135" t="str">
            <v>21-SIDE TRACK</v>
          </cell>
          <cell r="C135" t="str">
            <v>NPT</v>
          </cell>
        </row>
        <row r="136">
          <cell r="A136" t="str">
            <v>ZKCK</v>
          </cell>
          <cell r="B136" t="str">
            <v>21-SIDE TRACK</v>
          </cell>
          <cell r="C136" t="str">
            <v>NPT</v>
          </cell>
        </row>
        <row r="137">
          <cell r="A137" t="str">
            <v>ZLOT</v>
          </cell>
          <cell r="B137" t="str">
            <v>21-SIDE TRACK</v>
          </cell>
          <cell r="C137" t="str">
            <v>NPT</v>
          </cell>
        </row>
        <row r="138">
          <cell r="A138" t="str">
            <v>ZLWD</v>
          </cell>
          <cell r="B138" t="str">
            <v>21-SIDE TRACK</v>
          </cell>
          <cell r="C138" t="str">
            <v>NPT</v>
          </cell>
        </row>
        <row r="139">
          <cell r="A139" t="str">
            <v>ZNCHSE</v>
          </cell>
          <cell r="B139" t="str">
            <v>21-SIDE TRACK</v>
          </cell>
          <cell r="C139" t="str">
            <v>NPT</v>
          </cell>
        </row>
        <row r="140">
          <cell r="A140" t="str">
            <v>ZNCOMU</v>
          </cell>
          <cell r="B140" t="str">
            <v>21-SIDE TRACK</v>
          </cell>
          <cell r="C140" t="str">
            <v>NPT</v>
          </cell>
        </row>
        <row r="141">
          <cell r="A141" t="str">
            <v>ZNCPY1</v>
          </cell>
          <cell r="B141" t="str">
            <v>21-SIDE TRACK</v>
          </cell>
          <cell r="C141" t="str">
            <v>NPT</v>
          </cell>
        </row>
        <row r="142">
          <cell r="A142" t="str">
            <v>ZNCPY2</v>
          </cell>
          <cell r="B142" t="str">
            <v>21-SIDE TRACK</v>
          </cell>
          <cell r="C142" t="str">
            <v>NPT</v>
          </cell>
        </row>
        <row r="143">
          <cell r="A143" t="str">
            <v>ZNELIN</v>
          </cell>
          <cell r="B143" t="str">
            <v>21-SIDE TRACK</v>
          </cell>
          <cell r="C143" t="str">
            <v>NPT</v>
          </cell>
        </row>
        <row r="144">
          <cell r="A144" t="str">
            <v>ZNELOCO</v>
          </cell>
          <cell r="B144" t="str">
            <v>21-SIDE TRACK</v>
          </cell>
          <cell r="C144" t="str">
            <v>NPT</v>
          </cell>
        </row>
        <row r="145">
          <cell r="A145" t="str">
            <v>ZNEMISC</v>
          </cell>
          <cell r="B145" t="str">
            <v>21-SIDE TRACK</v>
          </cell>
          <cell r="C145" t="str">
            <v>NPT</v>
          </cell>
        </row>
        <row r="146">
          <cell r="A146" t="str">
            <v>ZNETUB</v>
          </cell>
          <cell r="B146" t="str">
            <v>21-SIDE TRACK</v>
          </cell>
          <cell r="C146" t="str">
            <v>NPT</v>
          </cell>
        </row>
        <row r="147">
          <cell r="A147" t="str">
            <v>ZNEUPCO</v>
          </cell>
          <cell r="B147" t="str">
            <v>21-SIDE TRACK</v>
          </cell>
          <cell r="C147" t="str">
            <v>NPT</v>
          </cell>
        </row>
        <row r="148">
          <cell r="A148" t="str">
            <v>ZNEWHXT</v>
          </cell>
          <cell r="B148" t="str">
            <v>21-SIDE TRACK</v>
          </cell>
          <cell r="C148" t="str">
            <v>NPT</v>
          </cell>
        </row>
        <row r="149">
          <cell r="A149" t="str">
            <v>ZNOCAS</v>
          </cell>
          <cell r="B149" t="str">
            <v>21-SIDE TRACK</v>
          </cell>
          <cell r="C149" t="str">
            <v>NPT</v>
          </cell>
        </row>
        <row r="150">
          <cell r="A150" t="str">
            <v>ZNOCEM</v>
          </cell>
          <cell r="B150" t="str">
            <v>21-SIDE TRACK</v>
          </cell>
          <cell r="C150" t="str">
            <v>NPT</v>
          </cell>
        </row>
        <row r="151">
          <cell r="A151" t="str">
            <v>ZNOCOIL</v>
          </cell>
          <cell r="B151" t="str">
            <v>21-SIDE TRACK</v>
          </cell>
          <cell r="C151" t="str">
            <v>NPT</v>
          </cell>
        </row>
        <row r="152">
          <cell r="A152" t="str">
            <v>ZNOCOR</v>
          </cell>
          <cell r="B152" t="str">
            <v>21-SIDE TRACK</v>
          </cell>
          <cell r="C152" t="str">
            <v>NPT</v>
          </cell>
        </row>
        <row r="153">
          <cell r="A153" t="str">
            <v>ZNODEVI</v>
          </cell>
          <cell r="B153" t="str">
            <v>21-SIDE TRACK</v>
          </cell>
          <cell r="C153" t="str">
            <v>NPT</v>
          </cell>
        </row>
        <row r="154">
          <cell r="A154" t="str">
            <v>ZNODP1</v>
          </cell>
          <cell r="B154" t="str">
            <v>21-SIDE TRACK</v>
          </cell>
          <cell r="C154" t="str">
            <v>NPT</v>
          </cell>
        </row>
        <row r="155">
          <cell r="A155" t="str">
            <v>ZNOFMISC</v>
          </cell>
          <cell r="B155" t="str">
            <v>21-SIDE TRACK</v>
          </cell>
          <cell r="C155" t="str">
            <v>NPT</v>
          </cell>
        </row>
        <row r="156">
          <cell r="A156" t="str">
            <v>ZNOKCK</v>
          </cell>
          <cell r="B156" t="str">
            <v>21-SIDE TRACK</v>
          </cell>
          <cell r="C156" t="str">
            <v>NPT</v>
          </cell>
        </row>
        <row r="157">
          <cell r="A157" t="str">
            <v>ZNOLOG</v>
          </cell>
          <cell r="B157" t="str">
            <v>21-SIDE TRACK</v>
          </cell>
          <cell r="C157" t="str">
            <v>NPT</v>
          </cell>
        </row>
        <row r="158">
          <cell r="A158" t="str">
            <v>ZNOLOS</v>
          </cell>
          <cell r="B158" t="str">
            <v>21-SIDE TRACK</v>
          </cell>
          <cell r="C158" t="str">
            <v>NPT</v>
          </cell>
        </row>
        <row r="159">
          <cell r="A159" t="str">
            <v>ZNOLOST</v>
          </cell>
          <cell r="B159" t="str">
            <v>21-SIDE TRACK</v>
          </cell>
          <cell r="C159" t="str">
            <v>NPT</v>
          </cell>
        </row>
        <row r="160">
          <cell r="A160" t="str">
            <v>ZNOMISC</v>
          </cell>
          <cell r="B160" t="str">
            <v>21-SIDE TRACK</v>
          </cell>
          <cell r="C160" t="str">
            <v>NPT</v>
          </cell>
        </row>
        <row r="161">
          <cell r="A161" t="str">
            <v>ZNOPLUG1</v>
          </cell>
          <cell r="B161" t="str">
            <v>21-SIDE TRACK</v>
          </cell>
          <cell r="C161" t="str">
            <v>NPT</v>
          </cell>
        </row>
        <row r="162">
          <cell r="A162" t="str">
            <v>ZNOSLICK</v>
          </cell>
          <cell r="B162" t="str">
            <v>21-SIDE TRACK</v>
          </cell>
          <cell r="C162" t="str">
            <v>NPT</v>
          </cell>
        </row>
        <row r="163">
          <cell r="A163" t="str">
            <v>ZNOSNUB</v>
          </cell>
          <cell r="B163" t="str">
            <v>21-SIDE TRACK</v>
          </cell>
          <cell r="C163" t="str">
            <v>NPT</v>
          </cell>
        </row>
        <row r="164">
          <cell r="A164" t="str">
            <v>ZNRBOP</v>
          </cell>
          <cell r="B164" t="str">
            <v>21-SIDE TRACK</v>
          </cell>
          <cell r="C164" t="str">
            <v>NPT</v>
          </cell>
        </row>
        <row r="165">
          <cell r="A165" t="str">
            <v>ZNRHAN</v>
          </cell>
          <cell r="B165" t="str">
            <v>21-SIDE TRACK</v>
          </cell>
          <cell r="C165" t="str">
            <v>NPT</v>
          </cell>
        </row>
        <row r="166">
          <cell r="A166" t="str">
            <v>ZNRMISC</v>
          </cell>
          <cell r="B166" t="str">
            <v>21-SIDE TRACK</v>
          </cell>
          <cell r="C166" t="str">
            <v>NPT</v>
          </cell>
        </row>
        <row r="167">
          <cell r="A167" t="str">
            <v>ZNRPER</v>
          </cell>
          <cell r="B167" t="str">
            <v>21-SIDE TRACK</v>
          </cell>
          <cell r="C167" t="str">
            <v>NPT</v>
          </cell>
        </row>
        <row r="168">
          <cell r="A168" t="str">
            <v>ZNRPIPE</v>
          </cell>
          <cell r="B168" t="str">
            <v>21-SIDE TRACK</v>
          </cell>
          <cell r="C168" t="str">
            <v>NPT</v>
          </cell>
        </row>
        <row r="169">
          <cell r="A169" t="str">
            <v>ZNSCEM</v>
          </cell>
          <cell r="B169" t="str">
            <v>21-SIDE TRACK</v>
          </cell>
          <cell r="C169" t="str">
            <v>NPT</v>
          </cell>
        </row>
        <row r="170">
          <cell r="A170" t="str">
            <v>ZNSCOIL</v>
          </cell>
          <cell r="B170" t="str">
            <v>21-SIDE TRACK</v>
          </cell>
          <cell r="C170" t="str">
            <v>NPT</v>
          </cell>
        </row>
        <row r="171">
          <cell r="A171" t="str">
            <v>ZNSCOR</v>
          </cell>
          <cell r="B171" t="str">
            <v>21-SIDE TRACK</v>
          </cell>
          <cell r="C171" t="str">
            <v>NPT</v>
          </cell>
        </row>
        <row r="172">
          <cell r="A172" t="str">
            <v>ZNSDD</v>
          </cell>
          <cell r="B172" t="str">
            <v>21-SIDE TRACK</v>
          </cell>
          <cell r="C172" t="str">
            <v>NPT</v>
          </cell>
        </row>
        <row r="173">
          <cell r="A173" t="str">
            <v>ZNSFISH</v>
          </cell>
          <cell r="B173" t="str">
            <v>21-SIDE TRACK</v>
          </cell>
          <cell r="C173" t="str">
            <v>NPT</v>
          </cell>
        </row>
        <row r="174">
          <cell r="A174" t="str">
            <v>ZNSGP</v>
          </cell>
          <cell r="B174" t="str">
            <v>21-SIDE TRACK</v>
          </cell>
          <cell r="C174" t="str">
            <v>NPT</v>
          </cell>
        </row>
        <row r="175">
          <cell r="A175" t="str">
            <v>ZNSLOG</v>
          </cell>
          <cell r="B175" t="str">
            <v>21-SIDE TRACK</v>
          </cell>
          <cell r="C175" t="str">
            <v>NPT</v>
          </cell>
        </row>
        <row r="176">
          <cell r="A176" t="str">
            <v>ZNSLOGI</v>
          </cell>
          <cell r="B176" t="str">
            <v>21-SIDE TRACK</v>
          </cell>
          <cell r="C176" t="str">
            <v>NPT</v>
          </cell>
        </row>
        <row r="177">
          <cell r="A177" t="str">
            <v>ZNSLWD</v>
          </cell>
          <cell r="B177" t="str">
            <v>21-SIDE TRACK</v>
          </cell>
          <cell r="C177" t="str">
            <v>NPT</v>
          </cell>
        </row>
        <row r="178">
          <cell r="A178" t="str">
            <v>ZNSMISC</v>
          </cell>
          <cell r="B178" t="str">
            <v>21-SIDE TRACK</v>
          </cell>
          <cell r="C178" t="str">
            <v>NPT</v>
          </cell>
        </row>
        <row r="179">
          <cell r="A179" t="str">
            <v>ZNSPERF</v>
          </cell>
          <cell r="B179" t="str">
            <v>21-SIDE TRACK</v>
          </cell>
          <cell r="C179" t="str">
            <v>NPT</v>
          </cell>
        </row>
        <row r="180">
          <cell r="A180" t="str">
            <v>ZNSROV</v>
          </cell>
          <cell r="B180" t="str">
            <v>21-SIDE TRACK</v>
          </cell>
          <cell r="C180" t="str">
            <v>NPT</v>
          </cell>
        </row>
        <row r="181">
          <cell r="A181" t="str">
            <v>ZNSSLICK</v>
          </cell>
          <cell r="B181" t="str">
            <v>21-SIDE TRACK</v>
          </cell>
          <cell r="C181" t="str">
            <v>NPT</v>
          </cell>
        </row>
        <row r="182">
          <cell r="A182" t="str">
            <v>ZNSSTIM</v>
          </cell>
          <cell r="B182" t="str">
            <v>21-SIDE TRACK</v>
          </cell>
          <cell r="C182" t="str">
            <v>NPT</v>
          </cell>
        </row>
        <row r="183">
          <cell r="A183" t="str">
            <v>ZNSTEST</v>
          </cell>
          <cell r="B183" t="str">
            <v>21-SIDE TRACK</v>
          </cell>
          <cell r="C183" t="str">
            <v>NPT</v>
          </cell>
        </row>
        <row r="184">
          <cell r="A184" t="str">
            <v>ZNSTUB</v>
          </cell>
          <cell r="B184" t="str">
            <v>21-SIDE TRACK</v>
          </cell>
          <cell r="C184" t="str">
            <v>NPT</v>
          </cell>
        </row>
        <row r="185">
          <cell r="A185" t="str">
            <v>ZNSWORK</v>
          </cell>
          <cell r="B185" t="str">
            <v>21-SIDE TRACK</v>
          </cell>
          <cell r="C185" t="str">
            <v>NPT</v>
          </cell>
        </row>
        <row r="186">
          <cell r="A186" t="str">
            <v>ZNSXT</v>
          </cell>
          <cell r="B186" t="str">
            <v>21-SIDE TRACK</v>
          </cell>
          <cell r="C186" t="str">
            <v>NPT</v>
          </cell>
        </row>
        <row r="187">
          <cell r="A187" t="str">
            <v>ZOPEN</v>
          </cell>
          <cell r="B187" t="str">
            <v>21-SIDE TRACK</v>
          </cell>
          <cell r="C187" t="str">
            <v>NPT</v>
          </cell>
        </row>
        <row r="188">
          <cell r="A188" t="str">
            <v>ZREAM</v>
          </cell>
          <cell r="B188" t="str">
            <v>21-SIDE TRACK</v>
          </cell>
          <cell r="C188" t="str">
            <v>NPT</v>
          </cell>
        </row>
        <row r="189">
          <cell r="A189" t="str">
            <v>ZREAMB</v>
          </cell>
          <cell r="B189" t="str">
            <v>21-SIDE TRACK</v>
          </cell>
          <cell r="C189" t="str">
            <v>NPT</v>
          </cell>
        </row>
        <row r="190">
          <cell r="A190" t="str">
            <v>ZRIGMTN</v>
          </cell>
          <cell r="B190" t="str">
            <v>21-SIDE TRACK</v>
          </cell>
          <cell r="C190" t="str">
            <v>NPT</v>
          </cell>
        </row>
        <row r="191">
          <cell r="A191" t="str">
            <v>ZSLICK</v>
          </cell>
          <cell r="B191" t="str">
            <v>21-SIDE TRACK</v>
          </cell>
          <cell r="C191" t="str">
            <v>NPT</v>
          </cell>
        </row>
        <row r="192">
          <cell r="A192" t="str">
            <v>ZSNUB</v>
          </cell>
          <cell r="B192" t="str">
            <v>21-SIDE TRACK</v>
          </cell>
          <cell r="C192" t="str">
            <v>NPT</v>
          </cell>
        </row>
        <row r="193">
          <cell r="A193" t="str">
            <v>ZTRIP</v>
          </cell>
          <cell r="B193" t="str">
            <v>21-SIDE TRACK</v>
          </cell>
          <cell r="C193" t="str">
            <v>NPT</v>
          </cell>
        </row>
        <row r="194">
          <cell r="A194" t="str">
            <v>ZWHASSY</v>
          </cell>
          <cell r="B194" t="str">
            <v>21-SIDE TRACK</v>
          </cell>
          <cell r="C194" t="str">
            <v>NPT</v>
          </cell>
        </row>
        <row r="195">
          <cell r="A195" t="str">
            <v>ZWOW</v>
          </cell>
          <cell r="B195" t="str">
            <v>21-SIDE TRACK</v>
          </cell>
          <cell r="C195" t="str">
            <v>NPT</v>
          </cell>
        </row>
        <row r="196">
          <cell r="A196" t="str">
            <v>ZXTASSY</v>
          </cell>
          <cell r="B196" t="str">
            <v>21-SIDE TRACK</v>
          </cell>
          <cell r="C196" t="str">
            <v>NPT</v>
          </cell>
        </row>
      </sheetData>
      <sheetData sheetId="7" refreshError="1"/>
      <sheetData sheetId="8" refreshError="1"/>
      <sheetData sheetId="9" refreshError="1"/>
      <sheetData sheetId="10"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R66N"/>
    </sheetNames>
    <sheetDataSet>
      <sheetData sheetId="0"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s>
    <sheetDataSet>
      <sheetData sheetId="0"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 Expsense March-96"/>
      <sheetName val="Cash_Expsense_March-96"/>
      <sheetName val="C.1"/>
      <sheetName val="Well Specification"/>
    </sheetNames>
    <sheetDataSet>
      <sheetData sheetId="0" refreshError="1">
        <row r="6">
          <cell r="H6">
            <v>35</v>
          </cell>
        </row>
      </sheetData>
      <sheetData sheetId="1"/>
      <sheetData sheetId="2" refreshError="1"/>
      <sheetData sheetId="3"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ct 2013"/>
      <sheetName val="Nov 2013"/>
      <sheetName val="Dec 2013"/>
      <sheetName val="Jan 2014"/>
      <sheetName val="Feb 2014"/>
      <sheetName val="Mar 2014"/>
      <sheetName val="April 2014"/>
      <sheetName val="May 2014"/>
      <sheetName val="June 2014"/>
      <sheetName val="July 2014"/>
      <sheetName val="August 2014"/>
      <sheetName val="September 2014"/>
      <sheetName val="Sheet1"/>
      <sheetName val="NPT trending"/>
      <sheetName val="NPT Summary-June 14"/>
      <sheetName val="NPT Summary (2)"/>
      <sheetName val="DRX NPT "/>
      <sheetName val="Trending-June 14"/>
      <sheetName val="NPT Party June 14"/>
      <sheetName val="NPT (Well)-June 14"/>
      <sheetName val="Services Cost"/>
      <sheetName val="NPT CODE"/>
      <sheetName val="Lis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row r="1">
          <cell r="A1" t="str">
            <v>Category</v>
          </cell>
          <cell r="B1" t="str">
            <v>Rig Equipment &amp; Svs</v>
          </cell>
          <cell r="C1" t="str">
            <v>Hole Problem</v>
          </cell>
          <cell r="D1" t="str">
            <v>Operator &amp; Waiting</v>
          </cell>
          <cell r="E1" t="str">
            <v>Third Party &amp; Svs</v>
          </cell>
        </row>
        <row r="2">
          <cell r="A2" t="str">
            <v>Rig Equipment &amp; Svs</v>
          </cell>
          <cell r="B2" t="str">
            <v>Rig engine / power problem</v>
          </cell>
          <cell r="C2" t="str">
            <v>Lost circulation problem</v>
          </cell>
          <cell r="D2" t="str">
            <v>Wait on weather</v>
          </cell>
          <cell r="E2" t="str">
            <v>Drilling / directional drilling problem</v>
          </cell>
          <cell r="K2" t="str">
            <v>Rig Equipment &amp; Svs</v>
          </cell>
          <cell r="L2" t="str">
            <v>Rig engine / power problem</v>
          </cell>
        </row>
        <row r="3">
          <cell r="A3" t="str">
            <v>Hole Problem</v>
          </cell>
          <cell r="B3" t="str">
            <v>Barge air / power problem</v>
          </cell>
          <cell r="C3" t="str">
            <v>Borehole instability problem</v>
          </cell>
          <cell r="D3" t="str">
            <v>Wait on high tide</v>
          </cell>
          <cell r="E3" t="str">
            <v>Drilling / directional equipment problem</v>
          </cell>
          <cell r="K3" t="str">
            <v>Rig Equipment &amp; Svs</v>
          </cell>
          <cell r="L3" t="str">
            <v>Barge air / power problem</v>
          </cell>
        </row>
        <row r="4">
          <cell r="A4" t="str">
            <v>Operator &amp; Waiting</v>
          </cell>
          <cell r="B4" t="str">
            <v>Problems with rig hoisting/rotary system</v>
          </cell>
          <cell r="C4" t="str">
            <v>Pipe/logging tool stuck  due to hole condition</v>
          </cell>
          <cell r="D4" t="str">
            <v>Vessel / boat problem</v>
          </cell>
          <cell r="E4" t="str">
            <v>Electric wireline problem</v>
          </cell>
          <cell r="K4" t="str">
            <v>Rig Equipment &amp; Svs</v>
          </cell>
          <cell r="L4" t="str">
            <v>Problems with rig hoisting/rotary system</v>
          </cell>
        </row>
        <row r="5">
          <cell r="A5" t="str">
            <v>Third Party &amp; Svs</v>
          </cell>
          <cell r="B5" t="str">
            <v>BOP contro / system repair / failure</v>
          </cell>
          <cell r="C5" t="str">
            <v>Well control problem</v>
          </cell>
          <cell r="D5" t="str">
            <v>Wait on vessel</v>
          </cell>
          <cell r="E5" t="str">
            <v>LWD/MWD equipment problem</v>
          </cell>
          <cell r="K5" t="str">
            <v>Rig Equipment &amp; Svs</v>
          </cell>
          <cell r="L5" t="str">
            <v>BOP contro / system repair / failure</v>
          </cell>
        </row>
        <row r="6">
          <cell r="B6" t="str">
            <v>BOP stack repair I failure</v>
          </cell>
          <cell r="C6" t="str">
            <v>Mechanical / inadvertent sidetrack</v>
          </cell>
          <cell r="D6" t="str">
            <v>Wait on Decision / Approval / Permit</v>
          </cell>
          <cell r="E6" t="str">
            <v>Coring problem</v>
          </cell>
          <cell r="K6" t="str">
            <v>Rig Equipment &amp; Svs</v>
          </cell>
          <cell r="L6" t="str">
            <v>BOP stack repair I failure</v>
          </cell>
        </row>
        <row r="7">
          <cell r="B7" t="str">
            <v xml:space="preserve">Problems with manifolds and riser equipment </v>
          </cell>
          <cell r="C7" t="str">
            <v>Other obstruction / hung-up related problem</v>
          </cell>
          <cell r="D7" t="str">
            <v>Wait on daylight</v>
          </cell>
          <cell r="E7" t="str">
            <v>Cementing problem</v>
          </cell>
          <cell r="K7" t="str">
            <v>Rig Equipment &amp; Svs</v>
          </cell>
          <cell r="L7" t="str">
            <v xml:space="preserve">Problems with manifolds and riser equipment </v>
          </cell>
        </row>
        <row r="8">
          <cell r="B8" t="str">
            <v>Mudpump/flowlines,rig solidcontrol eq failure etc.</v>
          </cell>
          <cell r="C8" t="str">
            <v>Formation problem requires shoe strengthening</v>
          </cell>
          <cell r="D8" t="str">
            <v>Wait on cement</v>
          </cell>
          <cell r="E8" t="str">
            <v>Cementing equipment problem</v>
          </cell>
          <cell r="K8" t="str">
            <v>Rig Equipment &amp; Svs</v>
          </cell>
          <cell r="L8" t="str">
            <v>Mudpump/flowlines,rig solidcontrol eq failure etc.</v>
          </cell>
        </row>
        <row r="9">
          <cell r="B9" t="str">
            <v>Punchthrough problem</v>
          </cell>
          <cell r="D9" t="str">
            <v>Wait on production I facilities</v>
          </cell>
          <cell r="E9" t="str">
            <v>Problem during casing running related to casing</v>
          </cell>
          <cell r="K9" t="str">
            <v>Rig Equipment &amp; Svs</v>
          </cell>
          <cell r="L9" t="str">
            <v>Punchthrough problem</v>
          </cell>
        </row>
        <row r="10">
          <cell r="B10" t="str">
            <v>Unable to maintain rig heading / station keeping</v>
          </cell>
          <cell r="D10" t="str">
            <v>Wait on Equipment</v>
          </cell>
          <cell r="E10" t="str">
            <v>Casing accessories problem</v>
          </cell>
          <cell r="K10" t="str">
            <v>Rig Equipment &amp; Svs</v>
          </cell>
          <cell r="L10" t="str">
            <v>Unable to maintain rig heading / station keeping</v>
          </cell>
        </row>
        <row r="11">
          <cell r="B11" t="str">
            <v>Problems by rig during RU/RD</v>
          </cell>
          <cell r="D11" t="str">
            <v>Wait on Personnel</v>
          </cell>
          <cell r="E11" t="str">
            <v>Tubular handling equipment problem</v>
          </cell>
          <cell r="K11" t="str">
            <v>Rig Equipment &amp; Svs</v>
          </cell>
          <cell r="L11" t="str">
            <v>Problems by rig during RU/RD</v>
          </cell>
        </row>
        <row r="12">
          <cell r="B12" t="str">
            <v>Other problems related to rig equipment / services</v>
          </cell>
          <cell r="D12" t="str">
            <v>Waiting and/or opns stop due to HSE incidents</v>
          </cell>
          <cell r="E12" t="str">
            <v>Problems with wellhead equipment and accessories</v>
          </cell>
          <cell r="K12" t="str">
            <v>Rig Equipment &amp; Svs</v>
          </cell>
          <cell r="L12" t="str">
            <v>Other problems related to rig equipment / services</v>
          </cell>
        </row>
        <row r="13">
          <cell r="B13" t="str">
            <v>Crane problem / repair</v>
          </cell>
          <cell r="E13" t="str">
            <v>Tubing handling equipment problem</v>
          </cell>
          <cell r="K13" t="str">
            <v>Rig Equipment &amp; Svs</v>
          </cell>
          <cell r="L13" t="str">
            <v>Crane problem / repair</v>
          </cell>
        </row>
        <row r="14">
          <cell r="E14" t="str">
            <v>Tubing equipment I operation problem</v>
          </cell>
          <cell r="K14" t="str">
            <v>Hole Problem</v>
          </cell>
          <cell r="L14" t="str">
            <v>Lost circulation problem</v>
          </cell>
        </row>
        <row r="15">
          <cell r="E15" t="str">
            <v>Sand filtration equipment problem i.e screen</v>
          </cell>
          <cell r="K15" t="str">
            <v>Hole Problem</v>
          </cell>
          <cell r="L15" t="str">
            <v>Borehole instability problem</v>
          </cell>
        </row>
        <row r="16">
          <cell r="E16" t="str">
            <v>Sandcontrol problem in Cased Hole - gravelpack etc</v>
          </cell>
          <cell r="K16" t="str">
            <v>Hole Problem</v>
          </cell>
          <cell r="L16" t="str">
            <v>Pipe/logging tool stuck  due to hole condition</v>
          </cell>
        </row>
        <row r="17">
          <cell r="E17" t="str">
            <v>Sandcontrol problem in Open Hole -gravel pacl etc</v>
          </cell>
          <cell r="K17" t="str">
            <v>Hole Problem</v>
          </cell>
          <cell r="L17" t="str">
            <v>Well control problem</v>
          </cell>
        </row>
        <row r="18">
          <cell r="E18" t="str">
            <v>Packers equipment and installation problem</v>
          </cell>
          <cell r="K18" t="str">
            <v>Hole Problem</v>
          </cell>
          <cell r="L18" t="str">
            <v>Mechanical / inadvertent sidetrack</v>
          </cell>
        </row>
        <row r="19">
          <cell r="E19" t="str">
            <v>Perf equipment running/release/retrieval problem</v>
          </cell>
          <cell r="K19" t="str">
            <v>Hole Problem</v>
          </cell>
          <cell r="L19" t="str">
            <v>Other obstruction / hung-up related problem</v>
          </cell>
        </row>
        <row r="20">
          <cell r="E20" t="str">
            <v>Misfired perforation</v>
          </cell>
          <cell r="K20" t="str">
            <v>Hole Problem</v>
          </cell>
          <cell r="L20" t="str">
            <v>Formation problem requires shoe strengthening</v>
          </cell>
        </row>
        <row r="21">
          <cell r="E21" t="str">
            <v>Safety/isolation valve.control/injection line.</v>
          </cell>
          <cell r="K21" t="str">
            <v>Operator &amp; Waiting</v>
          </cell>
          <cell r="L21" t="str">
            <v>Wait on weather</v>
          </cell>
        </row>
        <row r="22">
          <cell r="E22" t="str">
            <v>Wireline equipment and unit problem</v>
          </cell>
          <cell r="K22" t="str">
            <v>Operator &amp; Waiting</v>
          </cell>
          <cell r="L22" t="str">
            <v>Wait on high tide</v>
          </cell>
        </row>
        <row r="23">
          <cell r="E23" t="str">
            <v>Slickline equipment and unit problem</v>
          </cell>
          <cell r="K23" t="str">
            <v>Operator &amp; Waiting</v>
          </cell>
          <cell r="L23" t="str">
            <v>Vessel / boat problem</v>
          </cell>
        </row>
        <row r="24">
          <cell r="E24" t="str">
            <v>Drilling fluid problem</v>
          </cell>
          <cell r="K24" t="str">
            <v>Operator &amp; Waiting</v>
          </cell>
          <cell r="L24" t="str">
            <v>Wait on vessel</v>
          </cell>
        </row>
        <row r="25">
          <cell r="E25" t="str">
            <v>Downhole fishing</v>
          </cell>
          <cell r="K25" t="str">
            <v>Operator &amp; Waiting</v>
          </cell>
          <cell r="L25" t="str">
            <v>Wait on Decision / Approval / Permit</v>
          </cell>
        </row>
        <row r="26">
          <cell r="E26" t="str">
            <v>Mudlogging equipment problem</v>
          </cell>
          <cell r="K26" t="str">
            <v>Operator &amp; Waiting</v>
          </cell>
          <cell r="L26" t="str">
            <v>Wait on daylight</v>
          </cell>
        </row>
        <row r="27">
          <cell r="E27" t="str">
            <v>Completion fluid problem</v>
          </cell>
          <cell r="K27" t="str">
            <v>Operator &amp; Waiting</v>
          </cell>
          <cell r="L27" t="str">
            <v>Wait on cement</v>
          </cell>
        </row>
        <row r="28">
          <cell r="E28" t="str">
            <v>Completion operations problem</v>
          </cell>
          <cell r="K28" t="str">
            <v>Operator &amp; Waiting</v>
          </cell>
          <cell r="L28" t="str">
            <v>Wait on production I facilities</v>
          </cell>
        </row>
        <row r="29">
          <cell r="E29" t="str">
            <v>Completion equipment problem</v>
          </cell>
          <cell r="K29" t="str">
            <v>Operator &amp; Waiting</v>
          </cell>
          <cell r="L29" t="str">
            <v>Wait on Equipment</v>
          </cell>
        </row>
        <row r="30">
          <cell r="E30" t="str">
            <v>Other type of problem</v>
          </cell>
          <cell r="K30" t="str">
            <v>Operator &amp; Waiting</v>
          </cell>
          <cell r="L30" t="str">
            <v>Wait on Personnel</v>
          </cell>
        </row>
        <row r="31">
          <cell r="E31" t="str">
            <v>MPD /PMCD and RCD related equipment problem</v>
          </cell>
          <cell r="K31" t="str">
            <v>Operator &amp; Waiting</v>
          </cell>
          <cell r="L31" t="str">
            <v>Waiting and/or opns stop due to HSE incidents</v>
          </cell>
        </row>
        <row r="32">
          <cell r="K32" t="str">
            <v>Third Party &amp; Svs</v>
          </cell>
          <cell r="L32" t="str">
            <v>Drilling / directional drilling problem</v>
          </cell>
        </row>
        <row r="33">
          <cell r="K33" t="str">
            <v>Third Party &amp; Svs</v>
          </cell>
          <cell r="L33" t="str">
            <v>Drilling / directional equipment problem</v>
          </cell>
        </row>
        <row r="34">
          <cell r="K34" t="str">
            <v>Third Party &amp; Svs</v>
          </cell>
          <cell r="L34" t="str">
            <v>Electric wireline problem</v>
          </cell>
        </row>
        <row r="35">
          <cell r="K35" t="str">
            <v>Third Party &amp; Svs</v>
          </cell>
          <cell r="L35" t="str">
            <v>LWD/MWD equipment problem</v>
          </cell>
        </row>
        <row r="36">
          <cell r="K36" t="str">
            <v>Third Party &amp; Svs</v>
          </cell>
          <cell r="L36" t="str">
            <v>Coring problem</v>
          </cell>
        </row>
        <row r="37">
          <cell r="K37" t="str">
            <v>Third Party &amp; Svs</v>
          </cell>
          <cell r="L37" t="str">
            <v>Cementing problem</v>
          </cell>
        </row>
        <row r="38">
          <cell r="K38" t="str">
            <v>Third Party &amp; Svs</v>
          </cell>
          <cell r="L38" t="str">
            <v>Cementing equipment problem</v>
          </cell>
        </row>
        <row r="39">
          <cell r="K39" t="str">
            <v>Third Party &amp; Svs</v>
          </cell>
          <cell r="L39" t="str">
            <v>Problem during casing running related to casing</v>
          </cell>
        </row>
        <row r="40">
          <cell r="K40" t="str">
            <v>Third Party &amp; Svs</v>
          </cell>
          <cell r="L40" t="str">
            <v>Casing accessories problem</v>
          </cell>
        </row>
        <row r="41">
          <cell r="K41" t="str">
            <v>Third Party &amp; Svs</v>
          </cell>
          <cell r="L41" t="str">
            <v>Tubular handling equipment problem</v>
          </cell>
        </row>
        <row r="42">
          <cell r="K42" t="str">
            <v>Third Party &amp; Svs</v>
          </cell>
          <cell r="L42" t="str">
            <v>Problems with wellhead equipment and accessories</v>
          </cell>
        </row>
        <row r="43">
          <cell r="K43" t="str">
            <v>Third Party &amp; Svs</v>
          </cell>
          <cell r="L43" t="str">
            <v>Tubing handling equipment problem</v>
          </cell>
        </row>
        <row r="44">
          <cell r="K44" t="str">
            <v>Third Party &amp; Svs</v>
          </cell>
          <cell r="L44" t="str">
            <v>Tubing equipment I operation problem</v>
          </cell>
        </row>
        <row r="45">
          <cell r="K45" t="str">
            <v>Third Party &amp; Svs</v>
          </cell>
          <cell r="L45" t="str">
            <v>Sand filtration equipment problem i.e screen</v>
          </cell>
        </row>
        <row r="46">
          <cell r="K46" t="str">
            <v>Third Party &amp; Svs</v>
          </cell>
          <cell r="L46" t="str">
            <v>Sandcontrol problem in Cased Hole - gravelpack etc</v>
          </cell>
        </row>
        <row r="47">
          <cell r="K47" t="str">
            <v>Third Party &amp; Svs</v>
          </cell>
          <cell r="L47" t="str">
            <v>Sandcontrol problem in Open Hole -gravel pacl etc</v>
          </cell>
        </row>
        <row r="48">
          <cell r="K48" t="str">
            <v>Third Party &amp; Svs</v>
          </cell>
          <cell r="L48" t="str">
            <v>Packers equipment and installation problem</v>
          </cell>
        </row>
        <row r="49">
          <cell r="K49" t="str">
            <v>Third Party &amp; Svs</v>
          </cell>
          <cell r="L49" t="str">
            <v>Perf equipment running/release/retrieval problem</v>
          </cell>
        </row>
        <row r="50">
          <cell r="K50" t="str">
            <v>Third Party &amp; Svs</v>
          </cell>
          <cell r="L50" t="str">
            <v>Misfired perforation</v>
          </cell>
        </row>
        <row r="51">
          <cell r="K51" t="str">
            <v>Third Party &amp; Svs</v>
          </cell>
          <cell r="L51" t="str">
            <v>Safety/isolation valve.control/injection line.</v>
          </cell>
        </row>
        <row r="52">
          <cell r="K52" t="str">
            <v>Third Party &amp; Svs</v>
          </cell>
          <cell r="L52" t="str">
            <v>Wireline equipment and unit problem</v>
          </cell>
        </row>
        <row r="53">
          <cell r="K53" t="str">
            <v>Third Party &amp; Svs</v>
          </cell>
          <cell r="L53" t="str">
            <v>Slickline equipment and unit problem</v>
          </cell>
        </row>
        <row r="54">
          <cell r="K54" t="str">
            <v>Third Party &amp; Svs</v>
          </cell>
          <cell r="L54" t="str">
            <v>Drilling fluid problem</v>
          </cell>
        </row>
        <row r="55">
          <cell r="K55" t="str">
            <v>Third Party &amp; Svs</v>
          </cell>
          <cell r="L55" t="str">
            <v>Downhole fishing</v>
          </cell>
        </row>
        <row r="56">
          <cell r="K56" t="str">
            <v>Third Party &amp; Svs</v>
          </cell>
          <cell r="L56" t="str">
            <v>Mudlogging equipment problem</v>
          </cell>
        </row>
        <row r="57">
          <cell r="K57" t="str">
            <v>Third Party &amp; Svs</v>
          </cell>
          <cell r="L57" t="str">
            <v>Completion fluid problem</v>
          </cell>
        </row>
        <row r="58">
          <cell r="K58" t="str">
            <v>Third Party &amp; Svs</v>
          </cell>
          <cell r="L58" t="str">
            <v>Completion operations problem</v>
          </cell>
        </row>
        <row r="59">
          <cell r="K59" t="str">
            <v>Third Party &amp; Svs</v>
          </cell>
          <cell r="L59" t="str">
            <v>Completion equipment problem</v>
          </cell>
        </row>
        <row r="60">
          <cell r="K60" t="str">
            <v>Third Party &amp; Svs</v>
          </cell>
          <cell r="L60" t="str">
            <v>Other type of problem</v>
          </cell>
        </row>
        <row r="61">
          <cell r="K61" t="str">
            <v>Third Party &amp; Svs</v>
          </cell>
          <cell r="L61" t="str">
            <v>MPD /PMCD and RCD related equipment problem</v>
          </cell>
        </row>
      </sheetData>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covered_Sheet1"/>
      <sheetName val="5 Day Forecast"/>
      <sheetName val="Drilling Input"/>
      <sheetName val="Time vs Depth "/>
      <sheetName val="Equipment Input"/>
      <sheetName val="Personnel"/>
      <sheetName val="BOP Tests"/>
      <sheetName val="Details"/>
    </sheetNames>
    <sheetDataSet>
      <sheetData sheetId="0"/>
      <sheetData sheetId="1"/>
      <sheetData sheetId="2"/>
      <sheetData sheetId="3" refreshError="1"/>
      <sheetData sheetId="4"/>
      <sheetData sheetId="5"/>
      <sheetData sheetId="6"/>
      <sheetData sheetId="7"/>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
      <sheetName val="Matrix"/>
      <sheetName val="LDs"/>
      <sheetName val="Annual"/>
      <sheetName val="p&amp;l"/>
      <sheetName val="dep. sch."/>
      <sheetName val="Capex"/>
      <sheetName val="Funding"/>
      <sheetName val="Op Costs - Data"/>
      <sheetName val="Op Costs - Summary"/>
      <sheetName val="Debt Mac"/>
      <sheetName val="DOH(SGT+BNY+SRG)"/>
      <sheetName val="FAI4"/>
      <sheetName val="Summary"/>
      <sheetName val="Rekap per-JB"/>
      <sheetName val="master"/>
      <sheetName val="Premises"/>
      <sheetName val="FKT_PJK"/>
      <sheetName val="DOH"/>
      <sheetName val="Palikanci"/>
      <sheetName val="MFK-ATT4 "/>
      <sheetName val="pertamina"/>
      <sheetName val="Sheet1"/>
      <sheetName val="SP"/>
      <sheetName val="Gross Capex"/>
      <sheetName val="Working Interest"/>
      <sheetName val="COMPLETION"/>
      <sheetName val="dep__sch_"/>
      <sheetName val="Op_Costs_-_Data"/>
      <sheetName val="Op_Costs_-_Summary"/>
      <sheetName val="Debt_Mac"/>
      <sheetName val="Rekap_per-JB"/>
      <sheetName val="MFK-ATT4_"/>
      <sheetName val="Gross_Capex"/>
      <sheetName val="Working_Interest"/>
      <sheetName val="dep__sch_1"/>
      <sheetName val="Op_Costs_-_Data1"/>
      <sheetName val="Op_Costs_-_Summary1"/>
      <sheetName val="Debt_Mac1"/>
      <sheetName val="Rekap_per-JB1"/>
      <sheetName val="MFK-ATT4_1"/>
      <sheetName val="USED BBM to TMT-53"/>
      <sheetName val="2004"/>
      <sheetName val="lamp-3.1"/>
      <sheetName val="TBM"/>
      <sheetName val="DevEng"/>
      <sheetName val="Formula_Master"/>
      <sheetName val="Master-Prices"/>
      <sheetName val="FEB06"/>
      <sheetName val="JANUARI05"/>
      <sheetName val="JANUARI06"/>
      <sheetName val="DESEMBER05"/>
      <sheetName val="GI JANUARI 05"/>
      <sheetName val="TABULASI - 31.01.2006"/>
      <sheetName val="PRICE LIST"/>
      <sheetName val="Std Upah"/>
      <sheetName val="DATA"/>
      <sheetName val="Customize"/>
      <sheetName val="DDR"/>
      <sheetName val="Interpolation"/>
      <sheetName val="STRUKTUR"/>
      <sheetName val="Data Input"/>
      <sheetName val="TBLSKILL"/>
      <sheetName val="Allison Parts Pricing 2009"/>
      <sheetName val="LAPORAN"/>
      <sheetName val="lk"/>
      <sheetName val="Analisa"/>
      <sheetName val="MATERIAL"/>
      <sheetName val="Satuan"/>
      <sheetName val="rek.PUS oe"/>
      <sheetName val="rms mek"/>
      <sheetName val="DUTCH CONE"/>
      <sheetName val="HRPar"/>
      <sheetName val="23 06-9885"/>
      <sheetName val="prog-C1"/>
      <sheetName val="geo-C1"/>
      <sheetName val="geo-C2"/>
      <sheetName val="ABK.04.AWALR+CO+TAB.RUPS"/>
      <sheetName val="Est Mat"/>
      <sheetName val="KONS BID P&amp;N"/>
      <sheetName val="UP II DUMAI"/>
      <sheetName val="KP.DIT.HULU"/>
      <sheetName val="UP VI BALONGAN"/>
      <sheetName val="KPC"/>
      <sheetName val="PRABUMULIH"/>
      <sheetName val="UP 1 BRANDAN"/>
      <sheetName val="UP V BALIKPAPAN"/>
      <sheetName val="OPSEN"/>
      <sheetName val="SIBAYAK"/>
      <sheetName val="DIT HILIR"/>
      <sheetName val="KAMOJANG"/>
      <sheetName val="UP IV CILACAP"/>
      <sheetName val="UP III PLAJU"/>
      <sheetName val="SORONG"/>
      <sheetName val="KONS DIT HULU"/>
      <sheetName val="RANTAU"/>
      <sheetName val="JAMBI"/>
      <sheetName val="KR.AMPEL"/>
      <sheetName val="CEPU"/>
      <sheetName val="SANGATA-BUNYU"/>
      <sheetName val="UP VII KASIM"/>
      <sheetName val="KONS BID P"/>
      <sheetName val="Revenue"/>
      <sheetName val="dep__sch_2"/>
      <sheetName val="Op_Costs_-_Data2"/>
      <sheetName val="Op_Costs_-_Summary2"/>
      <sheetName val="Debt_Mac2"/>
      <sheetName val="Rekap_per-JB2"/>
      <sheetName val="MFK-ATT4_2"/>
      <sheetName val="Gross_Capex1"/>
      <sheetName val="Working_Interest1"/>
      <sheetName val="USED_BBM_to_TMT-53"/>
      <sheetName val="lamp-3_1"/>
      <sheetName val="GI_JANUARI_05"/>
      <sheetName val="TABULASI_-_31_01_2006"/>
      <sheetName val="PRICE_LIST"/>
      <sheetName val="Std_Upah"/>
      <sheetName val="Asumsi"/>
      <sheetName val="East Lobe 3"/>
      <sheetName val="Invoice list"/>
      <sheetName val="forecast 3YP"/>
      <sheetName val="Rekapitulasi Cost Estimate"/>
    </sheetNames>
    <sheetDataSet>
      <sheetData sheetId="0" refreshError="1">
        <row r="8">
          <cell r="B8">
            <v>35885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s>
    <sheetDataSet>
      <sheetData sheetId="0"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
      <sheetName val="Proposed WBD"/>
    </sheetNames>
    <sheetDataSet>
      <sheetData sheetId="0" refreshError="1"/>
      <sheetData sheetId="1" refreshError="1">
        <row r="11">
          <cell r="AC11">
            <v>39015.646868634256</v>
          </cell>
        </row>
      </sheetData>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72 HOUR FORECAST"/>
      <sheetName val="Daily Operations"/>
      <sheetName val=" Generic Drilling "/>
      <sheetName val=" Generic Completion "/>
      <sheetName val="Format Report"/>
      <sheetName val="Macro1"/>
      <sheetName val="Macro2"/>
      <sheetName val="Module6"/>
      <sheetName val="Module3"/>
      <sheetName val="Module1"/>
      <sheetName val="Module2"/>
      <sheetName val="UNITPR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FE Form"/>
      <sheetName val="Cost Estimate"/>
      <sheetName val="APD"/>
      <sheetName val="PPFG (2)"/>
      <sheetName val="PPFG"/>
      <sheetName val="668 #1 CURVES"/>
      <sheetName val="AREA CURVES"/>
      <sheetName val="CMT $"/>
      <sheetName val="LOGCOST1"/>
      <sheetName val="LOT_PIT"/>
      <sheetName val="LOG TEMPS"/>
      <sheetName val="AREA PPG"/>
      <sheetName val="MRI Calc's"/>
      <sheetName val="MUD CHK"/>
      <sheetName val="DRLG SUM"/>
      <sheetName val="AREA MUD WT"/>
      <sheetName val="FRAC EST"/>
      <sheetName val="OFFSTICKS"/>
      <sheetName val="WELLPLANOUTLINE"/>
      <sheetName val="受け入れ"/>
      <sheetName val="井身结构"/>
      <sheetName val="7&quot;csg"/>
      <sheetName val="工具准备"/>
      <sheetName val="添加剂计划"/>
      <sheetName val="费用预算"/>
      <sheetName val="BHCT"/>
      <sheetName val="#REF!"/>
      <sheetName val="Chemreq"/>
      <sheetName val="Lists"/>
      <sheetName val="12(762mm)套管"/>
      <sheetName val="进度曲线"/>
      <sheetName val="Days.干井"/>
      <sheetName val="钻进BHA"/>
      <sheetName val="钻井日报表"/>
      <sheetName val="岭头19-1"/>
      <sheetName val="Tally"/>
      <sheetName val="COVER SHEET"/>
      <sheetName val="Calculations"/>
      <sheetName val="Sheet1"/>
    </sheetNames>
    <sheetDataSet>
      <sheetData sheetId="0" refreshError="1"/>
      <sheetData sheetId="1" refreshError="1"/>
      <sheetData sheetId="2" refreshError="1">
        <row r="6">
          <cell r="C6" t="str">
            <v>3,300' FNL &amp; 6,050' FEL  South Timbalier 214</v>
          </cell>
          <cell r="J6" t="str">
            <v xml:space="preserve">Total Depth :  </v>
          </cell>
          <cell r="K6" t="str">
            <v>16,000'</v>
          </cell>
          <cell r="L6" t="str">
            <v>MD</v>
          </cell>
        </row>
        <row r="7">
          <cell r="C7" t="str">
            <v>3,300' FNL &amp; 6,050' FEL  South TImbalier 214</v>
          </cell>
          <cell r="K7" t="str">
            <v>16,000'</v>
          </cell>
          <cell r="L7" t="str">
            <v>TVD</v>
          </cell>
        </row>
        <row r="9">
          <cell r="C9" t="str">
            <v>Noble Jack Clark</v>
          </cell>
          <cell r="J9" t="str">
            <v xml:space="preserve">Water Depth :  </v>
          </cell>
          <cell r="K9" t="str">
            <v>135'</v>
          </cell>
        </row>
        <row r="10">
          <cell r="C10" t="str">
            <v>Jack Up</v>
          </cell>
          <cell r="J10" t="str">
            <v xml:space="preserve">RKB Elevation :  </v>
          </cell>
          <cell r="K10" t="str">
            <v>90'</v>
          </cell>
        </row>
        <row r="11">
          <cell r="C11" t="str">
            <v>Casing Specifications</v>
          </cell>
          <cell r="I11" t="str">
            <v>MASP</v>
          </cell>
          <cell r="J11" t="str">
            <v>Casing Safety Factors</v>
          </cell>
          <cell r="M11" t="str">
            <v>Casing</v>
          </cell>
          <cell r="N11" t="str">
            <v>Shoe Data</v>
          </cell>
        </row>
        <row r="12">
          <cell r="C12" t="str">
            <v>Casing</v>
          </cell>
          <cell r="D12" t="str">
            <v>Weight</v>
          </cell>
          <cell r="E12" t="str">
            <v>Grade</v>
          </cell>
          <cell r="F12" t="str">
            <v>Burst</v>
          </cell>
          <cell r="G12" t="str">
            <v>Collapse</v>
          </cell>
          <cell r="H12" t="str">
            <v>Connection</v>
          </cell>
          <cell r="J12" t="str">
            <v>Burst</v>
          </cell>
          <cell r="K12" t="str">
            <v>Collapse</v>
          </cell>
          <cell r="L12" t="str">
            <v>Tension</v>
          </cell>
          <cell r="M12" t="str">
            <v>Setting Depth</v>
          </cell>
          <cell r="N12">
            <v>0</v>
          </cell>
        </row>
        <row r="13">
          <cell r="C13" t="str">
            <v>Size</v>
          </cell>
          <cell r="D13" t="str">
            <v>#/ft</v>
          </cell>
          <cell r="F13" t="str">
            <v>Rating</v>
          </cell>
          <cell r="G13" t="str">
            <v>Rating</v>
          </cell>
          <cell r="H13" t="str">
            <v>Type</v>
          </cell>
          <cell r="I13" t="str">
            <v>(psi)</v>
          </cell>
          <cell r="M13" t="str">
            <v>TVD / MD</v>
          </cell>
          <cell r="N13" t="str">
            <v>PP</v>
          </cell>
          <cell r="O13" t="str">
            <v>MW</v>
          </cell>
          <cell r="P13" t="str">
            <v>FG</v>
          </cell>
        </row>
        <row r="14">
          <cell r="C14" t="str">
            <v>30"</v>
          </cell>
          <cell r="D14">
            <v>158</v>
          </cell>
          <cell r="E14" t="str">
            <v>GR "B"</v>
          </cell>
          <cell r="F14" t="str">
            <v>N/A</v>
          </cell>
          <cell r="G14" t="str">
            <v>N/A</v>
          </cell>
          <cell r="H14" t="str">
            <v>PE</v>
          </cell>
          <cell r="I14" t="str">
            <v>N/A</v>
          </cell>
          <cell r="J14" t="str">
            <v>N/A</v>
          </cell>
          <cell r="K14" t="str">
            <v>N/A</v>
          </cell>
          <cell r="L14" t="str">
            <v>N/A</v>
          </cell>
          <cell r="M14" t="str">
            <v>435 / 435</v>
          </cell>
          <cell r="N14" t="str">
            <v>N/A</v>
          </cell>
          <cell r="O14" t="str">
            <v>N/A</v>
          </cell>
          <cell r="P14" t="str">
            <v>N/A</v>
          </cell>
        </row>
        <row r="15">
          <cell r="C15" t="str">
            <v>0.5" WT</v>
          </cell>
          <cell r="M15" t="str">
            <v>210' BML</v>
          </cell>
        </row>
        <row r="16">
          <cell r="C16">
            <v>0</v>
          </cell>
          <cell r="D16">
            <v>0</v>
          </cell>
          <cell r="E16">
            <v>0</v>
          </cell>
          <cell r="F16">
            <v>0</v>
          </cell>
          <cell r="G16">
            <v>0</v>
          </cell>
          <cell r="H16">
            <v>0</v>
          </cell>
          <cell r="I16">
            <v>0</v>
          </cell>
          <cell r="J16">
            <v>0</v>
          </cell>
          <cell r="K16">
            <v>0</v>
          </cell>
          <cell r="L16">
            <v>0</v>
          </cell>
          <cell r="M16">
            <v>0</v>
          </cell>
          <cell r="N16">
            <v>0</v>
          </cell>
          <cell r="O16">
            <v>0</v>
          </cell>
          <cell r="P16">
            <v>0</v>
          </cell>
        </row>
        <row r="17">
          <cell r="C17" t="str">
            <v>18-5/8"</v>
          </cell>
          <cell r="D17">
            <v>87.5</v>
          </cell>
          <cell r="E17" t="str">
            <v>J55</v>
          </cell>
          <cell r="F17">
            <v>2250</v>
          </cell>
          <cell r="G17">
            <v>630</v>
          </cell>
          <cell r="H17" t="str">
            <v>BTC</v>
          </cell>
          <cell r="I17">
            <v>535</v>
          </cell>
          <cell r="J17">
            <v>4.21</v>
          </cell>
          <cell r="K17">
            <v>1.3</v>
          </cell>
          <cell r="L17">
            <v>17.7</v>
          </cell>
          <cell r="M17" t="str">
            <v>1000 / 1000</v>
          </cell>
          <cell r="N17">
            <v>8.6</v>
          </cell>
          <cell r="O17">
            <v>9.3000000000000007</v>
          </cell>
          <cell r="P17">
            <v>12</v>
          </cell>
        </row>
        <row r="19">
          <cell r="C19">
            <v>0</v>
          </cell>
          <cell r="D19">
            <v>0</v>
          </cell>
          <cell r="E19">
            <v>0</v>
          </cell>
          <cell r="F19">
            <v>0</v>
          </cell>
          <cell r="G19">
            <v>0</v>
          </cell>
          <cell r="H19">
            <v>0</v>
          </cell>
          <cell r="I19">
            <v>0</v>
          </cell>
          <cell r="J19">
            <v>0</v>
          </cell>
          <cell r="K19">
            <v>0</v>
          </cell>
          <cell r="L19">
            <v>0</v>
          </cell>
          <cell r="M19">
            <v>0</v>
          </cell>
          <cell r="N19">
            <v>0</v>
          </cell>
          <cell r="O19">
            <v>0</v>
          </cell>
          <cell r="P19">
            <v>0</v>
          </cell>
        </row>
        <row r="20">
          <cell r="C20" t="str">
            <v>13-3/8"</v>
          </cell>
          <cell r="D20">
            <v>61</v>
          </cell>
          <cell r="E20" t="str">
            <v>J55</v>
          </cell>
          <cell r="F20">
            <v>3090</v>
          </cell>
          <cell r="G20">
            <v>1540</v>
          </cell>
          <cell r="H20" t="str">
            <v>BTC</v>
          </cell>
          <cell r="I20">
            <v>2200</v>
          </cell>
          <cell r="J20">
            <v>1.41</v>
          </cell>
          <cell r="K20">
            <v>2.19</v>
          </cell>
          <cell r="L20">
            <v>5.32</v>
          </cell>
          <cell r="M20" t="str">
            <v>3500 / 3500</v>
          </cell>
          <cell r="N20">
            <v>9</v>
          </cell>
          <cell r="O20">
            <v>10</v>
          </cell>
          <cell r="P20">
            <v>13.8</v>
          </cell>
        </row>
        <row r="22">
          <cell r="C22">
            <v>0</v>
          </cell>
          <cell r="D22">
            <v>0</v>
          </cell>
          <cell r="E22">
            <v>0</v>
          </cell>
          <cell r="F22">
            <v>0</v>
          </cell>
          <cell r="G22">
            <v>0</v>
          </cell>
          <cell r="H22">
            <v>0</v>
          </cell>
          <cell r="I22">
            <v>0</v>
          </cell>
          <cell r="J22">
            <v>0</v>
          </cell>
          <cell r="K22">
            <v>0</v>
          </cell>
          <cell r="L22">
            <v>0</v>
          </cell>
          <cell r="M22">
            <v>0</v>
          </cell>
          <cell r="N22">
            <v>0</v>
          </cell>
          <cell r="O22">
            <v>0</v>
          </cell>
          <cell r="P22">
            <v>0</v>
          </cell>
        </row>
        <row r="23">
          <cell r="C23" t="str">
            <v>9-5/8"</v>
          </cell>
          <cell r="D23">
            <v>47</v>
          </cell>
          <cell r="E23" t="str">
            <v>P110-HC</v>
          </cell>
          <cell r="F23">
            <v>9440</v>
          </cell>
          <cell r="G23">
            <v>7100</v>
          </cell>
          <cell r="H23" t="str">
            <v>BTC</v>
          </cell>
          <cell r="I23">
            <v>6065</v>
          </cell>
          <cell r="J23">
            <v>1.56</v>
          </cell>
          <cell r="K23">
            <v>2.0299999999999998</v>
          </cell>
          <cell r="L23">
            <v>3.62</v>
          </cell>
          <cell r="M23" t="str">
            <v>10900 / 10900</v>
          </cell>
          <cell r="N23">
            <v>11</v>
          </cell>
          <cell r="O23">
            <v>12.7</v>
          </cell>
          <cell r="P23">
            <v>17</v>
          </cell>
        </row>
        <row r="24">
          <cell r="D24">
            <v>0</v>
          </cell>
          <cell r="E24">
            <v>0</v>
          </cell>
          <cell r="F24">
            <v>0</v>
          </cell>
          <cell r="G24">
            <v>0</v>
          </cell>
          <cell r="H24">
            <v>0</v>
          </cell>
          <cell r="I24">
            <v>0</v>
          </cell>
          <cell r="J24">
            <v>0</v>
          </cell>
          <cell r="K24">
            <v>0</v>
          </cell>
          <cell r="L24">
            <v>0</v>
          </cell>
          <cell r="M24">
            <v>0</v>
          </cell>
        </row>
        <row r="25">
          <cell r="C25">
            <v>0</v>
          </cell>
          <cell r="D25">
            <v>0</v>
          </cell>
          <cell r="E25">
            <v>0</v>
          </cell>
          <cell r="F25">
            <v>0</v>
          </cell>
          <cell r="G25">
            <v>0</v>
          </cell>
          <cell r="H25">
            <v>0</v>
          </cell>
          <cell r="I25">
            <v>0</v>
          </cell>
          <cell r="J25">
            <v>0</v>
          </cell>
          <cell r="K25">
            <v>0</v>
          </cell>
          <cell r="L25">
            <v>0</v>
          </cell>
          <cell r="M25">
            <v>0</v>
          </cell>
          <cell r="N25">
            <v>0</v>
          </cell>
          <cell r="O25">
            <v>0</v>
          </cell>
          <cell r="P25">
            <v>0</v>
          </cell>
        </row>
        <row r="26">
          <cell r="C26" t="str">
            <v>7"</v>
          </cell>
          <cell r="D26">
            <v>35</v>
          </cell>
          <cell r="E26" t="str">
            <v>Q125</v>
          </cell>
          <cell r="F26">
            <v>15560</v>
          </cell>
          <cell r="G26">
            <v>14310</v>
          </cell>
          <cell r="H26" t="str">
            <v>SLX</v>
          </cell>
          <cell r="I26" t="str">
            <v>11638 *</v>
          </cell>
          <cell r="J26">
            <v>1.34</v>
          </cell>
          <cell r="K26">
            <v>1.2</v>
          </cell>
          <cell r="L26">
            <v>7.56</v>
          </cell>
          <cell r="M26" t="str">
            <v>16000 / 16000</v>
          </cell>
          <cell r="N26">
            <v>16.2</v>
          </cell>
          <cell r="O26">
            <v>16.5</v>
          </cell>
          <cell r="P26">
            <v>18.399999999999999</v>
          </cell>
        </row>
        <row r="27">
          <cell r="D27">
            <v>0</v>
          </cell>
          <cell r="E27">
            <v>0</v>
          </cell>
          <cell r="F27">
            <v>0</v>
          </cell>
          <cell r="G27">
            <v>0</v>
          </cell>
          <cell r="H27">
            <v>0</v>
          </cell>
          <cell r="I27">
            <v>0</v>
          </cell>
          <cell r="J27">
            <v>0</v>
          </cell>
          <cell r="K27">
            <v>0</v>
          </cell>
          <cell r="L27">
            <v>0</v>
          </cell>
          <cell r="M27">
            <v>0</v>
          </cell>
          <cell r="N27">
            <v>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FE Form"/>
      <sheetName val="Cost Estimate"/>
      <sheetName val="APD"/>
      <sheetName val="PPFG (2)"/>
      <sheetName val="PPFG"/>
      <sheetName val="668 #1 CURVES"/>
      <sheetName val="AREA CURVES"/>
      <sheetName val="CMT $"/>
      <sheetName val="LOGCOST1"/>
      <sheetName val="LOT_PIT"/>
      <sheetName val="LOG TEMPS"/>
      <sheetName val="AREA PPG"/>
      <sheetName val="MRI Calc's"/>
      <sheetName val="MUD CHK"/>
      <sheetName val="DRLG SUM"/>
      <sheetName val="AREA MUD WT"/>
      <sheetName val="FRAC EST"/>
      <sheetName val="OFFSTICKS"/>
      <sheetName val="WELLPLANOUTLINE"/>
      <sheetName val="BHCT"/>
      <sheetName val="#REF!"/>
      <sheetName val="Chemreq"/>
      <sheetName val="Lists"/>
      <sheetName val="12(762mm)套管"/>
      <sheetName val="进度曲线"/>
      <sheetName val="Days.干井"/>
      <sheetName val="钻井日报表"/>
      <sheetName val="井身结构"/>
      <sheetName val="7&quot;csg"/>
      <sheetName val="工具准备"/>
      <sheetName val="添加剂计划"/>
      <sheetName val="费用预算"/>
      <sheetName val="岭头19-1"/>
      <sheetName val="Tally"/>
      <sheetName val="COVER SHEET"/>
      <sheetName val="计算9"/>
      <sheetName val="钻进BHA"/>
      <sheetName val="Data"/>
      <sheetName val="Volumes"/>
    </sheetNames>
    <sheetDataSet>
      <sheetData sheetId="0" refreshError="1"/>
      <sheetData sheetId="1" refreshError="1"/>
      <sheetData sheetId="2" refreshError="1">
        <row r="6">
          <cell r="C6" t="str">
            <v>3,300' FNL &amp; 6,050' FEL  South Timbalier 214</v>
          </cell>
          <cell r="J6" t="str">
            <v xml:space="preserve">Total Depth :  </v>
          </cell>
          <cell r="K6" t="str">
            <v>16,000'</v>
          </cell>
          <cell r="L6" t="str">
            <v>MD</v>
          </cell>
        </row>
        <row r="7">
          <cell r="C7" t="str">
            <v>3,300' FNL &amp; 6,050' FEL  South TImbalier 214</v>
          </cell>
          <cell r="K7" t="str">
            <v>16,000'</v>
          </cell>
          <cell r="L7" t="str">
            <v>TVD</v>
          </cell>
        </row>
        <row r="9">
          <cell r="C9" t="str">
            <v>Noble Jack Clark</v>
          </cell>
          <cell r="J9" t="str">
            <v xml:space="preserve">Water Depth :  </v>
          </cell>
          <cell r="K9" t="str">
            <v>135'</v>
          </cell>
        </row>
        <row r="10">
          <cell r="C10" t="str">
            <v>Jack Up</v>
          </cell>
          <cell r="J10" t="str">
            <v xml:space="preserve">RKB Elevation :  </v>
          </cell>
          <cell r="K10" t="str">
            <v>90'</v>
          </cell>
        </row>
        <row r="11">
          <cell r="C11" t="str">
            <v>Casing Specifications</v>
          </cell>
          <cell r="I11" t="str">
            <v>MASP</v>
          </cell>
          <cell r="J11" t="str">
            <v>Casing Safety Factors</v>
          </cell>
          <cell r="M11" t="str">
            <v>Casing</v>
          </cell>
          <cell r="N11" t="str">
            <v>Shoe Data</v>
          </cell>
        </row>
        <row r="12">
          <cell r="C12" t="str">
            <v>Casing</v>
          </cell>
          <cell r="D12" t="str">
            <v>Weight</v>
          </cell>
          <cell r="E12" t="str">
            <v>Grade</v>
          </cell>
          <cell r="F12" t="str">
            <v>Burst</v>
          </cell>
          <cell r="G12" t="str">
            <v>Collapse</v>
          </cell>
          <cell r="H12" t="str">
            <v>Connection</v>
          </cell>
          <cell r="J12" t="str">
            <v>Burst</v>
          </cell>
          <cell r="K12" t="str">
            <v>Collapse</v>
          </cell>
          <cell r="L12" t="str">
            <v>Tension</v>
          </cell>
          <cell r="M12" t="str">
            <v>Setting Depth</v>
          </cell>
          <cell r="N12">
            <v>0</v>
          </cell>
        </row>
        <row r="13">
          <cell r="C13" t="str">
            <v>Size</v>
          </cell>
          <cell r="D13" t="str">
            <v>#/ft</v>
          </cell>
          <cell r="F13" t="str">
            <v>Rating</v>
          </cell>
          <cell r="G13" t="str">
            <v>Rating</v>
          </cell>
          <cell r="H13" t="str">
            <v>Type</v>
          </cell>
          <cell r="I13" t="str">
            <v>(psi)</v>
          </cell>
          <cell r="M13" t="str">
            <v>TVD / MD</v>
          </cell>
          <cell r="N13" t="str">
            <v>PP</v>
          </cell>
          <cell r="O13" t="str">
            <v>MW</v>
          </cell>
          <cell r="P13" t="str">
            <v>FG</v>
          </cell>
        </row>
        <row r="14">
          <cell r="C14" t="str">
            <v>30"</v>
          </cell>
          <cell r="D14">
            <v>158</v>
          </cell>
          <cell r="E14" t="str">
            <v>GR "B"</v>
          </cell>
          <cell r="F14" t="str">
            <v>N/A</v>
          </cell>
          <cell r="G14" t="str">
            <v>N/A</v>
          </cell>
          <cell r="H14" t="str">
            <v>PE</v>
          </cell>
          <cell r="I14" t="str">
            <v>N/A</v>
          </cell>
          <cell r="J14" t="str">
            <v>N/A</v>
          </cell>
          <cell r="K14" t="str">
            <v>N/A</v>
          </cell>
          <cell r="L14" t="str">
            <v>N/A</v>
          </cell>
          <cell r="M14" t="str">
            <v>435 / 435</v>
          </cell>
          <cell r="N14" t="str">
            <v>N/A</v>
          </cell>
          <cell r="O14" t="str">
            <v>N/A</v>
          </cell>
          <cell r="P14" t="str">
            <v>N/A</v>
          </cell>
        </row>
        <row r="15">
          <cell r="C15" t="str">
            <v>0.5" WT</v>
          </cell>
          <cell r="M15" t="str">
            <v>210' BML</v>
          </cell>
        </row>
        <row r="16">
          <cell r="C16">
            <v>0</v>
          </cell>
          <cell r="D16">
            <v>0</v>
          </cell>
          <cell r="E16">
            <v>0</v>
          </cell>
          <cell r="F16">
            <v>0</v>
          </cell>
          <cell r="G16">
            <v>0</v>
          </cell>
          <cell r="H16">
            <v>0</v>
          </cell>
          <cell r="I16">
            <v>0</v>
          </cell>
          <cell r="J16">
            <v>0</v>
          </cell>
          <cell r="K16">
            <v>0</v>
          </cell>
          <cell r="L16">
            <v>0</v>
          </cell>
          <cell r="M16">
            <v>0</v>
          </cell>
          <cell r="N16">
            <v>0</v>
          </cell>
          <cell r="O16">
            <v>0</v>
          </cell>
          <cell r="P16">
            <v>0</v>
          </cell>
        </row>
        <row r="17">
          <cell r="C17" t="str">
            <v>18-5/8"</v>
          </cell>
          <cell r="D17">
            <v>87.5</v>
          </cell>
          <cell r="E17" t="str">
            <v>J55</v>
          </cell>
          <cell r="F17">
            <v>2250</v>
          </cell>
          <cell r="G17">
            <v>630</v>
          </cell>
          <cell r="H17" t="str">
            <v>BTC</v>
          </cell>
          <cell r="I17">
            <v>535</v>
          </cell>
          <cell r="J17">
            <v>4.21</v>
          </cell>
          <cell r="K17">
            <v>1.3</v>
          </cell>
          <cell r="L17">
            <v>17.7</v>
          </cell>
          <cell r="M17" t="str">
            <v>1000 / 1000</v>
          </cell>
          <cell r="N17">
            <v>8.6</v>
          </cell>
          <cell r="O17">
            <v>9.3000000000000007</v>
          </cell>
          <cell r="P17">
            <v>12</v>
          </cell>
        </row>
        <row r="19">
          <cell r="C19">
            <v>0</v>
          </cell>
          <cell r="D19">
            <v>0</v>
          </cell>
          <cell r="E19">
            <v>0</v>
          </cell>
          <cell r="F19">
            <v>0</v>
          </cell>
          <cell r="G19">
            <v>0</v>
          </cell>
          <cell r="H19">
            <v>0</v>
          </cell>
          <cell r="I19">
            <v>0</v>
          </cell>
          <cell r="J19">
            <v>0</v>
          </cell>
          <cell r="K19">
            <v>0</v>
          </cell>
          <cell r="L19">
            <v>0</v>
          </cell>
          <cell r="M19">
            <v>0</v>
          </cell>
          <cell r="N19">
            <v>0</v>
          </cell>
          <cell r="O19">
            <v>0</v>
          </cell>
          <cell r="P19">
            <v>0</v>
          </cell>
        </row>
        <row r="20">
          <cell r="C20" t="str">
            <v>13-3/8"</v>
          </cell>
          <cell r="D20">
            <v>61</v>
          </cell>
          <cell r="E20" t="str">
            <v>J55</v>
          </cell>
          <cell r="F20">
            <v>3090</v>
          </cell>
          <cell r="G20">
            <v>1540</v>
          </cell>
          <cell r="H20" t="str">
            <v>BTC</v>
          </cell>
          <cell r="I20">
            <v>2200</v>
          </cell>
          <cell r="J20">
            <v>1.41</v>
          </cell>
          <cell r="K20">
            <v>2.19</v>
          </cell>
          <cell r="L20">
            <v>5.32</v>
          </cell>
          <cell r="M20" t="str">
            <v>3500 / 3500</v>
          </cell>
          <cell r="N20">
            <v>9</v>
          </cell>
          <cell r="O20">
            <v>10</v>
          </cell>
          <cell r="P20">
            <v>13.8</v>
          </cell>
        </row>
        <row r="22">
          <cell r="C22">
            <v>0</v>
          </cell>
          <cell r="D22">
            <v>0</v>
          </cell>
          <cell r="E22">
            <v>0</v>
          </cell>
          <cell r="F22">
            <v>0</v>
          </cell>
          <cell r="G22">
            <v>0</v>
          </cell>
          <cell r="H22">
            <v>0</v>
          </cell>
          <cell r="I22">
            <v>0</v>
          </cell>
          <cell r="J22">
            <v>0</v>
          </cell>
          <cell r="K22">
            <v>0</v>
          </cell>
          <cell r="L22">
            <v>0</v>
          </cell>
          <cell r="M22">
            <v>0</v>
          </cell>
          <cell r="N22">
            <v>0</v>
          </cell>
          <cell r="O22">
            <v>0</v>
          </cell>
          <cell r="P22">
            <v>0</v>
          </cell>
        </row>
        <row r="23">
          <cell r="C23" t="str">
            <v>9-5/8"</v>
          </cell>
          <cell r="D23">
            <v>47</v>
          </cell>
          <cell r="E23" t="str">
            <v>P110-HC</v>
          </cell>
          <cell r="F23">
            <v>9440</v>
          </cell>
          <cell r="G23">
            <v>7100</v>
          </cell>
          <cell r="H23" t="str">
            <v>BTC</v>
          </cell>
          <cell r="I23">
            <v>6065</v>
          </cell>
          <cell r="J23">
            <v>1.56</v>
          </cell>
          <cell r="K23">
            <v>2.0299999999999998</v>
          </cell>
          <cell r="L23">
            <v>3.62</v>
          </cell>
          <cell r="M23" t="str">
            <v>10900 / 10900</v>
          </cell>
          <cell r="N23">
            <v>11</v>
          </cell>
          <cell r="O23">
            <v>12.7</v>
          </cell>
          <cell r="P23">
            <v>17</v>
          </cell>
        </row>
        <row r="24">
          <cell r="D24">
            <v>0</v>
          </cell>
          <cell r="E24">
            <v>0</v>
          </cell>
          <cell r="F24">
            <v>0</v>
          </cell>
          <cell r="G24">
            <v>0</v>
          </cell>
          <cell r="H24">
            <v>0</v>
          </cell>
          <cell r="I24">
            <v>0</v>
          </cell>
          <cell r="J24">
            <v>0</v>
          </cell>
          <cell r="K24">
            <v>0</v>
          </cell>
          <cell r="L24">
            <v>0</v>
          </cell>
          <cell r="M24">
            <v>0</v>
          </cell>
        </row>
        <row r="25">
          <cell r="C25">
            <v>0</v>
          </cell>
          <cell r="D25">
            <v>0</v>
          </cell>
          <cell r="E25">
            <v>0</v>
          </cell>
          <cell r="F25">
            <v>0</v>
          </cell>
          <cell r="G25">
            <v>0</v>
          </cell>
          <cell r="H25">
            <v>0</v>
          </cell>
          <cell r="I25">
            <v>0</v>
          </cell>
          <cell r="J25">
            <v>0</v>
          </cell>
          <cell r="K25">
            <v>0</v>
          </cell>
          <cell r="L25">
            <v>0</v>
          </cell>
          <cell r="M25">
            <v>0</v>
          </cell>
          <cell r="N25">
            <v>0</v>
          </cell>
          <cell r="O25">
            <v>0</v>
          </cell>
          <cell r="P25">
            <v>0</v>
          </cell>
        </row>
        <row r="26">
          <cell r="C26" t="str">
            <v>7"</v>
          </cell>
          <cell r="D26">
            <v>35</v>
          </cell>
          <cell r="E26" t="str">
            <v>Q125</v>
          </cell>
          <cell r="F26">
            <v>15560</v>
          </cell>
          <cell r="G26">
            <v>14310</v>
          </cell>
          <cell r="H26" t="str">
            <v>SLX</v>
          </cell>
          <cell r="I26" t="str">
            <v>11638 *</v>
          </cell>
          <cell r="J26">
            <v>1.34</v>
          </cell>
          <cell r="K26">
            <v>1.2</v>
          </cell>
          <cell r="L26">
            <v>7.56</v>
          </cell>
          <cell r="M26" t="str">
            <v>16000 / 16000</v>
          </cell>
          <cell r="N26">
            <v>16.2</v>
          </cell>
          <cell r="O26">
            <v>16.5</v>
          </cell>
          <cell r="P26">
            <v>18.399999999999999</v>
          </cell>
        </row>
        <row r="27">
          <cell r="D27">
            <v>0</v>
          </cell>
          <cell r="E27">
            <v>0</v>
          </cell>
          <cell r="F27">
            <v>0</v>
          </cell>
          <cell r="G27">
            <v>0</v>
          </cell>
          <cell r="H27">
            <v>0</v>
          </cell>
          <cell r="I27">
            <v>0</v>
          </cell>
          <cell r="J27">
            <v>0</v>
          </cell>
          <cell r="K27">
            <v>0</v>
          </cell>
          <cell r="L27">
            <v>0</v>
          </cell>
          <cell r="M27">
            <v>0</v>
          </cell>
          <cell r="N27">
            <v>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P"/>
      <sheetName val="Additional"/>
      <sheetName val="Gal_Cold Milling"/>
      <sheetName val="Gal_Jack Hammer"/>
      <sheetName val="3-DIV2"/>
    </sheetNames>
    <sheetDataSet>
      <sheetData sheetId="0">
        <row r="841">
          <cell r="T841" t="str">
            <v>Analisa EI-322</v>
          </cell>
        </row>
        <row r="843">
          <cell r="L843" t="str">
            <v>FORMULIR STANDAR UNTUK</v>
          </cell>
        </row>
        <row r="844">
          <cell r="L844" t="str">
            <v>PEREKAMAN ANALISA MASING-MASING HARGA SATUAN</v>
          </cell>
        </row>
        <row r="845">
          <cell r="L845">
            <v>0</v>
          </cell>
        </row>
        <row r="848">
          <cell r="L848" t="str">
            <v>PROYEK</v>
          </cell>
          <cell r="O848" t="str">
            <v>: Proyek Pembangunan Jalan Pantai Utara  Jawa Barat</v>
          </cell>
        </row>
        <row r="849">
          <cell r="L849" t="str">
            <v>No. PAKET KONTRAK</v>
          </cell>
          <cell r="O849" t="str">
            <v>:</v>
          </cell>
        </row>
        <row r="850">
          <cell r="L850" t="str">
            <v>NAMA PAKET</v>
          </cell>
          <cell r="O850" t="str">
            <v>:  Flyover  Pamanukan</v>
          </cell>
        </row>
        <row r="851">
          <cell r="L851" t="str">
            <v>PROP / KAB / KODYA</v>
          </cell>
          <cell r="O851" t="str">
            <v>: Jawa Barat</v>
          </cell>
        </row>
        <row r="852">
          <cell r="L852" t="str">
            <v>ITEM PEMBAYARAN NO.</v>
          </cell>
          <cell r="O852" t="str">
            <v>:  3.2 (2)</v>
          </cell>
          <cell r="R852" t="str">
            <v>PERKIRAAN VOL. PEK.</v>
          </cell>
          <cell r="T852" t="str">
            <v>:</v>
          </cell>
          <cell r="U852">
            <v>6571.2013500000003</v>
          </cell>
        </row>
        <row r="853">
          <cell r="L853" t="str">
            <v>JENIS PEKERJAAN</v>
          </cell>
          <cell r="O853" t="str">
            <v>:  Timbunan Pilihan</v>
          </cell>
          <cell r="R853" t="str">
            <v>TOTAL HARGA (Rp.)</v>
          </cell>
          <cell r="T853" t="str">
            <v>:</v>
          </cell>
          <cell r="U853">
            <v>359628773.19481403</v>
          </cell>
        </row>
        <row r="854">
          <cell r="L854" t="str">
            <v>SATUAN PEMBAYARAN</v>
          </cell>
          <cell r="O854" t="str">
            <v>:  M3</v>
          </cell>
          <cell r="R854" t="str">
            <v>% THD. BIAYA PROYEK</v>
          </cell>
          <cell r="T854" t="str">
            <v>:</v>
          </cell>
          <cell r="U854">
            <v>0.70465699999999998</v>
          </cell>
        </row>
        <row r="857">
          <cell r="Q857" t="str">
            <v>PERKIRAAN</v>
          </cell>
          <cell r="R857" t="str">
            <v>HARGA</v>
          </cell>
          <cell r="S857" t="str">
            <v>JUMLAH</v>
          </cell>
        </row>
        <row r="858">
          <cell r="L858" t="str">
            <v>NO.</v>
          </cell>
          <cell r="N858" t="str">
            <v>KOMPONEN</v>
          </cell>
          <cell r="P858" t="str">
            <v>SATUAN</v>
          </cell>
          <cell r="Q858" t="str">
            <v>KUANTITAS</v>
          </cell>
          <cell r="R858" t="str">
            <v>SATUAN</v>
          </cell>
          <cell r="S858" t="str">
            <v>HARGA</v>
          </cell>
        </row>
        <row r="859">
          <cell r="R859" t="str">
            <v>(Rp.)</v>
          </cell>
          <cell r="S859" t="str">
            <v>(Rp.)</v>
          </cell>
        </row>
        <row r="862">
          <cell r="L862" t="str">
            <v>A.</v>
          </cell>
          <cell r="N862" t="str">
            <v>TENAGA</v>
          </cell>
        </row>
        <row r="864">
          <cell r="L864" t="str">
            <v>1.</v>
          </cell>
          <cell r="N864" t="str">
            <v>Pekerja</v>
          </cell>
          <cell r="O864" t="str">
            <v>(L01)</v>
          </cell>
          <cell r="P864" t="str">
            <v>Jam</v>
          </cell>
          <cell r="Q864">
            <v>7.1397000000000002E-2</v>
          </cell>
          <cell r="R864">
            <v>2750</v>
          </cell>
          <cell r="U864">
            <v>196.34091900000001</v>
          </cell>
        </row>
        <row r="865">
          <cell r="L865" t="str">
            <v>2.</v>
          </cell>
          <cell r="N865" t="str">
            <v>Mandor</v>
          </cell>
          <cell r="O865" t="str">
            <v>(L03)</v>
          </cell>
          <cell r="P865" t="str">
            <v>Jam</v>
          </cell>
          <cell r="Q865">
            <v>1.7849E-2</v>
          </cell>
          <cell r="R865">
            <v>4000</v>
          </cell>
          <cell r="U865">
            <v>71.396698000000001</v>
          </cell>
        </row>
        <row r="868">
          <cell r="Q868" t="str">
            <v>JUMLAH HARGA TENAGA</v>
          </cell>
          <cell r="U868">
            <v>267.737617</v>
          </cell>
        </row>
        <row r="870">
          <cell r="L870" t="str">
            <v>B.</v>
          </cell>
          <cell r="N870" t="str">
            <v>BAHAN</v>
          </cell>
        </row>
        <row r="872">
          <cell r="L872" t="str">
            <v>1.</v>
          </cell>
          <cell r="N872" t="str">
            <v>Bahan pilihan   (M09)</v>
          </cell>
          <cell r="O872" t="str">
            <v>(M09)</v>
          </cell>
          <cell r="P872" t="str">
            <v>M3</v>
          </cell>
          <cell r="Q872">
            <v>1.2</v>
          </cell>
          <cell r="R872">
            <v>21000</v>
          </cell>
          <cell r="U872">
            <v>25200</v>
          </cell>
        </row>
        <row r="878">
          <cell r="Q878" t="str">
            <v>JUMLAH HARGA BAHAN</v>
          </cell>
          <cell r="U878">
            <v>25200</v>
          </cell>
        </row>
        <row r="880">
          <cell r="L880" t="str">
            <v>C.</v>
          </cell>
          <cell r="N880" t="str">
            <v>PERALATAN</v>
          </cell>
        </row>
        <row r="881">
          <cell r="L881" t="str">
            <v>1.</v>
          </cell>
          <cell r="N881" t="str">
            <v>Wheel  Loader</v>
          </cell>
          <cell r="O881" t="str">
            <v>(E15)</v>
          </cell>
          <cell r="P881" t="str">
            <v>Jam</v>
          </cell>
          <cell r="Q881">
            <v>1.7849E-2</v>
          </cell>
          <cell r="R881">
            <v>181182.97084299999</v>
          </cell>
          <cell r="U881">
            <v>3233.9664590000002</v>
          </cell>
        </row>
        <row r="882">
          <cell r="L882" t="str">
            <v>2.</v>
          </cell>
          <cell r="N882" t="str">
            <v>Dump Truck</v>
          </cell>
          <cell r="O882" t="str">
            <v>(E08)</v>
          </cell>
          <cell r="P882" t="str">
            <v>Jam</v>
          </cell>
          <cell r="Q882">
            <v>0.16265099999999999</v>
          </cell>
          <cell r="R882">
            <v>90902.327191000004</v>
          </cell>
          <cell r="U882">
            <v>14785.318278000001</v>
          </cell>
        </row>
        <row r="883">
          <cell r="L883" t="str">
            <v>3.</v>
          </cell>
          <cell r="N883" t="str">
            <v>Motor Grader</v>
          </cell>
          <cell r="O883" t="str">
            <v>(E13)</v>
          </cell>
          <cell r="P883" t="str">
            <v>Jam</v>
          </cell>
          <cell r="Q883">
            <v>1.5618E-2</v>
          </cell>
          <cell r="R883">
            <v>249349.23784799999</v>
          </cell>
          <cell r="U883">
            <v>3894.3432950000001</v>
          </cell>
        </row>
        <row r="884">
          <cell r="L884" t="str">
            <v>3.</v>
          </cell>
          <cell r="N884" t="str">
            <v>Vibro Roller</v>
          </cell>
          <cell r="O884" t="str">
            <v>(E19)</v>
          </cell>
          <cell r="P884" t="str">
            <v>Jam</v>
          </cell>
          <cell r="Q884">
            <v>1.6063999999999998E-2</v>
          </cell>
          <cell r="R884">
            <v>105030.97519300001</v>
          </cell>
          <cell r="U884">
            <v>1687.2445809999999</v>
          </cell>
        </row>
        <row r="885">
          <cell r="L885" t="str">
            <v>4.</v>
          </cell>
          <cell r="N885" t="str">
            <v>Water Tanker</v>
          </cell>
          <cell r="O885" t="str">
            <v>(E23)</v>
          </cell>
          <cell r="P885" t="str">
            <v>Jam</v>
          </cell>
          <cell r="Q885">
            <v>7.0280000000000004E-3</v>
          </cell>
          <cell r="R885">
            <v>85958.879633000004</v>
          </cell>
          <cell r="U885">
            <v>604.12867200000005</v>
          </cell>
        </row>
        <row r="886">
          <cell r="L886" t="str">
            <v>5.</v>
          </cell>
          <cell r="N886" t="str">
            <v>Alat  Bantu</v>
          </cell>
          <cell r="P886" t="str">
            <v>Ls</v>
          </cell>
          <cell r="Q886">
            <v>1</v>
          </cell>
          <cell r="R886">
            <v>80</v>
          </cell>
          <cell r="U886">
            <v>80</v>
          </cell>
        </row>
        <row r="890">
          <cell r="Q890" t="str">
            <v>JUMLAH HARGA PERALATAN</v>
          </cell>
          <cell r="U890">
            <v>24285.001284999998</v>
          </cell>
        </row>
        <row r="892">
          <cell r="L892" t="str">
            <v>D.</v>
          </cell>
          <cell r="N892" t="str">
            <v>JUMLAH HARGA TENAGA, BAHAN DAN PERALATAN  ( A + B + C )</v>
          </cell>
          <cell r="U892">
            <v>49752.738902999998</v>
          </cell>
        </row>
        <row r="893">
          <cell r="L893" t="str">
            <v>E.</v>
          </cell>
          <cell r="N893" t="str">
            <v>OVERHEAD &amp; PROFIT</v>
          </cell>
          <cell r="P893">
            <v>10</v>
          </cell>
          <cell r="Q893" t="str">
            <v>%  x  D</v>
          </cell>
          <cell r="U893">
            <v>4975.2738900000004</v>
          </cell>
        </row>
        <row r="894">
          <cell r="L894" t="str">
            <v>F.</v>
          </cell>
          <cell r="N894" t="str">
            <v>HARGA SATUAN PEKERJAAN  ( D + E )</v>
          </cell>
          <cell r="U894">
            <v>54728.012793000002</v>
          </cell>
        </row>
        <row r="895">
          <cell r="L895" t="str">
            <v>Note: 1</v>
          </cell>
          <cell r="N895" t="str">
            <v>SATUAN dapat berdasarkan atas jam operasi untuk Tenaga Kerja dan Peralatan, volume dan/atau ukuran</v>
          </cell>
        </row>
        <row r="896">
          <cell r="N896" t="str">
            <v>berat untuk bahan-bahan.</v>
          </cell>
        </row>
        <row r="897">
          <cell r="L897">
            <v>2</v>
          </cell>
          <cell r="N897" t="str">
            <v>Kuantitas satuan adalah kuantitas setiap komponen untuk menyelesaikan satu satuan pekerjaan dari nomor</v>
          </cell>
        </row>
        <row r="898">
          <cell r="N898" t="str">
            <v>mata pembayaran.</v>
          </cell>
        </row>
        <row r="899">
          <cell r="L899">
            <v>3</v>
          </cell>
          <cell r="N899" t="str">
            <v>Biaya satuan untuk peralatan sudah termasuk bahan bakar, bahan habis dipakai dan operator.</v>
          </cell>
        </row>
        <row r="900">
          <cell r="L900">
            <v>4</v>
          </cell>
          <cell r="N900" t="str">
            <v>Biaya satuan sudah termasuk pengeluaran untuk seluruh pajak yang berkaitan (tetapi tidak termasuk PPN</v>
          </cell>
        </row>
        <row r="901">
          <cell r="N901" t="str">
            <v>yang dibayar dari kontrak) dan biaya-biaya lainnya.</v>
          </cell>
        </row>
      </sheetData>
      <sheetData sheetId="1"/>
      <sheetData sheetId="2"/>
      <sheetData sheetId="3"/>
      <sheetData sheetId="4"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covered_Sheet1"/>
      <sheetName val="Cover"/>
      <sheetName val="Page1 Summary"/>
      <sheetName val="Formation Tops (1ft)"/>
      <sheetName val="Formation Tops m (2)"/>
      <sheetName val="Mud &amp; FE Program"/>
      <sheetName val="Csg &amp; cmt"/>
      <sheetName val="Supp 1"/>
      <sheetName val="Stick chart"/>
      <sheetName val="Stick chart (ft)"/>
      <sheetName val="Att6.1Depth vs Days (T)  "/>
      <sheetName val="Graph Data "/>
      <sheetName val="Att6.1Depth vs Days (P)"/>
      <sheetName val="Graph Data  (2)"/>
      <sheetName val="Mud Program"/>
    </sheetNames>
    <sheetDataSet>
      <sheetData sheetId="0" refreshError="1"/>
      <sheetData sheetId="1" refreshError="1">
        <row r="3">
          <cell r="A3">
            <v>0</v>
          </cell>
        </row>
        <row r="4">
          <cell r="A4">
            <v>0</v>
          </cell>
        </row>
        <row r="5">
          <cell r="A5" t="str">
            <v xml:space="preserve">NOTICE OF OPERATIONS </v>
          </cell>
        </row>
        <row r="6">
          <cell r="A6" t="str">
            <v>WELL :  KENYALANG - 1</v>
          </cell>
        </row>
        <row r="7">
          <cell r="A7" t="str">
            <v>BLOCK / FIELD  : 4Q - 21 / BALINGAN PROVINCE</v>
          </cell>
        </row>
        <row r="10">
          <cell r="B10">
            <v>0</v>
          </cell>
          <cell r="E10">
            <v>0</v>
          </cell>
          <cell r="I10">
            <v>0</v>
          </cell>
          <cell r="K10" t="str">
            <v xml:space="preserve"> CONTENTS</v>
          </cell>
        </row>
        <row r="12">
          <cell r="B12">
            <v>1</v>
          </cell>
          <cell r="D12" t="str">
            <v>-</v>
          </cell>
          <cell r="F12" t="str">
            <v>WELL SUMMARY</v>
          </cell>
        </row>
        <row r="13">
          <cell r="B13">
            <v>2</v>
          </cell>
          <cell r="D13" t="str">
            <v>-</v>
          </cell>
          <cell r="F13" t="str">
            <v>FORMATION TOPS / PRESSURE &amp; MUD WEIGHT PROGNOSIS</v>
          </cell>
        </row>
        <row r="14">
          <cell r="B14">
            <v>3</v>
          </cell>
          <cell r="D14" t="str">
            <v>-</v>
          </cell>
          <cell r="F14" t="str">
            <v>MUD PROGRAM</v>
          </cell>
        </row>
        <row r="15">
          <cell r="B15">
            <v>4</v>
          </cell>
          <cell r="D15" t="str">
            <v>-</v>
          </cell>
          <cell r="F15" t="str">
            <v>FORMATION EVALUATION PROGRAM</v>
          </cell>
        </row>
        <row r="16">
          <cell r="B16">
            <v>5</v>
          </cell>
          <cell r="D16" t="str">
            <v>-</v>
          </cell>
          <cell r="F16" t="str">
            <v>CASING &amp; CEMENTING PROGRAM</v>
          </cell>
        </row>
        <row r="17">
          <cell r="B17">
            <v>6</v>
          </cell>
          <cell r="D17" t="str">
            <v>-</v>
          </cell>
          <cell r="F17" t="str">
            <v>LIST OF ATTACHMENTS</v>
          </cell>
        </row>
        <row r="18">
          <cell r="B18">
            <v>0</v>
          </cell>
          <cell r="F18">
            <v>6.1</v>
          </cell>
          <cell r="G18" t="str">
            <v>-</v>
          </cell>
          <cell r="H18" t="str">
            <v>DEPTH  vs  DAYS PLOT</v>
          </cell>
        </row>
        <row r="19">
          <cell r="F19">
            <v>6.2</v>
          </cell>
          <cell r="G19" t="str">
            <v>-</v>
          </cell>
          <cell r="H19" t="str">
            <v>PLAN DRILLING ACTIVITIES</v>
          </cell>
        </row>
        <row r="20">
          <cell r="B20">
            <v>0</v>
          </cell>
          <cell r="D20">
            <v>0</v>
          </cell>
          <cell r="F20">
            <v>6.3</v>
          </cell>
          <cell r="G20" t="str">
            <v>-</v>
          </cell>
          <cell r="H20" t="str">
            <v>AFE COST ESTIMATION SUMMARY</v>
          </cell>
        </row>
        <row r="21">
          <cell r="F21">
            <v>6.4</v>
          </cell>
          <cell r="G21" t="str">
            <v>-</v>
          </cell>
          <cell r="H21" t="str">
            <v>SUPPLEMENTAL REQUIREMENTS / COMMENTS</v>
          </cell>
        </row>
        <row r="22">
          <cell r="F22">
            <v>6.5</v>
          </cell>
          <cell r="G22" t="str">
            <v>-</v>
          </cell>
          <cell r="H22" t="str">
            <v>ATTACHMENTS</v>
          </cell>
        </row>
        <row r="23">
          <cell r="G23" t="str">
            <v>I    -   KENYALANG-1 PRESSURE PROFILE</v>
          </cell>
        </row>
        <row r="24">
          <cell r="G24" t="str">
            <v>II   -   STICK CHART OF OFFSET WELL INFORMATION</v>
          </cell>
        </row>
        <row r="25">
          <cell r="G25" t="str">
            <v>III  -   DETAIL MUD PROGRAM (MI)</v>
          </cell>
        </row>
        <row r="26">
          <cell r="G26" t="str">
            <v>IV  -   DETAIL CEMENTING PROGRAM (DOWELL)</v>
          </cell>
        </row>
        <row r="27">
          <cell r="G27" t="str">
            <v>V  -   P &amp; A SCHEMATIC</v>
          </cell>
        </row>
        <row r="28">
          <cell r="G28" t="str">
            <v>VI  -   DRILLING OPERATION PROCEDURE</v>
          </cell>
        </row>
        <row r="29">
          <cell r="G29" t="str">
            <v>VII -   FLOW CHART - DECISION TREE</v>
          </cell>
        </row>
        <row r="34">
          <cell r="A34" t="str">
            <v>APPROVALS</v>
          </cell>
        </row>
        <row r="36">
          <cell r="B36" t="str">
            <v>PREPARED BY</v>
          </cell>
          <cell r="F36" t="str">
            <v>:</v>
          </cell>
          <cell r="O36" t="str">
            <v>DATE</v>
          </cell>
          <cell r="Q36" t="str">
            <v>:</v>
          </cell>
        </row>
        <row r="37">
          <cell r="G37" t="str">
            <v>AZLAN ABD RAHMAN</v>
          </cell>
        </row>
        <row r="38">
          <cell r="G38" t="str">
            <v xml:space="preserve">Drilling Engineer </v>
          </cell>
        </row>
        <row r="39">
          <cell r="B39" t="str">
            <v>REVIEWED BY</v>
          </cell>
          <cell r="F39" t="str">
            <v>:</v>
          </cell>
          <cell r="O39" t="str">
            <v>DATE</v>
          </cell>
          <cell r="Q39" t="str">
            <v>:</v>
          </cell>
        </row>
        <row r="40">
          <cell r="G40" t="str">
            <v>WARJANTO SAIKAM / MOHAMMAD MANSUR</v>
          </cell>
        </row>
        <row r="41">
          <cell r="G41" t="str">
            <v>Drilling Superintendent / Senior Drilling Engineer</v>
          </cell>
        </row>
        <row r="42">
          <cell r="B42" t="str">
            <v>ENDORSED BY</v>
          </cell>
          <cell r="F42" t="str">
            <v>:</v>
          </cell>
          <cell r="O42" t="str">
            <v>DATE</v>
          </cell>
          <cell r="Q42" t="str">
            <v>:</v>
          </cell>
        </row>
        <row r="43">
          <cell r="G43" t="str">
            <v>ZULKARNAIN ISMAIL / SAZLI KAMARUDIN</v>
          </cell>
        </row>
        <row r="44">
          <cell r="G44" t="str">
            <v xml:space="preserve"> Manager MEAT / Head of Well Construction CTE</v>
          </cell>
        </row>
        <row r="45">
          <cell r="B45" t="str">
            <v>APPROVED BY</v>
          </cell>
          <cell r="F45" t="str">
            <v>:</v>
          </cell>
          <cell r="O45" t="str">
            <v>DATE</v>
          </cell>
          <cell r="Q45" t="str">
            <v>:</v>
          </cell>
        </row>
        <row r="46">
          <cell r="G46" t="str">
            <v>KHO SIAK CHUNG</v>
          </cell>
        </row>
        <row r="47">
          <cell r="G47" t="str">
            <v>Exploration Manager - SKO</v>
          </cell>
        </row>
        <row r="49">
          <cell r="B49" t="str">
            <v>APPROVED BY</v>
          </cell>
          <cell r="F49" t="str">
            <v>:</v>
          </cell>
          <cell r="O49" t="str">
            <v>DATE</v>
          </cell>
          <cell r="Q49" t="str">
            <v>:</v>
          </cell>
        </row>
        <row r="50">
          <cell r="G50" t="str">
            <v>M NOOR HUSSEN</v>
          </cell>
        </row>
        <row r="51">
          <cell r="G51" t="str">
            <v>General Manager - Sarawak Operations</v>
          </cell>
        </row>
        <row r="53">
          <cell r="Q53">
            <v>0</v>
          </cell>
          <cell r="S53">
            <v>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ily Data"/>
      <sheetName val="Chart"/>
      <sheetName val="INAMETA_WP"/>
      <sheetName val="HIST"/>
      <sheetName val="Ringkasan PES"/>
      <sheetName val="LOG"/>
      <sheetName val="Analisa Minyak"/>
      <sheetName val="Analisa Air"/>
      <sheetName val="Scale Index"/>
      <sheetName val="Analisa Pasir"/>
      <sheetName val="FAI-5"/>
    </sheetNames>
    <sheetDataSet>
      <sheetData sheetId="0"/>
      <sheetData sheetId="1"/>
      <sheetData sheetId="2"/>
      <sheetData sheetId="3"/>
      <sheetData sheetId="4"/>
      <sheetData sheetId="5"/>
      <sheetData sheetId="6"/>
      <sheetData sheetId="7"/>
      <sheetData sheetId="8"/>
      <sheetData sheetId="9"/>
      <sheetData sheetId="10"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s>
    <sheetDataSet>
      <sheetData sheetId="0" refreshError="1"/>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s>
    <sheetDataSet>
      <sheetData sheetId="0" refreshError="1"/>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covered_Sheet1"/>
      <sheetName val="Well Parameter"/>
      <sheetName val="Comparison with previous calc."/>
      <sheetName val="raw"/>
    </sheetNames>
    <sheetDataSet>
      <sheetData sheetId="0"/>
      <sheetData sheetId="1"/>
      <sheetData sheetId="2"/>
      <sheetData sheetId="3">
        <row r="2">
          <cell r="A2" t="str">
            <v>OFFSHORE TERENGGANU</v>
          </cell>
        </row>
        <row r="3">
          <cell r="A3" t="str">
            <v>OFFSHORE SARAWAK</v>
          </cell>
        </row>
        <row r="4">
          <cell r="A4" t="str">
            <v>OFFSHORE SABAH</v>
          </cell>
        </row>
        <row r="5">
          <cell r="A5" t="str">
            <v>INTERNATIONAL</v>
          </cell>
        </row>
        <row r="7">
          <cell r="A7" t="str">
            <v>EXPLORATION WELL</v>
          </cell>
        </row>
        <row r="8">
          <cell r="A8" t="str">
            <v>APPRAISAL WELL</v>
          </cell>
        </row>
        <row r="9">
          <cell r="A9" t="str">
            <v>DEVELOPMENT WELL</v>
          </cell>
        </row>
      </sheetData>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ellTest"/>
      <sheetName val="ChartTOP PERFO"/>
      <sheetName val="ByWell"/>
      <sheetName val="Revenue"/>
    </sheetNames>
    <sheetDataSet>
      <sheetData sheetId="0" refreshError="1"/>
      <sheetData sheetId="1" refreshError="1"/>
      <sheetData sheetId="2"/>
      <sheetData sheetId="3" refreshError="1"/>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
    </sheetNames>
    <sheetDataSet>
      <sheetData sheetId="0" refreshError="1"/>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P-101_SDH"/>
      <sheetName val="TAP-102_SDH"/>
      <sheetName val="TAP-103_SDH"/>
      <sheetName val="TAP-104_SDH"/>
      <sheetName val="TAP-105_SDH"/>
      <sheetName val="TAP-106_SDH"/>
      <sheetName val="TAP-107_SDH"/>
      <sheetName val="TAP-108_SDH"/>
      <sheetName val="TAP-109_SDH"/>
      <sheetName val="TAP-110_SDH"/>
      <sheetName val="TAP-111_SDH "/>
      <sheetName val="TAP-112_SDH"/>
      <sheetName val="TAP-113_SDH"/>
      <sheetName val="TAP-114_SDH"/>
      <sheetName val="TAP-115_SDH"/>
      <sheetName val="TAP-116_SDH"/>
      <sheetName val="TAP-117_SDH"/>
      <sheetName val="TAP-118_SDH"/>
      <sheetName val="TAP-119_SDH"/>
      <sheetName val="TAP-120_SDH"/>
      <sheetName val="TAP-121_SDH"/>
      <sheetName val="TAP-122_SDH"/>
      <sheetName val="TAP-123_SDH"/>
      <sheetName val="TAP-124_SDH"/>
      <sheetName val="TAP-125_SDH "/>
      <sheetName val="TAP-126_SDH "/>
      <sheetName val="TAP-127_SDH"/>
      <sheetName val="TAP-128_SDH"/>
      <sheetName val="TAP-129_SDH"/>
      <sheetName val="TAP-130_SDH "/>
      <sheetName val="TAP-131_SDH"/>
      <sheetName val="TAP-132_SDH"/>
      <sheetName val="TAP-133_SDH"/>
      <sheetName val="TAP-134_SDH"/>
      <sheetName val="TAP-135_SDH"/>
      <sheetName val="TAP-136_DT FROM JKT"/>
      <sheetName val="TAP-137_SDH "/>
      <sheetName val="TAP-138_SDH"/>
      <sheetName val="TAP-139_SDH"/>
      <sheetName val="TAP-140_SDH"/>
      <sheetName val="TAP-141_SDH"/>
      <sheetName val="TAP-142_SDH"/>
      <sheetName val="TAP-143_SDH "/>
      <sheetName val="TAP-144_SDH"/>
      <sheetName val="TAP-145_SDH NO DATA"/>
      <sheetName val="TAP-146_SDH"/>
      <sheetName val="TAP-147_SDH"/>
      <sheetName val="TAP-148_SDH"/>
      <sheetName val="TAP-149_SDH"/>
      <sheetName val="TAP-150_SDH"/>
      <sheetName val="TAP-151_SDH"/>
      <sheetName val="TAP-152_SDH"/>
      <sheetName val="TAP-153_DT FROM JKT"/>
      <sheetName val="TAP-154_SDH"/>
      <sheetName val="TAP-155_SDH "/>
      <sheetName val="TAP-156_SDH"/>
      <sheetName val="TAP-157_SDH"/>
      <sheetName val="TAP-158_SDH"/>
      <sheetName val="TAP-159_SDH"/>
      <sheetName val="TAP-160_SDH"/>
      <sheetName val="TAP-161_SDH"/>
      <sheetName val="TAP-162_SDH "/>
      <sheetName val="TAP-163_SDH"/>
      <sheetName val="TAP-164_SDH"/>
      <sheetName val="TAP-165_SDH"/>
      <sheetName val="TAP-166_SDH"/>
      <sheetName val="TAP-167_SDH"/>
      <sheetName val="TAP-168_SDH"/>
      <sheetName val="TAP-169_SDH"/>
      <sheetName val="TAP-170_SDH"/>
      <sheetName val="TAP-171_SDH"/>
      <sheetName val="TAP-172_SDH"/>
      <sheetName val="TAP-173_SDH"/>
      <sheetName val="TAP-174_SDH"/>
      <sheetName val="TAP-175_SDH"/>
      <sheetName val="TAP-176_SDH"/>
      <sheetName val="TAP-177_SDH"/>
      <sheetName val="TAP-178_SDH"/>
      <sheetName val="TAP-179_SDH"/>
      <sheetName val="TAP-180_SDH"/>
      <sheetName val="TAP-181-SDH"/>
      <sheetName val="TAP-182_SDH"/>
      <sheetName val="TAP-183_SDH"/>
      <sheetName val="TAP-184_SDH"/>
      <sheetName val="TAP-185_SDH"/>
      <sheetName val="TAP-186_SDH"/>
      <sheetName val="TAP-187_SDH"/>
      <sheetName val="TAP-188_SDH"/>
      <sheetName val="TAP-189_SDH"/>
      <sheetName val="TAP-190_SDH"/>
      <sheetName val="TAP-191_NO FILE"/>
      <sheetName val="TAP-192_SDH"/>
      <sheetName val="TAP-193_SDH"/>
      <sheetName val="TAP-194_SDH"/>
      <sheetName val="TAP-195_SDH "/>
      <sheetName val="TAP-196_SDH"/>
      <sheetName val="TAP-197_SDH"/>
      <sheetName val="TAP-198_SDH"/>
      <sheetName val="TAP-199_SDH"/>
      <sheetName val="TAP-200_SDH"/>
      <sheetName val="SAMPLE "/>
      <sheetName val="ByWel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ow r="6">
          <cell r="K6">
            <v>427.66666666666669</v>
          </cell>
          <cell r="R6" t="str">
            <v>*</v>
          </cell>
        </row>
        <row r="7">
          <cell r="K7">
            <v>292</v>
          </cell>
          <cell r="R7" t="str">
            <v>*</v>
          </cell>
        </row>
        <row r="8">
          <cell r="K8" t="e">
            <v>#DIV/0!</v>
          </cell>
          <cell r="R8" t="str">
            <v>*</v>
          </cell>
        </row>
        <row r="9">
          <cell r="K9" t="e">
            <v>#DIV/0!</v>
          </cell>
          <cell r="R9" t="str">
            <v>*</v>
          </cell>
        </row>
        <row r="10">
          <cell r="K10" t="e">
            <v>#DIV/0!</v>
          </cell>
          <cell r="R10" t="str">
            <v>*</v>
          </cell>
        </row>
        <row r="11">
          <cell r="K11" t="e">
            <v>#DIV/0!</v>
          </cell>
          <cell r="R11" t="str">
            <v>*</v>
          </cell>
        </row>
        <row r="12">
          <cell r="K12" t="e">
            <v>#DIV/0!</v>
          </cell>
          <cell r="R12" t="str">
            <v>*</v>
          </cell>
        </row>
        <row r="13">
          <cell r="K13" t="e">
            <v>#DIV/0!</v>
          </cell>
          <cell r="R13" t="str">
            <v>*</v>
          </cell>
        </row>
        <row r="14">
          <cell r="K14" t="e">
            <v>#DIV/0!</v>
          </cell>
          <cell r="R14" t="str">
            <v>*</v>
          </cell>
        </row>
        <row r="15">
          <cell r="K15" t="e">
            <v>#DIV/0!</v>
          </cell>
          <cell r="R15" t="str">
            <v>*</v>
          </cell>
        </row>
        <row r="16">
          <cell r="K16" t="e">
            <v>#DIV/0!</v>
          </cell>
          <cell r="R16" t="str">
            <v>*</v>
          </cell>
        </row>
        <row r="17">
          <cell r="K17" t="e">
            <v>#DIV/0!</v>
          </cell>
          <cell r="R17" t="str">
            <v>*</v>
          </cell>
        </row>
        <row r="18">
          <cell r="K18" t="e">
            <v>#DIV/0!</v>
          </cell>
          <cell r="R18" t="str">
            <v>*</v>
          </cell>
        </row>
        <row r="19">
          <cell r="K19" t="e">
            <v>#DIV/0!</v>
          </cell>
          <cell r="R19" t="str">
            <v>*</v>
          </cell>
        </row>
        <row r="20">
          <cell r="K20" t="e">
            <v>#DIV/0!</v>
          </cell>
          <cell r="R20" t="str">
            <v>*</v>
          </cell>
        </row>
        <row r="21">
          <cell r="K21" t="e">
            <v>#DIV/0!</v>
          </cell>
          <cell r="R21" t="str">
            <v>*</v>
          </cell>
        </row>
        <row r="22">
          <cell r="K22" t="e">
            <v>#DIV/0!</v>
          </cell>
          <cell r="R22" t="str">
            <v>*</v>
          </cell>
        </row>
        <row r="23">
          <cell r="K23" t="e">
            <v>#DIV/0!</v>
          </cell>
          <cell r="R23" t="str">
            <v>*</v>
          </cell>
        </row>
        <row r="24">
          <cell r="K24" t="e">
            <v>#DIV/0!</v>
          </cell>
          <cell r="R24" t="str">
            <v>*</v>
          </cell>
        </row>
        <row r="25">
          <cell r="K25" t="e">
            <v>#DIV/0!</v>
          </cell>
          <cell r="R25" t="str">
            <v>*</v>
          </cell>
        </row>
        <row r="26">
          <cell r="K26" t="e">
            <v>#DIV/0!</v>
          </cell>
          <cell r="R26" t="str">
            <v>*</v>
          </cell>
        </row>
        <row r="27">
          <cell r="K27" t="e">
            <v>#DIV/0!</v>
          </cell>
          <cell r="R27" t="str">
            <v>*</v>
          </cell>
        </row>
        <row r="28">
          <cell r="K28" t="e">
            <v>#DIV/0!</v>
          </cell>
          <cell r="R28" t="str">
            <v>*</v>
          </cell>
        </row>
        <row r="29">
          <cell r="K29" t="e">
            <v>#DIV/0!</v>
          </cell>
          <cell r="R29" t="str">
            <v>*</v>
          </cell>
        </row>
        <row r="30">
          <cell r="K30" t="e">
            <v>#DIV/0!</v>
          </cell>
          <cell r="R30" t="str">
            <v>*</v>
          </cell>
        </row>
        <row r="31">
          <cell r="K31" t="e">
            <v>#DIV/0!</v>
          </cell>
          <cell r="R31" t="str">
            <v>*</v>
          </cell>
        </row>
        <row r="32">
          <cell r="K32" t="e">
            <v>#DIV/0!</v>
          </cell>
          <cell r="R32" t="str">
            <v>*</v>
          </cell>
        </row>
        <row r="33">
          <cell r="K33" t="e">
            <v>#DIV/0!</v>
          </cell>
          <cell r="R33" t="str">
            <v>*</v>
          </cell>
        </row>
        <row r="34">
          <cell r="K34" t="e">
            <v>#DIV/0!</v>
          </cell>
          <cell r="R34" t="str">
            <v>*</v>
          </cell>
        </row>
        <row r="35">
          <cell r="K35" t="e">
            <v>#DIV/0!</v>
          </cell>
          <cell r="R35" t="str">
            <v>*</v>
          </cell>
        </row>
        <row r="36">
          <cell r="K36" t="e">
            <v>#DIV/0!</v>
          </cell>
          <cell r="R36" t="str">
            <v>*</v>
          </cell>
        </row>
        <row r="37">
          <cell r="K37" t="e">
            <v>#DIV/0!</v>
          </cell>
          <cell r="R37" t="str">
            <v>*</v>
          </cell>
        </row>
        <row r="38">
          <cell r="K38" t="e">
            <v>#DIV/0!</v>
          </cell>
          <cell r="R38" t="str">
            <v>*</v>
          </cell>
        </row>
        <row r="39">
          <cell r="K39" t="e">
            <v>#DIV/0!</v>
          </cell>
          <cell r="R39" t="str">
            <v>*</v>
          </cell>
        </row>
        <row r="40">
          <cell r="K40" t="e">
            <v>#DIV/0!</v>
          </cell>
          <cell r="R40" t="str">
            <v>*</v>
          </cell>
        </row>
        <row r="41">
          <cell r="K41" t="e">
            <v>#DIV/0!</v>
          </cell>
          <cell r="R41" t="str">
            <v>*</v>
          </cell>
        </row>
        <row r="42">
          <cell r="K42" t="e">
            <v>#DIV/0!</v>
          </cell>
          <cell r="R42" t="str">
            <v>*</v>
          </cell>
        </row>
        <row r="43">
          <cell r="K43" t="e">
            <v>#DIV/0!</v>
          </cell>
          <cell r="R43" t="str">
            <v>*</v>
          </cell>
        </row>
        <row r="44">
          <cell r="K44" t="e">
            <v>#DIV/0!</v>
          </cell>
          <cell r="R44" t="str">
            <v>*</v>
          </cell>
        </row>
        <row r="45">
          <cell r="K45" t="e">
            <v>#DIV/0!</v>
          </cell>
          <cell r="R45" t="str">
            <v>*</v>
          </cell>
        </row>
        <row r="46">
          <cell r="K46" t="e">
            <v>#DIV/0!</v>
          </cell>
          <cell r="R46" t="str">
            <v>*</v>
          </cell>
        </row>
        <row r="47">
          <cell r="K47" t="e">
            <v>#DIV/0!</v>
          </cell>
          <cell r="R47" t="str">
            <v>*</v>
          </cell>
        </row>
        <row r="48">
          <cell r="K48" t="e">
            <v>#DIV/0!</v>
          </cell>
          <cell r="R48" t="str">
            <v>*</v>
          </cell>
        </row>
        <row r="49">
          <cell r="K49" t="e">
            <v>#DIV/0!</v>
          </cell>
          <cell r="R49" t="str">
            <v>*</v>
          </cell>
        </row>
        <row r="50">
          <cell r="K50" t="e">
            <v>#DIV/0!</v>
          </cell>
          <cell r="R50" t="str">
            <v>*</v>
          </cell>
        </row>
        <row r="51">
          <cell r="K51" t="e">
            <v>#DIV/0!</v>
          </cell>
          <cell r="R51" t="str">
            <v>*</v>
          </cell>
        </row>
        <row r="52">
          <cell r="K52" t="e">
            <v>#DIV/0!</v>
          </cell>
          <cell r="R52" t="str">
            <v>*</v>
          </cell>
        </row>
        <row r="53">
          <cell r="K53" t="e">
            <v>#DIV/0!</v>
          </cell>
          <cell r="R53" t="str">
            <v>*</v>
          </cell>
        </row>
        <row r="54">
          <cell r="K54" t="e">
            <v>#DIV/0!</v>
          </cell>
          <cell r="R54" t="str">
            <v>*</v>
          </cell>
        </row>
        <row r="55">
          <cell r="K55" t="e">
            <v>#DIV/0!</v>
          </cell>
          <cell r="R55" t="str">
            <v>*</v>
          </cell>
        </row>
        <row r="56">
          <cell r="K56" t="e">
            <v>#DIV/0!</v>
          </cell>
          <cell r="R56" t="str">
            <v>*</v>
          </cell>
        </row>
        <row r="57">
          <cell r="K57" t="e">
            <v>#DIV/0!</v>
          </cell>
          <cell r="R57" t="str">
            <v>*</v>
          </cell>
        </row>
        <row r="58">
          <cell r="K58" t="e">
            <v>#DIV/0!</v>
          </cell>
          <cell r="R58" t="str">
            <v>*</v>
          </cell>
        </row>
        <row r="59">
          <cell r="K59" t="e">
            <v>#DIV/0!</v>
          </cell>
          <cell r="R59" t="str">
            <v>*</v>
          </cell>
        </row>
        <row r="60">
          <cell r="K60" t="e">
            <v>#DIV/0!</v>
          </cell>
          <cell r="R60" t="str">
            <v>*</v>
          </cell>
        </row>
        <row r="61">
          <cell r="K61" t="e">
            <v>#DIV/0!</v>
          </cell>
          <cell r="R61" t="str">
            <v>*</v>
          </cell>
        </row>
        <row r="62">
          <cell r="K62" t="e">
            <v>#DIV/0!</v>
          </cell>
          <cell r="R62" t="str">
            <v>*</v>
          </cell>
        </row>
        <row r="63">
          <cell r="K63" t="e">
            <v>#DIV/0!</v>
          </cell>
          <cell r="R63" t="str">
            <v>*</v>
          </cell>
        </row>
        <row r="64">
          <cell r="K64" t="e">
            <v>#DIV/0!</v>
          </cell>
          <cell r="R64" t="str">
            <v>*</v>
          </cell>
        </row>
        <row r="65">
          <cell r="K65" t="e">
            <v>#DIV/0!</v>
          </cell>
          <cell r="R65" t="str">
            <v>*</v>
          </cell>
        </row>
        <row r="66">
          <cell r="K66" t="e">
            <v>#DIV/0!</v>
          </cell>
          <cell r="R66" t="str">
            <v>*</v>
          </cell>
        </row>
        <row r="67">
          <cell r="K67" t="e">
            <v>#DIV/0!</v>
          </cell>
          <cell r="R67" t="str">
            <v>*</v>
          </cell>
        </row>
        <row r="68">
          <cell r="K68" t="e">
            <v>#DIV/0!</v>
          </cell>
          <cell r="R68" t="str">
            <v>*</v>
          </cell>
        </row>
        <row r="69">
          <cell r="K69" t="e">
            <v>#DIV/0!</v>
          </cell>
          <cell r="R69" t="str">
            <v>*</v>
          </cell>
        </row>
        <row r="70">
          <cell r="K70" t="e">
            <v>#DIV/0!</v>
          </cell>
          <cell r="R70" t="str">
            <v>*</v>
          </cell>
        </row>
        <row r="71">
          <cell r="K71" t="e">
            <v>#DIV/0!</v>
          </cell>
          <cell r="R71" t="str">
            <v>*</v>
          </cell>
        </row>
        <row r="72">
          <cell r="K72" t="e">
            <v>#DIV/0!</v>
          </cell>
          <cell r="R72" t="str">
            <v>*</v>
          </cell>
        </row>
        <row r="73">
          <cell r="K73" t="e">
            <v>#DIV/0!</v>
          </cell>
          <cell r="R73" t="str">
            <v>*</v>
          </cell>
        </row>
        <row r="74">
          <cell r="K74" t="e">
            <v>#DIV/0!</v>
          </cell>
          <cell r="R74" t="str">
            <v>*</v>
          </cell>
        </row>
        <row r="75">
          <cell r="K75" t="e">
            <v>#DIV/0!</v>
          </cell>
          <cell r="R75" t="str">
            <v>*</v>
          </cell>
        </row>
        <row r="76">
          <cell r="K76" t="e">
            <v>#DIV/0!</v>
          </cell>
          <cell r="R76" t="str">
            <v>*</v>
          </cell>
        </row>
        <row r="77">
          <cell r="K77" t="e">
            <v>#DIV/0!</v>
          </cell>
          <cell r="R77" t="str">
            <v>*</v>
          </cell>
        </row>
        <row r="78">
          <cell r="K78" t="e">
            <v>#DIV/0!</v>
          </cell>
          <cell r="R78" t="str">
            <v>*</v>
          </cell>
        </row>
        <row r="79">
          <cell r="K79" t="e">
            <v>#DIV/0!</v>
          </cell>
          <cell r="R79" t="str">
            <v>*</v>
          </cell>
        </row>
        <row r="80">
          <cell r="K80" t="e">
            <v>#DIV/0!</v>
          </cell>
          <cell r="R80" t="str">
            <v>*</v>
          </cell>
        </row>
        <row r="81">
          <cell r="K81" t="e">
            <v>#DIV/0!</v>
          </cell>
          <cell r="R81" t="str">
            <v>*</v>
          </cell>
        </row>
        <row r="82">
          <cell r="K82" t="e">
            <v>#DIV/0!</v>
          </cell>
          <cell r="R82" t="str">
            <v>*</v>
          </cell>
        </row>
        <row r="83">
          <cell r="K83" t="e">
            <v>#DIV/0!</v>
          </cell>
          <cell r="R83" t="str">
            <v>*</v>
          </cell>
        </row>
        <row r="84">
          <cell r="K84" t="e">
            <v>#DIV/0!</v>
          </cell>
          <cell r="R84" t="str">
            <v>*</v>
          </cell>
        </row>
        <row r="85">
          <cell r="K85" t="e">
            <v>#DIV/0!</v>
          </cell>
          <cell r="R85" t="str">
            <v>*</v>
          </cell>
        </row>
        <row r="86">
          <cell r="K86" t="e">
            <v>#DIV/0!</v>
          </cell>
          <cell r="R86" t="str">
            <v>*</v>
          </cell>
        </row>
        <row r="87">
          <cell r="K87" t="e">
            <v>#DIV/0!</v>
          </cell>
          <cell r="R87" t="str">
            <v>*</v>
          </cell>
        </row>
        <row r="88">
          <cell r="K88" t="e">
            <v>#DIV/0!</v>
          </cell>
          <cell r="R88" t="str">
            <v>*</v>
          </cell>
        </row>
        <row r="89">
          <cell r="K89" t="e">
            <v>#DIV/0!</v>
          </cell>
          <cell r="R89" t="str">
            <v>*</v>
          </cell>
        </row>
        <row r="90">
          <cell r="K90" t="e">
            <v>#DIV/0!</v>
          </cell>
          <cell r="R90" t="str">
            <v>*</v>
          </cell>
        </row>
        <row r="91">
          <cell r="K91" t="e">
            <v>#DIV/0!</v>
          </cell>
          <cell r="R91" t="str">
            <v>*</v>
          </cell>
        </row>
        <row r="92">
          <cell r="K92" t="e">
            <v>#DIV/0!</v>
          </cell>
          <cell r="R92" t="str">
            <v>*</v>
          </cell>
        </row>
        <row r="93">
          <cell r="K93" t="e">
            <v>#DIV/0!</v>
          </cell>
          <cell r="R93" t="str">
            <v>*</v>
          </cell>
        </row>
        <row r="94">
          <cell r="K94" t="e">
            <v>#DIV/0!</v>
          </cell>
          <cell r="R94" t="str">
            <v>*</v>
          </cell>
        </row>
        <row r="95">
          <cell r="K95" t="e">
            <v>#DIV/0!</v>
          </cell>
          <cell r="R95" t="str">
            <v>*</v>
          </cell>
        </row>
        <row r="96">
          <cell r="K96" t="e">
            <v>#DIV/0!</v>
          </cell>
          <cell r="R96" t="str">
            <v>*</v>
          </cell>
        </row>
        <row r="97">
          <cell r="K97">
            <v>198.6</v>
          </cell>
          <cell r="R97">
            <v>25</v>
          </cell>
        </row>
        <row r="98">
          <cell r="K98">
            <v>181.93548387096774</v>
          </cell>
          <cell r="R98" t="str">
            <v>*</v>
          </cell>
        </row>
        <row r="99">
          <cell r="K99">
            <v>131.86206896551724</v>
          </cell>
          <cell r="R99" t="str">
            <v>*</v>
          </cell>
        </row>
        <row r="100">
          <cell r="K100">
            <v>159.38461538461539</v>
          </cell>
          <cell r="R100" t="str">
            <v>*</v>
          </cell>
        </row>
        <row r="101">
          <cell r="K101">
            <v>174</v>
          </cell>
          <cell r="R101" t="str">
            <v>*</v>
          </cell>
        </row>
        <row r="102">
          <cell r="K102">
            <v>160.03333333333333</v>
          </cell>
          <cell r="R102" t="str">
            <v>*</v>
          </cell>
        </row>
        <row r="103">
          <cell r="K103">
            <v>123.43333333333334</v>
          </cell>
          <cell r="R103" t="str">
            <v>*</v>
          </cell>
        </row>
        <row r="104">
          <cell r="K104">
            <v>96.466666666666669</v>
          </cell>
          <cell r="R104" t="str">
            <v>*</v>
          </cell>
        </row>
        <row r="105">
          <cell r="K105">
            <v>112.96666666666667</v>
          </cell>
          <cell r="R105" t="str">
            <v>*</v>
          </cell>
        </row>
        <row r="106">
          <cell r="K106">
            <v>101.12903225806451</v>
          </cell>
          <cell r="R106" t="str">
            <v>*</v>
          </cell>
        </row>
        <row r="107">
          <cell r="K107">
            <v>98.464285714285708</v>
          </cell>
          <cell r="R107" t="str">
            <v>*</v>
          </cell>
        </row>
        <row r="108">
          <cell r="K108">
            <v>96.064516129032256</v>
          </cell>
          <cell r="R108" t="str">
            <v>*</v>
          </cell>
        </row>
        <row r="109">
          <cell r="K109">
            <v>87.444444444444443</v>
          </cell>
          <cell r="R109" t="str">
            <v>*</v>
          </cell>
        </row>
        <row r="110">
          <cell r="K110">
            <v>142.35483870967741</v>
          </cell>
          <cell r="R110" t="str">
            <v>*</v>
          </cell>
        </row>
        <row r="111">
          <cell r="K111">
            <v>168.7</v>
          </cell>
          <cell r="R111" t="str">
            <v>*</v>
          </cell>
        </row>
        <row r="112">
          <cell r="K112">
            <v>164.57692307692307</v>
          </cell>
          <cell r="R112" t="str">
            <v>*</v>
          </cell>
        </row>
        <row r="113">
          <cell r="K113">
            <v>186.06451612903226</v>
          </cell>
          <cell r="R113" t="str">
            <v>*</v>
          </cell>
        </row>
      </sheetData>
      <sheetData sheetId="89"/>
      <sheetData sheetId="90"/>
      <sheetData sheetId="91"/>
      <sheetData sheetId="92"/>
      <sheetData sheetId="93"/>
      <sheetData sheetId="94"/>
      <sheetData sheetId="95"/>
      <sheetData sheetId="96"/>
      <sheetData sheetId="97"/>
      <sheetData sheetId="98"/>
      <sheetData sheetId="99"/>
      <sheetData sheetId="100"/>
      <sheetData sheetId="101" refreshError="1"/>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P Worksheet"/>
    </sheetNames>
    <sheetDataSet>
      <sheetData sheetId="0" refreshError="1"/>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2_x0000_n"/>
      <sheetName val="Daily Data"/>
      <sheetName val="Well Cost"/>
      <sheetName val="Plan vs Actual"/>
      <sheetName val="Master"/>
      <sheetName val="Pore Pressure"/>
      <sheetName val="PP Data 20&quot;"/>
    </sheetNames>
    <sheetDataSet>
      <sheetData sheetId="0" refreshError="1"/>
      <sheetData sheetId="1" refreshError="1"/>
      <sheetData sheetId="2" refreshError="1">
        <row r="2">
          <cell r="A2" t="str">
            <v xml:space="preserve">  ATTACHMENT 3 : FINAL WELL COST ESTIMATE</v>
          </cell>
        </row>
        <row r="4">
          <cell r="B4" t="str">
            <v xml:space="preserve">DATE </v>
          </cell>
          <cell r="E4">
            <v>37981.327969444443</v>
          </cell>
        </row>
        <row r="5">
          <cell r="B5" t="str">
            <v>CONTRACTOR</v>
          </cell>
          <cell r="D5" t="str">
            <v>:</v>
          </cell>
          <cell r="E5" t="str">
            <v>JAPAN DRILLING MALAYSIA</v>
          </cell>
        </row>
        <row r="6">
          <cell r="B6" t="str">
            <v>WELL NAME</v>
          </cell>
          <cell r="D6" t="str">
            <v>:</v>
          </cell>
          <cell r="E6" t="str">
            <v>BUNGA KAMELIA-1</v>
          </cell>
        </row>
        <row r="7">
          <cell r="B7" t="str">
            <v>RIG NAME/TYPE</v>
          </cell>
          <cell r="D7" t="str">
            <v>:</v>
          </cell>
          <cell r="E7" t="str">
            <v>HAKURYU-3 / SEMI-SUB</v>
          </cell>
        </row>
        <row r="9">
          <cell r="B9" t="str">
            <v>AFE NO</v>
          </cell>
          <cell r="D9" t="str">
            <v>:</v>
          </cell>
          <cell r="E9" t="str">
            <v>N.03.02PM301.03301</v>
          </cell>
        </row>
        <row r="10">
          <cell r="B10" t="str">
            <v>ESTIMATED COST</v>
          </cell>
          <cell r="D10" t="str">
            <v>:</v>
          </cell>
          <cell r="E10">
            <v>11981.8</v>
          </cell>
          <cell r="F10" t="str">
            <v>K RM</v>
          </cell>
          <cell r="G10">
            <v>3153.1052631578946</v>
          </cell>
          <cell r="H10" t="str">
            <v>K USD</v>
          </cell>
          <cell r="K10" t="str">
            <v>(DRY HOLE BASIS)</v>
          </cell>
        </row>
        <row r="11">
          <cell r="B11" t="str">
            <v>ESTIMATED DAYS</v>
          </cell>
          <cell r="D11" t="str">
            <v>:</v>
          </cell>
          <cell r="E11">
            <v>23</v>
          </cell>
          <cell r="F11" t="str">
            <v>Days</v>
          </cell>
          <cell r="G11">
            <v>23</v>
          </cell>
          <cell r="H11" t="str">
            <v>Days</v>
          </cell>
        </row>
        <row r="12">
          <cell r="B12" t="str">
            <v>EST. DAILY  COST</v>
          </cell>
          <cell r="E12">
            <v>520.94782608695652</v>
          </cell>
          <cell r="F12" t="str">
            <v>K RM</v>
          </cell>
          <cell r="G12">
            <v>137.09153318077801</v>
          </cell>
          <cell r="H12" t="str">
            <v>K USD</v>
          </cell>
        </row>
        <row r="14">
          <cell r="B14" t="str">
            <v>CURRENT COST</v>
          </cell>
          <cell r="E14">
            <v>8527.9673199399986</v>
          </cell>
          <cell r="F14" t="str">
            <v>K RM</v>
          </cell>
          <cell r="G14">
            <v>2244.2019262999997</v>
          </cell>
          <cell r="H14" t="str">
            <v>K USD</v>
          </cell>
        </row>
        <row r="15">
          <cell r="B15" t="str">
            <v>AFE BALANCE</v>
          </cell>
          <cell r="E15">
            <v>3453.8326800600007</v>
          </cell>
          <cell r="F15" t="str">
            <v>K RM</v>
          </cell>
          <cell r="G15">
            <v>908.90333685789483</v>
          </cell>
          <cell r="H15" t="str">
            <v>K USD</v>
          </cell>
        </row>
        <row r="16">
          <cell r="B16" t="str">
            <v xml:space="preserve">OPERATING DAYS  REMAINS </v>
          </cell>
          <cell r="F16">
            <v>6.6299013204510189</v>
          </cell>
          <cell r="G16" t="str">
            <v>DAYS</v>
          </cell>
        </row>
        <row r="17">
          <cell r="B17" t="str">
            <v>(WITHIN AFE BALANCE)</v>
          </cell>
        </row>
        <row r="19">
          <cell r="B19" t="str">
            <v>Description</v>
          </cell>
          <cell r="F19" t="str">
            <v>USD</v>
          </cell>
          <cell r="G19" t="str">
            <v>RM</v>
          </cell>
          <cell r="H19">
            <v>0</v>
          </cell>
          <cell r="J19" t="str">
            <v>Description</v>
          </cell>
          <cell r="M19" t="str">
            <v>USD</v>
          </cell>
          <cell r="N19" t="str">
            <v>RM</v>
          </cell>
        </row>
        <row r="20">
          <cell r="C20" t="str">
            <v>DRILLING</v>
          </cell>
          <cell r="K20" t="str">
            <v>RIG OPERATIONS</v>
          </cell>
          <cell r="L20">
            <v>0</v>
          </cell>
        </row>
        <row r="21">
          <cell r="A21">
            <v>1</v>
          </cell>
          <cell r="C21" t="str">
            <v>Tubing</v>
          </cell>
          <cell r="F21">
            <v>0</v>
          </cell>
          <cell r="G21">
            <v>0</v>
          </cell>
          <cell r="I21">
            <v>31</v>
          </cell>
          <cell r="K21" t="str">
            <v>Fuel, Water &amp; Lubricants</v>
          </cell>
          <cell r="M21">
            <v>87091</v>
          </cell>
          <cell r="N21">
            <v>330945.8</v>
          </cell>
        </row>
        <row r="22">
          <cell r="A22">
            <v>2</v>
          </cell>
          <cell r="C22" t="str">
            <v>Casing</v>
          </cell>
          <cell r="F22">
            <v>95048</v>
          </cell>
          <cell r="G22">
            <v>361182.39999999997</v>
          </cell>
          <cell r="I22">
            <v>32</v>
          </cell>
          <cell r="K22" t="str">
            <v>Communications</v>
          </cell>
          <cell r="M22">
            <v>9265</v>
          </cell>
          <cell r="N22">
            <v>35207</v>
          </cell>
        </row>
        <row r="23">
          <cell r="A23">
            <v>3</v>
          </cell>
          <cell r="C23" t="str">
            <v>Casing Accessories</v>
          </cell>
          <cell r="F23">
            <v>5523</v>
          </cell>
          <cell r="G23">
            <v>20987.399999999998</v>
          </cell>
          <cell r="I23">
            <v>34</v>
          </cell>
          <cell r="K23" t="str">
            <v>Rig / Rig Modification</v>
          </cell>
          <cell r="M23">
            <v>935560</v>
          </cell>
          <cell r="N23">
            <v>3555128</v>
          </cell>
        </row>
        <row r="24">
          <cell r="A24">
            <v>4</v>
          </cell>
          <cell r="C24" t="str">
            <v>Mud Chemicals</v>
          </cell>
          <cell r="F24">
            <v>42793.85</v>
          </cell>
          <cell r="G24">
            <v>162616.62999999998</v>
          </cell>
          <cell r="I24">
            <v>35</v>
          </cell>
          <cell r="K24" t="str">
            <v>Engineering &amp; Lab Services</v>
          </cell>
          <cell r="M24">
            <v>1309.5423000000001</v>
          </cell>
          <cell r="N24">
            <v>4976.2607399999997</v>
          </cell>
        </row>
        <row r="25">
          <cell r="A25">
            <v>5</v>
          </cell>
          <cell r="C25" t="str">
            <v>Barite / Bentonite</v>
          </cell>
          <cell r="F25">
            <v>8176.74</v>
          </cell>
          <cell r="G25">
            <v>31071.611999999997</v>
          </cell>
          <cell r="I25">
            <v>36</v>
          </cell>
          <cell r="K25" t="str">
            <v>Other Materials &amp; Supplies</v>
          </cell>
          <cell r="M25">
            <v>0</v>
          </cell>
          <cell r="N25">
            <v>0</v>
          </cell>
        </row>
        <row r="26">
          <cell r="A26">
            <v>6</v>
          </cell>
          <cell r="C26" t="str">
            <v>Cement &amp; Additives</v>
          </cell>
          <cell r="F26">
            <v>26332.59</v>
          </cell>
          <cell r="G26">
            <v>100063.84199999999</v>
          </cell>
        </row>
        <row r="27">
          <cell r="A27">
            <v>7</v>
          </cell>
          <cell r="C27" t="str">
            <v>Cementing Services</v>
          </cell>
          <cell r="F27">
            <v>14665.780000000002</v>
          </cell>
          <cell r="G27">
            <v>55729.964000000007</v>
          </cell>
        </row>
        <row r="28">
          <cell r="A28">
            <v>8</v>
          </cell>
          <cell r="C28" t="str">
            <v>Wellhead Equipment</v>
          </cell>
          <cell r="F28">
            <v>60000</v>
          </cell>
          <cell r="G28">
            <v>228000</v>
          </cell>
          <cell r="K28" t="str">
            <v>Sub-Total</v>
          </cell>
          <cell r="M28">
            <v>1033225.5423</v>
          </cell>
          <cell r="N28">
            <v>3926257.0607399996</v>
          </cell>
        </row>
        <row r="29">
          <cell r="A29">
            <v>9</v>
          </cell>
          <cell r="C29" t="str">
            <v>Wellhead Services</v>
          </cell>
          <cell r="F29">
            <v>16290.280000000008</v>
          </cell>
          <cell r="G29">
            <v>61903.064000000028</v>
          </cell>
        </row>
        <row r="30">
          <cell r="A30">
            <v>10</v>
          </cell>
          <cell r="C30" t="str">
            <v>Abandonment &amp; Suspension Mtrl</v>
          </cell>
          <cell r="F30">
            <v>0</v>
          </cell>
          <cell r="G30">
            <v>0</v>
          </cell>
          <cell r="K30" t="str">
            <v>LOGISTICS</v>
          </cell>
        </row>
        <row r="31">
          <cell r="A31">
            <v>11</v>
          </cell>
          <cell r="C31" t="str">
            <v>Other Drilling Services</v>
          </cell>
          <cell r="F31">
            <v>0</v>
          </cell>
          <cell r="G31">
            <v>0</v>
          </cell>
        </row>
        <row r="32">
          <cell r="A32">
            <v>12</v>
          </cell>
          <cell r="C32" t="str">
            <v>Liner Hanging Services</v>
          </cell>
          <cell r="F32">
            <v>0</v>
          </cell>
          <cell r="G32">
            <v>0</v>
          </cell>
          <cell r="I32">
            <v>37</v>
          </cell>
          <cell r="K32" t="str">
            <v>Helibase</v>
          </cell>
          <cell r="M32">
            <v>34490.320000000007</v>
          </cell>
          <cell r="N32">
            <v>131063.21600000001</v>
          </cell>
        </row>
        <row r="33">
          <cell r="A33">
            <v>13</v>
          </cell>
          <cell r="C33" t="str">
            <v>Fishing Services</v>
          </cell>
          <cell r="F33">
            <v>10771.656699999994</v>
          </cell>
          <cell r="G33">
            <v>40932.295459999972</v>
          </cell>
          <cell r="I33">
            <v>38</v>
          </cell>
          <cell r="K33" t="str">
            <v>Helicopter</v>
          </cell>
          <cell r="M33">
            <v>51394.570000000014</v>
          </cell>
          <cell r="N33">
            <v>195299.36600000004</v>
          </cell>
        </row>
        <row r="34">
          <cell r="A34">
            <v>14</v>
          </cell>
          <cell r="C34" t="str">
            <v xml:space="preserve">Inspection Services </v>
          </cell>
          <cell r="F34">
            <v>3273.893399999999</v>
          </cell>
          <cell r="G34">
            <v>12440.794919999995</v>
          </cell>
          <cell r="I34">
            <v>39</v>
          </cell>
          <cell r="K34" t="str">
            <v>Fixed Wing</v>
          </cell>
          <cell r="M34">
            <v>0</v>
          </cell>
          <cell r="N34">
            <v>0</v>
          </cell>
        </row>
        <row r="35">
          <cell r="A35">
            <v>15</v>
          </cell>
          <cell r="C35" t="str">
            <v>Bit &amp; Nozzles</v>
          </cell>
          <cell r="F35">
            <v>36500</v>
          </cell>
          <cell r="G35">
            <v>138700</v>
          </cell>
          <cell r="I35">
            <v>40</v>
          </cell>
          <cell r="K35" t="str">
            <v>Supply  Vessels</v>
          </cell>
          <cell r="M35">
            <v>277950</v>
          </cell>
          <cell r="N35">
            <v>1056210</v>
          </cell>
        </row>
        <row r="36">
          <cell r="A36">
            <v>16</v>
          </cell>
          <cell r="C36" t="str">
            <v>Coring Services</v>
          </cell>
          <cell r="F36">
            <v>0</v>
          </cell>
          <cell r="G36">
            <v>0</v>
          </cell>
          <cell r="I36">
            <v>41</v>
          </cell>
          <cell r="K36" t="str">
            <v>Supply Base</v>
          </cell>
          <cell r="M36">
            <v>37060</v>
          </cell>
          <cell r="N36">
            <v>140828</v>
          </cell>
        </row>
        <row r="37">
          <cell r="A37">
            <v>17</v>
          </cell>
          <cell r="C37" t="str">
            <v>MWD, D/Drlg, B'hole Services</v>
          </cell>
          <cell r="F37">
            <v>84775.229999999981</v>
          </cell>
          <cell r="G37">
            <v>322145.87399999989</v>
          </cell>
          <cell r="N37">
            <v>0</v>
          </cell>
        </row>
        <row r="38">
          <cell r="A38">
            <v>18</v>
          </cell>
          <cell r="C38" t="str">
            <v>Tubular Handling &amp; Running Serv.</v>
          </cell>
          <cell r="F38">
            <v>19965.084999999999</v>
          </cell>
          <cell r="G38">
            <v>75867.322999999989</v>
          </cell>
          <cell r="K38" t="str">
            <v>Sub-Total</v>
          </cell>
          <cell r="M38">
            <v>400894.89</v>
          </cell>
          <cell r="N38">
            <v>1523400.5819999999</v>
          </cell>
        </row>
        <row r="39">
          <cell r="A39">
            <v>19</v>
          </cell>
          <cell r="C39" t="str">
            <v>Mud Engineering Services</v>
          </cell>
          <cell r="F39">
            <v>11692.480000000001</v>
          </cell>
          <cell r="G39">
            <v>44431.424000000006</v>
          </cell>
        </row>
        <row r="40">
          <cell r="A40">
            <v>20</v>
          </cell>
          <cell r="C40" t="str">
            <v>Drillstring Tool Services</v>
          </cell>
          <cell r="F40">
            <v>3870.42</v>
          </cell>
          <cell r="G40">
            <v>14707.596</v>
          </cell>
        </row>
        <row r="41">
          <cell r="A41">
            <v>21</v>
          </cell>
          <cell r="C41" t="str">
            <v>Centrifuge</v>
          </cell>
          <cell r="F41">
            <v>8442.5990000000038</v>
          </cell>
          <cell r="G41">
            <v>32081.876200000013</v>
          </cell>
          <cell r="K41" t="str">
            <v>MANAGEMENT &amp; SUPERVISION</v>
          </cell>
        </row>
        <row r="42">
          <cell r="I42">
            <v>42</v>
          </cell>
          <cell r="K42" t="str">
            <v>Consumables / Fish</v>
          </cell>
          <cell r="M42">
            <v>0</v>
          </cell>
          <cell r="N42">
            <v>0</v>
          </cell>
        </row>
        <row r="43">
          <cell r="I43">
            <v>43</v>
          </cell>
          <cell r="K43" t="str">
            <v>Supervision</v>
          </cell>
          <cell r="M43">
            <v>64855</v>
          </cell>
          <cell r="N43">
            <v>246449</v>
          </cell>
        </row>
        <row r="44">
          <cell r="C44" t="str">
            <v>Sub-Total</v>
          </cell>
          <cell r="F44">
            <v>448121.60409999994</v>
          </cell>
          <cell r="G44">
            <v>1702862.09558</v>
          </cell>
          <cell r="I44">
            <v>44</v>
          </cell>
          <cell r="K44" t="str">
            <v>Other Corporate &amp; Admin Exp.</v>
          </cell>
          <cell r="M44">
            <v>0</v>
          </cell>
          <cell r="N44">
            <v>0</v>
          </cell>
        </row>
        <row r="46">
          <cell r="C46" t="str">
            <v>COMPLETION</v>
          </cell>
          <cell r="K46" t="str">
            <v>Sub-Total</v>
          </cell>
          <cell r="M46">
            <v>64855</v>
          </cell>
          <cell r="N46">
            <v>246449</v>
          </cell>
        </row>
        <row r="47">
          <cell r="A47">
            <v>22</v>
          </cell>
          <cell r="C47" t="str">
            <v>Completion Equipment</v>
          </cell>
          <cell r="F47">
            <v>0</v>
          </cell>
          <cell r="G47">
            <v>0</v>
          </cell>
        </row>
        <row r="48">
          <cell r="A48">
            <v>23</v>
          </cell>
          <cell r="C48" t="str">
            <v>Downhole Completion Services</v>
          </cell>
          <cell r="F48">
            <v>0</v>
          </cell>
          <cell r="G48">
            <v>0</v>
          </cell>
          <cell r="K48" t="str">
            <v>OTHER SERVICES</v>
          </cell>
        </row>
        <row r="49">
          <cell r="A49">
            <v>24</v>
          </cell>
          <cell r="C49" t="str">
            <v>Filtration Services</v>
          </cell>
          <cell r="F49">
            <v>0</v>
          </cell>
          <cell r="G49">
            <v>0</v>
          </cell>
          <cell r="I49">
            <v>45</v>
          </cell>
          <cell r="K49" t="str">
            <v>Rig Positioning Services</v>
          </cell>
          <cell r="M49">
            <v>5729.3510999999999</v>
          </cell>
          <cell r="N49">
            <v>21771.534179999999</v>
          </cell>
        </row>
        <row r="50">
          <cell r="A50">
            <v>25</v>
          </cell>
          <cell r="C50" t="str">
            <v>Tubing</v>
          </cell>
          <cell r="F50">
            <v>0</v>
          </cell>
          <cell r="G50">
            <v>0</v>
          </cell>
          <cell r="I50">
            <v>46</v>
          </cell>
          <cell r="K50" t="str">
            <v>Insurance</v>
          </cell>
          <cell r="M50">
            <v>56700</v>
          </cell>
          <cell r="N50">
            <v>215460</v>
          </cell>
        </row>
        <row r="51">
          <cell r="A51">
            <v>26</v>
          </cell>
          <cell r="C51" t="str">
            <v>Wireline Services</v>
          </cell>
          <cell r="F51">
            <v>0</v>
          </cell>
          <cell r="G51">
            <v>0</v>
          </cell>
          <cell r="I51">
            <v>47</v>
          </cell>
          <cell r="K51" t="str">
            <v>Drilling Site Investigation</v>
          </cell>
          <cell r="M51">
            <v>26191.297800000008</v>
          </cell>
          <cell r="N51">
            <v>99526.931640000024</v>
          </cell>
        </row>
        <row r="52">
          <cell r="I52">
            <v>48</v>
          </cell>
          <cell r="K52" t="str">
            <v>Weather Forecasting</v>
          </cell>
          <cell r="M52">
            <v>226.26999999999992</v>
          </cell>
          <cell r="N52">
            <v>859.82599999999968</v>
          </cell>
        </row>
        <row r="53">
          <cell r="C53" t="str">
            <v>Sub-Total</v>
          </cell>
          <cell r="F53">
            <v>0</v>
          </cell>
          <cell r="G53">
            <v>0</v>
          </cell>
        </row>
        <row r="54">
          <cell r="K54" t="str">
            <v>Sub-Total</v>
          </cell>
          <cell r="M54">
            <v>88846.918900000004</v>
          </cell>
          <cell r="N54">
            <v>337618.29182000004</v>
          </cell>
        </row>
        <row r="55">
          <cell r="C55" t="str">
            <v>FORMATION EVALUATION</v>
          </cell>
        </row>
        <row r="56">
          <cell r="A56">
            <v>27</v>
          </cell>
          <cell r="C56" t="str">
            <v>Mud Logging Services</v>
          </cell>
          <cell r="F56">
            <v>23186.369999999995</v>
          </cell>
          <cell r="G56">
            <v>88108.205999999976</v>
          </cell>
        </row>
        <row r="57">
          <cell r="A57">
            <v>28</v>
          </cell>
          <cell r="C57" t="str">
            <v>Electric/ Wireline Logging &amp; Perforations</v>
          </cell>
          <cell r="F57">
            <v>185071.60099999997</v>
          </cell>
          <cell r="G57">
            <v>703272.08379999979</v>
          </cell>
        </row>
        <row r="58">
          <cell r="A58">
            <v>29</v>
          </cell>
          <cell r="C58" t="str">
            <v>Production Test</v>
          </cell>
          <cell r="F58">
            <v>0</v>
          </cell>
          <cell r="G58">
            <v>0</v>
          </cell>
        </row>
        <row r="59">
          <cell r="A59">
            <v>30</v>
          </cell>
          <cell r="C59" t="str">
            <v>Logging While Drilling</v>
          </cell>
          <cell r="F59">
            <v>0</v>
          </cell>
          <cell r="G59">
            <v>0</v>
          </cell>
        </row>
        <row r="61">
          <cell r="C61" t="str">
            <v>Sub-Total</v>
          </cell>
          <cell r="F61">
            <v>208257.97099999996</v>
          </cell>
          <cell r="G61">
            <v>791380.28979999979</v>
          </cell>
          <cell r="K61" t="str">
            <v>TOTAL COST</v>
          </cell>
          <cell r="M61">
            <v>2244201.9262999999</v>
          </cell>
          <cell r="N61">
            <v>8527967.3199399989</v>
          </cell>
        </row>
        <row r="63">
          <cell r="C63" t="str">
            <v>Exchange Rate</v>
          </cell>
          <cell r="D63" t="str">
            <v>:</v>
          </cell>
          <cell r="E63">
            <v>3.8</v>
          </cell>
        </row>
      </sheetData>
      <sheetData sheetId="3" refreshError="1"/>
      <sheetData sheetId="4" refreshError="1"/>
      <sheetData sheetId="5" refreshError="1"/>
      <sheetData sheetId="6" refreshError="1"/>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REF"/>
      <sheetName val="Book1"/>
      <sheetName val="Tally(L)"/>
      <sheetName val="Run Sheet"/>
      <sheetName val="Single"/>
      <sheetName val="30Csg"/>
      <sheetName val="KBB-A BS20"/>
      <sheetName val="Kap. Alat (3)"/>
      <sheetName val="TAP-189_SDH"/>
      <sheetName val="Minyak-mitra"/>
      <sheetName val=""/>
      <sheetName val="R-1"/>
      <sheetName val="Report Long(Esso)"/>
      <sheetName val="BHA Cal"/>
      <sheetName val="TBM"/>
      <sheetName val="APD"/>
      <sheetName val="Bit Record"/>
      <sheetName val="General"/>
      <sheetName val="Data"/>
      <sheetName val="#REF!"/>
      <sheetName val="AHC Sub Assy.xls"/>
      <sheetName val="CWR Rate"/>
      <sheetName val="calculo de gas Total"/>
      <sheetName val="Run_Sheet"/>
      <sheetName val="A.08 Vol Calcs"/>
      <sheetName val="SO"/>
      <sheetName val="Book1.xls"/>
      <sheetName val="NEB-Wells"/>
      <sheetName val="DESBT"/>
      <sheetName val="MATERIAL"/>
      <sheetName val="3-DIV5"/>
      <sheetName val="Dropdown"/>
      <sheetName val="SENSITIVITAS"/>
      <sheetName val="PERHITUNGAN  KEEKONOMIAN"/>
      <sheetName val="CAP"/>
      <sheetName val="Price"/>
      <sheetName val="Volumes"/>
      <sheetName val="lamp-3.1"/>
      <sheetName val="Parts"/>
      <sheetName val="Page 1"/>
      <sheetName val="010SCH_2"/>
      <sheetName val="PipeData"/>
      <sheetName val="Geodetic report"/>
      <sheetName val="D.B"/>
      <sheetName val="BHA 10 (WBCU - RCJB)"/>
      <sheetName val="DB3"/>
      <sheetName val="C1-D"/>
      <sheetName val="Case"/>
      <sheetName val="Input"/>
      <sheetName val="ACCR - Drilling - Jan'2010.xls"/>
      <sheetName val="Tubular Tally"/>
      <sheetName val="laroux"/>
      <sheetName val="TransIn"/>
      <sheetName val="SCH"/>
      <sheetName val="SYS EQ"/>
      <sheetName val="DKF"/>
      <sheetName val="SYS_EQ"/>
      <sheetName val="Sched23"/>
      <sheetName val="인원현황"/>
      <sheetName val="FEBRUARY-2004"/>
      <sheetName val="IN tranit Analysis"/>
      <sheetName val="Control"/>
      <sheetName val="IN_tranit_Analysis"/>
      <sheetName val="Ticket"/>
      <sheetName val="taux"/>
      <sheetName val="Equip - Upper"/>
      <sheetName val="SUMMARY"/>
      <sheetName val="DETAIL PROV DBT CLT"/>
      <sheetName val="IM SIS"/>
      <sheetName val="Journal SPS-0206"/>
      <sheetName val="2Net"/>
      <sheetName val="Payroll Analysis"/>
      <sheetName val="201201"/>
      <sheetName val="Gifts"/>
      <sheetName val="209010 data (2)"/>
      <sheetName val="2069 - OFS GAIN&amp;LOSS ALLOCATION"/>
      <sheetName val="2054 - OFS GAIN&amp;LOSS ALLOCATION"/>
      <sheetName val="1987 - OFS GAIN&amp;LOSS ALLOCATION"/>
      <sheetName val="last allocation JV"/>
      <sheetName val="JVs - 126410"/>
      <sheetName val="latest JV upload"/>
      <sheetName val="ok JVs - latest"/>
      <sheetName val="ok MSK ALLOCATION JV"/>
      <sheetName val="ok JVs - 2812019"/>
      <sheetName val="ok JV - SRD 64399401"/>
      <sheetName val="ok WG COST RJV"/>
      <sheetName val="ok JVs - 2812019 &amp; other"/>
      <sheetName val="ok JV - SRD Ukhta"/>
      <sheetName val="BARCHAT"/>
      <sheetName val="\_x0000_=C:=C:\Documents and Settings"/>
      <sheetName val="Tally"/>
      <sheetName val="Q-HP-11"/>
      <sheetName val="4 Analysis"/>
      <sheetName val="Q-HP-18"/>
      <sheetName val="Q-HP-36"/>
      <sheetName val="C"/>
      <sheetName val="Q-HP-31"/>
      <sheetName val="Q(HP)"/>
      <sheetName val="Q-HP-20"/>
      <sheetName val="Q-HP-37"/>
      <sheetName val="SCHEDULE"/>
      <sheetName val="Q-HP-39"/>
      <sheetName val="FF-3"/>
      <sheetName val="Q-HP-23"/>
      <sheetName val="Q-HP-14"/>
      <sheetName val="FF-2 (1)"/>
      <sheetName val="Q-HP-17"/>
      <sheetName val="Q-HP-16"/>
      <sheetName val="Q-HP-38"/>
      <sheetName val="Q-HP-25"/>
      <sheetName val="1 LeadSchedule"/>
      <sheetName val="FORMC94"/>
      <sheetName val="Q-HP-26"/>
      <sheetName val="Q-HP-27"/>
      <sheetName val="Audit Sch"/>
      <sheetName val="Q-HP-28"/>
      <sheetName val="Q-HP-24"/>
      <sheetName val="Q-HP-45"/>
      <sheetName val="F"/>
      <sheetName val="U2 - Sales"/>
      <sheetName val="F31"/>
      <sheetName val="B"/>
      <sheetName val="Q-HP-41"/>
      <sheetName val="Q-HP-33"/>
      <sheetName val="Q-HP-19"/>
      <sheetName val="Q-HP-34"/>
      <sheetName val="Q-HP-40"/>
      <sheetName val="Hp"/>
      <sheetName val="gl"/>
      <sheetName val="DFA"/>
      <sheetName val="Q-HP-12"/>
      <sheetName val="Q-HP-42"/>
      <sheetName val="Q-HP-30"/>
      <sheetName val="Q-HP-29"/>
      <sheetName val="Q-HP-21"/>
      <sheetName val="Q-HP-43"/>
      <sheetName val="FSA"/>
      <sheetName val="AFA"/>
      <sheetName val="65 FINANCE"/>
      <sheetName val="Q-HP-22"/>
      <sheetName val="BPR"/>
      <sheetName val="MFA"/>
      <sheetName val="Q-HP-35"/>
      <sheetName val="K5-1"/>
      <sheetName val="61 HR"/>
      <sheetName val="CA"/>
      <sheetName val="COMP00"/>
      <sheetName val="Q-HP-32"/>
      <sheetName val="FF-4"/>
      <sheetName val="Q-HP-15"/>
      <sheetName val="Q-HP-44"/>
      <sheetName val="Q-HP-13"/>
      <sheetName val="O4_CA"/>
      <sheetName val="O5_IBA"/>
      <sheetName val="F-3"/>
      <sheetName val="costing"/>
      <sheetName val="MatCust"/>
      <sheetName val="Sales Price"/>
      <sheetName val="TC"/>
      <sheetName val="Disposal"/>
      <sheetName val="FA_Rec"/>
      <sheetName val="P12.4"/>
      <sheetName val="FF-2"/>
      <sheetName val="FF-6"/>
      <sheetName val="depn-Sep 03"/>
      <sheetName val="D"/>
      <sheetName val="FF-13"/>
      <sheetName val="B_Sheet"/>
      <sheetName val="Notes"/>
      <sheetName val="P&amp;L"/>
      <sheetName val="TBal"/>
      <sheetName val="Cum.91-93"/>
      <sheetName val="Dec 94"/>
      <sheetName val="SCH B"/>
      <sheetName val="Q_HP_44"/>
      <sheetName val="EXIT"/>
      <sheetName val="C-63"/>
      <sheetName val="Profit &amp; loss"/>
      <sheetName val="FSL-1"/>
      <sheetName val="F-1&amp;F-2"/>
      <sheetName val="F-4"/>
      <sheetName val="Kastoria"/>
      <sheetName val="Suretide"/>
      <sheetName val="ad"/>
      <sheetName val="Safetide"/>
      <sheetName val="COM"/>
      <sheetName val="Prod"/>
      <sheetName val="accumdeprn"/>
      <sheetName val="addl cost"/>
      <sheetName val="BUDGET2006"/>
      <sheetName val="RM Prices - Overheads"/>
      <sheetName val="Production"/>
      <sheetName val="cover"/>
      <sheetName val="ADD NA"/>
      <sheetName val="FF-21(a)"/>
      <sheetName val="FF-21"/>
      <sheetName val="Addition"/>
      <sheetName val="CA-O7"/>
      <sheetName val="TB Worksheet"/>
      <sheetName val="ADD"/>
      <sheetName val="威娜"/>
      <sheetName val="3 P&amp;L "/>
      <sheetName val="PA"/>
      <sheetName val="10"/>
      <sheetName val="CA Sheet"/>
      <sheetName val="FF_13"/>
      <sheetName val="cashflowcomp"/>
      <sheetName val="REVISED"/>
      <sheetName val="A3-1"/>
      <sheetName val="LOOSECHKLIST"/>
      <sheetName val="PRICE @ 31 Jan 2000"/>
      <sheetName val="CP"/>
      <sheetName val="JDE P&amp;L"/>
      <sheetName val="SCHL20"/>
      <sheetName val="Dev List"/>
      <sheetName val="FS"/>
      <sheetName val="SupportingData"/>
      <sheetName val="Lists"/>
      <sheetName val="Sheet2 (2)"/>
      <sheetName val="SONOLOG"/>
      <sheetName val="WELLTEST"/>
      <sheetName val="PGE Drilling Code"/>
      <sheetName val="WellTestData1"/>
      <sheetName val="Events1"/>
      <sheetName val="FAI4"/>
      <sheetName val="FEED Staffing Plan"/>
      <sheetName val="Data "/>
      <sheetName val="BS 2003"/>
      <sheetName val="FRN IDR"/>
      <sheetName val="9N.2"/>
      <sheetName val="Apotik Roll BAck"/>
      <sheetName val="klien"/>
      <sheetName val="O-1"/>
      <sheetName val="O-3"/>
      <sheetName val="O-5"/>
      <sheetName val="SALES JUN07"/>
      <sheetName val="C Section"/>
      <sheetName val="TAX LIST"/>
      <sheetName val="P&amp;L98"/>
      <sheetName val="Lead"/>
      <sheetName val="GeneralInfo"/>
      <sheetName val="data_val"/>
      <sheetName val="Scenario"/>
      <sheetName val="PSC"/>
      <sheetName val="DB4"/>
      <sheetName val="98-02E&amp;PSUM"/>
      <sheetName val="ATTR16.2A"/>
      <sheetName val="Tabel"/>
      <sheetName val="IN HOLE TALLY"/>
      <sheetName val="FLUID RECIPE"/>
      <sheetName val="SO2"/>
      <sheetName val="SO3"/>
      <sheetName val="SO4"/>
      <sheetName val="DI-ESTI"/>
      <sheetName val="Index"/>
      <sheetName val="Staff Growth"/>
      <sheetName val="Cust"/>
      <sheetName val="\"/>
      <sheetName val="RIG_FL_1"/>
      <sheetName val="Source"/>
      <sheetName val="BLR 1"/>
      <sheetName val="GEN"/>
      <sheetName val="GAS"/>
      <sheetName val="DEAE"/>
      <sheetName val="BLR2"/>
      <sheetName val="BLR3"/>
      <sheetName val="BLR4"/>
      <sheetName val="BLR5"/>
      <sheetName val="DEM"/>
      <sheetName val="SAM"/>
      <sheetName val="CHEM"/>
      <sheetName val="COP"/>
      <sheetName val="393585-DJS"/>
      <sheetName val="CISI INJ FITTING"/>
      <sheetName val="VESI-522444-DJSrev"/>
      <sheetName val="Prefab"/>
      <sheetName val="견적DETAIL"/>
      <sheetName val="견적"/>
      <sheetName val="시행(HD)"/>
      <sheetName val="시행(1)"/>
      <sheetName val="장비동원 (F)"/>
      <sheetName val="공사비 내역 (가)"/>
      <sheetName val="인건비"/>
      <sheetName val="자재비"/>
      <sheetName val="eq_data"/>
      <sheetName val="총괄표"/>
      <sheetName val="간접비항목"/>
      <sheetName val="TB_PE"/>
      <sheetName val="A4.3"/>
      <sheetName val="INSENTIF"/>
      <sheetName val="Reserves"/>
      <sheetName val="trajectory"/>
      <sheetName val="FAI-1"/>
      <sheetName val="ng-3"/>
      <sheetName val="DOR_ENGLISH (1)"/>
      <sheetName val="SCABLINER"/>
      <sheetName val="5-Peralatan"/>
      <sheetName val="Well Cost"/>
      <sheetName val="SHIP"/>
      <sheetName val="DATA INPUT_WI Z7 MONITORING"/>
      <sheetName val="Sheet4"/>
      <sheetName val="P1. TOP"/>
      <sheetName val="BS_2003"/>
      <sheetName val="FRN_IDR"/>
      <sheetName val="P1__TOP"/>
      <sheetName val="U.1.4.6 Tea"/>
      <sheetName val="U.1.4.3 Rubber"/>
      <sheetName val="U.1.4.5 Palm"/>
      <sheetName val="U.1.4.2 Summary Sales"/>
      <sheetName val="Sales Report MKTG"/>
      <sheetName val="U.1.4.4 Sugar"/>
      <sheetName val="Ex_Rate"/>
      <sheetName val="Ex-Rate"/>
      <sheetName val="Permanent info"/>
      <sheetName val="CRA-Detail"/>
      <sheetName val="Marshal"/>
      <sheetName val="C13"/>
      <sheetName val="CDYW"/>
      <sheetName val="Module2"/>
      <sheetName val="Links"/>
      <sheetName val="AA.1.1 BNI"/>
      <sheetName val="EX RATE"/>
      <sheetName val="DAT-1"/>
      <sheetName val="entry"/>
      <sheetName val="Daf_Isi"/>
      <sheetName val="1"/>
      <sheetName val="2"/>
      <sheetName val="3"/>
      <sheetName val="4"/>
      <sheetName val="5"/>
      <sheetName val="6"/>
      <sheetName val="7"/>
      <sheetName val="8"/>
      <sheetName val="9"/>
      <sheetName val="11"/>
      <sheetName val="12"/>
      <sheetName val="13"/>
      <sheetName val="14"/>
      <sheetName val="15"/>
      <sheetName val="16"/>
      <sheetName val="17"/>
      <sheetName val="18"/>
      <sheetName val="19"/>
      <sheetName val="20"/>
      <sheetName val="21"/>
      <sheetName val="SAD"/>
      <sheetName val="Master"/>
      <sheetName val="Detail"/>
      <sheetName val="925 - ok"/>
      <sheetName val="DES 02"/>
      <sheetName val="Trading Statement"/>
      <sheetName val="lm7-11"/>
      <sheetName val="laru-Sawit"/>
      <sheetName val="bez.karpel"/>
      <sheetName val="lembar kerja"/>
      <sheetName val="Profile"/>
      <sheetName val="FS-FORECAST"/>
      <sheetName val="LEADSCHEDULE"/>
      <sheetName val="As"/>
      <sheetName val="TB"/>
      <sheetName val="Akomodasi"/>
      <sheetName val="DIRECT COST"/>
      <sheetName val="_REF"/>
      <sheetName val="HrgBhn"/>
      <sheetName val="TBSv"/>
      <sheetName val="II"/>
      <sheetName val="MASTER_INPUT"/>
      <sheetName val="indrct dtl"/>
      <sheetName val="wp"/>
      <sheetName val="SPT"/>
      <sheetName val="Pendingan Pbg &amp; Skbm"/>
      <sheetName val="Temuan Pbg"/>
      <sheetName val="Temuan Skbm"/>
      <sheetName val="장할생활 (2)"/>
      <sheetName val="치솔실적"/>
      <sheetName val="여신현황"/>
      <sheetName val="주요품목"/>
      <sheetName val="품목별8"/>
      <sheetName val="총합계"/>
      <sheetName val="품목별1"/>
      <sheetName val="품목별2"/>
      <sheetName val="품목별3"/>
      <sheetName val="품목별4"/>
      <sheetName val="품목별5"/>
      <sheetName val="품목별6"/>
      <sheetName val="품목별7"/>
      <sheetName val="NAV0"/>
      <sheetName val="인원"/>
      <sheetName val="영업현황"/>
      <sheetName val="주요품목거래율"/>
      <sheetName val="자산"/>
      <sheetName val="영업상황"/>
      <sheetName val="손익1"/>
      <sheetName val="손익2"/>
      <sheetName val="자체판매"/>
      <sheetName val="수금현황"/>
      <sheetName val="시장현황분석"/>
      <sheetName val="Sheet6"/>
      <sheetName val="Sheet7"/>
      <sheetName val="Sheet8"/>
      <sheetName val="유1야"/>
      <sheetName val="유2야"/>
      <sheetName val="장할생활 _2_"/>
      <sheetName val="슬림형변경"/>
      <sheetName val="COGS"/>
      <sheetName val="KPI sheet"/>
      <sheetName val="FREIGHT DE COPACKERS"/>
      <sheetName val="_x0000__x0000__x0000__x0000__x0000__x0000__x0000__x0000__x0000__x0000__x0000__x0000__x0000__xffff_翿_x0000__x0000_"/>
      <sheetName val="KN"/>
      <sheetName val="_x0000_Ḡ@匠믫_x0000__x0000_邰믫_x0000__x0000__x0000__x0000__x0000__x0000__x0000__x0000__x000a__x0000__x000c__x0000_员믫_x0000__x0000_厨믫Ə_x0004_㨘?"/>
      <sheetName val="_x0005_Ā_x000c_켸믫쁛쁈_x0000__x0000_쎠蛤_x0000__x0000_"/>
      <sheetName val="_x0000__x0000_̃̃̃̃̃̃̃̃̃̃̃̃̃̃̃"/>
      <sheetName val="7월급여"/>
      <sheetName val="Template"/>
      <sheetName val="?????????????_xffff_翿??"/>
      <sheetName val="?Ḡ@匠믫??邰믫????????_x000a_?_x000c_?员믫??厨믫Ə_x0004_㨘?"/>
      <sheetName val="_x0005_Ā_x000c_켸믫쁛쁈??쎠蛤??"/>
      <sheetName val="??̃̃̃̃̃̃̃̃̃̃̃̃̃̃̃"/>
      <sheetName val="Ḡ@匠믫_x0000_邰믫_x0000__x000a__x000c__x0000_员믫_x0000_厨믫Ə_x0004_㨘?_x0000__x0005__x0000__x0003__x0016_Ā_x000c_ccAp"/>
      <sheetName val="Ḡ@匠믫?邰믫?_x000a__x000c_?员믫?厨믫Ə_x0004_㨘??_x0005_?_x0003__x0016_Ā_x000c_ccAp"/>
      <sheetName val="_x0000__x0000__x0000__x0000__x0000__x0000__x0000__x0000__x0000__x000d__x0005_Ā_x000c_筈믪쁃쁃_x0000__x0000__xdbf8_蜝_x0000__x0000__x0000_ƀ_x0000__x0000__x0000__x0000__x0000__x0000_"/>
      <sheetName val="_x0000__x0002__x0000_ Ⰰ_x0000_＀﷯ѿࠀ_x0006__x0000__x0000__x0000__x0000__x0000__x0000__x0000_頀䴅ༀ_x0000__xffff_僿䴀倀䴀䀀䴆_x0000_"/>
      <sheetName val="_x0004_Ā_x0008__x0002_"/>
      <sheetName val="수보제한 (2)"/>
      <sheetName val="불스원"/>
      <sheetName val="슈마커"/>
      <sheetName val="슈마커알바"/>
      <sheetName val="슈마커알바 (2)"/>
      <sheetName val="슈마커알바 (3)"/>
      <sheetName val="Reckitt"/>
      <sheetName val="???? (2)"/>
      <sheetName val="Ḡ@匠믫邰믫_x000a__x000c__x0000_员믫厨믫Ə_x0004_㨘?_x0000__x0005__x0000__x0003__x0016_Ā_x000c_ccApp_x0000_Ȑ"/>
      <sheetName val="_x0005_Ā_x000c_켸믫쁛쁈"/>
      <sheetName val="YTD"/>
      <sheetName val="203270-SB001-0341-B"/>
      <sheetName val="_x000d__x0005_Ā_x000c_筈믪쁃쁃_xdbf8_蜝ƀ篘믪䀀热崎_x0000__x0004__x0000_崉"/>
      <sheetName val="_x0002__x0000_ Ⰰ＀﷯ѿࠀ_x0006__x0000_頀䴅ༀ_xffff_僿䴀倀䴀䀀䴆"/>
      <sheetName val="_x0000__x0000__x0000__x0000__x0000__x0000__x0000__x0000__x0000__x000a__x0005_Ā_x000c_筈믪쁃쁃_x0000__x0000__xdbf8_蜝_x0000__x0000__x0000_ƀ_x0000__x0000__x0000__x0000__x0000__x0000_"/>
      <sheetName val="______________xffff_翿__"/>
      <sheetName val="_Ḡ@匠믫__邰믫___________x000c__员믫__厨믫Ə_x0004_㨘_"/>
      <sheetName val="_x0005_Ā_x000c_켸믫쁛쁈__쎠蛤__"/>
      <sheetName val="__̃̃̃̃̃̃̃̃̃̃̃̃̃̃̃"/>
      <sheetName val="Ḡ@匠믫"/>
      <sheetName val="Ḡ@匠믫_邰믫___x000c__员믫_厨믫Ə_x0004_㨘___x0005___x0003__x0016_Ā_x000c_ccAp"/>
      <sheetName val="Instructions."/>
      <sheetName val="Pivot"/>
      <sheetName val="Transfer Price 2014 H2 SG HUB.x"/>
      <sheetName val="Tax PU"/>
      <sheetName val="A"/>
      <sheetName val="_x000a__x0005_Ā_x000c_筈믪쁃쁃_xdbf8_蜝ƀ篘믪䀀热崎_x0000__x0004__x0000_崉"/>
      <sheetName val=" new Codes used"/>
      <sheetName val="In put data"/>
      <sheetName val="ARA"/>
      <sheetName val="Tabela Preços"/>
      <sheetName val="Sheet2_x0000__x0000__x0000__x0000__x0000__x0000__x0000__x0000_"/>
      <sheetName val="stdd costBPCS"/>
      <sheetName val="h:mm:ss.AM/PM_x0000__x0008_hh:mm:ss_x0000__x0000__x0000_ _x0000__x0001__x0001_֞"/>
      <sheetName val="CS"/>
      <sheetName val="ONE AMC"/>
      <sheetName val="Schick Volume"/>
      <sheetName val="Cont"/>
      <sheetName val="Ofreng"/>
      <sheetName val="Cash Expense March-96"/>
      <sheetName val="[Book1.xls]___C__C__Documents_2"/>
      <sheetName val="LAPISAN a7"/>
      <sheetName val="Ḡ@匠믫邰믫_x000a__x000c_"/>
      <sheetName val="_x000d__x0005_Ā_x000c_筈믪쁃쁃_xdbf8_蜝ƀ篘믪䀀热崎"/>
      <sheetName val="_x0002_"/>
      <sheetName val="_x000a__x0005_Ā_x000c_筈믪쁃쁃_xdbf8_蜝ƀ篘믪䀀热崎"/>
      <sheetName val="h:mm:ss.AM/P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ow r="1">
          <cell r="B1" t="str">
            <v>MEC_NO</v>
          </cell>
        </row>
      </sheetData>
      <sheetData sheetId="56" refreshError="1"/>
      <sheetData sheetId="57" refreshError="1"/>
      <sheetData sheetId="58" refreshError="1"/>
      <sheetData sheetId="59" refreshError="1"/>
      <sheetData sheetId="60" refreshError="1"/>
      <sheetData sheetId="61">
        <row r="3">
          <cell r="B3">
            <v>167720</v>
          </cell>
        </row>
      </sheetData>
      <sheetData sheetId="62">
        <row r="1">
          <cell r="B1" t="str">
            <v>MEC_NO</v>
          </cell>
        </row>
      </sheetData>
      <sheetData sheetId="63">
        <row r="3">
          <cell r="B3">
            <v>167720</v>
          </cell>
        </row>
      </sheetData>
      <sheetData sheetId="64">
        <row r="3">
          <cell r="B3">
            <v>167720</v>
          </cell>
        </row>
      </sheetData>
      <sheetData sheetId="65">
        <row r="6">
          <cell r="F6" t="str">
            <v>Units</v>
          </cell>
        </row>
      </sheetData>
      <sheetData sheetId="66" refreshError="1"/>
      <sheetData sheetId="67" refreshError="1"/>
      <sheetData sheetId="68">
        <row r="3">
          <cell r="B3">
            <v>167720</v>
          </cell>
        </row>
      </sheetData>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ow r="3">
          <cell r="B3">
            <v>167720</v>
          </cell>
        </row>
      </sheetData>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ow r="1">
          <cell r="B1" t="str">
            <v>MEC_NO</v>
          </cell>
        </row>
      </sheetData>
      <sheetData sheetId="97" refreshError="1"/>
      <sheetData sheetId="98" refreshError="1"/>
      <sheetData sheetId="99"/>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sheetData sheetId="131" refreshError="1"/>
      <sheetData sheetId="132"/>
      <sheetData sheetId="133" refreshError="1"/>
      <sheetData sheetId="134"/>
      <sheetData sheetId="135" refreshError="1"/>
      <sheetData sheetId="136" refreshError="1"/>
      <sheetData sheetId="137" refreshError="1"/>
      <sheetData sheetId="138" refreshError="1"/>
      <sheetData sheetId="139" refreshError="1"/>
      <sheetData sheetId="140" refreshError="1"/>
      <sheetData sheetId="141" refreshError="1"/>
      <sheetData sheetId="142"/>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ow r="3">
          <cell r="B3">
            <v>167720</v>
          </cell>
        </row>
      </sheetData>
      <sheetData sheetId="172" refreshError="1"/>
      <sheetData sheetId="173" refreshError="1"/>
      <sheetData sheetId="174" refreshError="1"/>
      <sheetData sheetId="175"/>
      <sheetData sheetId="176">
        <row r="3">
          <cell r="B3">
            <v>167720</v>
          </cell>
        </row>
      </sheetData>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ow r="3">
          <cell r="B3">
            <v>167720</v>
          </cell>
        </row>
      </sheetData>
      <sheetData sheetId="257" refreshError="1"/>
      <sheetData sheetId="258" refreshError="1"/>
      <sheetData sheetId="259">
        <row r="3">
          <cell r="B3">
            <v>167720</v>
          </cell>
        </row>
      </sheetData>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sheetData sheetId="306"/>
      <sheetData sheetId="307"/>
      <sheetData sheetId="308"/>
      <sheetData sheetId="309"/>
      <sheetData sheetId="310"/>
      <sheetData sheetId="311"/>
      <sheetData sheetId="312"/>
      <sheetData sheetId="313"/>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M"/>
    </sheetNames>
    <sheetDataSet>
      <sheetData sheetId="0" refreshError="1"/>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XXXXXXXXX"/>
      <sheetName val="ikh-1 (2)"/>
      <sheetName val="ikh-2 (2)"/>
      <sheetName val="ikh-3 (2)"/>
      <sheetName val="ikh-4 (2)"/>
      <sheetName val="Cover (2)"/>
      <sheetName val="Cover"/>
      <sheetName val="2005"/>
      <sheetName val="2006 (01 Apr)"/>
      <sheetName val="RK"/>
      <sheetName val="Minyak"/>
      <sheetName val="Minyak (3th)"/>
      <sheetName val="Real Myk"/>
      <sheetName val="GRF-Oil"/>
      <sheetName val="Gas"/>
      <sheetName val="Struktur Gas"/>
      <sheetName val="Gas (3th)"/>
      <sheetName val="ABI 06"/>
      <sheetName val="ABI 06 (1)"/>
      <sheetName val="Abi (3th)"/>
      <sheetName val="Singkat ABI"/>
      <sheetName val="Jus ABI"/>
      <sheetName val="Exsum"/>
      <sheetName val="F7-area"/>
      <sheetName val="F7 (3th)"/>
      <sheetName val="Just Abo"/>
      <sheetName val="F8.5-OWN"/>
      <sheetName val="Rugila"/>
      <sheetName val="ikh-1"/>
      <sheetName val="ikh-2"/>
      <sheetName val="ikh-3"/>
      <sheetName val="ikh-4"/>
      <sheetName val="DOH"/>
      <sheetName val="F8_5_OWN"/>
      <sheetName val="REKAP(A)"/>
      <sheetName val="16.1"/>
      <sheetName val="16.2"/>
      <sheetName val="Program"/>
      <sheetName val="KONS DIT HULU"/>
      <sheetName val="100%"/>
      <sheetName val="2004"/>
      <sheetName val="sort by vessel &amp; port"/>
      <sheetName val="All"/>
      <sheetName val="Contract"/>
      <sheetName val="EngineGas"/>
      <sheetName val="Input"/>
      <sheetName val="PSC"/>
      <sheetName val="EngineOil"/>
      <sheetName val="Daftar Isian"/>
      <sheetName val="REP"/>
      <sheetName val="LIFTR"/>
      <sheetName val="LPG"/>
      <sheetName val="Global"/>
      <sheetName val="Bahan RKPL 2006  (16mei) (versi"/>
      <sheetName val="FKT_PJK"/>
    </sheetNames>
    <sheetDataSet>
      <sheetData sheetId="0"/>
      <sheetData sheetId="1"/>
      <sheetData sheetId="2"/>
      <sheetData sheetId="3"/>
      <sheetData sheetId="4">
        <row r="3">
          <cell r="B3" t="str">
            <v>DAFTAR F-8.5 PERHITUNGAN COST / UNIT PRODUK</v>
          </cell>
        </row>
      </sheetData>
      <sheetData sheetId="5"/>
      <sheetData sheetId="6"/>
      <sheetData sheetId="7"/>
      <sheetData sheetId="8"/>
      <sheetData sheetId="9"/>
      <sheetData sheetId="10">
        <row r="5">
          <cell r="C5" t="str">
            <v>PERKIRAAN PRODUKSI GAS</v>
          </cell>
        </row>
      </sheetData>
      <sheetData sheetId="11"/>
      <sheetData sheetId="12"/>
      <sheetData sheetId="13"/>
      <sheetData sheetId="14"/>
      <sheetData sheetId="15">
        <row r="5">
          <cell r="C5" t="str">
            <v>PERKIRAAN PRODUKSI GAS</v>
          </cell>
        </row>
        <row r="6">
          <cell r="C6" t="str">
            <v>PT. PERTAMINA (PERSERO) DOH SUMBAGSEL</v>
          </cell>
        </row>
        <row r="7">
          <cell r="C7" t="str">
            <v>TAHUN 2006</v>
          </cell>
        </row>
        <row r="8">
          <cell r="C8" t="str">
            <v>5 april 2005</v>
          </cell>
          <cell r="R8">
            <v>365</v>
          </cell>
        </row>
        <row r="9">
          <cell r="C9" t="str">
            <v>WILAYAH</v>
          </cell>
          <cell r="D9" t="str">
            <v>STRUKTUR</v>
          </cell>
          <cell r="E9" t="str">
            <v>PERKIRAAN PRODUKSI</v>
          </cell>
          <cell r="Q9" t="str">
            <v>PROYEKSI                                 TAHUN 2006</v>
          </cell>
        </row>
        <row r="11">
          <cell r="E11">
            <v>38748</v>
          </cell>
          <cell r="F11">
            <v>38776</v>
          </cell>
          <cell r="G11">
            <v>38807</v>
          </cell>
          <cell r="H11">
            <v>38837</v>
          </cell>
          <cell r="I11">
            <v>38868</v>
          </cell>
          <cell r="J11">
            <v>38898</v>
          </cell>
          <cell r="K11">
            <v>38929</v>
          </cell>
          <cell r="L11">
            <v>38960</v>
          </cell>
          <cell r="M11">
            <v>38990</v>
          </cell>
          <cell r="N11">
            <v>39021</v>
          </cell>
          <cell r="O11">
            <v>39051</v>
          </cell>
          <cell r="P11">
            <v>39082</v>
          </cell>
        </row>
        <row r="12">
          <cell r="Q12" t="str">
            <v>MMSCF</v>
          </cell>
          <cell r="R12" t="str">
            <v>MMSCFD</v>
          </cell>
        </row>
        <row r="13">
          <cell r="D13" t="str">
            <v>LEMBAK</v>
          </cell>
          <cell r="E13">
            <v>75</v>
          </cell>
          <cell r="F13">
            <v>75</v>
          </cell>
          <cell r="G13">
            <v>75</v>
          </cell>
          <cell r="H13">
            <v>75</v>
          </cell>
          <cell r="I13">
            <v>75</v>
          </cell>
          <cell r="J13">
            <v>75</v>
          </cell>
          <cell r="K13">
            <v>75</v>
          </cell>
          <cell r="L13">
            <v>75</v>
          </cell>
          <cell r="M13">
            <v>75</v>
          </cell>
          <cell r="N13">
            <v>75</v>
          </cell>
          <cell r="O13">
            <v>75</v>
          </cell>
          <cell r="P13">
            <v>75</v>
          </cell>
          <cell r="Q13">
            <v>27375</v>
          </cell>
          <cell r="R13">
            <v>75</v>
          </cell>
        </row>
        <row r="14">
          <cell r="D14" t="str">
            <v>TAPUS</v>
          </cell>
          <cell r="E14">
            <v>11</v>
          </cell>
          <cell r="F14">
            <v>11</v>
          </cell>
          <cell r="G14">
            <v>11</v>
          </cell>
          <cell r="H14">
            <v>11</v>
          </cell>
          <cell r="I14">
            <v>11</v>
          </cell>
          <cell r="J14">
            <v>11</v>
          </cell>
          <cell r="K14">
            <v>11</v>
          </cell>
          <cell r="L14">
            <v>11</v>
          </cell>
          <cell r="M14">
            <v>11</v>
          </cell>
          <cell r="N14">
            <v>11</v>
          </cell>
          <cell r="O14">
            <v>11</v>
          </cell>
          <cell r="P14">
            <v>11</v>
          </cell>
          <cell r="Q14">
            <v>4015</v>
          </cell>
          <cell r="R14">
            <v>11</v>
          </cell>
        </row>
        <row r="15">
          <cell r="D15" t="str">
            <v>KUANG</v>
          </cell>
          <cell r="E15">
            <v>10</v>
          </cell>
          <cell r="F15">
            <v>10</v>
          </cell>
          <cell r="G15">
            <v>10</v>
          </cell>
          <cell r="H15">
            <v>10</v>
          </cell>
          <cell r="I15">
            <v>10</v>
          </cell>
          <cell r="J15">
            <v>10</v>
          </cell>
          <cell r="K15">
            <v>10</v>
          </cell>
          <cell r="L15">
            <v>10</v>
          </cell>
          <cell r="M15">
            <v>10</v>
          </cell>
          <cell r="N15">
            <v>10</v>
          </cell>
          <cell r="O15">
            <v>10</v>
          </cell>
          <cell r="P15">
            <v>10</v>
          </cell>
          <cell r="Q15">
            <v>3650</v>
          </cell>
          <cell r="R15">
            <v>10</v>
          </cell>
        </row>
        <row r="16">
          <cell r="C16" t="str">
            <v>AOT</v>
          </cell>
          <cell r="D16" t="str">
            <v>KEMANG</v>
          </cell>
          <cell r="E16">
            <v>18.000498584531321</v>
          </cell>
          <cell r="F16">
            <v>18.000498584531321</v>
          </cell>
          <cell r="G16">
            <v>18.000498584531321</v>
          </cell>
          <cell r="H16">
            <v>18.000498584531321</v>
          </cell>
          <cell r="I16">
            <v>18.000498584531321</v>
          </cell>
          <cell r="J16">
            <v>18.000498584531321</v>
          </cell>
          <cell r="K16">
            <v>18.000498584531321</v>
          </cell>
          <cell r="L16">
            <v>18.000498584531321</v>
          </cell>
          <cell r="M16">
            <v>18.000498584531321</v>
          </cell>
          <cell r="N16">
            <v>18.000498584531321</v>
          </cell>
          <cell r="O16">
            <v>18.000498584531321</v>
          </cell>
          <cell r="P16">
            <v>18.000498584531321</v>
          </cell>
          <cell r="Q16">
            <v>6570.1819833539321</v>
          </cell>
          <cell r="R16">
            <v>18.000498584531321</v>
          </cell>
        </row>
        <row r="17">
          <cell r="D17" t="str">
            <v>GNK</v>
          </cell>
          <cell r="E17">
            <v>14.999657529970467</v>
          </cell>
          <cell r="F17">
            <v>14.999657529970467</v>
          </cell>
          <cell r="G17">
            <v>14.999657529970467</v>
          </cell>
          <cell r="H17">
            <v>14.999657529970467</v>
          </cell>
          <cell r="I17">
            <v>14.999657529970467</v>
          </cell>
          <cell r="J17">
            <v>14.999657529970467</v>
          </cell>
          <cell r="K17">
            <v>14.999657529970467</v>
          </cell>
          <cell r="L17">
            <v>14.999657529970467</v>
          </cell>
          <cell r="M17">
            <v>14.999657529970467</v>
          </cell>
          <cell r="N17">
            <v>14.999657529970467</v>
          </cell>
          <cell r="O17">
            <v>14.999657529970467</v>
          </cell>
          <cell r="P17">
            <v>14.999657529970467</v>
          </cell>
          <cell r="Q17">
            <v>5474.8749984392198</v>
          </cell>
          <cell r="R17">
            <v>14.999657529970465</v>
          </cell>
        </row>
        <row r="18">
          <cell r="D18" t="str">
            <v>BERINGIN</v>
          </cell>
          <cell r="E18">
            <v>15</v>
          </cell>
          <cell r="F18">
            <v>15</v>
          </cell>
          <cell r="G18">
            <v>15</v>
          </cell>
          <cell r="H18">
            <v>15</v>
          </cell>
          <cell r="I18">
            <v>15</v>
          </cell>
          <cell r="J18">
            <v>15</v>
          </cell>
          <cell r="K18">
            <v>15</v>
          </cell>
          <cell r="L18">
            <v>15</v>
          </cell>
          <cell r="M18">
            <v>15</v>
          </cell>
          <cell r="N18">
            <v>15</v>
          </cell>
          <cell r="O18">
            <v>15</v>
          </cell>
          <cell r="P18">
            <v>15</v>
          </cell>
          <cell r="Q18">
            <v>5475</v>
          </cell>
          <cell r="R18">
            <v>15</v>
          </cell>
        </row>
        <row r="19">
          <cell r="D19" t="str">
            <v>OGAN</v>
          </cell>
          <cell r="E19">
            <v>3</v>
          </cell>
          <cell r="F19">
            <v>3</v>
          </cell>
          <cell r="G19">
            <v>3</v>
          </cell>
          <cell r="H19">
            <v>3</v>
          </cell>
          <cell r="I19">
            <v>3</v>
          </cell>
          <cell r="J19">
            <v>3</v>
          </cell>
          <cell r="K19">
            <v>3</v>
          </cell>
          <cell r="L19">
            <v>3</v>
          </cell>
          <cell r="M19">
            <v>3</v>
          </cell>
          <cell r="N19">
            <v>3</v>
          </cell>
          <cell r="O19">
            <v>3</v>
          </cell>
          <cell r="P19">
            <v>3</v>
          </cell>
          <cell r="Q19">
            <v>1095</v>
          </cell>
          <cell r="R19">
            <v>3</v>
          </cell>
        </row>
        <row r="20">
          <cell r="D20" t="str">
            <v>PMB-PPP</v>
          </cell>
          <cell r="E20">
            <v>5</v>
          </cell>
          <cell r="F20">
            <v>5</v>
          </cell>
          <cell r="G20">
            <v>5</v>
          </cell>
          <cell r="H20">
            <v>5</v>
          </cell>
          <cell r="I20">
            <v>5</v>
          </cell>
          <cell r="J20">
            <v>5</v>
          </cell>
          <cell r="K20">
            <v>5</v>
          </cell>
          <cell r="L20">
            <v>5</v>
          </cell>
          <cell r="M20">
            <v>5</v>
          </cell>
          <cell r="N20">
            <v>5</v>
          </cell>
          <cell r="O20">
            <v>5</v>
          </cell>
          <cell r="P20">
            <v>5</v>
          </cell>
          <cell r="Q20">
            <v>1825</v>
          </cell>
          <cell r="R20">
            <v>5</v>
          </cell>
        </row>
        <row r="21">
          <cell r="D21" t="str">
            <v>Sub Total AOT</v>
          </cell>
          <cell r="E21">
            <v>152.00015611450181</v>
          </cell>
          <cell r="F21">
            <v>152.00015611450181</v>
          </cell>
          <cell r="G21">
            <v>152.00015611450181</v>
          </cell>
          <cell r="H21">
            <v>152.00015611450181</v>
          </cell>
          <cell r="I21">
            <v>152.00015611450181</v>
          </cell>
          <cell r="J21">
            <v>152.00015611450181</v>
          </cell>
          <cell r="K21">
            <v>152.00015611450181</v>
          </cell>
          <cell r="L21">
            <v>152.00015611450181</v>
          </cell>
          <cell r="M21">
            <v>152.00015611450181</v>
          </cell>
          <cell r="N21">
            <v>152.00015611450181</v>
          </cell>
          <cell r="O21">
            <v>152.00015611450181</v>
          </cell>
          <cell r="P21">
            <v>152.00015611450181</v>
          </cell>
          <cell r="Q21">
            <v>55480.056981793154</v>
          </cell>
          <cell r="R21">
            <v>152.00015611450178</v>
          </cell>
        </row>
        <row r="22">
          <cell r="D22" t="str">
            <v>SASARAN  AOT</v>
          </cell>
          <cell r="E22">
            <v>152.00015611450181</v>
          </cell>
          <cell r="F22">
            <v>152.00015611450181</v>
          </cell>
          <cell r="G22">
            <v>152.00015611450181</v>
          </cell>
          <cell r="H22">
            <v>152.00015611450181</v>
          </cell>
          <cell r="I22">
            <v>152.00015611450181</v>
          </cell>
          <cell r="J22">
            <v>152.00015611450181</v>
          </cell>
          <cell r="K22">
            <v>152.00015611450181</v>
          </cell>
          <cell r="L22">
            <v>152.00015611450181</v>
          </cell>
          <cell r="M22">
            <v>152.00015611450181</v>
          </cell>
          <cell r="N22">
            <v>152.00015611450181</v>
          </cell>
          <cell r="O22">
            <v>152.00015611450181</v>
          </cell>
          <cell r="P22">
            <v>152.00015611450181</v>
          </cell>
          <cell r="Q22">
            <v>55480.056981793154</v>
          </cell>
          <cell r="R22">
            <v>152.00015611450178</v>
          </cell>
        </row>
        <row r="23">
          <cell r="D23" t="str">
            <v>% AOT</v>
          </cell>
          <cell r="E23">
            <v>100</v>
          </cell>
          <cell r="F23">
            <v>100</v>
          </cell>
          <cell r="G23">
            <v>100</v>
          </cell>
          <cell r="H23">
            <v>100</v>
          </cell>
          <cell r="I23">
            <v>100</v>
          </cell>
          <cell r="J23">
            <v>100</v>
          </cell>
          <cell r="K23">
            <v>100</v>
          </cell>
          <cell r="L23">
            <v>100</v>
          </cell>
          <cell r="M23">
            <v>100</v>
          </cell>
          <cell r="N23">
            <v>100</v>
          </cell>
          <cell r="O23">
            <v>100</v>
          </cell>
          <cell r="P23">
            <v>100</v>
          </cell>
          <cell r="Q23">
            <v>100</v>
          </cell>
          <cell r="R23">
            <v>100</v>
          </cell>
        </row>
        <row r="24">
          <cell r="D24" t="str">
            <v>MUSI</v>
          </cell>
          <cell r="E24">
            <v>69</v>
          </cell>
          <cell r="F24">
            <v>69</v>
          </cell>
          <cell r="G24">
            <v>69</v>
          </cell>
          <cell r="H24">
            <v>69</v>
          </cell>
          <cell r="I24">
            <v>69</v>
          </cell>
          <cell r="J24">
            <v>69</v>
          </cell>
          <cell r="K24">
            <v>69</v>
          </cell>
          <cell r="L24">
            <v>69</v>
          </cell>
          <cell r="M24">
            <v>69</v>
          </cell>
          <cell r="N24">
            <v>69</v>
          </cell>
          <cell r="O24">
            <v>69</v>
          </cell>
          <cell r="P24">
            <v>69</v>
          </cell>
          <cell r="Q24">
            <v>25185</v>
          </cell>
          <cell r="R24">
            <v>69</v>
          </cell>
        </row>
        <row r="25">
          <cell r="D25" t="str">
            <v>SOPA</v>
          </cell>
          <cell r="E25">
            <v>4.5101143053325519</v>
          </cell>
          <cell r="F25">
            <v>4.5101143053325519</v>
          </cell>
          <cell r="G25">
            <v>4.5101143053325519</v>
          </cell>
          <cell r="H25">
            <v>4.5101143053325519</v>
          </cell>
          <cell r="I25">
            <v>4.5101143053325519</v>
          </cell>
          <cell r="J25">
            <v>4.5101143053325519</v>
          </cell>
          <cell r="K25">
            <v>4.5101143053325519</v>
          </cell>
          <cell r="L25">
            <v>4.5101143053325519</v>
          </cell>
          <cell r="M25">
            <v>4.5101143053325519</v>
          </cell>
          <cell r="N25">
            <v>4.5101143053325519</v>
          </cell>
          <cell r="O25">
            <v>4.5101143053325519</v>
          </cell>
          <cell r="P25">
            <v>4.5101143053325519</v>
          </cell>
          <cell r="Q25">
            <v>1646.1917214463811</v>
          </cell>
          <cell r="R25">
            <v>4.510114305332551</v>
          </cell>
        </row>
        <row r="26">
          <cell r="D26" t="str">
            <v>BETUNG</v>
          </cell>
          <cell r="E26">
            <v>24.99966666666667</v>
          </cell>
          <cell r="F26">
            <v>24.99966666666667</v>
          </cell>
          <cell r="G26">
            <v>24.99966666666667</v>
          </cell>
          <cell r="H26">
            <v>24.99966666666667</v>
          </cell>
          <cell r="I26">
            <v>24.99966666666667</v>
          </cell>
          <cell r="J26">
            <v>24.99966666666667</v>
          </cell>
          <cell r="K26">
            <v>24.99966666666667</v>
          </cell>
          <cell r="L26">
            <v>24.99966666666667</v>
          </cell>
          <cell r="M26">
            <v>24.99966666666667</v>
          </cell>
          <cell r="N26">
            <v>24.99966666666667</v>
          </cell>
          <cell r="O26">
            <v>24.99966666666667</v>
          </cell>
          <cell r="P26">
            <v>24.99966666666667</v>
          </cell>
          <cell r="Q26">
            <v>9124.8783333333322</v>
          </cell>
          <cell r="R26">
            <v>24.999666666666663</v>
          </cell>
        </row>
        <row r="27">
          <cell r="C27" t="str">
            <v>AOB</v>
          </cell>
          <cell r="D27" t="str">
            <v>BENUANG</v>
          </cell>
          <cell r="E27">
            <v>6.0000629134989723</v>
          </cell>
          <cell r="F27">
            <v>6.0000629134989723</v>
          </cell>
          <cell r="G27">
            <v>6.0000629134989723</v>
          </cell>
          <cell r="H27">
            <v>6.0000629134989723</v>
          </cell>
          <cell r="I27">
            <v>6.0000629134989723</v>
          </cell>
          <cell r="J27">
            <v>6.0000629134989723</v>
          </cell>
          <cell r="K27">
            <v>6.0000629134989723</v>
          </cell>
          <cell r="L27">
            <v>6.0000629134989723</v>
          </cell>
          <cell r="M27">
            <v>6.0000629134989723</v>
          </cell>
          <cell r="N27">
            <v>6.0000629134989723</v>
          </cell>
          <cell r="O27">
            <v>6.0000629134989723</v>
          </cell>
          <cell r="P27">
            <v>6.0000629134989723</v>
          </cell>
          <cell r="Q27">
            <v>2190.022963427125</v>
          </cell>
          <cell r="R27">
            <v>6.0000629134989723</v>
          </cell>
        </row>
        <row r="28">
          <cell r="D28" t="str">
            <v>BKT</v>
          </cell>
          <cell r="E28">
            <v>4</v>
          </cell>
          <cell r="F28">
            <v>4</v>
          </cell>
          <cell r="G28">
            <v>4</v>
          </cell>
          <cell r="H28">
            <v>4</v>
          </cell>
          <cell r="I28">
            <v>4</v>
          </cell>
          <cell r="J28">
            <v>4</v>
          </cell>
          <cell r="K28">
            <v>4</v>
          </cell>
          <cell r="L28">
            <v>4</v>
          </cell>
          <cell r="M28">
            <v>4</v>
          </cell>
          <cell r="N28">
            <v>4</v>
          </cell>
          <cell r="O28">
            <v>4</v>
          </cell>
          <cell r="P28">
            <v>4</v>
          </cell>
          <cell r="Q28">
            <v>1460</v>
          </cell>
          <cell r="R28">
            <v>4</v>
          </cell>
        </row>
        <row r="29">
          <cell r="D29" t="str">
            <v>BERNAI</v>
          </cell>
          <cell r="E29">
            <v>15</v>
          </cell>
          <cell r="F29">
            <v>15</v>
          </cell>
          <cell r="G29">
            <v>15</v>
          </cell>
          <cell r="H29">
            <v>15</v>
          </cell>
          <cell r="I29">
            <v>15</v>
          </cell>
          <cell r="J29">
            <v>15</v>
          </cell>
          <cell r="K29">
            <v>15</v>
          </cell>
          <cell r="L29">
            <v>15</v>
          </cell>
          <cell r="M29">
            <v>15</v>
          </cell>
          <cell r="N29">
            <v>15</v>
          </cell>
          <cell r="O29">
            <v>15</v>
          </cell>
          <cell r="P29">
            <v>15</v>
          </cell>
          <cell r="Q29">
            <v>5475</v>
          </cell>
          <cell r="R29">
            <v>15</v>
          </cell>
        </row>
        <row r="30">
          <cell r="D30" t="str">
            <v>BTT</v>
          </cell>
          <cell r="E30">
            <v>1</v>
          </cell>
          <cell r="F30">
            <v>1</v>
          </cell>
          <cell r="G30">
            <v>1</v>
          </cell>
          <cell r="H30">
            <v>1</v>
          </cell>
          <cell r="I30">
            <v>1</v>
          </cell>
          <cell r="J30">
            <v>1</v>
          </cell>
          <cell r="K30">
            <v>1</v>
          </cell>
          <cell r="L30">
            <v>1</v>
          </cell>
          <cell r="M30">
            <v>1</v>
          </cell>
          <cell r="N30">
            <v>1</v>
          </cell>
          <cell r="O30">
            <v>1</v>
          </cell>
          <cell r="P30">
            <v>1</v>
          </cell>
          <cell r="Q30">
            <v>365</v>
          </cell>
          <cell r="R30">
            <v>1</v>
          </cell>
        </row>
        <row r="31">
          <cell r="D31" t="str">
            <v>DERAS</v>
          </cell>
          <cell r="E31">
            <v>3</v>
          </cell>
          <cell r="F31">
            <v>3</v>
          </cell>
          <cell r="G31">
            <v>3</v>
          </cell>
          <cell r="H31">
            <v>3</v>
          </cell>
          <cell r="I31">
            <v>3</v>
          </cell>
          <cell r="J31">
            <v>3</v>
          </cell>
          <cell r="K31">
            <v>3</v>
          </cell>
          <cell r="L31">
            <v>3</v>
          </cell>
          <cell r="M31">
            <v>3</v>
          </cell>
          <cell r="N31">
            <v>3</v>
          </cell>
          <cell r="O31">
            <v>3</v>
          </cell>
          <cell r="P31">
            <v>3</v>
          </cell>
          <cell r="Q31">
            <v>1095</v>
          </cell>
          <cell r="R31">
            <v>3</v>
          </cell>
        </row>
        <row r="32">
          <cell r="D32" t="str">
            <v>Sub Total AOB</v>
          </cell>
          <cell r="E32">
            <v>127.50984388549819</v>
          </cell>
          <cell r="F32">
            <v>127.50984388549819</v>
          </cell>
          <cell r="G32">
            <v>127.50984388549819</v>
          </cell>
          <cell r="H32">
            <v>127.50984388549819</v>
          </cell>
          <cell r="I32">
            <v>127.50984388549819</v>
          </cell>
          <cell r="J32">
            <v>127.50984388549819</v>
          </cell>
          <cell r="K32">
            <v>127.50984388549819</v>
          </cell>
          <cell r="L32">
            <v>127.50984388549819</v>
          </cell>
          <cell r="M32">
            <v>127.50984388549819</v>
          </cell>
          <cell r="N32">
            <v>127.50984388549819</v>
          </cell>
          <cell r="O32">
            <v>127.50984388549819</v>
          </cell>
          <cell r="P32">
            <v>127.50984388549819</v>
          </cell>
          <cell r="Q32">
            <v>46541.093018206833</v>
          </cell>
          <cell r="R32">
            <v>127.50984388549817</v>
          </cell>
        </row>
        <row r="33">
          <cell r="D33" t="str">
            <v>SASARAN AOB</v>
          </cell>
          <cell r="E33">
            <v>127.50984388549819</v>
          </cell>
          <cell r="F33">
            <v>127.50984388549819</v>
          </cell>
          <cell r="G33">
            <v>127.50984388549819</v>
          </cell>
          <cell r="H33">
            <v>127.50984388549819</v>
          </cell>
          <cell r="I33">
            <v>127.50984388549819</v>
          </cell>
          <cell r="J33">
            <v>127.50984388549819</v>
          </cell>
          <cell r="K33">
            <v>127.50984388549819</v>
          </cell>
          <cell r="L33">
            <v>127.50984388549819</v>
          </cell>
          <cell r="M33">
            <v>127.50984388549819</v>
          </cell>
          <cell r="N33">
            <v>127.50984388549819</v>
          </cell>
          <cell r="O33">
            <v>127.50984388549819</v>
          </cell>
          <cell r="P33">
            <v>127.50984388549819</v>
          </cell>
          <cell r="Q33">
            <v>46541.093018206833</v>
          </cell>
          <cell r="R33">
            <v>127.50984388549817</v>
          </cell>
        </row>
        <row r="34">
          <cell r="D34" t="str">
            <v>% AOB</v>
          </cell>
          <cell r="E34">
            <v>100</v>
          </cell>
          <cell r="F34">
            <v>100</v>
          </cell>
          <cell r="G34">
            <v>100</v>
          </cell>
          <cell r="H34">
            <v>100</v>
          </cell>
          <cell r="I34">
            <v>100</v>
          </cell>
          <cell r="J34">
            <v>100</v>
          </cell>
          <cell r="K34">
            <v>100</v>
          </cell>
          <cell r="L34">
            <v>100</v>
          </cell>
          <cell r="M34">
            <v>100</v>
          </cell>
          <cell r="N34">
            <v>100</v>
          </cell>
          <cell r="O34">
            <v>100</v>
          </cell>
          <cell r="P34">
            <v>100</v>
          </cell>
          <cell r="Q34">
            <v>100</v>
          </cell>
          <cell r="R34">
            <v>100</v>
          </cell>
        </row>
        <row r="35">
          <cell r="D35" t="str">
            <v>TOTAL OWN PERTAMINA</v>
          </cell>
          <cell r="E35">
            <v>279.51</v>
          </cell>
          <cell r="F35">
            <v>279.51</v>
          </cell>
          <cell r="G35">
            <v>279.51</v>
          </cell>
          <cell r="H35">
            <v>279.51</v>
          </cell>
          <cell r="I35">
            <v>279.51</v>
          </cell>
          <cell r="J35">
            <v>279.51</v>
          </cell>
          <cell r="K35">
            <v>279.51</v>
          </cell>
          <cell r="L35">
            <v>279.51</v>
          </cell>
          <cell r="M35">
            <v>279.51</v>
          </cell>
          <cell r="N35">
            <v>279.51</v>
          </cell>
          <cell r="O35">
            <v>279.51</v>
          </cell>
          <cell r="P35">
            <v>279.51</v>
          </cell>
          <cell r="Q35">
            <v>102021.15</v>
          </cell>
          <cell r="R35">
            <v>279.50999999999993</v>
          </cell>
        </row>
        <row r="36">
          <cell r="D36" t="str">
            <v>SASARAN OWN PTM</v>
          </cell>
          <cell r="E36">
            <v>279.51</v>
          </cell>
          <cell r="F36">
            <v>279.51</v>
          </cell>
          <cell r="G36">
            <v>279.51</v>
          </cell>
          <cell r="H36">
            <v>279.51</v>
          </cell>
          <cell r="I36">
            <v>279.51</v>
          </cell>
          <cell r="J36">
            <v>279.51</v>
          </cell>
          <cell r="K36">
            <v>279.51</v>
          </cell>
          <cell r="L36">
            <v>279.51</v>
          </cell>
          <cell r="M36">
            <v>279.51</v>
          </cell>
          <cell r="N36">
            <v>279.51</v>
          </cell>
          <cell r="O36">
            <v>279.51</v>
          </cell>
          <cell r="P36">
            <v>279.51</v>
          </cell>
          <cell r="Q36">
            <v>102021.15</v>
          </cell>
          <cell r="R36">
            <v>279.51</v>
          </cell>
        </row>
        <row r="37">
          <cell r="D37" t="str">
            <v>% OWN PTM</v>
          </cell>
          <cell r="E37">
            <v>100</v>
          </cell>
          <cell r="F37">
            <v>100</v>
          </cell>
          <cell r="G37">
            <v>100</v>
          </cell>
          <cell r="H37">
            <v>100</v>
          </cell>
          <cell r="I37">
            <v>100</v>
          </cell>
          <cell r="J37">
            <v>100</v>
          </cell>
          <cell r="K37">
            <v>100</v>
          </cell>
          <cell r="L37">
            <v>100</v>
          </cell>
          <cell r="M37">
            <v>100</v>
          </cell>
          <cell r="N37">
            <v>100</v>
          </cell>
          <cell r="O37">
            <v>100</v>
          </cell>
          <cell r="P37">
            <v>100</v>
          </cell>
          <cell r="Q37">
            <v>100</v>
          </cell>
          <cell r="R37">
            <v>99.999999999999972</v>
          </cell>
        </row>
        <row r="38">
          <cell r="D38" t="str">
            <v>PT. EXSPAN</v>
          </cell>
          <cell r="E38">
            <v>45</v>
          </cell>
          <cell r="F38">
            <v>45</v>
          </cell>
          <cell r="G38">
            <v>45</v>
          </cell>
          <cell r="H38">
            <v>45</v>
          </cell>
          <cell r="I38">
            <v>45</v>
          </cell>
          <cell r="J38">
            <v>45</v>
          </cell>
          <cell r="K38">
            <v>45</v>
          </cell>
          <cell r="L38">
            <v>45</v>
          </cell>
          <cell r="M38">
            <v>45</v>
          </cell>
          <cell r="N38">
            <v>45</v>
          </cell>
          <cell r="O38">
            <v>45</v>
          </cell>
          <cell r="P38">
            <v>45</v>
          </cell>
          <cell r="Q38">
            <v>16425</v>
          </cell>
          <cell r="R38">
            <v>45</v>
          </cell>
        </row>
        <row r="39">
          <cell r="D39" t="str">
            <v>PT. EXSPAN LMTG</v>
          </cell>
          <cell r="E39">
            <v>0</v>
          </cell>
          <cell r="F39">
            <v>0</v>
          </cell>
          <cell r="G39">
            <v>0</v>
          </cell>
          <cell r="H39">
            <v>0</v>
          </cell>
          <cell r="I39">
            <v>0</v>
          </cell>
          <cell r="J39">
            <v>0</v>
          </cell>
          <cell r="K39">
            <v>0</v>
          </cell>
          <cell r="L39">
            <v>0</v>
          </cell>
          <cell r="M39">
            <v>0</v>
          </cell>
          <cell r="N39">
            <v>0</v>
          </cell>
          <cell r="O39">
            <v>0</v>
          </cell>
          <cell r="P39">
            <v>0</v>
          </cell>
          <cell r="Q39">
            <v>0</v>
          </cell>
          <cell r="R39" t="str">
            <v xml:space="preserve"> 0</v>
          </cell>
        </row>
        <row r="40">
          <cell r="D40" t="str">
            <v>GOLDEN SPIKE</v>
          </cell>
          <cell r="E40">
            <v>6</v>
          </cell>
          <cell r="F40">
            <v>6</v>
          </cell>
          <cell r="G40">
            <v>6</v>
          </cell>
          <cell r="H40">
            <v>6</v>
          </cell>
          <cell r="I40">
            <v>6</v>
          </cell>
          <cell r="J40">
            <v>6</v>
          </cell>
          <cell r="K40">
            <v>6</v>
          </cell>
          <cell r="L40">
            <v>6</v>
          </cell>
          <cell r="M40">
            <v>6</v>
          </cell>
          <cell r="N40">
            <v>6</v>
          </cell>
          <cell r="O40">
            <v>6</v>
          </cell>
          <cell r="P40">
            <v>6</v>
          </cell>
          <cell r="Q40">
            <v>2190</v>
          </cell>
          <cell r="R40">
            <v>6</v>
          </cell>
        </row>
        <row r="41">
          <cell r="C41" t="str">
            <v>MITRA</v>
          </cell>
          <cell r="D41" t="str">
            <v>HEDI</v>
          </cell>
          <cell r="E41">
            <v>10</v>
          </cell>
          <cell r="F41">
            <v>10</v>
          </cell>
          <cell r="G41">
            <v>10</v>
          </cell>
          <cell r="H41">
            <v>10</v>
          </cell>
          <cell r="I41">
            <v>10</v>
          </cell>
          <cell r="J41">
            <v>10</v>
          </cell>
          <cell r="K41">
            <v>10</v>
          </cell>
          <cell r="L41">
            <v>10</v>
          </cell>
          <cell r="M41">
            <v>10</v>
          </cell>
          <cell r="N41">
            <v>10</v>
          </cell>
          <cell r="O41">
            <v>10</v>
          </cell>
          <cell r="P41">
            <v>10</v>
          </cell>
          <cell r="Q41">
            <v>3650</v>
          </cell>
          <cell r="R41">
            <v>10</v>
          </cell>
        </row>
        <row r="42">
          <cell r="D42" t="str">
            <v>TALISMAN</v>
          </cell>
          <cell r="E42">
            <v>22</v>
          </cell>
          <cell r="F42">
            <v>22</v>
          </cell>
          <cell r="G42">
            <v>22</v>
          </cell>
          <cell r="H42">
            <v>22</v>
          </cell>
          <cell r="I42">
            <v>22</v>
          </cell>
          <cell r="J42">
            <v>22</v>
          </cell>
          <cell r="K42">
            <v>22</v>
          </cell>
          <cell r="L42">
            <v>22</v>
          </cell>
          <cell r="M42">
            <v>22</v>
          </cell>
          <cell r="N42">
            <v>22</v>
          </cell>
          <cell r="O42">
            <v>22</v>
          </cell>
          <cell r="P42">
            <v>22</v>
          </cell>
          <cell r="Q42">
            <v>8030</v>
          </cell>
          <cell r="R42">
            <v>22</v>
          </cell>
        </row>
        <row r="43">
          <cell r="D43" t="str">
            <v>TOTAL PROD MITRA</v>
          </cell>
          <cell r="E43">
            <v>83</v>
          </cell>
          <cell r="F43">
            <v>83</v>
          </cell>
          <cell r="G43">
            <v>83</v>
          </cell>
          <cell r="H43">
            <v>83</v>
          </cell>
          <cell r="I43">
            <v>83</v>
          </cell>
          <cell r="J43">
            <v>83</v>
          </cell>
          <cell r="K43">
            <v>83</v>
          </cell>
          <cell r="L43">
            <v>83</v>
          </cell>
          <cell r="M43">
            <v>83</v>
          </cell>
          <cell r="N43">
            <v>83</v>
          </cell>
          <cell r="O43">
            <v>83</v>
          </cell>
          <cell r="P43">
            <v>83</v>
          </cell>
          <cell r="Q43">
            <v>30295</v>
          </cell>
          <cell r="R43">
            <v>83</v>
          </cell>
        </row>
        <row r="44">
          <cell r="D44" t="str">
            <v>SASARAN MITRA</v>
          </cell>
          <cell r="E44">
            <v>83</v>
          </cell>
          <cell r="F44">
            <v>83</v>
          </cell>
          <cell r="G44">
            <v>83</v>
          </cell>
          <cell r="H44">
            <v>83</v>
          </cell>
          <cell r="I44">
            <v>83</v>
          </cell>
          <cell r="J44">
            <v>83</v>
          </cell>
          <cell r="K44">
            <v>83</v>
          </cell>
          <cell r="L44">
            <v>83</v>
          </cell>
          <cell r="M44">
            <v>83</v>
          </cell>
          <cell r="N44">
            <v>83</v>
          </cell>
          <cell r="O44">
            <v>83</v>
          </cell>
          <cell r="P44">
            <v>83</v>
          </cell>
          <cell r="Q44">
            <v>30295</v>
          </cell>
          <cell r="R44">
            <v>83</v>
          </cell>
        </row>
        <row r="45">
          <cell r="D45" t="str">
            <v>% PROYEKSI MITRA</v>
          </cell>
          <cell r="E45">
            <v>100</v>
          </cell>
          <cell r="F45">
            <v>100</v>
          </cell>
          <cell r="G45">
            <v>100</v>
          </cell>
          <cell r="H45">
            <v>100</v>
          </cell>
          <cell r="I45">
            <v>100</v>
          </cell>
          <cell r="J45">
            <v>100</v>
          </cell>
          <cell r="K45">
            <v>100</v>
          </cell>
          <cell r="L45">
            <v>100</v>
          </cell>
          <cell r="M45">
            <v>100</v>
          </cell>
          <cell r="N45">
            <v>100</v>
          </cell>
          <cell r="O45">
            <v>100</v>
          </cell>
          <cell r="P45">
            <v>100</v>
          </cell>
          <cell r="Q45">
            <v>100</v>
          </cell>
          <cell r="R45">
            <v>100</v>
          </cell>
        </row>
        <row r="46">
          <cell r="D46" t="str">
            <v>DOH SBS</v>
          </cell>
          <cell r="E46">
            <v>362.51</v>
          </cell>
          <cell r="F46">
            <v>362.51</v>
          </cell>
          <cell r="G46">
            <v>362.51</v>
          </cell>
          <cell r="H46">
            <v>362.51</v>
          </cell>
          <cell r="I46">
            <v>362.51</v>
          </cell>
          <cell r="J46">
            <v>362.51</v>
          </cell>
          <cell r="K46">
            <v>362.51</v>
          </cell>
          <cell r="L46">
            <v>362.51</v>
          </cell>
          <cell r="M46">
            <v>362.51</v>
          </cell>
          <cell r="N46">
            <v>362.51</v>
          </cell>
          <cell r="O46">
            <v>362.51</v>
          </cell>
          <cell r="P46">
            <v>362.51</v>
          </cell>
          <cell r="Q46">
            <v>132316.15</v>
          </cell>
          <cell r="R46">
            <v>362.50999999999993</v>
          </cell>
        </row>
      </sheetData>
      <sheetData sheetId="16"/>
      <sheetData sheetId="17"/>
      <sheetData sheetId="18"/>
      <sheetData sheetId="19"/>
      <sheetData sheetId="20">
        <row r="5">
          <cell r="C5" t="str">
            <v>PERKIRAAN PRODUKSI GAS</v>
          </cell>
        </row>
      </sheetData>
      <sheetData sheetId="21">
        <row r="3">
          <cell r="B3" t="str">
            <v>DAFTAR F-8.5 PERHITUNGAN COST / UNIT PRODUK</v>
          </cell>
        </row>
      </sheetData>
      <sheetData sheetId="22"/>
      <sheetData sheetId="23"/>
      <sheetData sheetId="24"/>
      <sheetData sheetId="25"/>
      <sheetData sheetId="26">
        <row r="3">
          <cell r="B3" t="str">
            <v>DAFTAR F-8.5 PERHITUNGAN COST / UNIT PRODUK</v>
          </cell>
        </row>
        <row r="4">
          <cell r="B4" t="str">
            <v>BIAYA OPERASI : PRODUKSI</v>
          </cell>
        </row>
        <row r="5">
          <cell r="B5" t="str">
            <v>TAHUN ANGGARAN : 2006</v>
          </cell>
        </row>
        <row r="6">
          <cell r="B6" t="str">
            <v>DAERAH OPERASI : HULU SUMBAGSEL</v>
          </cell>
        </row>
        <row r="7">
          <cell r="F7" t="str">
            <v>( Own Operation Excl Eksplorasi )</v>
          </cell>
        </row>
        <row r="8">
          <cell r="B8" t="str">
            <v>KETERANGAN</v>
          </cell>
          <cell r="D8" t="str">
            <v>MINYAK</v>
          </cell>
          <cell r="E8" t="str">
            <v>G A S</v>
          </cell>
          <cell r="F8" t="str">
            <v>JUMLAH</v>
          </cell>
        </row>
        <row r="9">
          <cell r="D9" t="str">
            <v>Rp.</v>
          </cell>
          <cell r="E9" t="str">
            <v>Rp.</v>
          </cell>
          <cell r="F9" t="str">
            <v>Rp.</v>
          </cell>
        </row>
        <row r="11">
          <cell r="B11" t="str">
            <v>I</v>
          </cell>
          <cell r="C11" t="str">
            <v>Biaya Produksi Langsung</v>
          </cell>
        </row>
        <row r="12">
          <cell r="C12" t="str">
            <v>1. Pengangkatan</v>
          </cell>
          <cell r="D12">
            <v>93856397521.154022</v>
          </cell>
          <cell r="E12">
            <v>24414945345.083332</v>
          </cell>
          <cell r="F12">
            <v>118271342866.23735</v>
          </cell>
        </row>
        <row r="13">
          <cell r="C13" t="str">
            <v>2. Pengumpulan</v>
          </cell>
          <cell r="D13">
            <v>58711618882.299995</v>
          </cell>
          <cell r="E13">
            <v>0</v>
          </cell>
          <cell r="F13">
            <v>58711618882.299995</v>
          </cell>
        </row>
        <row r="14">
          <cell r="C14" t="str">
            <v>3. Pengangkutan &amp; S.P</v>
          </cell>
          <cell r="D14">
            <v>10622167032</v>
          </cell>
          <cell r="E14">
            <v>135494088134.00403</v>
          </cell>
          <cell r="F14">
            <v>146116255166.00403</v>
          </cell>
        </row>
        <row r="15">
          <cell r="C15" t="str">
            <v>Jumlah I</v>
          </cell>
          <cell r="D15">
            <v>163190183435.45401</v>
          </cell>
          <cell r="E15">
            <v>159909033479.08737</v>
          </cell>
          <cell r="F15">
            <v>323099216914.54138</v>
          </cell>
        </row>
        <row r="16">
          <cell r="B16" t="str">
            <v>II</v>
          </cell>
          <cell r="C16" t="str">
            <v>Biaya Umum Langsung</v>
          </cell>
          <cell r="D16">
            <v>108442005644.44547</v>
          </cell>
          <cell r="E16">
            <v>95137528159.100647</v>
          </cell>
          <cell r="F16">
            <v>203579533803.54611</v>
          </cell>
        </row>
        <row r="17">
          <cell r="C17" t="str">
            <v>Jumlah I + II</v>
          </cell>
          <cell r="D17">
            <v>271632189079.89948</v>
          </cell>
          <cell r="E17">
            <v>255046561638.18802</v>
          </cell>
          <cell r="F17">
            <v>526678750718.08752</v>
          </cell>
        </row>
        <row r="18">
          <cell r="B18" t="str">
            <v>III</v>
          </cell>
          <cell r="C18" t="str">
            <v>Biaya Tidak Langsung</v>
          </cell>
        </row>
        <row r="19">
          <cell r="C19" t="str">
            <v>1. Biaya Asuransi</v>
          </cell>
          <cell r="D19">
            <v>2387734075.5277119</v>
          </cell>
          <cell r="E19">
            <v>7809913924.4722881</v>
          </cell>
          <cell r="F19">
            <v>10197648000</v>
          </cell>
        </row>
        <row r="20">
          <cell r="C20" t="str">
            <v>2. Biaya Bunga</v>
          </cell>
          <cell r="D20">
            <v>0</v>
          </cell>
          <cell r="F20">
            <v>0</v>
          </cell>
        </row>
        <row r="21">
          <cell r="C21" t="str">
            <v>3. Field Overhead</v>
          </cell>
          <cell r="D21">
            <v>0</v>
          </cell>
          <cell r="E21">
            <v>0</v>
          </cell>
          <cell r="F21">
            <v>0</v>
          </cell>
        </row>
        <row r="22">
          <cell r="C22" t="str">
            <v>4. Main Center Overhead</v>
          </cell>
          <cell r="D22">
            <v>58887570469.07283</v>
          </cell>
          <cell r="E22">
            <v>222508192193.61133</v>
          </cell>
          <cell r="F22">
            <v>281395762662.68414</v>
          </cell>
        </row>
        <row r="23">
          <cell r="C23" t="str">
            <v>5. General Overhead</v>
          </cell>
          <cell r="F23">
            <v>0</v>
          </cell>
        </row>
        <row r="24">
          <cell r="C24" t="str">
            <v>Jumlah III</v>
          </cell>
          <cell r="D24">
            <v>61275304544.60054</v>
          </cell>
          <cell r="E24">
            <v>230318106118.08362</v>
          </cell>
          <cell r="F24">
            <v>291593410662.68414</v>
          </cell>
        </row>
        <row r="25">
          <cell r="B25" t="str">
            <v>IV</v>
          </cell>
          <cell r="C25" t="str">
            <v>1. Biaya Penyusutan</v>
          </cell>
          <cell r="D25">
            <v>34233124398</v>
          </cell>
          <cell r="E25">
            <v>89608229250.900009</v>
          </cell>
          <cell r="F25">
            <v>123841353648.90001</v>
          </cell>
        </row>
        <row r="26">
          <cell r="C26" t="str">
            <v>2. Biaya Berobat diluar wilayah</v>
          </cell>
          <cell r="D26">
            <v>0</v>
          </cell>
          <cell r="E26">
            <v>0</v>
          </cell>
          <cell r="F26">
            <v>0</v>
          </cell>
        </row>
        <row r="27">
          <cell r="C27" t="str">
            <v>3. ITDA</v>
          </cell>
          <cell r="D27">
            <v>0</v>
          </cell>
          <cell r="E27">
            <v>0</v>
          </cell>
          <cell r="F27">
            <v>0</v>
          </cell>
        </row>
        <row r="28">
          <cell r="C28" t="str">
            <v>4. FUPP</v>
          </cell>
          <cell r="D28">
            <v>0</v>
          </cell>
          <cell r="E28">
            <v>0</v>
          </cell>
          <cell r="F28">
            <v>0</v>
          </cell>
        </row>
        <row r="29">
          <cell r="C29" t="str">
            <v>Jumlah IV</v>
          </cell>
          <cell r="D29">
            <v>34233124398</v>
          </cell>
          <cell r="E29">
            <v>89608229250.900009</v>
          </cell>
          <cell r="F29">
            <v>123841353648.90001</v>
          </cell>
        </row>
        <row r="30">
          <cell r="B30" t="str">
            <v>V</v>
          </cell>
          <cell r="C30" t="str">
            <v>Biaya Kantor Pusat</v>
          </cell>
          <cell r="D30">
            <v>0</v>
          </cell>
          <cell r="E30">
            <v>0</v>
          </cell>
          <cell r="F30">
            <v>0</v>
          </cell>
        </row>
        <row r="31">
          <cell r="C31" t="str">
            <v>Jumlah Biaya A (I+II+III)</v>
          </cell>
          <cell r="D31">
            <v>332907493624.5</v>
          </cell>
          <cell r="E31">
            <v>485364667756.27161</v>
          </cell>
          <cell r="F31">
            <v>818272161380.77173</v>
          </cell>
        </row>
        <row r="33">
          <cell r="C33" t="str">
            <v>Jumlah Biaya C (II+III+IV)</v>
          </cell>
          <cell r="D33">
            <v>367140618022.5</v>
          </cell>
          <cell r="E33">
            <v>574972897007.17163</v>
          </cell>
          <cell r="F33">
            <v>942113515029.67175</v>
          </cell>
        </row>
        <row r="34">
          <cell r="B34" t="str">
            <v>VI</v>
          </cell>
          <cell r="C34" t="str">
            <v>Jumlah Produksi (D) BBL/MSCF/BOE</v>
          </cell>
          <cell r="D34">
            <v>5383574.358495485</v>
          </cell>
          <cell r="E34">
            <v>102021150</v>
          </cell>
          <cell r="F34">
            <v>22992424.848495487</v>
          </cell>
        </row>
        <row r="36">
          <cell r="B36" t="str">
            <v>VII</v>
          </cell>
          <cell r="C36" t="str">
            <v>Cost/Unit Prod.-Excl. IV &amp; V (A:D)</v>
          </cell>
          <cell r="D36">
            <v>7.0270037123358913</v>
          </cell>
          <cell r="E36">
            <v>0.54062393808925402</v>
          </cell>
          <cell r="F36">
            <v>4.0441786152130499</v>
          </cell>
        </row>
        <row r="38">
          <cell r="D38">
            <v>0</v>
          </cell>
          <cell r="E38">
            <v>0</v>
          </cell>
          <cell r="F38">
            <v>0</v>
          </cell>
        </row>
        <row r="40">
          <cell r="B40" t="str">
            <v>IX</v>
          </cell>
          <cell r="C40" t="str">
            <v>Cost/Unit Prod.  (C:D)</v>
          </cell>
          <cell r="D40">
            <v>7.7495957141276435</v>
          </cell>
          <cell r="E40">
            <v>0.64043415708762752</v>
          </cell>
          <cell r="F40">
            <v>4.656244597343977</v>
          </cell>
        </row>
      </sheetData>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26"/>
    </sheetNames>
    <sheetDataSet>
      <sheetData sheetId="0" refreshError="1"/>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prod"/>
      <sheetName val="prodchart"/>
      <sheetName val="IPR"/>
      <sheetName val="IPR calc"/>
      <sheetName val="SWAB HISTORY"/>
      <sheetName val="swab test"/>
      <sheetName val="ESP design"/>
    </sheetNames>
    <sheetDataSet>
      <sheetData sheetId="0" refreshError="1"/>
      <sheetData sheetId="1" refreshError="1"/>
      <sheetData sheetId="2" refreshError="1"/>
      <sheetData sheetId="3" refreshError="1"/>
      <sheetData sheetId="4" refreshError="1"/>
      <sheetData sheetId="5">
        <row r="4">
          <cell r="B4" t="str">
            <v>2830-2836</v>
          </cell>
          <cell r="C4">
            <v>36982</v>
          </cell>
          <cell r="D4">
            <v>2833</v>
          </cell>
          <cell r="E4">
            <v>976</v>
          </cell>
          <cell r="I4">
            <v>667.31648973607048</v>
          </cell>
        </row>
        <row r="5">
          <cell r="B5" t="str">
            <v>2874-2880</v>
          </cell>
          <cell r="C5">
            <v>36982</v>
          </cell>
          <cell r="D5">
            <v>2877</v>
          </cell>
          <cell r="E5">
            <v>948</v>
          </cell>
          <cell r="F5">
            <v>948</v>
          </cell>
          <cell r="G5">
            <v>691.2</v>
          </cell>
          <cell r="H5">
            <v>1</v>
          </cell>
          <cell r="I5">
            <v>835.25699999999995</v>
          </cell>
          <cell r="J5">
            <v>835.25699999999995</v>
          </cell>
        </row>
        <row r="6">
          <cell r="B6" t="str">
            <v>2888-2896</v>
          </cell>
          <cell r="C6">
            <v>36982</v>
          </cell>
          <cell r="D6">
            <v>2892</v>
          </cell>
          <cell r="E6">
            <v>752</v>
          </cell>
          <cell r="F6">
            <v>1198</v>
          </cell>
          <cell r="G6">
            <v>691.2</v>
          </cell>
          <cell r="H6">
            <v>1</v>
          </cell>
          <cell r="I6">
            <v>926.62</v>
          </cell>
          <cell r="J6">
            <v>733.50199999999995</v>
          </cell>
        </row>
        <row r="7">
          <cell r="B7" t="str">
            <v>2830-3041</v>
          </cell>
          <cell r="C7">
            <v>36951</v>
          </cell>
          <cell r="D7">
            <v>2935.5</v>
          </cell>
          <cell r="E7">
            <v>889</v>
          </cell>
          <cell r="F7">
            <v>1003</v>
          </cell>
          <cell r="G7">
            <v>1244.1600000000001</v>
          </cell>
          <cell r="H7">
            <v>0.99</v>
          </cell>
          <cell r="I7">
            <v>884.62729175953075</v>
          </cell>
          <cell r="J7">
            <v>835.34925058651027</v>
          </cell>
        </row>
        <row r="8">
          <cell r="B8" t="str">
            <v>2913-2942</v>
          </cell>
          <cell r="C8">
            <v>36951</v>
          </cell>
          <cell r="D8">
            <v>2927.5</v>
          </cell>
          <cell r="E8">
            <v>1058</v>
          </cell>
          <cell r="F8">
            <v>1038</v>
          </cell>
          <cell r="G8">
            <v>1658.88</v>
          </cell>
          <cell r="H8">
            <v>0.99</v>
          </cell>
          <cell r="I8">
            <v>808.11664888563053</v>
          </cell>
          <cell r="J8">
            <v>816.76191926686215</v>
          </cell>
        </row>
        <row r="9">
          <cell r="B9" t="str">
            <v>2948-2970</v>
          </cell>
          <cell r="C9">
            <v>36951</v>
          </cell>
          <cell r="D9">
            <v>2959</v>
          </cell>
          <cell r="E9">
            <v>1003</v>
          </cell>
          <cell r="F9">
            <v>1006</v>
          </cell>
          <cell r="G9">
            <v>1728</v>
          </cell>
          <cell r="H9">
            <v>0.99</v>
          </cell>
          <cell r="I9">
            <v>845.50744328445739</v>
          </cell>
          <cell r="J9">
            <v>844.21065272727276</v>
          </cell>
        </row>
        <row r="10">
          <cell r="B10" t="str">
            <v>2913-2970</v>
          </cell>
          <cell r="C10">
            <v>36951</v>
          </cell>
          <cell r="D10">
            <v>2941.5</v>
          </cell>
          <cell r="E10">
            <v>1736</v>
          </cell>
          <cell r="F10">
            <v>2039</v>
          </cell>
          <cell r="G10">
            <v>828</v>
          </cell>
          <cell r="H10">
            <v>0.7</v>
          </cell>
          <cell r="I10">
            <v>495.34666686217008</v>
          </cell>
          <cell r="J10">
            <v>370.84227859237535</v>
          </cell>
        </row>
      </sheetData>
      <sheetData sheetId="6" refreshError="1"/>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ing"/>
    </sheetNames>
    <sheetDataSet>
      <sheetData sheetId="0" refreshError="1"/>
    </sheetDataSet>
  </externalBook>
</externalLink>
</file>

<file path=xl/externalLinks/externalLink1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D curve"/>
      <sheetName val="leg progress"/>
      <sheetName val="Review"/>
      <sheetName val="Bit Record"/>
      <sheetName val="Sperry Sun"/>
      <sheetName val="BUS &amp; targets"/>
      <sheetName val="13.38&quot; 2-stage"/>
      <sheetName val=" 9.58&quot; "/>
      <sheetName val="7&quot; "/>
      <sheetName val="leg1 bleach"/>
      <sheetName val="RIG_FL_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ast Lobe 3"/>
    </sheetNames>
    <sheetDataSet>
      <sheetData sheetId="0" refreshError="1"/>
    </sheetDataSet>
  </externalBook>
</externalLink>
</file>

<file path=xl/externalLinks/externalLink2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sheetName val="Volumes"/>
      <sheetName val="LOKASI"/>
      <sheetName val="UPAH"/>
      <sheetName val="ALAT"/>
      <sheetName val="BHCT"/>
      <sheetName val="Total Option 1"/>
      <sheetName val="#REF!"/>
      <sheetName val="RUN_s.XLS"/>
      <sheetName val="R-1"/>
      <sheetName val="AG"/>
      <sheetName val="B-903_19 "/>
      <sheetName val="RUN_s_XLS"/>
      <sheetName val="98-02E&amp;PSUM"/>
      <sheetName val="010SCH_2"/>
      <sheetName val="Friction_2_Strings"/>
      <sheetName val="Lists"/>
      <sheetName val="PipeData"/>
      <sheetName val="Tally"/>
      <sheetName val="Post_Job_Data"/>
      <sheetName val="Report_Long(Esso)"/>
      <sheetName val="Tubing"/>
      <sheetName val="ODA"/>
      <sheetName val="Sheet1"/>
      <sheetName val="Hydraulic"/>
      <sheetName val="Timeline Summary"/>
      <sheetName val="swab test"/>
      <sheetName val="Friction 2 Strings"/>
      <sheetName val="Post Job Data"/>
      <sheetName val="BHA Cal"/>
      <sheetName val="SCH_2"/>
      <sheetName val="Operator"/>
      <sheetName val="RIG DAYS"/>
      <sheetName val="Revenue"/>
      <sheetName val="TBLSKILL"/>
      <sheetName val="East Lobe 3"/>
      <sheetName val="Input"/>
      <sheetName val="JULOAPR"/>
      <sheetName val="Sheet2"/>
      <sheetName val="Dashboard"/>
      <sheetName val="Hidden Lin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
      <sheetName val="Recovered_Sheet1"/>
      <sheetName val="Irr. Cost"/>
      <sheetName val="New Sum"/>
      <sheetName val="SUMMARY"/>
      <sheetName val="Daily Summary"/>
      <sheetName val=" Daily oprn"/>
      <sheetName val="Daily Diary"/>
      <sheetName val="TIME DISTR"/>
      <sheetName val="TIME SUMMARY"/>
      <sheetName val="Daily Cost"/>
      <sheetName val="NPT "/>
      <sheetName val="Chart1"/>
      <sheetName val="Cost Analysis "/>
      <sheetName val="AFE Cost Estimate"/>
      <sheetName val="Performance Analysis"/>
      <sheetName val="Operation"/>
      <sheetName val="Lookahead"/>
      <sheetName val="Timing"/>
      <sheetName val="lost in ho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sheet"/>
      <sheetName val="Plan"/>
      <sheetName val="Vertical -plan"/>
      <sheetName val="Vertical1"/>
      <sheetName val="Daily Advance"/>
      <sheetName val="Time per section"/>
      <sheetName val="Proposed WBD"/>
      <sheetName val="Proposed WBD (2)"/>
    </sheetNames>
    <sheetDataSet>
      <sheetData sheetId="0" refreshError="1"/>
      <sheetData sheetId="1" refreshError="1"/>
      <sheetData sheetId="2" refreshError="1"/>
      <sheetData sheetId="3" refreshError="1"/>
      <sheetData sheetId="4" refreshError="1"/>
      <sheetData sheetId="5" refreshError="1"/>
      <sheetData sheetId="6" refreshError="1">
        <row r="11">
          <cell r="AC11">
            <v>39013.592754050929</v>
          </cell>
        </row>
      </sheetData>
      <sheetData sheetId="7" refreshError="1"/>
    </sheetDataSet>
  </externalBook>
</externalLink>
</file>

<file path=xl/externalLinks/externalLink2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I '98-'00"/>
      <sheetName val="ABK PER MA"/>
      <sheetName val="REKAP DIPP"/>
      <sheetName val="RAB MA-0"/>
      <sheetName val="REKAP"/>
      <sheetName val="RKAP-11A"/>
      <sheetName val="RKAP-11B"/>
      <sheetName val="CASHFLOW"/>
      <sheetName val="FAI-5"/>
      <sheetName val="STRUKTUR"/>
      <sheetName val="Input"/>
      <sheetName val="DOH"/>
      <sheetName val="Prod"/>
      <sheetName val="BRF OIL"/>
      <sheetName val="Z-16"/>
      <sheetName val="BRF GAS"/>
      <sheetName val="Base"/>
      <sheetName val="SHIP"/>
      <sheetName val="tkpp"/>
      <sheetName val="Master062004"/>
      <sheetName val="Actual Oil"/>
      <sheetName val="TBM"/>
      <sheetName val="OPEX"/>
      <sheetName val="NABG"/>
      <sheetName val="CEB 2000 - 2021"/>
      <sheetName val="List_Opex_Prj (2004 LRP)"/>
      <sheetName val="2004"/>
      <sheetName val="Revenue"/>
      <sheetName val="HYP_DATA"/>
      <sheetName val="WELL"/>
      <sheetName val="WELL (2)"/>
      <sheetName val="WELL (3)"/>
      <sheetName val="Data"/>
      <sheetName val="General"/>
      <sheetName val="Realisasi Oil (Operasi)"/>
      <sheetName val="cms-28"/>
      <sheetName val="Macro5"/>
      <sheetName val="ABI_'98-'001"/>
      <sheetName val="ABK_PER_MA1"/>
      <sheetName val="REKAP_DIPP1"/>
      <sheetName val="RAB_MA-01"/>
      <sheetName val="BRF_OIL1"/>
      <sheetName val="BRF_GAS1"/>
      <sheetName val="ABI_'98-'00"/>
      <sheetName val="ABK_PER_MA"/>
      <sheetName val="REKAP_DIPP"/>
      <sheetName val="RAB_MA-0"/>
      <sheetName val="BRF_OIL"/>
      <sheetName val="BRF_GAS"/>
      <sheetName val="Parameter"/>
      <sheetName val="#REF"/>
      <sheetName val="NP"/>
      <sheetName val="Total Option 1"/>
      <sheetName val="Cover"/>
      <sheetName val="17"/>
      <sheetName val="Labor Rate"/>
      <sheetName val="ABI 99-00 JKT 180898"/>
      <sheetName val="WELLTEST"/>
      <sheetName val="Work Notes"/>
      <sheetName val="REKAPITULASI FINAL"/>
      <sheetName val="rms listr."/>
      <sheetName val="PP-8000AB"/>
      <sheetName val="MOBDEMOB"/>
      <sheetName val="TBLSKILL"/>
      <sheetName val="DESBT"/>
      <sheetName val="OH Call Sheet"/>
      <sheetName val="rek.PUS oe"/>
      <sheetName val="Scenario"/>
      <sheetName val="DropdownLists"/>
      <sheetName val="ABI_'98-'002"/>
      <sheetName val="ABK_PER_MA2"/>
      <sheetName val="REKAP_DIPP2"/>
      <sheetName val="RAB_MA-02"/>
      <sheetName val="BRF_OIL2"/>
      <sheetName val="BRF_GAS2"/>
      <sheetName val="CEB_2000_-_2021"/>
      <sheetName val="List_Opex_Prj_(2004_LRP)"/>
      <sheetName val="Actual_Oil"/>
      <sheetName val="WELL_(2)"/>
      <sheetName val="WELL_(3)"/>
      <sheetName val="Realisasi_Oil_(Operasi)"/>
      <sheetName val="Total_Option_1"/>
      <sheetName val="Labor_Rate"/>
      <sheetName val="ABI_99-00_JKT_180898"/>
      <sheetName val="Work_Notes"/>
      <sheetName val="REKAPITULASI_FINAL"/>
      <sheetName val="rms_listr_"/>
      <sheetName val="OH_Call_Sheet"/>
      <sheetName val="rek_PUS_oe"/>
      <sheetName val="MING"/>
      <sheetName val="HB me"/>
      <sheetName val="HB"/>
      <sheetName val="DetailedHelp"/>
      <sheetName val="Reff Haraga"/>
      <sheetName val="Harga Pasar"/>
      <sheetName val="Rinc Sewa A2B"/>
      <sheetName val="Est-Mat"/>
      <sheetName val="rms mek"/>
      <sheetName val="Hyperion "/>
      <sheetName val="ABI_'98-'003"/>
      <sheetName val="ABK_PER_MA3"/>
      <sheetName val="REKAP_DIPP3"/>
      <sheetName val="RAB_MA-03"/>
      <sheetName val="BRF_OIL3"/>
      <sheetName val="BRF_GAS3"/>
      <sheetName val="CEB_2000_-_20211"/>
      <sheetName val="List_Opex_Prj_(2004_LRP)1"/>
      <sheetName val="Actual_Oil1"/>
      <sheetName val="WELL_(2)1"/>
      <sheetName val="WELL_(3)1"/>
      <sheetName val="Realisasi_Oil_(Operasi)1"/>
      <sheetName val="Total_Option_11"/>
      <sheetName val="Labor_Rate1"/>
      <sheetName val="ABI_99-00_JKT_1808981"/>
      <sheetName val="Work_Notes1"/>
      <sheetName val="REKAPITULASI_FINAL1"/>
      <sheetName val="rms_listr_1"/>
      <sheetName val="OH_Call_Sheet1"/>
      <sheetName val="rek_PUS_oe1"/>
      <sheetName val="HB_me"/>
      <sheetName val="ABI_'98-'004"/>
      <sheetName val="ABK_PER_MA4"/>
      <sheetName val="REKAP_DIPP4"/>
      <sheetName val="RAB_MA-04"/>
      <sheetName val="BRF_OIL4"/>
      <sheetName val="BRF_GAS4"/>
      <sheetName val="CEB_2000_-_20212"/>
      <sheetName val="List_Opex_Prj_(2004_LRP)2"/>
      <sheetName val="Actual_Oil2"/>
      <sheetName val="WELL_(2)2"/>
      <sheetName val="WELL_(3)2"/>
      <sheetName val="Realisasi_Oil_(Operasi)2"/>
      <sheetName val="Total_Option_12"/>
      <sheetName val="Labor_Rate2"/>
      <sheetName val="ABI_99-00_JKT_1808982"/>
      <sheetName val="Work_Notes2"/>
      <sheetName val="REKAPITULASI_FINAL2"/>
      <sheetName val="rms_listr_2"/>
      <sheetName val="OH_Call_Sheet2"/>
      <sheetName val="rek_PUS_oe2"/>
      <sheetName val="HB_me1"/>
      <sheetName val="Volumes"/>
      <sheetName val="23 06-9885"/>
      <sheetName val="Pg2"/>
      <sheetName val="12CGOU"/>
      <sheetName val="MATERIAL"/>
      <sheetName val="DUTCH CONE"/>
      <sheetName val="BQ-E20-02(Rp)"/>
      <sheetName val="Harga"/>
      <sheetName val="FAI4"/>
      <sheetName val="Kwit"/>
      <sheetName val="Page 1"/>
      <sheetName val="slab"/>
      <sheetName val="Price list"/>
      <sheetName val="BID CALCULATION"/>
      <sheetName val="Casing Accessories"/>
      <sheetName val="Annex B"/>
      <sheetName val="Struktur Gas"/>
      <sheetName val="DIV.1"/>
      <sheetName val="REKAP ABI"/>
      <sheetName val="Est Mat"/>
      <sheetName val="Unit-P"/>
      <sheetName val="61004"/>
      <sheetName val="61005"/>
      <sheetName val="61006"/>
      <sheetName val="61007"/>
      <sheetName val="61008"/>
      <sheetName val="BoQ-Gen"/>
      <sheetName val="Dash"/>
      <sheetName val="Own"/>
      <sheetName val="PT."/>
      <sheetName val="Huruf"/>
      <sheetName val="CSG Shoes &amp; Mud WT"/>
      <sheetName val="geo-A1"/>
      <sheetName val="geo-A2"/>
      <sheetName val="geo-B"/>
      <sheetName val="JIB (REAL INVEST) October"/>
      <sheetName val="ABI_'98-'005"/>
      <sheetName val="ABK_PER_MA5"/>
      <sheetName val="REKAP_DIPP5"/>
      <sheetName val="RAB_MA-05"/>
      <sheetName val="BRF_OIL5"/>
      <sheetName val="BRF_GAS5"/>
      <sheetName val="CEB_2000_-_20213"/>
      <sheetName val="List_Opex_Prj_(2004_LRP)3"/>
      <sheetName val="Actual_Oil3"/>
      <sheetName val="WELL_(2)3"/>
      <sheetName val="WELL_(3)3"/>
      <sheetName val="Realisasi_Oil_(Operasi)3"/>
      <sheetName val="Total_Option_13"/>
      <sheetName val="Labor_Rate3"/>
      <sheetName val="ABI_99-00_JKT_1808983"/>
      <sheetName val="Work_Notes3"/>
      <sheetName val="REKAPITULASI_FINAL3"/>
      <sheetName val="rms_listr_3"/>
      <sheetName val="OH_Call_Sheet3"/>
      <sheetName val="rek_PUS_oe3"/>
      <sheetName val="HB_me2"/>
      <sheetName val="Hyperion_"/>
      <sheetName val="Reff_Haraga"/>
      <sheetName val="Harga_Pasar"/>
      <sheetName val="Rinc_Sewa_A2B"/>
      <sheetName val="rms_mek"/>
      <sheetName val="ABI_'98-'006"/>
      <sheetName val="ABK_PER_MA6"/>
      <sheetName val="REKAP_DIPP6"/>
      <sheetName val="RAB_MA-06"/>
      <sheetName val="BRF_OIL6"/>
      <sheetName val="BRF_GAS6"/>
      <sheetName val="CEB_2000_-_20214"/>
      <sheetName val="List_Opex_Prj_(2004_LRP)4"/>
      <sheetName val="Actual_Oil4"/>
      <sheetName val="WELL_(2)4"/>
      <sheetName val="WELL_(3)4"/>
      <sheetName val="Realisasi_Oil_(Operasi)4"/>
      <sheetName val="Total_Option_14"/>
      <sheetName val="Labor_Rate4"/>
      <sheetName val="ABI_99-00_JKT_1808984"/>
      <sheetName val="Work_Notes4"/>
      <sheetName val="REKAPITULASI_FINAL4"/>
      <sheetName val="rms_listr_4"/>
      <sheetName val="OH_Call_Sheet4"/>
      <sheetName val="rek_PUS_oe4"/>
      <sheetName val="HB_me3"/>
      <sheetName val="Hyperion_1"/>
      <sheetName val="Tubing"/>
      <sheetName val="003"/>
      <sheetName val="Rekap per-JB"/>
      <sheetName val="Well Plan 1"/>
      <sheetName val="SUMMARY"/>
      <sheetName val="Analisa"/>
      <sheetName val="AHSP (2)"/>
      <sheetName val="HS 2014"/>
      <sheetName val="SENSITIVITAS"/>
      <sheetName val="Models"/>
      <sheetName val="ABI_'98-'007"/>
      <sheetName val="ABK_PER_MA7"/>
      <sheetName val="REKAP_DIPP7"/>
      <sheetName val="RAB_MA-07"/>
      <sheetName val="BRF_OIL7"/>
      <sheetName val="BRF_GAS7"/>
      <sheetName val="CEB_2000_-_20215"/>
      <sheetName val="List_Opex_Prj_(2004_LRP)5"/>
      <sheetName val="Actual_Oil5"/>
      <sheetName val="WELL_(2)5"/>
      <sheetName val="WELL_(3)5"/>
      <sheetName val="Realisasi_Oil_(Operasi)5"/>
      <sheetName val="Total_Option_15"/>
      <sheetName val="Labor_Rate5"/>
      <sheetName val="ABI_99-00_JKT_1808985"/>
      <sheetName val="Work_Notes5"/>
      <sheetName val="REKAPITULASI_FINAL5"/>
      <sheetName val="rms_listr_5"/>
      <sheetName val="OH_Call_Sheet5"/>
      <sheetName val="rek_PUS_oe5"/>
      <sheetName val="HB_me4"/>
      <sheetName val="Hyperion_2"/>
      <sheetName val="Source"/>
      <sheetName val="Sheet1"/>
      <sheetName val="ABI_'98-'008"/>
      <sheetName val="ABK_PER_MA8"/>
      <sheetName val="REKAP_DIPP8"/>
      <sheetName val="RAB_MA-08"/>
      <sheetName val="BRF_OIL8"/>
      <sheetName val="BRF_GAS8"/>
      <sheetName val="CEB_2000_-_20216"/>
      <sheetName val="List_Opex_Prj_(2004_LRP)6"/>
      <sheetName val="Actual_Oil6"/>
      <sheetName val="WELL_(2)6"/>
      <sheetName val="WELL_(3)6"/>
      <sheetName val="Realisasi_Oil_(Operasi)6"/>
      <sheetName val="Total_Option_16"/>
      <sheetName val="Labor_Rate6"/>
      <sheetName val="ABI_99-00_JKT_1808986"/>
      <sheetName val="Work_Notes6"/>
      <sheetName val="REKAPITULASI_FINAL6"/>
      <sheetName val="rms_listr_6"/>
      <sheetName val="OH_Call_Sheet6"/>
      <sheetName val="rek_PUS_oe6"/>
      <sheetName val="HB_me5"/>
      <sheetName val="Reff_Haraga1"/>
      <sheetName val="Harga_Pasar1"/>
      <sheetName val="Rinc_Sewa_A2B1"/>
      <sheetName val="rms_mek1"/>
      <sheetName val="Hyperion_3"/>
      <sheetName val="23_06-9885"/>
      <sheetName val="DUTCH_CONE"/>
      <sheetName val="Page_1"/>
      <sheetName val="Price_list"/>
      <sheetName val="BID_CALCULATION"/>
      <sheetName val="Casing_Accessories"/>
      <sheetName val="Annex_B"/>
      <sheetName val="Struktur_Gas"/>
      <sheetName val="DIV_1"/>
      <sheetName val="REKAP_ABI"/>
      <sheetName val="Est_Mat"/>
      <sheetName val="PT_"/>
      <sheetName val="CSG_Shoes_&amp;_Mud_WT"/>
      <sheetName val="JIB_(REAL_INVEST)_October"/>
      <sheetName val="Rekap_per-JB"/>
      <sheetName val="Well_Plan_1"/>
      <sheetName val="AHSP_(2)"/>
      <sheetName val="HS_2014"/>
      <sheetName val="BILAL2"/>
      <sheetName val="BANK TANSFER"/>
      <sheetName val="EXT.BANK TRANSFER"/>
      <sheetName val="TUNDA"/>
      <sheetName val="Daf-Harga"/>
      <sheetName val="AC"/>
      <sheetName val="HDPE"/>
      <sheetName val="INSENTIF"/>
      <sheetName val="Daily"/>
      <sheetName val="Reff_Haraga2"/>
      <sheetName val="Harga_Pasar2"/>
      <sheetName val="Rinc_Sewa_A2B2"/>
      <sheetName val="rms_mek2"/>
      <sheetName val="CSG_Shoes_&amp;_Mud_WT1"/>
      <sheetName val="23_06-98851"/>
      <sheetName val="DUTCH_CONE1"/>
      <sheetName val="Page_11"/>
      <sheetName val="Price_list1"/>
      <sheetName val="BID_CALCULATION1"/>
      <sheetName val="Casing_Accessories1"/>
      <sheetName val="Annex_B1"/>
      <sheetName val="Struktur_Gas1"/>
      <sheetName val="DIV_11"/>
      <sheetName val="REKAP_ABI1"/>
      <sheetName val="Est_Mat1"/>
      <sheetName val="PT_1"/>
      <sheetName val="ABI_'98-'009"/>
      <sheetName val="ABK_PER_MA9"/>
      <sheetName val="REKAP_DIPP9"/>
      <sheetName val="RAB_MA-09"/>
      <sheetName val="BRF_OIL9"/>
      <sheetName val="BRF_GAS9"/>
      <sheetName val="CEB_2000_-_20217"/>
      <sheetName val="List_Opex_Prj_(2004_LRP)7"/>
      <sheetName val="Actual_Oil7"/>
      <sheetName val="WELL_(2)7"/>
      <sheetName val="WELL_(3)7"/>
      <sheetName val="Realisasi_Oil_(Operasi)7"/>
      <sheetName val="Total_Option_17"/>
      <sheetName val="Labor_Rate7"/>
      <sheetName val="ABI_99-00_JKT_1808987"/>
      <sheetName val="Work_Notes7"/>
      <sheetName val="rms_listr_7"/>
      <sheetName val="REKAPITULASI_FINAL7"/>
      <sheetName val="OH_Call_Sheet7"/>
      <sheetName val="rek_PUS_oe7"/>
      <sheetName val="HB_me6"/>
      <sheetName val="Reff_Haraga3"/>
      <sheetName val="Harga_Pasar3"/>
      <sheetName val="Rinc_Sewa_A2B3"/>
      <sheetName val="rms_mek3"/>
      <sheetName val="CSG_Shoes_&amp;_Mud_WT2"/>
      <sheetName val="Hyperion_4"/>
      <sheetName val="23_06-98852"/>
      <sheetName val="DUTCH_CONE2"/>
      <sheetName val="Page_12"/>
      <sheetName val="Price_list2"/>
      <sheetName val="BID_CALCULATION2"/>
      <sheetName val="Casing_Accessories2"/>
      <sheetName val="Annex_B2"/>
      <sheetName val="Struktur_Gas2"/>
      <sheetName val="DIV_12"/>
      <sheetName val="REKAP_ABI2"/>
      <sheetName val="Est_Mat2"/>
      <sheetName val="PT_2"/>
      <sheetName val="EmpCodes"/>
      <sheetName val="FORM-1A"/>
      <sheetName val="INVESTASI"/>
      <sheetName val="Cost Input Sheet"/>
    </sheetNames>
    <sheetDataSet>
      <sheetData sheetId="0">
        <row r="1">
          <cell r="B1" t="str">
            <v>REKAPITULASI  ANGGARAN  BIAYA  INVESTASI  TF  1999 / 2000</v>
          </cell>
        </row>
      </sheetData>
      <sheetData sheetId="1">
        <row r="1">
          <cell r="B1" t="str">
            <v>REKAPITULASI  ANGGARAN  BIAYA  INVESTASI  TF  1999 / 2000</v>
          </cell>
        </row>
      </sheetData>
      <sheetData sheetId="2" refreshError="1"/>
      <sheetData sheetId="3">
        <row r="1">
          <cell r="B1" t="str">
            <v>REKAPITULASI  ANGGARAN  BIAYA  INVESTASI  TF  1999 / 2000</v>
          </cell>
        </row>
      </sheetData>
      <sheetData sheetId="4" refreshError="1">
        <row r="1">
          <cell r="B1" t="str">
            <v>REKAPITULASI  ANGGARAN  BIAYA  INVESTASI  TF  1999 / 2000</v>
          </cell>
        </row>
        <row r="2">
          <cell r="B2" t="str">
            <v>PERTAMINA OPERASI PRODUKSI  EP  BUNYU</v>
          </cell>
        </row>
        <row r="3">
          <cell r="B3" t="str">
            <v>STATUS   18  AGUSTUS 1998</v>
          </cell>
        </row>
        <row r="4">
          <cell r="B4" t="str">
            <v>KURS  US $ =</v>
          </cell>
          <cell r="D4">
            <v>10</v>
          </cell>
        </row>
        <row r="5">
          <cell r="C5" t="str">
            <v>P</v>
          </cell>
          <cell r="I5" t="str">
            <v>ANGGARAN  TF   1999 / 2000</v>
          </cell>
          <cell r="L5" t="str">
            <v xml:space="preserve"> PHASING OUT KE  TF  2000 / 2001</v>
          </cell>
        </row>
        <row r="6">
          <cell r="B6" t="str">
            <v>ASSET</v>
          </cell>
          <cell r="C6" t="str">
            <v>R</v>
          </cell>
          <cell r="D6" t="str">
            <v>MA</v>
          </cell>
          <cell r="E6" t="str">
            <v>Ex.  MA</v>
          </cell>
          <cell r="F6" t="str">
            <v xml:space="preserve">     STATUS</v>
          </cell>
          <cell r="I6" t="str">
            <v>Rp. (000)</v>
          </cell>
          <cell r="J6" t="str">
            <v>US  $</v>
          </cell>
          <cell r="K6" t="str">
            <v>Eq.Rp. (000)</v>
          </cell>
          <cell r="L6" t="str">
            <v>Rp. (000)</v>
          </cell>
          <cell r="M6" t="str">
            <v>US  $</v>
          </cell>
          <cell r="N6" t="str">
            <v>Eq.Rp. (000)</v>
          </cell>
          <cell r="O6" t="str">
            <v>URAIAN  KEGIATAN</v>
          </cell>
          <cell r="P6" t="str">
            <v>USER</v>
          </cell>
        </row>
        <row r="7">
          <cell r="C7" t="str">
            <v>D</v>
          </cell>
        </row>
        <row r="8">
          <cell r="C8" t="str">
            <v>D</v>
          </cell>
        </row>
        <row r="9">
          <cell r="B9">
            <v>0</v>
          </cell>
          <cell r="C9" t="str">
            <v>G</v>
          </cell>
          <cell r="D9" t="str">
            <v>9D90.01</v>
          </cell>
          <cell r="F9" t="str">
            <v>UB</v>
          </cell>
          <cell r="G9" t="str">
            <v>RT</v>
          </cell>
          <cell r="H9" t="str">
            <v>TA</v>
          </cell>
          <cell r="I9">
            <v>1105559.294</v>
          </cell>
          <cell r="J9">
            <v>258254</v>
          </cell>
          <cell r="K9">
            <v>3688099.2939999998</v>
          </cell>
          <cell r="L9">
            <v>0</v>
          </cell>
          <cell r="M9">
            <v>0</v>
          </cell>
          <cell r="N9">
            <v>0</v>
          </cell>
          <cell r="O9" t="str">
            <v xml:space="preserve">  3 KUPL SUMUR GAS BUNYU,  RIG  OW-700.</v>
          </cell>
          <cell r="P9" t="str">
            <v>T-OPS</v>
          </cell>
        </row>
        <row r="10">
          <cell r="C10" t="str">
            <v>M</v>
          </cell>
          <cell r="D10" t="str">
            <v>9D90.02</v>
          </cell>
          <cell r="F10" t="str">
            <v>UB</v>
          </cell>
          <cell r="G10" t="str">
            <v>RT</v>
          </cell>
          <cell r="H10" t="str">
            <v>TA</v>
          </cell>
          <cell r="I10">
            <v>617112.08399999992</v>
          </cell>
          <cell r="J10">
            <v>154914</v>
          </cell>
          <cell r="K10">
            <v>2166252.0839999998</v>
          </cell>
          <cell r="L10">
            <v>0</v>
          </cell>
          <cell r="M10">
            <v>0</v>
          </cell>
          <cell r="N10">
            <v>0</v>
          </cell>
          <cell r="O10" t="str">
            <v xml:space="preserve">  2  KUPL MINYAK BUNYU  RIG  OW-700.</v>
          </cell>
          <cell r="P10" t="str">
            <v>T-OPS</v>
          </cell>
        </row>
        <row r="11">
          <cell r="C11" t="str">
            <v>M</v>
          </cell>
          <cell r="D11" t="str">
            <v>9D90.03</v>
          </cell>
          <cell r="F11" t="str">
            <v>UB</v>
          </cell>
          <cell r="G11" t="str">
            <v>RT</v>
          </cell>
          <cell r="H11" t="str">
            <v>TA</v>
          </cell>
          <cell r="I11">
            <v>1726205.4279999998</v>
          </cell>
          <cell r="J11">
            <v>774570</v>
          </cell>
          <cell r="K11">
            <v>9471905.4279999994</v>
          </cell>
          <cell r="L11">
            <v>0</v>
          </cell>
          <cell r="M11">
            <v>0</v>
          </cell>
          <cell r="N11">
            <v>0</v>
          </cell>
          <cell r="O11" t="str">
            <v xml:space="preserve">  10  KUPL MINYAK BUNYU  RIG  LTO-350.</v>
          </cell>
          <cell r="P11" t="str">
            <v>T-OPS</v>
          </cell>
        </row>
        <row r="12">
          <cell r="C12" t="str">
            <v>M</v>
          </cell>
          <cell r="D12" t="str">
            <v>9D90.04</v>
          </cell>
          <cell r="F12" t="str">
            <v>UB</v>
          </cell>
          <cell r="G12" t="str">
            <v>RT</v>
          </cell>
          <cell r="H12" t="str">
            <v>TA</v>
          </cell>
          <cell r="I12">
            <v>1253372.6359999999</v>
          </cell>
          <cell r="J12">
            <v>619656</v>
          </cell>
          <cell r="K12">
            <v>7449932.6359999999</v>
          </cell>
          <cell r="L12">
            <v>0</v>
          </cell>
          <cell r="M12">
            <v>0</v>
          </cell>
          <cell r="N12">
            <v>0</v>
          </cell>
          <cell r="O12" t="str">
            <v xml:space="preserve">  8  KUPL MINYAK BUNYU  RIG  L-350.</v>
          </cell>
          <cell r="P12" t="str">
            <v>T-OPS</v>
          </cell>
        </row>
        <row r="13">
          <cell r="F13" t="str">
            <v>UB</v>
          </cell>
          <cell r="G13" t="str">
            <v>RT</v>
          </cell>
          <cell r="H13" t="str">
            <v>TA</v>
          </cell>
          <cell r="I13">
            <v>1253372.6359999999</v>
          </cell>
          <cell r="J13">
            <v>619656</v>
          </cell>
          <cell r="K13">
            <v>7449932.6359999999</v>
          </cell>
          <cell r="L13">
            <v>0</v>
          </cell>
          <cell r="M13">
            <v>0</v>
          </cell>
          <cell r="N13">
            <v>0</v>
          </cell>
          <cell r="O13" t="str">
            <v xml:space="preserve">  8  KUPL MINYAK BUNYU  RIG  L-350.</v>
          </cell>
          <cell r="P13" t="str">
            <v>T-OPS</v>
          </cell>
        </row>
        <row r="14">
          <cell r="B14" t="str">
            <v>SUB</v>
          </cell>
          <cell r="C14" t="str">
            <v>M</v>
          </cell>
          <cell r="D14">
            <v>3</v>
          </cell>
          <cell r="I14">
            <v>3596690.1479999996</v>
          </cell>
          <cell r="J14">
            <v>1549140</v>
          </cell>
          <cell r="K14">
            <v>19088090.147999998</v>
          </cell>
          <cell r="L14">
            <v>0</v>
          </cell>
          <cell r="M14">
            <v>0</v>
          </cell>
          <cell r="N14">
            <v>0</v>
          </cell>
        </row>
        <row r="15">
          <cell r="B15" t="str">
            <v>TOTAL</v>
          </cell>
          <cell r="C15" t="str">
            <v>G</v>
          </cell>
          <cell r="D15">
            <v>1</v>
          </cell>
          <cell r="I15">
            <v>1105559.294</v>
          </cell>
          <cell r="J15">
            <v>258254</v>
          </cell>
          <cell r="K15">
            <v>3688099.2939999998</v>
          </cell>
          <cell r="L15">
            <v>0</v>
          </cell>
          <cell r="M15">
            <v>0</v>
          </cell>
          <cell r="N15">
            <v>0</v>
          </cell>
        </row>
        <row r="16">
          <cell r="B16" t="str">
            <v>AST-0</v>
          </cell>
          <cell r="C16" t="str">
            <v>M+G</v>
          </cell>
          <cell r="D16">
            <v>4</v>
          </cell>
          <cell r="I16">
            <v>4702249.4419999998</v>
          </cell>
          <cell r="J16">
            <v>1807394</v>
          </cell>
          <cell r="K16">
            <v>22776189.441999998</v>
          </cell>
          <cell r="L16">
            <v>0</v>
          </cell>
          <cell r="M16">
            <v>0</v>
          </cell>
          <cell r="N16">
            <v>0</v>
          </cell>
        </row>
        <row r="17">
          <cell r="I17">
            <v>4702249.4419999998</v>
          </cell>
          <cell r="J17">
            <v>1807394</v>
          </cell>
          <cell r="K17">
            <v>22776189.441999998</v>
          </cell>
          <cell r="L17">
            <v>0</v>
          </cell>
          <cell r="M17">
            <v>0</v>
          </cell>
          <cell r="N17">
            <v>0</v>
          </cell>
        </row>
        <row r="18">
          <cell r="B18">
            <v>3</v>
          </cell>
          <cell r="C18" t="str">
            <v>G</v>
          </cell>
          <cell r="D18" t="str">
            <v>9D93.01</v>
          </cell>
          <cell r="E18" t="str">
            <v>8D93.01</v>
          </cell>
          <cell r="F18" t="str">
            <v>EPO</v>
          </cell>
          <cell r="G18" t="str">
            <v>RTT</v>
          </cell>
          <cell r="H18" t="str">
            <v>TA</v>
          </cell>
          <cell r="I18">
            <v>175950</v>
          </cell>
          <cell r="J18">
            <v>0</v>
          </cell>
          <cell r="K18">
            <v>175950</v>
          </cell>
          <cell r="L18">
            <v>0</v>
          </cell>
          <cell r="M18">
            <v>0</v>
          </cell>
          <cell r="N18">
            <v>0</v>
          </cell>
          <cell r="O18" t="str">
            <v xml:space="preserve">  BELI &amp; PASANG  1 UNIT  VERTICAL HP  SCRUBBER.</v>
          </cell>
          <cell r="P18" t="str">
            <v>PROD</v>
          </cell>
        </row>
        <row r="19">
          <cell r="B19">
            <v>3</v>
          </cell>
          <cell r="C19" t="str">
            <v>G</v>
          </cell>
          <cell r="D19" t="str">
            <v>9D93.01</v>
          </cell>
          <cell r="E19" t="str">
            <v>8D93.01</v>
          </cell>
          <cell r="F19" t="str">
            <v>EPO</v>
          </cell>
          <cell r="G19" t="str">
            <v>RTT</v>
          </cell>
          <cell r="H19" t="str">
            <v>TA</v>
          </cell>
          <cell r="I19">
            <v>175950</v>
          </cell>
          <cell r="J19">
            <v>0</v>
          </cell>
          <cell r="K19">
            <v>175950</v>
          </cell>
          <cell r="L19">
            <v>0</v>
          </cell>
          <cell r="M19">
            <v>0</v>
          </cell>
          <cell r="N19">
            <v>0</v>
          </cell>
          <cell r="O19" t="str">
            <v xml:space="preserve">  BELI &amp; PASANG  1 UNIT  VERTICAL HP  SCRUBBER.</v>
          </cell>
          <cell r="P19" t="str">
            <v>PROD</v>
          </cell>
        </row>
        <row r="20">
          <cell r="B20" t="str">
            <v>SUB</v>
          </cell>
          <cell r="C20" t="str">
            <v>M</v>
          </cell>
          <cell r="D20">
            <v>0</v>
          </cell>
          <cell r="I20">
            <v>0</v>
          </cell>
          <cell r="J20">
            <v>0</v>
          </cell>
          <cell r="K20">
            <v>0</v>
          </cell>
          <cell r="L20">
            <v>0</v>
          </cell>
          <cell r="M20">
            <v>0</v>
          </cell>
          <cell r="N20">
            <v>0</v>
          </cell>
        </row>
        <row r="21">
          <cell r="B21" t="str">
            <v>TOTAL</v>
          </cell>
          <cell r="C21" t="str">
            <v>G</v>
          </cell>
          <cell r="D21">
            <v>1</v>
          </cell>
          <cell r="I21">
            <v>175950</v>
          </cell>
          <cell r="J21">
            <v>0</v>
          </cell>
          <cell r="K21">
            <v>175950</v>
          </cell>
          <cell r="L21">
            <v>0</v>
          </cell>
          <cell r="M21">
            <v>0</v>
          </cell>
          <cell r="N21">
            <v>0</v>
          </cell>
        </row>
        <row r="22">
          <cell r="B22" t="str">
            <v>AST-3</v>
          </cell>
          <cell r="C22" t="str">
            <v>M+G</v>
          </cell>
          <cell r="D22">
            <v>1</v>
          </cell>
          <cell r="I22">
            <v>175950</v>
          </cell>
          <cell r="J22">
            <v>0</v>
          </cell>
          <cell r="K22">
            <v>175950</v>
          </cell>
          <cell r="L22">
            <v>0</v>
          </cell>
          <cell r="M22">
            <v>0</v>
          </cell>
          <cell r="N22">
            <v>0</v>
          </cell>
        </row>
        <row r="23">
          <cell r="I23">
            <v>175950</v>
          </cell>
          <cell r="J23">
            <v>0</v>
          </cell>
          <cell r="K23">
            <v>175950</v>
          </cell>
          <cell r="L23">
            <v>0</v>
          </cell>
          <cell r="M23">
            <v>0</v>
          </cell>
          <cell r="N23">
            <v>0</v>
          </cell>
        </row>
        <row r="24">
          <cell r="B24">
            <v>4</v>
          </cell>
          <cell r="C24" t="str">
            <v>M</v>
          </cell>
          <cell r="D24" t="str">
            <v>9D94.01</v>
          </cell>
          <cell r="E24" t="str">
            <v>6D94.01</v>
          </cell>
          <cell r="F24" t="str">
            <v>EPO</v>
          </cell>
          <cell r="G24" t="str">
            <v>RTT</v>
          </cell>
          <cell r="H24" t="str">
            <v>TA</v>
          </cell>
          <cell r="I24">
            <v>35000</v>
          </cell>
          <cell r="J24">
            <v>0</v>
          </cell>
          <cell r="K24">
            <v>35000</v>
          </cell>
          <cell r="L24">
            <v>0</v>
          </cell>
          <cell r="M24">
            <v>0</v>
          </cell>
          <cell r="N24">
            <v>0</v>
          </cell>
          <cell r="O24" t="str">
            <v xml:space="preserve">  BELI  PERALATAN ANALISA LABORATORIUM.</v>
          </cell>
          <cell r="P24" t="str">
            <v>T-PROD</v>
          </cell>
        </row>
        <row r="25">
          <cell r="E25" t="str">
            <v>8D94.01</v>
          </cell>
        </row>
        <row r="26">
          <cell r="C26" t="str">
            <v>M</v>
          </cell>
          <cell r="D26" t="str">
            <v>9D94.02</v>
          </cell>
          <cell r="E26" t="str">
            <v>8D94.06</v>
          </cell>
          <cell r="F26" t="str">
            <v>DUB</v>
          </cell>
          <cell r="G26" t="str">
            <v>RTT</v>
          </cell>
          <cell r="H26" t="str">
            <v>TA</v>
          </cell>
          <cell r="I26">
            <v>400000</v>
          </cell>
          <cell r="J26">
            <v>0</v>
          </cell>
          <cell r="K26">
            <v>400000</v>
          </cell>
          <cell r="L26">
            <v>0</v>
          </cell>
          <cell r="M26">
            <v>0</v>
          </cell>
          <cell r="N26">
            <v>0</v>
          </cell>
          <cell r="O26" t="str">
            <v xml:space="preserve">  BELI 1 UNIT  COMPUTERIZED  AMERADA  BOTTOM</v>
          </cell>
          <cell r="P26" t="str">
            <v>T-RES</v>
          </cell>
        </row>
        <row r="27">
          <cell r="O27" t="str">
            <v xml:space="preserve">  HOLE TOOL</v>
          </cell>
        </row>
        <row r="28">
          <cell r="B28" t="str">
            <v>SUB</v>
          </cell>
          <cell r="C28" t="str">
            <v>M</v>
          </cell>
          <cell r="D28">
            <v>2</v>
          </cell>
          <cell r="I28">
            <v>435000</v>
          </cell>
          <cell r="J28">
            <v>0</v>
          </cell>
          <cell r="K28">
            <v>435000</v>
          </cell>
          <cell r="L28">
            <v>0</v>
          </cell>
          <cell r="M28">
            <v>0</v>
          </cell>
          <cell r="N28">
            <v>0</v>
          </cell>
        </row>
        <row r="29">
          <cell r="B29" t="str">
            <v>TOTAL</v>
          </cell>
          <cell r="C29" t="str">
            <v>G</v>
          </cell>
          <cell r="D29">
            <v>0</v>
          </cell>
          <cell r="I29">
            <v>0</v>
          </cell>
          <cell r="J29">
            <v>0</v>
          </cell>
          <cell r="K29">
            <v>0</v>
          </cell>
          <cell r="L29">
            <v>0</v>
          </cell>
          <cell r="M29">
            <v>0</v>
          </cell>
          <cell r="N29">
            <v>0</v>
          </cell>
        </row>
        <row r="30">
          <cell r="B30" t="str">
            <v>AST-4</v>
          </cell>
          <cell r="C30" t="str">
            <v>M+G</v>
          </cell>
          <cell r="D30">
            <v>2</v>
          </cell>
          <cell r="I30">
            <v>435000</v>
          </cell>
          <cell r="J30">
            <v>0</v>
          </cell>
          <cell r="K30">
            <v>435000</v>
          </cell>
          <cell r="L30">
            <v>0</v>
          </cell>
          <cell r="M30">
            <v>0</v>
          </cell>
          <cell r="N30">
            <v>0</v>
          </cell>
        </row>
        <row r="31">
          <cell r="I31">
            <v>435000</v>
          </cell>
          <cell r="J31">
            <v>0</v>
          </cell>
          <cell r="K31">
            <v>435000</v>
          </cell>
          <cell r="L31">
            <v>0</v>
          </cell>
          <cell r="M31">
            <v>0</v>
          </cell>
          <cell r="N31">
            <v>0</v>
          </cell>
        </row>
        <row r="32">
          <cell r="B32">
            <v>5</v>
          </cell>
          <cell r="C32" t="str">
            <v>G</v>
          </cell>
          <cell r="D32" t="str">
            <v>9D95.01</v>
          </cell>
          <cell r="E32" t="str">
            <v>8D95.06</v>
          </cell>
          <cell r="F32" t="str">
            <v>EPO</v>
          </cell>
          <cell r="G32" t="str">
            <v>RTT</v>
          </cell>
          <cell r="H32" t="str">
            <v>TA</v>
          </cell>
          <cell r="I32">
            <v>3900000</v>
          </cell>
          <cell r="J32">
            <v>0</v>
          </cell>
          <cell r="K32">
            <v>3900000</v>
          </cell>
          <cell r="L32">
            <v>0</v>
          </cell>
          <cell r="M32">
            <v>0</v>
          </cell>
          <cell r="N32">
            <v>0</v>
          </cell>
          <cell r="O32" t="str">
            <v xml:space="preserve">  BELI  200  JTS  DP 3.1/2" OD  13.30  LB/FT</v>
          </cell>
          <cell r="P32" t="str">
            <v>BOR</v>
          </cell>
        </row>
        <row r="33">
          <cell r="E33" t="str">
            <v>8D95.08</v>
          </cell>
        </row>
        <row r="34">
          <cell r="C34" t="str">
            <v>M</v>
          </cell>
          <cell r="D34" t="str">
            <v>9D95.02</v>
          </cell>
          <cell r="E34" t="str">
            <v>8D95.07</v>
          </cell>
          <cell r="F34" t="str">
            <v>EPO</v>
          </cell>
          <cell r="G34" t="str">
            <v>RTT</v>
          </cell>
          <cell r="H34" t="str">
            <v>GT</v>
          </cell>
          <cell r="I34">
            <v>200200</v>
          </cell>
          <cell r="J34">
            <v>0</v>
          </cell>
          <cell r="K34">
            <v>200200</v>
          </cell>
          <cell r="L34">
            <v>0</v>
          </cell>
          <cell r="M34">
            <v>0</v>
          </cell>
          <cell r="N34">
            <v>0</v>
          </cell>
          <cell r="O34" t="str">
            <v xml:space="preserve">  BELI 2 SET UPPER  &amp;  KELLY LOWER COCK 5.1/4" OD x</v>
          </cell>
          <cell r="P34" t="str">
            <v>BOR</v>
          </cell>
        </row>
        <row r="35">
          <cell r="O35" t="str">
            <v xml:space="preserve">  10.000 TEST PRESSURE UNTUK N-110 &amp; OW-700</v>
          </cell>
        </row>
        <row r="37">
          <cell r="O37" t="str">
            <v xml:space="preserve">  10.000 TEST PRESSURE UNTUK N-110 &amp; OW-700</v>
          </cell>
        </row>
        <row r="38">
          <cell r="C38" t="str">
            <v>M</v>
          </cell>
          <cell r="D38" t="str">
            <v>9D95.03</v>
          </cell>
          <cell r="E38" t="str">
            <v>8D95.10</v>
          </cell>
          <cell r="F38" t="str">
            <v>EPO</v>
          </cell>
          <cell r="G38" t="str">
            <v>RTT</v>
          </cell>
          <cell r="H38" t="str">
            <v>GT</v>
          </cell>
          <cell r="I38">
            <v>52500</v>
          </cell>
          <cell r="J38">
            <v>0</v>
          </cell>
          <cell r="K38">
            <v>52500</v>
          </cell>
          <cell r="L38">
            <v>0</v>
          </cell>
          <cell r="M38">
            <v>0</v>
          </cell>
          <cell r="N38">
            <v>0</v>
          </cell>
          <cell r="O38" t="str">
            <v xml:space="preserve">  BELI 1 UNIT WIRE LINE STRIPPER 3 AR 5/8"</v>
          </cell>
          <cell r="P38" t="str">
            <v>PROD</v>
          </cell>
        </row>
        <row r="39">
          <cell r="C39" t="str">
            <v>G</v>
          </cell>
          <cell r="D39" t="str">
            <v>9D95.04</v>
          </cell>
          <cell r="E39" t="str">
            <v>8D95.11</v>
          </cell>
          <cell r="F39" t="str">
            <v>EPO</v>
          </cell>
          <cell r="G39" t="str">
            <v>RTT</v>
          </cell>
          <cell r="H39" t="str">
            <v>GT</v>
          </cell>
          <cell r="I39">
            <v>421500</v>
          </cell>
          <cell r="J39">
            <v>0</v>
          </cell>
          <cell r="K39">
            <v>421500</v>
          </cell>
          <cell r="L39">
            <v>0</v>
          </cell>
          <cell r="M39">
            <v>0</v>
          </cell>
          <cell r="N39">
            <v>0</v>
          </cell>
          <cell r="O39" t="str">
            <v xml:space="preserve">  BELI 1 UNIT ROTARY SWIVEL TL 120 CS, IDECO</v>
          </cell>
          <cell r="P39" t="str">
            <v>PROD</v>
          </cell>
        </row>
        <row r="40">
          <cell r="C40" t="str">
            <v>M</v>
          </cell>
          <cell r="D40" t="str">
            <v>9D95.05</v>
          </cell>
          <cell r="E40" t="str">
            <v>8D95.12</v>
          </cell>
          <cell r="F40" t="str">
            <v>EPO</v>
          </cell>
          <cell r="G40" t="str">
            <v>RTT</v>
          </cell>
          <cell r="H40" t="str">
            <v>TA</v>
          </cell>
          <cell r="I40">
            <v>175000</v>
          </cell>
          <cell r="J40">
            <v>0</v>
          </cell>
          <cell r="K40">
            <v>175000</v>
          </cell>
          <cell r="L40">
            <v>0</v>
          </cell>
          <cell r="M40">
            <v>0</v>
          </cell>
          <cell r="N40">
            <v>0</v>
          </cell>
          <cell r="O40" t="str">
            <v xml:space="preserve">  BELI 1 UNIT SITE SAND PUMP 3.3/4"</v>
          </cell>
          <cell r="P40" t="str">
            <v>PROD</v>
          </cell>
        </row>
        <row r="41">
          <cell r="C41" t="str">
            <v>M</v>
          </cell>
          <cell r="D41" t="str">
            <v>9D95.05</v>
          </cell>
          <cell r="E41" t="str">
            <v>8D95.12</v>
          </cell>
          <cell r="F41" t="str">
            <v>EPO</v>
          </cell>
          <cell r="G41" t="str">
            <v>RTT</v>
          </cell>
          <cell r="H41" t="str">
            <v>TA</v>
          </cell>
          <cell r="I41">
            <v>175000</v>
          </cell>
          <cell r="J41">
            <v>0</v>
          </cell>
          <cell r="K41">
            <v>175000</v>
          </cell>
          <cell r="L41">
            <v>0</v>
          </cell>
          <cell r="M41">
            <v>0</v>
          </cell>
          <cell r="N41">
            <v>0</v>
          </cell>
          <cell r="O41" t="str">
            <v xml:space="preserve">  BELI 1 UNIT SITE SAND PUMP 3.3/4"</v>
          </cell>
          <cell r="P41" t="str">
            <v>PROD</v>
          </cell>
        </row>
        <row r="42">
          <cell r="B42" t="str">
            <v>SUB</v>
          </cell>
          <cell r="C42" t="str">
            <v>M</v>
          </cell>
          <cell r="D42">
            <v>3</v>
          </cell>
          <cell r="I42">
            <v>427700</v>
          </cell>
          <cell r="J42">
            <v>0</v>
          </cell>
          <cell r="K42">
            <v>427700</v>
          </cell>
          <cell r="L42">
            <v>0</v>
          </cell>
          <cell r="M42">
            <v>0</v>
          </cell>
          <cell r="N42">
            <v>0</v>
          </cell>
        </row>
        <row r="43">
          <cell r="B43" t="str">
            <v>TOTAL</v>
          </cell>
          <cell r="C43" t="str">
            <v>G</v>
          </cell>
          <cell r="D43">
            <v>2</v>
          </cell>
          <cell r="I43">
            <v>4321500</v>
          </cell>
          <cell r="J43">
            <v>0</v>
          </cell>
          <cell r="K43">
            <v>4321500</v>
          </cell>
          <cell r="L43">
            <v>0</v>
          </cell>
          <cell r="M43">
            <v>0</v>
          </cell>
          <cell r="N43">
            <v>0</v>
          </cell>
        </row>
        <row r="44">
          <cell r="B44" t="str">
            <v>AST-5</v>
          </cell>
          <cell r="C44" t="str">
            <v>M+G</v>
          </cell>
          <cell r="D44">
            <v>5</v>
          </cell>
          <cell r="I44">
            <v>4749200</v>
          </cell>
          <cell r="J44">
            <v>0</v>
          </cell>
          <cell r="K44">
            <v>4749200</v>
          </cell>
          <cell r="L44">
            <v>0</v>
          </cell>
          <cell r="M44">
            <v>0</v>
          </cell>
          <cell r="N44">
            <v>0</v>
          </cell>
        </row>
        <row r="47">
          <cell r="I47">
            <v>4749200</v>
          </cell>
          <cell r="J47">
            <v>0</v>
          </cell>
          <cell r="K47">
            <v>4749200</v>
          </cell>
          <cell r="L47">
            <v>0</v>
          </cell>
          <cell r="M47">
            <v>0</v>
          </cell>
          <cell r="N47">
            <v>0</v>
          </cell>
        </row>
        <row r="48">
          <cell r="B48">
            <v>8</v>
          </cell>
          <cell r="C48" t="str">
            <v>G</v>
          </cell>
          <cell r="D48" t="str">
            <v>9D98.01</v>
          </cell>
          <cell r="E48" t="str">
            <v>8D98.01</v>
          </cell>
          <cell r="F48" t="str">
            <v>EPO</v>
          </cell>
          <cell r="G48" t="str">
            <v>RTT</v>
          </cell>
          <cell r="H48" t="str">
            <v>GT</v>
          </cell>
          <cell r="I48">
            <v>2500000</v>
          </cell>
          <cell r="J48">
            <v>0</v>
          </cell>
          <cell r="K48">
            <v>2500000</v>
          </cell>
          <cell r="L48">
            <v>0</v>
          </cell>
          <cell r="M48">
            <v>0</v>
          </cell>
          <cell r="N48">
            <v>0</v>
          </cell>
          <cell r="O48" t="str">
            <v xml:space="preserve">  BELI 1 UNIT MOBIL PEMADAM ( CRASH TENDER)</v>
          </cell>
          <cell r="P48" t="str">
            <v>LK-3</v>
          </cell>
        </row>
        <row r="49">
          <cell r="B49">
            <v>8</v>
          </cell>
          <cell r="C49" t="str">
            <v>G</v>
          </cell>
          <cell r="D49" t="str">
            <v>9D98.01</v>
          </cell>
          <cell r="E49" t="str">
            <v>8D98.01</v>
          </cell>
          <cell r="F49" t="str">
            <v>EPO</v>
          </cell>
          <cell r="G49" t="str">
            <v>RTT</v>
          </cell>
          <cell r="H49" t="str">
            <v>GT</v>
          </cell>
          <cell r="I49">
            <v>2500000</v>
          </cell>
          <cell r="J49">
            <v>0</v>
          </cell>
          <cell r="K49">
            <v>2500000</v>
          </cell>
          <cell r="L49">
            <v>0</v>
          </cell>
          <cell r="M49">
            <v>0</v>
          </cell>
          <cell r="N49">
            <v>0</v>
          </cell>
          <cell r="O49" t="str">
            <v xml:space="preserve">  BELI 1 UNIT MOBIL PEMADAM ( CRASH TENDER)</v>
          </cell>
          <cell r="P49" t="str">
            <v>LK-3</v>
          </cell>
        </row>
        <row r="50">
          <cell r="B50" t="str">
            <v>SUB</v>
          </cell>
          <cell r="C50" t="str">
            <v>M</v>
          </cell>
          <cell r="D50">
            <v>0</v>
          </cell>
          <cell r="I50">
            <v>0</v>
          </cell>
          <cell r="J50">
            <v>0</v>
          </cell>
          <cell r="K50">
            <v>0</v>
          </cell>
          <cell r="L50">
            <v>0</v>
          </cell>
          <cell r="M50">
            <v>0</v>
          </cell>
          <cell r="N50">
            <v>0</v>
          </cell>
        </row>
        <row r="51">
          <cell r="B51" t="str">
            <v>TOTAL</v>
          </cell>
          <cell r="C51" t="str">
            <v>G</v>
          </cell>
          <cell r="D51">
            <v>1</v>
          </cell>
          <cell r="I51">
            <v>2500000</v>
          </cell>
          <cell r="J51">
            <v>0</v>
          </cell>
          <cell r="K51">
            <v>2500000</v>
          </cell>
          <cell r="L51">
            <v>0</v>
          </cell>
          <cell r="M51">
            <v>0</v>
          </cell>
          <cell r="N51">
            <v>0</v>
          </cell>
        </row>
        <row r="52">
          <cell r="B52" t="str">
            <v>AST-8</v>
          </cell>
          <cell r="C52" t="str">
            <v>M+G</v>
          </cell>
          <cell r="D52">
            <v>1</v>
          </cell>
          <cell r="I52">
            <v>2500000</v>
          </cell>
          <cell r="J52">
            <v>0</v>
          </cell>
          <cell r="K52">
            <v>2500000</v>
          </cell>
          <cell r="L52">
            <v>0</v>
          </cell>
          <cell r="M52">
            <v>0</v>
          </cell>
          <cell r="N52">
            <v>0</v>
          </cell>
        </row>
        <row r="53">
          <cell r="I53">
            <v>2500000</v>
          </cell>
          <cell r="J53">
            <v>0</v>
          </cell>
          <cell r="K53">
            <v>2500000</v>
          </cell>
          <cell r="L53">
            <v>0</v>
          </cell>
          <cell r="M53">
            <v>0</v>
          </cell>
          <cell r="N53">
            <v>0</v>
          </cell>
        </row>
        <row r="54">
          <cell r="B54">
            <v>9</v>
          </cell>
          <cell r="C54" t="str">
            <v>G</v>
          </cell>
          <cell r="D54" t="str">
            <v>9D99.01</v>
          </cell>
          <cell r="F54" t="str">
            <v>UB</v>
          </cell>
          <cell r="G54" t="str">
            <v>RTT</v>
          </cell>
          <cell r="H54" t="str">
            <v>GT</v>
          </cell>
          <cell r="I54">
            <v>12000</v>
          </cell>
          <cell r="J54">
            <v>0</v>
          </cell>
          <cell r="K54">
            <v>12000</v>
          </cell>
          <cell r="L54">
            <v>0</v>
          </cell>
          <cell r="M54">
            <v>0</v>
          </cell>
          <cell r="N54">
            <v>0</v>
          </cell>
          <cell r="O54" t="str">
            <v xml:space="preserve">  BELI  1  UNIT  ELECTRIC PORTABLE GRINDER</v>
          </cell>
          <cell r="P54" t="str">
            <v>LOG</v>
          </cell>
        </row>
        <row r="55">
          <cell r="C55" t="str">
            <v>G</v>
          </cell>
          <cell r="D55" t="str">
            <v>9D99.02</v>
          </cell>
          <cell r="F55" t="str">
            <v>UB</v>
          </cell>
          <cell r="G55" t="str">
            <v>RTT</v>
          </cell>
          <cell r="H55" t="str">
            <v>GT</v>
          </cell>
          <cell r="I55">
            <v>6325</v>
          </cell>
          <cell r="J55">
            <v>0</v>
          </cell>
          <cell r="K55">
            <v>6325</v>
          </cell>
          <cell r="L55">
            <v>0</v>
          </cell>
          <cell r="M55">
            <v>0</v>
          </cell>
          <cell r="N55">
            <v>0</v>
          </cell>
          <cell r="O55" t="str">
            <v xml:space="preserve">  BELI  1   UNIT  HYDRAULIC JACK   CAP. 5 TON</v>
          </cell>
          <cell r="P55" t="str">
            <v>LOG</v>
          </cell>
        </row>
        <row r="56">
          <cell r="C56" t="str">
            <v>G</v>
          </cell>
          <cell r="D56" t="str">
            <v>9D99.03</v>
          </cell>
          <cell r="F56" t="str">
            <v>UB</v>
          </cell>
          <cell r="G56" t="str">
            <v>RTT</v>
          </cell>
          <cell r="H56" t="str">
            <v>GT</v>
          </cell>
          <cell r="I56">
            <v>7500</v>
          </cell>
          <cell r="J56">
            <v>0</v>
          </cell>
          <cell r="K56">
            <v>7500</v>
          </cell>
          <cell r="L56">
            <v>0</v>
          </cell>
          <cell r="M56">
            <v>0</v>
          </cell>
          <cell r="N56">
            <v>0</v>
          </cell>
          <cell r="O56" t="str">
            <v xml:space="preserve">  BELI   1  UNIT  WIRE ROPE CUTTER</v>
          </cell>
          <cell r="P56" t="str">
            <v>LOG</v>
          </cell>
        </row>
        <row r="57">
          <cell r="C57" t="str">
            <v>G</v>
          </cell>
          <cell r="D57" t="str">
            <v>9D99.04</v>
          </cell>
          <cell r="E57" t="str">
            <v>8D99.06</v>
          </cell>
          <cell r="F57" t="str">
            <v>EPO</v>
          </cell>
          <cell r="G57" t="str">
            <v>RTT</v>
          </cell>
          <cell r="H57" t="str">
            <v>GT</v>
          </cell>
          <cell r="I57">
            <v>1050000</v>
          </cell>
          <cell r="J57">
            <v>0</v>
          </cell>
          <cell r="K57">
            <v>1050000</v>
          </cell>
          <cell r="L57">
            <v>0</v>
          </cell>
          <cell r="M57">
            <v>0</v>
          </cell>
          <cell r="N57">
            <v>0</v>
          </cell>
          <cell r="O57" t="str">
            <v xml:space="preserve">  BELI 1 SET DENTAL UNIT LENGKAP DENTA CHAIR </v>
          </cell>
          <cell r="P57" t="str">
            <v>KES</v>
          </cell>
        </row>
        <row r="58">
          <cell r="O58" t="str">
            <v xml:space="preserve">  DAN ASSESORI</v>
          </cell>
        </row>
        <row r="59">
          <cell r="C59" t="str">
            <v>M</v>
          </cell>
          <cell r="D59" t="str">
            <v>9D99.05</v>
          </cell>
          <cell r="F59" t="str">
            <v>UB</v>
          </cell>
          <cell r="G59" t="str">
            <v>RTT</v>
          </cell>
          <cell r="H59" t="str">
            <v>GT</v>
          </cell>
          <cell r="I59">
            <v>9000</v>
          </cell>
          <cell r="J59">
            <v>0</v>
          </cell>
          <cell r="K59">
            <v>9000</v>
          </cell>
          <cell r="L59">
            <v>0</v>
          </cell>
          <cell r="M59">
            <v>0</v>
          </cell>
          <cell r="N59">
            <v>0</v>
          </cell>
          <cell r="O59" t="str">
            <v xml:space="preserve">  BELI 1 BH WALL THICKNESS METER COMPL. WITH</v>
          </cell>
          <cell r="P59" t="str">
            <v>LK-3</v>
          </cell>
        </row>
        <row r="60">
          <cell r="O60" t="str">
            <v xml:space="preserve">  PROBE TYPE DM-3</v>
          </cell>
        </row>
        <row r="61">
          <cell r="C61" t="str">
            <v>M</v>
          </cell>
          <cell r="D61" t="str">
            <v>9D99.06</v>
          </cell>
          <cell r="F61" t="str">
            <v>UB</v>
          </cell>
          <cell r="G61" t="str">
            <v>RTT</v>
          </cell>
          <cell r="H61" t="str">
            <v>GT</v>
          </cell>
          <cell r="I61">
            <v>16000</v>
          </cell>
          <cell r="J61">
            <v>0</v>
          </cell>
          <cell r="K61">
            <v>16000</v>
          </cell>
          <cell r="L61">
            <v>0</v>
          </cell>
          <cell r="M61">
            <v>0</v>
          </cell>
          <cell r="N61">
            <v>0</v>
          </cell>
          <cell r="O61" t="str">
            <v xml:space="preserve">  BELI 1 UNIT HARDNESS TESTER</v>
          </cell>
          <cell r="P61" t="str">
            <v>LK-3</v>
          </cell>
        </row>
        <row r="62">
          <cell r="C62" t="str">
            <v>M</v>
          </cell>
          <cell r="D62" t="str">
            <v>9D99.07</v>
          </cell>
          <cell r="E62" t="str">
            <v>8D99.08</v>
          </cell>
          <cell r="F62" t="str">
            <v>EPO</v>
          </cell>
          <cell r="G62" t="str">
            <v>RTT</v>
          </cell>
          <cell r="H62" t="str">
            <v>GT</v>
          </cell>
          <cell r="I62">
            <v>100000</v>
          </cell>
          <cell r="J62">
            <v>0</v>
          </cell>
          <cell r="K62">
            <v>100000</v>
          </cell>
          <cell r="L62">
            <v>0</v>
          </cell>
          <cell r="M62">
            <v>0</v>
          </cell>
          <cell r="N62">
            <v>0</v>
          </cell>
          <cell r="O62" t="str">
            <v xml:space="preserve">  BELI 1 UNIT FIRE PUMP</v>
          </cell>
          <cell r="P62" t="str">
            <v>LK-3</v>
          </cell>
        </row>
        <row r="63">
          <cell r="C63" t="str">
            <v>M</v>
          </cell>
          <cell r="D63" t="str">
            <v>9D99.07</v>
          </cell>
          <cell r="E63" t="str">
            <v>8D99.08</v>
          </cell>
          <cell r="F63" t="str">
            <v>EPO</v>
          </cell>
          <cell r="G63" t="str">
            <v>RTT</v>
          </cell>
          <cell r="H63" t="str">
            <v>GT</v>
          </cell>
          <cell r="I63">
            <v>100000</v>
          </cell>
          <cell r="J63">
            <v>0</v>
          </cell>
          <cell r="K63">
            <v>100000</v>
          </cell>
          <cell r="L63">
            <v>0</v>
          </cell>
          <cell r="M63">
            <v>0</v>
          </cell>
          <cell r="N63">
            <v>0</v>
          </cell>
          <cell r="O63" t="str">
            <v xml:space="preserve">  BELI 1 UNIT FIRE PUMP</v>
          </cell>
          <cell r="P63" t="str">
            <v>LK-3</v>
          </cell>
        </row>
        <row r="64">
          <cell r="B64" t="str">
            <v>SUB</v>
          </cell>
          <cell r="C64" t="str">
            <v>M</v>
          </cell>
          <cell r="D64">
            <v>3</v>
          </cell>
          <cell r="I64">
            <v>125000</v>
          </cell>
          <cell r="J64">
            <v>0</v>
          </cell>
          <cell r="K64">
            <v>125000</v>
          </cell>
          <cell r="L64">
            <v>0</v>
          </cell>
          <cell r="M64">
            <v>0</v>
          </cell>
          <cell r="N64">
            <v>0</v>
          </cell>
        </row>
        <row r="65">
          <cell r="B65" t="str">
            <v>TOTAL</v>
          </cell>
          <cell r="C65" t="str">
            <v>G</v>
          </cell>
          <cell r="D65">
            <v>4</v>
          </cell>
          <cell r="I65">
            <v>1075825</v>
          </cell>
          <cell r="J65">
            <v>0</v>
          </cell>
          <cell r="K65">
            <v>1075825</v>
          </cell>
          <cell r="L65">
            <v>0</v>
          </cell>
          <cell r="M65">
            <v>0</v>
          </cell>
          <cell r="N65">
            <v>0</v>
          </cell>
        </row>
        <row r="66">
          <cell r="B66" t="str">
            <v>AST-9</v>
          </cell>
          <cell r="C66" t="str">
            <v>M+G</v>
          </cell>
          <cell r="D66">
            <v>7</v>
          </cell>
          <cell r="I66">
            <v>1200825</v>
          </cell>
          <cell r="J66">
            <v>0</v>
          </cell>
          <cell r="K66">
            <v>1200825</v>
          </cell>
          <cell r="L66">
            <v>0</v>
          </cell>
          <cell r="M66">
            <v>0</v>
          </cell>
          <cell r="N66">
            <v>0</v>
          </cell>
        </row>
        <row r="67">
          <cell r="B67" t="str">
            <v>TOTAL</v>
          </cell>
          <cell r="C67" t="str">
            <v>M</v>
          </cell>
          <cell r="D67">
            <v>11</v>
          </cell>
          <cell r="I67">
            <v>4584390.148</v>
          </cell>
          <cell r="J67">
            <v>1549140</v>
          </cell>
          <cell r="K67">
            <v>20075790.148000002</v>
          </cell>
          <cell r="L67">
            <v>0</v>
          </cell>
          <cell r="M67">
            <v>0</v>
          </cell>
          <cell r="N67">
            <v>0</v>
          </cell>
        </row>
        <row r="68">
          <cell r="B68" t="str">
            <v>AST 0-9</v>
          </cell>
          <cell r="C68" t="str">
            <v>G</v>
          </cell>
          <cell r="D68">
            <v>9</v>
          </cell>
          <cell r="I68">
            <v>9178834.2939999998</v>
          </cell>
          <cell r="J68">
            <v>258254</v>
          </cell>
          <cell r="K68">
            <v>11761374.294</v>
          </cell>
          <cell r="L68">
            <v>0</v>
          </cell>
          <cell r="M68">
            <v>0</v>
          </cell>
          <cell r="N68">
            <v>0</v>
          </cell>
        </row>
        <row r="69">
          <cell r="B69" t="str">
            <v>TOTAL</v>
          </cell>
          <cell r="C69" t="str">
            <v>M+G</v>
          </cell>
          <cell r="D69">
            <v>20</v>
          </cell>
          <cell r="I69">
            <v>13763224.442</v>
          </cell>
          <cell r="J69">
            <v>1807394</v>
          </cell>
          <cell r="K69">
            <v>31837164.442000002</v>
          </cell>
          <cell r="L69">
            <v>0</v>
          </cell>
          <cell r="M69">
            <v>0</v>
          </cell>
          <cell r="N69">
            <v>0</v>
          </cell>
        </row>
        <row r="70">
          <cell r="I70">
            <v>13763224.442</v>
          </cell>
          <cell r="J70">
            <v>1807394</v>
          </cell>
          <cell r="K70">
            <v>31837164.442000002</v>
          </cell>
          <cell r="L70">
            <v>0</v>
          </cell>
          <cell r="M70">
            <v>0</v>
          </cell>
          <cell r="N70">
            <v>0</v>
          </cell>
        </row>
        <row r="71">
          <cell r="D71" t="str">
            <v>KETERANGAN  :</v>
          </cell>
          <cell r="G71" t="str">
            <v>UB</v>
          </cell>
          <cell r="H71" t="str">
            <v>=</v>
          </cell>
          <cell r="I71" t="str">
            <v>USUL BARU</v>
          </cell>
          <cell r="K71" t="str">
            <v>EPO</v>
          </cell>
          <cell r="L71" t="str">
            <v>=</v>
          </cell>
          <cell r="M71" t="str">
            <v>Ex. PHASING-OUT</v>
          </cell>
        </row>
        <row r="72">
          <cell r="G72" t="str">
            <v>CO</v>
          </cell>
          <cell r="H72" t="str">
            <v>=</v>
          </cell>
          <cell r="I72" t="str">
            <v>CARRY-OVER</v>
          </cell>
          <cell r="K72" t="str">
            <v>RT</v>
          </cell>
          <cell r="L72" t="str">
            <v>=</v>
          </cell>
          <cell r="M72" t="str">
            <v>RUTIN TAHUNAN</v>
          </cell>
        </row>
        <row r="73">
          <cell r="C73" t="str">
            <v>M</v>
          </cell>
          <cell r="D73">
            <v>11</v>
          </cell>
          <cell r="E73" t="str">
            <v>asset</v>
          </cell>
          <cell r="G73" t="str">
            <v>GT</v>
          </cell>
          <cell r="H73" t="str">
            <v>=</v>
          </cell>
          <cell r="I73" t="str">
            <v>PENGGANTIAN</v>
          </cell>
          <cell r="K73" t="str">
            <v>RTT</v>
          </cell>
          <cell r="L73" t="str">
            <v>=</v>
          </cell>
          <cell r="M73" t="str">
            <v>RUTIN TDK TAHUNAN</v>
          </cell>
        </row>
        <row r="74">
          <cell r="C74" t="str">
            <v>G</v>
          </cell>
          <cell r="D74">
            <v>9</v>
          </cell>
          <cell r="E74" t="str">
            <v>asset</v>
          </cell>
          <cell r="G74" t="str">
            <v>TA</v>
          </cell>
          <cell r="H74" t="str">
            <v>=</v>
          </cell>
          <cell r="I74" t="str">
            <v>PENAMBAHAN</v>
          </cell>
          <cell r="K74" t="str">
            <v>DUB</v>
          </cell>
          <cell r="L74" t="str">
            <v>=</v>
          </cell>
          <cell r="M74" t="str">
            <v>DIUSUL BARUKAN</v>
          </cell>
        </row>
        <row r="75">
          <cell r="C75" t="str">
            <v>Total</v>
          </cell>
          <cell r="D75">
            <v>20</v>
          </cell>
          <cell r="E75" t="str">
            <v>asset</v>
          </cell>
          <cell r="G75" t="str">
            <v xml:space="preserve">   PADA TOTAL ASSET  TERMASUK  M.A.  YANG  DI  PHASING OUT.</v>
          </cell>
        </row>
      </sheetData>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refreshError="1"/>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ow r="1">
          <cell r="B1" t="str">
            <v>REKAPITULASI  ANGGARAN  BIAYA  INVESTASI  TF  1999 / 2000</v>
          </cell>
        </row>
      </sheetData>
      <sheetData sheetId="70" refreshError="1"/>
      <sheetData sheetId="71">
        <row r="1">
          <cell r="B1" t="str">
            <v>REKAPITULASI  ANGGARAN  BIAYA  INVESTASI  TF  1999 / 2000</v>
          </cell>
        </row>
      </sheetData>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sheetData sheetId="131"/>
      <sheetData sheetId="132"/>
      <sheetData sheetId="133"/>
      <sheetData sheetId="134"/>
      <sheetData sheetId="135"/>
      <sheetData sheetId="136"/>
      <sheetData sheetId="137"/>
      <sheetData sheetId="138"/>
      <sheetData sheetId="139"/>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ow r="1">
          <cell r="B1" t="str">
            <v>REKAPITULASI  ANGGARAN  BIAYA  INVESTASI  TF  1999 / 2000</v>
          </cell>
        </row>
      </sheetData>
      <sheetData sheetId="198">
        <row r="1">
          <cell r="B1" t="str">
            <v>REKAPITULASI  ANGGARAN  BIAYA  INVESTASI  TF  1999 / 2000</v>
          </cell>
        </row>
      </sheetData>
      <sheetData sheetId="199">
        <row r="1">
          <cell r="B1" t="str">
            <v>REKAPITULASI  ANGGARAN  BIAYA  INVESTASI  TF  1999 / 2000</v>
          </cell>
        </row>
      </sheetData>
      <sheetData sheetId="200">
        <row r="1">
          <cell r="B1" t="str">
            <v>REKAPITULASI  ANGGARAN  BIAYA  INVESTASI  TF  1999 / 2000</v>
          </cell>
        </row>
      </sheetData>
      <sheetData sheetId="201">
        <row r="1">
          <cell r="B1" t="str">
            <v>REKAPITULASI  ANGGARAN  BIAYA  INVESTASI  TF  1999 / 2000</v>
          </cell>
        </row>
      </sheetData>
      <sheetData sheetId="202">
        <row r="1">
          <cell r="B1" t="str">
            <v>REKAPITULASI  ANGGARAN  BIAYA  INVESTASI  TF  1999 / 2000</v>
          </cell>
        </row>
      </sheetData>
      <sheetData sheetId="203"/>
      <sheetData sheetId="204">
        <row r="1">
          <cell r="B1" t="str">
            <v>REKAPITULASI  ANGGARAN  BIAYA  INVESTASI  TF  1999 / 2000</v>
          </cell>
        </row>
      </sheetData>
      <sheetData sheetId="205"/>
      <sheetData sheetId="206">
        <row r="1">
          <cell r="B1" t="str">
            <v>REKAPITULASI  ANGGARAN  BIAYA  INVESTASI  TF  1999 / 2000</v>
          </cell>
        </row>
      </sheetData>
      <sheetData sheetId="207"/>
      <sheetData sheetId="208">
        <row r="1">
          <cell r="B1" t="str">
            <v>REKAPITULASI  ANGGARAN  BIAYA  INVESTASI  TF  1999 / 2000</v>
          </cell>
        </row>
      </sheetData>
      <sheetData sheetId="209">
        <row r="1">
          <cell r="B1" t="str">
            <v>REKAPITULASI  ANGGARAN  BIAYA  INVESTASI  TF  1999 / 2000</v>
          </cell>
        </row>
      </sheetData>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sheetData sheetId="236">
        <row r="1">
          <cell r="B1" t="str">
            <v>REKAPITULASI  ANGGARAN  BIAYA  INVESTASI  TF  1999 / 2000</v>
          </cell>
        </row>
      </sheetData>
      <sheetData sheetId="237"/>
      <sheetData sheetId="238">
        <row r="1">
          <cell r="B1" t="str">
            <v>REKAPITULASI  ANGGARAN  BIAYA  INVESTASI  TF  1999 / 2000</v>
          </cell>
        </row>
      </sheetData>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ow r="1">
          <cell r="B1" t="str">
            <v>REKAPITULASI  ANGGARAN  BIAYA  INVESTASI  TF  1999 / 2000</v>
          </cell>
        </row>
      </sheetData>
      <sheetData sheetId="256"/>
      <sheetData sheetId="257" refreshError="1"/>
      <sheetData sheetId="258" refreshError="1"/>
      <sheetData sheetId="259">
        <row r="1">
          <cell r="B1" t="str">
            <v>REKAPITULASI  ANGGARAN  BIAYA  INVESTASI  TF  1999 / 2000</v>
          </cell>
        </row>
      </sheetData>
      <sheetData sheetId="260">
        <row r="1">
          <cell r="B1" t="str">
            <v>REKAPITULASI  ANGGARAN  BIAYA  INVESTASI  TF  1999 / 2000</v>
          </cell>
        </row>
      </sheetData>
      <sheetData sheetId="261"/>
      <sheetData sheetId="262">
        <row r="1">
          <cell r="B1" t="str">
            <v>REKAPITULASI  ANGGARAN  BIAYA  INVESTASI  TF  1999 / 2000</v>
          </cell>
        </row>
      </sheetData>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row r="1">
          <cell r="B1" t="str">
            <v>REKAPITULASI  ANGGARAN  BIAYA  INVESTASI  TF  1999 / 2000</v>
          </cell>
        </row>
      </sheetData>
      <sheetData sheetId="294">
        <row r="1">
          <cell r="B1" t="str">
            <v>REKAPITULASI  ANGGARAN  BIAYA  INVESTASI  TF  1999 / 2000</v>
          </cell>
        </row>
      </sheetData>
      <sheetData sheetId="295"/>
      <sheetData sheetId="296">
        <row r="1">
          <cell r="B1" t="str">
            <v>REKAPITULASI  ANGGARAN  BIAYA  INVESTASI  TF  1999 / 2000</v>
          </cell>
        </row>
      </sheetData>
      <sheetData sheetId="297"/>
      <sheetData sheetId="298"/>
      <sheetData sheetId="299"/>
      <sheetData sheetId="300"/>
      <sheetData sheetId="301"/>
      <sheetData sheetId="302"/>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row r="1">
          <cell r="B1" t="str">
            <v>REKAPITULASI  ANGGARAN  BIAYA  INVESTASI  TF  1999 / 2000</v>
          </cell>
        </row>
      </sheetData>
      <sheetData sheetId="330">
        <row r="1">
          <cell r="B1" t="str">
            <v>REKAPITULASI  ANGGARAN  BIAYA  INVESTASI  TF  1999 / 2000</v>
          </cell>
        </row>
      </sheetData>
      <sheetData sheetId="331"/>
      <sheetData sheetId="332">
        <row r="1">
          <cell r="B1" t="str">
            <v>REKAPITULASI  ANGGARAN  BIAYA  INVESTASI  TF  1999 / 2000</v>
          </cell>
        </row>
      </sheetData>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refreshError="1"/>
      <sheetData sheetId="369" refreshError="1"/>
      <sheetData sheetId="370" refreshError="1"/>
      <sheetData sheetId="371" refreshError="1"/>
    </sheetDataSet>
  </externalBook>
</externalLink>
</file>

<file path=xl/externalLinks/externalLink2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ource"/>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mailto:aris.atmiaji@pertamina.com%20/%2008119425574" TargetMode="Externa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3" Type="http://schemas.openxmlformats.org/officeDocument/2006/relationships/package" Target="../embeddings/Microsoft_Word_Document.docx"/><Relationship Id="rId2" Type="http://schemas.openxmlformats.org/officeDocument/2006/relationships/vmlDrawing" Target="../drawings/vmlDrawing3.vml"/><Relationship Id="rId1" Type="http://schemas.openxmlformats.org/officeDocument/2006/relationships/drawing" Target="../drawings/drawing6.xml"/><Relationship Id="rId6" Type="http://schemas.openxmlformats.org/officeDocument/2006/relationships/image" Target="../media/image7.emf"/><Relationship Id="rId5" Type="http://schemas.openxmlformats.org/officeDocument/2006/relationships/package" Target="../embeddings/Microsoft_Word_Document1.docx"/><Relationship Id="rId4" Type="http://schemas.openxmlformats.org/officeDocument/2006/relationships/image" Target="../media/image6.emf"/></Relationships>
</file>

<file path=xl/worksheets/_rels/sheet12.xml.rels><?xml version="1.0" encoding="UTF-8" standalone="yes"?>
<Relationships xmlns="http://schemas.openxmlformats.org/package/2006/relationships"><Relationship Id="rId26" Type="http://schemas.openxmlformats.org/officeDocument/2006/relationships/ctrlProp" Target="../ctrlProps/ctrlProp24.xml"/><Relationship Id="rId117" Type="http://schemas.openxmlformats.org/officeDocument/2006/relationships/ctrlProp" Target="../ctrlProps/ctrlProp115.xml"/><Relationship Id="rId21" Type="http://schemas.openxmlformats.org/officeDocument/2006/relationships/ctrlProp" Target="../ctrlProps/ctrlProp19.xml"/><Relationship Id="rId42" Type="http://schemas.openxmlformats.org/officeDocument/2006/relationships/ctrlProp" Target="../ctrlProps/ctrlProp40.xml"/><Relationship Id="rId47" Type="http://schemas.openxmlformats.org/officeDocument/2006/relationships/ctrlProp" Target="../ctrlProps/ctrlProp45.xml"/><Relationship Id="rId63" Type="http://schemas.openxmlformats.org/officeDocument/2006/relationships/ctrlProp" Target="../ctrlProps/ctrlProp61.xml"/><Relationship Id="rId68" Type="http://schemas.openxmlformats.org/officeDocument/2006/relationships/ctrlProp" Target="../ctrlProps/ctrlProp66.xml"/><Relationship Id="rId84" Type="http://schemas.openxmlformats.org/officeDocument/2006/relationships/ctrlProp" Target="../ctrlProps/ctrlProp82.xml"/><Relationship Id="rId89" Type="http://schemas.openxmlformats.org/officeDocument/2006/relationships/ctrlProp" Target="../ctrlProps/ctrlProp87.xml"/><Relationship Id="rId112" Type="http://schemas.openxmlformats.org/officeDocument/2006/relationships/ctrlProp" Target="../ctrlProps/ctrlProp110.xml"/><Relationship Id="rId133" Type="http://schemas.openxmlformats.org/officeDocument/2006/relationships/ctrlProp" Target="../ctrlProps/ctrlProp131.xml"/><Relationship Id="rId138" Type="http://schemas.openxmlformats.org/officeDocument/2006/relationships/ctrlProp" Target="../ctrlProps/ctrlProp136.xml"/><Relationship Id="rId154" Type="http://schemas.openxmlformats.org/officeDocument/2006/relationships/ctrlProp" Target="../ctrlProps/ctrlProp152.xml"/><Relationship Id="rId159" Type="http://schemas.openxmlformats.org/officeDocument/2006/relationships/ctrlProp" Target="../ctrlProps/ctrlProp157.xml"/><Relationship Id="rId175" Type="http://schemas.openxmlformats.org/officeDocument/2006/relationships/ctrlProp" Target="../ctrlProps/ctrlProp173.xml"/><Relationship Id="rId170" Type="http://schemas.openxmlformats.org/officeDocument/2006/relationships/ctrlProp" Target="../ctrlProps/ctrlProp168.xml"/><Relationship Id="rId16" Type="http://schemas.openxmlformats.org/officeDocument/2006/relationships/ctrlProp" Target="../ctrlProps/ctrlProp14.xml"/><Relationship Id="rId107" Type="http://schemas.openxmlformats.org/officeDocument/2006/relationships/ctrlProp" Target="../ctrlProps/ctrlProp105.xml"/><Relationship Id="rId11" Type="http://schemas.openxmlformats.org/officeDocument/2006/relationships/ctrlProp" Target="../ctrlProps/ctrlProp9.xml"/><Relationship Id="rId32" Type="http://schemas.openxmlformats.org/officeDocument/2006/relationships/ctrlProp" Target="../ctrlProps/ctrlProp30.xml"/><Relationship Id="rId37" Type="http://schemas.openxmlformats.org/officeDocument/2006/relationships/ctrlProp" Target="../ctrlProps/ctrlProp35.xml"/><Relationship Id="rId53" Type="http://schemas.openxmlformats.org/officeDocument/2006/relationships/ctrlProp" Target="../ctrlProps/ctrlProp51.xml"/><Relationship Id="rId58" Type="http://schemas.openxmlformats.org/officeDocument/2006/relationships/ctrlProp" Target="../ctrlProps/ctrlProp56.xml"/><Relationship Id="rId74" Type="http://schemas.openxmlformats.org/officeDocument/2006/relationships/ctrlProp" Target="../ctrlProps/ctrlProp72.xml"/><Relationship Id="rId79" Type="http://schemas.openxmlformats.org/officeDocument/2006/relationships/ctrlProp" Target="../ctrlProps/ctrlProp77.xml"/><Relationship Id="rId102" Type="http://schemas.openxmlformats.org/officeDocument/2006/relationships/ctrlProp" Target="../ctrlProps/ctrlProp100.xml"/><Relationship Id="rId123" Type="http://schemas.openxmlformats.org/officeDocument/2006/relationships/ctrlProp" Target="../ctrlProps/ctrlProp121.xml"/><Relationship Id="rId128" Type="http://schemas.openxmlformats.org/officeDocument/2006/relationships/ctrlProp" Target="../ctrlProps/ctrlProp126.xml"/><Relationship Id="rId144" Type="http://schemas.openxmlformats.org/officeDocument/2006/relationships/ctrlProp" Target="../ctrlProps/ctrlProp142.xml"/><Relationship Id="rId149" Type="http://schemas.openxmlformats.org/officeDocument/2006/relationships/ctrlProp" Target="../ctrlProps/ctrlProp147.xml"/><Relationship Id="rId5" Type="http://schemas.openxmlformats.org/officeDocument/2006/relationships/ctrlProp" Target="../ctrlProps/ctrlProp3.xml"/><Relationship Id="rId90" Type="http://schemas.openxmlformats.org/officeDocument/2006/relationships/ctrlProp" Target="../ctrlProps/ctrlProp88.xml"/><Relationship Id="rId95" Type="http://schemas.openxmlformats.org/officeDocument/2006/relationships/ctrlProp" Target="../ctrlProps/ctrlProp93.xml"/><Relationship Id="rId160" Type="http://schemas.openxmlformats.org/officeDocument/2006/relationships/ctrlProp" Target="../ctrlProps/ctrlProp158.xml"/><Relationship Id="rId165" Type="http://schemas.openxmlformats.org/officeDocument/2006/relationships/ctrlProp" Target="../ctrlProps/ctrlProp163.xml"/><Relationship Id="rId22" Type="http://schemas.openxmlformats.org/officeDocument/2006/relationships/ctrlProp" Target="../ctrlProps/ctrlProp20.xml"/><Relationship Id="rId27" Type="http://schemas.openxmlformats.org/officeDocument/2006/relationships/ctrlProp" Target="../ctrlProps/ctrlProp25.xml"/><Relationship Id="rId43" Type="http://schemas.openxmlformats.org/officeDocument/2006/relationships/ctrlProp" Target="../ctrlProps/ctrlProp41.xml"/><Relationship Id="rId48" Type="http://schemas.openxmlformats.org/officeDocument/2006/relationships/ctrlProp" Target="../ctrlProps/ctrlProp46.xml"/><Relationship Id="rId64" Type="http://schemas.openxmlformats.org/officeDocument/2006/relationships/ctrlProp" Target="../ctrlProps/ctrlProp62.xml"/><Relationship Id="rId69" Type="http://schemas.openxmlformats.org/officeDocument/2006/relationships/ctrlProp" Target="../ctrlProps/ctrlProp67.xml"/><Relationship Id="rId113" Type="http://schemas.openxmlformats.org/officeDocument/2006/relationships/ctrlProp" Target="../ctrlProps/ctrlProp111.xml"/><Relationship Id="rId118" Type="http://schemas.openxmlformats.org/officeDocument/2006/relationships/ctrlProp" Target="../ctrlProps/ctrlProp116.xml"/><Relationship Id="rId134" Type="http://schemas.openxmlformats.org/officeDocument/2006/relationships/ctrlProp" Target="../ctrlProps/ctrlProp132.xml"/><Relationship Id="rId139" Type="http://schemas.openxmlformats.org/officeDocument/2006/relationships/ctrlProp" Target="../ctrlProps/ctrlProp137.xml"/><Relationship Id="rId80" Type="http://schemas.openxmlformats.org/officeDocument/2006/relationships/ctrlProp" Target="../ctrlProps/ctrlProp78.xml"/><Relationship Id="rId85" Type="http://schemas.openxmlformats.org/officeDocument/2006/relationships/ctrlProp" Target="../ctrlProps/ctrlProp83.xml"/><Relationship Id="rId150" Type="http://schemas.openxmlformats.org/officeDocument/2006/relationships/ctrlProp" Target="../ctrlProps/ctrlProp148.xml"/><Relationship Id="rId155" Type="http://schemas.openxmlformats.org/officeDocument/2006/relationships/ctrlProp" Target="../ctrlProps/ctrlProp153.xml"/><Relationship Id="rId171" Type="http://schemas.openxmlformats.org/officeDocument/2006/relationships/ctrlProp" Target="../ctrlProps/ctrlProp169.xml"/><Relationship Id="rId176" Type="http://schemas.openxmlformats.org/officeDocument/2006/relationships/ctrlProp" Target="../ctrlProps/ctrlProp174.xml"/><Relationship Id="rId12" Type="http://schemas.openxmlformats.org/officeDocument/2006/relationships/ctrlProp" Target="../ctrlProps/ctrlProp10.xml"/><Relationship Id="rId17" Type="http://schemas.openxmlformats.org/officeDocument/2006/relationships/ctrlProp" Target="../ctrlProps/ctrlProp15.xml"/><Relationship Id="rId33" Type="http://schemas.openxmlformats.org/officeDocument/2006/relationships/ctrlProp" Target="../ctrlProps/ctrlProp31.xml"/><Relationship Id="rId38" Type="http://schemas.openxmlformats.org/officeDocument/2006/relationships/ctrlProp" Target="../ctrlProps/ctrlProp36.xml"/><Relationship Id="rId59" Type="http://schemas.openxmlformats.org/officeDocument/2006/relationships/ctrlProp" Target="../ctrlProps/ctrlProp57.xml"/><Relationship Id="rId103" Type="http://schemas.openxmlformats.org/officeDocument/2006/relationships/ctrlProp" Target="../ctrlProps/ctrlProp101.xml"/><Relationship Id="rId108" Type="http://schemas.openxmlformats.org/officeDocument/2006/relationships/ctrlProp" Target="../ctrlProps/ctrlProp106.xml"/><Relationship Id="rId124" Type="http://schemas.openxmlformats.org/officeDocument/2006/relationships/ctrlProp" Target="../ctrlProps/ctrlProp122.xml"/><Relationship Id="rId129" Type="http://schemas.openxmlformats.org/officeDocument/2006/relationships/ctrlProp" Target="../ctrlProps/ctrlProp127.xml"/><Relationship Id="rId54" Type="http://schemas.openxmlformats.org/officeDocument/2006/relationships/ctrlProp" Target="../ctrlProps/ctrlProp52.xml"/><Relationship Id="rId70" Type="http://schemas.openxmlformats.org/officeDocument/2006/relationships/ctrlProp" Target="../ctrlProps/ctrlProp68.xml"/><Relationship Id="rId75" Type="http://schemas.openxmlformats.org/officeDocument/2006/relationships/ctrlProp" Target="../ctrlProps/ctrlProp73.xml"/><Relationship Id="rId91" Type="http://schemas.openxmlformats.org/officeDocument/2006/relationships/ctrlProp" Target="../ctrlProps/ctrlProp89.xml"/><Relationship Id="rId96" Type="http://schemas.openxmlformats.org/officeDocument/2006/relationships/ctrlProp" Target="../ctrlProps/ctrlProp94.xml"/><Relationship Id="rId140" Type="http://schemas.openxmlformats.org/officeDocument/2006/relationships/ctrlProp" Target="../ctrlProps/ctrlProp138.xml"/><Relationship Id="rId145" Type="http://schemas.openxmlformats.org/officeDocument/2006/relationships/ctrlProp" Target="../ctrlProps/ctrlProp143.xml"/><Relationship Id="rId161" Type="http://schemas.openxmlformats.org/officeDocument/2006/relationships/ctrlProp" Target="../ctrlProps/ctrlProp159.xml"/><Relationship Id="rId166" Type="http://schemas.openxmlformats.org/officeDocument/2006/relationships/ctrlProp" Target="../ctrlProps/ctrlProp164.xml"/><Relationship Id="rId1" Type="http://schemas.openxmlformats.org/officeDocument/2006/relationships/drawing" Target="../drawings/drawing7.xml"/><Relationship Id="rId6" Type="http://schemas.openxmlformats.org/officeDocument/2006/relationships/ctrlProp" Target="../ctrlProps/ctrlProp4.xml"/><Relationship Id="rId23" Type="http://schemas.openxmlformats.org/officeDocument/2006/relationships/ctrlProp" Target="../ctrlProps/ctrlProp21.xml"/><Relationship Id="rId28" Type="http://schemas.openxmlformats.org/officeDocument/2006/relationships/ctrlProp" Target="../ctrlProps/ctrlProp26.xml"/><Relationship Id="rId49" Type="http://schemas.openxmlformats.org/officeDocument/2006/relationships/ctrlProp" Target="../ctrlProps/ctrlProp47.xml"/><Relationship Id="rId114" Type="http://schemas.openxmlformats.org/officeDocument/2006/relationships/ctrlProp" Target="../ctrlProps/ctrlProp112.xml"/><Relationship Id="rId119" Type="http://schemas.openxmlformats.org/officeDocument/2006/relationships/ctrlProp" Target="../ctrlProps/ctrlProp117.xml"/><Relationship Id="rId10" Type="http://schemas.openxmlformats.org/officeDocument/2006/relationships/ctrlProp" Target="../ctrlProps/ctrlProp8.xml"/><Relationship Id="rId31" Type="http://schemas.openxmlformats.org/officeDocument/2006/relationships/ctrlProp" Target="../ctrlProps/ctrlProp29.xml"/><Relationship Id="rId44" Type="http://schemas.openxmlformats.org/officeDocument/2006/relationships/ctrlProp" Target="../ctrlProps/ctrlProp42.xml"/><Relationship Id="rId52" Type="http://schemas.openxmlformats.org/officeDocument/2006/relationships/ctrlProp" Target="../ctrlProps/ctrlProp50.xml"/><Relationship Id="rId60" Type="http://schemas.openxmlformats.org/officeDocument/2006/relationships/ctrlProp" Target="../ctrlProps/ctrlProp58.xml"/><Relationship Id="rId65" Type="http://schemas.openxmlformats.org/officeDocument/2006/relationships/ctrlProp" Target="../ctrlProps/ctrlProp63.xml"/><Relationship Id="rId73" Type="http://schemas.openxmlformats.org/officeDocument/2006/relationships/ctrlProp" Target="../ctrlProps/ctrlProp71.xml"/><Relationship Id="rId78" Type="http://schemas.openxmlformats.org/officeDocument/2006/relationships/ctrlProp" Target="../ctrlProps/ctrlProp76.xml"/><Relationship Id="rId81" Type="http://schemas.openxmlformats.org/officeDocument/2006/relationships/ctrlProp" Target="../ctrlProps/ctrlProp79.xml"/><Relationship Id="rId86" Type="http://schemas.openxmlformats.org/officeDocument/2006/relationships/ctrlProp" Target="../ctrlProps/ctrlProp84.xml"/><Relationship Id="rId94" Type="http://schemas.openxmlformats.org/officeDocument/2006/relationships/ctrlProp" Target="../ctrlProps/ctrlProp92.xml"/><Relationship Id="rId99" Type="http://schemas.openxmlformats.org/officeDocument/2006/relationships/ctrlProp" Target="../ctrlProps/ctrlProp97.xml"/><Relationship Id="rId101" Type="http://schemas.openxmlformats.org/officeDocument/2006/relationships/ctrlProp" Target="../ctrlProps/ctrlProp99.xml"/><Relationship Id="rId122" Type="http://schemas.openxmlformats.org/officeDocument/2006/relationships/ctrlProp" Target="../ctrlProps/ctrlProp120.xml"/><Relationship Id="rId130" Type="http://schemas.openxmlformats.org/officeDocument/2006/relationships/ctrlProp" Target="../ctrlProps/ctrlProp128.xml"/><Relationship Id="rId135" Type="http://schemas.openxmlformats.org/officeDocument/2006/relationships/ctrlProp" Target="../ctrlProps/ctrlProp133.xml"/><Relationship Id="rId143" Type="http://schemas.openxmlformats.org/officeDocument/2006/relationships/ctrlProp" Target="../ctrlProps/ctrlProp141.xml"/><Relationship Id="rId148" Type="http://schemas.openxmlformats.org/officeDocument/2006/relationships/ctrlProp" Target="../ctrlProps/ctrlProp146.xml"/><Relationship Id="rId151" Type="http://schemas.openxmlformats.org/officeDocument/2006/relationships/ctrlProp" Target="../ctrlProps/ctrlProp149.xml"/><Relationship Id="rId156" Type="http://schemas.openxmlformats.org/officeDocument/2006/relationships/ctrlProp" Target="../ctrlProps/ctrlProp154.xml"/><Relationship Id="rId164" Type="http://schemas.openxmlformats.org/officeDocument/2006/relationships/ctrlProp" Target="../ctrlProps/ctrlProp162.xml"/><Relationship Id="rId169" Type="http://schemas.openxmlformats.org/officeDocument/2006/relationships/ctrlProp" Target="../ctrlProps/ctrlProp167.xml"/><Relationship Id="rId177" Type="http://schemas.openxmlformats.org/officeDocument/2006/relationships/ctrlProp" Target="../ctrlProps/ctrlProp175.xml"/><Relationship Id="rId4" Type="http://schemas.openxmlformats.org/officeDocument/2006/relationships/ctrlProp" Target="../ctrlProps/ctrlProp2.xml"/><Relationship Id="rId9" Type="http://schemas.openxmlformats.org/officeDocument/2006/relationships/ctrlProp" Target="../ctrlProps/ctrlProp7.xml"/><Relationship Id="rId172" Type="http://schemas.openxmlformats.org/officeDocument/2006/relationships/ctrlProp" Target="../ctrlProps/ctrlProp170.xml"/><Relationship Id="rId180" Type="http://schemas.openxmlformats.org/officeDocument/2006/relationships/ctrlProp" Target="../ctrlProps/ctrlProp178.xml"/><Relationship Id="rId13" Type="http://schemas.openxmlformats.org/officeDocument/2006/relationships/ctrlProp" Target="../ctrlProps/ctrlProp11.xml"/><Relationship Id="rId18" Type="http://schemas.openxmlformats.org/officeDocument/2006/relationships/ctrlProp" Target="../ctrlProps/ctrlProp16.xml"/><Relationship Id="rId39" Type="http://schemas.openxmlformats.org/officeDocument/2006/relationships/ctrlProp" Target="../ctrlProps/ctrlProp37.xml"/><Relationship Id="rId109" Type="http://schemas.openxmlformats.org/officeDocument/2006/relationships/ctrlProp" Target="../ctrlProps/ctrlProp107.xml"/><Relationship Id="rId34" Type="http://schemas.openxmlformats.org/officeDocument/2006/relationships/ctrlProp" Target="../ctrlProps/ctrlProp32.xml"/><Relationship Id="rId50" Type="http://schemas.openxmlformats.org/officeDocument/2006/relationships/ctrlProp" Target="../ctrlProps/ctrlProp48.xml"/><Relationship Id="rId55" Type="http://schemas.openxmlformats.org/officeDocument/2006/relationships/ctrlProp" Target="../ctrlProps/ctrlProp53.xml"/><Relationship Id="rId76" Type="http://schemas.openxmlformats.org/officeDocument/2006/relationships/ctrlProp" Target="../ctrlProps/ctrlProp74.xml"/><Relationship Id="rId97" Type="http://schemas.openxmlformats.org/officeDocument/2006/relationships/ctrlProp" Target="../ctrlProps/ctrlProp95.xml"/><Relationship Id="rId104" Type="http://schemas.openxmlformats.org/officeDocument/2006/relationships/ctrlProp" Target="../ctrlProps/ctrlProp102.xml"/><Relationship Id="rId120" Type="http://schemas.openxmlformats.org/officeDocument/2006/relationships/ctrlProp" Target="../ctrlProps/ctrlProp118.xml"/><Relationship Id="rId125" Type="http://schemas.openxmlformats.org/officeDocument/2006/relationships/ctrlProp" Target="../ctrlProps/ctrlProp123.xml"/><Relationship Id="rId141" Type="http://schemas.openxmlformats.org/officeDocument/2006/relationships/ctrlProp" Target="../ctrlProps/ctrlProp139.xml"/><Relationship Id="rId146" Type="http://schemas.openxmlformats.org/officeDocument/2006/relationships/ctrlProp" Target="../ctrlProps/ctrlProp144.xml"/><Relationship Id="rId167" Type="http://schemas.openxmlformats.org/officeDocument/2006/relationships/ctrlProp" Target="../ctrlProps/ctrlProp165.xml"/><Relationship Id="rId7" Type="http://schemas.openxmlformats.org/officeDocument/2006/relationships/ctrlProp" Target="../ctrlProps/ctrlProp5.xml"/><Relationship Id="rId71" Type="http://schemas.openxmlformats.org/officeDocument/2006/relationships/ctrlProp" Target="../ctrlProps/ctrlProp69.xml"/><Relationship Id="rId92" Type="http://schemas.openxmlformats.org/officeDocument/2006/relationships/ctrlProp" Target="../ctrlProps/ctrlProp90.xml"/><Relationship Id="rId162" Type="http://schemas.openxmlformats.org/officeDocument/2006/relationships/ctrlProp" Target="../ctrlProps/ctrlProp160.xml"/><Relationship Id="rId2" Type="http://schemas.openxmlformats.org/officeDocument/2006/relationships/vmlDrawing" Target="../drawings/vmlDrawing4.vml"/><Relationship Id="rId29" Type="http://schemas.openxmlformats.org/officeDocument/2006/relationships/ctrlProp" Target="../ctrlProps/ctrlProp27.xml"/><Relationship Id="rId24" Type="http://schemas.openxmlformats.org/officeDocument/2006/relationships/ctrlProp" Target="../ctrlProps/ctrlProp22.xml"/><Relationship Id="rId40" Type="http://schemas.openxmlformats.org/officeDocument/2006/relationships/ctrlProp" Target="../ctrlProps/ctrlProp38.xml"/><Relationship Id="rId45" Type="http://schemas.openxmlformats.org/officeDocument/2006/relationships/ctrlProp" Target="../ctrlProps/ctrlProp43.xml"/><Relationship Id="rId66" Type="http://schemas.openxmlformats.org/officeDocument/2006/relationships/ctrlProp" Target="../ctrlProps/ctrlProp64.xml"/><Relationship Id="rId87" Type="http://schemas.openxmlformats.org/officeDocument/2006/relationships/ctrlProp" Target="../ctrlProps/ctrlProp85.xml"/><Relationship Id="rId110" Type="http://schemas.openxmlformats.org/officeDocument/2006/relationships/ctrlProp" Target="../ctrlProps/ctrlProp108.xml"/><Relationship Id="rId115" Type="http://schemas.openxmlformats.org/officeDocument/2006/relationships/ctrlProp" Target="../ctrlProps/ctrlProp113.xml"/><Relationship Id="rId131" Type="http://schemas.openxmlformats.org/officeDocument/2006/relationships/ctrlProp" Target="../ctrlProps/ctrlProp129.xml"/><Relationship Id="rId136" Type="http://schemas.openxmlformats.org/officeDocument/2006/relationships/ctrlProp" Target="../ctrlProps/ctrlProp134.xml"/><Relationship Id="rId157" Type="http://schemas.openxmlformats.org/officeDocument/2006/relationships/ctrlProp" Target="../ctrlProps/ctrlProp155.xml"/><Relationship Id="rId178" Type="http://schemas.openxmlformats.org/officeDocument/2006/relationships/ctrlProp" Target="../ctrlProps/ctrlProp176.xml"/><Relationship Id="rId61" Type="http://schemas.openxmlformats.org/officeDocument/2006/relationships/ctrlProp" Target="../ctrlProps/ctrlProp59.xml"/><Relationship Id="rId82" Type="http://schemas.openxmlformats.org/officeDocument/2006/relationships/ctrlProp" Target="../ctrlProps/ctrlProp80.xml"/><Relationship Id="rId152" Type="http://schemas.openxmlformats.org/officeDocument/2006/relationships/ctrlProp" Target="../ctrlProps/ctrlProp150.xml"/><Relationship Id="rId173" Type="http://schemas.openxmlformats.org/officeDocument/2006/relationships/ctrlProp" Target="../ctrlProps/ctrlProp171.xml"/><Relationship Id="rId19" Type="http://schemas.openxmlformats.org/officeDocument/2006/relationships/ctrlProp" Target="../ctrlProps/ctrlProp17.xml"/><Relationship Id="rId14" Type="http://schemas.openxmlformats.org/officeDocument/2006/relationships/ctrlProp" Target="../ctrlProps/ctrlProp12.xml"/><Relationship Id="rId30" Type="http://schemas.openxmlformats.org/officeDocument/2006/relationships/ctrlProp" Target="../ctrlProps/ctrlProp28.xml"/><Relationship Id="rId35" Type="http://schemas.openxmlformats.org/officeDocument/2006/relationships/ctrlProp" Target="../ctrlProps/ctrlProp33.xml"/><Relationship Id="rId56" Type="http://schemas.openxmlformats.org/officeDocument/2006/relationships/ctrlProp" Target="../ctrlProps/ctrlProp54.xml"/><Relationship Id="rId77" Type="http://schemas.openxmlformats.org/officeDocument/2006/relationships/ctrlProp" Target="../ctrlProps/ctrlProp75.xml"/><Relationship Id="rId100" Type="http://schemas.openxmlformats.org/officeDocument/2006/relationships/ctrlProp" Target="../ctrlProps/ctrlProp98.xml"/><Relationship Id="rId105" Type="http://schemas.openxmlformats.org/officeDocument/2006/relationships/ctrlProp" Target="../ctrlProps/ctrlProp103.xml"/><Relationship Id="rId126" Type="http://schemas.openxmlformats.org/officeDocument/2006/relationships/ctrlProp" Target="../ctrlProps/ctrlProp124.xml"/><Relationship Id="rId147" Type="http://schemas.openxmlformats.org/officeDocument/2006/relationships/ctrlProp" Target="../ctrlProps/ctrlProp145.xml"/><Relationship Id="rId168" Type="http://schemas.openxmlformats.org/officeDocument/2006/relationships/ctrlProp" Target="../ctrlProps/ctrlProp166.xml"/><Relationship Id="rId8" Type="http://schemas.openxmlformats.org/officeDocument/2006/relationships/ctrlProp" Target="../ctrlProps/ctrlProp6.xml"/><Relationship Id="rId51" Type="http://schemas.openxmlformats.org/officeDocument/2006/relationships/ctrlProp" Target="../ctrlProps/ctrlProp49.xml"/><Relationship Id="rId72" Type="http://schemas.openxmlformats.org/officeDocument/2006/relationships/ctrlProp" Target="../ctrlProps/ctrlProp70.xml"/><Relationship Id="rId93" Type="http://schemas.openxmlformats.org/officeDocument/2006/relationships/ctrlProp" Target="../ctrlProps/ctrlProp91.xml"/><Relationship Id="rId98" Type="http://schemas.openxmlformats.org/officeDocument/2006/relationships/ctrlProp" Target="../ctrlProps/ctrlProp96.xml"/><Relationship Id="rId121" Type="http://schemas.openxmlformats.org/officeDocument/2006/relationships/ctrlProp" Target="../ctrlProps/ctrlProp119.xml"/><Relationship Id="rId142" Type="http://schemas.openxmlformats.org/officeDocument/2006/relationships/ctrlProp" Target="../ctrlProps/ctrlProp140.xml"/><Relationship Id="rId163" Type="http://schemas.openxmlformats.org/officeDocument/2006/relationships/ctrlProp" Target="../ctrlProps/ctrlProp161.xml"/><Relationship Id="rId3" Type="http://schemas.openxmlformats.org/officeDocument/2006/relationships/ctrlProp" Target="../ctrlProps/ctrlProp1.xml"/><Relationship Id="rId25" Type="http://schemas.openxmlformats.org/officeDocument/2006/relationships/ctrlProp" Target="../ctrlProps/ctrlProp23.xml"/><Relationship Id="rId46" Type="http://schemas.openxmlformats.org/officeDocument/2006/relationships/ctrlProp" Target="../ctrlProps/ctrlProp44.xml"/><Relationship Id="rId67" Type="http://schemas.openxmlformats.org/officeDocument/2006/relationships/ctrlProp" Target="../ctrlProps/ctrlProp65.xml"/><Relationship Id="rId116" Type="http://schemas.openxmlformats.org/officeDocument/2006/relationships/ctrlProp" Target="../ctrlProps/ctrlProp114.xml"/><Relationship Id="rId137" Type="http://schemas.openxmlformats.org/officeDocument/2006/relationships/ctrlProp" Target="../ctrlProps/ctrlProp135.xml"/><Relationship Id="rId158" Type="http://schemas.openxmlformats.org/officeDocument/2006/relationships/ctrlProp" Target="../ctrlProps/ctrlProp156.xml"/><Relationship Id="rId20" Type="http://schemas.openxmlformats.org/officeDocument/2006/relationships/ctrlProp" Target="../ctrlProps/ctrlProp18.xml"/><Relationship Id="rId41" Type="http://schemas.openxmlformats.org/officeDocument/2006/relationships/ctrlProp" Target="../ctrlProps/ctrlProp39.xml"/><Relationship Id="rId62" Type="http://schemas.openxmlformats.org/officeDocument/2006/relationships/ctrlProp" Target="../ctrlProps/ctrlProp60.xml"/><Relationship Id="rId83" Type="http://schemas.openxmlformats.org/officeDocument/2006/relationships/ctrlProp" Target="../ctrlProps/ctrlProp81.xml"/><Relationship Id="rId88" Type="http://schemas.openxmlformats.org/officeDocument/2006/relationships/ctrlProp" Target="../ctrlProps/ctrlProp86.xml"/><Relationship Id="rId111" Type="http://schemas.openxmlformats.org/officeDocument/2006/relationships/ctrlProp" Target="../ctrlProps/ctrlProp109.xml"/><Relationship Id="rId132" Type="http://schemas.openxmlformats.org/officeDocument/2006/relationships/ctrlProp" Target="../ctrlProps/ctrlProp130.xml"/><Relationship Id="rId153" Type="http://schemas.openxmlformats.org/officeDocument/2006/relationships/ctrlProp" Target="../ctrlProps/ctrlProp151.xml"/><Relationship Id="rId174" Type="http://schemas.openxmlformats.org/officeDocument/2006/relationships/ctrlProp" Target="../ctrlProps/ctrlProp172.xml"/><Relationship Id="rId179" Type="http://schemas.openxmlformats.org/officeDocument/2006/relationships/ctrlProp" Target="../ctrlProps/ctrlProp177.xml"/><Relationship Id="rId15" Type="http://schemas.openxmlformats.org/officeDocument/2006/relationships/ctrlProp" Target="../ctrlProps/ctrlProp13.xml"/><Relationship Id="rId36" Type="http://schemas.openxmlformats.org/officeDocument/2006/relationships/ctrlProp" Target="../ctrlProps/ctrlProp34.xml"/><Relationship Id="rId57" Type="http://schemas.openxmlformats.org/officeDocument/2006/relationships/ctrlProp" Target="../ctrlProps/ctrlProp55.xml"/><Relationship Id="rId106" Type="http://schemas.openxmlformats.org/officeDocument/2006/relationships/ctrlProp" Target="../ctrlProps/ctrlProp104.xml"/><Relationship Id="rId127" Type="http://schemas.openxmlformats.org/officeDocument/2006/relationships/ctrlProp" Target="../ctrlProps/ctrlProp12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Z1000"/>
  <sheetViews>
    <sheetView showGridLines="0" zoomScale="120" zoomScaleNormal="120" workbookViewId="0">
      <selection activeCell="D36" sqref="D36"/>
    </sheetView>
  </sheetViews>
  <sheetFormatPr defaultColWidth="14.140625" defaultRowHeight="15" customHeight="1"/>
  <cols>
    <col min="1" max="1" width="2.85546875" customWidth="1"/>
    <col min="2" max="2" width="5.140625" customWidth="1"/>
    <col min="3" max="3" width="17.85546875" customWidth="1"/>
    <col min="4" max="26" width="9" customWidth="1"/>
  </cols>
  <sheetData>
    <row r="1" spans="1:26" ht="11.25" customHeight="1">
      <c r="A1" s="1"/>
      <c r="B1" s="1"/>
      <c r="C1" s="1"/>
      <c r="D1" s="1"/>
      <c r="E1" s="1"/>
      <c r="F1" s="1"/>
      <c r="G1" s="1"/>
      <c r="H1" s="1"/>
      <c r="I1" s="1"/>
      <c r="J1" s="1"/>
      <c r="K1" s="1"/>
      <c r="L1" s="1"/>
      <c r="M1" s="1"/>
      <c r="N1" s="1"/>
      <c r="O1" s="1"/>
      <c r="P1" s="1"/>
      <c r="Q1" s="1"/>
      <c r="R1" s="1"/>
      <c r="S1" s="1"/>
      <c r="T1" s="1"/>
      <c r="U1" s="1"/>
      <c r="V1" s="1"/>
      <c r="W1" s="1"/>
      <c r="X1" s="1"/>
      <c r="Y1" s="1"/>
      <c r="Z1" s="1"/>
    </row>
    <row r="2" spans="1:26" ht="11.25" customHeight="1">
      <c r="A2" s="1"/>
      <c r="B2" s="533" t="s">
        <v>0</v>
      </c>
      <c r="C2" s="1"/>
      <c r="D2" s="1"/>
      <c r="E2" s="1"/>
      <c r="F2" s="1"/>
      <c r="G2" s="1"/>
      <c r="H2" s="1"/>
      <c r="I2" s="1"/>
      <c r="J2" s="1"/>
      <c r="K2" s="1"/>
      <c r="L2" s="1"/>
      <c r="M2" s="1"/>
      <c r="N2" s="1"/>
      <c r="O2" s="1"/>
      <c r="P2" s="1"/>
      <c r="Q2" s="1"/>
      <c r="R2" s="1"/>
      <c r="S2" s="1"/>
      <c r="T2" s="1"/>
      <c r="U2" s="1"/>
      <c r="V2" s="1"/>
      <c r="W2" s="1"/>
      <c r="X2" s="1"/>
      <c r="Y2" s="1"/>
      <c r="Z2" s="1"/>
    </row>
    <row r="3" spans="1:26" ht="11.25" customHeight="1">
      <c r="A3" s="1"/>
      <c r="B3" s="338" t="s">
        <v>1</v>
      </c>
      <c r="C3" s="1"/>
      <c r="D3" s="1"/>
      <c r="E3" s="1"/>
      <c r="F3" s="1"/>
      <c r="G3" s="1"/>
      <c r="H3" s="1"/>
      <c r="I3" s="1"/>
      <c r="J3" s="1"/>
      <c r="K3" s="1"/>
      <c r="L3" s="1"/>
      <c r="M3" s="1"/>
      <c r="N3" s="1"/>
      <c r="O3" s="1"/>
      <c r="P3" s="1"/>
      <c r="Q3" s="1"/>
      <c r="R3" s="1"/>
      <c r="S3" s="1"/>
      <c r="T3" s="1"/>
      <c r="U3" s="1"/>
      <c r="V3" s="1"/>
      <c r="W3" s="1"/>
      <c r="X3" s="1"/>
      <c r="Y3" s="1"/>
      <c r="Z3" s="1"/>
    </row>
    <row r="4" spans="1:26" ht="11.25" customHeight="1">
      <c r="A4" s="1"/>
      <c r="B4" s="1"/>
      <c r="C4" s="1"/>
      <c r="D4" s="1"/>
      <c r="E4" s="1"/>
      <c r="F4" s="1"/>
      <c r="G4" s="1"/>
      <c r="H4" s="1"/>
      <c r="I4" s="1"/>
      <c r="J4" s="1"/>
      <c r="K4" s="1"/>
      <c r="L4" s="1"/>
      <c r="M4" s="1"/>
      <c r="N4" s="1"/>
      <c r="O4" s="1"/>
      <c r="P4" s="1"/>
      <c r="Q4" s="1"/>
      <c r="R4" s="1"/>
      <c r="S4" s="1"/>
      <c r="T4" s="1"/>
      <c r="U4" s="1"/>
      <c r="V4" s="1"/>
      <c r="W4" s="1"/>
      <c r="X4" s="1"/>
      <c r="Y4" s="1"/>
      <c r="Z4" s="1"/>
    </row>
    <row r="5" spans="1:26" ht="17.25" customHeight="1">
      <c r="A5" s="1"/>
      <c r="B5" s="534" t="s">
        <v>2</v>
      </c>
      <c r="C5" s="1"/>
      <c r="D5" s="1"/>
      <c r="E5" s="1"/>
      <c r="F5" s="1"/>
      <c r="G5" s="1"/>
      <c r="H5" s="1"/>
      <c r="I5" s="1"/>
      <c r="J5" s="1"/>
      <c r="K5" s="1"/>
      <c r="L5" s="1"/>
      <c r="M5" s="1"/>
      <c r="N5" s="1"/>
      <c r="O5" s="1"/>
      <c r="P5" s="1"/>
      <c r="Q5" s="1"/>
      <c r="R5" s="1"/>
      <c r="S5" s="1"/>
      <c r="T5" s="1"/>
      <c r="U5" s="1"/>
      <c r="V5" s="1"/>
      <c r="W5" s="1"/>
      <c r="X5" s="1"/>
      <c r="Y5" s="1"/>
      <c r="Z5" s="1"/>
    </row>
    <row r="6" spans="1:26" ht="11.25" customHeight="1">
      <c r="A6" s="1"/>
      <c r="B6" s="1"/>
      <c r="C6" s="1"/>
      <c r="D6" s="1"/>
      <c r="E6" s="1"/>
      <c r="F6" s="1"/>
      <c r="G6" s="1"/>
      <c r="H6" s="1"/>
      <c r="I6" s="1"/>
      <c r="J6" s="1"/>
      <c r="K6" s="1"/>
      <c r="L6" s="1"/>
      <c r="M6" s="1"/>
      <c r="N6" s="1"/>
      <c r="O6" s="1"/>
      <c r="P6" s="1"/>
      <c r="Q6" s="1"/>
      <c r="R6" s="1"/>
      <c r="S6" s="1"/>
      <c r="T6" s="1"/>
      <c r="U6" s="1"/>
      <c r="V6" s="1"/>
      <c r="W6" s="1"/>
      <c r="X6" s="1"/>
      <c r="Y6" s="1"/>
      <c r="Z6" s="1"/>
    </row>
    <row r="7" spans="1:26" ht="11.25" customHeight="1">
      <c r="A7" s="1"/>
      <c r="B7" s="1"/>
      <c r="C7" s="1"/>
      <c r="D7" s="1"/>
      <c r="E7" s="1"/>
      <c r="F7" s="1"/>
      <c r="G7" s="1"/>
      <c r="H7" s="1"/>
      <c r="I7" s="1"/>
      <c r="J7" s="1"/>
      <c r="K7" s="1"/>
      <c r="L7" s="1"/>
      <c r="M7" s="1"/>
      <c r="N7" s="1"/>
      <c r="O7" s="1"/>
      <c r="P7" s="1"/>
      <c r="Q7" s="1"/>
      <c r="R7" s="1"/>
      <c r="S7" s="1"/>
      <c r="T7" s="1"/>
      <c r="U7" s="1"/>
      <c r="V7" s="1"/>
      <c r="W7" s="1"/>
      <c r="X7" s="1"/>
      <c r="Y7" s="1"/>
      <c r="Z7" s="1"/>
    </row>
    <row r="8" spans="1:26" ht="11.25" customHeight="1">
      <c r="A8" s="1"/>
      <c r="B8" s="535" t="s">
        <v>3</v>
      </c>
      <c r="C8" s="536"/>
      <c r="D8" s="536"/>
      <c r="E8" s="536"/>
      <c r="F8" s="536"/>
      <c r="G8" s="536"/>
      <c r="H8" s="536"/>
      <c r="I8" s="536"/>
      <c r="J8" s="536"/>
      <c r="K8" s="536"/>
      <c r="L8" s="536"/>
      <c r="M8" s="542"/>
      <c r="N8" s="542"/>
      <c r="O8" s="542"/>
      <c r="P8" s="542"/>
      <c r="Q8" s="543"/>
      <c r="R8" s="1"/>
      <c r="S8" s="1"/>
      <c r="T8" s="1"/>
      <c r="U8" s="1"/>
      <c r="V8" s="1"/>
      <c r="W8" s="1"/>
      <c r="X8" s="1"/>
      <c r="Y8" s="1"/>
      <c r="Z8" s="1"/>
    </row>
    <row r="9" spans="1:26" ht="11.25" customHeight="1">
      <c r="A9" s="1"/>
      <c r="B9" s="537" t="s">
        <v>4</v>
      </c>
      <c r="C9" s="538"/>
      <c r="D9" s="538"/>
      <c r="E9" s="538"/>
      <c r="F9" s="538"/>
      <c r="G9" s="538"/>
      <c r="H9" s="538"/>
      <c r="I9" s="538"/>
      <c r="J9" s="538"/>
      <c r="K9" s="538"/>
      <c r="L9" s="538"/>
      <c r="M9" s="538"/>
      <c r="N9" s="538"/>
      <c r="O9" s="538"/>
      <c r="P9" s="538"/>
      <c r="Q9" s="544"/>
      <c r="R9" s="1"/>
      <c r="S9" s="1"/>
      <c r="T9" s="1"/>
      <c r="U9" s="1"/>
      <c r="V9" s="1"/>
      <c r="W9" s="1"/>
      <c r="X9" s="1"/>
      <c r="Y9" s="1"/>
      <c r="Z9" s="1"/>
    </row>
    <row r="10" spans="1:26" ht="11.25" customHeight="1">
      <c r="A10" s="1"/>
      <c r="B10" s="589" t="s">
        <v>523</v>
      </c>
      <c r="C10" s="538"/>
      <c r="D10" s="538"/>
      <c r="E10" s="538"/>
      <c r="F10" s="538"/>
      <c r="G10" s="538"/>
      <c r="H10" s="538"/>
      <c r="I10" s="538"/>
      <c r="J10" s="538"/>
      <c r="K10" s="538"/>
      <c r="L10" s="538"/>
      <c r="M10" s="538"/>
      <c r="N10" s="538"/>
      <c r="O10" s="538"/>
      <c r="P10" s="538"/>
      <c r="Q10" s="544"/>
      <c r="R10" s="1"/>
      <c r="S10" s="1"/>
      <c r="T10" s="1"/>
      <c r="U10" s="1"/>
      <c r="V10" s="1"/>
      <c r="W10" s="1"/>
      <c r="X10" s="1"/>
      <c r="Y10" s="1"/>
      <c r="Z10" s="1"/>
    </row>
    <row r="11" spans="1:26" ht="11.25" customHeight="1">
      <c r="A11" s="1"/>
      <c r="B11" s="537" t="s">
        <v>5</v>
      </c>
      <c r="C11" s="538"/>
      <c r="D11" s="538"/>
      <c r="E11" s="538"/>
      <c r="F11" s="538"/>
      <c r="G11" s="538"/>
      <c r="H11" s="538"/>
      <c r="I11" s="538"/>
      <c r="J11" s="538"/>
      <c r="K11" s="538"/>
      <c r="L11" s="538"/>
      <c r="M11" s="538"/>
      <c r="N11" s="538"/>
      <c r="O11" s="538"/>
      <c r="P11" s="538"/>
      <c r="Q11" s="544"/>
      <c r="R11" s="1"/>
      <c r="S11" s="1"/>
      <c r="T11" s="1"/>
      <c r="U11" s="1"/>
      <c r="V11" s="1"/>
      <c r="W11" s="1"/>
      <c r="X11" s="1"/>
      <c r="Y11" s="1"/>
      <c r="Z11" s="1"/>
    </row>
    <row r="12" spans="1:26" ht="11.25" customHeight="1">
      <c r="A12" s="1"/>
      <c r="B12" s="537" t="s">
        <v>6</v>
      </c>
      <c r="C12" s="538"/>
      <c r="D12" s="538"/>
      <c r="E12" s="538"/>
      <c r="F12" s="538"/>
      <c r="G12" s="538"/>
      <c r="H12" s="538"/>
      <c r="I12" s="538"/>
      <c r="J12" s="538"/>
      <c r="K12" s="538"/>
      <c r="L12" s="538"/>
      <c r="M12" s="538"/>
      <c r="N12" s="538"/>
      <c r="O12" s="538"/>
      <c r="P12" s="538"/>
      <c r="Q12" s="544"/>
      <c r="R12" s="1"/>
      <c r="S12" s="1"/>
      <c r="T12" s="1"/>
      <c r="U12" s="1"/>
      <c r="V12" s="1"/>
      <c r="W12" s="1"/>
      <c r="X12" s="1"/>
      <c r="Y12" s="1"/>
      <c r="Z12" s="1"/>
    </row>
    <row r="13" spans="1:26" ht="11.25" customHeight="1">
      <c r="A13" s="1"/>
      <c r="B13" s="537" t="s">
        <v>7</v>
      </c>
      <c r="C13" s="538"/>
      <c r="D13" s="538"/>
      <c r="E13" s="538"/>
      <c r="F13" s="538"/>
      <c r="G13" s="538"/>
      <c r="H13" s="538"/>
      <c r="I13" s="538"/>
      <c r="J13" s="538"/>
      <c r="K13" s="538"/>
      <c r="L13" s="538"/>
      <c r="M13" s="538"/>
      <c r="N13" s="538"/>
      <c r="O13" s="538"/>
      <c r="P13" s="538"/>
      <c r="Q13" s="544"/>
      <c r="R13" s="1"/>
      <c r="S13" s="1"/>
      <c r="T13" s="1"/>
      <c r="U13" s="1"/>
      <c r="V13" s="1"/>
      <c r="W13" s="1"/>
      <c r="X13" s="1"/>
      <c r="Y13" s="1"/>
      <c r="Z13" s="1"/>
    </row>
    <row r="14" spans="1:26" ht="11.25" customHeight="1">
      <c r="A14" s="1"/>
      <c r="B14" s="537" t="s">
        <v>8</v>
      </c>
      <c r="C14" s="538"/>
      <c r="D14" s="538"/>
      <c r="E14" s="538"/>
      <c r="F14" s="538"/>
      <c r="G14" s="538"/>
      <c r="H14" s="538"/>
      <c r="I14" s="538"/>
      <c r="J14" s="538"/>
      <c r="K14" s="538"/>
      <c r="L14" s="538"/>
      <c r="M14" s="538"/>
      <c r="N14" s="538"/>
      <c r="O14" s="538"/>
      <c r="P14" s="538"/>
      <c r="Q14" s="544"/>
      <c r="R14" s="1"/>
      <c r="S14" s="1"/>
      <c r="T14" s="1"/>
      <c r="U14" s="1"/>
      <c r="V14" s="1"/>
      <c r="W14" s="1"/>
      <c r="X14" s="1"/>
      <c r="Y14" s="1"/>
      <c r="Z14" s="1"/>
    </row>
    <row r="15" spans="1:26" ht="11.25" customHeight="1">
      <c r="A15" s="1"/>
      <c r="B15" s="537" t="s">
        <v>9</v>
      </c>
      <c r="C15" s="538"/>
      <c r="D15" s="538"/>
      <c r="E15" s="538"/>
      <c r="F15" s="538"/>
      <c r="G15" s="538"/>
      <c r="H15" s="538"/>
      <c r="I15" s="538"/>
      <c r="J15" s="538"/>
      <c r="K15" s="538"/>
      <c r="L15" s="538"/>
      <c r="M15" s="538"/>
      <c r="N15" s="538"/>
      <c r="O15" s="538"/>
      <c r="P15" s="538"/>
      <c r="Q15" s="544"/>
      <c r="R15" s="1"/>
      <c r="S15" s="1"/>
      <c r="T15" s="1"/>
      <c r="U15" s="1"/>
      <c r="V15" s="1"/>
      <c r="W15" s="1"/>
      <c r="X15" s="1"/>
      <c r="Y15" s="1"/>
      <c r="Z15" s="1"/>
    </row>
    <row r="16" spans="1:26" ht="11.25" customHeight="1">
      <c r="A16" s="1"/>
      <c r="B16" s="537" t="s">
        <v>10</v>
      </c>
      <c r="C16" s="538"/>
      <c r="D16" s="538"/>
      <c r="E16" s="538"/>
      <c r="F16" s="538"/>
      <c r="G16" s="538"/>
      <c r="H16" s="538"/>
      <c r="I16" s="538"/>
      <c r="J16" s="538"/>
      <c r="K16" s="538"/>
      <c r="L16" s="538"/>
      <c r="M16" s="538"/>
      <c r="N16" s="538"/>
      <c r="O16" s="538"/>
      <c r="P16" s="538"/>
      <c r="Q16" s="544"/>
      <c r="R16" s="1"/>
      <c r="S16" s="1"/>
      <c r="T16" s="1"/>
      <c r="U16" s="1"/>
      <c r="V16" s="1"/>
      <c r="W16" s="1"/>
      <c r="X16" s="1"/>
      <c r="Y16" s="1"/>
      <c r="Z16" s="1"/>
    </row>
    <row r="17" spans="1:26" ht="11.25" customHeight="1">
      <c r="A17" s="1"/>
      <c r="B17" s="539" t="s">
        <v>11</v>
      </c>
      <c r="C17" s="540"/>
      <c r="D17" s="540"/>
      <c r="E17" s="540"/>
      <c r="F17" s="540"/>
      <c r="G17" s="540"/>
      <c r="H17" s="540"/>
      <c r="I17" s="540"/>
      <c r="J17" s="540"/>
      <c r="K17" s="540"/>
      <c r="L17" s="540"/>
      <c r="M17" s="540"/>
      <c r="N17" s="540"/>
      <c r="O17" s="540"/>
      <c r="P17" s="540"/>
      <c r="Q17" s="545"/>
      <c r="R17" s="1"/>
      <c r="S17" s="1"/>
      <c r="T17" s="1"/>
      <c r="U17" s="1"/>
      <c r="V17" s="1"/>
      <c r="W17" s="1"/>
      <c r="X17" s="1"/>
      <c r="Y17" s="1"/>
      <c r="Z17" s="1"/>
    </row>
    <row r="18" spans="1:26" ht="11.25" customHeight="1">
      <c r="A18" s="1"/>
      <c r="B18" s="541"/>
      <c r="C18" s="541"/>
      <c r="D18" s="541"/>
      <c r="E18" s="541"/>
      <c r="F18" s="541"/>
      <c r="G18" s="541"/>
      <c r="H18" s="541"/>
      <c r="I18" s="541"/>
      <c r="J18" s="541"/>
      <c r="K18" s="541"/>
      <c r="L18" s="1"/>
      <c r="M18" s="1"/>
      <c r="N18" s="1"/>
      <c r="O18" s="1"/>
      <c r="P18" s="1"/>
      <c r="Q18" s="1"/>
      <c r="R18" s="1"/>
      <c r="S18" s="1"/>
      <c r="T18" s="1"/>
      <c r="U18" s="1"/>
      <c r="V18" s="1"/>
      <c r="W18" s="1"/>
      <c r="X18" s="1"/>
      <c r="Y18" s="1"/>
      <c r="Z18" s="1"/>
    </row>
    <row r="19" spans="1:26" ht="11.25" customHeight="1">
      <c r="A19" s="1"/>
      <c r="B19" s="541"/>
      <c r="C19" s="541"/>
      <c r="D19" s="541"/>
      <c r="E19" s="541"/>
      <c r="F19" s="541"/>
      <c r="G19" s="541"/>
      <c r="H19" s="541"/>
      <c r="I19" s="541"/>
      <c r="J19" s="541"/>
      <c r="K19" s="541"/>
      <c r="L19" s="1"/>
      <c r="M19" s="1"/>
      <c r="N19" s="1"/>
      <c r="O19" s="1"/>
      <c r="P19" s="1"/>
      <c r="Q19" s="1"/>
      <c r="R19" s="1"/>
      <c r="S19" s="1"/>
      <c r="T19" s="1"/>
      <c r="U19" s="1"/>
      <c r="V19" s="1"/>
      <c r="W19" s="1"/>
      <c r="X19" s="1"/>
      <c r="Y19" s="1"/>
      <c r="Z19" s="1"/>
    </row>
    <row r="20" spans="1:26" ht="11.25" customHeight="1">
      <c r="A20" s="1"/>
      <c r="B20" s="541"/>
      <c r="C20" s="541"/>
      <c r="D20" s="541"/>
      <c r="E20" s="541"/>
      <c r="F20" s="541"/>
      <c r="G20" s="541"/>
      <c r="H20" s="541"/>
      <c r="I20" s="541"/>
      <c r="J20" s="541"/>
      <c r="K20" s="541"/>
      <c r="L20" s="1"/>
      <c r="M20" s="1"/>
      <c r="N20" s="1"/>
      <c r="O20" s="1"/>
      <c r="P20" s="1"/>
      <c r="Q20" s="1"/>
      <c r="R20" s="1"/>
      <c r="S20" s="1"/>
      <c r="T20" s="1"/>
      <c r="U20" s="1"/>
      <c r="V20" s="1"/>
      <c r="W20" s="1"/>
      <c r="X20" s="1"/>
      <c r="Y20" s="1"/>
      <c r="Z20" s="1"/>
    </row>
    <row r="21" spans="1:26" ht="11.25" customHeight="1">
      <c r="A21" s="1"/>
      <c r="B21" s="541"/>
      <c r="C21" s="541"/>
      <c r="D21" s="541"/>
      <c r="E21" s="541"/>
      <c r="F21" s="541"/>
      <c r="G21" s="541"/>
      <c r="H21" s="541"/>
      <c r="I21" s="541"/>
      <c r="J21" s="541"/>
      <c r="K21" s="541"/>
      <c r="L21" s="1"/>
      <c r="M21" s="1"/>
      <c r="N21" s="1"/>
      <c r="O21" s="1"/>
      <c r="P21" s="1"/>
      <c r="Q21" s="1"/>
      <c r="R21" s="1"/>
      <c r="S21" s="1"/>
      <c r="T21" s="1"/>
      <c r="U21" s="1"/>
      <c r="V21" s="1"/>
      <c r="W21" s="1"/>
      <c r="X21" s="1"/>
      <c r="Y21" s="1"/>
      <c r="Z21" s="1"/>
    </row>
    <row r="22" spans="1:26" ht="11.25" customHeight="1">
      <c r="A22" s="1"/>
      <c r="B22" s="541"/>
      <c r="C22" s="541"/>
      <c r="D22" s="541"/>
      <c r="E22" s="541"/>
      <c r="F22" s="541"/>
      <c r="G22" s="541"/>
      <c r="H22" s="541"/>
      <c r="I22" s="541"/>
      <c r="J22" s="541"/>
      <c r="K22" s="541"/>
      <c r="L22" s="1"/>
      <c r="M22" s="1"/>
      <c r="N22" s="1"/>
      <c r="O22" s="1"/>
      <c r="P22" s="1"/>
      <c r="Q22" s="1"/>
      <c r="R22" s="1"/>
      <c r="S22" s="1"/>
      <c r="T22" s="1"/>
      <c r="U22" s="1"/>
      <c r="V22" s="1"/>
      <c r="W22" s="1"/>
      <c r="X22" s="1"/>
      <c r="Y22" s="1"/>
      <c r="Z22" s="1"/>
    </row>
    <row r="23" spans="1:26" ht="11.25" customHeight="1">
      <c r="A23" s="1"/>
      <c r="B23" s="541"/>
      <c r="C23" s="541"/>
      <c r="D23" s="541"/>
      <c r="E23" s="541"/>
      <c r="F23" s="541"/>
      <c r="G23" s="541"/>
      <c r="H23" s="541"/>
      <c r="I23" s="541"/>
      <c r="J23" s="541"/>
      <c r="K23" s="541"/>
      <c r="L23" s="1"/>
      <c r="M23" s="1"/>
      <c r="N23" s="1"/>
      <c r="O23" s="1"/>
      <c r="P23" s="1"/>
      <c r="Q23" s="1"/>
      <c r="R23" s="1"/>
      <c r="S23" s="1"/>
      <c r="T23" s="1"/>
      <c r="U23" s="1"/>
      <c r="V23" s="1"/>
      <c r="W23" s="1"/>
      <c r="X23" s="1"/>
      <c r="Y23" s="1"/>
      <c r="Z23" s="1"/>
    </row>
    <row r="24" spans="1:26" ht="11.25" customHeight="1">
      <c r="A24" s="1"/>
      <c r="B24" s="541"/>
      <c r="C24" s="541"/>
      <c r="D24" s="541"/>
      <c r="E24" s="541"/>
      <c r="F24" s="541"/>
      <c r="G24" s="541"/>
      <c r="H24" s="541"/>
      <c r="I24" s="541"/>
      <c r="J24" s="541"/>
      <c r="K24" s="541"/>
      <c r="L24" s="1"/>
      <c r="M24" s="1"/>
      <c r="N24" s="1"/>
      <c r="O24" s="1"/>
      <c r="P24" s="1"/>
      <c r="Q24" s="1"/>
      <c r="R24" s="1"/>
      <c r="S24" s="1"/>
      <c r="T24" s="1"/>
      <c r="U24" s="1"/>
      <c r="V24" s="1"/>
      <c r="W24" s="1"/>
      <c r="X24" s="1"/>
      <c r="Y24" s="1"/>
      <c r="Z24" s="1"/>
    </row>
    <row r="25" spans="1:26" ht="11.2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1.2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1.2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1.2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1.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1.2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1.2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1.2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1.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1.2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1.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1.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1.2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1.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1.2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1.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1.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1.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1.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1.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1.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1.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1.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1.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1.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1.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1.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1.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1.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1.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1.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1.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1.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1.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1.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1.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1.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1.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1.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1.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1.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1.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1.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1.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1.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1.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1.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1.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1.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1.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1.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1.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1.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1.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1.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1.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1.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1.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1.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1.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1.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1.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1.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1.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1.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1.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1.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1.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1.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1.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1.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1.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1.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1.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1.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1.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1.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1.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1.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1.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1.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1.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1.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1.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1.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1.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1.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1.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1.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1.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1.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1.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1.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1.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1.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1.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1.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1.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1.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1.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1.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1.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1.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1.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1.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1.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1.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1.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1.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1.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1.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1.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1.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1.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1.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1.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1.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1.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1.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1.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1.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1.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1.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1.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1.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1.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1.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1.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1.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1.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1.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1.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1.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1.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1.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1.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1.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1.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1.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1.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1.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1.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1.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1.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1.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1.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1.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1.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1.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1.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1.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1.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1.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1.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1.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1.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1.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1.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1.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1.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1.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1.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1.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1.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1.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1.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1.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1.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1.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1.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1.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1.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1.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1.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1.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1.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1.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1.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1.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1.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1.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1.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1.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1.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1.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1.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1.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1.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1.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1.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1.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1.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1.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1.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1.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1.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1.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1.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1.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1.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1.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1.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1.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1.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1.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1.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1.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1.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1.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1.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1.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1.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1.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1.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1.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1.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1.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1.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1.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1.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1.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1.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1.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1.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1.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1.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1.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1.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1.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1.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1.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1.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1.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1.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1.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1.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1.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1.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1.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1.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1.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1.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1.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1.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1.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1.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1.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1.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1.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1.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1.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1.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1.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1.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1.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1.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1.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1.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1.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1.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1.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1.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1.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1.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1.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1.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1.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1.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1.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1.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1.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1.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1.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1.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1.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1.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1.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1.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1.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1.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1.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1.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1.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1.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1.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1.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1.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1.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1.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1.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1.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1.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1.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1.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1.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1.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1.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1.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1.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1.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1.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1.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1.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1.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1.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1.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1.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1.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1.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1.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1.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1.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1.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1.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1.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1.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1.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1.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1.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1.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1.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1.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1.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1.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1.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1.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1.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1.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1.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1.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1.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1.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1.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1.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1.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1.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1.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1.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1.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1.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1.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1.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1.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1.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1.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1.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1.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1.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1.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1.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1.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1.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1.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1.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1.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1.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1.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1.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1.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1.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1.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1.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1.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1.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1.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1.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1.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1.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1.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1.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1.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1.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1.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1.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1.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1.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1.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1.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1.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1.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1.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1.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1.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1.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1.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1.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1.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1.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1.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1.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1.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1.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1.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1.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1.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1.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1.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1.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1.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1.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1.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1.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1.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1.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1.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1.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1.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1.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1.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1.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1.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1.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1.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1.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1.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1.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1.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1.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1.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1.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1.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1.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1.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1.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1.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1.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1.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1.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1.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1.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1.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1.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1.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1.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1.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1.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1.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1.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1.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1.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1.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1.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1.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1.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1.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1.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1.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1.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1.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1.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1.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1.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1.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1.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1.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1.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1.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1.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1.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1.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1.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1.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1.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1.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1.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1.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1.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1.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1.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1.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1.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1.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1.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1.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1.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1.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1.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1.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1.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1.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1.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1.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1.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1.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1.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1.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1.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1.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1.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1.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1.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1.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1.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1.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1.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1.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1.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1.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1.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1.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1.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1.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1.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1.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1.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1.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1.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1.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1.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1.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1.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1.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1.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1.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1.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1.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1.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1.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1.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1.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1.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1.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1.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1.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1.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1.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1.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1.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1.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1.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1.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1.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1.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1.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1.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1.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1.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1.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1.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1.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1.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1.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1.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1.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1.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1.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1.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1.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1.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1.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1.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1.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1.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1.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1.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1.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1.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1.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1.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1.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1.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1.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1.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1.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1.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1.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1.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1.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1.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1.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1.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1.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1.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1.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1.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1.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1.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1.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1.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1.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1.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1.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1.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1.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1.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1.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1.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1.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1.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1.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1.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1.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1.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1.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1.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1.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1.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1.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1.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1.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1.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1.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1.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1.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1.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1.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1.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1.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1.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1.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1.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1.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1.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1.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1.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1.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1.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1.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1.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1.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1.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1.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1.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1.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1.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1.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1.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1.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1.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1.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1.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1.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1.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1.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1.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1.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1.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1.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1.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1.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1.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1.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1.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1.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1.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1.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1.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1.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1.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1.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1.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1.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1.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1.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1.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1.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1.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1.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1.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1.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1.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1.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1.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1.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1.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1.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1.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1.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1.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1.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1.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1.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1.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1.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1.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1.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1.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1.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1.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1.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1.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1.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1.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1.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1.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1.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1.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1.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1.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1.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1.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1.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1.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1.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1.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1.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1.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1.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1.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1.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1.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1.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1.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1.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1.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1.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1.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1.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1.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1.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1.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1.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1.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1.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1.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1.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1.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1.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1.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1.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1.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1.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1.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1.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1.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1.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1.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1.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1.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1.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1.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1.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1.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1.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1.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1.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1.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1.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1.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1.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1.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1.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1.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1.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1.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1.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1.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1.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1.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1.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1.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1.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1.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1.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1.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1.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1.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1.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1.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1.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1.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1.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1.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1.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1.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1.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1.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1.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1.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1.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1.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1.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1.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1.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1.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1.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1.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1.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1.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1.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1.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1.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1.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1.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1.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1.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1.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1.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1.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1.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1.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1.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1.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1.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1.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1.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1.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1.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1.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1.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1.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1.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1.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1.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1.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1.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1.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1.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1.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1.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1.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1.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1.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1.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1.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1.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1.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1.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1.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1.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1.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1.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1.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1.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1.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1.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1.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1.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1.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1.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1.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1.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1.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1.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1.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1.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1.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1.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1.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1.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1.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1.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1.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1.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1.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1.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1.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1.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1.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1.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1.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1.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1.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1.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1.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1.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1.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1.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1.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1.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1.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1.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1.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1.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1.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1.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1.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1.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1.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1.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1.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1.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1.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1.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1.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1.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1.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1.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1.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1.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1.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1.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1.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1.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1.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1.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1.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1.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1.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1.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1.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1.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1.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1.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1.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1.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1.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1.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1.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1.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1.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1.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1.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1.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1.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1.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1.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1.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1.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1.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1.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1.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1.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1.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1.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1.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1.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1.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1.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1.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1.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1.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1.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1.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1.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1.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1.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1.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1.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1.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1.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1.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1.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1.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1.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1.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1.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1.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1.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1.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1.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1.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1.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1.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1.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1.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1.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1.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1.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1.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1.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1.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1.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1.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1.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1.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1.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1.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1.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1.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1.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1.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1.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1.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1.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1.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1.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1.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1.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1.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1.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1.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1.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1.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1.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1.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paperSize="9"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37"/>
  <sheetViews>
    <sheetView topLeftCell="K17" workbookViewId="0">
      <selection activeCell="R27" sqref="R27"/>
    </sheetView>
  </sheetViews>
  <sheetFormatPr defaultColWidth="14.140625" defaultRowHeight="15" customHeight="1"/>
  <cols>
    <col min="1" max="1" width="22.140625" customWidth="1"/>
    <col min="2" max="2" width="8.140625" customWidth="1"/>
    <col min="3" max="3" width="8" customWidth="1"/>
    <col min="4" max="4" width="14" customWidth="1"/>
    <col min="5" max="5" width="12.85546875" customWidth="1"/>
    <col min="6" max="6" width="12.140625" customWidth="1"/>
    <col min="7" max="7" width="17.140625" customWidth="1"/>
    <col min="8" max="8" width="11" customWidth="1"/>
    <col min="9" max="9" width="14" customWidth="1"/>
    <col min="10" max="10" width="16.140625" customWidth="1"/>
    <col min="11" max="11" width="9.85546875" customWidth="1"/>
    <col min="12" max="12" width="15.42578125" customWidth="1"/>
    <col min="13" max="13" width="18" customWidth="1"/>
    <col min="14" max="14" width="9.85546875" customWidth="1"/>
    <col min="15" max="15" width="13" customWidth="1"/>
    <col min="16" max="19" width="9" customWidth="1"/>
    <col min="20" max="20" width="15.140625" customWidth="1"/>
    <col min="21" max="21" width="10.140625" customWidth="1"/>
    <col min="22" max="22" width="4.85546875" customWidth="1"/>
    <col min="23" max="23" width="4.140625" customWidth="1"/>
    <col min="24" max="24" width="9" customWidth="1"/>
    <col min="25" max="25" width="8.140625" customWidth="1"/>
    <col min="26" max="26" width="8.85546875" customWidth="1"/>
    <col min="27" max="27" width="12.85546875" customWidth="1"/>
    <col min="28" max="28" width="12.42578125" customWidth="1"/>
    <col min="29" max="29" width="3.140625" customWidth="1"/>
    <col min="31" max="33" width="11.85546875" customWidth="1"/>
  </cols>
  <sheetData>
    <row r="1" spans="1:33" ht="15.75" customHeight="1">
      <c r="A1" s="499"/>
      <c r="B1" s="499"/>
      <c r="C1" s="499"/>
      <c r="D1" s="499"/>
      <c r="E1" s="499"/>
      <c r="F1" s="499"/>
      <c r="G1" s="499"/>
      <c r="H1" s="499"/>
      <c r="I1" s="499"/>
      <c r="J1" s="499"/>
      <c r="K1" s="499"/>
      <c r="L1" s="499"/>
      <c r="M1" s="499"/>
      <c r="N1" s="499"/>
      <c r="O1" s="499"/>
      <c r="P1" s="499"/>
      <c r="Q1" s="499"/>
      <c r="R1" s="499"/>
      <c r="S1" s="499"/>
      <c r="T1" s="499"/>
      <c r="U1" s="499"/>
      <c r="V1" s="499"/>
      <c r="W1" s="499"/>
      <c r="X1" s="499"/>
      <c r="Y1" s="499"/>
      <c r="Z1" s="499"/>
      <c r="AA1" s="499"/>
    </row>
    <row r="2" spans="1:33" ht="15.75" customHeight="1">
      <c r="A2" s="499"/>
      <c r="B2" s="499"/>
      <c r="C2" s="499"/>
      <c r="D2" s="499"/>
      <c r="E2" s="499"/>
      <c r="F2" s="499"/>
      <c r="G2" s="499"/>
      <c r="H2" s="499"/>
      <c r="I2" s="499"/>
      <c r="J2" s="499"/>
      <c r="K2" s="499"/>
      <c r="L2" s="499"/>
      <c r="M2" s="499"/>
      <c r="N2" s="499"/>
      <c r="O2" s="499"/>
      <c r="P2" s="499"/>
      <c r="Q2" s="499"/>
      <c r="R2" s="499"/>
      <c r="S2" s="499"/>
      <c r="T2" s="499"/>
      <c r="U2" s="499"/>
      <c r="V2" s="499"/>
      <c r="W2" s="499"/>
      <c r="X2" s="499"/>
      <c r="Y2" s="499"/>
      <c r="Z2" s="499"/>
      <c r="AA2" s="499"/>
    </row>
    <row r="3" spans="1:33" ht="15.75" customHeight="1">
      <c r="A3" s="500" t="s">
        <v>12</v>
      </c>
      <c r="B3" s="501" t="s">
        <v>13</v>
      </c>
      <c r="C3" s="500" t="s">
        <v>14</v>
      </c>
      <c r="D3" s="502" t="s">
        <v>15</v>
      </c>
      <c r="E3" s="503" t="s">
        <v>16</v>
      </c>
      <c r="F3" s="504" t="s">
        <v>17</v>
      </c>
      <c r="G3" s="503" t="s">
        <v>18</v>
      </c>
      <c r="H3" s="503" t="s">
        <v>19</v>
      </c>
      <c r="I3" s="504" t="s">
        <v>20</v>
      </c>
      <c r="J3" s="503" t="s">
        <v>21</v>
      </c>
      <c r="K3" s="503" t="s">
        <v>22</v>
      </c>
      <c r="L3" s="504" t="s">
        <v>23</v>
      </c>
      <c r="M3" s="504" t="s">
        <v>24</v>
      </c>
      <c r="N3" s="503" t="s">
        <v>25</v>
      </c>
      <c r="O3" s="517" t="s">
        <v>26</v>
      </c>
      <c r="P3" s="503" t="s">
        <v>27</v>
      </c>
      <c r="Q3" s="503" t="s">
        <v>28</v>
      </c>
      <c r="R3" s="520"/>
      <c r="S3" s="520"/>
      <c r="T3" s="521" t="s">
        <v>29</v>
      </c>
      <c r="U3" s="522" t="s">
        <v>30</v>
      </c>
      <c r="V3" s="520"/>
      <c r="W3" s="834" t="s">
        <v>31</v>
      </c>
      <c r="X3" s="835"/>
      <c r="Y3" s="531" t="s">
        <v>32</v>
      </c>
      <c r="Z3" s="832" t="s">
        <v>33</v>
      </c>
      <c r="AA3" s="833"/>
    </row>
    <row r="4" spans="1:33" ht="15.75" customHeight="1">
      <c r="A4" s="505" t="s">
        <v>34</v>
      </c>
      <c r="B4" s="505" t="s">
        <v>35</v>
      </c>
      <c r="C4" s="506" t="s">
        <v>36</v>
      </c>
      <c r="D4" s="506" t="s">
        <v>37</v>
      </c>
      <c r="E4" s="505" t="s">
        <v>38</v>
      </c>
      <c r="F4" s="506" t="s">
        <v>39</v>
      </c>
      <c r="G4" s="507" t="s">
        <v>40</v>
      </c>
      <c r="H4" s="507" t="s">
        <v>41</v>
      </c>
      <c r="I4" s="511">
        <v>0</v>
      </c>
      <c r="J4" s="507" t="s">
        <v>42</v>
      </c>
      <c r="K4" s="505" t="s">
        <v>43</v>
      </c>
      <c r="L4" s="506" t="s">
        <v>44</v>
      </c>
      <c r="M4" s="506" t="s">
        <v>45</v>
      </c>
      <c r="N4" s="518">
        <v>250</v>
      </c>
      <c r="O4" s="505" t="s">
        <v>46</v>
      </c>
      <c r="P4" s="505" t="s">
        <v>47</v>
      </c>
      <c r="Q4" s="523" t="s">
        <v>48</v>
      </c>
      <c r="R4" s="499"/>
      <c r="S4" s="499"/>
      <c r="T4" s="499"/>
      <c r="U4" s="499"/>
      <c r="V4" s="499"/>
      <c r="W4" s="836"/>
      <c r="X4" s="837"/>
      <c r="Y4" s="531" t="s">
        <v>49</v>
      </c>
      <c r="Z4" s="531" t="s">
        <v>50</v>
      </c>
      <c r="AA4" s="531" t="s">
        <v>51</v>
      </c>
    </row>
    <row r="5" spans="1:33" ht="15.75" customHeight="1">
      <c r="A5" s="505" t="s">
        <v>52</v>
      </c>
      <c r="B5" s="505" t="s">
        <v>53</v>
      </c>
      <c r="C5" s="506" t="s">
        <v>54</v>
      </c>
      <c r="D5" s="506" t="s">
        <v>55</v>
      </c>
      <c r="E5" s="505" t="s">
        <v>56</v>
      </c>
      <c r="F5" s="506" t="s">
        <v>57</v>
      </c>
      <c r="G5" s="507" t="s">
        <v>58</v>
      </c>
      <c r="H5" s="507" t="s">
        <v>59</v>
      </c>
      <c r="I5" s="511" t="s">
        <v>60</v>
      </c>
      <c r="J5" s="507" t="s">
        <v>61</v>
      </c>
      <c r="K5" s="505" t="s">
        <v>62</v>
      </c>
      <c r="L5" s="506" t="s">
        <v>63</v>
      </c>
      <c r="M5" s="506" t="s">
        <v>64</v>
      </c>
      <c r="N5" s="518">
        <v>350</v>
      </c>
      <c r="O5" s="505" t="s">
        <v>65</v>
      </c>
      <c r="P5" s="505" t="s">
        <v>66</v>
      </c>
      <c r="Q5" s="523" t="s">
        <v>67</v>
      </c>
      <c r="R5" s="499"/>
      <c r="S5" s="499"/>
      <c r="T5" s="524" t="s">
        <v>68</v>
      </c>
      <c r="U5" s="505"/>
      <c r="V5" s="499"/>
      <c r="W5" s="525">
        <v>1</v>
      </c>
      <c r="X5" s="526"/>
      <c r="Y5" s="532"/>
      <c r="Z5" s="532"/>
      <c r="AA5" s="532"/>
    </row>
    <row r="6" spans="1:33" ht="15.75" customHeight="1">
      <c r="A6" s="505" t="s">
        <v>69</v>
      </c>
      <c r="B6" s="508"/>
      <c r="C6" s="506" t="s">
        <v>70</v>
      </c>
      <c r="D6" s="509"/>
      <c r="E6" s="505" t="s">
        <v>71</v>
      </c>
      <c r="F6" s="509"/>
      <c r="G6" s="507" t="s">
        <v>72</v>
      </c>
      <c r="H6" s="507" t="s">
        <v>73</v>
      </c>
      <c r="I6" s="513"/>
      <c r="J6" s="507" t="s">
        <v>74</v>
      </c>
      <c r="K6" s="505" t="s">
        <v>75</v>
      </c>
      <c r="L6" s="506" t="s">
        <v>76</v>
      </c>
      <c r="M6" s="506" t="s">
        <v>77</v>
      </c>
      <c r="N6" s="518">
        <v>450</v>
      </c>
      <c r="O6" s="505" t="s">
        <v>78</v>
      </c>
      <c r="P6" s="499"/>
      <c r="Q6" s="527"/>
      <c r="R6" s="499"/>
      <c r="S6" s="499"/>
      <c r="T6" s="524" t="s">
        <v>79</v>
      </c>
      <c r="U6" s="505"/>
      <c r="V6" s="499"/>
      <c r="W6" s="525">
        <v>2</v>
      </c>
      <c r="X6" s="526"/>
      <c r="Y6" s="532"/>
      <c r="Z6" s="532"/>
      <c r="AA6" s="532"/>
    </row>
    <row r="7" spans="1:33" ht="15.75" customHeight="1">
      <c r="A7" s="505" t="s">
        <v>80</v>
      </c>
      <c r="B7" s="508"/>
      <c r="C7" s="506"/>
      <c r="D7" s="509"/>
      <c r="E7" s="509"/>
      <c r="F7" s="509"/>
      <c r="G7" s="507" t="s">
        <v>81</v>
      </c>
      <c r="H7" s="510" t="s">
        <v>82</v>
      </c>
      <c r="I7" s="513"/>
      <c r="J7" s="513"/>
      <c r="K7" s="509"/>
      <c r="L7" s="509"/>
      <c r="M7" s="506" t="s">
        <v>83</v>
      </c>
      <c r="N7" s="518">
        <v>550</v>
      </c>
      <c r="O7" s="505" t="s">
        <v>84</v>
      </c>
      <c r="P7" s="499"/>
      <c r="Q7" s="499"/>
      <c r="R7" s="499"/>
      <c r="S7" s="499"/>
      <c r="T7" s="524" t="s">
        <v>38</v>
      </c>
      <c r="U7" s="505"/>
      <c r="V7" s="499"/>
      <c r="W7" s="525">
        <v>3</v>
      </c>
      <c r="X7" s="526"/>
      <c r="Y7" s="532"/>
      <c r="Z7" s="532"/>
      <c r="AA7" s="532"/>
    </row>
    <row r="8" spans="1:33" ht="15.75" customHeight="1">
      <c r="A8" s="505" t="s">
        <v>85</v>
      </c>
      <c r="B8" s="508"/>
      <c r="C8" s="506"/>
      <c r="D8" s="509"/>
      <c r="E8" s="509"/>
      <c r="F8" s="509"/>
      <c r="G8" s="511" t="s">
        <v>86</v>
      </c>
      <c r="H8" s="512" t="s">
        <v>70</v>
      </c>
      <c r="I8" s="513"/>
      <c r="J8" s="513"/>
      <c r="K8" s="509"/>
      <c r="L8" s="509"/>
      <c r="M8" s="506" t="s">
        <v>87</v>
      </c>
      <c r="N8" s="606">
        <v>700</v>
      </c>
      <c r="O8" s="505" t="s">
        <v>88</v>
      </c>
      <c r="P8" s="499"/>
      <c r="Q8" s="499"/>
      <c r="R8" s="499"/>
      <c r="S8" s="499"/>
      <c r="T8" s="524" t="s">
        <v>89</v>
      </c>
      <c r="U8" s="505"/>
      <c r="V8" s="499"/>
      <c r="W8" s="525">
        <v>4</v>
      </c>
      <c r="X8" s="526"/>
      <c r="Y8" s="532"/>
      <c r="Z8" s="532"/>
      <c r="AA8" s="532"/>
    </row>
    <row r="9" spans="1:33" ht="15.75" customHeight="1">
      <c r="A9" s="505" t="s">
        <v>90</v>
      </c>
      <c r="B9" s="508"/>
      <c r="C9" s="506"/>
      <c r="D9" s="509"/>
      <c r="E9" s="509"/>
      <c r="F9" s="509"/>
      <c r="G9" s="507" t="s">
        <v>91</v>
      </c>
      <c r="H9" s="513"/>
      <c r="I9" s="513"/>
      <c r="J9" s="513"/>
      <c r="K9" s="509"/>
      <c r="L9" s="509"/>
      <c r="M9" s="506" t="s">
        <v>92</v>
      </c>
      <c r="N9" s="518">
        <v>750</v>
      </c>
      <c r="O9" s="505" t="s">
        <v>93</v>
      </c>
      <c r="P9" s="499"/>
      <c r="Q9" s="499"/>
      <c r="R9" s="499"/>
      <c r="S9" s="499"/>
      <c r="T9" s="524" t="s">
        <v>94</v>
      </c>
      <c r="U9" s="505"/>
      <c r="V9" s="499"/>
      <c r="W9" s="525">
        <v>5</v>
      </c>
      <c r="X9" s="526"/>
      <c r="Y9" s="532"/>
      <c r="Z9" s="532"/>
      <c r="AA9" s="532"/>
    </row>
    <row r="10" spans="1:33" ht="15.75" customHeight="1">
      <c r="A10" s="505" t="s">
        <v>95</v>
      </c>
      <c r="B10" s="508"/>
      <c r="C10" s="506"/>
      <c r="D10" s="509"/>
      <c r="E10" s="509"/>
      <c r="F10" s="509"/>
      <c r="G10" s="507" t="s">
        <v>96</v>
      </c>
      <c r="H10" s="513"/>
      <c r="I10" s="513"/>
      <c r="J10" s="513"/>
      <c r="K10" s="509"/>
      <c r="L10" s="509"/>
      <c r="M10" s="506" t="s">
        <v>97</v>
      </c>
      <c r="N10" s="518">
        <v>1000</v>
      </c>
      <c r="O10" s="505" t="s">
        <v>98</v>
      </c>
      <c r="P10" s="499"/>
      <c r="Q10" s="499"/>
      <c r="R10" s="499"/>
      <c r="S10" s="499"/>
      <c r="T10" s="524" t="s">
        <v>99</v>
      </c>
      <c r="U10" s="505"/>
      <c r="V10" s="499"/>
      <c r="W10" s="499"/>
      <c r="X10" s="499"/>
      <c r="Y10" s="499"/>
      <c r="Z10" s="499"/>
      <c r="AA10" s="499"/>
    </row>
    <row r="11" spans="1:33" ht="15.75" customHeight="1">
      <c r="A11" s="505" t="s">
        <v>100</v>
      </c>
      <c r="B11" s="508"/>
      <c r="C11" s="506"/>
      <c r="D11" s="509"/>
      <c r="E11" s="509"/>
      <c r="F11" s="509"/>
      <c r="G11" s="507" t="s">
        <v>101</v>
      </c>
      <c r="H11" s="513"/>
      <c r="I11" s="513"/>
      <c r="J11" s="513"/>
      <c r="K11" s="509"/>
      <c r="L11" s="509"/>
      <c r="M11" s="509"/>
      <c r="N11" s="518">
        <v>1500</v>
      </c>
      <c r="O11" s="509"/>
      <c r="P11" s="499"/>
      <c r="Q11" s="499"/>
      <c r="R11" s="499"/>
      <c r="S11" s="499"/>
      <c r="T11" s="524" t="s">
        <v>102</v>
      </c>
      <c r="U11" s="505"/>
      <c r="V11" s="499"/>
      <c r="W11" s="499"/>
      <c r="X11" s="499"/>
      <c r="Y11" s="499"/>
      <c r="Z11" s="499"/>
      <c r="AA11" s="499"/>
    </row>
    <row r="12" spans="1:33" ht="15.75" customHeight="1">
      <c r="A12" s="505" t="s">
        <v>103</v>
      </c>
      <c r="B12" s="508"/>
      <c r="C12" s="506"/>
      <c r="D12" s="509"/>
      <c r="E12" s="509"/>
      <c r="F12" s="509"/>
      <c r="G12" s="509"/>
      <c r="H12" s="509"/>
      <c r="I12" s="509"/>
      <c r="J12" s="509"/>
      <c r="K12" s="509"/>
      <c r="L12" s="509"/>
      <c r="M12" s="509"/>
      <c r="N12" s="518">
        <v>2000</v>
      </c>
      <c r="O12" s="509"/>
      <c r="P12" s="499"/>
      <c r="Q12" s="499"/>
      <c r="R12" s="499"/>
      <c r="S12" s="499"/>
      <c r="T12" s="524" t="s">
        <v>104</v>
      </c>
      <c r="U12" s="505"/>
      <c r="V12" s="499"/>
      <c r="W12" s="499"/>
      <c r="X12" s="499"/>
      <c r="Y12" s="499"/>
      <c r="Z12" s="499"/>
      <c r="AA12" s="499"/>
    </row>
    <row r="13" spans="1:33" ht="15.75" customHeight="1">
      <c r="A13" s="505" t="s">
        <v>105</v>
      </c>
      <c r="B13" s="508"/>
      <c r="C13" s="505"/>
      <c r="D13" s="514"/>
      <c r="E13" s="515"/>
      <c r="F13" s="514"/>
      <c r="G13" s="514"/>
      <c r="H13" s="514"/>
      <c r="I13" s="514"/>
      <c r="J13" s="514"/>
      <c r="K13" s="514"/>
      <c r="L13" s="514"/>
      <c r="M13" s="514"/>
      <c r="N13" s="518">
        <v>3000</v>
      </c>
      <c r="O13" s="514"/>
      <c r="P13" s="499"/>
      <c r="Q13" s="499"/>
      <c r="R13" s="499"/>
      <c r="S13" s="499"/>
      <c r="T13" s="499"/>
      <c r="U13" s="499"/>
      <c r="V13" s="499"/>
      <c r="W13" s="499"/>
      <c r="X13" s="499"/>
      <c r="Y13" s="499"/>
      <c r="Z13" s="499"/>
      <c r="AA13" s="499"/>
    </row>
    <row r="14" spans="1:33" ht="15.75" customHeight="1">
      <c r="A14" s="505" t="s">
        <v>106</v>
      </c>
      <c r="B14" s="508"/>
      <c r="C14" s="505"/>
      <c r="D14" s="505"/>
      <c r="E14" s="516"/>
      <c r="F14" s="505"/>
      <c r="G14" s="505"/>
      <c r="H14" s="505"/>
      <c r="I14" s="505"/>
      <c r="J14" s="505"/>
      <c r="K14" s="505"/>
      <c r="L14" s="505"/>
      <c r="M14" s="505"/>
      <c r="N14" s="505"/>
      <c r="O14" s="505"/>
      <c r="P14" s="499"/>
      <c r="Q14" s="499"/>
      <c r="R14" s="499"/>
      <c r="S14" s="499"/>
      <c r="T14" s="528" t="s">
        <v>107</v>
      </c>
      <c r="U14" s="529"/>
      <c r="V14" s="499"/>
      <c r="W14" s="499"/>
      <c r="X14" s="499"/>
      <c r="Y14" s="571"/>
      <c r="Z14" s="572"/>
      <c r="AA14" s="572"/>
      <c r="AB14" s="572"/>
      <c r="AC14" s="572"/>
      <c r="AD14" s="572"/>
      <c r="AE14" s="573" t="s">
        <v>500</v>
      </c>
      <c r="AF14" s="574" t="s">
        <v>501</v>
      </c>
      <c r="AG14" s="575" t="s">
        <v>502</v>
      </c>
    </row>
    <row r="15" spans="1:33" ht="15.75" customHeight="1">
      <c r="A15" s="505" t="s">
        <v>108</v>
      </c>
      <c r="B15" s="508"/>
      <c r="C15" s="505"/>
      <c r="D15" s="505"/>
      <c r="E15" s="516"/>
      <c r="F15" s="505"/>
      <c r="G15" s="505"/>
      <c r="H15" s="505"/>
      <c r="I15" s="505"/>
      <c r="J15" s="505"/>
      <c r="K15" s="505"/>
      <c r="L15" s="505"/>
      <c r="M15" s="505"/>
      <c r="N15" s="505"/>
      <c r="O15" s="505"/>
      <c r="P15" s="499"/>
      <c r="Q15" s="499"/>
      <c r="R15" s="499"/>
      <c r="S15" s="499"/>
      <c r="T15" s="499"/>
      <c r="U15" s="499"/>
      <c r="V15" s="499"/>
      <c r="W15" s="499"/>
      <c r="X15" s="499"/>
      <c r="Y15" s="571" t="s">
        <v>503</v>
      </c>
      <c r="Z15" s="572"/>
      <c r="AA15" s="567">
        <v>12000</v>
      </c>
      <c r="AB15" s="571" t="s">
        <v>504</v>
      </c>
      <c r="AC15" s="572"/>
      <c r="AD15" s="554" t="s">
        <v>505</v>
      </c>
      <c r="AE15" s="556"/>
      <c r="AF15" s="557"/>
      <c r="AG15" s="558"/>
    </row>
    <row r="16" spans="1:33" ht="15.75" customHeight="1">
      <c r="A16" s="505" t="s">
        <v>109</v>
      </c>
      <c r="B16" s="508"/>
      <c r="C16" s="505"/>
      <c r="D16" s="505"/>
      <c r="E16" s="516"/>
      <c r="F16" s="505"/>
      <c r="G16" s="505"/>
      <c r="H16" s="505"/>
      <c r="I16" s="505"/>
      <c r="J16" s="505"/>
      <c r="K16" s="505"/>
      <c r="L16" s="505"/>
      <c r="M16" s="505"/>
      <c r="N16" s="505"/>
      <c r="O16" s="505"/>
      <c r="P16" s="499"/>
      <c r="Q16" s="499"/>
      <c r="R16" s="499"/>
      <c r="S16" s="499"/>
      <c r="T16" s="528" t="s">
        <v>110</v>
      </c>
      <c r="U16" s="530"/>
      <c r="V16" s="499"/>
      <c r="W16" s="499"/>
      <c r="X16" s="499"/>
      <c r="Y16" s="571" t="s">
        <v>181</v>
      </c>
      <c r="Z16" s="572"/>
      <c r="AA16" s="568">
        <v>85.95</v>
      </c>
      <c r="AB16" s="571" t="s">
        <v>506</v>
      </c>
      <c r="AC16" s="572"/>
      <c r="AD16" s="554" t="s">
        <v>181</v>
      </c>
      <c r="AE16" s="559"/>
      <c r="AF16" s="560"/>
      <c r="AG16" s="561"/>
    </row>
    <row r="17" spans="1:33" ht="15.75" customHeight="1">
      <c r="A17" s="505" t="s">
        <v>111</v>
      </c>
      <c r="B17" s="508"/>
      <c r="C17" s="505"/>
      <c r="D17" s="505"/>
      <c r="E17" s="516"/>
      <c r="F17" s="505"/>
      <c r="G17" s="505"/>
      <c r="H17" s="505"/>
      <c r="I17" s="505"/>
      <c r="J17" s="505"/>
      <c r="K17" s="505"/>
      <c r="L17" s="505"/>
      <c r="M17" s="505"/>
      <c r="N17" s="505"/>
      <c r="O17" s="505"/>
      <c r="P17" s="499"/>
      <c r="Q17" s="499"/>
      <c r="R17" s="499"/>
      <c r="S17" s="499"/>
      <c r="T17" s="499"/>
      <c r="U17" s="499"/>
      <c r="V17" s="499"/>
      <c r="W17" s="499"/>
      <c r="X17" s="499"/>
      <c r="Y17" s="571" t="s">
        <v>412</v>
      </c>
      <c r="Z17" s="572"/>
      <c r="AA17" s="568">
        <v>83.05</v>
      </c>
      <c r="AB17" s="571" t="s">
        <v>506</v>
      </c>
      <c r="AC17" s="572"/>
      <c r="AD17" s="554" t="s">
        <v>507</v>
      </c>
      <c r="AE17" s="556"/>
      <c r="AF17" s="557"/>
      <c r="AG17" s="558"/>
    </row>
    <row r="18" spans="1:33" ht="15.75" customHeight="1">
      <c r="A18" s="505" t="s">
        <v>112</v>
      </c>
      <c r="B18" s="508"/>
      <c r="C18" s="505"/>
      <c r="D18" s="505"/>
      <c r="E18" s="516"/>
      <c r="F18" s="505"/>
      <c r="G18" s="505"/>
      <c r="H18" s="505"/>
      <c r="I18" s="505"/>
      <c r="J18" s="505"/>
      <c r="K18" s="505"/>
      <c r="L18" s="505"/>
      <c r="M18" s="517" t="s">
        <v>26</v>
      </c>
      <c r="N18" s="505" t="s">
        <v>113</v>
      </c>
      <c r="O18" s="505" t="s">
        <v>114</v>
      </c>
      <c r="P18" s="499" t="s">
        <v>115</v>
      </c>
      <c r="Q18" s="499"/>
      <c r="R18" s="499"/>
      <c r="S18" s="499"/>
      <c r="T18" s="528" t="s">
        <v>116</v>
      </c>
      <c r="U18" s="530"/>
      <c r="V18" s="499"/>
      <c r="W18" s="499"/>
      <c r="X18" s="499"/>
      <c r="Y18" s="571" t="s">
        <v>173</v>
      </c>
      <c r="Z18" s="572"/>
      <c r="AA18" s="565">
        <v>3000</v>
      </c>
      <c r="AB18" s="572"/>
      <c r="AC18" s="572"/>
      <c r="AD18" s="554" t="s">
        <v>508</v>
      </c>
      <c r="AE18" s="556"/>
      <c r="AF18" s="557"/>
      <c r="AG18" s="558"/>
    </row>
    <row r="19" spans="1:33" ht="15.75" customHeight="1">
      <c r="A19" s="505" t="s">
        <v>117</v>
      </c>
      <c r="B19" s="508"/>
      <c r="C19" s="505"/>
      <c r="D19" s="505"/>
      <c r="E19" s="516"/>
      <c r="F19" s="505"/>
      <c r="G19" s="505"/>
      <c r="H19" s="505"/>
      <c r="I19" s="505"/>
      <c r="J19" s="505"/>
      <c r="K19" s="505"/>
      <c r="L19" s="505"/>
      <c r="M19" s="505" t="s">
        <v>46</v>
      </c>
      <c r="N19" s="505" t="s">
        <v>30</v>
      </c>
      <c r="O19" s="505" t="s">
        <v>98</v>
      </c>
      <c r="P19" s="505" t="s">
        <v>118</v>
      </c>
      <c r="Q19" s="499" t="s">
        <v>119</v>
      </c>
      <c r="R19" s="499">
        <v>1</v>
      </c>
      <c r="S19" s="499"/>
      <c r="T19" s="499"/>
      <c r="U19" s="499"/>
      <c r="V19" s="499"/>
      <c r="W19" s="499"/>
      <c r="X19" s="499"/>
      <c r="Y19" s="571" t="s">
        <v>360</v>
      </c>
      <c r="Z19" s="572"/>
      <c r="AA19" s="566">
        <v>59850</v>
      </c>
      <c r="AB19" s="571" t="s">
        <v>509</v>
      </c>
      <c r="AC19" s="572"/>
      <c r="AD19" s="554" t="s">
        <v>510</v>
      </c>
      <c r="AE19" s="556"/>
      <c r="AF19" s="557"/>
      <c r="AG19" s="558"/>
    </row>
    <row r="20" spans="1:33" ht="15.75" customHeight="1">
      <c r="A20" s="505" t="s">
        <v>120</v>
      </c>
      <c r="B20" s="508"/>
      <c r="C20" s="505"/>
      <c r="D20" s="505"/>
      <c r="E20" s="516"/>
      <c r="F20" s="505"/>
      <c r="G20" s="505"/>
      <c r="H20" s="505"/>
      <c r="I20" s="505"/>
      <c r="J20" s="505"/>
      <c r="K20" s="505"/>
      <c r="L20" s="505"/>
      <c r="M20" s="505" t="s">
        <v>65</v>
      </c>
      <c r="N20" s="505" t="s">
        <v>121</v>
      </c>
      <c r="O20" s="505" t="s">
        <v>122</v>
      </c>
      <c r="P20" s="505" t="s">
        <v>123</v>
      </c>
      <c r="Q20" s="499" t="s">
        <v>124</v>
      </c>
      <c r="R20" s="499">
        <v>2</v>
      </c>
      <c r="S20" s="499"/>
      <c r="T20" s="499"/>
      <c r="U20" s="499"/>
      <c r="V20" s="499"/>
      <c r="W20" s="499"/>
      <c r="X20" s="499"/>
      <c r="Y20" s="572"/>
      <c r="Z20" s="572"/>
      <c r="AA20" s="572"/>
      <c r="AB20" s="572"/>
      <c r="AC20" s="572"/>
      <c r="AD20" s="572"/>
      <c r="AE20" s="572"/>
      <c r="AF20" s="572"/>
      <c r="AG20" s="572"/>
    </row>
    <row r="21" spans="1:33" ht="15.75" customHeight="1">
      <c r="A21" s="505" t="s">
        <v>125</v>
      </c>
      <c r="B21" s="508"/>
      <c r="C21" s="505"/>
      <c r="D21" s="505"/>
      <c r="E21" s="516"/>
      <c r="F21" s="505"/>
      <c r="G21" s="505"/>
      <c r="H21" s="505"/>
      <c r="I21" s="505"/>
      <c r="J21" s="505"/>
      <c r="K21" s="505"/>
      <c r="L21" s="505"/>
      <c r="M21" s="505" t="s">
        <v>78</v>
      </c>
      <c r="N21" s="505" t="s">
        <v>126</v>
      </c>
      <c r="O21" s="505" t="s">
        <v>123</v>
      </c>
      <c r="P21" s="505" t="s">
        <v>127</v>
      </c>
      <c r="Q21" s="499" t="s">
        <v>128</v>
      </c>
      <c r="R21" s="499">
        <v>3</v>
      </c>
      <c r="S21" s="499"/>
      <c r="T21" s="499"/>
      <c r="U21" s="499"/>
      <c r="V21" s="499"/>
      <c r="W21" s="499"/>
      <c r="X21" s="499"/>
      <c r="Y21" s="576" t="s">
        <v>274</v>
      </c>
      <c r="Z21" s="572"/>
      <c r="AA21" s="577" t="s">
        <v>148</v>
      </c>
      <c r="AB21" s="577" t="s">
        <v>511</v>
      </c>
      <c r="AC21" s="828" t="s">
        <v>237</v>
      </c>
      <c r="AD21" s="828"/>
      <c r="AE21" s="828"/>
      <c r="AF21" s="572"/>
      <c r="AG21" s="572"/>
    </row>
    <row r="22" spans="1:33" ht="15.75" customHeight="1">
      <c r="A22" s="505" t="s">
        <v>129</v>
      </c>
      <c r="B22" s="508"/>
      <c r="C22" s="505"/>
      <c r="D22" s="505"/>
      <c r="E22" s="516"/>
      <c r="F22" s="505"/>
      <c r="G22" s="505"/>
      <c r="H22" s="505"/>
      <c r="I22" s="505"/>
      <c r="J22" s="505"/>
      <c r="K22" s="505"/>
      <c r="L22" s="505"/>
      <c r="M22" s="505" t="s">
        <v>84</v>
      </c>
      <c r="N22" s="505"/>
      <c r="P22" s="499"/>
      <c r="Q22" s="499"/>
      <c r="R22" s="499"/>
      <c r="S22" s="499"/>
      <c r="T22" s="499"/>
      <c r="U22" s="499"/>
      <c r="V22" s="499"/>
      <c r="W22" s="499"/>
      <c r="X22" s="499"/>
      <c r="Y22" s="571" t="s">
        <v>512</v>
      </c>
      <c r="Z22" s="572"/>
      <c r="AA22" s="569">
        <v>672120</v>
      </c>
      <c r="AB22" s="562"/>
      <c r="AC22" s="829" t="str">
        <f>IF(AB22&lt;AA22,"using HISTORICAL DATA SUMMARY","as PROPOSED")</f>
        <v>using HISTORICAL DATA SUMMARY</v>
      </c>
      <c r="AD22" s="830"/>
      <c r="AE22" s="831"/>
      <c r="AF22" s="572"/>
      <c r="AG22" s="572"/>
    </row>
    <row r="23" spans="1:33" ht="15.75" customHeight="1">
      <c r="A23" s="505" t="s">
        <v>130</v>
      </c>
      <c r="B23" s="508"/>
      <c r="C23" s="505"/>
      <c r="D23" s="505"/>
      <c r="E23" s="516"/>
      <c r="F23" s="505"/>
      <c r="G23" s="505"/>
      <c r="H23" s="505"/>
      <c r="I23" s="505"/>
      <c r="J23" s="505"/>
      <c r="K23" s="505"/>
      <c r="L23" s="505"/>
      <c r="M23" s="505" t="s">
        <v>88</v>
      </c>
      <c r="N23" s="505"/>
      <c r="P23" s="499"/>
      <c r="Q23" s="499"/>
      <c r="R23" s="499"/>
      <c r="S23" s="499"/>
      <c r="T23" s="499"/>
      <c r="U23" s="499"/>
      <c r="V23" s="499"/>
      <c r="W23" s="499"/>
      <c r="X23" s="499"/>
      <c r="Y23" s="571" t="s">
        <v>513</v>
      </c>
      <c r="Z23" s="572"/>
      <c r="AA23" s="569">
        <v>16079931</v>
      </c>
      <c r="AB23" s="563"/>
      <c r="AC23" s="829"/>
      <c r="AD23" s="830"/>
      <c r="AE23" s="831"/>
      <c r="AF23" s="572"/>
      <c r="AG23" s="572"/>
    </row>
    <row r="24" spans="1:33" ht="15.75" customHeight="1">
      <c r="A24" s="505" t="s">
        <v>131</v>
      </c>
      <c r="B24" s="508"/>
      <c r="C24" s="505"/>
      <c r="D24" s="505"/>
      <c r="E24" s="516"/>
      <c r="F24" s="505"/>
      <c r="G24" s="505"/>
      <c r="H24" s="505"/>
      <c r="I24" s="505"/>
      <c r="J24" s="505"/>
      <c r="K24" s="505"/>
      <c r="L24" s="505"/>
      <c r="M24" s="505" t="s">
        <v>93</v>
      </c>
      <c r="N24" s="505"/>
      <c r="P24" s="499"/>
      <c r="Q24" s="499"/>
      <c r="R24" s="499"/>
      <c r="S24" s="499"/>
      <c r="T24" s="499"/>
      <c r="U24" s="499"/>
      <c r="V24" s="499"/>
      <c r="W24" s="499"/>
      <c r="X24" s="499"/>
      <c r="Y24" s="576" t="s">
        <v>194</v>
      </c>
      <c r="Z24" s="572"/>
      <c r="AA24" s="570">
        <v>16752051</v>
      </c>
      <c r="AB24" s="564"/>
      <c r="AC24" s="579"/>
      <c r="AD24" s="572"/>
      <c r="AE24" s="572"/>
      <c r="AF24" s="572"/>
      <c r="AG24" s="572"/>
    </row>
    <row r="25" spans="1:33" ht="15.75" customHeight="1">
      <c r="A25" s="505" t="s">
        <v>132</v>
      </c>
      <c r="B25" s="508"/>
      <c r="C25" s="505"/>
      <c r="D25" s="505"/>
      <c r="E25" s="516"/>
      <c r="F25" s="505"/>
      <c r="G25" s="505"/>
      <c r="H25" s="505"/>
      <c r="I25" s="505"/>
      <c r="J25" s="505"/>
      <c r="K25" s="505"/>
      <c r="L25" s="505"/>
      <c r="M25" s="505" t="s">
        <v>98</v>
      </c>
      <c r="N25" s="505"/>
      <c r="P25" s="499"/>
      <c r="Q25" s="499"/>
      <c r="R25" s="499"/>
      <c r="S25" s="499"/>
      <c r="T25" s="499"/>
      <c r="U25" s="499"/>
      <c r="V25" s="499"/>
      <c r="W25" s="499"/>
      <c r="X25" s="499"/>
      <c r="Y25" s="578"/>
      <c r="Z25" s="578"/>
      <c r="AA25" s="578"/>
      <c r="AB25" s="578"/>
      <c r="AC25" s="578"/>
      <c r="AD25" s="578"/>
      <c r="AE25" s="578"/>
      <c r="AF25" s="572"/>
      <c r="AG25" s="572"/>
    </row>
    <row r="26" spans="1:33" ht="15.75" customHeight="1">
      <c r="A26" s="505" t="s">
        <v>133</v>
      </c>
      <c r="B26" s="508"/>
      <c r="C26" s="505"/>
      <c r="D26" s="505"/>
      <c r="E26" s="516"/>
      <c r="F26" s="505"/>
      <c r="G26" s="505"/>
      <c r="H26" s="505"/>
      <c r="I26" s="505"/>
      <c r="J26" s="505"/>
      <c r="K26" s="505"/>
      <c r="L26" s="505"/>
      <c r="M26" s="505"/>
      <c r="N26" s="505"/>
      <c r="O26" s="505"/>
      <c r="P26" s="499"/>
      <c r="Q26" s="499" t="s">
        <v>134</v>
      </c>
      <c r="R26" s="499" t="s">
        <v>135</v>
      </c>
      <c r="S26" s="499"/>
      <c r="T26" s="499"/>
      <c r="U26" s="499"/>
      <c r="V26" s="499"/>
      <c r="W26" s="499"/>
      <c r="X26" s="499"/>
      <c r="AF26" s="555"/>
      <c r="AG26" s="555"/>
    </row>
    <row r="27" spans="1:33" ht="15.75" customHeight="1">
      <c r="A27" s="505" t="s">
        <v>136</v>
      </c>
      <c r="B27" s="508"/>
      <c r="C27" s="505"/>
      <c r="D27" s="505"/>
      <c r="E27" s="516"/>
      <c r="F27" s="505"/>
      <c r="G27" s="505"/>
      <c r="H27" s="505"/>
      <c r="I27" s="505"/>
      <c r="J27" s="505"/>
      <c r="K27" s="505"/>
      <c r="L27" s="519" t="s">
        <v>137</v>
      </c>
      <c r="M27" s="505" t="str">
        <f>'FORM BIAYA '!G12</f>
        <v>Proposed Original</v>
      </c>
      <c r="N27" s="505" t="str">
        <f>VLOOKUP($M$27,$M$18:$P$21,2)</f>
        <v>Proposed</v>
      </c>
      <c r="O27" s="505" t="str">
        <f>VLOOKUP($M$27,$M$18:$P$21,3)</f>
        <v>Historical</v>
      </c>
      <c r="P27" s="505" t="str">
        <f>VLOOKUP($M$27,$M$18:$P$21,4)</f>
        <v>Approved</v>
      </c>
      <c r="Q27" s="505" t="str">
        <f>VLOOKUP($M$27,$M$18:$Q$21,5)</f>
        <v>OO</v>
      </c>
      <c r="R27" s="505">
        <f>VLOOKUP($M$27,$M$18:$R$21,6)</f>
        <v>1</v>
      </c>
      <c r="S27" s="499"/>
      <c r="T27" s="499"/>
      <c r="U27" s="499"/>
      <c r="V27" s="499"/>
      <c r="W27" s="499"/>
      <c r="X27" s="499"/>
      <c r="Y27" s="571"/>
      <c r="Z27" s="572"/>
      <c r="AA27" s="572"/>
      <c r="AB27" s="572"/>
      <c r="AC27" s="572"/>
      <c r="AD27" s="572"/>
      <c r="AE27" s="573" t="s">
        <v>500</v>
      </c>
      <c r="AF27" s="574" t="s">
        <v>501</v>
      </c>
      <c r="AG27" s="575" t="s">
        <v>502</v>
      </c>
    </row>
    <row r="28" spans="1:33" ht="15.75" customHeight="1">
      <c r="A28" s="505" t="s">
        <v>138</v>
      </c>
      <c r="B28" s="508"/>
      <c r="C28" s="505"/>
      <c r="D28" s="505"/>
      <c r="E28" s="516"/>
      <c r="F28" s="505"/>
      <c r="G28" s="505"/>
      <c r="H28" s="505"/>
      <c r="I28" s="505"/>
      <c r="J28" s="505"/>
      <c r="K28" s="505"/>
      <c r="L28" s="505" t="s">
        <v>139</v>
      </c>
      <c r="M28" s="505" t="b">
        <f>IF(AFEstatSlc=M19,TRUE,FALSE)</f>
        <v>1</v>
      </c>
      <c r="N28" s="505"/>
      <c r="O28" s="505"/>
      <c r="P28" s="499"/>
      <c r="Q28" s="499"/>
      <c r="R28" s="499"/>
      <c r="S28" s="499"/>
      <c r="T28" s="499"/>
      <c r="U28" s="499"/>
      <c r="V28" s="499"/>
      <c r="W28" s="499"/>
      <c r="X28" s="499"/>
      <c r="Y28" s="571" t="s">
        <v>503</v>
      </c>
      <c r="Z28" s="572"/>
      <c r="AA28" s="567">
        <v>12000</v>
      </c>
      <c r="AB28" s="571" t="s">
        <v>504</v>
      </c>
      <c r="AC28" s="572"/>
      <c r="AD28" s="554" t="s">
        <v>505</v>
      </c>
      <c r="AE28" s="556"/>
      <c r="AF28" s="557"/>
      <c r="AG28" s="558"/>
    </row>
    <row r="29" spans="1:33" ht="15.75" customHeight="1">
      <c r="A29" s="505" t="s">
        <v>140</v>
      </c>
      <c r="B29" s="508"/>
      <c r="C29" s="505"/>
      <c r="D29" s="505"/>
      <c r="E29" s="516"/>
      <c r="F29" s="505"/>
      <c r="G29" s="505"/>
      <c r="H29" s="505"/>
      <c r="I29" s="505"/>
      <c r="J29" s="505"/>
      <c r="K29" s="505"/>
      <c r="L29" s="505"/>
      <c r="M29" s="505"/>
      <c r="N29" s="505"/>
      <c r="O29" s="505"/>
      <c r="P29" s="499"/>
      <c r="Q29" s="499"/>
      <c r="R29" s="499"/>
      <c r="S29" s="499"/>
      <c r="T29" s="499"/>
      <c r="U29" s="499"/>
      <c r="V29" s="499"/>
      <c r="W29" s="499"/>
      <c r="X29" s="499"/>
      <c r="Y29" s="571" t="s">
        <v>181</v>
      </c>
      <c r="Z29" s="572"/>
      <c r="AA29" s="568">
        <v>85.95</v>
      </c>
      <c r="AB29" s="571" t="s">
        <v>506</v>
      </c>
      <c r="AC29" s="572"/>
      <c r="AD29" s="554" t="s">
        <v>181</v>
      </c>
      <c r="AE29" s="559"/>
      <c r="AF29" s="560"/>
      <c r="AG29" s="561"/>
    </row>
    <row r="30" spans="1:33" ht="15.75" customHeight="1">
      <c r="A30" s="505" t="s">
        <v>141</v>
      </c>
      <c r="B30" s="508"/>
      <c r="C30" s="505"/>
      <c r="D30" s="505"/>
      <c r="E30" s="516"/>
      <c r="F30" s="505"/>
      <c r="G30" s="505"/>
      <c r="H30" s="505"/>
      <c r="I30" s="505"/>
      <c r="J30" s="505"/>
      <c r="K30" s="505"/>
      <c r="L30" s="505"/>
      <c r="M30" s="505"/>
      <c r="N30" s="505"/>
      <c r="O30" s="505"/>
      <c r="P30" s="499"/>
      <c r="Q30" s="499"/>
      <c r="R30" s="499"/>
      <c r="S30" s="499"/>
      <c r="T30" s="499"/>
      <c r="U30" s="499"/>
      <c r="V30" s="499"/>
      <c r="W30" s="499"/>
      <c r="X30" s="499"/>
      <c r="Y30" s="571" t="s">
        <v>412</v>
      </c>
      <c r="Z30" s="572"/>
      <c r="AA30" s="568">
        <v>83.05</v>
      </c>
      <c r="AB30" s="571" t="s">
        <v>506</v>
      </c>
      <c r="AC30" s="572"/>
      <c r="AD30" s="554" t="s">
        <v>507</v>
      </c>
      <c r="AE30" s="556"/>
      <c r="AF30" s="557"/>
      <c r="AG30" s="558"/>
    </row>
    <row r="31" spans="1:33" ht="15.75" customHeight="1">
      <c r="A31" s="505" t="s">
        <v>142</v>
      </c>
      <c r="B31" s="508"/>
      <c r="C31" s="505"/>
      <c r="D31" s="505"/>
      <c r="E31" s="516"/>
      <c r="F31" s="505"/>
      <c r="G31" s="505"/>
      <c r="H31" s="505"/>
      <c r="I31" s="505"/>
      <c r="J31" s="505"/>
      <c r="K31" s="505"/>
      <c r="L31" s="505"/>
      <c r="M31" s="505"/>
      <c r="N31" s="505"/>
      <c r="O31" s="505"/>
      <c r="P31" s="499"/>
      <c r="Q31" s="499"/>
      <c r="R31" s="499"/>
      <c r="S31" s="499"/>
      <c r="T31" s="499"/>
      <c r="U31" s="499"/>
      <c r="V31" s="499"/>
      <c r="W31" s="499"/>
      <c r="X31" s="499"/>
      <c r="Y31" s="571" t="s">
        <v>173</v>
      </c>
      <c r="Z31" s="572"/>
      <c r="AA31" s="565">
        <v>3000</v>
      </c>
      <c r="AB31" s="572"/>
      <c r="AC31" s="572"/>
      <c r="AD31" s="554" t="s">
        <v>508</v>
      </c>
      <c r="AE31" s="556"/>
      <c r="AF31" s="557"/>
      <c r="AG31" s="558"/>
    </row>
    <row r="32" spans="1:33" ht="15.75" customHeight="1">
      <c r="A32" s="499"/>
      <c r="B32" s="499"/>
      <c r="C32" s="499"/>
      <c r="D32" s="499"/>
      <c r="E32" s="499"/>
      <c r="F32" s="499"/>
      <c r="G32" s="499"/>
      <c r="H32" s="499"/>
      <c r="I32" s="499"/>
      <c r="J32" s="499"/>
      <c r="K32" s="499"/>
      <c r="L32" s="499"/>
      <c r="M32" s="499"/>
      <c r="N32" s="499"/>
      <c r="O32" s="499"/>
      <c r="P32" s="499"/>
      <c r="Q32" s="499"/>
      <c r="R32" s="499"/>
      <c r="S32" s="499"/>
      <c r="T32" s="499"/>
      <c r="U32" s="499"/>
      <c r="V32" s="499"/>
      <c r="W32" s="499"/>
      <c r="X32" s="499"/>
      <c r="Y32" s="571" t="s">
        <v>360</v>
      </c>
      <c r="Z32" s="572"/>
      <c r="AA32" s="566">
        <v>59850</v>
      </c>
      <c r="AB32" s="571" t="s">
        <v>509</v>
      </c>
      <c r="AC32" s="572"/>
      <c r="AD32" s="554" t="s">
        <v>510</v>
      </c>
      <c r="AE32" s="556"/>
      <c r="AF32" s="557"/>
      <c r="AG32" s="558"/>
    </row>
    <row r="33" spans="25:33" ht="15" customHeight="1">
      <c r="Y33" s="572"/>
      <c r="Z33" s="572"/>
      <c r="AA33" s="572"/>
      <c r="AB33" s="572"/>
      <c r="AC33" s="572"/>
      <c r="AD33" s="572"/>
      <c r="AE33" s="572"/>
      <c r="AF33" s="572"/>
      <c r="AG33" s="572"/>
    </row>
    <row r="34" spans="25:33" ht="15" customHeight="1">
      <c r="Y34" s="576" t="s">
        <v>274</v>
      </c>
      <c r="Z34" s="572"/>
      <c r="AA34" s="577" t="s">
        <v>148</v>
      </c>
      <c r="AB34" s="577" t="s">
        <v>511</v>
      </c>
      <c r="AC34" s="828" t="s">
        <v>237</v>
      </c>
      <c r="AD34" s="828"/>
      <c r="AE34" s="828"/>
      <c r="AF34" s="572"/>
      <c r="AG34" s="572"/>
    </row>
    <row r="35" spans="25:33" ht="15" customHeight="1">
      <c r="Y35" s="571" t="s">
        <v>512</v>
      </c>
      <c r="Z35" s="572"/>
      <c r="AA35" s="569">
        <v>672120</v>
      </c>
      <c r="AB35" s="562"/>
      <c r="AC35" s="829" t="str">
        <f>IF(AB35&lt;AA35,"using HISTORICAL DATA SUMMARY","as PROPOSED")</f>
        <v>using HISTORICAL DATA SUMMARY</v>
      </c>
      <c r="AD35" s="830"/>
      <c r="AE35" s="831"/>
      <c r="AF35" s="572"/>
      <c r="AG35" s="572"/>
    </row>
    <row r="36" spans="25:33" ht="15" customHeight="1">
      <c r="Y36" s="571" t="s">
        <v>513</v>
      </c>
      <c r="Z36" s="572"/>
      <c r="AA36" s="569">
        <v>16079931</v>
      </c>
      <c r="AB36" s="563"/>
      <c r="AC36" s="829"/>
      <c r="AD36" s="830"/>
      <c r="AE36" s="831"/>
      <c r="AF36" s="572"/>
      <c r="AG36" s="572"/>
    </row>
    <row r="37" spans="25:33" ht="15" customHeight="1">
      <c r="Y37" s="576" t="s">
        <v>194</v>
      </c>
      <c r="Z37" s="572"/>
      <c r="AA37" s="570">
        <v>16752051</v>
      </c>
      <c r="AB37" s="564"/>
      <c r="AC37" s="579"/>
      <c r="AD37" s="572"/>
      <c r="AE37" s="572"/>
      <c r="AF37" s="572"/>
      <c r="AG37" s="572"/>
    </row>
  </sheetData>
  <mergeCells count="8">
    <mergeCell ref="AC34:AE34"/>
    <mergeCell ref="AC35:AE35"/>
    <mergeCell ref="AC36:AE36"/>
    <mergeCell ref="Z3:AA3"/>
    <mergeCell ref="W3:X4"/>
    <mergeCell ref="AC22:AE22"/>
    <mergeCell ref="AC23:AE23"/>
    <mergeCell ref="AC21:AE21"/>
  </mergeCells>
  <conditionalFormatting sqref="Y14:AG24">
    <cfRule type="expression" dxfId="96" priority="2">
      <formula>$M$28=FALSE</formula>
    </cfRule>
  </conditionalFormatting>
  <conditionalFormatting sqref="Y27:AG37">
    <cfRule type="expression" dxfId="95" priority="1">
      <formula>$M$28=TRUE</formula>
    </cfRule>
  </conditionalFormatting>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0"/>
  <sheetViews>
    <sheetView workbookViewId="0">
      <selection activeCell="E20" sqref="E20"/>
    </sheetView>
  </sheetViews>
  <sheetFormatPr defaultColWidth="8.85546875" defaultRowHeight="15"/>
  <cols>
    <col min="1" max="16384" width="8.85546875" style="594"/>
  </cols>
  <sheetData>
    <row r="1" spans="1:5">
      <c r="A1" s="595"/>
      <c r="B1" s="594" t="s">
        <v>525</v>
      </c>
    </row>
    <row r="2" spans="1:5">
      <c r="A2" s="596"/>
      <c r="B2" s="594" t="s">
        <v>526</v>
      </c>
    </row>
    <row r="3" spans="1:5">
      <c r="A3" s="597"/>
      <c r="B3" s="594" t="s">
        <v>527</v>
      </c>
    </row>
    <row r="4" spans="1:5">
      <c r="A4" s="598"/>
      <c r="B4" s="594" t="s">
        <v>528</v>
      </c>
    </row>
    <row r="5" spans="1:5">
      <c r="A5" s="599"/>
      <c r="B5" s="594" t="s">
        <v>529</v>
      </c>
    </row>
    <row r="8" spans="1:5">
      <c r="E8" s="594" t="s">
        <v>568</v>
      </c>
    </row>
    <row r="9" spans="1:5">
      <c r="E9" s="594" t="s">
        <v>569</v>
      </c>
    </row>
    <row r="10" spans="1:5">
      <c r="E10" s="594" t="s">
        <v>570</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L119"/>
  <sheetViews>
    <sheetView view="pageBreakPreview" topLeftCell="A45" zoomScale="150" zoomScaleNormal="100" zoomScaleSheetLayoutView="80" workbookViewId="0">
      <selection activeCell="E59" sqref="E59:E60"/>
    </sheetView>
  </sheetViews>
  <sheetFormatPr defaultColWidth="9" defaultRowHeight="15"/>
  <cols>
    <col min="1" max="1" width="2.85546875" style="635" customWidth="1"/>
    <col min="2" max="2" width="4" style="635" bestFit="1" customWidth="1"/>
    <col min="3" max="3" width="40.140625" style="635" customWidth="1"/>
    <col min="4" max="4" width="5.140625" style="635" bestFit="1" customWidth="1"/>
    <col min="5" max="5" width="9" style="635" bestFit="1" customWidth="1"/>
    <col min="6" max="6" width="12.28515625" style="635" bestFit="1" customWidth="1"/>
    <col min="7" max="7" width="31.85546875" style="635" customWidth="1"/>
    <col min="8" max="8" width="13" style="636" customWidth="1"/>
    <col min="9" max="9" width="13.140625" style="635" customWidth="1"/>
    <col min="10" max="10" width="11.85546875" style="635" customWidth="1"/>
    <col min="11" max="11" width="44.85546875" style="635" customWidth="1"/>
    <col min="12" max="12" width="12.42578125" style="635" customWidth="1"/>
    <col min="13" max="16384" width="9" style="635"/>
  </cols>
  <sheetData>
    <row r="1" spans="2:12" ht="11.25" customHeight="1"/>
    <row r="2" spans="2:12" ht="26.25">
      <c r="B2" s="838" t="s">
        <v>572</v>
      </c>
      <c r="C2" s="839"/>
      <c r="D2" s="839"/>
      <c r="E2" s="839"/>
      <c r="F2" s="839"/>
      <c r="G2" s="839"/>
      <c r="H2" s="839"/>
      <c r="I2" s="839"/>
      <c r="J2" s="839"/>
      <c r="K2" s="839"/>
      <c r="L2" s="839"/>
    </row>
    <row r="3" spans="2:12" ht="26.25">
      <c r="B3" s="838" t="s">
        <v>573</v>
      </c>
      <c r="C3" s="839"/>
      <c r="D3" s="839"/>
      <c r="E3" s="839"/>
      <c r="F3" s="839"/>
      <c r="G3" s="839"/>
      <c r="H3" s="839"/>
      <c r="I3" s="839"/>
      <c r="J3" s="839"/>
      <c r="K3" s="839"/>
      <c r="L3" s="839"/>
    </row>
    <row r="4" spans="2:12">
      <c r="B4" s="637"/>
      <c r="C4" s="638"/>
      <c r="D4" s="639"/>
      <c r="E4" s="640"/>
      <c r="F4" s="640"/>
      <c r="G4" s="641"/>
      <c r="H4" s="639"/>
      <c r="I4" s="641"/>
      <c r="J4" s="641"/>
      <c r="K4" s="641"/>
      <c r="L4" s="641"/>
    </row>
    <row r="5" spans="2:12">
      <c r="B5" s="840" t="s">
        <v>574</v>
      </c>
      <c r="C5" s="840" t="s">
        <v>575</v>
      </c>
      <c r="D5" s="840" t="s">
        <v>576</v>
      </c>
      <c r="E5" s="842" t="s">
        <v>577</v>
      </c>
      <c r="F5" s="843"/>
      <c r="G5" s="844" t="s">
        <v>578</v>
      </c>
      <c r="H5" s="845" t="s">
        <v>579</v>
      </c>
      <c r="I5" s="846" t="s">
        <v>580</v>
      </c>
      <c r="J5" s="847"/>
      <c r="K5" s="847"/>
      <c r="L5" s="848"/>
    </row>
    <row r="6" spans="2:12">
      <c r="B6" s="841"/>
      <c r="C6" s="841"/>
      <c r="D6" s="841"/>
      <c r="E6" s="642" t="s">
        <v>581</v>
      </c>
      <c r="F6" s="642" t="s">
        <v>582</v>
      </c>
      <c r="G6" s="841"/>
      <c r="H6" s="845"/>
      <c r="I6" s="643" t="s">
        <v>583</v>
      </c>
      <c r="J6" s="643" t="s">
        <v>584</v>
      </c>
      <c r="K6" s="644" t="s">
        <v>585</v>
      </c>
      <c r="L6" s="643" t="s">
        <v>586</v>
      </c>
    </row>
    <row r="7" spans="2:12">
      <c r="B7" s="645"/>
      <c r="C7" s="646" t="s">
        <v>587</v>
      </c>
      <c r="D7" s="645"/>
      <c r="E7" s="647"/>
      <c r="F7" s="647"/>
      <c r="G7" s="645"/>
      <c r="H7" s="645"/>
      <c r="I7" s="645"/>
      <c r="J7" s="645"/>
      <c r="K7" s="645"/>
      <c r="L7" s="645"/>
    </row>
    <row r="8" spans="2:12">
      <c r="B8" s="648"/>
      <c r="C8" s="649" t="s">
        <v>347</v>
      </c>
      <c r="D8" s="648"/>
      <c r="E8" s="650"/>
      <c r="F8" s="650"/>
      <c r="G8" s="648"/>
      <c r="H8" s="648"/>
      <c r="I8" s="648"/>
      <c r="J8" s="648"/>
      <c r="K8" s="648"/>
      <c r="L8" s="648"/>
    </row>
    <row r="9" spans="2:12">
      <c r="B9" s="648">
        <v>1</v>
      </c>
      <c r="C9" s="651" t="s">
        <v>588</v>
      </c>
      <c r="D9" s="648" t="s">
        <v>589</v>
      </c>
      <c r="E9" s="652">
        <v>0</v>
      </c>
      <c r="F9" s="653">
        <v>28332000</v>
      </c>
      <c r="G9" s="654" t="s">
        <v>590</v>
      </c>
      <c r="H9" s="648" t="s">
        <v>591</v>
      </c>
      <c r="I9" s="648">
        <v>4650013705</v>
      </c>
      <c r="J9" s="655">
        <v>0.53069999999999995</v>
      </c>
      <c r="K9" s="648" t="s">
        <v>592</v>
      </c>
      <c r="L9" s="656">
        <v>44761</v>
      </c>
    </row>
    <row r="10" spans="2:12">
      <c r="B10" s="648">
        <v>2</v>
      </c>
      <c r="C10" s="651" t="s">
        <v>593</v>
      </c>
      <c r="D10" s="648" t="s">
        <v>589</v>
      </c>
      <c r="E10" s="652">
        <v>0</v>
      </c>
      <c r="F10" s="653">
        <v>88850000</v>
      </c>
      <c r="G10" s="654" t="s">
        <v>590</v>
      </c>
      <c r="H10" s="648" t="s">
        <v>591</v>
      </c>
      <c r="I10" s="648">
        <v>4650014279</v>
      </c>
      <c r="J10" s="655">
        <v>0.54759999999999998</v>
      </c>
      <c r="K10" s="648" t="s">
        <v>594</v>
      </c>
      <c r="L10" s="656">
        <v>44700</v>
      </c>
    </row>
    <row r="11" spans="2:12">
      <c r="B11" s="648">
        <v>3</v>
      </c>
      <c r="C11" s="651" t="s">
        <v>595</v>
      </c>
      <c r="D11" s="648" t="s">
        <v>589</v>
      </c>
      <c r="E11" s="657">
        <v>1438.1</v>
      </c>
      <c r="F11" s="652">
        <v>0</v>
      </c>
      <c r="G11" s="654" t="s">
        <v>590</v>
      </c>
      <c r="H11" s="648" t="s">
        <v>596</v>
      </c>
      <c r="I11" s="648">
        <v>4650009465</v>
      </c>
      <c r="J11" s="655">
        <v>0.15770000000000001</v>
      </c>
      <c r="K11" s="648" t="s">
        <v>594</v>
      </c>
      <c r="L11" s="656">
        <v>44983</v>
      </c>
    </row>
    <row r="12" spans="2:12">
      <c r="B12" s="648">
        <v>4</v>
      </c>
      <c r="C12" s="651" t="s">
        <v>597</v>
      </c>
      <c r="D12" s="648" t="s">
        <v>589</v>
      </c>
      <c r="E12" s="657">
        <v>1344.12</v>
      </c>
      <c r="F12" s="652">
        <v>0</v>
      </c>
      <c r="G12" s="654" t="s">
        <v>590</v>
      </c>
      <c r="H12" s="648" t="s">
        <v>596</v>
      </c>
      <c r="I12" s="648">
        <v>4650009465</v>
      </c>
      <c r="J12" s="655">
        <v>0.15770000000000001</v>
      </c>
      <c r="K12" s="648" t="s">
        <v>594</v>
      </c>
      <c r="L12" s="656">
        <v>44983</v>
      </c>
    </row>
    <row r="13" spans="2:12">
      <c r="B13" s="648">
        <v>5</v>
      </c>
      <c r="C13" s="658" t="s">
        <v>598</v>
      </c>
      <c r="D13" s="648" t="s">
        <v>589</v>
      </c>
      <c r="E13" s="657">
        <v>1760.11</v>
      </c>
      <c r="F13" s="652">
        <v>0</v>
      </c>
      <c r="G13" s="654" t="s">
        <v>599</v>
      </c>
      <c r="H13" s="648" t="s">
        <v>596</v>
      </c>
      <c r="I13" s="648">
        <v>4650014546</v>
      </c>
      <c r="J13" s="659">
        <v>0.2979</v>
      </c>
      <c r="K13" s="648" t="s">
        <v>600</v>
      </c>
      <c r="L13" s="656">
        <v>44580</v>
      </c>
    </row>
    <row r="14" spans="2:12">
      <c r="B14" s="648">
        <v>6</v>
      </c>
      <c r="C14" s="658" t="s">
        <v>601</v>
      </c>
      <c r="D14" s="648" t="s">
        <v>589</v>
      </c>
      <c r="E14" s="657">
        <v>1613.9</v>
      </c>
      <c r="F14" s="652">
        <v>0</v>
      </c>
      <c r="G14" s="654" t="s">
        <v>599</v>
      </c>
      <c r="H14" s="648" t="s">
        <v>596</v>
      </c>
      <c r="I14" s="648">
        <v>4650014546</v>
      </c>
      <c r="J14" s="659">
        <v>0.2979</v>
      </c>
      <c r="K14" s="648" t="s">
        <v>600</v>
      </c>
      <c r="L14" s="656">
        <v>44580</v>
      </c>
    </row>
    <row r="15" spans="2:12">
      <c r="B15" s="648">
        <v>7</v>
      </c>
      <c r="C15" s="658" t="s">
        <v>602</v>
      </c>
      <c r="D15" s="648" t="s">
        <v>589</v>
      </c>
      <c r="E15" s="657">
        <v>1483.16</v>
      </c>
      <c r="F15" s="652">
        <v>0</v>
      </c>
      <c r="G15" s="654" t="s">
        <v>599</v>
      </c>
      <c r="H15" s="648" t="s">
        <v>596</v>
      </c>
      <c r="I15" s="648">
        <v>4650014546</v>
      </c>
      <c r="J15" s="659">
        <v>0.2979</v>
      </c>
      <c r="K15" s="648" t="s">
        <v>600</v>
      </c>
      <c r="L15" s="656">
        <v>44580</v>
      </c>
    </row>
    <row r="16" spans="2:12">
      <c r="B16" s="648">
        <v>8</v>
      </c>
      <c r="C16" s="658" t="s">
        <v>603</v>
      </c>
      <c r="D16" s="648" t="s">
        <v>589</v>
      </c>
      <c r="E16" s="657">
        <v>1078.1099999999999</v>
      </c>
      <c r="F16" s="652">
        <v>0</v>
      </c>
      <c r="G16" s="654" t="s">
        <v>590</v>
      </c>
      <c r="H16" s="648" t="s">
        <v>596</v>
      </c>
      <c r="I16" s="648">
        <v>4650009465</v>
      </c>
      <c r="J16" s="655">
        <v>0.15770000000000001</v>
      </c>
      <c r="K16" s="648" t="s">
        <v>594</v>
      </c>
      <c r="L16" s="656">
        <v>44983</v>
      </c>
    </row>
    <row r="17" spans="2:12">
      <c r="B17" s="648">
        <v>9</v>
      </c>
      <c r="C17" s="658" t="s">
        <v>604</v>
      </c>
      <c r="D17" s="648" t="s">
        <v>589</v>
      </c>
      <c r="E17" s="657">
        <v>991.37</v>
      </c>
      <c r="F17" s="652">
        <v>0</v>
      </c>
      <c r="G17" s="654" t="s">
        <v>590</v>
      </c>
      <c r="H17" s="648" t="s">
        <v>596</v>
      </c>
      <c r="I17" s="648">
        <v>4650009465</v>
      </c>
      <c r="J17" s="655">
        <v>0.15770000000000001</v>
      </c>
      <c r="K17" s="648" t="s">
        <v>594</v>
      </c>
      <c r="L17" s="656">
        <v>44983</v>
      </c>
    </row>
    <row r="18" spans="2:12">
      <c r="B18" s="648">
        <v>10</v>
      </c>
      <c r="C18" s="658" t="s">
        <v>605</v>
      </c>
      <c r="D18" s="648" t="s">
        <v>589</v>
      </c>
      <c r="E18" s="657">
        <v>862.08</v>
      </c>
      <c r="F18" s="652">
        <v>0</v>
      </c>
      <c r="G18" s="654" t="s">
        <v>590</v>
      </c>
      <c r="H18" s="648" t="s">
        <v>596</v>
      </c>
      <c r="I18" s="648">
        <v>4650009465</v>
      </c>
      <c r="J18" s="655">
        <v>0.15770000000000001</v>
      </c>
      <c r="K18" s="648" t="s">
        <v>594</v>
      </c>
      <c r="L18" s="656">
        <v>44983</v>
      </c>
    </row>
    <row r="19" spans="2:12">
      <c r="B19" s="648">
        <v>11</v>
      </c>
      <c r="C19" s="658" t="s">
        <v>606</v>
      </c>
      <c r="D19" s="648" t="s">
        <v>589</v>
      </c>
      <c r="E19" s="657">
        <v>1079.71</v>
      </c>
      <c r="F19" s="652">
        <v>0</v>
      </c>
      <c r="G19" s="654" t="s">
        <v>599</v>
      </c>
      <c r="H19" s="648" t="s">
        <v>596</v>
      </c>
      <c r="I19" s="648">
        <v>4650014546</v>
      </c>
      <c r="J19" s="659">
        <v>0.2979</v>
      </c>
      <c r="K19" s="648" t="s">
        <v>600</v>
      </c>
      <c r="L19" s="656">
        <v>44580</v>
      </c>
    </row>
    <row r="20" spans="2:12">
      <c r="B20" s="648">
        <v>12</v>
      </c>
      <c r="C20" s="658" t="s">
        <v>607</v>
      </c>
      <c r="D20" s="648" t="s">
        <v>589</v>
      </c>
      <c r="E20" s="657">
        <v>964.47</v>
      </c>
      <c r="F20" s="652">
        <v>0</v>
      </c>
      <c r="G20" s="654" t="s">
        <v>599</v>
      </c>
      <c r="H20" s="648" t="s">
        <v>596</v>
      </c>
      <c r="I20" s="648">
        <v>4650014546</v>
      </c>
      <c r="J20" s="659">
        <v>0.2979</v>
      </c>
      <c r="K20" s="648" t="s">
        <v>600</v>
      </c>
      <c r="L20" s="656">
        <v>44580</v>
      </c>
    </row>
    <row r="21" spans="2:12">
      <c r="B21" s="648">
        <v>13</v>
      </c>
      <c r="C21" s="658" t="s">
        <v>608</v>
      </c>
      <c r="D21" s="648" t="s">
        <v>589</v>
      </c>
      <c r="E21" s="657">
        <v>844.92</v>
      </c>
      <c r="F21" s="652">
        <v>0</v>
      </c>
      <c r="G21" s="654" t="s">
        <v>599</v>
      </c>
      <c r="H21" s="648" t="s">
        <v>596</v>
      </c>
      <c r="I21" s="648">
        <v>4650014546</v>
      </c>
      <c r="J21" s="659">
        <v>0.2979</v>
      </c>
      <c r="K21" s="648" t="s">
        <v>600</v>
      </c>
      <c r="L21" s="656">
        <v>44580</v>
      </c>
    </row>
    <row r="22" spans="2:12">
      <c r="B22" s="648">
        <v>14</v>
      </c>
      <c r="C22" s="658" t="s">
        <v>609</v>
      </c>
      <c r="D22" s="648" t="s">
        <v>589</v>
      </c>
      <c r="E22" s="657">
        <v>637.76</v>
      </c>
      <c r="F22" s="652">
        <v>0</v>
      </c>
      <c r="G22" s="654" t="s">
        <v>590</v>
      </c>
      <c r="H22" s="648" t="s">
        <v>596</v>
      </c>
      <c r="I22" s="648">
        <v>4650009465</v>
      </c>
      <c r="J22" s="655">
        <v>0.15770000000000001</v>
      </c>
      <c r="K22" s="648" t="s">
        <v>594</v>
      </c>
      <c r="L22" s="656">
        <v>44983</v>
      </c>
    </row>
    <row r="23" spans="2:12">
      <c r="B23" s="648">
        <v>15</v>
      </c>
      <c r="C23" s="658" t="s">
        <v>610</v>
      </c>
      <c r="D23" s="648" t="s">
        <v>589</v>
      </c>
      <c r="E23" s="657">
        <v>571.78</v>
      </c>
      <c r="F23" s="652">
        <v>0</v>
      </c>
      <c r="G23" s="654" t="s">
        <v>590</v>
      </c>
      <c r="H23" s="648" t="s">
        <v>596</v>
      </c>
      <c r="I23" s="648">
        <v>4650009465</v>
      </c>
      <c r="J23" s="655">
        <v>0.15770000000000001</v>
      </c>
      <c r="K23" s="648" t="s">
        <v>594</v>
      </c>
      <c r="L23" s="656">
        <v>44983</v>
      </c>
    </row>
    <row r="24" spans="2:12">
      <c r="B24" s="648">
        <v>16</v>
      </c>
      <c r="C24" s="658" t="s">
        <v>611</v>
      </c>
      <c r="D24" s="648" t="s">
        <v>589</v>
      </c>
      <c r="E24" s="657">
        <v>505.23</v>
      </c>
      <c r="F24" s="652">
        <v>0</v>
      </c>
      <c r="G24" s="654" t="s">
        <v>590</v>
      </c>
      <c r="H24" s="648" t="s">
        <v>596</v>
      </c>
      <c r="I24" s="648">
        <v>4650009465</v>
      </c>
      <c r="J24" s="655">
        <v>0.15770000000000001</v>
      </c>
      <c r="K24" s="648" t="s">
        <v>594</v>
      </c>
      <c r="L24" s="656">
        <v>44983</v>
      </c>
    </row>
    <row r="25" spans="2:12">
      <c r="B25" s="648"/>
      <c r="C25" s="660"/>
      <c r="D25" s="648"/>
      <c r="E25" s="657"/>
      <c r="F25" s="653"/>
      <c r="G25" s="661"/>
      <c r="H25" s="648"/>
      <c r="I25" s="648"/>
      <c r="J25" s="662"/>
      <c r="K25" s="654"/>
      <c r="L25" s="656"/>
    </row>
    <row r="26" spans="2:12">
      <c r="B26" s="648"/>
      <c r="C26" s="649" t="s">
        <v>348</v>
      </c>
      <c r="D26" s="648"/>
      <c r="E26" s="657"/>
      <c r="F26" s="653"/>
      <c r="G26" s="654"/>
      <c r="H26" s="648"/>
      <c r="I26" s="648"/>
      <c r="J26" s="663"/>
      <c r="K26" s="654"/>
      <c r="L26" s="656"/>
    </row>
    <row r="27" spans="2:12">
      <c r="B27" s="648">
        <v>1</v>
      </c>
      <c r="C27" s="651" t="s">
        <v>612</v>
      </c>
      <c r="D27" s="650" t="s">
        <v>613</v>
      </c>
      <c r="E27" s="652">
        <v>0</v>
      </c>
      <c r="F27" s="653">
        <v>92500000</v>
      </c>
      <c r="G27" s="654" t="s">
        <v>614</v>
      </c>
      <c r="H27" s="648" t="s">
        <v>591</v>
      </c>
      <c r="I27" s="648">
        <v>4650014088</v>
      </c>
      <c r="J27" s="659">
        <v>0.52</v>
      </c>
      <c r="K27" s="648" t="s">
        <v>615</v>
      </c>
      <c r="L27" s="656">
        <v>44839</v>
      </c>
    </row>
    <row r="28" spans="2:12">
      <c r="B28" s="648">
        <v>2</v>
      </c>
      <c r="C28" s="651" t="s">
        <v>616</v>
      </c>
      <c r="D28" s="650" t="s">
        <v>613</v>
      </c>
      <c r="E28" s="652">
        <v>0</v>
      </c>
      <c r="F28" s="653">
        <v>72500000</v>
      </c>
      <c r="G28" s="654" t="s">
        <v>614</v>
      </c>
      <c r="H28" s="648" t="s">
        <v>591</v>
      </c>
      <c r="I28" s="648">
        <v>4650014088</v>
      </c>
      <c r="J28" s="659">
        <v>0.61750000000000005</v>
      </c>
      <c r="K28" s="648" t="s">
        <v>615</v>
      </c>
      <c r="L28" s="656">
        <v>44839</v>
      </c>
    </row>
    <row r="29" spans="2:12">
      <c r="B29" s="648">
        <v>3</v>
      </c>
      <c r="C29" s="651" t="s">
        <v>617</v>
      </c>
      <c r="D29" s="650" t="s">
        <v>613</v>
      </c>
      <c r="E29" s="652">
        <v>0</v>
      </c>
      <c r="F29" s="653">
        <v>65900000</v>
      </c>
      <c r="G29" s="654" t="s">
        <v>614</v>
      </c>
      <c r="H29" s="648" t="s">
        <v>591</v>
      </c>
      <c r="I29" s="648">
        <v>4650014088</v>
      </c>
      <c r="J29" s="659">
        <v>0.60460000000000003</v>
      </c>
      <c r="K29" s="648" t="s">
        <v>615</v>
      </c>
      <c r="L29" s="656">
        <v>44839</v>
      </c>
    </row>
    <row r="30" spans="2:12">
      <c r="B30" s="648">
        <v>4</v>
      </c>
      <c r="C30" s="651" t="s">
        <v>618</v>
      </c>
      <c r="D30" s="650" t="s">
        <v>613</v>
      </c>
      <c r="E30" s="652">
        <v>0</v>
      </c>
      <c r="F30" s="653">
        <v>29000000</v>
      </c>
      <c r="G30" s="654" t="s">
        <v>614</v>
      </c>
      <c r="H30" s="648" t="s">
        <v>591</v>
      </c>
      <c r="I30" s="648">
        <v>4650010723</v>
      </c>
      <c r="J30" s="659">
        <v>0.4778</v>
      </c>
      <c r="K30" s="648" t="s">
        <v>619</v>
      </c>
      <c r="L30" s="656">
        <v>44568</v>
      </c>
    </row>
    <row r="31" spans="2:12">
      <c r="B31" s="648">
        <v>5</v>
      </c>
      <c r="C31" s="651" t="s">
        <v>620</v>
      </c>
      <c r="D31" s="650" t="s">
        <v>613</v>
      </c>
      <c r="E31" s="652">
        <v>0</v>
      </c>
      <c r="F31" s="653">
        <v>11156500</v>
      </c>
      <c r="G31" s="654" t="s">
        <v>614</v>
      </c>
      <c r="H31" s="648" t="s">
        <v>591</v>
      </c>
      <c r="I31" s="648">
        <v>4650010723</v>
      </c>
      <c r="J31" s="659">
        <v>0.4778</v>
      </c>
      <c r="K31" s="648" t="s">
        <v>619</v>
      </c>
      <c r="L31" s="656">
        <v>44568</v>
      </c>
    </row>
    <row r="32" spans="2:12">
      <c r="B32" s="648">
        <v>6</v>
      </c>
      <c r="C32" s="651" t="s">
        <v>621</v>
      </c>
      <c r="D32" s="650" t="s">
        <v>613</v>
      </c>
      <c r="E32" s="652">
        <v>0</v>
      </c>
      <c r="F32" s="653">
        <v>8360750</v>
      </c>
      <c r="G32" s="654" t="s">
        <v>614</v>
      </c>
      <c r="H32" s="648" t="s">
        <v>591</v>
      </c>
      <c r="I32" s="648">
        <v>4650010723</v>
      </c>
      <c r="J32" s="659">
        <v>0.4778</v>
      </c>
      <c r="K32" s="648" t="s">
        <v>619</v>
      </c>
      <c r="L32" s="656">
        <v>44568</v>
      </c>
    </row>
    <row r="33" spans="2:12">
      <c r="B33" s="648">
        <v>7</v>
      </c>
      <c r="C33" s="651" t="s">
        <v>622</v>
      </c>
      <c r="D33" s="650" t="s">
        <v>613</v>
      </c>
      <c r="E33" s="652">
        <v>0</v>
      </c>
      <c r="F33" s="653">
        <v>5379500</v>
      </c>
      <c r="G33" s="654" t="s">
        <v>614</v>
      </c>
      <c r="H33" s="648" t="s">
        <v>591</v>
      </c>
      <c r="I33" s="648">
        <v>4650010723</v>
      </c>
      <c r="J33" s="659">
        <v>0.4778</v>
      </c>
      <c r="K33" s="648" t="s">
        <v>619</v>
      </c>
      <c r="L33" s="656">
        <v>44568</v>
      </c>
    </row>
    <row r="34" spans="2:12">
      <c r="B34" s="648">
        <v>8</v>
      </c>
      <c r="C34" s="651" t="s">
        <v>623</v>
      </c>
      <c r="D34" s="650" t="s">
        <v>613</v>
      </c>
      <c r="E34" s="652">
        <v>0</v>
      </c>
      <c r="F34" s="653">
        <v>11885250</v>
      </c>
      <c r="G34" s="654" t="s">
        <v>614</v>
      </c>
      <c r="H34" s="648" t="s">
        <v>591</v>
      </c>
      <c r="I34" s="648">
        <v>4650010723</v>
      </c>
      <c r="J34" s="659">
        <v>0.42959999999999998</v>
      </c>
      <c r="K34" s="648" t="s">
        <v>619</v>
      </c>
      <c r="L34" s="656">
        <v>44568</v>
      </c>
    </row>
    <row r="35" spans="2:12">
      <c r="B35" s="648">
        <v>9</v>
      </c>
      <c r="C35" s="651" t="s">
        <v>624</v>
      </c>
      <c r="D35" s="650" t="s">
        <v>613</v>
      </c>
      <c r="E35" s="652">
        <v>0</v>
      </c>
      <c r="F35" s="653">
        <v>10692750</v>
      </c>
      <c r="G35" s="654" t="s">
        <v>614</v>
      </c>
      <c r="H35" s="648" t="s">
        <v>591</v>
      </c>
      <c r="I35" s="648">
        <v>4650010723</v>
      </c>
      <c r="J35" s="659">
        <v>0.42959999999999998</v>
      </c>
      <c r="K35" s="648" t="s">
        <v>619</v>
      </c>
      <c r="L35" s="656">
        <v>44568</v>
      </c>
    </row>
    <row r="36" spans="2:12">
      <c r="B36" s="648">
        <v>10</v>
      </c>
      <c r="C36" s="651" t="s">
        <v>625</v>
      </c>
      <c r="D36" s="650" t="s">
        <v>613</v>
      </c>
      <c r="E36" s="652">
        <v>0</v>
      </c>
      <c r="F36" s="653">
        <v>6545500</v>
      </c>
      <c r="G36" s="654" t="s">
        <v>614</v>
      </c>
      <c r="H36" s="648" t="s">
        <v>591</v>
      </c>
      <c r="I36" s="648">
        <v>4650010723</v>
      </c>
      <c r="J36" s="659">
        <v>0.42959999999999998</v>
      </c>
      <c r="K36" s="648" t="s">
        <v>619</v>
      </c>
      <c r="L36" s="656">
        <v>44568</v>
      </c>
    </row>
    <row r="37" spans="2:12">
      <c r="B37" s="648">
        <v>11</v>
      </c>
      <c r="C37" s="651" t="s">
        <v>626</v>
      </c>
      <c r="D37" s="650" t="s">
        <v>613</v>
      </c>
      <c r="E37" s="652">
        <v>0</v>
      </c>
      <c r="F37" s="653">
        <v>140000000</v>
      </c>
      <c r="G37" s="654" t="s">
        <v>614</v>
      </c>
      <c r="H37" s="648" t="s">
        <v>591</v>
      </c>
      <c r="I37" s="648">
        <v>4650010723</v>
      </c>
      <c r="J37" s="659">
        <v>0.43180000000000002</v>
      </c>
      <c r="K37" s="648" t="s">
        <v>619</v>
      </c>
      <c r="L37" s="656">
        <v>44568</v>
      </c>
    </row>
    <row r="38" spans="2:12">
      <c r="B38" s="648">
        <v>12</v>
      </c>
      <c r="C38" s="651" t="s">
        <v>627</v>
      </c>
      <c r="D38" s="650" t="s">
        <v>613</v>
      </c>
      <c r="E38" s="652">
        <v>0</v>
      </c>
      <c r="F38" s="653">
        <v>120000000</v>
      </c>
      <c r="G38" s="654" t="s">
        <v>614</v>
      </c>
      <c r="H38" s="648" t="s">
        <v>591</v>
      </c>
      <c r="I38" s="648">
        <v>4650010723</v>
      </c>
      <c r="J38" s="659">
        <v>0.43180000000000002</v>
      </c>
      <c r="K38" s="648" t="s">
        <v>619</v>
      </c>
      <c r="L38" s="656">
        <v>44568</v>
      </c>
    </row>
    <row r="39" spans="2:12">
      <c r="B39" s="648">
        <v>13</v>
      </c>
      <c r="C39" s="651" t="s">
        <v>628</v>
      </c>
      <c r="D39" s="650" t="s">
        <v>613</v>
      </c>
      <c r="E39" s="652">
        <v>0</v>
      </c>
      <c r="F39" s="653">
        <v>100000000</v>
      </c>
      <c r="G39" s="654" t="s">
        <v>614</v>
      </c>
      <c r="H39" s="648" t="s">
        <v>591</v>
      </c>
      <c r="I39" s="648">
        <v>4650010723</v>
      </c>
      <c r="J39" s="659">
        <v>0.43180000000000002</v>
      </c>
      <c r="K39" s="648" t="s">
        <v>619</v>
      </c>
      <c r="L39" s="656">
        <v>44568</v>
      </c>
    </row>
    <row r="40" spans="2:12">
      <c r="B40" s="648">
        <v>14</v>
      </c>
      <c r="C40" s="651" t="s">
        <v>629</v>
      </c>
      <c r="D40" s="650" t="s">
        <v>613</v>
      </c>
      <c r="E40" s="652">
        <v>0</v>
      </c>
      <c r="F40" s="653">
        <v>1020000000</v>
      </c>
      <c r="G40" s="654" t="s">
        <v>614</v>
      </c>
      <c r="H40" s="648" t="s">
        <v>591</v>
      </c>
      <c r="I40" s="648">
        <v>4650011738</v>
      </c>
      <c r="J40" s="659">
        <v>0.52969999999999995</v>
      </c>
      <c r="K40" s="648" t="s">
        <v>619</v>
      </c>
      <c r="L40" s="656">
        <v>44363</v>
      </c>
    </row>
    <row r="41" spans="2:12">
      <c r="B41" s="648">
        <v>15</v>
      </c>
      <c r="C41" s="651" t="s">
        <v>630</v>
      </c>
      <c r="D41" s="650" t="s">
        <v>613</v>
      </c>
      <c r="E41" s="652">
        <v>0</v>
      </c>
      <c r="F41" s="653">
        <v>890000000</v>
      </c>
      <c r="G41" s="654" t="s">
        <v>614</v>
      </c>
      <c r="H41" s="648" t="s">
        <v>591</v>
      </c>
      <c r="I41" s="648">
        <v>4650011738</v>
      </c>
      <c r="J41" s="659">
        <v>0.52969999999999995</v>
      </c>
      <c r="K41" s="648" t="s">
        <v>619</v>
      </c>
      <c r="L41" s="656">
        <v>44363</v>
      </c>
    </row>
    <row r="42" spans="2:12">
      <c r="B42" s="648">
        <v>16</v>
      </c>
      <c r="C42" s="651" t="s">
        <v>631</v>
      </c>
      <c r="D42" s="650" t="s">
        <v>632</v>
      </c>
      <c r="E42" s="652">
        <v>0</v>
      </c>
      <c r="F42" s="653">
        <v>472500000</v>
      </c>
      <c r="G42" s="654" t="s">
        <v>614</v>
      </c>
      <c r="H42" s="648" t="s">
        <v>591</v>
      </c>
      <c r="I42" s="648">
        <v>4650009942</v>
      </c>
      <c r="J42" s="659">
        <v>0.4113</v>
      </c>
      <c r="K42" s="648" t="s">
        <v>619</v>
      </c>
      <c r="L42" s="656">
        <v>44700</v>
      </c>
    </row>
    <row r="43" spans="2:12">
      <c r="B43" s="648">
        <v>17</v>
      </c>
      <c r="C43" s="651" t="s">
        <v>633</v>
      </c>
      <c r="D43" s="650" t="s">
        <v>632</v>
      </c>
      <c r="E43" s="652">
        <v>0</v>
      </c>
      <c r="F43" s="653">
        <v>405000000</v>
      </c>
      <c r="G43" s="654" t="s">
        <v>614</v>
      </c>
      <c r="H43" s="648" t="s">
        <v>591</v>
      </c>
      <c r="I43" s="648">
        <v>4650009942</v>
      </c>
      <c r="J43" s="659">
        <v>0.4113</v>
      </c>
      <c r="K43" s="648" t="s">
        <v>619</v>
      </c>
      <c r="L43" s="656">
        <v>44700</v>
      </c>
    </row>
    <row r="44" spans="2:12">
      <c r="B44" s="648">
        <v>18</v>
      </c>
      <c r="C44" s="651" t="s">
        <v>634</v>
      </c>
      <c r="D44" s="650" t="s">
        <v>632</v>
      </c>
      <c r="E44" s="652">
        <v>0</v>
      </c>
      <c r="F44" s="653">
        <v>370500000</v>
      </c>
      <c r="G44" s="654" t="s">
        <v>614</v>
      </c>
      <c r="H44" s="648" t="s">
        <v>591</v>
      </c>
      <c r="I44" s="648">
        <v>4650009942</v>
      </c>
      <c r="J44" s="659">
        <v>0.4113</v>
      </c>
      <c r="K44" s="648" t="s">
        <v>619</v>
      </c>
      <c r="L44" s="656">
        <v>44700</v>
      </c>
    </row>
    <row r="45" spans="2:12">
      <c r="B45" s="648"/>
      <c r="C45" s="660"/>
      <c r="D45" s="664"/>
      <c r="E45" s="665"/>
      <c r="F45" s="653"/>
      <c r="G45" s="661"/>
      <c r="H45" s="648"/>
      <c r="I45" s="648"/>
      <c r="J45" s="666"/>
      <c r="K45" s="654"/>
      <c r="L45" s="656"/>
    </row>
    <row r="46" spans="2:12">
      <c r="B46" s="648"/>
      <c r="C46" s="649" t="s">
        <v>349</v>
      </c>
      <c r="D46" s="648"/>
      <c r="E46" s="657"/>
      <c r="F46" s="653"/>
      <c r="G46" s="654"/>
      <c r="H46" s="648"/>
      <c r="I46" s="648"/>
      <c r="J46" s="663"/>
      <c r="K46" s="654"/>
      <c r="L46" s="656"/>
    </row>
    <row r="47" spans="2:12">
      <c r="B47" s="650">
        <v>1</v>
      </c>
      <c r="C47" s="651" t="s">
        <v>635</v>
      </c>
      <c r="D47" s="650" t="s">
        <v>589</v>
      </c>
      <c r="E47" s="657">
        <v>153.31</v>
      </c>
      <c r="F47" s="652">
        <v>0</v>
      </c>
      <c r="G47" s="654" t="s">
        <v>590</v>
      </c>
      <c r="H47" s="648" t="s">
        <v>596</v>
      </c>
      <c r="I47" s="648">
        <v>4650009465</v>
      </c>
      <c r="J47" s="655">
        <v>0.16539999999999999</v>
      </c>
      <c r="K47" s="648" t="s">
        <v>594</v>
      </c>
      <c r="L47" s="656">
        <v>44983</v>
      </c>
    </row>
    <row r="48" spans="2:12">
      <c r="B48" s="650">
        <v>2</v>
      </c>
      <c r="C48" s="651" t="s">
        <v>636</v>
      </c>
      <c r="D48" s="650" t="s">
        <v>589</v>
      </c>
      <c r="E48" s="657">
        <v>317.70999999999998</v>
      </c>
      <c r="F48" s="652">
        <v>0</v>
      </c>
      <c r="G48" s="667" t="s">
        <v>599</v>
      </c>
      <c r="H48" s="650" t="s">
        <v>591</v>
      </c>
      <c r="I48" s="648">
        <v>4650011614</v>
      </c>
      <c r="J48" s="659">
        <v>0.46429999999999999</v>
      </c>
      <c r="K48" s="650" t="s">
        <v>637</v>
      </c>
      <c r="L48" s="656">
        <v>44321</v>
      </c>
    </row>
    <row r="49" spans="2:12">
      <c r="B49" s="650">
        <v>3</v>
      </c>
      <c r="C49" s="651" t="s">
        <v>638</v>
      </c>
      <c r="D49" s="650" t="s">
        <v>589</v>
      </c>
      <c r="E49" s="657">
        <v>233.32</v>
      </c>
      <c r="F49" s="652">
        <v>0</v>
      </c>
      <c r="G49" s="667" t="s">
        <v>599</v>
      </c>
      <c r="H49" s="650" t="s">
        <v>591</v>
      </c>
      <c r="I49" s="648">
        <v>4650011614</v>
      </c>
      <c r="J49" s="659">
        <v>0.46429999999999999</v>
      </c>
      <c r="K49" s="650" t="s">
        <v>637</v>
      </c>
      <c r="L49" s="656">
        <v>44321</v>
      </c>
    </row>
    <row r="50" spans="2:12">
      <c r="B50" s="650">
        <v>4</v>
      </c>
      <c r="C50" s="651" t="s">
        <v>639</v>
      </c>
      <c r="D50" s="650" t="s">
        <v>589</v>
      </c>
      <c r="E50" s="657">
        <v>171.42</v>
      </c>
      <c r="F50" s="652">
        <v>0</v>
      </c>
      <c r="G50" s="667" t="s">
        <v>599</v>
      </c>
      <c r="H50" s="650" t="s">
        <v>591</v>
      </c>
      <c r="I50" s="648">
        <v>4650011614</v>
      </c>
      <c r="J50" s="659">
        <v>0.46429999999999999</v>
      </c>
      <c r="K50" s="650" t="s">
        <v>637</v>
      </c>
      <c r="L50" s="656">
        <v>44321</v>
      </c>
    </row>
    <row r="51" spans="2:12">
      <c r="B51" s="650">
        <v>5</v>
      </c>
      <c r="C51" s="651" t="s">
        <v>640</v>
      </c>
      <c r="D51" s="650" t="s">
        <v>613</v>
      </c>
      <c r="E51" s="652">
        <v>0</v>
      </c>
      <c r="F51" s="653">
        <v>1914687</v>
      </c>
      <c r="G51" s="654" t="s">
        <v>614</v>
      </c>
      <c r="H51" s="648" t="s">
        <v>596</v>
      </c>
      <c r="I51" s="648">
        <v>4650010636</v>
      </c>
      <c r="J51" s="659">
        <v>0.2104</v>
      </c>
      <c r="K51" s="650" t="s">
        <v>641</v>
      </c>
      <c r="L51" s="656">
        <v>44559</v>
      </c>
    </row>
    <row r="52" spans="2:12">
      <c r="B52" s="650">
        <v>6</v>
      </c>
      <c r="C52" s="651" t="s">
        <v>642</v>
      </c>
      <c r="D52" s="650" t="s">
        <v>613</v>
      </c>
      <c r="E52" s="652">
        <v>0</v>
      </c>
      <c r="F52" s="653">
        <v>2173687</v>
      </c>
      <c r="G52" s="654" t="s">
        <v>614</v>
      </c>
      <c r="H52" s="648" t="s">
        <v>596</v>
      </c>
      <c r="I52" s="648">
        <v>4650010636</v>
      </c>
      <c r="J52" s="659">
        <v>0.2104</v>
      </c>
      <c r="K52" s="650" t="s">
        <v>641</v>
      </c>
      <c r="L52" s="656">
        <v>44559</v>
      </c>
    </row>
    <row r="53" spans="2:12">
      <c r="B53" s="650">
        <v>7</v>
      </c>
      <c r="C53" s="651" t="s">
        <v>643</v>
      </c>
      <c r="D53" s="650" t="s">
        <v>613</v>
      </c>
      <c r="E53" s="652">
        <v>0</v>
      </c>
      <c r="F53" s="653">
        <v>2554687</v>
      </c>
      <c r="G53" s="654" t="s">
        <v>614</v>
      </c>
      <c r="H53" s="648" t="s">
        <v>596</v>
      </c>
      <c r="I53" s="648">
        <v>4650010636</v>
      </c>
      <c r="J53" s="659">
        <v>0.2104</v>
      </c>
      <c r="K53" s="650" t="s">
        <v>641</v>
      </c>
      <c r="L53" s="656">
        <v>44559</v>
      </c>
    </row>
    <row r="54" spans="2:12">
      <c r="B54" s="650">
        <v>8</v>
      </c>
      <c r="C54" s="651" t="s">
        <v>644</v>
      </c>
      <c r="D54" s="650" t="s">
        <v>613</v>
      </c>
      <c r="E54" s="652">
        <v>0</v>
      </c>
      <c r="F54" s="653">
        <v>2950687</v>
      </c>
      <c r="G54" s="654" t="s">
        <v>614</v>
      </c>
      <c r="H54" s="648" t="s">
        <v>596</v>
      </c>
      <c r="I54" s="648">
        <v>4650010636</v>
      </c>
      <c r="J54" s="659">
        <v>0.2104</v>
      </c>
      <c r="K54" s="650" t="s">
        <v>641</v>
      </c>
      <c r="L54" s="656">
        <v>44559</v>
      </c>
    </row>
    <row r="55" spans="2:12">
      <c r="B55" s="648"/>
      <c r="C55" s="660"/>
      <c r="D55" s="668"/>
      <c r="E55" s="665"/>
      <c r="F55" s="653"/>
      <c r="G55" s="661"/>
      <c r="H55" s="648"/>
      <c r="I55" s="648"/>
      <c r="J55" s="666"/>
      <c r="K55" s="654"/>
      <c r="L55" s="656"/>
    </row>
    <row r="56" spans="2:12">
      <c r="B56" s="648"/>
      <c r="C56" s="649" t="s">
        <v>645</v>
      </c>
      <c r="D56" s="668"/>
      <c r="E56" s="665"/>
      <c r="F56" s="653"/>
      <c r="G56" s="654"/>
      <c r="H56" s="648"/>
      <c r="I56" s="648"/>
      <c r="J56" s="669"/>
      <c r="K56" s="654"/>
      <c r="L56" s="656"/>
    </row>
    <row r="57" spans="2:12">
      <c r="B57" s="650">
        <v>1</v>
      </c>
      <c r="C57" s="651" t="s">
        <v>646</v>
      </c>
      <c r="D57" s="668" t="s">
        <v>647</v>
      </c>
      <c r="E57" s="657">
        <v>53490.5</v>
      </c>
      <c r="F57" s="652">
        <v>0</v>
      </c>
      <c r="G57" s="654" t="s">
        <v>648</v>
      </c>
      <c r="H57" s="648" t="s">
        <v>649</v>
      </c>
      <c r="I57" s="648">
        <v>4650012497</v>
      </c>
      <c r="J57" s="659">
        <v>0</v>
      </c>
      <c r="K57" s="668" t="s">
        <v>650</v>
      </c>
      <c r="L57" s="656">
        <v>44294</v>
      </c>
    </row>
    <row r="58" spans="2:12">
      <c r="B58" s="650">
        <v>2</v>
      </c>
      <c r="C58" s="651" t="s">
        <v>651</v>
      </c>
      <c r="D58" s="668" t="s">
        <v>647</v>
      </c>
      <c r="E58" s="657">
        <v>66062.7</v>
      </c>
      <c r="F58" s="652">
        <v>0</v>
      </c>
      <c r="G58" s="654" t="s">
        <v>648</v>
      </c>
      <c r="H58" s="648" t="s">
        <v>649</v>
      </c>
      <c r="I58" s="648">
        <v>4650012497</v>
      </c>
      <c r="J58" s="659">
        <v>0</v>
      </c>
      <c r="K58" s="668" t="s">
        <v>650</v>
      </c>
      <c r="L58" s="656">
        <v>44294</v>
      </c>
    </row>
    <row r="59" spans="2:12">
      <c r="B59" s="650">
        <v>3</v>
      </c>
      <c r="C59" s="651" t="s">
        <v>652</v>
      </c>
      <c r="D59" s="668" t="s">
        <v>647</v>
      </c>
      <c r="E59" s="670">
        <v>36838</v>
      </c>
      <c r="F59" s="652">
        <v>0</v>
      </c>
      <c r="G59" s="654" t="s">
        <v>648</v>
      </c>
      <c r="H59" s="648" t="s">
        <v>649</v>
      </c>
      <c r="I59" s="648">
        <v>4650012497</v>
      </c>
      <c r="J59" s="659">
        <v>0</v>
      </c>
      <c r="K59" s="668" t="s">
        <v>650</v>
      </c>
      <c r="L59" s="656">
        <v>44294</v>
      </c>
    </row>
    <row r="60" spans="2:12">
      <c r="B60" s="650">
        <v>4</v>
      </c>
      <c r="C60" s="651" t="s">
        <v>653</v>
      </c>
      <c r="D60" s="668" t="s">
        <v>647</v>
      </c>
      <c r="E60" s="670">
        <v>37544</v>
      </c>
      <c r="F60" s="652">
        <v>0</v>
      </c>
      <c r="G60" s="654" t="s">
        <v>648</v>
      </c>
      <c r="H60" s="648" t="s">
        <v>649</v>
      </c>
      <c r="I60" s="648">
        <v>4650012497</v>
      </c>
      <c r="J60" s="659">
        <v>0</v>
      </c>
      <c r="K60" s="668" t="s">
        <v>650</v>
      </c>
      <c r="L60" s="656">
        <v>44294</v>
      </c>
    </row>
    <row r="61" spans="2:12">
      <c r="B61" s="648"/>
      <c r="C61" s="660"/>
      <c r="D61" s="664"/>
      <c r="E61" s="665"/>
      <c r="F61" s="653"/>
      <c r="G61" s="661"/>
      <c r="H61" s="648"/>
      <c r="I61" s="648"/>
      <c r="J61" s="666"/>
      <c r="K61" s="654"/>
      <c r="L61" s="656"/>
    </row>
    <row r="62" spans="2:12">
      <c r="B62" s="648"/>
      <c r="C62" s="649" t="s">
        <v>654</v>
      </c>
      <c r="D62" s="668"/>
      <c r="E62" s="665"/>
      <c r="F62" s="653"/>
      <c r="G62" s="654"/>
      <c r="H62" s="648"/>
      <c r="I62" s="648"/>
      <c r="J62" s="669"/>
      <c r="K62" s="654"/>
      <c r="L62" s="656"/>
    </row>
    <row r="63" spans="2:12">
      <c r="B63" s="650">
        <v>1</v>
      </c>
      <c r="C63" s="658" t="s">
        <v>655</v>
      </c>
      <c r="D63" s="668" t="s">
        <v>613</v>
      </c>
      <c r="E63" s="652">
        <v>0</v>
      </c>
      <c r="F63" s="653">
        <v>36000000</v>
      </c>
      <c r="G63" s="654" t="s">
        <v>614</v>
      </c>
      <c r="H63" s="648" t="s">
        <v>591</v>
      </c>
      <c r="I63" s="648">
        <v>4650014415</v>
      </c>
      <c r="J63" s="659">
        <v>0.49790000000000001</v>
      </c>
      <c r="K63" s="648" t="s">
        <v>619</v>
      </c>
      <c r="L63" s="656">
        <v>44924</v>
      </c>
    </row>
    <row r="64" spans="2:12">
      <c r="B64" s="650">
        <v>2</v>
      </c>
      <c r="C64" s="658" t="s">
        <v>656</v>
      </c>
      <c r="D64" s="668" t="s">
        <v>613</v>
      </c>
      <c r="E64" s="652">
        <v>0</v>
      </c>
      <c r="F64" s="653">
        <v>72200000</v>
      </c>
      <c r="G64" s="654" t="s">
        <v>614</v>
      </c>
      <c r="H64" s="648" t="s">
        <v>591</v>
      </c>
      <c r="I64" s="648">
        <v>4650014415</v>
      </c>
      <c r="J64" s="659">
        <v>0.46889999999999998</v>
      </c>
      <c r="K64" s="648" t="s">
        <v>619</v>
      </c>
      <c r="L64" s="656">
        <v>44924</v>
      </c>
    </row>
    <row r="65" spans="2:12">
      <c r="B65" s="650">
        <v>3</v>
      </c>
      <c r="C65" s="658" t="s">
        <v>657</v>
      </c>
      <c r="D65" s="648" t="s">
        <v>613</v>
      </c>
      <c r="E65" s="652">
        <v>0</v>
      </c>
      <c r="F65" s="653">
        <v>172200000</v>
      </c>
      <c r="G65" s="654" t="s">
        <v>614</v>
      </c>
      <c r="H65" s="648" t="s">
        <v>591</v>
      </c>
      <c r="I65" s="648">
        <v>4650014415</v>
      </c>
      <c r="J65" s="659">
        <v>0.46889999999999998</v>
      </c>
      <c r="K65" s="648" t="s">
        <v>619</v>
      </c>
      <c r="L65" s="671">
        <v>44924</v>
      </c>
    </row>
    <row r="66" spans="2:12">
      <c r="B66" s="648"/>
      <c r="C66" s="660"/>
      <c r="D66" s="668"/>
      <c r="E66" s="670"/>
      <c r="F66" s="653"/>
      <c r="G66" s="661"/>
      <c r="H66" s="648"/>
      <c r="I66" s="648"/>
      <c r="J66" s="666"/>
      <c r="K66" s="654"/>
      <c r="L66" s="656"/>
    </row>
    <row r="67" spans="2:12">
      <c r="B67" s="648"/>
      <c r="C67" s="649" t="s">
        <v>352</v>
      </c>
      <c r="D67" s="668"/>
      <c r="E67" s="670"/>
      <c r="F67" s="653"/>
      <c r="G67" s="654"/>
      <c r="H67" s="648"/>
      <c r="I67" s="648"/>
      <c r="J67" s="666"/>
      <c r="K67" s="654"/>
      <c r="L67" s="656"/>
    </row>
    <row r="68" spans="2:12">
      <c r="B68" s="648">
        <v>1</v>
      </c>
      <c r="C68" s="658" t="s">
        <v>658</v>
      </c>
      <c r="D68" s="664" t="s">
        <v>613</v>
      </c>
      <c r="E68" s="652">
        <v>0</v>
      </c>
      <c r="F68" s="653">
        <v>35100000</v>
      </c>
      <c r="G68" s="654" t="s">
        <v>614</v>
      </c>
      <c r="H68" s="648" t="s">
        <v>659</v>
      </c>
      <c r="I68" s="648">
        <v>4650011524</v>
      </c>
      <c r="J68" s="659">
        <v>0</v>
      </c>
      <c r="K68" s="648" t="s">
        <v>660</v>
      </c>
      <c r="L68" s="656">
        <v>44666</v>
      </c>
    </row>
    <row r="69" spans="2:12">
      <c r="B69" s="648">
        <v>2</v>
      </c>
      <c r="C69" s="658" t="s">
        <v>661</v>
      </c>
      <c r="D69" s="664" t="s">
        <v>613</v>
      </c>
      <c r="E69" s="652">
        <v>0</v>
      </c>
      <c r="F69" s="653">
        <v>20300000</v>
      </c>
      <c r="G69" s="654" t="s">
        <v>614</v>
      </c>
      <c r="H69" s="648" t="s">
        <v>659</v>
      </c>
      <c r="I69" s="648">
        <v>4650011524</v>
      </c>
      <c r="J69" s="659">
        <v>0</v>
      </c>
      <c r="K69" s="648" t="s">
        <v>660</v>
      </c>
      <c r="L69" s="656">
        <v>44666</v>
      </c>
    </row>
    <row r="70" spans="2:12">
      <c r="B70" s="648"/>
      <c r="C70" s="672"/>
      <c r="D70" s="668"/>
      <c r="E70" s="670"/>
      <c r="F70" s="653"/>
      <c r="G70" s="654"/>
      <c r="H70" s="648"/>
      <c r="I70" s="648"/>
      <c r="J70" s="669"/>
      <c r="K70" s="654"/>
      <c r="L70" s="656"/>
    </row>
    <row r="71" spans="2:12">
      <c r="B71" s="673"/>
      <c r="C71" s="674" t="s">
        <v>662</v>
      </c>
      <c r="D71" s="675"/>
      <c r="E71" s="676"/>
      <c r="F71" s="677"/>
      <c r="G71" s="678"/>
      <c r="H71" s="673"/>
      <c r="I71" s="673"/>
      <c r="J71" s="679"/>
      <c r="K71" s="678"/>
      <c r="L71" s="680"/>
    </row>
    <row r="72" spans="2:12">
      <c r="B72" s="648"/>
      <c r="C72" s="681" t="s">
        <v>663</v>
      </c>
      <c r="D72" s="668"/>
      <c r="E72" s="670"/>
      <c r="F72" s="653"/>
      <c r="G72" s="654"/>
      <c r="H72" s="648"/>
      <c r="I72" s="648"/>
      <c r="J72" s="669"/>
      <c r="K72" s="654"/>
      <c r="L72" s="656"/>
    </row>
    <row r="73" spans="2:12">
      <c r="B73" s="648">
        <v>1</v>
      </c>
      <c r="C73" s="651" t="s">
        <v>664</v>
      </c>
      <c r="D73" s="668" t="s">
        <v>613</v>
      </c>
      <c r="E73" s="653">
        <v>0</v>
      </c>
      <c r="F73" s="653">
        <v>206870000</v>
      </c>
      <c r="G73" s="654" t="s">
        <v>614</v>
      </c>
      <c r="H73" s="648" t="s">
        <v>659</v>
      </c>
      <c r="I73" s="648">
        <v>4650010155</v>
      </c>
      <c r="J73" s="659">
        <v>0</v>
      </c>
      <c r="K73" s="648" t="s">
        <v>665</v>
      </c>
      <c r="L73" s="656">
        <v>44427</v>
      </c>
    </row>
    <row r="74" spans="2:12">
      <c r="B74" s="648">
        <v>2</v>
      </c>
      <c r="C74" s="651" t="s">
        <v>666</v>
      </c>
      <c r="D74" s="668" t="s">
        <v>613</v>
      </c>
      <c r="E74" s="653">
        <v>0</v>
      </c>
      <c r="F74" s="653">
        <v>132753000</v>
      </c>
      <c r="G74" s="654" t="s">
        <v>614</v>
      </c>
      <c r="H74" s="648" t="s">
        <v>659</v>
      </c>
      <c r="I74" s="648">
        <v>4650010155</v>
      </c>
      <c r="J74" s="659">
        <v>0</v>
      </c>
      <c r="K74" s="648" t="s">
        <v>665</v>
      </c>
      <c r="L74" s="656">
        <v>44427</v>
      </c>
    </row>
    <row r="75" spans="2:12">
      <c r="B75" s="648">
        <v>3</v>
      </c>
      <c r="C75" s="651" t="s">
        <v>667</v>
      </c>
      <c r="D75" s="668" t="s">
        <v>613</v>
      </c>
      <c r="E75" s="653">
        <v>0</v>
      </c>
      <c r="F75" s="653">
        <v>96585000</v>
      </c>
      <c r="G75" s="654" t="s">
        <v>614</v>
      </c>
      <c r="H75" s="648" t="s">
        <v>659</v>
      </c>
      <c r="I75" s="648">
        <v>4650010155</v>
      </c>
      <c r="J75" s="659">
        <v>0</v>
      </c>
      <c r="K75" s="648" t="s">
        <v>665</v>
      </c>
      <c r="L75" s="656">
        <v>44427</v>
      </c>
    </row>
    <row r="76" spans="2:12">
      <c r="B76" s="648">
        <v>4</v>
      </c>
      <c r="C76" s="651" t="s">
        <v>668</v>
      </c>
      <c r="D76" s="668" t="s">
        <v>613</v>
      </c>
      <c r="E76" s="653">
        <v>0</v>
      </c>
      <c r="F76" s="653">
        <v>152987900</v>
      </c>
      <c r="G76" s="654" t="s">
        <v>614</v>
      </c>
      <c r="H76" s="648" t="s">
        <v>659</v>
      </c>
      <c r="I76" s="648">
        <v>4650010155</v>
      </c>
      <c r="J76" s="659">
        <v>0</v>
      </c>
      <c r="K76" s="648" t="s">
        <v>665</v>
      </c>
      <c r="L76" s="656">
        <v>44427</v>
      </c>
    </row>
    <row r="77" spans="2:12">
      <c r="B77" s="648">
        <v>6</v>
      </c>
      <c r="C77" s="651" t="s">
        <v>669</v>
      </c>
      <c r="D77" s="668" t="s">
        <v>613</v>
      </c>
      <c r="E77" s="670">
        <v>36800</v>
      </c>
      <c r="F77" s="652">
        <v>0</v>
      </c>
      <c r="G77" s="654" t="s">
        <v>614</v>
      </c>
      <c r="H77" s="648" t="s">
        <v>659</v>
      </c>
      <c r="I77" s="648">
        <v>4650013711</v>
      </c>
      <c r="J77" s="659">
        <v>0</v>
      </c>
      <c r="K77" s="648" t="s">
        <v>670</v>
      </c>
      <c r="L77" s="656">
        <v>44833</v>
      </c>
    </row>
    <row r="78" spans="2:12">
      <c r="B78" s="648">
        <v>7</v>
      </c>
      <c r="C78" s="651" t="s">
        <v>671</v>
      </c>
      <c r="D78" s="668" t="s">
        <v>613</v>
      </c>
      <c r="E78" s="670">
        <v>14750</v>
      </c>
      <c r="F78" s="652">
        <v>0</v>
      </c>
      <c r="G78" s="654" t="s">
        <v>614</v>
      </c>
      <c r="H78" s="648" t="s">
        <v>659</v>
      </c>
      <c r="I78" s="648">
        <v>4650013711</v>
      </c>
      <c r="J78" s="659">
        <v>0</v>
      </c>
      <c r="K78" s="648" t="s">
        <v>670</v>
      </c>
      <c r="L78" s="656">
        <v>44833</v>
      </c>
    </row>
    <row r="79" spans="2:12">
      <c r="B79" s="648">
        <v>8</v>
      </c>
      <c r="C79" s="651" t="s">
        <v>672</v>
      </c>
      <c r="D79" s="668" t="s">
        <v>613</v>
      </c>
      <c r="E79" s="670">
        <v>8547</v>
      </c>
      <c r="F79" s="652">
        <v>0</v>
      </c>
      <c r="G79" s="654" t="s">
        <v>614</v>
      </c>
      <c r="H79" s="648" t="s">
        <v>659</v>
      </c>
      <c r="I79" s="648">
        <v>4650014257</v>
      </c>
      <c r="J79" s="659">
        <v>0</v>
      </c>
      <c r="K79" s="654" t="s">
        <v>673</v>
      </c>
      <c r="L79" s="656">
        <v>44700</v>
      </c>
    </row>
    <row r="80" spans="2:12">
      <c r="B80" s="648">
        <v>9</v>
      </c>
      <c r="C80" s="651" t="s">
        <v>674</v>
      </c>
      <c r="D80" s="668" t="s">
        <v>613</v>
      </c>
      <c r="E80" s="670">
        <v>6059</v>
      </c>
      <c r="F80" s="652">
        <v>0</v>
      </c>
      <c r="G80" s="654" t="s">
        <v>614</v>
      </c>
      <c r="H80" s="648" t="s">
        <v>659</v>
      </c>
      <c r="I80" s="648">
        <v>4650014257</v>
      </c>
      <c r="J80" s="659">
        <v>0</v>
      </c>
      <c r="K80" s="654" t="s">
        <v>673</v>
      </c>
      <c r="L80" s="656">
        <v>44700</v>
      </c>
    </row>
    <row r="81" spans="2:12">
      <c r="B81" s="648">
        <v>10</v>
      </c>
      <c r="C81" s="651" t="s">
        <v>675</v>
      </c>
      <c r="D81" s="668" t="s">
        <v>613</v>
      </c>
      <c r="E81" s="670">
        <v>5748</v>
      </c>
      <c r="F81" s="652">
        <v>0</v>
      </c>
      <c r="G81" s="654" t="s">
        <v>614</v>
      </c>
      <c r="H81" s="648" t="s">
        <v>659</v>
      </c>
      <c r="I81" s="648">
        <v>4650014257</v>
      </c>
      <c r="J81" s="659">
        <v>0</v>
      </c>
      <c r="K81" s="654" t="s">
        <v>673</v>
      </c>
      <c r="L81" s="656">
        <v>44700</v>
      </c>
    </row>
    <row r="82" spans="2:12">
      <c r="B82" s="648">
        <v>11</v>
      </c>
      <c r="C82" s="651" t="s">
        <v>676</v>
      </c>
      <c r="D82" s="668" t="s">
        <v>613</v>
      </c>
      <c r="E82" s="670">
        <v>3136</v>
      </c>
      <c r="F82" s="652">
        <v>0</v>
      </c>
      <c r="G82" s="654" t="s">
        <v>614</v>
      </c>
      <c r="H82" s="648" t="s">
        <v>659</v>
      </c>
      <c r="I82" s="648">
        <v>4650014257</v>
      </c>
      <c r="J82" s="659">
        <v>0</v>
      </c>
      <c r="K82" s="654" t="s">
        <v>673</v>
      </c>
      <c r="L82" s="656">
        <v>44700</v>
      </c>
    </row>
    <row r="83" spans="2:12">
      <c r="B83" s="648">
        <v>12</v>
      </c>
      <c r="C83" s="651" t="s">
        <v>677</v>
      </c>
      <c r="D83" s="668" t="s">
        <v>613</v>
      </c>
      <c r="E83" s="670">
        <v>3100</v>
      </c>
      <c r="F83" s="652">
        <v>0</v>
      </c>
      <c r="G83" s="654" t="s">
        <v>614</v>
      </c>
      <c r="H83" s="648" t="s">
        <v>659</v>
      </c>
      <c r="I83" s="648">
        <v>4650014257</v>
      </c>
      <c r="J83" s="659">
        <v>0</v>
      </c>
      <c r="K83" s="654" t="s">
        <v>673</v>
      </c>
      <c r="L83" s="656">
        <v>44700</v>
      </c>
    </row>
    <row r="84" spans="2:12">
      <c r="B84" s="648">
        <v>13</v>
      </c>
      <c r="C84" s="651" t="s">
        <v>678</v>
      </c>
      <c r="D84" s="668" t="s">
        <v>613</v>
      </c>
      <c r="E84" s="670">
        <v>2800</v>
      </c>
      <c r="F84" s="652">
        <v>0</v>
      </c>
      <c r="G84" s="654" t="s">
        <v>614</v>
      </c>
      <c r="H84" s="648" t="s">
        <v>659</v>
      </c>
      <c r="I84" s="648">
        <v>4650014257</v>
      </c>
      <c r="J84" s="659">
        <v>0</v>
      </c>
      <c r="K84" s="654" t="s">
        <v>673</v>
      </c>
      <c r="L84" s="656">
        <v>44700</v>
      </c>
    </row>
    <row r="85" spans="2:12">
      <c r="B85" s="648"/>
      <c r="C85" s="660"/>
      <c r="D85" s="668"/>
      <c r="E85" s="670"/>
      <c r="F85" s="653"/>
      <c r="G85" s="661"/>
      <c r="H85" s="648"/>
      <c r="I85" s="648"/>
      <c r="J85" s="666"/>
      <c r="K85" s="654"/>
      <c r="L85" s="656"/>
    </row>
    <row r="86" spans="2:12">
      <c r="B86" s="648"/>
      <c r="C86" s="681" t="s">
        <v>258</v>
      </c>
      <c r="D86" s="668"/>
      <c r="E86" s="670"/>
      <c r="F86" s="653"/>
      <c r="G86" s="654"/>
      <c r="H86" s="648"/>
      <c r="I86" s="648"/>
      <c r="J86" s="669"/>
      <c r="K86" s="654"/>
      <c r="L86" s="656"/>
    </row>
    <row r="87" spans="2:12">
      <c r="B87" s="648">
        <v>0</v>
      </c>
      <c r="C87" s="651" t="s">
        <v>679</v>
      </c>
      <c r="D87" s="664" t="s">
        <v>680</v>
      </c>
      <c r="E87" s="652">
        <v>0</v>
      </c>
      <c r="F87" s="653">
        <v>111000</v>
      </c>
      <c r="G87" s="654" t="s">
        <v>681</v>
      </c>
      <c r="H87" s="648" t="s">
        <v>591</v>
      </c>
      <c r="I87" s="648">
        <v>4650009703</v>
      </c>
      <c r="J87" s="659">
        <v>0.8861</v>
      </c>
      <c r="K87" s="648" t="s">
        <v>682</v>
      </c>
      <c r="L87" s="656">
        <v>44681</v>
      </c>
    </row>
    <row r="88" spans="2:12">
      <c r="B88" s="648">
        <v>1</v>
      </c>
      <c r="C88" s="651" t="s">
        <v>683</v>
      </c>
      <c r="D88" s="664" t="s">
        <v>613</v>
      </c>
      <c r="E88" s="652">
        <v>0</v>
      </c>
      <c r="F88" s="653">
        <v>7368200</v>
      </c>
      <c r="G88" s="654" t="s">
        <v>614</v>
      </c>
      <c r="H88" s="648" t="s">
        <v>591</v>
      </c>
      <c r="I88" s="648">
        <v>4650010723</v>
      </c>
      <c r="J88" s="659">
        <v>0.40500000000000003</v>
      </c>
      <c r="K88" s="648" t="s">
        <v>619</v>
      </c>
      <c r="L88" s="656">
        <v>44568</v>
      </c>
    </row>
    <row r="89" spans="2:12">
      <c r="B89" s="648">
        <v>2</v>
      </c>
      <c r="C89" s="651" t="s">
        <v>684</v>
      </c>
      <c r="D89" s="664" t="s">
        <v>613</v>
      </c>
      <c r="E89" s="652">
        <v>0</v>
      </c>
      <c r="F89" s="653">
        <v>3551100</v>
      </c>
      <c r="G89" s="654" t="s">
        <v>614</v>
      </c>
      <c r="H89" s="648" t="s">
        <v>591</v>
      </c>
      <c r="I89" s="648">
        <v>4650010723</v>
      </c>
      <c r="J89" s="659">
        <v>0.40500000000000003</v>
      </c>
      <c r="K89" s="648" t="s">
        <v>619</v>
      </c>
      <c r="L89" s="656">
        <v>44568</v>
      </c>
    </row>
    <row r="90" spans="2:12">
      <c r="B90" s="648">
        <v>3</v>
      </c>
      <c r="C90" s="651" t="s">
        <v>685</v>
      </c>
      <c r="D90" s="664" t="s">
        <v>613</v>
      </c>
      <c r="E90" s="652">
        <v>0</v>
      </c>
      <c r="F90" s="653">
        <v>1549000</v>
      </c>
      <c r="G90" s="654" t="s">
        <v>614</v>
      </c>
      <c r="H90" s="648" t="s">
        <v>591</v>
      </c>
      <c r="I90" s="648">
        <v>4650010723</v>
      </c>
      <c r="J90" s="659">
        <v>0.40500000000000003</v>
      </c>
      <c r="K90" s="648" t="s">
        <v>619</v>
      </c>
      <c r="L90" s="656">
        <v>44568</v>
      </c>
    </row>
    <row r="91" spans="2:12">
      <c r="B91" s="648">
        <v>4</v>
      </c>
      <c r="C91" s="651" t="s">
        <v>686</v>
      </c>
      <c r="D91" s="664" t="s">
        <v>613</v>
      </c>
      <c r="E91" s="652">
        <v>0</v>
      </c>
      <c r="F91" s="653">
        <v>6118000</v>
      </c>
      <c r="G91" s="654" t="s">
        <v>614</v>
      </c>
      <c r="H91" s="648" t="s">
        <v>591</v>
      </c>
      <c r="I91" s="648">
        <v>4650010723</v>
      </c>
      <c r="J91" s="659">
        <v>0.40039999999999998</v>
      </c>
      <c r="K91" s="648" t="s">
        <v>619</v>
      </c>
      <c r="L91" s="656">
        <v>44568</v>
      </c>
    </row>
    <row r="92" spans="2:12">
      <c r="B92" s="648">
        <v>5</v>
      </c>
      <c r="C92" s="651" t="s">
        <v>687</v>
      </c>
      <c r="D92" s="664" t="s">
        <v>613</v>
      </c>
      <c r="E92" s="652">
        <v>0</v>
      </c>
      <c r="F92" s="653">
        <v>2553600</v>
      </c>
      <c r="G92" s="654" t="s">
        <v>614</v>
      </c>
      <c r="H92" s="648" t="s">
        <v>591</v>
      </c>
      <c r="I92" s="648">
        <v>4650010723</v>
      </c>
      <c r="J92" s="659">
        <v>0.40039999999999998</v>
      </c>
      <c r="K92" s="648" t="s">
        <v>619</v>
      </c>
      <c r="L92" s="656">
        <v>44568</v>
      </c>
    </row>
    <row r="93" spans="2:12">
      <c r="B93" s="648">
        <v>6</v>
      </c>
      <c r="C93" s="651" t="s">
        <v>688</v>
      </c>
      <c r="D93" s="664" t="s">
        <v>613</v>
      </c>
      <c r="E93" s="652">
        <v>0</v>
      </c>
      <c r="F93" s="653">
        <v>1549000</v>
      </c>
      <c r="G93" s="654" t="s">
        <v>614</v>
      </c>
      <c r="H93" s="648" t="s">
        <v>591</v>
      </c>
      <c r="I93" s="648">
        <v>4650010723</v>
      </c>
      <c r="J93" s="659">
        <v>0.40039999999999998</v>
      </c>
      <c r="K93" s="648" t="s">
        <v>619</v>
      </c>
      <c r="L93" s="656">
        <v>44568</v>
      </c>
    </row>
    <row r="94" spans="2:12">
      <c r="B94" s="648">
        <v>7</v>
      </c>
      <c r="C94" s="651" t="s">
        <v>689</v>
      </c>
      <c r="D94" s="664" t="s">
        <v>613</v>
      </c>
      <c r="E94" s="652">
        <v>0</v>
      </c>
      <c r="F94" s="653">
        <v>957600</v>
      </c>
      <c r="G94" s="654" t="s">
        <v>614</v>
      </c>
      <c r="H94" s="648" t="s">
        <v>591</v>
      </c>
      <c r="I94" s="648">
        <v>4650010723</v>
      </c>
      <c r="J94" s="659">
        <v>0.51519999999999999</v>
      </c>
      <c r="K94" s="648" t="s">
        <v>619</v>
      </c>
      <c r="L94" s="656">
        <v>44568</v>
      </c>
    </row>
    <row r="95" spans="2:12">
      <c r="B95" s="648">
        <v>8</v>
      </c>
      <c r="C95" s="651" t="s">
        <v>690</v>
      </c>
      <c r="D95" s="664" t="s">
        <v>613</v>
      </c>
      <c r="E95" s="652">
        <v>0</v>
      </c>
      <c r="F95" s="653">
        <v>638400</v>
      </c>
      <c r="G95" s="654" t="s">
        <v>614</v>
      </c>
      <c r="H95" s="648" t="s">
        <v>591</v>
      </c>
      <c r="I95" s="648">
        <v>4650010723</v>
      </c>
      <c r="J95" s="659">
        <v>0.51519999999999999</v>
      </c>
      <c r="K95" s="648" t="s">
        <v>619</v>
      </c>
      <c r="L95" s="656">
        <v>44568</v>
      </c>
    </row>
    <row r="96" spans="2:12">
      <c r="B96" s="648">
        <v>9</v>
      </c>
      <c r="C96" s="651" t="s">
        <v>691</v>
      </c>
      <c r="D96" s="664" t="s">
        <v>613</v>
      </c>
      <c r="E96" s="652">
        <v>0</v>
      </c>
      <c r="F96" s="653">
        <v>42500</v>
      </c>
      <c r="G96" s="654" t="s">
        <v>614</v>
      </c>
      <c r="H96" s="648" t="s">
        <v>591</v>
      </c>
      <c r="I96" s="648">
        <v>4650010723</v>
      </c>
      <c r="J96" s="659">
        <v>0.51519999999999999</v>
      </c>
      <c r="K96" s="648" t="s">
        <v>619</v>
      </c>
      <c r="L96" s="656">
        <v>44568</v>
      </c>
    </row>
    <row r="97" spans="2:12">
      <c r="B97" s="648">
        <v>10</v>
      </c>
      <c r="C97" s="651" t="s">
        <v>692</v>
      </c>
      <c r="D97" s="664" t="s">
        <v>613</v>
      </c>
      <c r="E97" s="652">
        <v>0</v>
      </c>
      <c r="F97" s="653">
        <v>186200</v>
      </c>
      <c r="G97" s="654" t="s">
        <v>614</v>
      </c>
      <c r="H97" s="648" t="s">
        <v>591</v>
      </c>
      <c r="I97" s="648">
        <v>4650010723</v>
      </c>
      <c r="J97" s="659">
        <v>0.59789999999999999</v>
      </c>
      <c r="K97" s="648" t="s">
        <v>619</v>
      </c>
      <c r="L97" s="656">
        <v>44568</v>
      </c>
    </row>
    <row r="98" spans="2:12">
      <c r="B98" s="648">
        <v>11</v>
      </c>
      <c r="C98" s="651" t="s">
        <v>693</v>
      </c>
      <c r="D98" s="664" t="s">
        <v>613</v>
      </c>
      <c r="E98" s="652">
        <v>0</v>
      </c>
      <c r="F98" s="653">
        <v>146500</v>
      </c>
      <c r="G98" s="654" t="s">
        <v>614</v>
      </c>
      <c r="H98" s="648" t="s">
        <v>591</v>
      </c>
      <c r="I98" s="648">
        <v>4650010723</v>
      </c>
      <c r="J98" s="659">
        <v>0.59789999999999999</v>
      </c>
      <c r="K98" s="648" t="s">
        <v>619</v>
      </c>
      <c r="L98" s="656">
        <v>44568</v>
      </c>
    </row>
    <row r="99" spans="2:12">
      <c r="B99" s="648">
        <v>12</v>
      </c>
      <c r="C99" s="651" t="s">
        <v>694</v>
      </c>
      <c r="D99" s="664" t="s">
        <v>613</v>
      </c>
      <c r="E99" s="652">
        <v>0</v>
      </c>
      <c r="F99" s="653">
        <v>119700</v>
      </c>
      <c r="G99" s="654" t="s">
        <v>614</v>
      </c>
      <c r="H99" s="648" t="s">
        <v>591</v>
      </c>
      <c r="I99" s="648">
        <v>4650010723</v>
      </c>
      <c r="J99" s="659">
        <v>0.59789999999999999</v>
      </c>
      <c r="K99" s="648" t="s">
        <v>619</v>
      </c>
      <c r="L99" s="656">
        <v>44568</v>
      </c>
    </row>
    <row r="100" spans="2:12">
      <c r="B100" s="648">
        <v>13</v>
      </c>
      <c r="C100" s="651" t="s">
        <v>695</v>
      </c>
      <c r="D100" s="664" t="s">
        <v>613</v>
      </c>
      <c r="E100" s="652">
        <v>0</v>
      </c>
      <c r="F100" s="653">
        <v>1400000</v>
      </c>
      <c r="G100" s="654" t="s">
        <v>614</v>
      </c>
      <c r="H100" s="648" t="s">
        <v>591</v>
      </c>
      <c r="I100" s="648">
        <v>4650014088</v>
      </c>
      <c r="J100" s="659">
        <v>0.4602</v>
      </c>
      <c r="K100" s="648" t="s">
        <v>615</v>
      </c>
      <c r="L100" s="656">
        <v>44839</v>
      </c>
    </row>
    <row r="101" spans="2:12">
      <c r="B101" s="648">
        <v>14</v>
      </c>
      <c r="C101" s="651" t="s">
        <v>696</v>
      </c>
      <c r="D101" s="664" t="s">
        <v>613</v>
      </c>
      <c r="E101" s="652">
        <v>0</v>
      </c>
      <c r="F101" s="653">
        <v>980000</v>
      </c>
      <c r="G101" s="654" t="s">
        <v>614</v>
      </c>
      <c r="H101" s="648" t="s">
        <v>591</v>
      </c>
      <c r="I101" s="648">
        <v>4650014088</v>
      </c>
      <c r="J101" s="659">
        <v>0.4602</v>
      </c>
      <c r="K101" s="648" t="s">
        <v>615</v>
      </c>
      <c r="L101" s="656">
        <v>44839</v>
      </c>
    </row>
    <row r="102" spans="2:12">
      <c r="B102" s="648">
        <v>15</v>
      </c>
      <c r="C102" s="651" t="s">
        <v>697</v>
      </c>
      <c r="D102" s="664" t="s">
        <v>613</v>
      </c>
      <c r="E102" s="652">
        <v>0</v>
      </c>
      <c r="F102" s="653">
        <v>440000</v>
      </c>
      <c r="G102" s="654" t="s">
        <v>614</v>
      </c>
      <c r="H102" s="648" t="s">
        <v>591</v>
      </c>
      <c r="I102" s="648">
        <v>4650014088</v>
      </c>
      <c r="J102" s="659">
        <v>0.45429999999999998</v>
      </c>
      <c r="K102" s="648" t="s">
        <v>615</v>
      </c>
      <c r="L102" s="656">
        <v>44839</v>
      </c>
    </row>
    <row r="103" spans="2:12">
      <c r="B103" s="648">
        <v>16</v>
      </c>
      <c r="C103" s="651" t="s">
        <v>698</v>
      </c>
      <c r="D103" s="664" t="s">
        <v>613</v>
      </c>
      <c r="E103" s="652">
        <v>0</v>
      </c>
      <c r="F103" s="653">
        <v>345000</v>
      </c>
      <c r="G103" s="654" t="s">
        <v>614</v>
      </c>
      <c r="H103" s="648" t="s">
        <v>591</v>
      </c>
      <c r="I103" s="648">
        <v>4650014088</v>
      </c>
      <c r="J103" s="659">
        <v>0.45429999999999998</v>
      </c>
      <c r="K103" s="648" t="s">
        <v>615</v>
      </c>
      <c r="L103" s="656">
        <v>44839</v>
      </c>
    </row>
    <row r="104" spans="2:12">
      <c r="B104" s="648"/>
      <c r="C104" s="660"/>
      <c r="D104" s="664"/>
      <c r="E104" s="670"/>
      <c r="F104" s="653"/>
      <c r="G104" s="654"/>
      <c r="H104" s="648"/>
      <c r="I104" s="648"/>
      <c r="J104" s="666"/>
      <c r="K104" s="654"/>
      <c r="L104" s="656"/>
    </row>
    <row r="105" spans="2:12">
      <c r="B105" s="648"/>
      <c r="C105" s="681" t="s">
        <v>699</v>
      </c>
      <c r="D105" s="664"/>
      <c r="E105" s="670"/>
      <c r="F105" s="653"/>
      <c r="G105" s="654"/>
      <c r="H105" s="648"/>
      <c r="I105" s="648"/>
      <c r="J105" s="666"/>
      <c r="K105" s="654"/>
      <c r="L105" s="656"/>
    </row>
    <row r="106" spans="2:12">
      <c r="B106" s="648">
        <v>1</v>
      </c>
      <c r="C106" s="651" t="s">
        <v>700</v>
      </c>
      <c r="D106" s="664" t="s">
        <v>613</v>
      </c>
      <c r="E106" s="652">
        <v>0</v>
      </c>
      <c r="F106" s="653">
        <v>332500</v>
      </c>
      <c r="G106" s="654" t="s">
        <v>614</v>
      </c>
      <c r="H106" s="648" t="s">
        <v>591</v>
      </c>
      <c r="I106" s="648">
        <v>4650010723</v>
      </c>
      <c r="J106" s="659">
        <v>0.51519999999999999</v>
      </c>
      <c r="K106" s="648" t="s">
        <v>619</v>
      </c>
      <c r="L106" s="656">
        <v>44568</v>
      </c>
    </row>
    <row r="107" spans="2:12">
      <c r="B107" s="648">
        <v>2</v>
      </c>
      <c r="C107" s="651" t="s">
        <v>701</v>
      </c>
      <c r="D107" s="664" t="s">
        <v>613</v>
      </c>
      <c r="E107" s="652">
        <v>0</v>
      </c>
      <c r="F107" s="653">
        <v>93100</v>
      </c>
      <c r="G107" s="654" t="s">
        <v>614</v>
      </c>
      <c r="H107" s="648" t="s">
        <v>591</v>
      </c>
      <c r="I107" s="648">
        <v>4650010723</v>
      </c>
      <c r="J107" s="659">
        <v>0.59789999999999999</v>
      </c>
      <c r="K107" s="648" t="s">
        <v>619</v>
      </c>
      <c r="L107" s="656">
        <v>44568</v>
      </c>
    </row>
    <row r="108" spans="2:12">
      <c r="B108" s="648">
        <v>3</v>
      </c>
      <c r="C108" s="651" t="s">
        <v>702</v>
      </c>
      <c r="D108" s="664" t="s">
        <v>613</v>
      </c>
      <c r="E108" s="652">
        <v>0</v>
      </c>
      <c r="F108" s="653">
        <v>780000</v>
      </c>
      <c r="G108" s="654" t="s">
        <v>614</v>
      </c>
      <c r="H108" s="648" t="s">
        <v>591</v>
      </c>
      <c r="I108" s="648">
        <v>4650014088</v>
      </c>
      <c r="J108" s="659">
        <v>0.4602</v>
      </c>
      <c r="K108" s="648" t="s">
        <v>615</v>
      </c>
      <c r="L108" s="656">
        <v>44839</v>
      </c>
    </row>
    <row r="109" spans="2:12">
      <c r="B109" s="648">
        <v>4</v>
      </c>
      <c r="C109" s="651" t="s">
        <v>703</v>
      </c>
      <c r="D109" s="664" t="s">
        <v>613</v>
      </c>
      <c r="E109" s="652">
        <v>0</v>
      </c>
      <c r="F109" s="653">
        <v>245000</v>
      </c>
      <c r="G109" s="654" t="s">
        <v>614</v>
      </c>
      <c r="H109" s="648" t="s">
        <v>591</v>
      </c>
      <c r="I109" s="648">
        <v>4650014088</v>
      </c>
      <c r="J109" s="659">
        <v>0.45429999999999998</v>
      </c>
      <c r="K109" s="648" t="s">
        <v>615</v>
      </c>
      <c r="L109" s="656">
        <v>44839</v>
      </c>
    </row>
    <row r="110" spans="2:12">
      <c r="B110" s="648"/>
      <c r="C110" s="660"/>
      <c r="D110" s="664"/>
      <c r="E110" s="670"/>
      <c r="F110" s="653"/>
      <c r="G110" s="654"/>
      <c r="H110" s="648"/>
      <c r="I110" s="648"/>
      <c r="J110" s="666"/>
      <c r="K110" s="654"/>
      <c r="L110" s="656"/>
    </row>
    <row r="111" spans="2:12">
      <c r="B111" s="648"/>
      <c r="C111" s="681" t="s">
        <v>377</v>
      </c>
      <c r="D111" s="668"/>
      <c r="E111" s="670"/>
      <c r="F111" s="653"/>
      <c r="G111" s="654"/>
      <c r="H111" s="648"/>
      <c r="I111" s="648"/>
      <c r="J111" s="669"/>
      <c r="K111" s="654"/>
      <c r="L111" s="656"/>
    </row>
    <row r="112" spans="2:12">
      <c r="B112" s="648">
        <v>1</v>
      </c>
      <c r="C112" s="651" t="s">
        <v>704</v>
      </c>
      <c r="D112" s="664" t="s">
        <v>613</v>
      </c>
      <c r="E112" s="652">
        <v>0</v>
      </c>
      <c r="F112" s="653">
        <v>1510000</v>
      </c>
      <c r="G112" s="654" t="s">
        <v>614</v>
      </c>
      <c r="H112" s="648" t="s">
        <v>659</v>
      </c>
      <c r="I112" s="648">
        <v>4650011004</v>
      </c>
      <c r="J112" s="659">
        <v>0</v>
      </c>
      <c r="K112" s="648" t="s">
        <v>705</v>
      </c>
      <c r="L112" s="656">
        <v>44554</v>
      </c>
    </row>
    <row r="113" spans="2:12">
      <c r="B113" s="648">
        <v>2</v>
      </c>
      <c r="C113" s="651" t="s">
        <v>706</v>
      </c>
      <c r="D113" s="664" t="s">
        <v>613</v>
      </c>
      <c r="E113" s="652">
        <v>0</v>
      </c>
      <c r="F113" s="653">
        <v>637400</v>
      </c>
      <c r="G113" s="654" t="s">
        <v>614</v>
      </c>
      <c r="H113" s="648" t="s">
        <v>659</v>
      </c>
      <c r="I113" s="648">
        <v>4650011004</v>
      </c>
      <c r="J113" s="659">
        <v>0</v>
      </c>
      <c r="K113" s="648" t="s">
        <v>705</v>
      </c>
      <c r="L113" s="656">
        <v>44554</v>
      </c>
    </row>
    <row r="114" spans="2:12">
      <c r="B114" s="648">
        <v>3</v>
      </c>
      <c r="C114" s="651" t="s">
        <v>707</v>
      </c>
      <c r="D114" s="664" t="s">
        <v>613</v>
      </c>
      <c r="E114" s="652">
        <v>0</v>
      </c>
      <c r="F114" s="653">
        <v>698200</v>
      </c>
      <c r="G114" s="654" t="s">
        <v>614</v>
      </c>
      <c r="H114" s="648" t="s">
        <v>659</v>
      </c>
      <c r="I114" s="648">
        <v>4650011004</v>
      </c>
      <c r="J114" s="659">
        <v>0</v>
      </c>
      <c r="K114" s="648" t="s">
        <v>705</v>
      </c>
      <c r="L114" s="656">
        <v>44554</v>
      </c>
    </row>
    <row r="115" spans="2:12">
      <c r="B115" s="648"/>
      <c r="C115" s="660"/>
      <c r="D115" s="664"/>
      <c r="E115" s="670"/>
      <c r="F115" s="653"/>
      <c r="G115" s="654"/>
      <c r="H115" s="648"/>
      <c r="I115" s="648"/>
      <c r="J115" s="666"/>
      <c r="K115" s="654"/>
      <c r="L115" s="656"/>
    </row>
    <row r="116" spans="2:12">
      <c r="B116" s="648"/>
      <c r="C116" s="681" t="s">
        <v>324</v>
      </c>
      <c r="D116" s="668"/>
      <c r="E116" s="670"/>
      <c r="F116" s="653"/>
      <c r="G116" s="654"/>
      <c r="H116" s="648"/>
      <c r="I116" s="648"/>
      <c r="J116" s="669"/>
      <c r="K116" s="654"/>
      <c r="L116" s="656"/>
    </row>
    <row r="117" spans="2:12">
      <c r="B117" s="648">
        <v>1</v>
      </c>
      <c r="C117" s="651" t="s">
        <v>708</v>
      </c>
      <c r="D117" s="668" t="s">
        <v>709</v>
      </c>
      <c r="E117" s="652">
        <v>0</v>
      </c>
      <c r="F117" s="652">
        <v>0</v>
      </c>
      <c r="G117" s="654" t="s">
        <v>710</v>
      </c>
      <c r="H117" s="648" t="s">
        <v>591</v>
      </c>
      <c r="I117" s="648">
        <v>4600003214</v>
      </c>
      <c r="J117" s="659">
        <v>0.76060000000000005</v>
      </c>
      <c r="K117" s="648" t="s">
        <v>711</v>
      </c>
      <c r="L117" s="656">
        <v>44427</v>
      </c>
    </row>
    <row r="118" spans="2:12">
      <c r="B118" s="648">
        <v>2</v>
      </c>
      <c r="C118" s="651" t="s">
        <v>712</v>
      </c>
      <c r="D118" s="668" t="s">
        <v>709</v>
      </c>
      <c r="E118" s="652">
        <v>0</v>
      </c>
      <c r="F118" s="652">
        <v>0</v>
      </c>
      <c r="G118" s="654" t="s">
        <v>713</v>
      </c>
      <c r="H118" s="648" t="s">
        <v>591</v>
      </c>
      <c r="I118" s="648">
        <v>4600003215</v>
      </c>
      <c r="J118" s="659">
        <v>0.76060000000000005</v>
      </c>
      <c r="K118" s="648" t="s">
        <v>714</v>
      </c>
      <c r="L118" s="656">
        <v>44427</v>
      </c>
    </row>
    <row r="119" spans="2:12">
      <c r="B119" s="682"/>
      <c r="C119" s="683"/>
      <c r="D119" s="684"/>
      <c r="E119" s="685"/>
      <c r="F119" s="686"/>
      <c r="G119" s="687"/>
      <c r="H119" s="682"/>
      <c r="I119" s="688"/>
      <c r="J119" s="689"/>
      <c r="K119" s="687"/>
      <c r="L119" s="690"/>
    </row>
  </sheetData>
  <mergeCells count="9">
    <mergeCell ref="B2:L2"/>
    <mergeCell ref="B3:L3"/>
    <mergeCell ref="B5:B6"/>
    <mergeCell ref="C5:C6"/>
    <mergeCell ref="D5:D6"/>
    <mergeCell ref="E5:F5"/>
    <mergeCell ref="G5:G6"/>
    <mergeCell ref="H5:H6"/>
    <mergeCell ref="I5:L5"/>
  </mergeCells>
  <dataValidations disablePrompts="1" count="7">
    <dataValidation type="list" allowBlank="1" showInputMessage="1" showErrorMessage="1" sqref="C73:C84" xr:uid="{00000000-0002-0000-0300-000000000000}">
      <formula1>_25.BITS__REAMERS_AND_CORE_HEADS</formula1>
    </dataValidation>
    <dataValidation type="list" allowBlank="1" showInputMessage="1" showErrorMessage="1" sqref="C27:C44" xr:uid="{00000000-0002-0000-0300-000001000000}">
      <formula1>_03.CASING_ACCESSORIS</formula1>
    </dataValidation>
    <dataValidation type="list" allowBlank="1" showInputMessage="1" showErrorMessage="1" sqref="C10:C24" xr:uid="{00000000-0002-0000-0300-000002000000}">
      <formula1>_02.CASING</formula1>
    </dataValidation>
    <dataValidation type="list" allowBlank="1" showInputMessage="1" showErrorMessage="1" sqref="C47:C54" xr:uid="{00000000-0002-0000-0300-000003000000}">
      <formula1>_04.TUBING</formula1>
    </dataValidation>
    <dataValidation type="list" allowBlank="1" showInputMessage="1" showErrorMessage="1" sqref="C57:C60" xr:uid="{00000000-0002-0000-0300-000004000000}">
      <formula1>_05.WELL_EQUIPMENT_SURFACE</formula1>
    </dataValidation>
    <dataValidation type="list" allowBlank="1" showInputMessage="1" showErrorMessage="1" sqref="C63:C65 C68:C69" xr:uid="{00000000-0002-0000-0300-000005000000}">
      <formula1>_06.WELL_EQUIPMENT_SUB_SURFACE</formula1>
    </dataValidation>
    <dataValidation type="list" allowBlank="1" showInputMessage="1" showErrorMessage="1" sqref="C89:C103 C106:C109" xr:uid="{00000000-0002-0000-0300-000006000000}">
      <formula1>_30.CEMENT__CEMENTING_AND_PUMP_FEES</formula1>
    </dataValidation>
  </dataValidations>
  <printOptions horizontalCentered="1"/>
  <pageMargins left="0.7" right="0.7" top="0.2" bottom="0.2" header="0.3" footer="0.3"/>
  <pageSetup paperSize="9" scale="6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filterMode="1">
    <tabColor rgb="FFFF0000"/>
    <pageSetUpPr fitToPage="1"/>
  </sheetPr>
  <dimension ref="A2:Q156"/>
  <sheetViews>
    <sheetView showGridLines="0" view="pageBreakPreview" topLeftCell="A65" zoomScaleNormal="85" zoomScaleSheetLayoutView="100" workbookViewId="0">
      <selection activeCell="C94" sqref="C94"/>
    </sheetView>
  </sheetViews>
  <sheetFormatPr defaultColWidth="8.85546875" defaultRowHeight="15"/>
  <cols>
    <col min="1" max="1" width="5.7109375" style="449" bestFit="1" customWidth="1"/>
    <col min="2" max="2" width="3" style="449" customWidth="1"/>
    <col min="3" max="3" width="20.140625" style="449" customWidth="1"/>
    <col min="4" max="7" width="14.140625" style="449" customWidth="1"/>
    <col min="8" max="8" width="17.28515625" style="449" customWidth="1"/>
    <col min="9" max="9" width="1.85546875" style="449" customWidth="1"/>
    <col min="10" max="10" width="1" style="449" customWidth="1"/>
    <col min="11" max="11" width="12.85546875" style="449" customWidth="1"/>
    <col min="12" max="12" width="13" style="449" customWidth="1"/>
    <col min="13" max="16" width="12.85546875" style="449" customWidth="1"/>
    <col min="17" max="17" width="4.42578125" style="449" customWidth="1"/>
    <col min="18" max="18" width="11.42578125" style="449" customWidth="1"/>
    <col min="19" max="16384" width="8.85546875" style="449"/>
  </cols>
  <sheetData>
    <row r="2" spans="3:16" ht="15.75" thickBot="1"/>
    <row r="3" spans="3:16" ht="19.5" customHeight="1" thickBot="1">
      <c r="C3" s="1002"/>
      <c r="D3" s="993" t="s">
        <v>143</v>
      </c>
      <c r="E3" s="993"/>
      <c r="F3" s="993"/>
      <c r="G3" s="993"/>
      <c r="H3" s="1003" t="s">
        <v>144</v>
      </c>
    </row>
    <row r="4" spans="3:16" ht="20.25" customHeight="1" thickBot="1">
      <c r="C4" s="1002"/>
      <c r="D4" s="993" t="s">
        <v>0</v>
      </c>
      <c r="E4" s="993"/>
      <c r="F4" s="993"/>
      <c r="G4" s="993"/>
      <c r="H4" s="1003"/>
    </row>
    <row r="5" spans="3:16" ht="24" customHeight="1" thickBot="1">
      <c r="C5" s="1002"/>
      <c r="D5" s="993" t="s">
        <v>150</v>
      </c>
      <c r="E5" s="993"/>
      <c r="F5" s="993"/>
      <c r="G5" s="993"/>
      <c r="H5" s="450" t="s">
        <v>151</v>
      </c>
    </row>
    <row r="6" spans="3:16" ht="15.95" customHeight="1" thickBot="1">
      <c r="C6" s="451" t="s">
        <v>152</v>
      </c>
      <c r="D6" s="1001" t="s">
        <v>888</v>
      </c>
      <c r="E6" s="1001"/>
      <c r="F6" s="1001"/>
      <c r="G6" s="1001"/>
      <c r="H6" s="1001"/>
    </row>
    <row r="7" spans="3:16" ht="15.75" thickBot="1">
      <c r="C7" s="451" t="s">
        <v>153</v>
      </c>
      <c r="D7" s="1000" t="s">
        <v>567</v>
      </c>
      <c r="E7" s="1000"/>
      <c r="F7" s="1000"/>
      <c r="G7" s="1000"/>
      <c r="H7" s="1000"/>
    </row>
    <row r="8" spans="3:16" ht="15.75" thickBot="1">
      <c r="C8" s="451" t="s">
        <v>154</v>
      </c>
      <c r="D8" s="1000" t="s">
        <v>566</v>
      </c>
      <c r="E8" s="1000"/>
      <c r="F8" s="1000"/>
      <c r="G8" s="1000"/>
      <c r="H8" s="1000"/>
    </row>
    <row r="9" spans="3:16" ht="15.75" thickBot="1">
      <c r="C9" s="451" t="s">
        <v>155</v>
      </c>
      <c r="D9" s="994" t="s">
        <v>802</v>
      </c>
      <c r="E9" s="994"/>
      <c r="F9" s="994"/>
      <c r="G9" s="994"/>
      <c r="H9" s="994"/>
    </row>
    <row r="10" spans="3:16">
      <c r="C10" s="862" t="s">
        <v>156</v>
      </c>
      <c r="D10" s="864" t="s">
        <v>839</v>
      </c>
      <c r="E10" s="865"/>
      <c r="F10" s="865"/>
      <c r="G10" s="865"/>
      <c r="H10" s="866"/>
    </row>
    <row r="11" spans="3:16" ht="15.75" thickBot="1">
      <c r="C11" s="863"/>
      <c r="D11" s="867"/>
      <c r="E11" s="868"/>
      <c r="F11" s="868"/>
      <c r="G11" s="868"/>
      <c r="H11" s="869"/>
    </row>
    <row r="12" spans="3:16" ht="15.75" thickBot="1">
      <c r="C12" s="827" t="s">
        <v>48</v>
      </c>
      <c r="D12" s="999" t="s">
        <v>875</v>
      </c>
      <c r="E12" s="999"/>
      <c r="F12" s="999"/>
      <c r="G12" s="1000" t="s">
        <v>46</v>
      </c>
      <c r="H12" s="1000"/>
    </row>
    <row r="13" spans="3:16" ht="15.75" thickBot="1">
      <c r="C13" s="765" t="s">
        <v>157</v>
      </c>
      <c r="D13" s="850" t="s">
        <v>881</v>
      </c>
      <c r="E13" s="851"/>
      <c r="F13" s="851"/>
      <c r="G13" s="851"/>
      <c r="H13" s="852"/>
      <c r="K13" s="849"/>
      <c r="L13" s="849"/>
      <c r="M13" s="849"/>
      <c r="N13" s="849"/>
      <c r="O13" s="849"/>
      <c r="P13" s="849"/>
    </row>
    <row r="14" spans="3:16" ht="42.95" customHeight="1" thickBot="1">
      <c r="C14" s="451" t="s">
        <v>158</v>
      </c>
      <c r="D14" s="870" t="s">
        <v>885</v>
      </c>
      <c r="E14" s="871"/>
      <c r="F14" s="871"/>
      <c r="G14" s="871"/>
      <c r="H14" s="872"/>
    </row>
    <row r="15" spans="3:16" ht="30" customHeight="1" thickBot="1">
      <c r="C15" s="451" t="s">
        <v>159</v>
      </c>
      <c r="D15" s="873" t="s">
        <v>876</v>
      </c>
      <c r="E15" s="874"/>
      <c r="F15" s="874"/>
      <c r="G15" s="874"/>
      <c r="H15" s="875"/>
    </row>
    <row r="16" spans="3:16" ht="15.75" thickBot="1"/>
    <row r="17" spans="3:17" ht="15.75" thickBot="1">
      <c r="C17" s="876" t="s">
        <v>160</v>
      </c>
      <c r="D17" s="877"/>
      <c r="E17" s="877"/>
      <c r="F17" s="877"/>
      <c r="G17" s="877"/>
      <c r="H17" s="878"/>
    </row>
    <row r="18" spans="3:17">
      <c r="C18" s="960" t="s">
        <v>883</v>
      </c>
      <c r="D18" s="961"/>
      <c r="E18" s="961"/>
      <c r="F18" s="961"/>
      <c r="G18" s="961"/>
      <c r="H18" s="962"/>
    </row>
    <row r="19" spans="3:17">
      <c r="C19" s="963"/>
      <c r="D19" s="964"/>
      <c r="E19" s="964"/>
      <c r="F19" s="964"/>
      <c r="G19" s="964"/>
      <c r="H19" s="965"/>
    </row>
    <row r="20" spans="3:17">
      <c r="C20" s="963"/>
      <c r="D20" s="964"/>
      <c r="E20" s="964"/>
      <c r="F20" s="964"/>
      <c r="G20" s="964"/>
      <c r="H20" s="965"/>
    </row>
    <row r="21" spans="3:17">
      <c r="C21" s="966"/>
      <c r="D21" s="967"/>
      <c r="E21" s="967"/>
      <c r="F21" s="967"/>
      <c r="G21" s="967"/>
      <c r="H21" s="968"/>
    </row>
    <row r="22" spans="3:17">
      <c r="C22" s="853" t="s">
        <v>884</v>
      </c>
      <c r="D22" s="854"/>
      <c r="E22" s="854"/>
      <c r="F22" s="854"/>
      <c r="G22" s="854"/>
      <c r="H22" s="855"/>
    </row>
    <row r="23" spans="3:17">
      <c r="C23" s="856"/>
      <c r="D23" s="857"/>
      <c r="E23" s="857"/>
      <c r="F23" s="857"/>
      <c r="G23" s="857"/>
      <c r="H23" s="858"/>
    </row>
    <row r="24" spans="3:17">
      <c r="C24" s="856"/>
      <c r="D24" s="857"/>
      <c r="E24" s="857"/>
      <c r="F24" s="857"/>
      <c r="G24" s="857"/>
      <c r="H24" s="858"/>
    </row>
    <row r="25" spans="3:17" ht="15.75" thickBot="1">
      <c r="C25" s="859"/>
      <c r="D25" s="860"/>
      <c r="E25" s="860"/>
      <c r="F25" s="860"/>
      <c r="G25" s="860"/>
      <c r="H25" s="861"/>
    </row>
    <row r="26" spans="3:17" ht="15.75" thickBot="1"/>
    <row r="27" spans="3:17">
      <c r="C27" s="957" t="s">
        <v>161</v>
      </c>
      <c r="D27" s="958"/>
      <c r="E27" s="958"/>
      <c r="F27" s="958"/>
      <c r="G27" s="958"/>
      <c r="H27" s="959"/>
    </row>
    <row r="28" spans="3:17" ht="14.1" customHeight="1">
      <c r="C28" s="452" t="s">
        <v>162</v>
      </c>
      <c r="D28" s="453" t="s">
        <v>56</v>
      </c>
      <c r="E28" s="454"/>
      <c r="F28" s="454" t="s">
        <v>163</v>
      </c>
      <c r="G28" s="454"/>
      <c r="H28" s="455" t="s">
        <v>37</v>
      </c>
    </row>
    <row r="29" spans="3:17" ht="14.1" customHeight="1" thickTop="1" thickBot="1">
      <c r="C29" s="456" t="s">
        <v>164</v>
      </c>
      <c r="D29" s="457" t="s">
        <v>39</v>
      </c>
      <c r="E29" s="458"/>
      <c r="F29" s="458" t="s">
        <v>165</v>
      </c>
      <c r="G29" s="458"/>
      <c r="H29" s="459" t="s">
        <v>66</v>
      </c>
    </row>
    <row r="30" spans="3:17" ht="14.1" customHeight="1" thickTop="1" thickBot="1">
      <c r="C30" s="456" t="s">
        <v>166</v>
      </c>
      <c r="D30" s="457" t="s">
        <v>86</v>
      </c>
      <c r="E30" s="458"/>
      <c r="F30" s="458" t="s">
        <v>167</v>
      </c>
      <c r="G30" s="458"/>
      <c r="H30" s="459" t="s">
        <v>66</v>
      </c>
    </row>
    <row r="31" spans="3:17" ht="14.1" customHeight="1" thickTop="1" thickBot="1">
      <c r="C31" s="456" t="s">
        <v>168</v>
      </c>
      <c r="D31" s="457" t="s">
        <v>41</v>
      </c>
      <c r="E31" s="458"/>
      <c r="F31" s="458" t="s">
        <v>169</v>
      </c>
      <c r="G31" s="458"/>
      <c r="H31" s="459">
        <v>0</v>
      </c>
    </row>
    <row r="32" spans="3:17" ht="14.1" customHeight="1" thickTop="1" thickBot="1">
      <c r="C32" s="456" t="s">
        <v>31</v>
      </c>
      <c r="D32" s="457" t="s">
        <v>43</v>
      </c>
      <c r="E32" s="460"/>
      <c r="F32" s="458" t="s">
        <v>170</v>
      </c>
      <c r="G32" s="458"/>
      <c r="H32" s="459" t="s">
        <v>47</v>
      </c>
      <c r="I32" s="420"/>
      <c r="J32" s="420"/>
      <c r="K32" s="420"/>
      <c r="L32" s="494"/>
      <c r="M32" s="420"/>
      <c r="N32" s="420"/>
      <c r="O32" s="420"/>
      <c r="P32" s="494"/>
      <c r="Q32" s="420"/>
    </row>
    <row r="33" spans="3:8" ht="14.1" customHeight="1" thickTop="1" thickBot="1">
      <c r="C33" s="456" t="s">
        <v>171</v>
      </c>
      <c r="D33" s="457" t="s">
        <v>45</v>
      </c>
      <c r="E33" s="458"/>
      <c r="F33" s="458" t="s">
        <v>172</v>
      </c>
      <c r="G33" s="458"/>
      <c r="H33" s="459" t="s">
        <v>42</v>
      </c>
    </row>
    <row r="34" spans="3:8" ht="14.1" customHeight="1" thickTop="1" thickBot="1">
      <c r="C34" s="456" t="s">
        <v>173</v>
      </c>
      <c r="D34" s="461">
        <v>350</v>
      </c>
      <c r="E34" s="458"/>
      <c r="F34" s="458" t="s">
        <v>174</v>
      </c>
      <c r="G34" s="458"/>
      <c r="H34" s="459" t="s">
        <v>66</v>
      </c>
    </row>
    <row r="35" spans="3:8" ht="14.1" customHeight="1" thickTop="1" thickBot="1">
      <c r="C35" s="456" t="s">
        <v>175</v>
      </c>
      <c r="D35" s="457" t="s">
        <v>35</v>
      </c>
      <c r="E35" s="458"/>
      <c r="F35" s="458"/>
      <c r="G35" s="458"/>
      <c r="H35" s="462"/>
    </row>
    <row r="36" spans="3:8" ht="14.1" customHeight="1" thickTop="1" thickBot="1">
      <c r="C36" s="456" t="s">
        <v>176</v>
      </c>
      <c r="D36" s="463">
        <f>1700*3.281*9</f>
        <v>50199.299999999996</v>
      </c>
      <c r="E36" s="464"/>
      <c r="F36" s="464" t="s">
        <v>177</v>
      </c>
      <c r="G36" s="464"/>
      <c r="H36" s="465">
        <v>0</v>
      </c>
    </row>
    <row r="37" spans="3:8" ht="14.1" customHeight="1">
      <c r="C37" s="466" t="s">
        <v>178</v>
      </c>
      <c r="D37" s="467" t="str">
        <f>AFEstatSlcSh</f>
        <v>Proposed</v>
      </c>
      <c r="E37" s="468" t="s">
        <v>179</v>
      </c>
      <c r="F37" s="901" t="s">
        <v>180</v>
      </c>
      <c r="G37" s="902"/>
      <c r="H37" s="903"/>
    </row>
    <row r="38" spans="3:8" ht="14.1" customHeight="1">
      <c r="C38" s="469" t="s">
        <v>181</v>
      </c>
      <c r="D38" s="470">
        <f>SUM(D39:D46)</f>
        <v>141.33333333333334</v>
      </c>
      <c r="E38" s="470">
        <f>SUM(E39:E46)</f>
        <v>141.33333333333334</v>
      </c>
      <c r="F38" s="969"/>
      <c r="G38" s="970"/>
      <c r="H38" s="971"/>
    </row>
    <row r="39" spans="3:8" ht="14.1" customHeight="1">
      <c r="C39" s="471" t="s">
        <v>68</v>
      </c>
      <c r="D39" s="472">
        <f>Drilling_Input_Summary!F130</f>
        <v>6</v>
      </c>
      <c r="E39" s="472">
        <f>Drilling_Input_Summary!G130</f>
        <v>6</v>
      </c>
      <c r="F39" s="972" t="s">
        <v>882</v>
      </c>
      <c r="G39" s="973"/>
      <c r="H39" s="974"/>
    </row>
    <row r="40" spans="3:8" ht="14.1" customHeight="1">
      <c r="C40" s="471" t="s">
        <v>79</v>
      </c>
      <c r="D40" s="472">
        <f>Drilling_Input_Summary!F131</f>
        <v>12</v>
      </c>
      <c r="E40" s="472">
        <f>Drilling_Input_Summary!G131</f>
        <v>12</v>
      </c>
      <c r="F40" s="975"/>
      <c r="G40" s="976"/>
      <c r="H40" s="977"/>
    </row>
    <row r="41" spans="3:8" ht="14.1" customHeight="1">
      <c r="C41" s="471" t="s">
        <v>716</v>
      </c>
      <c r="D41" s="472">
        <f>Drilling_Input_Summary!F132</f>
        <v>117.33333333333334</v>
      </c>
      <c r="E41" s="472">
        <f>Drilling_Input_Summary!G132</f>
        <v>117.33333333333334</v>
      </c>
      <c r="F41" s="975"/>
      <c r="G41" s="976"/>
      <c r="H41" s="977"/>
    </row>
    <row r="42" spans="3:8" ht="14.1" customHeight="1">
      <c r="C42" s="471" t="s">
        <v>89</v>
      </c>
      <c r="D42" s="472"/>
      <c r="E42" s="472"/>
      <c r="F42" s="975"/>
      <c r="G42" s="976"/>
      <c r="H42" s="977"/>
    </row>
    <row r="43" spans="3:8" ht="14.1" customHeight="1">
      <c r="C43" s="471" t="s">
        <v>94</v>
      </c>
      <c r="D43" s="472"/>
      <c r="E43" s="472"/>
      <c r="F43" s="975"/>
      <c r="G43" s="976"/>
      <c r="H43" s="977"/>
    </row>
    <row r="44" spans="3:8" ht="14.1" customHeight="1">
      <c r="C44" s="471" t="s">
        <v>99</v>
      </c>
      <c r="D44" s="472"/>
      <c r="E44" s="472"/>
      <c r="F44" s="975"/>
      <c r="G44" s="976"/>
      <c r="H44" s="977"/>
    </row>
    <row r="45" spans="3:8" ht="14.1" customHeight="1">
      <c r="C45" s="471" t="s">
        <v>182</v>
      </c>
      <c r="D45" s="472"/>
      <c r="E45" s="472"/>
      <c r="F45" s="975"/>
      <c r="G45" s="976"/>
      <c r="H45" s="977"/>
    </row>
    <row r="46" spans="3:8" ht="14.1" customHeight="1">
      <c r="C46" s="471" t="s">
        <v>104</v>
      </c>
      <c r="D46" s="472">
        <f>Drilling_Input_Summary!F137</f>
        <v>6</v>
      </c>
      <c r="E46" s="472">
        <f>Drilling_Input_Summary!G137</f>
        <v>6</v>
      </c>
      <c r="F46" s="978"/>
      <c r="G46" s="979"/>
      <c r="H46" s="980"/>
    </row>
    <row r="47" spans="3:8" ht="14.65" customHeight="1">
      <c r="C47" s="892" t="s">
        <v>886</v>
      </c>
      <c r="D47" s="893"/>
      <c r="E47" s="893"/>
      <c r="F47" s="893"/>
      <c r="G47" s="893"/>
      <c r="H47" s="894"/>
    </row>
    <row r="48" spans="3:8">
      <c r="C48" s="895"/>
      <c r="D48" s="896"/>
      <c r="E48" s="896"/>
      <c r="F48" s="896"/>
      <c r="G48" s="896"/>
      <c r="H48" s="897"/>
    </row>
    <row r="49" spans="1:12">
      <c r="C49" s="895"/>
      <c r="D49" s="896"/>
      <c r="E49" s="896"/>
      <c r="F49" s="896"/>
      <c r="G49" s="896"/>
      <c r="H49" s="897"/>
    </row>
    <row r="50" spans="1:12">
      <c r="C50" s="895"/>
      <c r="D50" s="896"/>
      <c r="E50" s="896"/>
      <c r="F50" s="896"/>
      <c r="G50" s="896"/>
      <c r="H50" s="897"/>
    </row>
    <row r="51" spans="1:12">
      <c r="C51" s="895"/>
      <c r="D51" s="896"/>
      <c r="E51" s="896"/>
      <c r="F51" s="896"/>
      <c r="G51" s="896"/>
      <c r="H51" s="897"/>
    </row>
    <row r="52" spans="1:12" ht="15.75" thickBot="1">
      <c r="C52" s="898"/>
      <c r="D52" s="899"/>
      <c r="E52" s="899"/>
      <c r="F52" s="899"/>
      <c r="G52" s="899"/>
      <c r="H52" s="900"/>
    </row>
    <row r="53" spans="1:12" ht="15.75" thickBot="1">
      <c r="C53" s="473"/>
      <c r="D53" s="473"/>
      <c r="E53" s="473"/>
      <c r="F53" s="473"/>
      <c r="G53" s="473"/>
      <c r="H53" s="473"/>
    </row>
    <row r="54" spans="1:12" ht="15.75" thickBot="1">
      <c r="A54" s="585" t="s">
        <v>517</v>
      </c>
      <c r="C54" s="984" t="s">
        <v>183</v>
      </c>
      <c r="D54" s="985"/>
      <c r="E54" s="985"/>
      <c r="F54" s="985"/>
      <c r="G54" s="985"/>
      <c r="H54" s="986"/>
      <c r="L54" s="588" t="s">
        <v>524</v>
      </c>
    </row>
    <row r="55" spans="1:12" ht="21.75" customHeight="1">
      <c r="A55" s="449" t="b">
        <f>Source!$M$28</f>
        <v>1</v>
      </c>
      <c r="C55" s="474" t="s">
        <v>184</v>
      </c>
      <c r="D55" s="475" t="s">
        <v>185</v>
      </c>
      <c r="E55" s="476" t="s">
        <v>186</v>
      </c>
      <c r="F55" s="987" t="s">
        <v>180</v>
      </c>
      <c r="G55" s="987"/>
      <c r="H55" s="988"/>
    </row>
    <row r="56" spans="1:12" ht="62.85" customHeight="1">
      <c r="A56" s="449" t="b">
        <f>$A$55</f>
        <v>1</v>
      </c>
      <c r="C56" s="477" t="s">
        <v>187</v>
      </c>
      <c r="D56" s="616">
        <f>Drilling_Input_Summary!F148</f>
        <v>494737.23931371351</v>
      </c>
      <c r="E56" s="616">
        <f>Drilling_Input_Summary!G148</f>
        <v>450670.44075703912</v>
      </c>
      <c r="F56" s="936" t="s">
        <v>890</v>
      </c>
      <c r="G56" s="937"/>
      <c r="H56" s="938"/>
      <c r="K56" s="626"/>
    </row>
    <row r="57" spans="1:12">
      <c r="A57" s="449" t="b">
        <f t="shared" ref="A57:A70" si="0">$A$55</f>
        <v>1</v>
      </c>
      <c r="C57" s="477" t="s">
        <v>188</v>
      </c>
      <c r="D57" s="616">
        <f>Drilling_Input_Summary!F150</f>
        <v>3078903.575507856</v>
      </c>
      <c r="E57" s="616">
        <f>Drilling_Input_Summary!G150</f>
        <v>2969102.5638948916</v>
      </c>
      <c r="F57" s="939"/>
      <c r="G57" s="940"/>
      <c r="H57" s="941"/>
    </row>
    <row r="58" spans="1:12" ht="32.85" customHeight="1">
      <c r="A58" s="449" t="b">
        <f t="shared" si="0"/>
        <v>1</v>
      </c>
      <c r="C58" s="479" t="s">
        <v>189</v>
      </c>
      <c r="D58" s="617">
        <f>Drilling_Input_Summary!F151</f>
        <v>363859.95418098511</v>
      </c>
      <c r="E58" s="618">
        <f>Drilling_Input_Summary!G151</f>
        <v>359493.08976502274</v>
      </c>
      <c r="F58" s="942" t="s">
        <v>887</v>
      </c>
      <c r="G58" s="943"/>
      <c r="H58" s="944"/>
    </row>
    <row r="59" spans="1:12" ht="22.15" customHeight="1">
      <c r="A59" s="449" t="b">
        <f t="shared" si="0"/>
        <v>1</v>
      </c>
      <c r="C59" s="479" t="s">
        <v>191</v>
      </c>
      <c r="D59" s="617">
        <f>Drilling_Input_Summary!F152</f>
        <v>734330.02658807207</v>
      </c>
      <c r="E59" s="618">
        <f>Drilling_Input_Summary!G152</f>
        <v>733284.19764292752</v>
      </c>
      <c r="F59" s="942" t="s">
        <v>889</v>
      </c>
      <c r="G59" s="943"/>
      <c r="H59" s="944"/>
      <c r="K59" s="626"/>
    </row>
    <row r="60" spans="1:12">
      <c r="A60" s="449" t="b">
        <f t="shared" si="0"/>
        <v>1</v>
      </c>
      <c r="C60" s="479" t="s">
        <v>192</v>
      </c>
      <c r="D60" s="617">
        <f>Drilling_Input_Summary!F153</f>
        <v>0</v>
      </c>
      <c r="E60" s="618">
        <f>Drilling_Input_Summary!G153</f>
        <v>0</v>
      </c>
      <c r="F60" s="945"/>
      <c r="G60" s="946"/>
      <c r="H60" s="947"/>
    </row>
    <row r="61" spans="1:12" ht="57" customHeight="1">
      <c r="A61" s="449" t="b">
        <f t="shared" si="0"/>
        <v>1</v>
      </c>
      <c r="C61" s="479" t="s">
        <v>99</v>
      </c>
      <c r="D61" s="617">
        <f>Drilling_Input_Summary!F154</f>
        <v>1565547.7715199371</v>
      </c>
      <c r="E61" s="618">
        <f>Drilling_Input_Summary!G154</f>
        <v>1496719.5997037222</v>
      </c>
      <c r="F61" s="936" t="s">
        <v>891</v>
      </c>
      <c r="G61" s="937"/>
      <c r="H61" s="938"/>
    </row>
    <row r="62" spans="1:12" ht="77.45" customHeight="1" thickBot="1">
      <c r="A62" s="449" t="b">
        <f t="shared" si="0"/>
        <v>1</v>
      </c>
      <c r="C62" s="481" t="s">
        <v>193</v>
      </c>
      <c r="D62" s="619">
        <f>Drilling_Input_Summary!F155</f>
        <v>415165.82321886159</v>
      </c>
      <c r="E62" s="619">
        <f>Drilling_Input_Summary!G155</f>
        <v>379605.67678321956</v>
      </c>
      <c r="F62" s="936" t="s">
        <v>892</v>
      </c>
      <c r="G62" s="937"/>
      <c r="H62" s="938"/>
      <c r="K62" s="759"/>
    </row>
    <row r="63" spans="1:12" ht="26.1" customHeight="1" thickBot="1">
      <c r="A63" s="449" t="b">
        <f t="shared" si="0"/>
        <v>1</v>
      </c>
      <c r="C63" s="482" t="s">
        <v>194</v>
      </c>
      <c r="D63" s="483">
        <f>Drilling_Input_Summary!F157</f>
        <v>3573640.8148215692</v>
      </c>
      <c r="E63" s="483">
        <f>Drilling_Input_Summary!G157</f>
        <v>3419773.0046519306</v>
      </c>
      <c r="F63" s="981" t="str">
        <f>"Optimasi sebesar "&amp;TEXT((((E63/D63)-1)*100),"0")&amp;"%" &amp;" atau sebesar US$"&amp;TEXT((E63-D63),"0.0")</f>
        <v>Optimasi sebesar -4% atau sebesar US$-153867.8</v>
      </c>
      <c r="G63" s="982"/>
      <c r="H63" s="983"/>
      <c r="K63" s="760"/>
      <c r="L63" s="759"/>
    </row>
    <row r="64" spans="1:12" ht="15" customHeight="1">
      <c r="A64" s="449" t="b">
        <f t="shared" si="0"/>
        <v>1</v>
      </c>
      <c r="C64" s="484" t="s">
        <v>533</v>
      </c>
      <c r="D64" s="600">
        <f>D63/$E$38</f>
        <v>25285.194444492234</v>
      </c>
      <c r="E64" s="600">
        <f>E63/$E$38</f>
        <v>24196.5071083863</v>
      </c>
      <c r="F64" s="910"/>
      <c r="G64" s="911"/>
      <c r="H64" s="912"/>
    </row>
    <row r="65" spans="1:11" ht="16.5" customHeight="1">
      <c r="A65" s="449" t="b">
        <f t="shared" si="0"/>
        <v>1</v>
      </c>
      <c r="C65" s="466" t="s">
        <v>196</v>
      </c>
      <c r="D65" s="601">
        <f>D63/$D$36</f>
        <v>71.189056716359985</v>
      </c>
      <c r="E65" s="601">
        <f>E63/$D$36</f>
        <v>68.12391815527171</v>
      </c>
      <c r="F65" s="1004"/>
      <c r="G65" s="1005"/>
      <c r="H65" s="1006"/>
      <c r="K65" s="759"/>
    </row>
    <row r="66" spans="1:11">
      <c r="A66" s="449" t="b">
        <f t="shared" si="0"/>
        <v>1</v>
      </c>
      <c r="C66" s="466" t="s">
        <v>197</v>
      </c>
      <c r="D66" s="602">
        <f>D56/$D$36</f>
        <v>9.8554609190509339</v>
      </c>
      <c r="E66" s="602">
        <f>E56/$D$36</f>
        <v>8.9776240058534515</v>
      </c>
      <c r="F66" s="925"/>
      <c r="G66" s="926"/>
      <c r="H66" s="927"/>
    </row>
    <row r="67" spans="1:11" ht="15" customHeight="1">
      <c r="A67" s="449" t="b">
        <f t="shared" si="0"/>
        <v>1</v>
      </c>
      <c r="C67" s="466" t="s">
        <v>198</v>
      </c>
      <c r="D67" s="602">
        <f>D56/$E$38</f>
        <v>3500.4993347668405</v>
      </c>
      <c r="E67" s="602">
        <f>E56/$E$38</f>
        <v>3188.7059487526349</v>
      </c>
      <c r="F67" s="925"/>
      <c r="G67" s="926"/>
      <c r="H67" s="927"/>
    </row>
    <row r="68" spans="1:11">
      <c r="A68" s="449" t="b">
        <f t="shared" si="0"/>
        <v>1</v>
      </c>
      <c r="C68" s="487" t="s">
        <v>199</v>
      </c>
      <c r="D68" s="602">
        <f>D57/$E$38</f>
        <v>21784.695109725395</v>
      </c>
      <c r="E68" s="603">
        <f>E57/$E$38</f>
        <v>21007.801159633666</v>
      </c>
      <c r="F68" s="928"/>
      <c r="G68" s="929"/>
      <c r="H68" s="930"/>
    </row>
    <row r="69" spans="1:11">
      <c r="A69" s="449" t="b">
        <f t="shared" si="0"/>
        <v>1</v>
      </c>
      <c r="C69" s="580" t="s">
        <v>515</v>
      </c>
      <c r="D69" s="604">
        <f>'BS19 Detail 1'!R192</f>
        <v>4714.7766323024052</v>
      </c>
      <c r="E69" s="604">
        <f>D69</f>
        <v>4714.7766323024052</v>
      </c>
      <c r="F69" s="928"/>
      <c r="G69" s="929"/>
      <c r="H69" s="930"/>
    </row>
    <row r="70" spans="1:11" ht="15.75" thickBot="1">
      <c r="A70" s="449" t="b">
        <f t="shared" si="0"/>
        <v>1</v>
      </c>
      <c r="C70" s="489" t="s">
        <v>200</v>
      </c>
      <c r="D70" s="605">
        <f>'BS19'!$G$24</f>
        <v>240000</v>
      </c>
      <c r="E70" s="605">
        <f>'BS19'!$J$24</f>
        <v>235945.94594594595</v>
      </c>
      <c r="F70" s="931"/>
      <c r="G70" s="932"/>
      <c r="H70" s="933"/>
    </row>
    <row r="71" spans="1:11" ht="22.5" hidden="1">
      <c r="A71" s="449" t="b">
        <f>NOT(A55)</f>
        <v>0</v>
      </c>
      <c r="C71" s="495" t="s">
        <v>184</v>
      </c>
      <c r="D71" s="496" t="str">
        <f>CONCATENATE(AFEstatPref," (US$)")</f>
        <v>Historical (US$)</v>
      </c>
      <c r="E71" s="497" t="str">
        <f>CONCATENATE(AFEstatSlcSh," (US$)")</f>
        <v>Proposed (US$)</v>
      </c>
      <c r="F71" s="498" t="s">
        <v>186</v>
      </c>
      <c r="G71" s="1007" t="s">
        <v>180</v>
      </c>
      <c r="H71" s="1008"/>
      <c r="K71" s="588"/>
    </row>
    <row r="72" spans="1:11" hidden="1">
      <c r="A72" s="449" t="b">
        <f>$A$71</f>
        <v>0</v>
      </c>
      <c r="C72" s="477" t="s">
        <v>187</v>
      </c>
      <c r="D72" s="478">
        <f>Drilling_Input_Summary!E148</f>
        <v>494737.23931371351</v>
      </c>
      <c r="E72" s="478">
        <f>Drilling_Input_Summary!F148</f>
        <v>494737.23931371351</v>
      </c>
      <c r="F72" s="478">
        <f>Drilling_Input_Summary!G148</f>
        <v>450670.44075703912</v>
      </c>
      <c r="G72" s="934"/>
      <c r="H72" s="935"/>
    </row>
    <row r="73" spans="1:11" hidden="1">
      <c r="A73" s="449" t="b">
        <f t="shared" ref="A73:A86" si="1">$A$71</f>
        <v>0</v>
      </c>
      <c r="C73" s="477" t="s">
        <v>188</v>
      </c>
      <c r="D73" s="478">
        <f>Drilling_Input_Summary!E150</f>
        <v>3078903.575507856</v>
      </c>
      <c r="E73" s="478">
        <f>Drilling_Input_Summary!F150</f>
        <v>3078903.575507856</v>
      </c>
      <c r="F73" s="478">
        <f>Drilling_Input_Summary!G150</f>
        <v>2969102.5638948916</v>
      </c>
      <c r="G73" s="879"/>
      <c r="H73" s="880"/>
    </row>
    <row r="74" spans="1:11" hidden="1">
      <c r="A74" s="449" t="b">
        <f t="shared" si="1"/>
        <v>0</v>
      </c>
      <c r="C74" s="479" t="s">
        <v>189</v>
      </c>
      <c r="D74" s="480">
        <f>Drilling_Input_Summary!E151</f>
        <v>363859.95418098511</v>
      </c>
      <c r="E74" s="472">
        <f>Drilling_Input_Summary!F151</f>
        <v>363859.95418098511</v>
      </c>
      <c r="F74" s="472">
        <f>Drilling_Input_Summary!G151</f>
        <v>359493.08976502274</v>
      </c>
      <c r="G74" s="881" t="s">
        <v>190</v>
      </c>
      <c r="H74" s="882"/>
    </row>
    <row r="75" spans="1:11" hidden="1">
      <c r="A75" s="449" t="b">
        <f t="shared" si="1"/>
        <v>0</v>
      </c>
      <c r="C75" s="479" t="s">
        <v>191</v>
      </c>
      <c r="D75" s="480">
        <f>Drilling_Input_Summary!E152</f>
        <v>734330.02658807207</v>
      </c>
      <c r="E75" s="472">
        <f>Drilling_Input_Summary!F152</f>
        <v>734330.02658807207</v>
      </c>
      <c r="F75" s="472">
        <f>Drilling_Input_Summary!G152</f>
        <v>733284.19764292752</v>
      </c>
      <c r="G75" s="881" t="s">
        <v>190</v>
      </c>
      <c r="H75" s="882"/>
    </row>
    <row r="76" spans="1:11" hidden="1">
      <c r="A76" s="449" t="b">
        <f t="shared" si="1"/>
        <v>0</v>
      </c>
      <c r="C76" s="479" t="s">
        <v>192</v>
      </c>
      <c r="D76" s="480">
        <f>Drilling_Input_Summary!E153</f>
        <v>0</v>
      </c>
      <c r="E76" s="472">
        <f>Drilling_Input_Summary!F153</f>
        <v>0</v>
      </c>
      <c r="F76" s="472">
        <f>Drilling_Input_Summary!G153</f>
        <v>0</v>
      </c>
      <c r="G76" s="881" t="s">
        <v>190</v>
      </c>
      <c r="H76" s="882"/>
    </row>
    <row r="77" spans="1:11" hidden="1">
      <c r="A77" s="449" t="b">
        <f t="shared" si="1"/>
        <v>0</v>
      </c>
      <c r="C77" s="479" t="s">
        <v>99</v>
      </c>
      <c r="D77" s="480">
        <f>Drilling_Input_Summary!E154</f>
        <v>1565547.7715199371</v>
      </c>
      <c r="E77" s="472">
        <f>Drilling_Input_Summary!F154</f>
        <v>1565547.7715199371</v>
      </c>
      <c r="F77" s="472">
        <f>Drilling_Input_Summary!G154</f>
        <v>1496719.5997037222</v>
      </c>
      <c r="G77" s="881" t="s">
        <v>190</v>
      </c>
      <c r="H77" s="882"/>
    </row>
    <row r="78" spans="1:11" hidden="1">
      <c r="A78" s="449" t="b">
        <f t="shared" si="1"/>
        <v>0</v>
      </c>
      <c r="C78" s="479" t="s">
        <v>193</v>
      </c>
      <c r="D78" s="480">
        <f>Drilling_Input_Summary!E155</f>
        <v>415165.82321886159</v>
      </c>
      <c r="E78" s="480">
        <f>Drilling_Input_Summary!F155</f>
        <v>415165.82321886159</v>
      </c>
      <c r="F78" s="480">
        <f>Drilling_Input_Summary!G155</f>
        <v>379605.67678321956</v>
      </c>
      <c r="G78" s="881" t="s">
        <v>190</v>
      </c>
      <c r="H78" s="882"/>
    </row>
    <row r="79" spans="1:11" ht="15.75" hidden="1" thickBot="1">
      <c r="A79" s="449" t="b">
        <f t="shared" si="1"/>
        <v>0</v>
      </c>
      <c r="C79" s="482" t="s">
        <v>194</v>
      </c>
      <c r="D79" s="483">
        <f>Drilling_Input_Summary!E157</f>
        <v>3573640.8148215692</v>
      </c>
      <c r="E79" s="483">
        <f>Drilling_Input_Summary!F157</f>
        <v>3573640.8148215692</v>
      </c>
      <c r="F79" s="483">
        <f>Drilling_Input_Summary!G157</f>
        <v>3419773.0046519306</v>
      </c>
      <c r="G79" s="989"/>
      <c r="H79" s="990"/>
    </row>
    <row r="80" spans="1:11" ht="27" hidden="1" customHeight="1">
      <c r="A80" s="449" t="b">
        <f t="shared" si="1"/>
        <v>0</v>
      </c>
      <c r="C80" s="484" t="s">
        <v>195</v>
      </c>
      <c r="D80" s="485">
        <f>D79/$E$38</f>
        <v>25285.194444492234</v>
      </c>
      <c r="E80" s="485">
        <f>E79/$E$38</f>
        <v>25285.194444492234</v>
      </c>
      <c r="F80" s="485">
        <f>F79/$E$38</f>
        <v>24196.5071083863</v>
      </c>
      <c r="G80" s="991"/>
      <c r="H80" s="992"/>
    </row>
    <row r="81" spans="1:11" hidden="1">
      <c r="A81" s="449" t="b">
        <f t="shared" si="1"/>
        <v>0</v>
      </c>
      <c r="C81" s="466" t="s">
        <v>196</v>
      </c>
      <c r="D81" s="486">
        <f>D79/$D$36</f>
        <v>71.189056716359985</v>
      </c>
      <c r="E81" s="486">
        <f>E79/$D$36</f>
        <v>71.189056716359985</v>
      </c>
      <c r="F81" s="486">
        <f>F79/$D$36</f>
        <v>68.12391815527171</v>
      </c>
      <c r="G81" s="884"/>
      <c r="H81" s="885"/>
    </row>
    <row r="82" spans="1:11" ht="14.25" hidden="1" customHeight="1">
      <c r="A82" s="449" t="b">
        <f t="shared" si="1"/>
        <v>0</v>
      </c>
      <c r="C82" s="466" t="s">
        <v>197</v>
      </c>
      <c r="D82" s="486">
        <f>D72/$D$36</f>
        <v>9.8554609190509339</v>
      </c>
      <c r="E82" s="486">
        <f>E72/$D$36</f>
        <v>9.8554609190509339</v>
      </c>
      <c r="F82" s="486">
        <f>F72/$D$36</f>
        <v>8.9776240058534515</v>
      </c>
      <c r="G82" s="884"/>
      <c r="H82" s="885"/>
    </row>
    <row r="83" spans="1:11" ht="15" hidden="1" customHeight="1">
      <c r="A83" s="449" t="b">
        <f t="shared" si="1"/>
        <v>0</v>
      </c>
      <c r="C83" s="466" t="s">
        <v>198</v>
      </c>
      <c r="D83" s="486">
        <f t="shared" ref="D83:F84" si="2">D72/$E$38</f>
        <v>3500.4993347668405</v>
      </c>
      <c r="E83" s="486">
        <f t="shared" si="2"/>
        <v>3500.4993347668405</v>
      </c>
      <c r="F83" s="486">
        <f t="shared" si="2"/>
        <v>3188.7059487526349</v>
      </c>
      <c r="G83" s="884"/>
      <c r="H83" s="885"/>
    </row>
    <row r="84" spans="1:11" hidden="1">
      <c r="A84" s="449" t="b">
        <f t="shared" si="1"/>
        <v>0</v>
      </c>
      <c r="C84" s="487" t="s">
        <v>199</v>
      </c>
      <c r="D84" s="486">
        <f t="shared" si="2"/>
        <v>21784.695109725395</v>
      </c>
      <c r="E84" s="488">
        <f t="shared" si="2"/>
        <v>21784.695109725395</v>
      </c>
      <c r="F84" s="488">
        <f t="shared" si="2"/>
        <v>21007.801159633666</v>
      </c>
      <c r="G84" s="884"/>
      <c r="H84" s="885"/>
    </row>
    <row r="85" spans="1:11" hidden="1">
      <c r="A85" s="449" t="b">
        <f t="shared" si="1"/>
        <v>0</v>
      </c>
      <c r="C85" s="580" t="s">
        <v>515</v>
      </c>
      <c r="D85" s="581">
        <f>'BS19'!$F$31</f>
        <v>0</v>
      </c>
      <c r="E85" s="582">
        <f>'BS19'!$G$31</f>
        <v>672416.95303550968</v>
      </c>
      <c r="F85" s="582">
        <f>'BS19'!$J$31</f>
        <v>672416.95303550968</v>
      </c>
      <c r="G85" s="583"/>
      <c r="H85" s="584"/>
    </row>
    <row r="86" spans="1:11" ht="15.75" hidden="1" thickBot="1">
      <c r="A86" s="449" t="b">
        <f t="shared" si="1"/>
        <v>0</v>
      </c>
      <c r="C86" s="489" t="s">
        <v>200</v>
      </c>
      <c r="D86" s="490">
        <f>'BS19'!$F$24</f>
        <v>0</v>
      </c>
      <c r="E86" s="490">
        <f>'BS19'!$G$24</f>
        <v>240000</v>
      </c>
      <c r="F86" s="490">
        <f>'BS19'!$J$24</f>
        <v>235945.94594594595</v>
      </c>
      <c r="G86" s="917"/>
      <c r="H86" s="918"/>
    </row>
    <row r="87" spans="1:11" ht="15.75" thickBot="1">
      <c r="C87" s="473"/>
      <c r="D87" s="473"/>
      <c r="E87" s="473"/>
      <c r="F87" s="473"/>
      <c r="G87" s="473"/>
      <c r="H87" s="473"/>
    </row>
    <row r="88" spans="1:11" ht="15.75" customHeight="1" thickBot="1">
      <c r="C88" s="886" t="s">
        <v>201</v>
      </c>
      <c r="D88" s="887"/>
      <c r="E88" s="887"/>
      <c r="F88" s="887"/>
      <c r="G88" s="887"/>
      <c r="H88" s="888"/>
    </row>
    <row r="89" spans="1:11" ht="11.25" customHeight="1" thickBot="1">
      <c r="C89" s="922"/>
      <c r="D89" s="923"/>
      <c r="E89" s="923"/>
      <c r="F89" s="923"/>
      <c r="G89" s="923"/>
      <c r="H89" s="924"/>
    </row>
    <row r="90" spans="1:11" ht="15.75" thickBot="1">
      <c r="C90" s="473"/>
      <c r="D90" s="473"/>
      <c r="E90" s="473"/>
      <c r="F90" s="473"/>
      <c r="G90" s="473"/>
      <c r="H90" s="473"/>
    </row>
    <row r="91" spans="1:11" ht="15.75" thickBot="1">
      <c r="C91" s="886" t="s">
        <v>202</v>
      </c>
      <c r="D91" s="887"/>
      <c r="E91" s="887"/>
      <c r="F91" s="887"/>
      <c r="G91" s="887"/>
      <c r="H91" s="888"/>
    </row>
    <row r="92" spans="1:11" ht="15.75" thickBot="1">
      <c r="C92" s="919" t="str">
        <f>CONCATENATE("Mengacu hasil evaluasi teknis dan biaya yang telah dilakukan, maka AFE ini dapat direkomendasikan untuk disetujui dengan rekomendasi anggaran sebesar US$ ",TEXT($E$63,"* #,##0"))</f>
        <v>Mengacu hasil evaluasi teknis dan biaya yang telah dilakukan, maka AFE ini dapat direkomendasikan untuk disetujui dengan rekomendasi anggaran sebesar US$ 3,419,773</v>
      </c>
      <c r="D92" s="920"/>
      <c r="E92" s="920"/>
      <c r="F92" s="920"/>
      <c r="G92" s="920"/>
      <c r="H92" s="921"/>
    </row>
    <row r="93" spans="1:11" ht="15.75" thickBot="1">
      <c r="C93" s="919"/>
      <c r="D93" s="920"/>
      <c r="E93" s="920"/>
      <c r="F93" s="920"/>
      <c r="G93" s="920"/>
      <c r="H93" s="921"/>
    </row>
    <row r="94" spans="1:11">
      <c r="K94" s="759"/>
    </row>
    <row r="95" spans="1:11">
      <c r="C95" s="995" t="s">
        <v>145</v>
      </c>
      <c r="D95" s="996"/>
      <c r="E95" s="997" t="s">
        <v>146</v>
      </c>
      <c r="F95" s="998"/>
      <c r="G95" s="997" t="s">
        <v>147</v>
      </c>
      <c r="H95" s="998"/>
    </row>
    <row r="96" spans="1:11">
      <c r="C96" s="491" t="s">
        <v>148</v>
      </c>
      <c r="D96" s="491" t="s">
        <v>149</v>
      </c>
      <c r="E96" s="491" t="s">
        <v>148</v>
      </c>
      <c r="F96" s="491" t="s">
        <v>149</v>
      </c>
      <c r="G96" s="491" t="s">
        <v>148</v>
      </c>
      <c r="H96" s="491" t="s">
        <v>149</v>
      </c>
    </row>
    <row r="97" spans="3:8">
      <c r="C97" s="492">
        <f>CHOOSE(Source!$R$27,Drilling_Input_Summary!F157,"","")</f>
        <v>3573640.8148215692</v>
      </c>
      <c r="D97" s="492">
        <f>CHOOSE(Source!$R$27,Drilling_Input_Summary!G157,Drilling_Input_Summary!E157,"")</f>
        <v>3419773.0046519306</v>
      </c>
      <c r="E97" s="492" t="str">
        <f>CHOOSE(Source!$R$27,"",Drilling_Input_Summary!F157,"")</f>
        <v/>
      </c>
      <c r="F97" s="492" t="str">
        <f>CHOOSE(Source!$R$27,"",Drilling_Input_Summary!G157,Drilling_Input_Summary!E157)</f>
        <v/>
      </c>
      <c r="G97" s="492" t="str">
        <f>CHOOSE(Source!$R$27,"","",Drilling_Input_Summary!F157)</f>
        <v/>
      </c>
      <c r="H97" s="492" t="str">
        <f>CHOOSE(Source!$R$27,"","",Drilling_Input_Summary!G157)</f>
        <v/>
      </c>
    </row>
    <row r="98" spans="3:8">
      <c r="C98" s="493"/>
      <c r="D98" s="493"/>
      <c r="E98" s="493"/>
      <c r="F98" s="493"/>
      <c r="G98" s="493"/>
      <c r="H98" s="493"/>
    </row>
    <row r="99" spans="3:8">
      <c r="C99" s="948" t="s">
        <v>0</v>
      </c>
      <c r="D99" s="949"/>
      <c r="E99" s="949"/>
      <c r="F99" s="950"/>
      <c r="G99" s="764"/>
      <c r="H99" s="764"/>
    </row>
    <row r="100" spans="3:8">
      <c r="C100" s="951"/>
      <c r="D100" s="952"/>
      <c r="E100" s="951"/>
      <c r="F100" s="952"/>
      <c r="G100" s="889"/>
      <c r="H100" s="889"/>
    </row>
    <row r="101" spans="3:8">
      <c r="C101" s="953"/>
      <c r="D101" s="954"/>
      <c r="E101" s="953"/>
      <c r="F101" s="954"/>
      <c r="G101" s="889"/>
      <c r="H101" s="889"/>
    </row>
    <row r="102" spans="3:8">
      <c r="C102" s="953"/>
      <c r="D102" s="954"/>
      <c r="E102" s="953"/>
      <c r="F102" s="954"/>
      <c r="G102" s="889"/>
      <c r="H102" s="889"/>
    </row>
    <row r="103" spans="3:8">
      <c r="C103" s="955"/>
      <c r="D103" s="956"/>
      <c r="E103" s="955"/>
      <c r="F103" s="956"/>
      <c r="G103" s="889"/>
      <c r="H103" s="889"/>
    </row>
    <row r="104" spans="3:8">
      <c r="C104" s="890" t="s">
        <v>565</v>
      </c>
      <c r="D104" s="891"/>
      <c r="E104" s="890" t="s">
        <v>898</v>
      </c>
      <c r="F104" s="891"/>
      <c r="G104" s="889"/>
      <c r="H104" s="889"/>
    </row>
    <row r="108" spans="3:8" ht="15" hidden="1" customHeight="1" thickBot="1">
      <c r="C108" s="913" t="s">
        <v>516</v>
      </c>
      <c r="D108" s="887"/>
      <c r="E108" s="887"/>
      <c r="F108" s="887"/>
      <c r="G108" s="887"/>
      <c r="H108" s="888"/>
    </row>
    <row r="109" spans="3:8" ht="14.65" hidden="1" customHeight="1">
      <c r="C109" s="914"/>
      <c r="D109" s="915"/>
      <c r="E109" s="915"/>
      <c r="F109" s="915"/>
      <c r="G109" s="915"/>
      <c r="H109" s="916"/>
    </row>
    <row r="110" spans="3:8" hidden="1">
      <c r="C110" s="914"/>
      <c r="D110" s="915"/>
      <c r="E110" s="915"/>
      <c r="F110" s="915"/>
      <c r="G110" s="915"/>
      <c r="H110" s="916"/>
    </row>
    <row r="111" spans="3:8" hidden="1">
      <c r="C111" s="548"/>
      <c r="D111" s="549"/>
      <c r="E111" s="549"/>
      <c r="F111" s="549"/>
      <c r="G111" s="549"/>
      <c r="H111" s="550"/>
    </row>
    <row r="112" spans="3:8" hidden="1">
      <c r="C112" s="548"/>
      <c r="D112" s="549"/>
      <c r="E112" s="549"/>
      <c r="F112" s="549"/>
      <c r="G112" s="549"/>
      <c r="H112" s="550"/>
    </row>
    <row r="113" spans="3:8" hidden="1">
      <c r="C113" s="548"/>
      <c r="D113" s="549"/>
      <c r="E113" s="549"/>
      <c r="F113" s="549"/>
      <c r="G113" s="549"/>
      <c r="H113" s="550"/>
    </row>
    <row r="114" spans="3:8" ht="15" hidden="1" customHeight="1">
      <c r="C114" s="548"/>
      <c r="D114" s="549"/>
      <c r="E114" s="549"/>
      <c r="F114" s="549"/>
      <c r="G114" s="549"/>
      <c r="H114" s="550"/>
    </row>
    <row r="115" spans="3:8" hidden="1">
      <c r="C115" s="548"/>
      <c r="D115" s="549"/>
      <c r="E115" s="549"/>
      <c r="F115" s="549"/>
      <c r="G115" s="549"/>
      <c r="H115" s="550"/>
    </row>
    <row r="116" spans="3:8" hidden="1">
      <c r="C116" s="548"/>
      <c r="D116" s="549"/>
      <c r="E116" s="549"/>
      <c r="F116" s="549"/>
      <c r="G116" s="549"/>
      <c r="H116" s="550"/>
    </row>
    <row r="117" spans="3:8" hidden="1">
      <c r="C117" s="548"/>
      <c r="D117" s="549"/>
      <c r="E117" s="549"/>
      <c r="F117" s="549"/>
      <c r="G117" s="549"/>
      <c r="H117" s="550"/>
    </row>
    <row r="118" spans="3:8" hidden="1">
      <c r="C118" s="548"/>
      <c r="D118" s="549"/>
      <c r="E118" s="549"/>
      <c r="F118" s="549"/>
      <c r="G118" s="549"/>
      <c r="H118" s="550"/>
    </row>
    <row r="119" spans="3:8" hidden="1">
      <c r="C119" s="548"/>
      <c r="D119" s="549"/>
      <c r="E119" s="549"/>
      <c r="F119" s="549"/>
      <c r="G119" s="549"/>
      <c r="H119" s="550"/>
    </row>
    <row r="120" spans="3:8" hidden="1">
      <c r="C120" s="548"/>
      <c r="D120" s="549"/>
      <c r="E120" s="549"/>
      <c r="F120" s="549"/>
      <c r="G120" s="549"/>
      <c r="H120" s="550"/>
    </row>
    <row r="121" spans="3:8" hidden="1">
      <c r="C121" s="548"/>
      <c r="D121" s="549"/>
      <c r="E121" s="549"/>
      <c r="F121" s="549"/>
      <c r="G121" s="549"/>
      <c r="H121" s="550"/>
    </row>
    <row r="122" spans="3:8" hidden="1">
      <c r="C122" s="548"/>
      <c r="D122" s="549"/>
      <c r="E122" s="549"/>
      <c r="F122" s="549"/>
      <c r="G122" s="549"/>
      <c r="H122" s="550"/>
    </row>
    <row r="123" spans="3:8" hidden="1">
      <c r="C123" s="548"/>
      <c r="D123" s="549"/>
      <c r="E123" s="549"/>
      <c r="F123" s="549"/>
      <c r="G123" s="549"/>
      <c r="H123" s="550"/>
    </row>
    <row r="124" spans="3:8" hidden="1">
      <c r="C124" s="548"/>
      <c r="D124" s="549"/>
      <c r="E124" s="549"/>
      <c r="F124" s="549"/>
      <c r="G124" s="549"/>
      <c r="H124" s="550"/>
    </row>
    <row r="125" spans="3:8" hidden="1">
      <c r="C125" s="548"/>
      <c r="D125" s="549"/>
      <c r="E125" s="549"/>
      <c r="F125" s="549"/>
      <c r="G125" s="549"/>
      <c r="H125" s="550"/>
    </row>
    <row r="126" spans="3:8" hidden="1">
      <c r="C126" s="548"/>
      <c r="D126" s="549"/>
      <c r="E126" s="549"/>
      <c r="F126" s="549"/>
      <c r="G126" s="549"/>
      <c r="H126" s="550"/>
    </row>
    <row r="127" spans="3:8" hidden="1">
      <c r="C127" s="548"/>
      <c r="D127" s="549"/>
      <c r="E127" s="549"/>
      <c r="F127" s="549"/>
      <c r="G127" s="549"/>
      <c r="H127" s="550"/>
    </row>
    <row r="128" spans="3:8" hidden="1">
      <c r="C128" s="548"/>
      <c r="D128" s="549"/>
      <c r="E128" s="549"/>
      <c r="F128" s="549"/>
      <c r="G128" s="549"/>
      <c r="H128" s="550"/>
    </row>
    <row r="129" spans="3:8" hidden="1">
      <c r="C129" s="548"/>
      <c r="D129" s="549"/>
      <c r="E129" s="549"/>
      <c r="F129" s="549"/>
      <c r="G129" s="549"/>
      <c r="H129" s="550"/>
    </row>
    <row r="130" spans="3:8" hidden="1">
      <c r="C130" s="548"/>
      <c r="D130" s="549"/>
      <c r="E130" s="549"/>
      <c r="F130" s="549"/>
      <c r="G130" s="549"/>
      <c r="H130" s="550"/>
    </row>
    <row r="131" spans="3:8" hidden="1">
      <c r="C131" s="548"/>
      <c r="D131" s="549"/>
      <c r="E131" s="549"/>
      <c r="F131" s="549"/>
      <c r="G131" s="549"/>
      <c r="H131" s="550"/>
    </row>
    <row r="132" spans="3:8" hidden="1">
      <c r="C132" s="548"/>
      <c r="D132" s="549"/>
      <c r="E132" s="549"/>
      <c r="F132" s="549"/>
      <c r="G132" s="549"/>
      <c r="H132" s="550"/>
    </row>
    <row r="133" spans="3:8" hidden="1">
      <c r="C133" s="548"/>
      <c r="D133" s="549"/>
      <c r="E133" s="549"/>
      <c r="F133" s="549"/>
      <c r="G133" s="549"/>
      <c r="H133" s="550"/>
    </row>
    <row r="134" spans="3:8" hidden="1">
      <c r="C134" s="551"/>
      <c r="D134" s="552"/>
      <c r="E134" s="552"/>
      <c r="F134" s="552"/>
      <c r="G134" s="552"/>
      <c r="H134" s="553"/>
    </row>
    <row r="135" spans="3:8" ht="15" hidden="1" customHeight="1">
      <c r="C135" s="904" t="s">
        <v>514</v>
      </c>
      <c r="D135" s="905"/>
      <c r="E135" s="905"/>
      <c r="F135" s="905"/>
      <c r="G135" s="905"/>
      <c r="H135" s="906"/>
    </row>
    <row r="136" spans="3:8" ht="15.75" hidden="1" thickBot="1">
      <c r="C136" s="907"/>
      <c r="D136" s="908"/>
      <c r="E136" s="908"/>
      <c r="F136" s="908"/>
      <c r="G136" s="908"/>
      <c r="H136" s="909"/>
    </row>
    <row r="137" spans="3:8" ht="21" customHeight="1"/>
    <row r="138" spans="3:8" ht="21" customHeight="1"/>
    <row r="139" spans="3:8" ht="21" customHeight="1"/>
    <row r="140" spans="3:8" ht="21" hidden="1" customHeight="1"/>
    <row r="141" spans="3:8" ht="21" hidden="1" customHeight="1"/>
    <row r="142" spans="3:8" ht="21" hidden="1" customHeight="1"/>
    <row r="143" spans="3:8" ht="15.75" hidden="1" customHeight="1">
      <c r="C143" s="449" t="s">
        <v>203</v>
      </c>
    </row>
    <row r="144" spans="3:8" hidden="1">
      <c r="C144" s="883" t="s">
        <v>518</v>
      </c>
      <c r="D144" s="883"/>
      <c r="E144" s="883"/>
      <c r="F144" s="883"/>
      <c r="G144" s="883"/>
      <c r="H144" s="883"/>
    </row>
    <row r="145" spans="3:8" hidden="1">
      <c r="C145" s="883" t="s">
        <v>519</v>
      </c>
      <c r="D145" s="883"/>
      <c r="E145" s="883"/>
      <c r="F145" s="883"/>
      <c r="G145" s="883"/>
      <c r="H145" s="883"/>
    </row>
    <row r="146" spans="3:8" hidden="1">
      <c r="C146" s="883" t="s">
        <v>520</v>
      </c>
      <c r="D146" s="883"/>
      <c r="E146" s="883"/>
      <c r="F146" s="883"/>
      <c r="G146" s="883"/>
      <c r="H146" s="883"/>
    </row>
    <row r="147" spans="3:8" ht="15.75" hidden="1" customHeight="1">
      <c r="C147" s="883" t="s">
        <v>521</v>
      </c>
      <c r="D147" s="883"/>
      <c r="E147" s="883"/>
      <c r="F147" s="883"/>
      <c r="G147" s="883"/>
      <c r="H147" s="883"/>
    </row>
    <row r="148" spans="3:8" ht="17.25" hidden="1" customHeight="1">
      <c r="C148" s="883" t="s">
        <v>522</v>
      </c>
      <c r="D148" s="883"/>
      <c r="E148" s="883"/>
      <c r="F148" s="883"/>
      <c r="G148" s="883"/>
      <c r="H148" s="883"/>
    </row>
    <row r="149" spans="3:8" hidden="1">
      <c r="C149" s="586"/>
    </row>
    <row r="150" spans="3:8" hidden="1">
      <c r="C150" s="587"/>
    </row>
    <row r="151" spans="3:8">
      <c r="C151" s="473"/>
    </row>
    <row r="152" spans="3:8">
      <c r="C152" s="473"/>
    </row>
    <row r="153" spans="3:8">
      <c r="C153" s="473"/>
    </row>
    <row r="154" spans="3:8">
      <c r="C154" s="473"/>
    </row>
    <row r="155" spans="3:8">
      <c r="C155" s="473"/>
    </row>
    <row r="156" spans="3:8">
      <c r="C156" s="473"/>
    </row>
  </sheetData>
  <autoFilter ref="A54:H86" xr:uid="{00000000-0009-0000-0000-000004000000}">
    <filterColumn colId="0">
      <filters>
        <filter val="TRUE"/>
      </filters>
    </filterColumn>
    <filterColumn colId="2" showButton="0"/>
    <filterColumn colId="3" showButton="0"/>
    <filterColumn colId="4" showButton="0"/>
    <filterColumn colId="5" showButton="0"/>
    <filterColumn colId="6" showButton="0"/>
  </autoFilter>
  <mergeCells count="80">
    <mergeCell ref="C3:C5"/>
    <mergeCell ref="H3:H4"/>
    <mergeCell ref="F65:H65"/>
    <mergeCell ref="G71:H71"/>
    <mergeCell ref="G95:H95"/>
    <mergeCell ref="D4:G4"/>
    <mergeCell ref="D5:G5"/>
    <mergeCell ref="D12:F12"/>
    <mergeCell ref="G12:H12"/>
    <mergeCell ref="D6:H6"/>
    <mergeCell ref="D7:H7"/>
    <mergeCell ref="D8:H8"/>
    <mergeCell ref="G78:H78"/>
    <mergeCell ref="G79:H79"/>
    <mergeCell ref="G80:H80"/>
    <mergeCell ref="D3:G3"/>
    <mergeCell ref="D9:H9"/>
    <mergeCell ref="C27:H27"/>
    <mergeCell ref="C18:H21"/>
    <mergeCell ref="F38:H38"/>
    <mergeCell ref="F39:H46"/>
    <mergeCell ref="F63:H63"/>
    <mergeCell ref="C54:H54"/>
    <mergeCell ref="F55:H55"/>
    <mergeCell ref="F61:H61"/>
    <mergeCell ref="F62:H62"/>
    <mergeCell ref="G72:H72"/>
    <mergeCell ref="F56:H56"/>
    <mergeCell ref="F57:H57"/>
    <mergeCell ref="F58:H58"/>
    <mergeCell ref="F59:H59"/>
    <mergeCell ref="F60:H60"/>
    <mergeCell ref="F66:H66"/>
    <mergeCell ref="C47:H52"/>
    <mergeCell ref="F37:H37"/>
    <mergeCell ref="C148:H148"/>
    <mergeCell ref="C135:H136"/>
    <mergeCell ref="F64:H64"/>
    <mergeCell ref="C108:H108"/>
    <mergeCell ref="C109:H110"/>
    <mergeCell ref="G84:H84"/>
    <mergeCell ref="G86:H86"/>
    <mergeCell ref="C92:H93"/>
    <mergeCell ref="C91:H91"/>
    <mergeCell ref="C89:H89"/>
    <mergeCell ref="F67:H67"/>
    <mergeCell ref="F68:H68"/>
    <mergeCell ref="F70:H70"/>
    <mergeCell ref="F69:H69"/>
    <mergeCell ref="C145:H145"/>
    <mergeCell ref="C147:H147"/>
    <mergeCell ref="C146:H146"/>
    <mergeCell ref="G81:H81"/>
    <mergeCell ref="G82:H82"/>
    <mergeCell ref="C144:H144"/>
    <mergeCell ref="C88:H88"/>
    <mergeCell ref="G100:H104"/>
    <mergeCell ref="C104:D104"/>
    <mergeCell ref="E104:F104"/>
    <mergeCell ref="C99:F99"/>
    <mergeCell ref="C100:D103"/>
    <mergeCell ref="E100:F103"/>
    <mergeCell ref="G83:H83"/>
    <mergeCell ref="C95:D95"/>
    <mergeCell ref="E95:F95"/>
    <mergeCell ref="G73:H73"/>
    <mergeCell ref="G74:H74"/>
    <mergeCell ref="G75:H75"/>
    <mergeCell ref="G76:H76"/>
    <mergeCell ref="G77:H77"/>
    <mergeCell ref="O13:P13"/>
    <mergeCell ref="D13:H13"/>
    <mergeCell ref="C22:H25"/>
    <mergeCell ref="C10:C11"/>
    <mergeCell ref="D10:H11"/>
    <mergeCell ref="K13:L13"/>
    <mergeCell ref="M13:N13"/>
    <mergeCell ref="D14:H14"/>
    <mergeCell ref="D15:H15"/>
    <mergeCell ref="C17:H17"/>
  </mergeCells>
  <dataValidations count="4">
    <dataValidation allowBlank="1" showInputMessage="1" showErrorMessage="1" prompt="Diisi nilai kontrak Rig per Day_x000a_Mohon dicek kembali angkanya." sqref="D69:E69" xr:uid="{00000000-0002-0000-0400-000000000000}"/>
    <dataValidation allowBlank="1" showInputMessage="1" showErrorMessage="1" prompt="Diisi sesuai dengan latar belakang project yang sudah didiskusikan dengan fungsi teknis SKK Migas. Termasuk target produksi." sqref="C18:H21" xr:uid="{00000000-0002-0000-0400-000001000000}"/>
    <dataValidation allowBlank="1" showInputMessage="1" showErrorMessage="1" prompt="Diisi seuai dengan line wellsite prep and access road_x000a_Mohon dicek kembali angkanya." sqref="D70:E70" xr:uid="{00000000-0002-0000-0400-000002000000}"/>
    <dataValidation allowBlank="1" showInputMessage="1" showErrorMessage="1" prompt="Diisi informasi terkait dengan acuan teknis dan perubahan persetujuan hari operasi" sqref="F38:H38" xr:uid="{00000000-0002-0000-0400-000003000000}"/>
  </dataValidations>
  <hyperlinks>
    <hyperlink ref="D14" r:id="rId1" display="aris.atmiaji@pertamina.com / 08119425574" xr:uid="{00000000-0004-0000-0400-000000000000}"/>
  </hyperlinks>
  <pageMargins left="0.69930555555555596" right="0.69930555555555596" top="0.75" bottom="0.75" header="0.3" footer="0.3"/>
  <pageSetup paperSize="9" scale="88" fitToHeight="0" orientation="portrait" r:id="rId2"/>
  <rowBreaks count="1" manualBreakCount="1">
    <brk id="52" min="1" max="8" man="1"/>
  </rowBreaks>
  <drawing r:id="rId3"/>
  <extLst>
    <ext xmlns:x14="http://schemas.microsoft.com/office/spreadsheetml/2009/9/main" uri="{CCE6A557-97BC-4b89-ADB6-D9C93CAAB3DF}">
      <x14:dataValidations xmlns:xm="http://schemas.microsoft.com/office/excel/2006/main" count="14">
        <x14:dataValidation type="list" allowBlank="1" showInputMessage="1" showErrorMessage="1" xr:uid="{00000000-0002-0000-0400-000004000000}">
          <x14:formula1>
            <xm:f>Source!$D$4:$D$5</xm:f>
          </x14:formula1>
          <xm:sqref>H28</xm:sqref>
        </x14:dataValidation>
        <x14:dataValidation type="list" allowBlank="1" showInputMessage="1" showErrorMessage="1" xr:uid="{00000000-0002-0000-0400-000005000000}">
          <x14:formula1>
            <xm:f>Source!$Q$4:$Q$5</xm:f>
          </x14:formula1>
          <xm:sqref>C12</xm:sqref>
        </x14:dataValidation>
        <x14:dataValidation type="list" allowBlank="1" showInputMessage="1" showErrorMessage="1" xr:uid="{00000000-0002-0000-0400-000006000000}">
          <x14:formula1>
            <xm:f>Source!$E$4:$E$6</xm:f>
          </x14:formula1>
          <xm:sqref>D28</xm:sqref>
        </x14:dataValidation>
        <x14:dataValidation type="list" allowBlank="1" showInputMessage="1" showErrorMessage="1" xr:uid="{00000000-0002-0000-0400-000007000000}">
          <x14:formula1>
            <xm:f>Source!$J$4:$J$6</xm:f>
          </x14:formula1>
          <xm:sqref>H33</xm:sqref>
        </x14:dataValidation>
        <x14:dataValidation type="list" allowBlank="1" showInputMessage="1" showErrorMessage="1" xr:uid="{00000000-0002-0000-0400-000008000000}">
          <x14:formula1>
            <xm:f>Source!$G$4:$G$11</xm:f>
          </x14:formula1>
          <xm:sqref>D30</xm:sqref>
        </x14:dataValidation>
        <x14:dataValidation type="list" allowBlank="1" showInputMessage="1" showErrorMessage="1" xr:uid="{00000000-0002-0000-0400-000009000000}">
          <x14:formula1>
            <xm:f>Source!$F$4:$F$5</xm:f>
          </x14:formula1>
          <xm:sqref>D29</xm:sqref>
        </x14:dataValidation>
        <x14:dataValidation type="list" allowBlank="1" showInputMessage="1" showErrorMessage="1" xr:uid="{00000000-0002-0000-0400-00000A000000}">
          <x14:formula1>
            <xm:f>Source!$H$4:$H$8</xm:f>
          </x14:formula1>
          <xm:sqref>D31</xm:sqref>
        </x14:dataValidation>
        <x14:dataValidation type="list" allowBlank="1" showInputMessage="1" showErrorMessage="1" xr:uid="{00000000-0002-0000-0400-00000B000000}">
          <x14:formula1>
            <xm:f>Source!$K$4:$K$6</xm:f>
          </x14:formula1>
          <xm:sqref>D32</xm:sqref>
        </x14:dataValidation>
        <x14:dataValidation type="list" allowBlank="1" showInputMessage="1" showErrorMessage="1" xr:uid="{00000000-0002-0000-0400-00000C000000}">
          <x14:formula1>
            <xm:f>Source!$I$4:$I$5</xm:f>
          </x14:formula1>
          <xm:sqref>H31</xm:sqref>
        </x14:dataValidation>
        <x14:dataValidation type="list" allowBlank="1" showInputMessage="1" showErrorMessage="1" xr:uid="{00000000-0002-0000-0400-00000D000000}">
          <x14:formula1>
            <xm:f>Source!$P$4:$P$5</xm:f>
          </x14:formula1>
          <xm:sqref>H32 H34 H29:H30</xm:sqref>
        </x14:dataValidation>
        <x14:dataValidation type="list" allowBlank="1" showInputMessage="1" showErrorMessage="1" xr:uid="{00000000-0002-0000-0400-00000E000000}">
          <x14:formula1>
            <xm:f>Source!$M$4:$M$10</xm:f>
          </x14:formula1>
          <xm:sqref>D33</xm:sqref>
        </x14:dataValidation>
        <x14:dataValidation type="list" allowBlank="1" showInputMessage="1" showErrorMessage="1" xr:uid="{00000000-0002-0000-0400-00000F000000}">
          <x14:formula1>
            <xm:f>Source!$B$4:$B$5</xm:f>
          </x14:formula1>
          <xm:sqref>D35</xm:sqref>
        </x14:dataValidation>
        <x14:dataValidation type="list" allowBlank="1" showInputMessage="1" showErrorMessage="1" xr:uid="{00000000-0002-0000-0400-000010000000}">
          <x14:formula1>
            <xm:f>Source!$N$4:$N$13</xm:f>
          </x14:formula1>
          <xm:sqref>D34</xm:sqref>
        </x14:dataValidation>
        <x14:dataValidation type="list" allowBlank="1" showInputMessage="1" showErrorMessage="1" xr:uid="{00000000-0002-0000-0400-000011000000}">
          <x14:formula1>
            <xm:f>'file:///D:\Users\arizona\Library\Containers\com.microsoft.Excel\Data\Documents\C:\Users\dwiyananta\Desktop\7 Pemboran JAS\20-190-794-OO Pemboran Sumur JAS-16ST\[Drilling Input 20-190-794-OO Pemboran JAS-16ST KKKS PT. Pertamina EP.xlsx]Source'!#REF!</xm:f>
          </x14:formula1>
          <xm:sqref>G12:H12</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9">
    <tabColor rgb="FFFFFF00"/>
  </sheetPr>
  <dimension ref="A1:CZ631"/>
  <sheetViews>
    <sheetView showGridLines="0" tabSelected="1" zoomScale="85" zoomScaleNormal="110" workbookViewId="0">
      <pane xSplit="16" ySplit="6" topLeftCell="Q426" activePane="bottomRight" state="frozen"/>
      <selection pane="topRight" activeCell="Q1" sqref="Q1"/>
      <selection pane="bottomLeft" activeCell="A7" sqref="A7"/>
      <selection pane="bottomRight" activeCell="U451" sqref="U451"/>
    </sheetView>
  </sheetViews>
  <sheetFormatPr defaultColWidth="14.140625" defaultRowHeight="15" customHeight="1"/>
  <cols>
    <col min="1" max="1" width="1.140625" customWidth="1"/>
    <col min="2" max="2" width="4.140625" customWidth="1"/>
    <col min="3" max="3" width="66.140625" customWidth="1"/>
    <col min="4" max="4" width="14.85546875" hidden="1" customWidth="1"/>
    <col min="5" max="5" width="15.85546875" hidden="1" customWidth="1"/>
    <col min="6" max="6" width="7.85546875" hidden="1" customWidth="1"/>
    <col min="7" max="7" width="7.85546875" customWidth="1"/>
    <col min="8" max="8" width="11.85546875" customWidth="1"/>
    <col min="9" max="9" width="14.85546875" customWidth="1"/>
    <col min="10" max="10" width="15.85546875" customWidth="1"/>
    <col min="11" max="11" width="14.85546875" customWidth="1"/>
    <col min="12" max="12" width="15.85546875" style="335" customWidth="1"/>
    <col min="13" max="13" width="14.85546875" customWidth="1"/>
    <col min="14" max="14" width="14.85546875" hidden="1" customWidth="1"/>
    <col min="15" max="15" width="15.85546875" hidden="1" customWidth="1"/>
    <col min="16" max="16" width="13.42578125" hidden="1" customWidth="1"/>
    <col min="17" max="17" width="14.85546875" style="335" customWidth="1"/>
    <col min="18" max="18" width="15.85546875" style="335" customWidth="1"/>
    <col min="19" max="19" width="15.140625" customWidth="1"/>
    <col min="20" max="20" width="10.85546875" customWidth="1"/>
    <col min="21" max="21" width="11.140625" customWidth="1"/>
    <col min="22" max="22" width="12.42578125" customWidth="1"/>
    <col min="23" max="25" width="12.42578125" hidden="1" customWidth="1"/>
    <col min="26" max="26" width="14.85546875" hidden="1" customWidth="1"/>
    <col min="27" max="27" width="15.85546875" hidden="1" customWidth="1"/>
    <col min="28" max="28" width="7.85546875" hidden="1" customWidth="1"/>
    <col min="29" max="29" width="14.85546875" customWidth="1"/>
    <col min="30" max="30" width="15.85546875" customWidth="1"/>
    <col min="31" max="31" width="12.85546875" bestFit="1" customWidth="1"/>
    <col min="32" max="32" width="10.85546875" customWidth="1"/>
    <col min="33" max="33" width="11.140625" customWidth="1"/>
    <col min="34" max="34" width="12.42578125" customWidth="1"/>
    <col min="35" max="35" width="14.85546875" hidden="1" customWidth="1"/>
    <col min="36" max="36" width="15.85546875" hidden="1" customWidth="1"/>
    <col min="37" max="37" width="7.85546875" hidden="1" customWidth="1"/>
    <col min="38" max="38" width="14.85546875" customWidth="1"/>
    <col min="39" max="39" width="15.85546875" customWidth="1"/>
    <col min="40" max="40" width="12.85546875" bestFit="1" customWidth="1"/>
    <col min="41" max="41" width="10.85546875" customWidth="1"/>
    <col min="42" max="42" width="11.140625" customWidth="1"/>
    <col min="43" max="43" width="12.42578125" customWidth="1"/>
    <col min="44" max="44" width="14.85546875" hidden="1" customWidth="1"/>
    <col min="45" max="45" width="15.85546875" hidden="1" customWidth="1"/>
    <col min="46" max="46" width="7.85546875" hidden="1" customWidth="1"/>
    <col min="47" max="47" width="14.85546875" customWidth="1"/>
    <col min="48" max="48" width="15.85546875" customWidth="1"/>
    <col min="49" max="49" width="12.42578125" bestFit="1" customWidth="1"/>
    <col min="50" max="50" width="10.85546875" customWidth="1"/>
    <col min="51" max="51" width="11.140625" customWidth="1"/>
    <col min="52" max="52" width="12.42578125" customWidth="1"/>
    <col min="53" max="53" width="14.85546875" hidden="1" customWidth="1"/>
    <col min="54" max="54" width="15.85546875" hidden="1" customWidth="1"/>
    <col min="55" max="55" width="7.85546875" hidden="1" customWidth="1"/>
    <col min="56" max="56" width="14.85546875" customWidth="1"/>
    <col min="57" max="57" width="15.85546875" customWidth="1"/>
    <col min="58" max="58" width="12.42578125" bestFit="1" customWidth="1"/>
    <col min="59" max="59" width="10.85546875" customWidth="1"/>
    <col min="60" max="60" width="11.140625" customWidth="1"/>
    <col min="61" max="61" width="12.42578125" customWidth="1"/>
    <col min="62" max="62" width="14.85546875" hidden="1" customWidth="1"/>
    <col min="63" max="63" width="15.85546875" hidden="1" customWidth="1"/>
    <col min="64" max="64" width="7.85546875" hidden="1" customWidth="1"/>
    <col min="65" max="65" width="14.85546875" customWidth="1"/>
    <col min="66" max="66" width="15.85546875" customWidth="1"/>
    <col min="67" max="67" width="12.42578125" bestFit="1" customWidth="1"/>
    <col min="68" max="68" width="10.85546875" customWidth="1"/>
    <col min="69" max="69" width="11.140625" customWidth="1"/>
    <col min="70" max="70" width="12.42578125" customWidth="1"/>
    <col min="71" max="71" width="14.85546875" hidden="1" customWidth="1"/>
    <col min="72" max="72" width="15.85546875" hidden="1" customWidth="1"/>
    <col min="73" max="73" width="7.85546875" hidden="1" customWidth="1"/>
    <col min="74" max="74" width="14.85546875" hidden="1" customWidth="1"/>
    <col min="75" max="75" width="15.85546875" hidden="1" customWidth="1"/>
    <col min="76" max="76" width="12.85546875" hidden="1" customWidth="1"/>
    <col min="77" max="77" width="10.85546875" hidden="1" customWidth="1"/>
    <col min="78" max="78" width="11.140625" hidden="1" customWidth="1"/>
    <col min="79" max="79" width="12.42578125" hidden="1" customWidth="1"/>
    <col min="80" max="80" width="14.85546875" hidden="1" customWidth="1"/>
    <col min="81" max="81" width="15.85546875" hidden="1" customWidth="1"/>
    <col min="82" max="82" width="7.85546875" hidden="1" customWidth="1"/>
    <col min="83" max="83" width="14.85546875" hidden="1" customWidth="1"/>
    <col min="84" max="84" width="15.85546875" hidden="1" customWidth="1"/>
    <col min="85" max="85" width="12.42578125" hidden="1" customWidth="1"/>
    <col min="86" max="86" width="10.85546875" hidden="1" customWidth="1"/>
    <col min="87" max="87" width="11.140625" hidden="1" customWidth="1"/>
    <col min="88" max="88" width="12.42578125" hidden="1" customWidth="1"/>
    <col min="89" max="89" width="14.85546875" hidden="1" customWidth="1"/>
    <col min="90" max="90" width="15.85546875" hidden="1" customWidth="1"/>
    <col min="91" max="91" width="7.85546875" hidden="1" customWidth="1"/>
    <col min="92" max="92" width="14.85546875" hidden="1" customWidth="1"/>
    <col min="93" max="93" width="15.85546875" hidden="1" customWidth="1"/>
    <col min="94" max="94" width="12.85546875" hidden="1" customWidth="1"/>
    <col min="95" max="95" width="10.85546875" hidden="1" customWidth="1"/>
    <col min="96" max="96" width="11.140625" hidden="1" customWidth="1"/>
    <col min="97" max="97" width="12.42578125" hidden="1" customWidth="1"/>
    <col min="98" max="98" width="3" customWidth="1"/>
    <col min="99" max="100" width="11" customWidth="1"/>
    <col min="101" max="101" width="2.85546875" customWidth="1"/>
    <col min="102" max="102" width="57" customWidth="1"/>
    <col min="103" max="103" width="52" customWidth="1"/>
    <col min="104" max="104" width="8.85546875" customWidth="1"/>
  </cols>
  <sheetData>
    <row r="1" spans="1:103">
      <c r="A1" s="138"/>
      <c r="B1" s="139"/>
      <c r="C1" s="139"/>
      <c r="D1" s="139"/>
      <c r="E1" s="139"/>
      <c r="F1" s="139"/>
      <c r="G1" s="1033" t="s">
        <v>271</v>
      </c>
      <c r="H1" s="1034"/>
      <c r="I1" s="1034"/>
      <c r="J1" s="1034"/>
      <c r="K1" s="1034"/>
      <c r="L1" s="1034"/>
      <c r="M1" s="1035"/>
      <c r="N1" s="1029" t="str">
        <f>Drilling_Input_Summary!J11</f>
        <v>1. Sumur Pendopo Tipe 2</v>
      </c>
      <c r="O1" s="1029"/>
      <c r="P1" s="1029"/>
      <c r="Q1" s="1029"/>
      <c r="R1" s="1029"/>
      <c r="S1" s="1029"/>
      <c r="T1" s="1029"/>
      <c r="U1" s="1029"/>
      <c r="V1" s="1030"/>
      <c r="W1" s="591"/>
      <c r="X1" s="591"/>
      <c r="Y1" s="591"/>
      <c r="Z1" s="1029" t="str">
        <f>Drilling_Input_Summary!J12</f>
        <v>2. Sumur Pendopo Tipe 2</v>
      </c>
      <c r="AA1" s="1029"/>
      <c r="AB1" s="1029"/>
      <c r="AC1" s="1029"/>
      <c r="AD1" s="1029"/>
      <c r="AE1" s="1029"/>
      <c r="AF1" s="1029"/>
      <c r="AG1" s="1029"/>
      <c r="AH1" s="1030"/>
      <c r="AI1" s="1029" t="str">
        <f>Drilling_Input_Summary!J13</f>
        <v>3. Sumur Pendopo Tipe 2</v>
      </c>
      <c r="AJ1" s="1029"/>
      <c r="AK1" s="1029"/>
      <c r="AL1" s="1029"/>
      <c r="AM1" s="1029"/>
      <c r="AN1" s="1029"/>
      <c r="AO1" s="1029"/>
      <c r="AP1" s="1029"/>
      <c r="AQ1" s="1030"/>
      <c r="AR1" s="1029" t="str">
        <f>Drilling_Input_Summary!J14</f>
        <v>4. Sumur Pendopo Tipe 2</v>
      </c>
      <c r="AS1" s="1029"/>
      <c r="AT1" s="1029"/>
      <c r="AU1" s="1029"/>
      <c r="AV1" s="1029"/>
      <c r="AW1" s="1029"/>
      <c r="AX1" s="1029"/>
      <c r="AY1" s="1029"/>
      <c r="AZ1" s="1030"/>
      <c r="BA1" s="1029" t="str">
        <f>Drilling_Input_Summary!J15</f>
        <v>5. Sumur Pendopo Tipe 4</v>
      </c>
      <c r="BB1" s="1029"/>
      <c r="BC1" s="1029"/>
      <c r="BD1" s="1029"/>
      <c r="BE1" s="1029"/>
      <c r="BF1" s="1029"/>
      <c r="BG1" s="1029"/>
      <c r="BH1" s="1029"/>
      <c r="BI1" s="1030"/>
      <c r="BJ1" s="1029" t="str">
        <f>Drilling_Input_Summary!J16</f>
        <v>6. Sumur Pendopo Tipe 4</v>
      </c>
      <c r="BK1" s="1029"/>
      <c r="BL1" s="1029"/>
      <c r="BM1" s="1029"/>
      <c r="BN1" s="1029"/>
      <c r="BO1" s="1029"/>
      <c r="BP1" s="1029"/>
      <c r="BQ1" s="1029"/>
      <c r="BR1" s="1030"/>
      <c r="BS1" s="1029">
        <f>Drilling_Input_Summary!J17</f>
        <v>0</v>
      </c>
      <c r="BT1" s="1029"/>
      <c r="BU1" s="1029"/>
      <c r="BV1" s="1029"/>
      <c r="BW1" s="1029"/>
      <c r="BX1" s="1029"/>
      <c r="BY1" s="1029"/>
      <c r="BZ1" s="1029"/>
      <c r="CA1" s="1030"/>
      <c r="CB1" s="1029">
        <f>Drilling_Input_Summary!J18</f>
        <v>0</v>
      </c>
      <c r="CC1" s="1029"/>
      <c r="CD1" s="1029"/>
      <c r="CE1" s="1029"/>
      <c r="CF1" s="1029"/>
      <c r="CG1" s="1029"/>
      <c r="CH1" s="1029"/>
      <c r="CI1" s="1029"/>
      <c r="CJ1" s="1030"/>
      <c r="CK1" s="1029">
        <f>Drilling_Input_Summary!J19</f>
        <v>0</v>
      </c>
      <c r="CL1" s="1029"/>
      <c r="CM1" s="1029"/>
      <c r="CN1" s="1029"/>
      <c r="CO1" s="1029"/>
      <c r="CP1" s="1029"/>
      <c r="CQ1" s="1029"/>
      <c r="CR1" s="1029"/>
      <c r="CS1" s="1030"/>
      <c r="CT1" s="169"/>
      <c r="CU1" s="208"/>
      <c r="CV1" s="169"/>
      <c r="CW1" s="169"/>
      <c r="CX1" s="209"/>
      <c r="CY1" s="209"/>
    </row>
    <row r="2" spans="1:103" ht="21.75" thickBot="1">
      <c r="A2" s="138"/>
      <c r="B2" s="140" t="s">
        <v>0</v>
      </c>
      <c r="C2" s="139"/>
      <c r="D2" s="139"/>
      <c r="E2" s="139"/>
      <c r="F2" s="139"/>
      <c r="G2" s="1036"/>
      <c r="H2" s="1037"/>
      <c r="I2" s="1037"/>
      <c r="J2" s="1037"/>
      <c r="K2" s="1037"/>
      <c r="L2" s="1037"/>
      <c r="M2" s="1038"/>
      <c r="N2" s="1031"/>
      <c r="O2" s="1031"/>
      <c r="P2" s="1031"/>
      <c r="Q2" s="1031"/>
      <c r="R2" s="1031"/>
      <c r="S2" s="1031"/>
      <c r="T2" s="1031"/>
      <c r="U2" s="1031"/>
      <c r="V2" s="1032"/>
      <c r="W2" s="592"/>
      <c r="X2" s="592"/>
      <c r="Y2" s="592"/>
      <c r="Z2" s="1031"/>
      <c r="AA2" s="1031"/>
      <c r="AB2" s="1031"/>
      <c r="AC2" s="1031"/>
      <c r="AD2" s="1031"/>
      <c r="AE2" s="1031"/>
      <c r="AF2" s="1031"/>
      <c r="AG2" s="1031"/>
      <c r="AH2" s="1032"/>
      <c r="AI2" s="1031"/>
      <c r="AJ2" s="1031"/>
      <c r="AK2" s="1031"/>
      <c r="AL2" s="1031"/>
      <c r="AM2" s="1031"/>
      <c r="AN2" s="1031"/>
      <c r="AO2" s="1031"/>
      <c r="AP2" s="1031"/>
      <c r="AQ2" s="1032"/>
      <c r="AR2" s="1031"/>
      <c r="AS2" s="1031"/>
      <c r="AT2" s="1031"/>
      <c r="AU2" s="1031"/>
      <c r="AV2" s="1031"/>
      <c r="AW2" s="1031"/>
      <c r="AX2" s="1031"/>
      <c r="AY2" s="1031"/>
      <c r="AZ2" s="1032"/>
      <c r="BA2" s="1031"/>
      <c r="BB2" s="1031"/>
      <c r="BC2" s="1031"/>
      <c r="BD2" s="1031"/>
      <c r="BE2" s="1031"/>
      <c r="BF2" s="1031"/>
      <c r="BG2" s="1031"/>
      <c r="BH2" s="1031"/>
      <c r="BI2" s="1032"/>
      <c r="BJ2" s="1031"/>
      <c r="BK2" s="1031"/>
      <c r="BL2" s="1031"/>
      <c r="BM2" s="1031"/>
      <c r="BN2" s="1031"/>
      <c r="BO2" s="1031"/>
      <c r="BP2" s="1031"/>
      <c r="BQ2" s="1031"/>
      <c r="BR2" s="1032"/>
      <c r="BS2" s="1031"/>
      <c r="BT2" s="1031"/>
      <c r="BU2" s="1031"/>
      <c r="BV2" s="1031"/>
      <c r="BW2" s="1031"/>
      <c r="BX2" s="1031"/>
      <c r="BY2" s="1031"/>
      <c r="BZ2" s="1031"/>
      <c r="CA2" s="1032"/>
      <c r="CB2" s="1031"/>
      <c r="CC2" s="1031"/>
      <c r="CD2" s="1031"/>
      <c r="CE2" s="1031"/>
      <c r="CF2" s="1031"/>
      <c r="CG2" s="1031"/>
      <c r="CH2" s="1031"/>
      <c r="CI2" s="1031"/>
      <c r="CJ2" s="1032"/>
      <c r="CK2" s="1031"/>
      <c r="CL2" s="1031"/>
      <c r="CM2" s="1031"/>
      <c r="CN2" s="1031"/>
      <c r="CO2" s="1031"/>
      <c r="CP2" s="1031"/>
      <c r="CQ2" s="1031"/>
      <c r="CR2" s="1031"/>
      <c r="CS2" s="1032"/>
      <c r="CT2" s="169"/>
      <c r="CU2" s="208"/>
      <c r="CV2" s="169"/>
      <c r="CW2" s="169"/>
      <c r="CX2" s="209"/>
      <c r="CY2" s="209"/>
    </row>
    <row r="3" spans="1:103" ht="22.15" hidden="1" customHeight="1" thickBot="1">
      <c r="A3" s="138"/>
      <c r="B3" s="141" t="s">
        <v>1</v>
      </c>
      <c r="C3" s="139"/>
      <c r="D3" s="142"/>
      <c r="E3" s="142"/>
      <c r="F3" s="139"/>
      <c r="G3" s="139"/>
      <c r="H3" s="142"/>
      <c r="I3" s="142"/>
      <c r="J3" s="142"/>
      <c r="K3" s="142"/>
      <c r="L3" s="785"/>
      <c r="M3" s="139"/>
      <c r="N3" s="142"/>
      <c r="O3" s="142"/>
      <c r="P3" s="139"/>
      <c r="Q3" s="785"/>
      <c r="R3" s="785"/>
      <c r="S3" s="142"/>
      <c r="T3" s="139"/>
      <c r="U3" s="139"/>
      <c r="V3" s="139"/>
      <c r="W3" s="139"/>
      <c r="X3" s="139"/>
      <c r="Y3" s="139"/>
      <c r="Z3" s="142"/>
      <c r="AA3" s="142"/>
      <c r="AB3" s="139"/>
      <c r="AC3" s="142"/>
      <c r="AD3" s="142"/>
      <c r="AE3" s="142"/>
      <c r="AF3" s="139"/>
      <c r="AG3" s="139"/>
      <c r="AH3" s="139"/>
      <c r="AI3" s="142"/>
      <c r="AJ3" s="142"/>
      <c r="AK3" s="139"/>
      <c r="AL3" s="142"/>
      <c r="AM3" s="142"/>
      <c r="AN3" s="142"/>
      <c r="AO3" s="139"/>
      <c r="AP3" s="139"/>
      <c r="AQ3" s="139"/>
      <c r="AR3" s="142"/>
      <c r="AS3" s="142"/>
      <c r="AT3" s="139"/>
      <c r="AU3" s="142"/>
      <c r="AV3" s="142"/>
      <c r="AW3" s="142"/>
      <c r="AX3" s="139"/>
      <c r="AY3" s="139"/>
      <c r="AZ3" s="139"/>
      <c r="BA3" s="142"/>
      <c r="BB3" s="142"/>
      <c r="BC3" s="139"/>
      <c r="BD3" s="142"/>
      <c r="BE3" s="142"/>
      <c r="BF3" s="142"/>
      <c r="BG3" s="139"/>
      <c r="BH3" s="139"/>
      <c r="BI3" s="139"/>
      <c r="BJ3" s="142"/>
      <c r="BK3" s="142"/>
      <c r="BL3" s="139"/>
      <c r="BM3" s="142"/>
      <c r="BN3" s="142"/>
      <c r="BO3" s="142"/>
      <c r="BP3" s="139"/>
      <c r="BQ3" s="139"/>
      <c r="BR3" s="139"/>
      <c r="BS3" s="142"/>
      <c r="BT3" s="142"/>
      <c r="BU3" s="139"/>
      <c r="BV3" s="142"/>
      <c r="BW3" s="142"/>
      <c r="BX3" s="142"/>
      <c r="BY3" s="139"/>
      <c r="BZ3" s="139"/>
      <c r="CA3" s="139"/>
      <c r="CB3" s="142"/>
      <c r="CC3" s="142"/>
      <c r="CD3" s="139"/>
      <c r="CE3" s="142"/>
      <c r="CF3" s="142"/>
      <c r="CG3" s="142"/>
      <c r="CH3" s="139"/>
      <c r="CI3" s="139"/>
      <c r="CJ3" s="139"/>
      <c r="CK3" s="142"/>
      <c r="CL3" s="142"/>
      <c r="CM3" s="139"/>
      <c r="CN3" s="142"/>
      <c r="CO3" s="142"/>
      <c r="CP3" s="142"/>
      <c r="CQ3" s="139"/>
      <c r="CR3" s="139"/>
      <c r="CS3" s="139"/>
      <c r="CT3" s="169"/>
      <c r="CU3" s="208"/>
      <c r="CV3" s="169"/>
      <c r="CW3" s="169"/>
      <c r="CX3" s="209"/>
      <c r="CY3" s="209"/>
    </row>
    <row r="4" spans="1:103" ht="15.95" hidden="1" customHeight="1" thickBot="1">
      <c r="A4" s="138"/>
      <c r="B4" s="143"/>
      <c r="C4" s="139"/>
      <c r="D4" s="142"/>
      <c r="E4" s="142"/>
      <c r="F4" s="139"/>
      <c r="G4" s="139"/>
      <c r="H4" s="142"/>
      <c r="I4" s="142"/>
      <c r="J4" s="142"/>
      <c r="K4" s="142"/>
      <c r="L4" s="785"/>
      <c r="M4" s="139"/>
      <c r="N4" s="142"/>
      <c r="O4" s="142"/>
      <c r="P4" s="139"/>
      <c r="Q4" s="785"/>
      <c r="R4" s="785"/>
      <c r="S4" s="142"/>
      <c r="T4" s="139"/>
      <c r="U4" s="139"/>
      <c r="V4" s="139"/>
      <c r="W4" s="139"/>
      <c r="X4" s="139"/>
      <c r="Y4" s="139"/>
      <c r="Z4" s="142"/>
      <c r="AA4" s="142"/>
      <c r="AB4" s="139"/>
      <c r="AC4" s="142"/>
      <c r="AD4" s="142"/>
      <c r="AE4" s="142"/>
      <c r="AF4" s="139"/>
      <c r="AG4" s="139"/>
      <c r="AH4" s="139"/>
      <c r="AI4" s="142"/>
      <c r="AJ4" s="142"/>
      <c r="AK4" s="139"/>
      <c r="AL4" s="142"/>
      <c r="AM4" s="142"/>
      <c r="AN4" s="142"/>
      <c r="AO4" s="139"/>
      <c r="AP4" s="139"/>
      <c r="AQ4" s="139"/>
      <c r="AR4" s="142"/>
      <c r="AS4" s="142"/>
      <c r="AT4" s="139"/>
      <c r="AU4" s="142"/>
      <c r="AV4" s="142"/>
      <c r="AW4" s="142"/>
      <c r="AX4" s="139"/>
      <c r="AY4" s="139"/>
      <c r="AZ4" s="139"/>
      <c r="BA4" s="142"/>
      <c r="BB4" s="142"/>
      <c r="BC4" s="139"/>
      <c r="BD4" s="142"/>
      <c r="BE4" s="142"/>
      <c r="BF4" s="142"/>
      <c r="BG4" s="139"/>
      <c r="BH4" s="139"/>
      <c r="BI4" s="139"/>
      <c r="BJ4" s="142"/>
      <c r="BK4" s="142"/>
      <c r="BL4" s="139"/>
      <c r="BM4" s="142"/>
      <c r="BN4" s="142"/>
      <c r="BO4" s="142"/>
      <c r="BP4" s="139"/>
      <c r="BQ4" s="139"/>
      <c r="BR4" s="139"/>
      <c r="BS4" s="142"/>
      <c r="BT4" s="142"/>
      <c r="BU4" s="139"/>
      <c r="BV4" s="142"/>
      <c r="BW4" s="142"/>
      <c r="BX4" s="142"/>
      <c r="BY4" s="139"/>
      <c r="BZ4" s="139"/>
      <c r="CA4" s="139"/>
      <c r="CB4" s="142"/>
      <c r="CC4" s="142"/>
      <c r="CD4" s="139"/>
      <c r="CE4" s="142"/>
      <c r="CF4" s="142"/>
      <c r="CG4" s="142"/>
      <c r="CH4" s="139"/>
      <c r="CI4" s="139"/>
      <c r="CJ4" s="139"/>
      <c r="CK4" s="142"/>
      <c r="CL4" s="142"/>
      <c r="CM4" s="139"/>
      <c r="CN4" s="142"/>
      <c r="CO4" s="142"/>
      <c r="CP4" s="142"/>
      <c r="CQ4" s="139"/>
      <c r="CR4" s="139"/>
      <c r="CS4" s="139"/>
      <c r="CT4" s="169"/>
      <c r="CU4" s="208"/>
      <c r="CV4" s="169"/>
      <c r="CW4" s="169"/>
      <c r="CX4" s="209"/>
      <c r="CY4" s="209"/>
    </row>
    <row r="5" spans="1:103" ht="15.95" hidden="1" customHeight="1" thickBot="1">
      <c r="A5" s="138"/>
      <c r="B5" s="139" t="s">
        <v>272</v>
      </c>
      <c r="C5" s="139"/>
      <c r="CT5" s="139"/>
      <c r="CU5" s="142"/>
      <c r="CV5" s="139"/>
      <c r="CW5" s="139"/>
      <c r="CX5" s="210"/>
      <c r="CY5" s="210"/>
    </row>
    <row r="6" spans="1:103" ht="15.95" hidden="1" customHeight="1" thickBot="1">
      <c r="A6" s="138"/>
      <c r="B6" s="139"/>
      <c r="C6" s="139"/>
      <c r="CT6" s="211"/>
      <c r="CU6" s="212"/>
      <c r="CV6" s="211"/>
      <c r="CW6" s="211"/>
      <c r="CX6" s="213"/>
      <c r="CY6" s="213"/>
    </row>
    <row r="7" spans="1:103">
      <c r="A7" s="138"/>
      <c r="B7" s="1065" t="s">
        <v>273</v>
      </c>
      <c r="C7" s="1062" t="s">
        <v>274</v>
      </c>
      <c r="D7" s="1009" t="str">
        <f>AFEstatPref</f>
        <v>Historical</v>
      </c>
      <c r="E7" s="1010"/>
      <c r="F7" s="1011"/>
      <c r="G7" s="1041" t="str">
        <f>AFEstatSlc</f>
        <v>Proposed Original</v>
      </c>
      <c r="H7" s="1015"/>
      <c r="I7" s="1015"/>
      <c r="J7" s="1042"/>
      <c r="K7" s="1020" t="s">
        <v>275</v>
      </c>
      <c r="L7" s="1020"/>
      <c r="M7" s="1039"/>
      <c r="N7" s="1009" t="str">
        <f>AFEstatPref</f>
        <v>Historical</v>
      </c>
      <c r="O7" s="1010"/>
      <c r="P7" s="1011"/>
      <c r="Q7" s="1015" t="str">
        <f>AFEstatSlc</f>
        <v>Proposed Original</v>
      </c>
      <c r="R7" s="1015"/>
      <c r="S7" s="1016"/>
      <c r="T7" s="1019" t="s">
        <v>275</v>
      </c>
      <c r="U7" s="1020"/>
      <c r="V7" s="1021"/>
      <c r="W7" s="1049" t="s">
        <v>530</v>
      </c>
      <c r="X7" s="1047" t="s">
        <v>531</v>
      </c>
      <c r="Y7" s="1045" t="s">
        <v>532</v>
      </c>
      <c r="Z7" s="1009" t="str">
        <f>AFEstatPref</f>
        <v>Historical</v>
      </c>
      <c r="AA7" s="1010"/>
      <c r="AB7" s="1011"/>
      <c r="AC7" s="1015" t="str">
        <f>AFEstatSlc</f>
        <v>Proposed Original</v>
      </c>
      <c r="AD7" s="1015"/>
      <c r="AE7" s="1016"/>
      <c r="AF7" s="1019" t="s">
        <v>275</v>
      </c>
      <c r="AG7" s="1020"/>
      <c r="AH7" s="1021"/>
      <c r="AI7" s="1009" t="str">
        <f>AFEstatPref</f>
        <v>Historical</v>
      </c>
      <c r="AJ7" s="1010"/>
      <c r="AK7" s="1011"/>
      <c r="AL7" s="1015" t="str">
        <f>AFEstatSlc</f>
        <v>Proposed Original</v>
      </c>
      <c r="AM7" s="1015"/>
      <c r="AN7" s="1016"/>
      <c r="AO7" s="1019" t="s">
        <v>275</v>
      </c>
      <c r="AP7" s="1020"/>
      <c r="AQ7" s="1021"/>
      <c r="AR7" s="1009" t="str">
        <f>AFEstatPref</f>
        <v>Historical</v>
      </c>
      <c r="AS7" s="1010"/>
      <c r="AT7" s="1011"/>
      <c r="AU7" s="1015" t="str">
        <f>AFEstatSlc</f>
        <v>Proposed Original</v>
      </c>
      <c r="AV7" s="1015"/>
      <c r="AW7" s="1016"/>
      <c r="AX7" s="1019" t="s">
        <v>275</v>
      </c>
      <c r="AY7" s="1020"/>
      <c r="AZ7" s="1021"/>
      <c r="BA7" s="1009" t="str">
        <f>AFEstatPref</f>
        <v>Historical</v>
      </c>
      <c r="BB7" s="1010"/>
      <c r="BC7" s="1011"/>
      <c r="BD7" s="1015" t="str">
        <f>AFEstatSlc</f>
        <v>Proposed Original</v>
      </c>
      <c r="BE7" s="1015"/>
      <c r="BF7" s="1016"/>
      <c r="BG7" s="1019" t="s">
        <v>275</v>
      </c>
      <c r="BH7" s="1020"/>
      <c r="BI7" s="1021"/>
      <c r="BJ7" s="1009" t="str">
        <f>AFEstatPref</f>
        <v>Historical</v>
      </c>
      <c r="BK7" s="1010"/>
      <c r="BL7" s="1011"/>
      <c r="BM7" s="1015" t="str">
        <f>AFEstatSlc</f>
        <v>Proposed Original</v>
      </c>
      <c r="BN7" s="1015"/>
      <c r="BO7" s="1016"/>
      <c r="BP7" s="1019" t="s">
        <v>275</v>
      </c>
      <c r="BQ7" s="1020"/>
      <c r="BR7" s="1021"/>
      <c r="BS7" s="1009" t="str">
        <f>AFEstatPref</f>
        <v>Historical</v>
      </c>
      <c r="BT7" s="1010"/>
      <c r="BU7" s="1011"/>
      <c r="BV7" s="1015" t="str">
        <f>AFEstatSlc</f>
        <v>Proposed Original</v>
      </c>
      <c r="BW7" s="1015"/>
      <c r="BX7" s="1016"/>
      <c r="BY7" s="1019" t="s">
        <v>275</v>
      </c>
      <c r="BZ7" s="1020"/>
      <c r="CA7" s="1021"/>
      <c r="CB7" s="1009" t="str">
        <f>AFEstatPref</f>
        <v>Historical</v>
      </c>
      <c r="CC7" s="1010"/>
      <c r="CD7" s="1011"/>
      <c r="CE7" s="1015" t="str">
        <f>AFEstatSlc</f>
        <v>Proposed Original</v>
      </c>
      <c r="CF7" s="1015"/>
      <c r="CG7" s="1016"/>
      <c r="CH7" s="1019" t="s">
        <v>275</v>
      </c>
      <c r="CI7" s="1020"/>
      <c r="CJ7" s="1021"/>
      <c r="CK7" s="1009" t="str">
        <f>AFEstatPref</f>
        <v>Historical</v>
      </c>
      <c r="CL7" s="1010"/>
      <c r="CM7" s="1011"/>
      <c r="CN7" s="1015" t="str">
        <f>AFEstatSlc</f>
        <v>Proposed Original</v>
      </c>
      <c r="CO7" s="1015"/>
      <c r="CP7" s="1016"/>
      <c r="CQ7" s="1019" t="s">
        <v>275</v>
      </c>
      <c r="CR7" s="1020"/>
      <c r="CS7" s="1021"/>
      <c r="CT7" s="214"/>
      <c r="CU7" s="1051" t="s">
        <v>276</v>
      </c>
      <c r="CV7" s="1052"/>
      <c r="CW7" s="214"/>
      <c r="CX7" s="1060" t="s">
        <v>277</v>
      </c>
      <c r="CY7" s="1057" t="s">
        <v>278</v>
      </c>
    </row>
    <row r="8" spans="1:103" ht="15.75" thickBot="1">
      <c r="A8" s="139"/>
      <c r="B8" s="1059"/>
      <c r="C8" s="1063"/>
      <c r="D8" s="1012"/>
      <c r="E8" s="1013"/>
      <c r="F8" s="1014"/>
      <c r="G8" s="1043"/>
      <c r="H8" s="1017"/>
      <c r="I8" s="1017"/>
      <c r="J8" s="1044"/>
      <c r="K8" s="1023"/>
      <c r="L8" s="1023"/>
      <c r="M8" s="1040"/>
      <c r="N8" s="1012"/>
      <c r="O8" s="1013"/>
      <c r="P8" s="1014"/>
      <c r="Q8" s="1017"/>
      <c r="R8" s="1017"/>
      <c r="S8" s="1018"/>
      <c r="T8" s="1022"/>
      <c r="U8" s="1023"/>
      <c r="V8" s="1024"/>
      <c r="W8" s="1050"/>
      <c r="X8" s="1048"/>
      <c r="Y8" s="1046"/>
      <c r="Z8" s="1012"/>
      <c r="AA8" s="1013"/>
      <c r="AB8" s="1014"/>
      <c r="AC8" s="1017"/>
      <c r="AD8" s="1017"/>
      <c r="AE8" s="1018"/>
      <c r="AF8" s="1022"/>
      <c r="AG8" s="1023"/>
      <c r="AH8" s="1024"/>
      <c r="AI8" s="1012"/>
      <c r="AJ8" s="1013"/>
      <c r="AK8" s="1014"/>
      <c r="AL8" s="1017"/>
      <c r="AM8" s="1017"/>
      <c r="AN8" s="1018"/>
      <c r="AO8" s="1022"/>
      <c r="AP8" s="1023"/>
      <c r="AQ8" s="1024"/>
      <c r="AR8" s="1012"/>
      <c r="AS8" s="1013"/>
      <c r="AT8" s="1014"/>
      <c r="AU8" s="1017"/>
      <c r="AV8" s="1017"/>
      <c r="AW8" s="1018"/>
      <c r="AX8" s="1022"/>
      <c r="AY8" s="1023"/>
      <c r="AZ8" s="1024"/>
      <c r="BA8" s="1012"/>
      <c r="BB8" s="1013"/>
      <c r="BC8" s="1014"/>
      <c r="BD8" s="1017"/>
      <c r="BE8" s="1017"/>
      <c r="BF8" s="1018"/>
      <c r="BG8" s="1022"/>
      <c r="BH8" s="1023"/>
      <c r="BI8" s="1024"/>
      <c r="BJ8" s="1012"/>
      <c r="BK8" s="1013"/>
      <c r="BL8" s="1014"/>
      <c r="BM8" s="1017"/>
      <c r="BN8" s="1017"/>
      <c r="BO8" s="1018"/>
      <c r="BP8" s="1022"/>
      <c r="BQ8" s="1023"/>
      <c r="BR8" s="1024"/>
      <c r="BS8" s="1012"/>
      <c r="BT8" s="1013"/>
      <c r="BU8" s="1014"/>
      <c r="BV8" s="1017"/>
      <c r="BW8" s="1017"/>
      <c r="BX8" s="1018"/>
      <c r="BY8" s="1022"/>
      <c r="BZ8" s="1023"/>
      <c r="CA8" s="1024"/>
      <c r="CB8" s="1012"/>
      <c r="CC8" s="1013"/>
      <c r="CD8" s="1014"/>
      <c r="CE8" s="1017"/>
      <c r="CF8" s="1017"/>
      <c r="CG8" s="1018"/>
      <c r="CH8" s="1022"/>
      <c r="CI8" s="1023"/>
      <c r="CJ8" s="1024"/>
      <c r="CK8" s="1012"/>
      <c r="CL8" s="1013"/>
      <c r="CM8" s="1014"/>
      <c r="CN8" s="1017"/>
      <c r="CO8" s="1017"/>
      <c r="CP8" s="1018"/>
      <c r="CQ8" s="1022"/>
      <c r="CR8" s="1023"/>
      <c r="CS8" s="1024"/>
      <c r="CT8" s="139"/>
      <c r="CU8" s="215" t="s">
        <v>279</v>
      </c>
      <c r="CV8" s="216" t="s">
        <v>280</v>
      </c>
      <c r="CW8" s="139"/>
      <c r="CX8" s="1059"/>
      <c r="CY8" s="1056"/>
    </row>
    <row r="9" spans="1:103" ht="15.75" thickBot="1">
      <c r="A9" s="139"/>
      <c r="B9" s="144">
        <v>1</v>
      </c>
      <c r="C9" s="145" t="s">
        <v>281</v>
      </c>
      <c r="D9" s="146"/>
      <c r="E9" s="142"/>
      <c r="F9" s="147">
        <f>F10+F15+F27+F41+F60+F92</f>
        <v>0</v>
      </c>
      <c r="G9" s="148"/>
      <c r="H9" s="142"/>
      <c r="I9" s="142"/>
      <c r="J9" s="147">
        <f>J10+J15+J27+J41+J60+J92</f>
        <v>494737.23931371351</v>
      </c>
      <c r="K9" s="142"/>
      <c r="L9" s="785"/>
      <c r="M9" s="147">
        <f>M10+M15+M27+M41+M60+M92</f>
        <v>450670.44075703912</v>
      </c>
      <c r="N9" s="146"/>
      <c r="O9" s="142"/>
      <c r="P9" s="147">
        <f>P10+P15+P27+P41+P60+P92</f>
        <v>0</v>
      </c>
      <c r="Q9" s="785"/>
      <c r="R9" s="786"/>
      <c r="S9" s="195">
        <f>S10+S15+S27+S41+S60+S92</f>
        <v>74785.462627169924</v>
      </c>
      <c r="T9" s="196"/>
      <c r="U9" s="196"/>
      <c r="V9" s="195">
        <f>V10+V15+V27+V41+V60+V92</f>
        <v>67648.880434739607</v>
      </c>
      <c r="W9" s="593">
        <f>IFERROR(T9-Q9,0)</f>
        <v>0</v>
      </c>
      <c r="X9" s="593">
        <f t="shared" ref="X9:Y9" si="0">IFERROR(U9-R9,0)</f>
        <v>0</v>
      </c>
      <c r="Y9" s="593">
        <f t="shared" si="0"/>
        <v>-7136.5821924303164</v>
      </c>
      <c r="Z9" s="146"/>
      <c r="AA9" s="142"/>
      <c r="AB9" s="147">
        <f>AB10+AB15+AB27+AB41+AB60+AB92</f>
        <v>0</v>
      </c>
      <c r="AC9" s="142"/>
      <c r="AD9" s="194"/>
      <c r="AE9" s="195">
        <f>AE10+AE15+AE27+AE41+AE60+AE92</f>
        <v>74785.462627169924</v>
      </c>
      <c r="AF9" s="196"/>
      <c r="AG9" s="196"/>
      <c r="AH9" s="195">
        <f>AH10+AH15+AH27+AH41+AH60+AH92</f>
        <v>67648.880434739607</v>
      </c>
      <c r="AI9" s="146"/>
      <c r="AJ9" s="142"/>
      <c r="AK9" s="147">
        <f>AK10+AK15+AK27+AK41+AK60+AK92</f>
        <v>0</v>
      </c>
      <c r="AL9" s="142"/>
      <c r="AM9" s="194"/>
      <c r="AN9" s="195">
        <f>AN10+AN15+AN27+AN41+AN60+AN92</f>
        <v>74785.462627169924</v>
      </c>
      <c r="AO9" s="196"/>
      <c r="AP9" s="196"/>
      <c r="AQ9" s="195">
        <f>AQ10+AQ15+AQ27+AQ41+AQ60+AQ92</f>
        <v>67648.880434739607</v>
      </c>
      <c r="AR9" s="146"/>
      <c r="AS9" s="142"/>
      <c r="AT9" s="147">
        <f>AT10+AT15+AT27+AT41+AT60+AT92</f>
        <v>0</v>
      </c>
      <c r="AU9" s="142"/>
      <c r="AV9" s="194"/>
      <c r="AW9" s="195">
        <f>AW10+AW15+AW27+AW41+AW60+AW92</f>
        <v>74785.462627169924</v>
      </c>
      <c r="AX9" s="196"/>
      <c r="AY9" s="196"/>
      <c r="AZ9" s="195">
        <f>AZ10+AZ15+AZ27+AZ41+AZ60+AZ92</f>
        <v>67648.880434739607</v>
      </c>
      <c r="BA9" s="146"/>
      <c r="BB9" s="142"/>
      <c r="BC9" s="147">
        <f>BC10+BC15+BC27+BC41+BC60+BC92</f>
        <v>0</v>
      </c>
      <c r="BD9" s="142"/>
      <c r="BE9" s="194"/>
      <c r="BF9" s="195">
        <f>BF10+BF15+BF27+BF41+BF60+BF92</f>
        <v>97797.694402516878</v>
      </c>
      <c r="BG9" s="196"/>
      <c r="BH9" s="196"/>
      <c r="BI9" s="195">
        <f>BI10+BI15+BI27+BI41+BI60+BI92</f>
        <v>90037.45950904036</v>
      </c>
      <c r="BJ9" s="146"/>
      <c r="BK9" s="142"/>
      <c r="BL9" s="147">
        <f>BL10+BL15+BL27+BL41+BL60+BL92</f>
        <v>0</v>
      </c>
      <c r="BM9" s="142"/>
      <c r="BN9" s="194"/>
      <c r="BO9" s="195">
        <f>BO10+BO15+BO27+BO41+BO60+BO92</f>
        <v>97797.694402516878</v>
      </c>
      <c r="BP9" s="196"/>
      <c r="BQ9" s="196"/>
      <c r="BR9" s="195">
        <f>BR10+BR15+BR27+BR41+BR60+BR92</f>
        <v>90037.45950904036</v>
      </c>
      <c r="BS9" s="146"/>
      <c r="BT9" s="142"/>
      <c r="BU9" s="147">
        <f>BU10+BU15+BU27+BU41+BU60+BU92</f>
        <v>0</v>
      </c>
      <c r="BV9" s="142"/>
      <c r="BW9" s="194"/>
      <c r="BX9" s="195">
        <f>BX10+BX15+BX27+BX41+BX60+BX92</f>
        <v>0</v>
      </c>
      <c r="BY9" s="196"/>
      <c r="BZ9" s="196"/>
      <c r="CA9" s="195">
        <f>CA10+CA15+CA27+CA41+CA60+CA92</f>
        <v>0</v>
      </c>
      <c r="CB9" s="146"/>
      <c r="CC9" s="142"/>
      <c r="CD9" s="147">
        <f>CD10+CD15+CD27+CD41+CD60+CD92</f>
        <v>0</v>
      </c>
      <c r="CE9" s="142"/>
      <c r="CF9" s="194"/>
      <c r="CG9" s="195">
        <f>CG10+CG15+CG27+CG41+CG60+CG92</f>
        <v>0</v>
      </c>
      <c r="CH9" s="196"/>
      <c r="CI9" s="196"/>
      <c r="CJ9" s="195">
        <f>CJ10+CJ15+CJ27+CJ41+CJ60+CJ92</f>
        <v>0</v>
      </c>
      <c r="CK9" s="146"/>
      <c r="CL9" s="142"/>
      <c r="CM9" s="147">
        <f>CM10+CM15+CM27+CM41+CM60+CM92</f>
        <v>0</v>
      </c>
      <c r="CN9" s="142"/>
      <c r="CO9" s="194"/>
      <c r="CP9" s="195">
        <f>CP10+CP15+CP27+CP41+CP60+CP92</f>
        <v>0</v>
      </c>
      <c r="CQ9" s="196"/>
      <c r="CR9" s="196"/>
      <c r="CS9" s="195">
        <f>CS10+CS15+CS27+CS41+CS60+CS92</f>
        <v>0</v>
      </c>
      <c r="CT9" s="139"/>
      <c r="CU9" s="217"/>
      <c r="CV9" s="218"/>
      <c r="CW9" s="139"/>
      <c r="CX9" s="219"/>
      <c r="CY9" s="220"/>
    </row>
    <row r="10" spans="1:103">
      <c r="A10" s="139"/>
      <c r="B10" s="149">
        <v>2</v>
      </c>
      <c r="C10" s="150" t="s">
        <v>282</v>
      </c>
      <c r="D10" s="151" t="s">
        <v>283</v>
      </c>
      <c r="E10" s="152" t="s">
        <v>284</v>
      </c>
      <c r="F10" s="153">
        <f>SUM(F11:F11)</f>
        <v>0</v>
      </c>
      <c r="G10" s="154" t="s">
        <v>285</v>
      </c>
      <c r="H10" s="152" t="s">
        <v>283</v>
      </c>
      <c r="I10" s="152" t="s">
        <v>284</v>
      </c>
      <c r="J10" s="153">
        <f t="shared" ref="J10:J11" si="1">S10+AE10+AN10+AW10+BX10</f>
        <v>0</v>
      </c>
      <c r="K10" s="152" t="s">
        <v>283</v>
      </c>
      <c r="L10" s="787" t="s">
        <v>284</v>
      </c>
      <c r="M10" s="153">
        <f t="shared" ref="M10:M11" si="2">V10+AH10+AQ10+AZ10+CA10</f>
        <v>0</v>
      </c>
      <c r="N10" s="151" t="s">
        <v>283</v>
      </c>
      <c r="O10" s="152" t="s">
        <v>284</v>
      </c>
      <c r="P10" s="153">
        <f>SUM(P11:P11)</f>
        <v>0</v>
      </c>
      <c r="Q10" s="787" t="s">
        <v>283</v>
      </c>
      <c r="R10" s="787" t="s">
        <v>284</v>
      </c>
      <c r="S10" s="197">
        <f>SUM(S11:S11)</f>
        <v>0</v>
      </c>
      <c r="T10" s="152" t="s">
        <v>283</v>
      </c>
      <c r="U10" s="152" t="s">
        <v>284</v>
      </c>
      <c r="V10" s="174">
        <f>SUM(V11:V11)</f>
        <v>0</v>
      </c>
      <c r="W10" s="593">
        <f t="shared" ref="W10:W12" si="3">IFERROR(T10-Q10,0)</f>
        <v>0</v>
      </c>
      <c r="X10" s="593">
        <f t="shared" ref="X10:X12" si="4">IFERROR(U10-R10,0)</f>
        <v>0</v>
      </c>
      <c r="Y10" s="593">
        <f t="shared" ref="Y10:Y12" si="5">IFERROR(V10-S10,0)</f>
        <v>0</v>
      </c>
      <c r="Z10" s="151" t="s">
        <v>283</v>
      </c>
      <c r="AA10" s="152" t="s">
        <v>284</v>
      </c>
      <c r="AB10" s="153">
        <f>SUM(AB11:AB11)</f>
        <v>0</v>
      </c>
      <c r="AC10" s="152" t="s">
        <v>283</v>
      </c>
      <c r="AD10" s="152" t="s">
        <v>284</v>
      </c>
      <c r="AE10" s="197">
        <f>SUM(AE11:AE11)</f>
        <v>0</v>
      </c>
      <c r="AF10" s="152" t="s">
        <v>283</v>
      </c>
      <c r="AG10" s="152" t="s">
        <v>284</v>
      </c>
      <c r="AH10" s="174">
        <f>SUM(AH11:AH11)</f>
        <v>0</v>
      </c>
      <c r="AI10" s="151" t="s">
        <v>283</v>
      </c>
      <c r="AJ10" s="152" t="s">
        <v>284</v>
      </c>
      <c r="AK10" s="153">
        <f>SUM(AK11:AK11)</f>
        <v>0</v>
      </c>
      <c r="AL10" s="152" t="s">
        <v>283</v>
      </c>
      <c r="AM10" s="152" t="s">
        <v>284</v>
      </c>
      <c r="AN10" s="197">
        <f>SUM(AN11:AN11)</f>
        <v>0</v>
      </c>
      <c r="AO10" s="152" t="s">
        <v>283</v>
      </c>
      <c r="AP10" s="152" t="s">
        <v>284</v>
      </c>
      <c r="AQ10" s="174">
        <f>SUM(AQ11:AQ11)</f>
        <v>0</v>
      </c>
      <c r="AR10" s="151" t="s">
        <v>283</v>
      </c>
      <c r="AS10" s="152" t="s">
        <v>284</v>
      </c>
      <c r="AT10" s="153">
        <f>SUM(AT11:AT11)</f>
        <v>0</v>
      </c>
      <c r="AU10" s="152" t="s">
        <v>283</v>
      </c>
      <c r="AV10" s="152" t="s">
        <v>284</v>
      </c>
      <c r="AW10" s="197">
        <f>SUM(AW11:AW11)</f>
        <v>0</v>
      </c>
      <c r="AX10" s="152" t="s">
        <v>283</v>
      </c>
      <c r="AY10" s="152" t="s">
        <v>284</v>
      </c>
      <c r="AZ10" s="174">
        <f>SUM(AZ11:AZ11)</f>
        <v>0</v>
      </c>
      <c r="BA10" s="151" t="s">
        <v>283</v>
      </c>
      <c r="BB10" s="152" t="s">
        <v>284</v>
      </c>
      <c r="BC10" s="153">
        <f>SUM(BC11:BC11)</f>
        <v>0</v>
      </c>
      <c r="BD10" s="152" t="s">
        <v>283</v>
      </c>
      <c r="BE10" s="152" t="s">
        <v>284</v>
      </c>
      <c r="BF10" s="197">
        <f>SUM(BF11:BF11)</f>
        <v>0</v>
      </c>
      <c r="BG10" s="152" t="s">
        <v>283</v>
      </c>
      <c r="BH10" s="152" t="s">
        <v>284</v>
      </c>
      <c r="BI10" s="174">
        <f>SUM(BI11:BI11)</f>
        <v>0</v>
      </c>
      <c r="BJ10" s="151" t="s">
        <v>283</v>
      </c>
      <c r="BK10" s="152" t="s">
        <v>284</v>
      </c>
      <c r="BL10" s="153">
        <f>SUM(BL11:BL11)</f>
        <v>0</v>
      </c>
      <c r="BM10" s="152" t="s">
        <v>283</v>
      </c>
      <c r="BN10" s="152" t="s">
        <v>284</v>
      </c>
      <c r="BO10" s="197">
        <f>SUM(BO11:BO11)</f>
        <v>0</v>
      </c>
      <c r="BP10" s="152" t="s">
        <v>283</v>
      </c>
      <c r="BQ10" s="152" t="s">
        <v>284</v>
      </c>
      <c r="BR10" s="174">
        <f>SUM(BR11:BR11)</f>
        <v>0</v>
      </c>
      <c r="BS10" s="151" t="s">
        <v>283</v>
      </c>
      <c r="BT10" s="152" t="s">
        <v>284</v>
      </c>
      <c r="BU10" s="153">
        <f>SUM(BU11:BU11)</f>
        <v>0</v>
      </c>
      <c r="BV10" s="152" t="s">
        <v>283</v>
      </c>
      <c r="BW10" s="152" t="s">
        <v>284</v>
      </c>
      <c r="BX10" s="197">
        <f>SUM(BX11:BX11)</f>
        <v>0</v>
      </c>
      <c r="BY10" s="152" t="s">
        <v>283</v>
      </c>
      <c r="BZ10" s="152" t="s">
        <v>284</v>
      </c>
      <c r="CA10" s="174">
        <f>SUM(CA11:CA11)</f>
        <v>0</v>
      </c>
      <c r="CB10" s="151" t="s">
        <v>283</v>
      </c>
      <c r="CC10" s="152" t="s">
        <v>284</v>
      </c>
      <c r="CD10" s="153">
        <f>SUM(CD11:CD11)</f>
        <v>0</v>
      </c>
      <c r="CE10" s="152" t="s">
        <v>283</v>
      </c>
      <c r="CF10" s="152" t="s">
        <v>284</v>
      </c>
      <c r="CG10" s="197">
        <f>SUM(CG11:CG11)</f>
        <v>0</v>
      </c>
      <c r="CH10" s="152" t="s">
        <v>283</v>
      </c>
      <c r="CI10" s="152" t="s">
        <v>284</v>
      </c>
      <c r="CJ10" s="174">
        <f>SUM(CJ11:CJ11)</f>
        <v>0</v>
      </c>
      <c r="CK10" s="151" t="s">
        <v>283</v>
      </c>
      <c r="CL10" s="152" t="s">
        <v>284</v>
      </c>
      <c r="CM10" s="153">
        <f>SUM(CM11:CM11)</f>
        <v>0</v>
      </c>
      <c r="CN10" s="152" t="s">
        <v>283</v>
      </c>
      <c r="CO10" s="152" t="s">
        <v>284</v>
      </c>
      <c r="CP10" s="197">
        <f>SUM(CP11:CP11)</f>
        <v>0</v>
      </c>
      <c r="CQ10" s="152" t="s">
        <v>283</v>
      </c>
      <c r="CR10" s="152" t="s">
        <v>284</v>
      </c>
      <c r="CS10" s="174">
        <f>SUM(CS11:CS11)</f>
        <v>0</v>
      </c>
      <c r="CT10" s="196"/>
      <c r="CU10" s="221"/>
      <c r="CV10" s="222"/>
      <c r="CW10" s="196"/>
      <c r="CX10" s="223"/>
      <c r="CY10" s="224"/>
    </row>
    <row r="11" spans="1:103" ht="15.75" thickBot="1">
      <c r="A11" s="139"/>
      <c r="B11" s="162"/>
      <c r="C11" s="163"/>
      <c r="D11" s="164">
        <f t="shared" ref="D11" si="6">N11+Z11+AI11+AR11+BS11</f>
        <v>0</v>
      </c>
      <c r="E11" s="165">
        <f t="shared" ref="E11" si="7">IFERROR(F11/D11,)</f>
        <v>0</v>
      </c>
      <c r="F11" s="166">
        <f t="shared" ref="F11" si="8">P11+AB11+AK11+AT11+BU11</f>
        <v>0</v>
      </c>
      <c r="G11" s="167"/>
      <c r="H11" s="165">
        <f t="shared" ref="H11" si="9">Q11+AC11+AL11+AU11+BV11</f>
        <v>0</v>
      </c>
      <c r="I11" s="165">
        <f t="shared" ref="I11" si="10">IFERROR(J11/H11,)</f>
        <v>0</v>
      </c>
      <c r="J11" s="166">
        <f t="shared" si="1"/>
        <v>0</v>
      </c>
      <c r="K11" s="165">
        <f t="shared" ref="K11" si="11">T11+AF11+AO11+AX11+BY11</f>
        <v>0</v>
      </c>
      <c r="L11" s="820">
        <f t="shared" ref="L11" si="12">IFERROR(M11/K11,)</f>
        <v>0</v>
      </c>
      <c r="M11" s="166">
        <f t="shared" si="2"/>
        <v>0</v>
      </c>
      <c r="N11" s="164"/>
      <c r="O11" s="165"/>
      <c r="P11" s="166">
        <f t="shared" ref="P11" si="13">N11*O11</f>
        <v>0</v>
      </c>
      <c r="Q11" s="788">
        <v>0</v>
      </c>
      <c r="R11" s="789">
        <v>0</v>
      </c>
      <c r="S11" s="166">
        <f t="shared" ref="S11" si="14">Q11*R11</f>
        <v>0</v>
      </c>
      <c r="T11" s="200">
        <f t="shared" ref="T11:U11" si="15">Q11</f>
        <v>0</v>
      </c>
      <c r="U11" s="200">
        <f t="shared" si="15"/>
        <v>0</v>
      </c>
      <c r="V11" s="201">
        <f t="shared" ref="V11" si="16">T11*U11</f>
        <v>0</v>
      </c>
      <c r="W11" s="593">
        <f t="shared" si="3"/>
        <v>0</v>
      </c>
      <c r="X11" s="593">
        <f t="shared" si="4"/>
        <v>0</v>
      </c>
      <c r="Y11" s="593">
        <f t="shared" si="5"/>
        <v>0</v>
      </c>
      <c r="Z11" s="164">
        <v>0</v>
      </c>
      <c r="AA11" s="165">
        <v>0</v>
      </c>
      <c r="AB11" s="166">
        <f t="shared" ref="AB11" si="17">Z11*AA11</f>
        <v>0</v>
      </c>
      <c r="AC11" s="198">
        <v>0</v>
      </c>
      <c r="AD11" s="199">
        <v>0</v>
      </c>
      <c r="AE11" s="166">
        <f t="shared" ref="AE11" si="18">AC11*AD11</f>
        <v>0</v>
      </c>
      <c r="AF11" s="200">
        <f t="shared" ref="AF11" si="19">AC11</f>
        <v>0</v>
      </c>
      <c r="AG11" s="200">
        <f>U11</f>
        <v>0</v>
      </c>
      <c r="AH11" s="201">
        <f t="shared" ref="AH11" si="20">AF11*AG11</f>
        <v>0</v>
      </c>
      <c r="AI11" s="164">
        <v>0</v>
      </c>
      <c r="AJ11" s="165">
        <v>0</v>
      </c>
      <c r="AK11" s="166">
        <f t="shared" ref="AK11" si="21">AI11*AJ11</f>
        <v>0</v>
      </c>
      <c r="AL11" s="198">
        <v>0</v>
      </c>
      <c r="AM11" s="199">
        <v>0</v>
      </c>
      <c r="AN11" s="166">
        <f t="shared" ref="AN11" si="22">AL11*AM11</f>
        <v>0</v>
      </c>
      <c r="AO11" s="200">
        <f t="shared" ref="AO11" si="23">AL11</f>
        <v>0</v>
      </c>
      <c r="AP11" s="200">
        <f>AG11</f>
        <v>0</v>
      </c>
      <c r="AQ11" s="201">
        <f t="shared" ref="AQ11" si="24">AO11*AP11</f>
        <v>0</v>
      </c>
      <c r="AR11" s="164">
        <v>0</v>
      </c>
      <c r="AS11" s="165">
        <v>0</v>
      </c>
      <c r="AT11" s="166">
        <f t="shared" ref="AT11" si="25">AR11*AS11</f>
        <v>0</v>
      </c>
      <c r="AU11" s="198">
        <v>0</v>
      </c>
      <c r="AV11" s="199">
        <v>0</v>
      </c>
      <c r="AW11" s="166">
        <f t="shared" ref="AW11" si="26">AU11*AV11</f>
        <v>0</v>
      </c>
      <c r="AX11" s="200">
        <f t="shared" ref="AX11" si="27">AU11</f>
        <v>0</v>
      </c>
      <c r="AY11" s="200">
        <f>AP11</f>
        <v>0</v>
      </c>
      <c r="AZ11" s="201">
        <f t="shared" ref="AZ11" si="28">AX11*AY11</f>
        <v>0</v>
      </c>
      <c r="BA11" s="164">
        <v>0</v>
      </c>
      <c r="BB11" s="165">
        <v>0</v>
      </c>
      <c r="BC11" s="166">
        <f t="shared" ref="BC11" si="29">BA11*BB11</f>
        <v>0</v>
      </c>
      <c r="BD11" s="198">
        <v>0</v>
      </c>
      <c r="BE11" s="199">
        <v>0</v>
      </c>
      <c r="BF11" s="166">
        <f t="shared" ref="BF11" si="30">BD11*BE11</f>
        <v>0</v>
      </c>
      <c r="BG11" s="200">
        <f t="shared" ref="BG11" si="31">BD11</f>
        <v>0</v>
      </c>
      <c r="BH11" s="200">
        <f t="shared" ref="BH11" si="32">BE11</f>
        <v>0</v>
      </c>
      <c r="BI11" s="201">
        <f t="shared" ref="BI11" si="33">BG11*BH11</f>
        <v>0</v>
      </c>
      <c r="BJ11" s="164">
        <v>0</v>
      </c>
      <c r="BK11" s="165">
        <v>0</v>
      </c>
      <c r="BL11" s="166">
        <f t="shared" ref="BL11" si="34">BJ11*BK11</f>
        <v>0</v>
      </c>
      <c r="BM11" s="198">
        <v>0</v>
      </c>
      <c r="BN11" s="199">
        <v>0</v>
      </c>
      <c r="BO11" s="166">
        <f t="shared" ref="BO11" si="35">BM11*BN11</f>
        <v>0</v>
      </c>
      <c r="BP11" s="200">
        <f t="shared" ref="BP11" si="36">BM11</f>
        <v>0</v>
      </c>
      <c r="BQ11" s="200">
        <f>BH11</f>
        <v>0</v>
      </c>
      <c r="BR11" s="201">
        <f t="shared" ref="BR11" si="37">BP11*BQ11</f>
        <v>0</v>
      </c>
      <c r="BS11" s="164">
        <v>0</v>
      </c>
      <c r="BT11" s="165">
        <v>0</v>
      </c>
      <c r="BU11" s="166">
        <f t="shared" ref="BU11" si="38">BS11*BT11</f>
        <v>0</v>
      </c>
      <c r="BV11" s="198">
        <v>0</v>
      </c>
      <c r="BW11" s="199">
        <v>0</v>
      </c>
      <c r="BX11" s="166">
        <f t="shared" ref="BX11" si="39">BV11*BW11</f>
        <v>0</v>
      </c>
      <c r="BY11" s="200">
        <f t="shared" ref="BY11" si="40">BV11</f>
        <v>0</v>
      </c>
      <c r="BZ11" s="200">
        <f t="shared" ref="BZ11" si="41">BW11</f>
        <v>0</v>
      </c>
      <c r="CA11" s="201">
        <f t="shared" ref="CA11" si="42">BY11*BZ11</f>
        <v>0</v>
      </c>
      <c r="CB11" s="164">
        <v>0</v>
      </c>
      <c r="CC11" s="165">
        <v>0</v>
      </c>
      <c r="CD11" s="166">
        <f t="shared" ref="CD11" si="43">CB11*CC11</f>
        <v>0</v>
      </c>
      <c r="CE11" s="198">
        <v>0</v>
      </c>
      <c r="CF11" s="199">
        <v>0</v>
      </c>
      <c r="CG11" s="166">
        <f t="shared" ref="CG11" si="44">CE11*CF11</f>
        <v>0</v>
      </c>
      <c r="CH11" s="200">
        <f t="shared" ref="CH11" si="45">CE11</f>
        <v>0</v>
      </c>
      <c r="CI11" s="200">
        <f t="shared" ref="CI11" si="46">CF11</f>
        <v>0</v>
      </c>
      <c r="CJ11" s="201">
        <f t="shared" ref="CJ11" si="47">CH11*CI11</f>
        <v>0</v>
      </c>
      <c r="CK11" s="164">
        <v>0</v>
      </c>
      <c r="CL11" s="165">
        <v>0</v>
      </c>
      <c r="CM11" s="166">
        <f t="shared" ref="CM11" si="48">CK11*CL11</f>
        <v>0</v>
      </c>
      <c r="CN11" s="198">
        <v>0</v>
      </c>
      <c r="CO11" s="199">
        <v>0</v>
      </c>
      <c r="CP11" s="166">
        <f t="shared" ref="CP11" si="49">CN11*CO11</f>
        <v>0</v>
      </c>
      <c r="CQ11" s="200">
        <f t="shared" ref="CQ11" si="50">CN11</f>
        <v>0</v>
      </c>
      <c r="CR11" s="200">
        <f t="shared" ref="CR11" si="51">CO11</f>
        <v>0</v>
      </c>
      <c r="CS11" s="201">
        <f t="shared" ref="CS11" si="52">CQ11*CR11</f>
        <v>0</v>
      </c>
      <c r="CT11" s="232"/>
      <c r="CU11" s="233">
        <f t="shared" ref="CU11" si="53">K11-H11</f>
        <v>0</v>
      </c>
      <c r="CV11" s="234">
        <f t="shared" ref="CV11" si="54">L11-I11</f>
        <v>0</v>
      </c>
      <c r="CW11" s="232"/>
      <c r="CX11" s="235"/>
      <c r="CY11" s="236"/>
    </row>
    <row r="12" spans="1:103" ht="15.75" customHeight="1" thickBot="1">
      <c r="A12" s="139"/>
      <c r="B12" s="168"/>
      <c r="C12" s="139"/>
      <c r="D12" s="142"/>
      <c r="E12" s="142"/>
      <c r="F12" s="169"/>
      <c r="G12" s="167"/>
      <c r="H12" s="142"/>
      <c r="I12" s="142"/>
      <c r="J12" s="142"/>
      <c r="K12" s="142"/>
      <c r="L12" s="785"/>
      <c r="M12" s="169"/>
      <c r="N12" s="142"/>
      <c r="O12" s="142"/>
      <c r="P12" s="169"/>
      <c r="Q12" s="785"/>
      <c r="R12" s="785"/>
      <c r="S12" s="142"/>
      <c r="T12" s="196"/>
      <c r="U12" s="196"/>
      <c r="V12" s="139"/>
      <c r="W12" s="593">
        <f t="shared" si="3"/>
        <v>0</v>
      </c>
      <c r="X12" s="593">
        <f t="shared" si="4"/>
        <v>0</v>
      </c>
      <c r="Y12" s="593">
        <f t="shared" si="5"/>
        <v>0</v>
      </c>
      <c r="Z12" s="142"/>
      <c r="AA12" s="142"/>
      <c r="AB12" s="169"/>
      <c r="AC12" s="142"/>
      <c r="AD12" s="142"/>
      <c r="AE12" s="142"/>
      <c r="AF12" s="196"/>
      <c r="AG12" s="196"/>
      <c r="AH12" s="139"/>
      <c r="AI12" s="142"/>
      <c r="AJ12" s="142"/>
      <c r="AK12" s="169"/>
      <c r="AL12" s="142"/>
      <c r="AM12" s="142"/>
      <c r="AN12" s="142"/>
      <c r="AO12" s="196"/>
      <c r="AP12" s="196"/>
      <c r="AQ12" s="139"/>
      <c r="AR12" s="142"/>
      <c r="AS12" s="142"/>
      <c r="AT12" s="169"/>
      <c r="AU12" s="142"/>
      <c r="AV12" s="142"/>
      <c r="AW12" s="142"/>
      <c r="AX12" s="196"/>
      <c r="AY12" s="196"/>
      <c r="AZ12" s="139"/>
      <c r="BA12" s="142"/>
      <c r="BB12" s="142"/>
      <c r="BC12" s="169"/>
      <c r="BD12" s="142"/>
      <c r="BE12" s="142"/>
      <c r="BF12" s="142"/>
      <c r="BG12" s="196"/>
      <c r="BH12" s="196"/>
      <c r="BI12" s="139"/>
      <c r="BJ12" s="142"/>
      <c r="BK12" s="142"/>
      <c r="BL12" s="169"/>
      <c r="BM12" s="142"/>
      <c r="BN12" s="142"/>
      <c r="BO12" s="142"/>
      <c r="BP12" s="196"/>
      <c r="BQ12" s="196"/>
      <c r="BR12" s="139"/>
      <c r="BS12" s="142"/>
      <c r="BT12" s="142"/>
      <c r="BU12" s="169"/>
      <c r="BV12" s="142"/>
      <c r="BW12" s="142"/>
      <c r="BX12" s="142"/>
      <c r="BY12" s="196"/>
      <c r="BZ12" s="196"/>
      <c r="CA12" s="139"/>
      <c r="CB12" s="142"/>
      <c r="CC12" s="142"/>
      <c r="CD12" s="169"/>
      <c r="CE12" s="142"/>
      <c r="CF12" s="142"/>
      <c r="CG12" s="142"/>
      <c r="CH12" s="196"/>
      <c r="CI12" s="196"/>
      <c r="CJ12" s="139"/>
      <c r="CK12" s="142"/>
      <c r="CL12" s="142"/>
      <c r="CM12" s="169"/>
      <c r="CN12" s="142"/>
      <c r="CO12" s="142"/>
      <c r="CP12" s="142"/>
      <c r="CQ12" s="196"/>
      <c r="CR12" s="196"/>
      <c r="CS12" s="139"/>
      <c r="CT12" s="232"/>
      <c r="CU12" s="237"/>
      <c r="CV12" s="232"/>
      <c r="CW12" s="232"/>
      <c r="CX12" s="209"/>
      <c r="CY12" s="209"/>
    </row>
    <row r="13" spans="1:103" ht="15.75" customHeight="1">
      <c r="A13" s="138"/>
      <c r="B13" s="1065" t="s">
        <v>273</v>
      </c>
      <c r="C13" s="1062" t="s">
        <v>274</v>
      </c>
      <c r="D13" s="1009" t="str">
        <f>AFEstatPref</f>
        <v>Historical</v>
      </c>
      <c r="E13" s="1010"/>
      <c r="F13" s="1011"/>
      <c r="G13" s="1041" t="str">
        <f>AFEstatSlc</f>
        <v>Proposed Original</v>
      </c>
      <c r="H13" s="1015"/>
      <c r="I13" s="1015"/>
      <c r="J13" s="1042"/>
      <c r="K13" s="1020" t="s">
        <v>275</v>
      </c>
      <c r="L13" s="1020"/>
      <c r="M13" s="1039"/>
      <c r="N13" s="1009" t="str">
        <f>AFEstatPref</f>
        <v>Historical</v>
      </c>
      <c r="O13" s="1010"/>
      <c r="P13" s="1011"/>
      <c r="Q13" s="1015" t="str">
        <f>AFEstatSlc</f>
        <v>Proposed Original</v>
      </c>
      <c r="R13" s="1015"/>
      <c r="S13" s="1016"/>
      <c r="T13" s="1019" t="s">
        <v>275</v>
      </c>
      <c r="U13" s="1020"/>
      <c r="V13" s="1021"/>
      <c r="W13" s="593">
        <f t="shared" ref="W13:W97" si="55">IFERROR(T13-Q13,0)</f>
        <v>0</v>
      </c>
      <c r="X13" s="593">
        <f t="shared" ref="X13:X97" si="56">IFERROR(U13-R13,0)</f>
        <v>0</v>
      </c>
      <c r="Y13" s="593">
        <f t="shared" ref="Y13:Y97" si="57">IFERROR(V13-S13,0)</f>
        <v>0</v>
      </c>
      <c r="Z13" s="1009" t="str">
        <f>AFEstatPref</f>
        <v>Historical</v>
      </c>
      <c r="AA13" s="1010"/>
      <c r="AB13" s="1011"/>
      <c r="AC13" s="1015" t="str">
        <f>AFEstatSlc</f>
        <v>Proposed Original</v>
      </c>
      <c r="AD13" s="1015"/>
      <c r="AE13" s="1016"/>
      <c r="AF13" s="1019" t="s">
        <v>275</v>
      </c>
      <c r="AG13" s="1020"/>
      <c r="AH13" s="1021"/>
      <c r="AI13" s="1009" t="str">
        <f>AFEstatPref</f>
        <v>Historical</v>
      </c>
      <c r="AJ13" s="1010"/>
      <c r="AK13" s="1011"/>
      <c r="AL13" s="1015" t="str">
        <f>AFEstatSlc</f>
        <v>Proposed Original</v>
      </c>
      <c r="AM13" s="1015"/>
      <c r="AN13" s="1016"/>
      <c r="AO13" s="1019" t="s">
        <v>275</v>
      </c>
      <c r="AP13" s="1020"/>
      <c r="AQ13" s="1021"/>
      <c r="AR13" s="1009" t="str">
        <f>AFEstatPref</f>
        <v>Historical</v>
      </c>
      <c r="AS13" s="1010"/>
      <c r="AT13" s="1011"/>
      <c r="AU13" s="1015" t="str">
        <f>AFEstatSlc</f>
        <v>Proposed Original</v>
      </c>
      <c r="AV13" s="1015"/>
      <c r="AW13" s="1016"/>
      <c r="AX13" s="1019" t="s">
        <v>275</v>
      </c>
      <c r="AY13" s="1020"/>
      <c r="AZ13" s="1021"/>
      <c r="BA13" s="1009" t="str">
        <f>AFEstatPref</f>
        <v>Historical</v>
      </c>
      <c r="BB13" s="1010"/>
      <c r="BC13" s="1011"/>
      <c r="BD13" s="1015" t="str">
        <f>AFEstatSlc</f>
        <v>Proposed Original</v>
      </c>
      <c r="BE13" s="1015"/>
      <c r="BF13" s="1016"/>
      <c r="BG13" s="1019" t="s">
        <v>275</v>
      </c>
      <c r="BH13" s="1020"/>
      <c r="BI13" s="1021"/>
      <c r="BJ13" s="1009" t="str">
        <f>AFEstatPref</f>
        <v>Historical</v>
      </c>
      <c r="BK13" s="1010"/>
      <c r="BL13" s="1011"/>
      <c r="BM13" s="1015" t="str">
        <f>AFEstatSlc</f>
        <v>Proposed Original</v>
      </c>
      <c r="BN13" s="1015"/>
      <c r="BO13" s="1016"/>
      <c r="BP13" s="1019" t="s">
        <v>275</v>
      </c>
      <c r="BQ13" s="1020"/>
      <c r="BR13" s="1021"/>
      <c r="BS13" s="1009" t="str">
        <f>AFEstatPref</f>
        <v>Historical</v>
      </c>
      <c r="BT13" s="1010"/>
      <c r="BU13" s="1011"/>
      <c r="BV13" s="1015" t="str">
        <f>AFEstatSlc</f>
        <v>Proposed Original</v>
      </c>
      <c r="BW13" s="1015"/>
      <c r="BX13" s="1016"/>
      <c r="BY13" s="1019" t="s">
        <v>275</v>
      </c>
      <c r="BZ13" s="1020"/>
      <c r="CA13" s="1021"/>
      <c r="CB13" s="1009" t="str">
        <f>AFEstatPref</f>
        <v>Historical</v>
      </c>
      <c r="CC13" s="1010"/>
      <c r="CD13" s="1011"/>
      <c r="CE13" s="1015" t="str">
        <f>AFEstatSlc</f>
        <v>Proposed Original</v>
      </c>
      <c r="CF13" s="1015"/>
      <c r="CG13" s="1016"/>
      <c r="CH13" s="1019" t="s">
        <v>275</v>
      </c>
      <c r="CI13" s="1020"/>
      <c r="CJ13" s="1021"/>
      <c r="CK13" s="1009" t="str">
        <f>AFEstatPref</f>
        <v>Historical</v>
      </c>
      <c r="CL13" s="1010"/>
      <c r="CM13" s="1011"/>
      <c r="CN13" s="1015" t="str">
        <f>AFEstatSlc</f>
        <v>Proposed Original</v>
      </c>
      <c r="CO13" s="1015"/>
      <c r="CP13" s="1016"/>
      <c r="CQ13" s="1019" t="s">
        <v>275</v>
      </c>
      <c r="CR13" s="1020"/>
      <c r="CS13" s="1021"/>
      <c r="CT13" s="214"/>
      <c r="CU13" s="1051" t="s">
        <v>276</v>
      </c>
      <c r="CV13" s="1052"/>
      <c r="CW13" s="214"/>
      <c r="CX13" s="1060" t="s">
        <v>277</v>
      </c>
      <c r="CY13" s="1057" t="s">
        <v>278</v>
      </c>
    </row>
    <row r="14" spans="1:103" ht="15.75" customHeight="1" thickBot="1">
      <c r="A14" s="139"/>
      <c r="B14" s="1064"/>
      <c r="C14" s="1066"/>
      <c r="D14" s="1012"/>
      <c r="E14" s="1013"/>
      <c r="F14" s="1014"/>
      <c r="G14" s="1043"/>
      <c r="H14" s="1017"/>
      <c r="I14" s="1017"/>
      <c r="J14" s="1044"/>
      <c r="K14" s="1023"/>
      <c r="L14" s="1023"/>
      <c r="M14" s="1040"/>
      <c r="N14" s="1012"/>
      <c r="O14" s="1013"/>
      <c r="P14" s="1014"/>
      <c r="Q14" s="1017"/>
      <c r="R14" s="1017"/>
      <c r="S14" s="1018"/>
      <c r="T14" s="1022"/>
      <c r="U14" s="1023"/>
      <c r="V14" s="1024"/>
      <c r="W14" s="593">
        <f t="shared" si="55"/>
        <v>0</v>
      </c>
      <c r="X14" s="593">
        <f t="shared" si="56"/>
        <v>0</v>
      </c>
      <c r="Y14" s="593">
        <f t="shared" si="57"/>
        <v>0</v>
      </c>
      <c r="Z14" s="1012"/>
      <c r="AA14" s="1013"/>
      <c r="AB14" s="1014"/>
      <c r="AC14" s="1017"/>
      <c r="AD14" s="1017"/>
      <c r="AE14" s="1018"/>
      <c r="AF14" s="1022"/>
      <c r="AG14" s="1023"/>
      <c r="AH14" s="1024"/>
      <c r="AI14" s="1012"/>
      <c r="AJ14" s="1013"/>
      <c r="AK14" s="1014"/>
      <c r="AL14" s="1017"/>
      <c r="AM14" s="1017"/>
      <c r="AN14" s="1018"/>
      <c r="AO14" s="1022"/>
      <c r="AP14" s="1023"/>
      <c r="AQ14" s="1024"/>
      <c r="AR14" s="1012"/>
      <c r="AS14" s="1013"/>
      <c r="AT14" s="1014"/>
      <c r="AU14" s="1017"/>
      <c r="AV14" s="1017"/>
      <c r="AW14" s="1018"/>
      <c r="AX14" s="1022"/>
      <c r="AY14" s="1023"/>
      <c r="AZ14" s="1024"/>
      <c r="BA14" s="1012"/>
      <c r="BB14" s="1013"/>
      <c r="BC14" s="1014"/>
      <c r="BD14" s="1017"/>
      <c r="BE14" s="1017"/>
      <c r="BF14" s="1018"/>
      <c r="BG14" s="1022"/>
      <c r="BH14" s="1023"/>
      <c r="BI14" s="1024"/>
      <c r="BJ14" s="1012"/>
      <c r="BK14" s="1013"/>
      <c r="BL14" s="1014"/>
      <c r="BM14" s="1017"/>
      <c r="BN14" s="1017"/>
      <c r="BO14" s="1018"/>
      <c r="BP14" s="1022"/>
      <c r="BQ14" s="1023"/>
      <c r="BR14" s="1024"/>
      <c r="BS14" s="1012"/>
      <c r="BT14" s="1013"/>
      <c r="BU14" s="1014"/>
      <c r="BV14" s="1017"/>
      <c r="BW14" s="1017"/>
      <c r="BX14" s="1018"/>
      <c r="BY14" s="1022"/>
      <c r="BZ14" s="1023"/>
      <c r="CA14" s="1024"/>
      <c r="CB14" s="1012"/>
      <c r="CC14" s="1013"/>
      <c r="CD14" s="1014"/>
      <c r="CE14" s="1017"/>
      <c r="CF14" s="1017"/>
      <c r="CG14" s="1018"/>
      <c r="CH14" s="1022"/>
      <c r="CI14" s="1023"/>
      <c r="CJ14" s="1024"/>
      <c r="CK14" s="1012"/>
      <c r="CL14" s="1013"/>
      <c r="CM14" s="1014"/>
      <c r="CN14" s="1017"/>
      <c r="CO14" s="1017"/>
      <c r="CP14" s="1018"/>
      <c r="CQ14" s="1022"/>
      <c r="CR14" s="1023"/>
      <c r="CS14" s="1024"/>
      <c r="CT14" s="139"/>
      <c r="CU14" s="215" t="s">
        <v>279</v>
      </c>
      <c r="CV14" s="216" t="s">
        <v>280</v>
      </c>
      <c r="CW14" s="139"/>
      <c r="CX14" s="1059"/>
      <c r="CY14" s="1056"/>
    </row>
    <row r="15" spans="1:103" ht="15.75" customHeight="1">
      <c r="A15" s="139"/>
      <c r="B15" s="171">
        <v>3</v>
      </c>
      <c r="C15" s="172" t="s">
        <v>286</v>
      </c>
      <c r="D15" s="173" t="s">
        <v>283</v>
      </c>
      <c r="E15" s="173" t="s">
        <v>284</v>
      </c>
      <c r="F15" s="174">
        <f>SUM(F16:F23)</f>
        <v>0</v>
      </c>
      <c r="G15" s="175" t="s">
        <v>285</v>
      </c>
      <c r="H15" s="176" t="s">
        <v>283</v>
      </c>
      <c r="I15" s="176" t="s">
        <v>284</v>
      </c>
      <c r="J15" s="193">
        <f>SUM(J16:J23)</f>
        <v>0</v>
      </c>
      <c r="K15" s="173" t="s">
        <v>283</v>
      </c>
      <c r="L15" s="790" t="s">
        <v>284</v>
      </c>
      <c r="M15" s="174">
        <f>SUM(M16:M23)</f>
        <v>0</v>
      </c>
      <c r="N15" s="173" t="s">
        <v>283</v>
      </c>
      <c r="O15" s="173" t="s">
        <v>284</v>
      </c>
      <c r="P15" s="174">
        <f>SUM(P16:P23)</f>
        <v>0</v>
      </c>
      <c r="Q15" s="790" t="s">
        <v>283</v>
      </c>
      <c r="R15" s="790" t="s">
        <v>284</v>
      </c>
      <c r="S15" s="197">
        <f>SUM(S16:S23)</f>
        <v>0</v>
      </c>
      <c r="T15" s="202" t="s">
        <v>283</v>
      </c>
      <c r="U15" s="202" t="s">
        <v>284</v>
      </c>
      <c r="V15" s="174">
        <f>SUM(V16:V23)</f>
        <v>0</v>
      </c>
      <c r="W15" s="593">
        <f t="shared" si="55"/>
        <v>0</v>
      </c>
      <c r="X15" s="593">
        <f t="shared" si="56"/>
        <v>0</v>
      </c>
      <c r="Y15" s="593">
        <f t="shared" si="57"/>
        <v>0</v>
      </c>
      <c r="Z15" s="173" t="s">
        <v>283</v>
      </c>
      <c r="AA15" s="173" t="s">
        <v>284</v>
      </c>
      <c r="AB15" s="174">
        <f>SUM(AB16:AB23)</f>
        <v>0</v>
      </c>
      <c r="AC15" s="173" t="s">
        <v>283</v>
      </c>
      <c r="AD15" s="173" t="s">
        <v>284</v>
      </c>
      <c r="AE15" s="197">
        <f>SUM(AE16:AE23)</f>
        <v>0</v>
      </c>
      <c r="AF15" s="202" t="s">
        <v>283</v>
      </c>
      <c r="AG15" s="202" t="s">
        <v>284</v>
      </c>
      <c r="AH15" s="174">
        <f>SUM(AH16:AH23)</f>
        <v>0</v>
      </c>
      <c r="AI15" s="173" t="s">
        <v>283</v>
      </c>
      <c r="AJ15" s="173" t="s">
        <v>284</v>
      </c>
      <c r="AK15" s="174">
        <f>SUM(AK16:AK23)</f>
        <v>0</v>
      </c>
      <c r="AL15" s="173" t="s">
        <v>283</v>
      </c>
      <c r="AM15" s="173" t="s">
        <v>284</v>
      </c>
      <c r="AN15" s="197">
        <f>SUM(AN16:AN23)</f>
        <v>0</v>
      </c>
      <c r="AO15" s="202" t="s">
        <v>283</v>
      </c>
      <c r="AP15" s="202" t="s">
        <v>284</v>
      </c>
      <c r="AQ15" s="174">
        <f>SUM(AQ16:AQ23)</f>
        <v>0</v>
      </c>
      <c r="AR15" s="173" t="s">
        <v>283</v>
      </c>
      <c r="AS15" s="173" t="s">
        <v>284</v>
      </c>
      <c r="AT15" s="174">
        <f>SUM(AT16:AT23)</f>
        <v>0</v>
      </c>
      <c r="AU15" s="173" t="s">
        <v>283</v>
      </c>
      <c r="AV15" s="173" t="s">
        <v>284</v>
      </c>
      <c r="AW15" s="197">
        <f>SUM(AW16:AW23)</f>
        <v>0</v>
      </c>
      <c r="AX15" s="202" t="s">
        <v>283</v>
      </c>
      <c r="AY15" s="202" t="s">
        <v>284</v>
      </c>
      <c r="AZ15" s="174">
        <f>SUM(AZ16:AZ23)</f>
        <v>0</v>
      </c>
      <c r="BA15" s="173" t="s">
        <v>283</v>
      </c>
      <c r="BB15" s="173" t="s">
        <v>284</v>
      </c>
      <c r="BC15" s="174">
        <f>SUM(BC16:BC23)</f>
        <v>0</v>
      </c>
      <c r="BD15" s="173" t="s">
        <v>283</v>
      </c>
      <c r="BE15" s="173" t="s">
        <v>284</v>
      </c>
      <c r="BF15" s="197">
        <f>SUM(BF16:BF23)</f>
        <v>0</v>
      </c>
      <c r="BG15" s="202" t="s">
        <v>283</v>
      </c>
      <c r="BH15" s="202" t="s">
        <v>284</v>
      </c>
      <c r="BI15" s="174">
        <f>SUM(BI16:BI23)</f>
        <v>0</v>
      </c>
      <c r="BJ15" s="173" t="s">
        <v>283</v>
      </c>
      <c r="BK15" s="173" t="s">
        <v>284</v>
      </c>
      <c r="BL15" s="174">
        <f>SUM(BL16:BL23)</f>
        <v>0</v>
      </c>
      <c r="BM15" s="173" t="s">
        <v>283</v>
      </c>
      <c r="BN15" s="173" t="s">
        <v>284</v>
      </c>
      <c r="BO15" s="197">
        <f>SUM(BO16:BO23)</f>
        <v>0</v>
      </c>
      <c r="BP15" s="202" t="s">
        <v>283</v>
      </c>
      <c r="BQ15" s="202" t="s">
        <v>284</v>
      </c>
      <c r="BR15" s="174">
        <f>SUM(BR16:BR23)</f>
        <v>0</v>
      </c>
      <c r="BS15" s="173" t="s">
        <v>283</v>
      </c>
      <c r="BT15" s="173" t="s">
        <v>284</v>
      </c>
      <c r="BU15" s="174">
        <f>SUM(BU16:BU23)</f>
        <v>0</v>
      </c>
      <c r="BV15" s="173" t="s">
        <v>283</v>
      </c>
      <c r="BW15" s="173" t="s">
        <v>284</v>
      </c>
      <c r="BX15" s="197">
        <f>SUM(BX16:BX23)</f>
        <v>0</v>
      </c>
      <c r="BY15" s="202" t="s">
        <v>283</v>
      </c>
      <c r="BZ15" s="202" t="s">
        <v>284</v>
      </c>
      <c r="CA15" s="174">
        <f>SUM(CA16:CA23)</f>
        <v>0</v>
      </c>
      <c r="CB15" s="173" t="s">
        <v>283</v>
      </c>
      <c r="CC15" s="173" t="s">
        <v>284</v>
      </c>
      <c r="CD15" s="174">
        <f>SUM(CD16:CD23)</f>
        <v>0</v>
      </c>
      <c r="CE15" s="173" t="s">
        <v>283</v>
      </c>
      <c r="CF15" s="173" t="s">
        <v>284</v>
      </c>
      <c r="CG15" s="197">
        <f>SUM(CG16:CG23)</f>
        <v>0</v>
      </c>
      <c r="CH15" s="202" t="s">
        <v>283</v>
      </c>
      <c r="CI15" s="202" t="s">
        <v>284</v>
      </c>
      <c r="CJ15" s="174">
        <f>SUM(CJ16:CJ23)</f>
        <v>0</v>
      </c>
      <c r="CK15" s="173" t="s">
        <v>283</v>
      </c>
      <c r="CL15" s="173" t="s">
        <v>284</v>
      </c>
      <c r="CM15" s="174">
        <f>SUM(CM16:CM23)</f>
        <v>0</v>
      </c>
      <c r="CN15" s="173" t="s">
        <v>283</v>
      </c>
      <c r="CO15" s="173" t="s">
        <v>284</v>
      </c>
      <c r="CP15" s="197">
        <f>SUM(CP16:CP23)</f>
        <v>0</v>
      </c>
      <c r="CQ15" s="202" t="s">
        <v>283</v>
      </c>
      <c r="CR15" s="202" t="s">
        <v>284</v>
      </c>
      <c r="CS15" s="174">
        <f>SUM(CS16:CS23)</f>
        <v>0</v>
      </c>
      <c r="CT15" s="232"/>
      <c r="CU15" s="238"/>
      <c r="CV15" s="239"/>
      <c r="CW15" s="232"/>
      <c r="CX15" s="223"/>
      <c r="CY15" s="224"/>
    </row>
    <row r="16" spans="1:103" ht="15.75" customHeight="1">
      <c r="A16" s="155"/>
      <c r="B16" s="177"/>
      <c r="C16" s="178" t="s">
        <v>287</v>
      </c>
      <c r="D16" s="158">
        <f t="shared" ref="D16:D23" si="58">N16+Z16+AI16+AR16+BS16</f>
        <v>0</v>
      </c>
      <c r="E16" s="159">
        <f>IFERROR(F16/D16,)</f>
        <v>0</v>
      </c>
      <c r="F16" s="160">
        <f>P16+AB16+AK16+AT16+BU16</f>
        <v>0</v>
      </c>
      <c r="G16" s="179"/>
      <c r="H16" s="159">
        <f>Q16+AC16+AL16+AU16+BV16</f>
        <v>0</v>
      </c>
      <c r="I16" s="159">
        <f>IFERROR(J16/H16,)</f>
        <v>0</v>
      </c>
      <c r="J16" s="160">
        <f t="shared" ref="J16:J23" si="59">S16+AE16+AN16+AW16+BX16</f>
        <v>0</v>
      </c>
      <c r="K16" s="159">
        <f t="shared" ref="K16:K23" si="60">T16+AF16+AO16+AX16+BY16</f>
        <v>0</v>
      </c>
      <c r="L16" s="291">
        <f>IFERROR(M16/K16,)</f>
        <v>0</v>
      </c>
      <c r="M16" s="160">
        <f t="shared" ref="M16:M23" si="61">V16+AH16+AQ16+AZ16+CA16</f>
        <v>0</v>
      </c>
      <c r="N16" s="159">
        <v>0</v>
      </c>
      <c r="O16" s="159"/>
      <c r="P16" s="160">
        <f t="shared" ref="P16:P23" si="62">N16*O16</f>
        <v>0</v>
      </c>
      <c r="Q16" s="291">
        <v>0</v>
      </c>
      <c r="R16" s="291">
        <v>0</v>
      </c>
      <c r="S16" s="160">
        <f t="shared" ref="S16:S23" si="63">Q16*R16</f>
        <v>0</v>
      </c>
      <c r="T16" s="159">
        <f>Q16</f>
        <v>0</v>
      </c>
      <c r="U16" s="159">
        <f t="shared" ref="U16" si="64">R16</f>
        <v>0</v>
      </c>
      <c r="V16" s="160">
        <f t="shared" ref="V16:V23" si="65">T16*U16</f>
        <v>0</v>
      </c>
      <c r="W16" s="593">
        <f t="shared" si="55"/>
        <v>0</v>
      </c>
      <c r="X16" s="593">
        <f t="shared" si="56"/>
        <v>0</v>
      </c>
      <c r="Y16" s="593">
        <f t="shared" si="57"/>
        <v>0</v>
      </c>
      <c r="Z16" s="159">
        <v>0</v>
      </c>
      <c r="AA16" s="159">
        <v>0</v>
      </c>
      <c r="AB16" s="160">
        <f t="shared" ref="AB16:AB23" si="66">Z16*AA16</f>
        <v>0</v>
      </c>
      <c r="AC16" s="159">
        <v>0</v>
      </c>
      <c r="AD16" s="159">
        <v>0</v>
      </c>
      <c r="AE16" s="160">
        <f t="shared" ref="AE16:AE23" si="67">AC16*AD16</f>
        <v>0</v>
      </c>
      <c r="AF16" s="159">
        <f>AC16</f>
        <v>0</v>
      </c>
      <c r="AG16" s="159">
        <f t="shared" ref="AG16:AG23" si="68">U16</f>
        <v>0</v>
      </c>
      <c r="AH16" s="160">
        <f t="shared" ref="AH16:AH23" si="69">AF16*AG16</f>
        <v>0</v>
      </c>
      <c r="AI16" s="159">
        <v>0</v>
      </c>
      <c r="AJ16" s="159">
        <v>0</v>
      </c>
      <c r="AK16" s="160">
        <f t="shared" ref="AK16:AK23" si="70">AI16*AJ16</f>
        <v>0</v>
      </c>
      <c r="AL16" s="159">
        <v>0</v>
      </c>
      <c r="AM16" s="159">
        <v>0</v>
      </c>
      <c r="AN16" s="160">
        <f t="shared" ref="AN16:AN23" si="71">AL16*AM16</f>
        <v>0</v>
      </c>
      <c r="AO16" s="159">
        <f>AL16</f>
        <v>0</v>
      </c>
      <c r="AP16" s="159">
        <f t="shared" ref="AP16:AP23" si="72">AG16</f>
        <v>0</v>
      </c>
      <c r="AQ16" s="160">
        <f t="shared" ref="AQ16:AQ23" si="73">AO16*AP16</f>
        <v>0</v>
      </c>
      <c r="AR16" s="159">
        <v>0</v>
      </c>
      <c r="AS16" s="159">
        <v>0</v>
      </c>
      <c r="AT16" s="160">
        <f t="shared" ref="AT16:AT23" si="74">AR16*AS16</f>
        <v>0</v>
      </c>
      <c r="AU16" s="159">
        <v>0</v>
      </c>
      <c r="AV16" s="159">
        <v>0</v>
      </c>
      <c r="AW16" s="160">
        <f t="shared" ref="AW16:AW23" si="75">AU16*AV16</f>
        <v>0</v>
      </c>
      <c r="AX16" s="159">
        <f>AU16</f>
        <v>0</v>
      </c>
      <c r="AY16" s="159">
        <f t="shared" ref="AY16:AY23" si="76">AP16</f>
        <v>0</v>
      </c>
      <c r="AZ16" s="160">
        <f t="shared" ref="AZ16:AZ23" si="77">AX16*AY16</f>
        <v>0</v>
      </c>
      <c r="BA16" s="159">
        <v>0</v>
      </c>
      <c r="BB16" s="159">
        <v>0</v>
      </c>
      <c r="BC16" s="160">
        <f t="shared" ref="BC16:BC23" si="78">BA16*BB16</f>
        <v>0</v>
      </c>
      <c r="BD16" s="159">
        <v>0</v>
      </c>
      <c r="BE16" s="159">
        <v>0</v>
      </c>
      <c r="BF16" s="160">
        <f t="shared" ref="BF16:BF23" si="79">BD16*BE16</f>
        <v>0</v>
      </c>
      <c r="BG16" s="159">
        <f>BD16</f>
        <v>0</v>
      </c>
      <c r="BH16" s="159">
        <f t="shared" ref="BH16:BH23" si="80">BE16</f>
        <v>0</v>
      </c>
      <c r="BI16" s="160">
        <f t="shared" ref="BI16:BI23" si="81">BG16*BH16</f>
        <v>0</v>
      </c>
      <c r="BJ16" s="159">
        <v>0</v>
      </c>
      <c r="BK16" s="159">
        <v>0</v>
      </c>
      <c r="BL16" s="160">
        <f t="shared" ref="BL16:BL23" si="82">BJ16*BK16</f>
        <v>0</v>
      </c>
      <c r="BM16" s="159">
        <v>0</v>
      </c>
      <c r="BN16" s="159">
        <v>0</v>
      </c>
      <c r="BO16" s="160">
        <f t="shared" ref="BO16:BO23" si="83">BM16*BN16</f>
        <v>0</v>
      </c>
      <c r="BP16" s="159">
        <f>BG16</f>
        <v>0</v>
      </c>
      <c r="BQ16" s="159">
        <f>BH16</f>
        <v>0</v>
      </c>
      <c r="BR16" s="160">
        <f t="shared" ref="BR16:BR23" si="84">BP16*BQ16</f>
        <v>0</v>
      </c>
      <c r="BS16" s="159">
        <v>0</v>
      </c>
      <c r="BT16" s="159">
        <v>0</v>
      </c>
      <c r="BU16" s="160">
        <f t="shared" ref="BU16:BU23" si="85">BS16*BT16</f>
        <v>0</v>
      </c>
      <c r="BV16" s="159">
        <v>0</v>
      </c>
      <c r="BW16" s="159">
        <v>0</v>
      </c>
      <c r="BX16" s="160">
        <f t="shared" ref="BX16:BX23" si="86">BV16*BW16</f>
        <v>0</v>
      </c>
      <c r="BY16" s="159">
        <f>BV16</f>
        <v>0</v>
      </c>
      <c r="BZ16" s="159">
        <f t="shared" ref="BZ16:BZ23" si="87">BW16</f>
        <v>0</v>
      </c>
      <c r="CA16" s="160">
        <f t="shared" ref="CA16:CA23" si="88">BY16*BZ16</f>
        <v>0</v>
      </c>
      <c r="CB16" s="159">
        <v>0</v>
      </c>
      <c r="CC16" s="159">
        <v>0</v>
      </c>
      <c r="CD16" s="160">
        <f t="shared" ref="CD16:CD23" si="89">CB16*CC16</f>
        <v>0</v>
      </c>
      <c r="CE16" s="159">
        <v>0</v>
      </c>
      <c r="CF16" s="159">
        <v>0</v>
      </c>
      <c r="CG16" s="160">
        <f t="shared" ref="CG16:CG23" si="90">CE16*CF16</f>
        <v>0</v>
      </c>
      <c r="CH16" s="159">
        <f>CE16</f>
        <v>0</v>
      </c>
      <c r="CI16" s="159">
        <f t="shared" ref="CI16:CI23" si="91">CF16</f>
        <v>0</v>
      </c>
      <c r="CJ16" s="160">
        <f t="shared" ref="CJ16:CJ23" si="92">CH16*CI16</f>
        <v>0</v>
      </c>
      <c r="CK16" s="159">
        <v>0</v>
      </c>
      <c r="CL16" s="159">
        <v>0</v>
      </c>
      <c r="CM16" s="160">
        <f t="shared" ref="CM16:CM23" si="93">CK16*CL16</f>
        <v>0</v>
      </c>
      <c r="CN16" s="159">
        <v>0</v>
      </c>
      <c r="CO16" s="159">
        <v>0</v>
      </c>
      <c r="CP16" s="160">
        <f t="shared" ref="CP16:CP23" si="94">CN16*CO16</f>
        <v>0</v>
      </c>
      <c r="CQ16" s="159">
        <f>CN16</f>
        <v>0</v>
      </c>
      <c r="CR16" s="159">
        <f t="shared" ref="CR16:CR23" si="95">CO16</f>
        <v>0</v>
      </c>
      <c r="CS16" s="160">
        <f t="shared" ref="CS16:CS23" si="96">CQ16*CR16</f>
        <v>0</v>
      </c>
      <c r="CT16" s="230"/>
      <c r="CU16" s="226">
        <f>K16-H16</f>
        <v>0</v>
      </c>
      <c r="CV16" s="227">
        <f t="shared" ref="CV16:CV23" si="97">L16-I16</f>
        <v>0</v>
      </c>
      <c r="CW16" s="230"/>
      <c r="CX16" s="240"/>
      <c r="CY16" s="241"/>
    </row>
    <row r="17" spans="1:103" ht="15.75" hidden="1" customHeight="1">
      <c r="A17" s="155"/>
      <c r="B17" s="177"/>
      <c r="C17" s="157" t="s">
        <v>535</v>
      </c>
      <c r="D17" s="158">
        <f t="shared" si="58"/>
        <v>0</v>
      </c>
      <c r="E17" s="159">
        <f t="shared" ref="E17:E23" si="98">IFERROR(F17/D17,)</f>
        <v>0</v>
      </c>
      <c r="F17" s="160">
        <f t="shared" ref="F17:F23" si="99">P17+AB17+AK17+AT17+BU17</f>
        <v>0</v>
      </c>
      <c r="G17" s="179" t="s">
        <v>288</v>
      </c>
      <c r="H17" s="159">
        <f t="shared" ref="H17:H23" si="100">Q17+AC17+AL17+AU17+BV17</f>
        <v>0</v>
      </c>
      <c r="I17" s="159">
        <f t="shared" ref="I17:I23" si="101">IFERROR(J17/H17,)</f>
        <v>0</v>
      </c>
      <c r="J17" s="160">
        <f t="shared" si="59"/>
        <v>0</v>
      </c>
      <c r="K17" s="159">
        <f t="shared" si="60"/>
        <v>0</v>
      </c>
      <c r="L17" s="291">
        <f t="shared" ref="L17:L23" si="102">IFERROR(M17/K17,)</f>
        <v>0</v>
      </c>
      <c r="M17" s="160">
        <f t="shared" si="61"/>
        <v>0</v>
      </c>
      <c r="N17" s="159"/>
      <c r="O17" s="159"/>
      <c r="P17" s="160">
        <f t="shared" si="62"/>
        <v>0</v>
      </c>
      <c r="Q17" s="291">
        <v>0</v>
      </c>
      <c r="R17" s="291">
        <v>0</v>
      </c>
      <c r="S17" s="160">
        <f t="shared" si="63"/>
        <v>0</v>
      </c>
      <c r="T17" s="159">
        <f t="shared" ref="T17:U23" si="103">Q17</f>
        <v>0</v>
      </c>
      <c r="U17" s="159">
        <f t="shared" si="103"/>
        <v>0</v>
      </c>
      <c r="V17" s="160">
        <f t="shared" si="65"/>
        <v>0</v>
      </c>
      <c r="W17" s="593">
        <f t="shared" si="55"/>
        <v>0</v>
      </c>
      <c r="X17" s="593">
        <f t="shared" si="56"/>
        <v>0</v>
      </c>
      <c r="Y17" s="593">
        <f t="shared" si="57"/>
        <v>0</v>
      </c>
      <c r="Z17" s="159">
        <v>0</v>
      </c>
      <c r="AA17" s="159">
        <v>0</v>
      </c>
      <c r="AB17" s="160">
        <f t="shared" si="66"/>
        <v>0</v>
      </c>
      <c r="AC17" s="159">
        <v>0</v>
      </c>
      <c r="AD17" s="159">
        <v>0</v>
      </c>
      <c r="AE17" s="160">
        <f t="shared" si="67"/>
        <v>0</v>
      </c>
      <c r="AF17" s="159">
        <f t="shared" ref="AF17:AF23" si="104">AC17</f>
        <v>0</v>
      </c>
      <c r="AG17" s="159">
        <f t="shared" si="68"/>
        <v>0</v>
      </c>
      <c r="AH17" s="160">
        <f t="shared" si="69"/>
        <v>0</v>
      </c>
      <c r="AI17" s="159">
        <v>0</v>
      </c>
      <c r="AJ17" s="159">
        <v>0</v>
      </c>
      <c r="AK17" s="160">
        <f t="shared" si="70"/>
        <v>0</v>
      </c>
      <c r="AL17" s="159">
        <v>0</v>
      </c>
      <c r="AM17" s="159">
        <v>0</v>
      </c>
      <c r="AN17" s="160">
        <f t="shared" si="71"/>
        <v>0</v>
      </c>
      <c r="AO17" s="159">
        <f t="shared" ref="AO17:AO23" si="105">AL17</f>
        <v>0</v>
      </c>
      <c r="AP17" s="159">
        <f t="shared" si="72"/>
        <v>0</v>
      </c>
      <c r="AQ17" s="160">
        <f t="shared" si="73"/>
        <v>0</v>
      </c>
      <c r="AR17" s="159">
        <v>0</v>
      </c>
      <c r="AS17" s="159">
        <v>0</v>
      </c>
      <c r="AT17" s="160">
        <f t="shared" si="74"/>
        <v>0</v>
      </c>
      <c r="AU17" s="159">
        <v>0</v>
      </c>
      <c r="AV17" s="159">
        <v>0</v>
      </c>
      <c r="AW17" s="160">
        <f t="shared" si="75"/>
        <v>0</v>
      </c>
      <c r="AX17" s="159">
        <f t="shared" ref="AX17:AX23" si="106">AU17</f>
        <v>0</v>
      </c>
      <c r="AY17" s="159">
        <f t="shared" si="76"/>
        <v>0</v>
      </c>
      <c r="AZ17" s="160">
        <f t="shared" si="77"/>
        <v>0</v>
      </c>
      <c r="BA17" s="159">
        <v>0</v>
      </c>
      <c r="BB17" s="159">
        <v>0</v>
      </c>
      <c r="BC17" s="160">
        <f t="shared" si="78"/>
        <v>0</v>
      </c>
      <c r="BD17" s="159">
        <v>0</v>
      </c>
      <c r="BE17" s="159">
        <v>0</v>
      </c>
      <c r="BF17" s="160">
        <f t="shared" si="79"/>
        <v>0</v>
      </c>
      <c r="BG17" s="159">
        <f t="shared" ref="BG17:BG23" si="107">BD17</f>
        <v>0</v>
      </c>
      <c r="BH17" s="159">
        <f t="shared" si="80"/>
        <v>0</v>
      </c>
      <c r="BI17" s="160">
        <f t="shared" si="81"/>
        <v>0</v>
      </c>
      <c r="BJ17" s="159">
        <v>0</v>
      </c>
      <c r="BK17" s="159">
        <v>0</v>
      </c>
      <c r="BL17" s="160">
        <f t="shared" si="82"/>
        <v>0</v>
      </c>
      <c r="BM17" s="159">
        <v>0</v>
      </c>
      <c r="BN17" s="159">
        <v>0</v>
      </c>
      <c r="BO17" s="160">
        <f t="shared" si="83"/>
        <v>0</v>
      </c>
      <c r="BP17" s="159">
        <f t="shared" ref="BP17:BP23" si="108">BM17</f>
        <v>0</v>
      </c>
      <c r="BQ17" s="159">
        <f t="shared" ref="BQ17:BQ23" si="109">BH17</f>
        <v>0</v>
      </c>
      <c r="BR17" s="160">
        <f t="shared" si="84"/>
        <v>0</v>
      </c>
      <c r="BS17" s="159">
        <v>0</v>
      </c>
      <c r="BT17" s="159">
        <v>0</v>
      </c>
      <c r="BU17" s="160">
        <f t="shared" si="85"/>
        <v>0</v>
      </c>
      <c r="BV17" s="159">
        <v>0</v>
      </c>
      <c r="BW17" s="159">
        <v>0</v>
      </c>
      <c r="BX17" s="160">
        <f t="shared" si="86"/>
        <v>0</v>
      </c>
      <c r="BY17" s="159">
        <f t="shared" ref="BY17:BY23" si="110">BV17</f>
        <v>0</v>
      </c>
      <c r="BZ17" s="159">
        <f t="shared" si="87"/>
        <v>0</v>
      </c>
      <c r="CA17" s="160">
        <f t="shared" si="88"/>
        <v>0</v>
      </c>
      <c r="CB17" s="159">
        <v>0</v>
      </c>
      <c r="CC17" s="159">
        <v>0</v>
      </c>
      <c r="CD17" s="160">
        <f t="shared" si="89"/>
        <v>0</v>
      </c>
      <c r="CE17" s="159">
        <v>0</v>
      </c>
      <c r="CF17" s="159">
        <v>0</v>
      </c>
      <c r="CG17" s="160">
        <f t="shared" si="90"/>
        <v>0</v>
      </c>
      <c r="CH17" s="159">
        <f t="shared" ref="CH17:CH23" si="111">CE17</f>
        <v>0</v>
      </c>
      <c r="CI17" s="159">
        <f t="shared" si="91"/>
        <v>0</v>
      </c>
      <c r="CJ17" s="160">
        <f t="shared" si="92"/>
        <v>0</v>
      </c>
      <c r="CK17" s="159">
        <v>0</v>
      </c>
      <c r="CL17" s="159">
        <v>0</v>
      </c>
      <c r="CM17" s="160">
        <f t="shared" si="93"/>
        <v>0</v>
      </c>
      <c r="CN17" s="159">
        <v>0</v>
      </c>
      <c r="CO17" s="159">
        <v>0</v>
      </c>
      <c r="CP17" s="160">
        <f t="shared" si="94"/>
        <v>0</v>
      </c>
      <c r="CQ17" s="159">
        <f t="shared" ref="CQ17:CQ23" si="112">CN17</f>
        <v>0</v>
      </c>
      <c r="CR17" s="159">
        <f t="shared" si="95"/>
        <v>0</v>
      </c>
      <c r="CS17" s="160">
        <f t="shared" si="96"/>
        <v>0</v>
      </c>
      <c r="CT17" s="230"/>
      <c r="CU17" s="226">
        <f t="shared" ref="CU17:CU23" si="113">K17-H17</f>
        <v>0</v>
      </c>
      <c r="CV17" s="227">
        <f t="shared" si="97"/>
        <v>0</v>
      </c>
      <c r="CW17" s="230"/>
      <c r="CX17" s="228"/>
      <c r="CY17" s="241"/>
    </row>
    <row r="18" spans="1:103" ht="15.75" hidden="1" customHeight="1">
      <c r="A18" s="155"/>
      <c r="B18" s="177"/>
      <c r="C18" s="157" t="s">
        <v>536</v>
      </c>
      <c r="D18" s="158">
        <f t="shared" si="58"/>
        <v>0</v>
      </c>
      <c r="E18" s="159">
        <f t="shared" si="98"/>
        <v>0</v>
      </c>
      <c r="F18" s="160">
        <f t="shared" si="99"/>
        <v>0</v>
      </c>
      <c r="G18" s="179" t="s">
        <v>288</v>
      </c>
      <c r="H18" s="159">
        <f t="shared" si="100"/>
        <v>0</v>
      </c>
      <c r="I18" s="159">
        <f t="shared" si="101"/>
        <v>0</v>
      </c>
      <c r="J18" s="160">
        <f t="shared" si="59"/>
        <v>0</v>
      </c>
      <c r="K18" s="159">
        <f t="shared" si="60"/>
        <v>0</v>
      </c>
      <c r="L18" s="291">
        <f t="shared" si="102"/>
        <v>0</v>
      </c>
      <c r="M18" s="160">
        <f t="shared" si="61"/>
        <v>0</v>
      </c>
      <c r="N18" s="159"/>
      <c r="O18" s="159"/>
      <c r="P18" s="160">
        <f t="shared" si="62"/>
        <v>0</v>
      </c>
      <c r="Q18" s="291">
        <v>0</v>
      </c>
      <c r="R18" s="291">
        <v>0</v>
      </c>
      <c r="S18" s="160">
        <f t="shared" si="63"/>
        <v>0</v>
      </c>
      <c r="T18" s="159">
        <f t="shared" si="103"/>
        <v>0</v>
      </c>
      <c r="U18" s="159">
        <f t="shared" si="103"/>
        <v>0</v>
      </c>
      <c r="V18" s="160">
        <f t="shared" si="65"/>
        <v>0</v>
      </c>
      <c r="W18" s="593">
        <f t="shared" si="55"/>
        <v>0</v>
      </c>
      <c r="X18" s="593">
        <f t="shared" si="56"/>
        <v>0</v>
      </c>
      <c r="Y18" s="593">
        <f t="shared" si="57"/>
        <v>0</v>
      </c>
      <c r="Z18" s="159">
        <v>0</v>
      </c>
      <c r="AA18" s="159">
        <v>0</v>
      </c>
      <c r="AB18" s="160">
        <f t="shared" si="66"/>
        <v>0</v>
      </c>
      <c r="AC18" s="159">
        <v>0</v>
      </c>
      <c r="AD18" s="159">
        <v>0</v>
      </c>
      <c r="AE18" s="160">
        <f t="shared" si="67"/>
        <v>0</v>
      </c>
      <c r="AF18" s="159">
        <f t="shared" si="104"/>
        <v>0</v>
      </c>
      <c r="AG18" s="159">
        <f t="shared" si="68"/>
        <v>0</v>
      </c>
      <c r="AH18" s="160">
        <f t="shared" si="69"/>
        <v>0</v>
      </c>
      <c r="AI18" s="159">
        <v>0</v>
      </c>
      <c r="AJ18" s="159">
        <v>0</v>
      </c>
      <c r="AK18" s="160">
        <f t="shared" si="70"/>
        <v>0</v>
      </c>
      <c r="AL18" s="159">
        <v>0</v>
      </c>
      <c r="AM18" s="159">
        <v>0</v>
      </c>
      <c r="AN18" s="160">
        <f t="shared" si="71"/>
        <v>0</v>
      </c>
      <c r="AO18" s="159">
        <f t="shared" si="105"/>
        <v>0</v>
      </c>
      <c r="AP18" s="159">
        <f t="shared" si="72"/>
        <v>0</v>
      </c>
      <c r="AQ18" s="160">
        <f t="shared" si="73"/>
        <v>0</v>
      </c>
      <c r="AR18" s="159">
        <v>0</v>
      </c>
      <c r="AS18" s="159">
        <v>0</v>
      </c>
      <c r="AT18" s="160">
        <f t="shared" si="74"/>
        <v>0</v>
      </c>
      <c r="AU18" s="159">
        <v>0</v>
      </c>
      <c r="AV18" s="159">
        <v>0</v>
      </c>
      <c r="AW18" s="160">
        <f t="shared" si="75"/>
        <v>0</v>
      </c>
      <c r="AX18" s="159">
        <f t="shared" si="106"/>
        <v>0</v>
      </c>
      <c r="AY18" s="159">
        <f t="shared" si="76"/>
        <v>0</v>
      </c>
      <c r="AZ18" s="160">
        <f t="shared" si="77"/>
        <v>0</v>
      </c>
      <c r="BA18" s="159">
        <v>0</v>
      </c>
      <c r="BB18" s="159">
        <v>0</v>
      </c>
      <c r="BC18" s="160">
        <f t="shared" si="78"/>
        <v>0</v>
      </c>
      <c r="BD18" s="159">
        <v>0</v>
      </c>
      <c r="BE18" s="159">
        <v>0</v>
      </c>
      <c r="BF18" s="160">
        <f t="shared" si="79"/>
        <v>0</v>
      </c>
      <c r="BG18" s="159">
        <f t="shared" si="107"/>
        <v>0</v>
      </c>
      <c r="BH18" s="159">
        <f t="shared" si="80"/>
        <v>0</v>
      </c>
      <c r="BI18" s="160">
        <f t="shared" si="81"/>
        <v>0</v>
      </c>
      <c r="BJ18" s="159">
        <v>0</v>
      </c>
      <c r="BK18" s="159">
        <v>0</v>
      </c>
      <c r="BL18" s="160">
        <f t="shared" si="82"/>
        <v>0</v>
      </c>
      <c r="BM18" s="159">
        <v>0</v>
      </c>
      <c r="BN18" s="159">
        <v>0</v>
      </c>
      <c r="BO18" s="160">
        <f t="shared" si="83"/>
        <v>0</v>
      </c>
      <c r="BP18" s="159">
        <f t="shared" si="108"/>
        <v>0</v>
      </c>
      <c r="BQ18" s="159">
        <f t="shared" si="109"/>
        <v>0</v>
      </c>
      <c r="BR18" s="160">
        <f t="shared" si="84"/>
        <v>0</v>
      </c>
      <c r="BS18" s="159">
        <v>0</v>
      </c>
      <c r="BT18" s="159">
        <v>0</v>
      </c>
      <c r="BU18" s="160">
        <f t="shared" si="85"/>
        <v>0</v>
      </c>
      <c r="BV18" s="159">
        <v>0</v>
      </c>
      <c r="BW18" s="159">
        <v>0</v>
      </c>
      <c r="BX18" s="160">
        <f t="shared" si="86"/>
        <v>0</v>
      </c>
      <c r="BY18" s="159">
        <f t="shared" si="110"/>
        <v>0</v>
      </c>
      <c r="BZ18" s="159">
        <f t="shared" si="87"/>
        <v>0</v>
      </c>
      <c r="CA18" s="160">
        <f t="shared" si="88"/>
        <v>0</v>
      </c>
      <c r="CB18" s="159">
        <v>0</v>
      </c>
      <c r="CC18" s="159">
        <v>0</v>
      </c>
      <c r="CD18" s="160">
        <f t="shared" si="89"/>
        <v>0</v>
      </c>
      <c r="CE18" s="159">
        <v>0</v>
      </c>
      <c r="CF18" s="159">
        <v>0</v>
      </c>
      <c r="CG18" s="160">
        <f t="shared" si="90"/>
        <v>0</v>
      </c>
      <c r="CH18" s="159">
        <f t="shared" si="111"/>
        <v>0</v>
      </c>
      <c r="CI18" s="159">
        <f t="shared" si="91"/>
        <v>0</v>
      </c>
      <c r="CJ18" s="160">
        <f t="shared" si="92"/>
        <v>0</v>
      </c>
      <c r="CK18" s="159">
        <v>0</v>
      </c>
      <c r="CL18" s="159">
        <v>0</v>
      </c>
      <c r="CM18" s="160">
        <f t="shared" si="93"/>
        <v>0</v>
      </c>
      <c r="CN18" s="159">
        <v>0</v>
      </c>
      <c r="CO18" s="159">
        <v>0</v>
      </c>
      <c r="CP18" s="160">
        <f t="shared" si="94"/>
        <v>0</v>
      </c>
      <c r="CQ18" s="159">
        <f t="shared" si="112"/>
        <v>0</v>
      </c>
      <c r="CR18" s="159">
        <f t="shared" si="95"/>
        <v>0</v>
      </c>
      <c r="CS18" s="160">
        <f t="shared" si="96"/>
        <v>0</v>
      </c>
      <c r="CT18" s="230"/>
      <c r="CU18" s="226">
        <f t="shared" si="113"/>
        <v>0</v>
      </c>
      <c r="CV18" s="227">
        <f t="shared" si="97"/>
        <v>0</v>
      </c>
      <c r="CW18" s="230"/>
      <c r="CX18" s="228"/>
      <c r="CY18" s="241"/>
    </row>
    <row r="19" spans="1:103" ht="15.75" hidden="1" customHeight="1">
      <c r="A19" s="155"/>
      <c r="B19" s="177"/>
      <c r="C19" s="157" t="s">
        <v>555</v>
      </c>
      <c r="D19" s="158">
        <f t="shared" si="58"/>
        <v>0</v>
      </c>
      <c r="E19" s="159">
        <f t="shared" si="98"/>
        <v>0</v>
      </c>
      <c r="F19" s="160">
        <f t="shared" si="99"/>
        <v>0</v>
      </c>
      <c r="G19" s="179" t="s">
        <v>288</v>
      </c>
      <c r="H19" s="159">
        <f t="shared" si="100"/>
        <v>0</v>
      </c>
      <c r="I19" s="159">
        <f t="shared" si="101"/>
        <v>0</v>
      </c>
      <c r="J19" s="160">
        <f t="shared" si="59"/>
        <v>0</v>
      </c>
      <c r="K19" s="159">
        <f t="shared" si="60"/>
        <v>0</v>
      </c>
      <c r="L19" s="291">
        <f t="shared" si="102"/>
        <v>0</v>
      </c>
      <c r="M19" s="160">
        <f t="shared" si="61"/>
        <v>0</v>
      </c>
      <c r="N19" s="159"/>
      <c r="O19" s="159"/>
      <c r="P19" s="160">
        <f t="shared" si="62"/>
        <v>0</v>
      </c>
      <c r="Q19" s="291">
        <v>0</v>
      </c>
      <c r="R19" s="291">
        <v>0</v>
      </c>
      <c r="S19" s="160">
        <f t="shared" si="63"/>
        <v>0</v>
      </c>
      <c r="T19" s="159">
        <f t="shared" si="103"/>
        <v>0</v>
      </c>
      <c r="U19" s="159">
        <f t="shared" si="103"/>
        <v>0</v>
      </c>
      <c r="V19" s="160">
        <f t="shared" si="65"/>
        <v>0</v>
      </c>
      <c r="W19" s="593">
        <f t="shared" si="55"/>
        <v>0</v>
      </c>
      <c r="X19" s="593">
        <f t="shared" si="56"/>
        <v>0</v>
      </c>
      <c r="Y19" s="593">
        <f t="shared" si="57"/>
        <v>0</v>
      </c>
      <c r="Z19" s="159">
        <v>0</v>
      </c>
      <c r="AA19" s="159">
        <v>0</v>
      </c>
      <c r="AB19" s="160">
        <f t="shared" si="66"/>
        <v>0</v>
      </c>
      <c r="AC19" s="159">
        <v>0</v>
      </c>
      <c r="AD19" s="159">
        <v>0</v>
      </c>
      <c r="AE19" s="160">
        <f t="shared" si="67"/>
        <v>0</v>
      </c>
      <c r="AF19" s="159">
        <f t="shared" si="104"/>
        <v>0</v>
      </c>
      <c r="AG19" s="159">
        <f t="shared" si="68"/>
        <v>0</v>
      </c>
      <c r="AH19" s="160">
        <f t="shared" si="69"/>
        <v>0</v>
      </c>
      <c r="AI19" s="159">
        <v>0</v>
      </c>
      <c r="AJ19" s="159">
        <v>0</v>
      </c>
      <c r="AK19" s="160">
        <f t="shared" si="70"/>
        <v>0</v>
      </c>
      <c r="AL19" s="159">
        <v>0</v>
      </c>
      <c r="AM19" s="159">
        <v>0</v>
      </c>
      <c r="AN19" s="160">
        <f t="shared" si="71"/>
        <v>0</v>
      </c>
      <c r="AO19" s="159">
        <f t="shared" si="105"/>
        <v>0</v>
      </c>
      <c r="AP19" s="159">
        <f t="shared" si="72"/>
        <v>0</v>
      </c>
      <c r="AQ19" s="160">
        <f t="shared" si="73"/>
        <v>0</v>
      </c>
      <c r="AR19" s="159">
        <v>0</v>
      </c>
      <c r="AS19" s="159">
        <v>0</v>
      </c>
      <c r="AT19" s="160">
        <f t="shared" si="74"/>
        <v>0</v>
      </c>
      <c r="AU19" s="159">
        <v>0</v>
      </c>
      <c r="AV19" s="159">
        <v>0</v>
      </c>
      <c r="AW19" s="160">
        <f t="shared" si="75"/>
        <v>0</v>
      </c>
      <c r="AX19" s="159">
        <f t="shared" si="106"/>
        <v>0</v>
      </c>
      <c r="AY19" s="159">
        <f t="shared" si="76"/>
        <v>0</v>
      </c>
      <c r="AZ19" s="160">
        <f t="shared" si="77"/>
        <v>0</v>
      </c>
      <c r="BA19" s="159">
        <v>0</v>
      </c>
      <c r="BB19" s="159">
        <v>0</v>
      </c>
      <c r="BC19" s="160">
        <f t="shared" si="78"/>
        <v>0</v>
      </c>
      <c r="BD19" s="159">
        <v>0</v>
      </c>
      <c r="BE19" s="159">
        <v>0</v>
      </c>
      <c r="BF19" s="160">
        <f t="shared" si="79"/>
        <v>0</v>
      </c>
      <c r="BG19" s="159">
        <f t="shared" si="107"/>
        <v>0</v>
      </c>
      <c r="BH19" s="159">
        <f t="shared" si="80"/>
        <v>0</v>
      </c>
      <c r="BI19" s="160">
        <f t="shared" si="81"/>
        <v>0</v>
      </c>
      <c r="BJ19" s="159">
        <v>0</v>
      </c>
      <c r="BK19" s="159">
        <v>0</v>
      </c>
      <c r="BL19" s="160">
        <f t="shared" si="82"/>
        <v>0</v>
      </c>
      <c r="BM19" s="159">
        <v>0</v>
      </c>
      <c r="BN19" s="159">
        <v>0</v>
      </c>
      <c r="BO19" s="160">
        <f t="shared" si="83"/>
        <v>0</v>
      </c>
      <c r="BP19" s="159">
        <f t="shared" si="108"/>
        <v>0</v>
      </c>
      <c r="BQ19" s="159">
        <f t="shared" si="109"/>
        <v>0</v>
      </c>
      <c r="BR19" s="160">
        <f t="shared" si="84"/>
        <v>0</v>
      </c>
      <c r="BS19" s="159">
        <v>0</v>
      </c>
      <c r="BT19" s="159">
        <v>0</v>
      </c>
      <c r="BU19" s="160">
        <f t="shared" si="85"/>
        <v>0</v>
      </c>
      <c r="BV19" s="159">
        <v>0</v>
      </c>
      <c r="BW19" s="159">
        <v>0</v>
      </c>
      <c r="BX19" s="160">
        <f t="shared" si="86"/>
        <v>0</v>
      </c>
      <c r="BY19" s="159">
        <f t="shared" si="110"/>
        <v>0</v>
      </c>
      <c r="BZ19" s="159">
        <f t="shared" si="87"/>
        <v>0</v>
      </c>
      <c r="CA19" s="160">
        <f t="shared" si="88"/>
        <v>0</v>
      </c>
      <c r="CB19" s="159">
        <v>0</v>
      </c>
      <c r="CC19" s="159">
        <v>0</v>
      </c>
      <c r="CD19" s="160">
        <f t="shared" si="89"/>
        <v>0</v>
      </c>
      <c r="CE19" s="159">
        <v>0</v>
      </c>
      <c r="CF19" s="159">
        <v>0</v>
      </c>
      <c r="CG19" s="160">
        <f t="shared" si="90"/>
        <v>0</v>
      </c>
      <c r="CH19" s="159">
        <f t="shared" si="111"/>
        <v>0</v>
      </c>
      <c r="CI19" s="159">
        <f t="shared" si="91"/>
        <v>0</v>
      </c>
      <c r="CJ19" s="160">
        <f t="shared" si="92"/>
        <v>0</v>
      </c>
      <c r="CK19" s="159">
        <v>0</v>
      </c>
      <c r="CL19" s="159">
        <v>0</v>
      </c>
      <c r="CM19" s="160">
        <f t="shared" si="93"/>
        <v>0</v>
      </c>
      <c r="CN19" s="159">
        <v>0</v>
      </c>
      <c r="CO19" s="159">
        <v>0</v>
      </c>
      <c r="CP19" s="160">
        <f t="shared" si="94"/>
        <v>0</v>
      </c>
      <c r="CQ19" s="159">
        <f t="shared" si="112"/>
        <v>0</v>
      </c>
      <c r="CR19" s="159">
        <f t="shared" si="95"/>
        <v>0</v>
      </c>
      <c r="CS19" s="160">
        <f t="shared" si="96"/>
        <v>0</v>
      </c>
      <c r="CT19" s="230"/>
      <c r="CU19" s="226">
        <f t="shared" si="113"/>
        <v>0</v>
      </c>
      <c r="CV19" s="227">
        <f t="shared" si="97"/>
        <v>0</v>
      </c>
      <c r="CW19" s="230"/>
      <c r="CX19" s="228"/>
      <c r="CY19" s="241"/>
    </row>
    <row r="20" spans="1:103" ht="15.75" hidden="1" customHeight="1">
      <c r="A20" s="155"/>
      <c r="B20" s="177"/>
      <c r="C20" s="157" t="s">
        <v>556</v>
      </c>
      <c r="D20" s="158">
        <f t="shared" si="58"/>
        <v>0</v>
      </c>
      <c r="E20" s="159">
        <f t="shared" si="98"/>
        <v>0</v>
      </c>
      <c r="F20" s="160">
        <f t="shared" si="99"/>
        <v>0</v>
      </c>
      <c r="G20" s="179" t="s">
        <v>288</v>
      </c>
      <c r="H20" s="159">
        <f t="shared" si="100"/>
        <v>0</v>
      </c>
      <c r="I20" s="159">
        <f t="shared" si="101"/>
        <v>0</v>
      </c>
      <c r="J20" s="160">
        <f t="shared" si="59"/>
        <v>0</v>
      </c>
      <c r="K20" s="159">
        <f t="shared" si="60"/>
        <v>0</v>
      </c>
      <c r="L20" s="291">
        <f t="shared" si="102"/>
        <v>0</v>
      </c>
      <c r="M20" s="160">
        <f t="shared" si="61"/>
        <v>0</v>
      </c>
      <c r="N20" s="159"/>
      <c r="O20" s="159"/>
      <c r="P20" s="160">
        <f t="shared" si="62"/>
        <v>0</v>
      </c>
      <c r="Q20" s="291">
        <v>0</v>
      </c>
      <c r="R20" s="291">
        <v>0</v>
      </c>
      <c r="S20" s="160">
        <f t="shared" si="63"/>
        <v>0</v>
      </c>
      <c r="T20" s="159">
        <f t="shared" si="103"/>
        <v>0</v>
      </c>
      <c r="U20" s="159">
        <f t="shared" si="103"/>
        <v>0</v>
      </c>
      <c r="V20" s="160">
        <f t="shared" si="65"/>
        <v>0</v>
      </c>
      <c r="W20" s="593">
        <f t="shared" si="55"/>
        <v>0</v>
      </c>
      <c r="X20" s="593">
        <f t="shared" si="56"/>
        <v>0</v>
      </c>
      <c r="Y20" s="593">
        <f t="shared" si="57"/>
        <v>0</v>
      </c>
      <c r="Z20" s="159">
        <v>0</v>
      </c>
      <c r="AA20" s="159">
        <v>0</v>
      </c>
      <c r="AB20" s="160">
        <f t="shared" si="66"/>
        <v>0</v>
      </c>
      <c r="AC20" s="159">
        <v>0</v>
      </c>
      <c r="AD20" s="159">
        <v>0</v>
      </c>
      <c r="AE20" s="160">
        <f t="shared" si="67"/>
        <v>0</v>
      </c>
      <c r="AF20" s="159">
        <f t="shared" si="104"/>
        <v>0</v>
      </c>
      <c r="AG20" s="159">
        <f t="shared" si="68"/>
        <v>0</v>
      </c>
      <c r="AH20" s="160">
        <f t="shared" si="69"/>
        <v>0</v>
      </c>
      <c r="AI20" s="159">
        <v>0</v>
      </c>
      <c r="AJ20" s="159">
        <v>0</v>
      </c>
      <c r="AK20" s="160">
        <f t="shared" si="70"/>
        <v>0</v>
      </c>
      <c r="AL20" s="159">
        <v>0</v>
      </c>
      <c r="AM20" s="159">
        <v>0</v>
      </c>
      <c r="AN20" s="160">
        <f t="shared" si="71"/>
        <v>0</v>
      </c>
      <c r="AO20" s="159">
        <f t="shared" si="105"/>
        <v>0</v>
      </c>
      <c r="AP20" s="159">
        <f t="shared" si="72"/>
        <v>0</v>
      </c>
      <c r="AQ20" s="160">
        <f t="shared" si="73"/>
        <v>0</v>
      </c>
      <c r="AR20" s="159">
        <v>0</v>
      </c>
      <c r="AS20" s="159">
        <v>0</v>
      </c>
      <c r="AT20" s="160">
        <f t="shared" si="74"/>
        <v>0</v>
      </c>
      <c r="AU20" s="159">
        <v>0</v>
      </c>
      <c r="AV20" s="159">
        <v>0</v>
      </c>
      <c r="AW20" s="160">
        <f t="shared" si="75"/>
        <v>0</v>
      </c>
      <c r="AX20" s="159">
        <f t="shared" si="106"/>
        <v>0</v>
      </c>
      <c r="AY20" s="159">
        <f t="shared" si="76"/>
        <v>0</v>
      </c>
      <c r="AZ20" s="160">
        <f t="shared" si="77"/>
        <v>0</v>
      </c>
      <c r="BA20" s="159">
        <v>0</v>
      </c>
      <c r="BB20" s="159">
        <v>0</v>
      </c>
      <c r="BC20" s="160">
        <f t="shared" si="78"/>
        <v>0</v>
      </c>
      <c r="BD20" s="159">
        <v>0</v>
      </c>
      <c r="BE20" s="159">
        <v>0</v>
      </c>
      <c r="BF20" s="160">
        <f t="shared" si="79"/>
        <v>0</v>
      </c>
      <c r="BG20" s="159">
        <f t="shared" si="107"/>
        <v>0</v>
      </c>
      <c r="BH20" s="159">
        <f t="shared" si="80"/>
        <v>0</v>
      </c>
      <c r="BI20" s="160">
        <f t="shared" si="81"/>
        <v>0</v>
      </c>
      <c r="BJ20" s="159">
        <v>0</v>
      </c>
      <c r="BK20" s="159">
        <v>0</v>
      </c>
      <c r="BL20" s="160">
        <f t="shared" si="82"/>
        <v>0</v>
      </c>
      <c r="BM20" s="159">
        <v>0</v>
      </c>
      <c r="BN20" s="159">
        <v>0</v>
      </c>
      <c r="BO20" s="160">
        <f t="shared" si="83"/>
        <v>0</v>
      </c>
      <c r="BP20" s="159">
        <f t="shared" si="108"/>
        <v>0</v>
      </c>
      <c r="BQ20" s="159">
        <f t="shared" si="109"/>
        <v>0</v>
      </c>
      <c r="BR20" s="160">
        <f t="shared" si="84"/>
        <v>0</v>
      </c>
      <c r="BS20" s="159">
        <v>0</v>
      </c>
      <c r="BT20" s="159">
        <v>0</v>
      </c>
      <c r="BU20" s="160">
        <f t="shared" si="85"/>
        <v>0</v>
      </c>
      <c r="BV20" s="159">
        <v>0</v>
      </c>
      <c r="BW20" s="159">
        <v>0</v>
      </c>
      <c r="BX20" s="160">
        <f t="shared" si="86"/>
        <v>0</v>
      </c>
      <c r="BY20" s="159">
        <f t="shared" si="110"/>
        <v>0</v>
      </c>
      <c r="BZ20" s="159">
        <f t="shared" si="87"/>
        <v>0</v>
      </c>
      <c r="CA20" s="160">
        <f t="shared" si="88"/>
        <v>0</v>
      </c>
      <c r="CB20" s="159">
        <v>0</v>
      </c>
      <c r="CC20" s="159">
        <v>0</v>
      </c>
      <c r="CD20" s="160">
        <f t="shared" si="89"/>
        <v>0</v>
      </c>
      <c r="CE20" s="159">
        <v>0</v>
      </c>
      <c r="CF20" s="159">
        <v>0</v>
      </c>
      <c r="CG20" s="160">
        <f t="shared" si="90"/>
        <v>0</v>
      </c>
      <c r="CH20" s="159">
        <f t="shared" si="111"/>
        <v>0</v>
      </c>
      <c r="CI20" s="159">
        <f t="shared" si="91"/>
        <v>0</v>
      </c>
      <c r="CJ20" s="160">
        <f t="shared" si="92"/>
        <v>0</v>
      </c>
      <c r="CK20" s="159">
        <v>0</v>
      </c>
      <c r="CL20" s="159">
        <v>0</v>
      </c>
      <c r="CM20" s="160">
        <f t="shared" si="93"/>
        <v>0</v>
      </c>
      <c r="CN20" s="159">
        <v>0</v>
      </c>
      <c r="CO20" s="159">
        <v>0</v>
      </c>
      <c r="CP20" s="160">
        <f t="shared" si="94"/>
        <v>0</v>
      </c>
      <c r="CQ20" s="159">
        <f t="shared" si="112"/>
        <v>0</v>
      </c>
      <c r="CR20" s="159">
        <f t="shared" si="95"/>
        <v>0</v>
      </c>
      <c r="CS20" s="160">
        <f t="shared" si="96"/>
        <v>0</v>
      </c>
      <c r="CT20" s="230"/>
      <c r="CU20" s="226">
        <f t="shared" si="113"/>
        <v>0</v>
      </c>
      <c r="CV20" s="227">
        <f t="shared" si="97"/>
        <v>0</v>
      </c>
      <c r="CW20" s="230"/>
      <c r="CX20" s="228"/>
      <c r="CY20" s="241"/>
    </row>
    <row r="21" spans="1:103" ht="15.75" hidden="1" customHeight="1">
      <c r="A21" s="155"/>
      <c r="B21" s="177"/>
      <c r="C21" s="157" t="s">
        <v>534</v>
      </c>
      <c r="D21" s="158">
        <f t="shared" si="58"/>
        <v>0</v>
      </c>
      <c r="E21" s="159">
        <f t="shared" si="98"/>
        <v>0</v>
      </c>
      <c r="F21" s="160">
        <f t="shared" si="99"/>
        <v>0</v>
      </c>
      <c r="G21" s="179" t="s">
        <v>288</v>
      </c>
      <c r="H21" s="159">
        <f t="shared" si="100"/>
        <v>0</v>
      </c>
      <c r="I21" s="159">
        <f t="shared" si="101"/>
        <v>0</v>
      </c>
      <c r="J21" s="160">
        <f t="shared" si="59"/>
        <v>0</v>
      </c>
      <c r="K21" s="159">
        <f t="shared" si="60"/>
        <v>0</v>
      </c>
      <c r="L21" s="291">
        <f t="shared" si="102"/>
        <v>0</v>
      </c>
      <c r="M21" s="160">
        <f t="shared" si="61"/>
        <v>0</v>
      </c>
      <c r="N21" s="159"/>
      <c r="O21" s="159"/>
      <c r="P21" s="160">
        <f t="shared" si="62"/>
        <v>0</v>
      </c>
      <c r="Q21" s="291">
        <v>0</v>
      </c>
      <c r="R21" s="291">
        <v>0</v>
      </c>
      <c r="S21" s="160">
        <f t="shared" si="63"/>
        <v>0</v>
      </c>
      <c r="T21" s="159">
        <f t="shared" si="103"/>
        <v>0</v>
      </c>
      <c r="U21" s="159">
        <f t="shared" si="103"/>
        <v>0</v>
      </c>
      <c r="V21" s="160">
        <f t="shared" si="65"/>
        <v>0</v>
      </c>
      <c r="W21" s="593">
        <f t="shared" si="55"/>
        <v>0</v>
      </c>
      <c r="X21" s="593">
        <f t="shared" si="56"/>
        <v>0</v>
      </c>
      <c r="Y21" s="593">
        <f t="shared" si="57"/>
        <v>0</v>
      </c>
      <c r="Z21" s="159">
        <v>0</v>
      </c>
      <c r="AA21" s="159">
        <v>0</v>
      </c>
      <c r="AB21" s="160">
        <f t="shared" si="66"/>
        <v>0</v>
      </c>
      <c r="AC21" s="159">
        <v>0</v>
      </c>
      <c r="AD21" s="159">
        <v>0</v>
      </c>
      <c r="AE21" s="160">
        <f t="shared" si="67"/>
        <v>0</v>
      </c>
      <c r="AF21" s="159">
        <f t="shared" si="104"/>
        <v>0</v>
      </c>
      <c r="AG21" s="159">
        <f t="shared" si="68"/>
        <v>0</v>
      </c>
      <c r="AH21" s="160">
        <f t="shared" si="69"/>
        <v>0</v>
      </c>
      <c r="AI21" s="159">
        <v>0</v>
      </c>
      <c r="AJ21" s="159">
        <v>0</v>
      </c>
      <c r="AK21" s="160">
        <f t="shared" si="70"/>
        <v>0</v>
      </c>
      <c r="AL21" s="159">
        <v>0</v>
      </c>
      <c r="AM21" s="159">
        <v>0</v>
      </c>
      <c r="AN21" s="160">
        <f t="shared" si="71"/>
        <v>0</v>
      </c>
      <c r="AO21" s="159">
        <f t="shared" si="105"/>
        <v>0</v>
      </c>
      <c r="AP21" s="159">
        <f t="shared" si="72"/>
        <v>0</v>
      </c>
      <c r="AQ21" s="160">
        <f t="shared" si="73"/>
        <v>0</v>
      </c>
      <c r="AR21" s="159">
        <v>0</v>
      </c>
      <c r="AS21" s="159">
        <v>0</v>
      </c>
      <c r="AT21" s="160">
        <f t="shared" si="74"/>
        <v>0</v>
      </c>
      <c r="AU21" s="159">
        <v>0</v>
      </c>
      <c r="AV21" s="159">
        <v>0</v>
      </c>
      <c r="AW21" s="160">
        <f t="shared" si="75"/>
        <v>0</v>
      </c>
      <c r="AX21" s="159">
        <f t="shared" si="106"/>
        <v>0</v>
      </c>
      <c r="AY21" s="159">
        <f t="shared" si="76"/>
        <v>0</v>
      </c>
      <c r="AZ21" s="160">
        <f t="shared" si="77"/>
        <v>0</v>
      </c>
      <c r="BA21" s="159">
        <v>0</v>
      </c>
      <c r="BB21" s="159">
        <v>0</v>
      </c>
      <c r="BC21" s="160">
        <f t="shared" si="78"/>
        <v>0</v>
      </c>
      <c r="BD21" s="159">
        <v>0</v>
      </c>
      <c r="BE21" s="159">
        <v>0</v>
      </c>
      <c r="BF21" s="160">
        <f t="shared" si="79"/>
        <v>0</v>
      </c>
      <c r="BG21" s="159">
        <f t="shared" si="107"/>
        <v>0</v>
      </c>
      <c r="BH21" s="159">
        <f t="shared" si="80"/>
        <v>0</v>
      </c>
      <c r="BI21" s="160">
        <f t="shared" si="81"/>
        <v>0</v>
      </c>
      <c r="BJ21" s="159">
        <v>0</v>
      </c>
      <c r="BK21" s="159">
        <v>0</v>
      </c>
      <c r="BL21" s="160">
        <f t="shared" si="82"/>
        <v>0</v>
      </c>
      <c r="BM21" s="159">
        <v>0</v>
      </c>
      <c r="BN21" s="159">
        <v>0</v>
      </c>
      <c r="BO21" s="160">
        <f t="shared" si="83"/>
        <v>0</v>
      </c>
      <c r="BP21" s="159">
        <f t="shared" si="108"/>
        <v>0</v>
      </c>
      <c r="BQ21" s="159">
        <f t="shared" si="109"/>
        <v>0</v>
      </c>
      <c r="BR21" s="160">
        <f t="shared" si="84"/>
        <v>0</v>
      </c>
      <c r="BS21" s="159">
        <v>0</v>
      </c>
      <c r="BT21" s="159">
        <v>0</v>
      </c>
      <c r="BU21" s="160">
        <f t="shared" si="85"/>
        <v>0</v>
      </c>
      <c r="BV21" s="159">
        <v>0</v>
      </c>
      <c r="BW21" s="159">
        <v>0</v>
      </c>
      <c r="BX21" s="160">
        <f t="shared" si="86"/>
        <v>0</v>
      </c>
      <c r="BY21" s="159">
        <f t="shared" si="110"/>
        <v>0</v>
      </c>
      <c r="BZ21" s="159">
        <f t="shared" si="87"/>
        <v>0</v>
      </c>
      <c r="CA21" s="160">
        <f t="shared" si="88"/>
        <v>0</v>
      </c>
      <c r="CB21" s="159">
        <v>0</v>
      </c>
      <c r="CC21" s="159">
        <v>0</v>
      </c>
      <c r="CD21" s="160">
        <f t="shared" si="89"/>
        <v>0</v>
      </c>
      <c r="CE21" s="159">
        <v>0</v>
      </c>
      <c r="CF21" s="159">
        <v>0</v>
      </c>
      <c r="CG21" s="160">
        <f t="shared" si="90"/>
        <v>0</v>
      </c>
      <c r="CH21" s="159">
        <f t="shared" si="111"/>
        <v>0</v>
      </c>
      <c r="CI21" s="159">
        <f t="shared" si="91"/>
        <v>0</v>
      </c>
      <c r="CJ21" s="160">
        <f t="shared" si="92"/>
        <v>0</v>
      </c>
      <c r="CK21" s="159">
        <v>0</v>
      </c>
      <c r="CL21" s="159">
        <v>0</v>
      </c>
      <c r="CM21" s="160">
        <f t="shared" si="93"/>
        <v>0</v>
      </c>
      <c r="CN21" s="159">
        <v>0</v>
      </c>
      <c r="CO21" s="159">
        <v>0</v>
      </c>
      <c r="CP21" s="160">
        <f t="shared" si="94"/>
        <v>0</v>
      </c>
      <c r="CQ21" s="159">
        <f t="shared" si="112"/>
        <v>0</v>
      </c>
      <c r="CR21" s="159">
        <f t="shared" si="95"/>
        <v>0</v>
      </c>
      <c r="CS21" s="160">
        <f t="shared" si="96"/>
        <v>0</v>
      </c>
      <c r="CT21" s="230"/>
      <c r="CU21" s="226">
        <f t="shared" si="113"/>
        <v>0</v>
      </c>
      <c r="CV21" s="227">
        <f t="shared" si="97"/>
        <v>0</v>
      </c>
      <c r="CW21" s="230"/>
      <c r="CX21" s="228"/>
      <c r="CY21" s="241"/>
    </row>
    <row r="22" spans="1:103" ht="15.75" hidden="1" customHeight="1">
      <c r="A22" s="155"/>
      <c r="B22" s="177"/>
      <c r="C22" s="157" t="s">
        <v>537</v>
      </c>
      <c r="D22" s="158">
        <f t="shared" si="58"/>
        <v>0</v>
      </c>
      <c r="E22" s="159">
        <f t="shared" si="98"/>
        <v>0</v>
      </c>
      <c r="F22" s="160">
        <f t="shared" si="99"/>
        <v>0</v>
      </c>
      <c r="G22" s="179" t="s">
        <v>288</v>
      </c>
      <c r="H22" s="159">
        <f t="shared" si="100"/>
        <v>0</v>
      </c>
      <c r="I22" s="159">
        <f t="shared" si="101"/>
        <v>0</v>
      </c>
      <c r="J22" s="160">
        <f t="shared" si="59"/>
        <v>0</v>
      </c>
      <c r="K22" s="159">
        <f t="shared" si="60"/>
        <v>0</v>
      </c>
      <c r="L22" s="291">
        <f t="shared" si="102"/>
        <v>0</v>
      </c>
      <c r="M22" s="160">
        <f t="shared" si="61"/>
        <v>0</v>
      </c>
      <c r="N22" s="159"/>
      <c r="O22" s="159"/>
      <c r="P22" s="160">
        <f t="shared" si="62"/>
        <v>0</v>
      </c>
      <c r="Q22" s="291">
        <v>0</v>
      </c>
      <c r="R22" s="291">
        <v>0</v>
      </c>
      <c r="S22" s="160">
        <f t="shared" si="63"/>
        <v>0</v>
      </c>
      <c r="T22" s="159">
        <f t="shared" si="103"/>
        <v>0</v>
      </c>
      <c r="U22" s="159">
        <f t="shared" si="103"/>
        <v>0</v>
      </c>
      <c r="V22" s="160">
        <f t="shared" si="65"/>
        <v>0</v>
      </c>
      <c r="W22" s="593">
        <f t="shared" si="55"/>
        <v>0</v>
      </c>
      <c r="X22" s="593">
        <f t="shared" si="56"/>
        <v>0</v>
      </c>
      <c r="Y22" s="593">
        <f t="shared" si="57"/>
        <v>0</v>
      </c>
      <c r="Z22" s="159">
        <v>0</v>
      </c>
      <c r="AA22" s="159">
        <v>0</v>
      </c>
      <c r="AB22" s="160">
        <f t="shared" si="66"/>
        <v>0</v>
      </c>
      <c r="AC22" s="159">
        <v>0</v>
      </c>
      <c r="AD22" s="159">
        <v>0</v>
      </c>
      <c r="AE22" s="160">
        <f t="shared" si="67"/>
        <v>0</v>
      </c>
      <c r="AF22" s="159">
        <f t="shared" si="104"/>
        <v>0</v>
      </c>
      <c r="AG22" s="159">
        <f t="shared" si="68"/>
        <v>0</v>
      </c>
      <c r="AH22" s="160">
        <f t="shared" si="69"/>
        <v>0</v>
      </c>
      <c r="AI22" s="159">
        <v>0</v>
      </c>
      <c r="AJ22" s="159">
        <v>0</v>
      </c>
      <c r="AK22" s="160">
        <f t="shared" si="70"/>
        <v>0</v>
      </c>
      <c r="AL22" s="159">
        <v>0</v>
      </c>
      <c r="AM22" s="159">
        <v>0</v>
      </c>
      <c r="AN22" s="160">
        <f t="shared" si="71"/>
        <v>0</v>
      </c>
      <c r="AO22" s="159">
        <f t="shared" si="105"/>
        <v>0</v>
      </c>
      <c r="AP22" s="159">
        <f t="shared" si="72"/>
        <v>0</v>
      </c>
      <c r="AQ22" s="160">
        <f t="shared" si="73"/>
        <v>0</v>
      </c>
      <c r="AR22" s="159">
        <v>0</v>
      </c>
      <c r="AS22" s="159">
        <v>0</v>
      </c>
      <c r="AT22" s="160">
        <f t="shared" si="74"/>
        <v>0</v>
      </c>
      <c r="AU22" s="159">
        <v>0</v>
      </c>
      <c r="AV22" s="159">
        <v>0</v>
      </c>
      <c r="AW22" s="160">
        <f t="shared" si="75"/>
        <v>0</v>
      </c>
      <c r="AX22" s="159">
        <f t="shared" si="106"/>
        <v>0</v>
      </c>
      <c r="AY22" s="159">
        <f t="shared" si="76"/>
        <v>0</v>
      </c>
      <c r="AZ22" s="160">
        <f t="shared" si="77"/>
        <v>0</v>
      </c>
      <c r="BA22" s="159">
        <v>0</v>
      </c>
      <c r="BB22" s="159">
        <v>0</v>
      </c>
      <c r="BC22" s="160">
        <f t="shared" si="78"/>
        <v>0</v>
      </c>
      <c r="BD22" s="159">
        <v>0</v>
      </c>
      <c r="BE22" s="159">
        <v>0</v>
      </c>
      <c r="BF22" s="160">
        <f t="shared" si="79"/>
        <v>0</v>
      </c>
      <c r="BG22" s="159">
        <f t="shared" si="107"/>
        <v>0</v>
      </c>
      <c r="BH22" s="159">
        <f t="shared" si="80"/>
        <v>0</v>
      </c>
      <c r="BI22" s="160">
        <f t="shared" si="81"/>
        <v>0</v>
      </c>
      <c r="BJ22" s="159">
        <v>0</v>
      </c>
      <c r="BK22" s="159">
        <v>0</v>
      </c>
      <c r="BL22" s="160">
        <f t="shared" si="82"/>
        <v>0</v>
      </c>
      <c r="BM22" s="159">
        <v>0</v>
      </c>
      <c r="BN22" s="159">
        <v>0</v>
      </c>
      <c r="BO22" s="160">
        <f t="shared" si="83"/>
        <v>0</v>
      </c>
      <c r="BP22" s="159">
        <f t="shared" si="108"/>
        <v>0</v>
      </c>
      <c r="BQ22" s="159">
        <f t="shared" si="109"/>
        <v>0</v>
      </c>
      <c r="BR22" s="160">
        <f t="shared" si="84"/>
        <v>0</v>
      </c>
      <c r="BS22" s="159">
        <v>0</v>
      </c>
      <c r="BT22" s="159">
        <v>0</v>
      </c>
      <c r="BU22" s="160">
        <f t="shared" si="85"/>
        <v>0</v>
      </c>
      <c r="BV22" s="159">
        <v>0</v>
      </c>
      <c r="BW22" s="159">
        <v>0</v>
      </c>
      <c r="BX22" s="160">
        <f t="shared" si="86"/>
        <v>0</v>
      </c>
      <c r="BY22" s="159">
        <f t="shared" si="110"/>
        <v>0</v>
      </c>
      <c r="BZ22" s="159">
        <f t="shared" si="87"/>
        <v>0</v>
      </c>
      <c r="CA22" s="160">
        <f t="shared" si="88"/>
        <v>0</v>
      </c>
      <c r="CB22" s="159">
        <v>0</v>
      </c>
      <c r="CC22" s="159">
        <v>0</v>
      </c>
      <c r="CD22" s="160">
        <f t="shared" si="89"/>
        <v>0</v>
      </c>
      <c r="CE22" s="159">
        <v>0</v>
      </c>
      <c r="CF22" s="159">
        <v>0</v>
      </c>
      <c r="CG22" s="160">
        <f t="shared" si="90"/>
        <v>0</v>
      </c>
      <c r="CH22" s="159">
        <f t="shared" si="111"/>
        <v>0</v>
      </c>
      <c r="CI22" s="159">
        <f t="shared" si="91"/>
        <v>0</v>
      </c>
      <c r="CJ22" s="160">
        <f t="shared" si="92"/>
        <v>0</v>
      </c>
      <c r="CK22" s="159">
        <v>0</v>
      </c>
      <c r="CL22" s="159">
        <v>0</v>
      </c>
      <c r="CM22" s="160">
        <f t="shared" si="93"/>
        <v>0</v>
      </c>
      <c r="CN22" s="159">
        <v>0</v>
      </c>
      <c r="CO22" s="159">
        <v>0</v>
      </c>
      <c r="CP22" s="160">
        <f t="shared" si="94"/>
        <v>0</v>
      </c>
      <c r="CQ22" s="159">
        <f t="shared" si="112"/>
        <v>0</v>
      </c>
      <c r="CR22" s="159">
        <f t="shared" si="95"/>
        <v>0</v>
      </c>
      <c r="CS22" s="160">
        <f t="shared" si="96"/>
        <v>0</v>
      </c>
      <c r="CT22" s="230"/>
      <c r="CU22" s="226">
        <f t="shared" si="113"/>
        <v>0</v>
      </c>
      <c r="CV22" s="227">
        <f t="shared" si="97"/>
        <v>0</v>
      </c>
      <c r="CW22" s="230"/>
      <c r="CX22" s="228"/>
      <c r="CY22" s="241"/>
    </row>
    <row r="23" spans="1:103" ht="15.75" customHeight="1" thickBot="1">
      <c r="A23" s="139"/>
      <c r="B23" s="180"/>
      <c r="C23" s="181"/>
      <c r="D23" s="164">
        <f t="shared" si="58"/>
        <v>0</v>
      </c>
      <c r="E23" s="165">
        <f t="shared" si="98"/>
        <v>0</v>
      </c>
      <c r="F23" s="166">
        <f t="shared" si="99"/>
        <v>0</v>
      </c>
      <c r="G23" s="182"/>
      <c r="H23" s="165">
        <f t="shared" si="100"/>
        <v>0</v>
      </c>
      <c r="I23" s="165">
        <f t="shared" si="101"/>
        <v>0</v>
      </c>
      <c r="J23" s="166">
        <f t="shared" si="59"/>
        <v>0</v>
      </c>
      <c r="K23" s="165">
        <f t="shared" si="60"/>
        <v>0</v>
      </c>
      <c r="L23" s="820">
        <f t="shared" si="102"/>
        <v>0</v>
      </c>
      <c r="M23" s="166">
        <f t="shared" si="61"/>
        <v>0</v>
      </c>
      <c r="N23" s="164">
        <v>0</v>
      </c>
      <c r="O23" s="165">
        <v>0</v>
      </c>
      <c r="P23" s="166">
        <f t="shared" si="62"/>
        <v>0</v>
      </c>
      <c r="Q23" s="788">
        <v>0</v>
      </c>
      <c r="R23" s="789">
        <v>0</v>
      </c>
      <c r="S23" s="166">
        <f t="shared" si="63"/>
        <v>0</v>
      </c>
      <c r="T23" s="200">
        <f t="shared" si="103"/>
        <v>0</v>
      </c>
      <c r="U23" s="199">
        <v>0</v>
      </c>
      <c r="V23" s="201">
        <f t="shared" si="65"/>
        <v>0</v>
      </c>
      <c r="W23" s="593">
        <f t="shared" si="55"/>
        <v>0</v>
      </c>
      <c r="X23" s="593">
        <f t="shared" si="56"/>
        <v>0</v>
      </c>
      <c r="Y23" s="593">
        <f t="shared" si="57"/>
        <v>0</v>
      </c>
      <c r="Z23" s="164">
        <v>0</v>
      </c>
      <c r="AA23" s="165">
        <v>0</v>
      </c>
      <c r="AB23" s="166">
        <f t="shared" si="66"/>
        <v>0</v>
      </c>
      <c r="AC23" s="198">
        <v>0</v>
      </c>
      <c r="AD23" s="199">
        <v>0</v>
      </c>
      <c r="AE23" s="166">
        <f t="shared" si="67"/>
        <v>0</v>
      </c>
      <c r="AF23" s="200">
        <f t="shared" si="104"/>
        <v>0</v>
      </c>
      <c r="AG23" s="200">
        <f t="shared" si="68"/>
        <v>0</v>
      </c>
      <c r="AH23" s="201">
        <f t="shared" si="69"/>
        <v>0</v>
      </c>
      <c r="AI23" s="164">
        <v>0</v>
      </c>
      <c r="AJ23" s="165">
        <v>0</v>
      </c>
      <c r="AK23" s="166">
        <f t="shared" si="70"/>
        <v>0</v>
      </c>
      <c r="AL23" s="198">
        <v>0</v>
      </c>
      <c r="AM23" s="199">
        <v>0</v>
      </c>
      <c r="AN23" s="166">
        <f t="shared" si="71"/>
        <v>0</v>
      </c>
      <c r="AO23" s="200">
        <f t="shared" si="105"/>
        <v>0</v>
      </c>
      <c r="AP23" s="200">
        <f t="shared" si="72"/>
        <v>0</v>
      </c>
      <c r="AQ23" s="201">
        <f t="shared" si="73"/>
        <v>0</v>
      </c>
      <c r="AR23" s="164">
        <v>0</v>
      </c>
      <c r="AS23" s="165">
        <v>0</v>
      </c>
      <c r="AT23" s="166">
        <f t="shared" si="74"/>
        <v>0</v>
      </c>
      <c r="AU23" s="198">
        <v>0</v>
      </c>
      <c r="AV23" s="199">
        <v>0</v>
      </c>
      <c r="AW23" s="166">
        <f t="shared" si="75"/>
        <v>0</v>
      </c>
      <c r="AX23" s="200">
        <f t="shared" si="106"/>
        <v>0</v>
      </c>
      <c r="AY23" s="200">
        <f t="shared" si="76"/>
        <v>0</v>
      </c>
      <c r="AZ23" s="201">
        <f t="shared" si="77"/>
        <v>0</v>
      </c>
      <c r="BA23" s="164">
        <v>0</v>
      </c>
      <c r="BB23" s="165">
        <v>0</v>
      </c>
      <c r="BC23" s="166">
        <f t="shared" si="78"/>
        <v>0</v>
      </c>
      <c r="BD23" s="198">
        <v>0</v>
      </c>
      <c r="BE23" s="199">
        <v>0</v>
      </c>
      <c r="BF23" s="166">
        <f t="shared" si="79"/>
        <v>0</v>
      </c>
      <c r="BG23" s="200">
        <f t="shared" si="107"/>
        <v>0</v>
      </c>
      <c r="BH23" s="200">
        <f t="shared" si="80"/>
        <v>0</v>
      </c>
      <c r="BI23" s="201">
        <f t="shared" si="81"/>
        <v>0</v>
      </c>
      <c r="BJ23" s="164">
        <v>0</v>
      </c>
      <c r="BK23" s="165">
        <v>0</v>
      </c>
      <c r="BL23" s="166">
        <f t="shared" si="82"/>
        <v>0</v>
      </c>
      <c r="BM23" s="198">
        <v>0</v>
      </c>
      <c r="BN23" s="199">
        <v>0</v>
      </c>
      <c r="BO23" s="166">
        <f t="shared" si="83"/>
        <v>0</v>
      </c>
      <c r="BP23" s="200">
        <f t="shared" si="108"/>
        <v>0</v>
      </c>
      <c r="BQ23" s="200">
        <f t="shared" si="109"/>
        <v>0</v>
      </c>
      <c r="BR23" s="201">
        <f t="shared" si="84"/>
        <v>0</v>
      </c>
      <c r="BS23" s="164">
        <v>0</v>
      </c>
      <c r="BT23" s="165">
        <v>0</v>
      </c>
      <c r="BU23" s="166">
        <f t="shared" si="85"/>
        <v>0</v>
      </c>
      <c r="BV23" s="198">
        <v>0</v>
      </c>
      <c r="BW23" s="199">
        <v>0</v>
      </c>
      <c r="BX23" s="166">
        <f t="shared" si="86"/>
        <v>0</v>
      </c>
      <c r="BY23" s="200">
        <f t="shared" si="110"/>
        <v>0</v>
      </c>
      <c r="BZ23" s="200">
        <f t="shared" si="87"/>
        <v>0</v>
      </c>
      <c r="CA23" s="201">
        <f t="shared" si="88"/>
        <v>0</v>
      </c>
      <c r="CB23" s="164">
        <v>0</v>
      </c>
      <c r="CC23" s="165">
        <v>0</v>
      </c>
      <c r="CD23" s="166">
        <f t="shared" si="89"/>
        <v>0</v>
      </c>
      <c r="CE23" s="198">
        <v>0</v>
      </c>
      <c r="CF23" s="199">
        <v>0</v>
      </c>
      <c r="CG23" s="166">
        <f t="shared" si="90"/>
        <v>0</v>
      </c>
      <c r="CH23" s="200">
        <f t="shared" si="111"/>
        <v>0</v>
      </c>
      <c r="CI23" s="200">
        <f t="shared" si="91"/>
        <v>0</v>
      </c>
      <c r="CJ23" s="201">
        <f t="shared" si="92"/>
        <v>0</v>
      </c>
      <c r="CK23" s="164">
        <v>0</v>
      </c>
      <c r="CL23" s="165">
        <v>0</v>
      </c>
      <c r="CM23" s="166">
        <f t="shared" si="93"/>
        <v>0</v>
      </c>
      <c r="CN23" s="198">
        <v>0</v>
      </c>
      <c r="CO23" s="199">
        <v>0</v>
      </c>
      <c r="CP23" s="166">
        <f t="shared" si="94"/>
        <v>0</v>
      </c>
      <c r="CQ23" s="200">
        <f t="shared" si="112"/>
        <v>0</v>
      </c>
      <c r="CR23" s="200">
        <f t="shared" si="95"/>
        <v>0</v>
      </c>
      <c r="CS23" s="201">
        <f t="shared" si="96"/>
        <v>0</v>
      </c>
      <c r="CT23" s="232"/>
      <c r="CU23" s="233">
        <f t="shared" si="113"/>
        <v>0</v>
      </c>
      <c r="CV23" s="234">
        <f t="shared" si="97"/>
        <v>0</v>
      </c>
      <c r="CW23" s="232"/>
      <c r="CX23" s="235"/>
      <c r="CY23" s="236"/>
    </row>
    <row r="24" spans="1:103" ht="15.75" customHeight="1" thickBot="1">
      <c r="A24" s="139"/>
      <c r="B24" s="168"/>
      <c r="C24" s="139"/>
      <c r="D24" s="183"/>
      <c r="E24" s="183"/>
      <c r="F24" s="184"/>
      <c r="G24" s="169"/>
      <c r="H24" s="142"/>
      <c r="I24" s="142"/>
      <c r="J24" s="142"/>
      <c r="K24" s="183"/>
      <c r="L24" s="791"/>
      <c r="M24" s="184"/>
      <c r="N24" s="183"/>
      <c r="O24" s="183"/>
      <c r="P24" s="184"/>
      <c r="Q24" s="791"/>
      <c r="R24" s="791"/>
      <c r="S24" s="183"/>
      <c r="T24" s="203"/>
      <c r="U24" s="203"/>
      <c r="V24" s="183"/>
      <c r="W24" s="593">
        <f t="shared" si="55"/>
        <v>0</v>
      </c>
      <c r="X24" s="593">
        <f t="shared" si="56"/>
        <v>0</v>
      </c>
      <c r="Y24" s="593">
        <f t="shared" si="57"/>
        <v>0</v>
      </c>
      <c r="Z24" s="183"/>
      <c r="AA24" s="183"/>
      <c r="AB24" s="184"/>
      <c r="AC24" s="183"/>
      <c r="AD24" s="183"/>
      <c r="AE24" s="183"/>
      <c r="AF24" s="203"/>
      <c r="AG24" s="203"/>
      <c r="AH24" s="187"/>
      <c r="AI24" s="183"/>
      <c r="AJ24" s="183"/>
      <c r="AK24" s="184"/>
      <c r="AL24" s="183"/>
      <c r="AM24" s="183"/>
      <c r="AN24" s="183"/>
      <c r="AO24" s="203"/>
      <c r="AP24" s="203"/>
      <c r="AQ24" s="187"/>
      <c r="AR24" s="183"/>
      <c r="AS24" s="183"/>
      <c r="AT24" s="184"/>
      <c r="AU24" s="183"/>
      <c r="AV24" s="183"/>
      <c r="AW24" s="183"/>
      <c r="AX24" s="203"/>
      <c r="AY24" s="203"/>
      <c r="AZ24" s="187"/>
      <c r="BA24" s="183"/>
      <c r="BB24" s="183"/>
      <c r="BC24" s="184"/>
      <c r="BD24" s="183"/>
      <c r="BE24" s="183"/>
      <c r="BF24" s="183"/>
      <c r="BG24" s="203"/>
      <c r="BH24" s="203"/>
      <c r="BI24" s="187"/>
      <c r="BJ24" s="183"/>
      <c r="BK24" s="183"/>
      <c r="BL24" s="184"/>
      <c r="BM24" s="183"/>
      <c r="BN24" s="183"/>
      <c r="BO24" s="183"/>
      <c r="BP24" s="203"/>
      <c r="BQ24" s="203"/>
      <c r="BR24" s="187"/>
      <c r="BS24" s="183"/>
      <c r="BT24" s="183"/>
      <c r="BU24" s="184"/>
      <c r="BV24" s="183"/>
      <c r="BW24" s="183"/>
      <c r="BX24" s="183"/>
      <c r="BY24" s="203"/>
      <c r="BZ24" s="203"/>
      <c r="CA24" s="187"/>
      <c r="CB24" s="183"/>
      <c r="CC24" s="183"/>
      <c r="CD24" s="184"/>
      <c r="CE24" s="183"/>
      <c r="CF24" s="183"/>
      <c r="CG24" s="183"/>
      <c r="CH24" s="203"/>
      <c r="CI24" s="203"/>
      <c r="CJ24" s="187"/>
      <c r="CK24" s="183"/>
      <c r="CL24" s="183"/>
      <c r="CM24" s="184"/>
      <c r="CN24" s="183"/>
      <c r="CO24" s="183"/>
      <c r="CP24" s="183"/>
      <c r="CQ24" s="203"/>
      <c r="CR24" s="203"/>
      <c r="CS24" s="187"/>
      <c r="CT24" s="139"/>
      <c r="CU24" s="183"/>
      <c r="CV24" s="187"/>
      <c r="CW24" s="139"/>
      <c r="CX24" s="242"/>
      <c r="CY24" s="242"/>
    </row>
    <row r="25" spans="1:103" ht="15.75" customHeight="1">
      <c r="A25" s="138"/>
      <c r="B25" s="1071" t="s">
        <v>273</v>
      </c>
      <c r="C25" s="1067" t="s">
        <v>274</v>
      </c>
      <c r="D25" s="1009" t="str">
        <f>AFEstatPref</f>
        <v>Historical</v>
      </c>
      <c r="E25" s="1010"/>
      <c r="F25" s="1011"/>
      <c r="G25" s="1041" t="str">
        <f>AFEstatSlc</f>
        <v>Proposed Original</v>
      </c>
      <c r="H25" s="1015"/>
      <c r="I25" s="1015"/>
      <c r="J25" s="1042"/>
      <c r="K25" s="1020" t="s">
        <v>275</v>
      </c>
      <c r="L25" s="1020"/>
      <c r="M25" s="1039"/>
      <c r="N25" s="1009" t="str">
        <f>AFEstatPref</f>
        <v>Historical</v>
      </c>
      <c r="O25" s="1010"/>
      <c r="P25" s="1011"/>
      <c r="Q25" s="1015" t="str">
        <f>AFEstatSlc</f>
        <v>Proposed Original</v>
      </c>
      <c r="R25" s="1015"/>
      <c r="S25" s="1016"/>
      <c r="T25" s="1019" t="s">
        <v>275</v>
      </c>
      <c r="U25" s="1020"/>
      <c r="V25" s="1021"/>
      <c r="W25" s="593">
        <f t="shared" si="55"/>
        <v>0</v>
      </c>
      <c r="X25" s="593">
        <f t="shared" si="56"/>
        <v>0</v>
      </c>
      <c r="Y25" s="593">
        <f t="shared" si="57"/>
        <v>0</v>
      </c>
      <c r="Z25" s="1009" t="str">
        <f>AFEstatPref</f>
        <v>Historical</v>
      </c>
      <c r="AA25" s="1010"/>
      <c r="AB25" s="1011"/>
      <c r="AC25" s="1015" t="str">
        <f>AFEstatSlc</f>
        <v>Proposed Original</v>
      </c>
      <c r="AD25" s="1015"/>
      <c r="AE25" s="1016"/>
      <c r="AF25" s="1019" t="s">
        <v>275</v>
      </c>
      <c r="AG25" s="1020"/>
      <c r="AH25" s="1021"/>
      <c r="AI25" s="1009" t="str">
        <f>AFEstatPref</f>
        <v>Historical</v>
      </c>
      <c r="AJ25" s="1010"/>
      <c r="AK25" s="1011"/>
      <c r="AL25" s="1015" t="str">
        <f>AFEstatSlc</f>
        <v>Proposed Original</v>
      </c>
      <c r="AM25" s="1015"/>
      <c r="AN25" s="1016"/>
      <c r="AO25" s="1019" t="s">
        <v>275</v>
      </c>
      <c r="AP25" s="1020"/>
      <c r="AQ25" s="1021"/>
      <c r="AR25" s="1009" t="str">
        <f>AFEstatPref</f>
        <v>Historical</v>
      </c>
      <c r="AS25" s="1010"/>
      <c r="AT25" s="1011"/>
      <c r="AU25" s="1015" t="str">
        <f>AFEstatSlc</f>
        <v>Proposed Original</v>
      </c>
      <c r="AV25" s="1015"/>
      <c r="AW25" s="1016"/>
      <c r="AX25" s="1019" t="s">
        <v>275</v>
      </c>
      <c r="AY25" s="1020"/>
      <c r="AZ25" s="1021"/>
      <c r="BA25" s="1009" t="str">
        <f>AFEstatPref</f>
        <v>Historical</v>
      </c>
      <c r="BB25" s="1010"/>
      <c r="BC25" s="1011"/>
      <c r="BD25" s="1015" t="str">
        <f>AFEstatSlc</f>
        <v>Proposed Original</v>
      </c>
      <c r="BE25" s="1015"/>
      <c r="BF25" s="1016"/>
      <c r="BG25" s="1019" t="s">
        <v>275</v>
      </c>
      <c r="BH25" s="1020"/>
      <c r="BI25" s="1021"/>
      <c r="BJ25" s="1009" t="str">
        <f>AFEstatPref</f>
        <v>Historical</v>
      </c>
      <c r="BK25" s="1010"/>
      <c r="BL25" s="1011"/>
      <c r="BM25" s="1015" t="str">
        <f>AFEstatSlc</f>
        <v>Proposed Original</v>
      </c>
      <c r="BN25" s="1015"/>
      <c r="BO25" s="1016"/>
      <c r="BP25" s="1019" t="s">
        <v>275</v>
      </c>
      <c r="BQ25" s="1020"/>
      <c r="BR25" s="1021"/>
      <c r="BS25" s="1009" t="str">
        <f>AFEstatPref</f>
        <v>Historical</v>
      </c>
      <c r="BT25" s="1010"/>
      <c r="BU25" s="1011"/>
      <c r="BV25" s="1015" t="str">
        <f>AFEstatSlc</f>
        <v>Proposed Original</v>
      </c>
      <c r="BW25" s="1015"/>
      <c r="BX25" s="1016"/>
      <c r="BY25" s="1019" t="s">
        <v>275</v>
      </c>
      <c r="BZ25" s="1020"/>
      <c r="CA25" s="1021"/>
      <c r="CB25" s="1009" t="str">
        <f>AFEstatPref</f>
        <v>Historical</v>
      </c>
      <c r="CC25" s="1010"/>
      <c r="CD25" s="1011"/>
      <c r="CE25" s="1015" t="str">
        <f>AFEstatSlc</f>
        <v>Proposed Original</v>
      </c>
      <c r="CF25" s="1015"/>
      <c r="CG25" s="1016"/>
      <c r="CH25" s="1019" t="s">
        <v>275</v>
      </c>
      <c r="CI25" s="1020"/>
      <c r="CJ25" s="1021"/>
      <c r="CK25" s="1009" t="str">
        <f>AFEstatPref</f>
        <v>Historical</v>
      </c>
      <c r="CL25" s="1010"/>
      <c r="CM25" s="1011"/>
      <c r="CN25" s="1015" t="str">
        <f>AFEstatSlc</f>
        <v>Proposed Original</v>
      </c>
      <c r="CO25" s="1015"/>
      <c r="CP25" s="1016"/>
      <c r="CQ25" s="1019" t="s">
        <v>275</v>
      </c>
      <c r="CR25" s="1020"/>
      <c r="CS25" s="1021"/>
      <c r="CT25" s="214"/>
      <c r="CU25" s="1051" t="s">
        <v>276</v>
      </c>
      <c r="CV25" s="1052"/>
      <c r="CW25" s="214"/>
      <c r="CX25" s="1058" t="s">
        <v>277</v>
      </c>
      <c r="CY25" s="1055" t="s">
        <v>278</v>
      </c>
    </row>
    <row r="26" spans="1:103" ht="15.75" customHeight="1" thickBot="1">
      <c r="A26" s="139"/>
      <c r="B26" s="1072"/>
      <c r="C26" s="1068"/>
      <c r="D26" s="1012"/>
      <c r="E26" s="1013"/>
      <c r="F26" s="1014"/>
      <c r="G26" s="1043"/>
      <c r="H26" s="1017"/>
      <c r="I26" s="1017"/>
      <c r="J26" s="1044"/>
      <c r="K26" s="1023"/>
      <c r="L26" s="1023"/>
      <c r="M26" s="1040"/>
      <c r="N26" s="1012"/>
      <c r="O26" s="1013"/>
      <c r="P26" s="1014"/>
      <c r="Q26" s="1017"/>
      <c r="R26" s="1017"/>
      <c r="S26" s="1018"/>
      <c r="T26" s="1022"/>
      <c r="U26" s="1023"/>
      <c r="V26" s="1024"/>
      <c r="W26" s="593">
        <f t="shared" si="55"/>
        <v>0</v>
      </c>
      <c r="X26" s="593">
        <f t="shared" si="56"/>
        <v>0</v>
      </c>
      <c r="Y26" s="593">
        <f t="shared" si="57"/>
        <v>0</v>
      </c>
      <c r="Z26" s="1012"/>
      <c r="AA26" s="1013"/>
      <c r="AB26" s="1014"/>
      <c r="AC26" s="1017"/>
      <c r="AD26" s="1017"/>
      <c r="AE26" s="1018"/>
      <c r="AF26" s="1022"/>
      <c r="AG26" s="1023"/>
      <c r="AH26" s="1024"/>
      <c r="AI26" s="1012"/>
      <c r="AJ26" s="1013"/>
      <c r="AK26" s="1014"/>
      <c r="AL26" s="1017"/>
      <c r="AM26" s="1017"/>
      <c r="AN26" s="1018"/>
      <c r="AO26" s="1022"/>
      <c r="AP26" s="1023"/>
      <c r="AQ26" s="1024"/>
      <c r="AR26" s="1012"/>
      <c r="AS26" s="1013"/>
      <c r="AT26" s="1014"/>
      <c r="AU26" s="1017"/>
      <c r="AV26" s="1017"/>
      <c r="AW26" s="1018"/>
      <c r="AX26" s="1022"/>
      <c r="AY26" s="1023"/>
      <c r="AZ26" s="1024"/>
      <c r="BA26" s="1012"/>
      <c r="BB26" s="1013"/>
      <c r="BC26" s="1014"/>
      <c r="BD26" s="1017"/>
      <c r="BE26" s="1017"/>
      <c r="BF26" s="1018"/>
      <c r="BG26" s="1022"/>
      <c r="BH26" s="1023"/>
      <c r="BI26" s="1024"/>
      <c r="BJ26" s="1012"/>
      <c r="BK26" s="1013"/>
      <c r="BL26" s="1014"/>
      <c r="BM26" s="1017"/>
      <c r="BN26" s="1017"/>
      <c r="BO26" s="1018"/>
      <c r="BP26" s="1022"/>
      <c r="BQ26" s="1023"/>
      <c r="BR26" s="1024"/>
      <c r="BS26" s="1012"/>
      <c r="BT26" s="1013"/>
      <c r="BU26" s="1014"/>
      <c r="BV26" s="1017"/>
      <c r="BW26" s="1017"/>
      <c r="BX26" s="1018"/>
      <c r="BY26" s="1022"/>
      <c r="BZ26" s="1023"/>
      <c r="CA26" s="1024"/>
      <c r="CB26" s="1012"/>
      <c r="CC26" s="1013"/>
      <c r="CD26" s="1014"/>
      <c r="CE26" s="1017"/>
      <c r="CF26" s="1017"/>
      <c r="CG26" s="1018"/>
      <c r="CH26" s="1022"/>
      <c r="CI26" s="1023"/>
      <c r="CJ26" s="1024"/>
      <c r="CK26" s="1012"/>
      <c r="CL26" s="1013"/>
      <c r="CM26" s="1014"/>
      <c r="CN26" s="1017"/>
      <c r="CO26" s="1017"/>
      <c r="CP26" s="1018"/>
      <c r="CQ26" s="1022"/>
      <c r="CR26" s="1023"/>
      <c r="CS26" s="1024"/>
      <c r="CT26" s="139"/>
      <c r="CU26" s="215" t="s">
        <v>279</v>
      </c>
      <c r="CV26" s="216" t="s">
        <v>280</v>
      </c>
      <c r="CW26" s="139"/>
      <c r="CX26" s="1059"/>
      <c r="CY26" s="1056"/>
    </row>
    <row r="27" spans="1:103" ht="15.75" customHeight="1">
      <c r="A27" s="139"/>
      <c r="B27" s="171">
        <v>4</v>
      </c>
      <c r="C27" s="172" t="s">
        <v>289</v>
      </c>
      <c r="D27" s="151" t="s">
        <v>283</v>
      </c>
      <c r="E27" s="152" t="s">
        <v>284</v>
      </c>
      <c r="F27" s="153">
        <f>SUM(F28:F37)</f>
        <v>0</v>
      </c>
      <c r="G27" s="154" t="s">
        <v>285</v>
      </c>
      <c r="H27" s="152" t="s">
        <v>283</v>
      </c>
      <c r="I27" s="152" t="s">
        <v>284</v>
      </c>
      <c r="J27" s="153">
        <f>SUM(J28:J37)</f>
        <v>162513.62782201727</v>
      </c>
      <c r="K27" s="319" t="s">
        <v>283</v>
      </c>
      <c r="L27" s="821" t="s">
        <v>284</v>
      </c>
      <c r="M27" s="193">
        <f>SUM(M28:M37)</f>
        <v>124058.7145945946</v>
      </c>
      <c r="N27" s="151" t="s">
        <v>283</v>
      </c>
      <c r="O27" s="152" t="s">
        <v>284</v>
      </c>
      <c r="P27" s="153">
        <f>SUM(P28:P37)</f>
        <v>0</v>
      </c>
      <c r="Q27" s="787" t="s">
        <v>283</v>
      </c>
      <c r="R27" s="787" t="s">
        <v>284</v>
      </c>
      <c r="S27" s="153">
        <f>SUM(S28:S37)</f>
        <v>26746.566789771554</v>
      </c>
      <c r="T27" s="204" t="s">
        <v>283</v>
      </c>
      <c r="U27" s="205" t="s">
        <v>284</v>
      </c>
      <c r="V27" s="153">
        <f>SUM(V28:V37)</f>
        <v>20421.452432432437</v>
      </c>
      <c r="W27" s="593">
        <f t="shared" si="55"/>
        <v>0</v>
      </c>
      <c r="X27" s="593">
        <f t="shared" si="56"/>
        <v>0</v>
      </c>
      <c r="Y27" s="593">
        <f t="shared" si="57"/>
        <v>-6325.1143573391164</v>
      </c>
      <c r="Z27" s="151" t="s">
        <v>283</v>
      </c>
      <c r="AA27" s="152" t="s">
        <v>284</v>
      </c>
      <c r="AB27" s="153">
        <f>SUM(AB28:AB37)</f>
        <v>0</v>
      </c>
      <c r="AC27" s="152" t="s">
        <v>283</v>
      </c>
      <c r="AD27" s="152" t="s">
        <v>284</v>
      </c>
      <c r="AE27" s="153">
        <f>SUM(AE28:AE37)</f>
        <v>26746.566789771554</v>
      </c>
      <c r="AF27" s="204" t="s">
        <v>283</v>
      </c>
      <c r="AG27" s="205" t="s">
        <v>284</v>
      </c>
      <c r="AH27" s="153">
        <f>SUM(AH28:AH37)</f>
        <v>20421.452432432437</v>
      </c>
      <c r="AI27" s="151" t="s">
        <v>283</v>
      </c>
      <c r="AJ27" s="152" t="s">
        <v>284</v>
      </c>
      <c r="AK27" s="153">
        <f>SUM(AK28:AK37)</f>
        <v>0</v>
      </c>
      <c r="AL27" s="152" t="s">
        <v>283</v>
      </c>
      <c r="AM27" s="152" t="s">
        <v>284</v>
      </c>
      <c r="AN27" s="153">
        <f>SUM(AN28:AN37)</f>
        <v>26746.566789771554</v>
      </c>
      <c r="AO27" s="204" t="s">
        <v>283</v>
      </c>
      <c r="AP27" s="205" t="s">
        <v>284</v>
      </c>
      <c r="AQ27" s="153">
        <f>SUM(AQ28:AQ37)</f>
        <v>20421.452432432437</v>
      </c>
      <c r="AR27" s="151" t="s">
        <v>283</v>
      </c>
      <c r="AS27" s="152" t="s">
        <v>284</v>
      </c>
      <c r="AT27" s="153">
        <f>SUM(AT28:AT37)</f>
        <v>0</v>
      </c>
      <c r="AU27" s="152" t="s">
        <v>283</v>
      </c>
      <c r="AV27" s="152" t="s">
        <v>284</v>
      </c>
      <c r="AW27" s="153">
        <f>SUM(AW28:AW37)</f>
        <v>26746.566789771554</v>
      </c>
      <c r="AX27" s="204" t="s">
        <v>283</v>
      </c>
      <c r="AY27" s="205" t="s">
        <v>284</v>
      </c>
      <c r="AZ27" s="153">
        <f>SUM(AZ28:AZ37)</f>
        <v>20421.452432432437</v>
      </c>
      <c r="BA27" s="151" t="s">
        <v>283</v>
      </c>
      <c r="BB27" s="152" t="s">
        <v>284</v>
      </c>
      <c r="BC27" s="153">
        <f>SUM(BC28:BC37)</f>
        <v>0</v>
      </c>
      <c r="BD27" s="152" t="s">
        <v>283</v>
      </c>
      <c r="BE27" s="152" t="s">
        <v>284</v>
      </c>
      <c r="BF27" s="153">
        <f>SUM(BF28:BF37)</f>
        <v>27763.680331465508</v>
      </c>
      <c r="BG27" s="204" t="s">
        <v>283</v>
      </c>
      <c r="BH27" s="205" t="s">
        <v>284</v>
      </c>
      <c r="BI27" s="153">
        <f>SUM(BI28:BI37)</f>
        <v>21186.452432432437</v>
      </c>
      <c r="BJ27" s="151" t="s">
        <v>283</v>
      </c>
      <c r="BK27" s="152" t="s">
        <v>284</v>
      </c>
      <c r="BL27" s="153">
        <f>SUM(BL28:BL37)</f>
        <v>0</v>
      </c>
      <c r="BM27" s="152" t="s">
        <v>283</v>
      </c>
      <c r="BN27" s="152" t="s">
        <v>284</v>
      </c>
      <c r="BO27" s="153">
        <f>SUM(BO28:BO37)</f>
        <v>27763.680331465508</v>
      </c>
      <c r="BP27" s="204" t="s">
        <v>283</v>
      </c>
      <c r="BQ27" s="205" t="s">
        <v>284</v>
      </c>
      <c r="BR27" s="153">
        <f>SUM(BR28:BR37)</f>
        <v>21186.452432432437</v>
      </c>
      <c r="BS27" s="151" t="s">
        <v>283</v>
      </c>
      <c r="BT27" s="152" t="s">
        <v>284</v>
      </c>
      <c r="BU27" s="153">
        <f>SUM(BU28:BU37)</f>
        <v>0</v>
      </c>
      <c r="BV27" s="152" t="s">
        <v>283</v>
      </c>
      <c r="BW27" s="152" t="s">
        <v>284</v>
      </c>
      <c r="BX27" s="153">
        <f>SUM(BX28:BX37)</f>
        <v>0</v>
      </c>
      <c r="BY27" s="204" t="s">
        <v>283</v>
      </c>
      <c r="BZ27" s="205" t="s">
        <v>284</v>
      </c>
      <c r="CA27" s="153">
        <f>SUM(CA28:CA37)</f>
        <v>0</v>
      </c>
      <c r="CB27" s="151" t="s">
        <v>283</v>
      </c>
      <c r="CC27" s="152" t="s">
        <v>284</v>
      </c>
      <c r="CD27" s="153">
        <f>SUM(CD28:CD37)</f>
        <v>0</v>
      </c>
      <c r="CE27" s="152" t="s">
        <v>283</v>
      </c>
      <c r="CF27" s="152" t="s">
        <v>284</v>
      </c>
      <c r="CG27" s="153">
        <f>SUM(CG28:CG37)</f>
        <v>0</v>
      </c>
      <c r="CH27" s="204" t="s">
        <v>283</v>
      </c>
      <c r="CI27" s="205" t="s">
        <v>284</v>
      </c>
      <c r="CJ27" s="153">
        <f>SUM(CJ28:CJ37)</f>
        <v>0</v>
      </c>
      <c r="CK27" s="151" t="s">
        <v>283</v>
      </c>
      <c r="CL27" s="152" t="s">
        <v>284</v>
      </c>
      <c r="CM27" s="153">
        <f>SUM(CM28:CM37)</f>
        <v>0</v>
      </c>
      <c r="CN27" s="152" t="s">
        <v>283</v>
      </c>
      <c r="CO27" s="152" t="s">
        <v>284</v>
      </c>
      <c r="CP27" s="153">
        <f>SUM(CP28:CP37)</f>
        <v>0</v>
      </c>
      <c r="CQ27" s="204" t="s">
        <v>283</v>
      </c>
      <c r="CR27" s="205" t="s">
        <v>284</v>
      </c>
      <c r="CS27" s="153">
        <f>SUM(CS28:CS37)</f>
        <v>0</v>
      </c>
      <c r="CT27" s="196"/>
      <c r="CU27" s="221"/>
      <c r="CV27" s="243"/>
      <c r="CW27" s="196"/>
      <c r="CX27" s="244"/>
      <c r="CY27" s="245"/>
    </row>
    <row r="28" spans="1:103" ht="15.75" customHeight="1">
      <c r="A28" s="185"/>
      <c r="B28" s="177"/>
      <c r="C28" s="157" t="s">
        <v>571</v>
      </c>
      <c r="D28" s="158">
        <f t="shared" ref="D28:D37" si="114">N28+Z28+AI28+AR28+BS28</f>
        <v>0</v>
      </c>
      <c r="E28" s="159">
        <f t="shared" ref="E28:E37" si="115">IFERROR(F28/D28,)</f>
        <v>0</v>
      </c>
      <c r="F28" s="160">
        <f t="shared" ref="F28:F37" si="116">P28+AB28+AK28+AT28+BU28</f>
        <v>0</v>
      </c>
      <c r="G28" s="161"/>
      <c r="H28" s="159">
        <f>Q28+AC28+AL28+AU28+BD28+BM28</f>
        <v>760</v>
      </c>
      <c r="I28" s="610">
        <f t="shared" ref="I28:I37" si="117">IFERROR(J28/H28,)</f>
        <v>203.42270833879104</v>
      </c>
      <c r="J28" s="160">
        <f>S28+AE28+AN28+AW28+BF28+BO28</f>
        <v>154601.25833748118</v>
      </c>
      <c r="K28" s="158">
        <f>T28+AF28+AO28+AX28+BG28+BP28+BY28+CH28+CQ28</f>
        <v>760</v>
      </c>
      <c r="L28" s="822">
        <f t="shared" ref="L28:L37" si="118">IFERROR(M28/K28,)</f>
        <v>153</v>
      </c>
      <c r="M28" s="160">
        <f>V28+AH28+AQ28+AZ28+BI28+BR28</f>
        <v>116280</v>
      </c>
      <c r="N28" s="159">
        <v>0</v>
      </c>
      <c r="O28" s="159">
        <v>0</v>
      </c>
      <c r="P28" s="160">
        <f t="shared" ref="P28:P37" si="119">N28*O28</f>
        <v>0</v>
      </c>
      <c r="Q28" s="291">
        <v>125</v>
      </c>
      <c r="R28" s="291">
        <v>203.42270833879101</v>
      </c>
      <c r="S28" s="160">
        <f t="shared" ref="S28:S37" si="120">Q28*R28</f>
        <v>25427.838542348876</v>
      </c>
      <c r="T28" s="159">
        <f t="shared" ref="T28:T32" si="121">Q28</f>
        <v>125</v>
      </c>
      <c r="U28" s="610">
        <v>153</v>
      </c>
      <c r="V28" s="160">
        <f t="shared" ref="V28:V37" si="122">T28*U28</f>
        <v>19125</v>
      </c>
      <c r="W28" s="593">
        <f t="shared" si="55"/>
        <v>0</v>
      </c>
      <c r="X28" s="593">
        <f t="shared" si="56"/>
        <v>-50.422708338791011</v>
      </c>
      <c r="Y28" s="593">
        <f t="shared" si="57"/>
        <v>-6302.8385423488762</v>
      </c>
      <c r="Z28" s="159">
        <v>0</v>
      </c>
      <c r="AA28" s="159">
        <v>0</v>
      </c>
      <c r="AB28" s="160">
        <f t="shared" ref="AB28:AB37" si="123">Z28*AA28</f>
        <v>0</v>
      </c>
      <c r="AC28" s="159">
        <f>Q28</f>
        <v>125</v>
      </c>
      <c r="AD28" s="159">
        <f>R28</f>
        <v>203.42270833879101</v>
      </c>
      <c r="AE28" s="160">
        <f t="shared" ref="AE28:AE37" si="124">AC28*AD28</f>
        <v>25427.838542348876</v>
      </c>
      <c r="AF28" s="159">
        <f>T28</f>
        <v>125</v>
      </c>
      <c r="AG28" s="159">
        <f>U28</f>
        <v>153</v>
      </c>
      <c r="AH28" s="160">
        <f t="shared" ref="AH28:AH37" si="125">AF28*AG28</f>
        <v>19125</v>
      </c>
      <c r="AI28" s="159">
        <v>0</v>
      </c>
      <c r="AJ28" s="159">
        <v>0</v>
      </c>
      <c r="AK28" s="160">
        <f t="shared" ref="AK28:AK37" si="126">AI28*AJ28</f>
        <v>0</v>
      </c>
      <c r="AL28" s="159">
        <f>Q28</f>
        <v>125</v>
      </c>
      <c r="AM28" s="159">
        <f>R28</f>
        <v>203.42270833879101</v>
      </c>
      <c r="AN28" s="160">
        <f t="shared" ref="AN28:AN37" si="127">AL28*AM28</f>
        <v>25427.838542348876</v>
      </c>
      <c r="AO28" s="159">
        <f t="shared" ref="AO28:AO32" si="128">AL28</f>
        <v>125</v>
      </c>
      <c r="AP28" s="159">
        <f t="shared" ref="AP28:AP37" si="129">AG28</f>
        <v>153</v>
      </c>
      <c r="AQ28" s="160">
        <f t="shared" ref="AQ28:AQ37" si="130">AO28*AP28</f>
        <v>19125</v>
      </c>
      <c r="AR28" s="159">
        <v>0</v>
      </c>
      <c r="AS28" s="159">
        <v>0</v>
      </c>
      <c r="AT28" s="160">
        <f t="shared" ref="AT28:AT37" si="131">AR28*AS28</f>
        <v>0</v>
      </c>
      <c r="AU28" s="159">
        <f>AO28</f>
        <v>125</v>
      </c>
      <c r="AV28" s="159">
        <f>R28</f>
        <v>203.42270833879101</v>
      </c>
      <c r="AW28" s="160">
        <f t="shared" ref="AW28:AW37" si="132">AU28*AV28</f>
        <v>25427.838542348876</v>
      </c>
      <c r="AX28" s="159">
        <f t="shared" ref="AX28" si="133">AO28</f>
        <v>125</v>
      </c>
      <c r="AY28" s="159">
        <f t="shared" ref="AY28" si="134">AP28</f>
        <v>153</v>
      </c>
      <c r="AZ28" s="160">
        <f t="shared" ref="AZ28:AZ37" si="135">AX28*AY28</f>
        <v>19125</v>
      </c>
      <c r="BA28" s="159">
        <v>0</v>
      </c>
      <c r="BB28" s="159">
        <v>0</v>
      </c>
      <c r="BC28" s="160">
        <f t="shared" ref="BC28:BC37" si="136">BA28*BB28</f>
        <v>0</v>
      </c>
      <c r="BD28" s="159">
        <v>130</v>
      </c>
      <c r="BE28" s="159">
        <v>203.42270833879101</v>
      </c>
      <c r="BF28" s="160">
        <f t="shared" ref="BF28:BF37" si="137">BD28*BE28</f>
        <v>26444.95208404283</v>
      </c>
      <c r="BG28" s="159">
        <f t="shared" ref="BG28:BG32" si="138">BD28</f>
        <v>130</v>
      </c>
      <c r="BH28" s="159">
        <f>AY28</f>
        <v>153</v>
      </c>
      <c r="BI28" s="160">
        <f t="shared" ref="BI28:BI37" si="139">BG28*BH28</f>
        <v>19890</v>
      </c>
      <c r="BJ28" s="159">
        <v>0</v>
      </c>
      <c r="BK28" s="159">
        <v>0</v>
      </c>
      <c r="BL28" s="160">
        <f t="shared" ref="BL28:BL37" si="140">BJ28*BK28</f>
        <v>0</v>
      </c>
      <c r="BM28" s="159">
        <v>130</v>
      </c>
      <c r="BN28" s="610">
        <v>203.42270833879101</v>
      </c>
      <c r="BO28" s="160">
        <f t="shared" ref="BO28:BO37" si="141">BM28*BN28</f>
        <v>26444.95208404283</v>
      </c>
      <c r="BP28" s="159">
        <f t="shared" ref="BP28:BP32" si="142">BG28</f>
        <v>130</v>
      </c>
      <c r="BQ28" s="610">
        <f t="shared" ref="BQ28:BQ32" si="143">BH28</f>
        <v>153</v>
      </c>
      <c r="BR28" s="160">
        <f t="shared" ref="BR28:BR37" si="144">BP28*BQ28</f>
        <v>19890</v>
      </c>
      <c r="BS28" s="159">
        <v>0</v>
      </c>
      <c r="BT28" s="159">
        <v>0</v>
      </c>
      <c r="BU28" s="160">
        <f t="shared" ref="BU28:BU37" si="145">BS28*BT28</f>
        <v>0</v>
      </c>
      <c r="BV28" s="159">
        <v>0</v>
      </c>
      <c r="BW28" s="159">
        <v>0</v>
      </c>
      <c r="BX28" s="160">
        <f t="shared" ref="BX28:BX37" si="146">BV28*BW28</f>
        <v>0</v>
      </c>
      <c r="BY28" s="159">
        <f t="shared" ref="BY28:BY37" si="147">BV28</f>
        <v>0</v>
      </c>
      <c r="BZ28" s="159">
        <f t="shared" ref="BZ28:BZ37" si="148">BW28</f>
        <v>0</v>
      </c>
      <c r="CA28" s="160">
        <f t="shared" ref="CA28:CA37" si="149">BY28*BZ28</f>
        <v>0</v>
      </c>
      <c r="CB28" s="159">
        <v>0</v>
      </c>
      <c r="CC28" s="159">
        <v>0</v>
      </c>
      <c r="CD28" s="160">
        <f t="shared" ref="CD28:CD37" si="150">CB28*CC28</f>
        <v>0</v>
      </c>
      <c r="CE28" s="159">
        <f>BV28</f>
        <v>0</v>
      </c>
      <c r="CF28" s="159">
        <f>BW28</f>
        <v>0</v>
      </c>
      <c r="CG28" s="160">
        <f t="shared" ref="CG28:CG37" si="151">CE28*CF28</f>
        <v>0</v>
      </c>
      <c r="CH28" s="159">
        <f t="shared" ref="CH28:CH37" si="152">CE28</f>
        <v>0</v>
      </c>
      <c r="CI28" s="159">
        <f t="shared" ref="CI28:CI37" si="153">CF28</f>
        <v>0</v>
      </c>
      <c r="CJ28" s="160">
        <f t="shared" ref="CJ28:CJ37" si="154">CH28*CI28</f>
        <v>0</v>
      </c>
      <c r="CK28" s="159">
        <v>0</v>
      </c>
      <c r="CL28" s="159">
        <v>0</v>
      </c>
      <c r="CM28" s="160">
        <f t="shared" ref="CM28:CM37" si="155">CK28*CL28</f>
        <v>0</v>
      </c>
      <c r="CN28" s="159">
        <f>BV28</f>
        <v>0</v>
      </c>
      <c r="CO28" s="159">
        <f>BW28</f>
        <v>0</v>
      </c>
      <c r="CP28" s="160">
        <f t="shared" ref="CP28:CP37" si="156">CN28*CO28</f>
        <v>0</v>
      </c>
      <c r="CQ28" s="159">
        <f t="shared" ref="CQ28:CQ37" si="157">CN28</f>
        <v>0</v>
      </c>
      <c r="CR28" s="159">
        <f t="shared" ref="CR28:CR37" si="158">CO28</f>
        <v>0</v>
      </c>
      <c r="CS28" s="160">
        <f t="shared" ref="CS28:CS37" si="159">CQ28*CR28</f>
        <v>0</v>
      </c>
      <c r="CT28" s="230"/>
      <c r="CU28" s="226">
        <f t="shared" ref="CU28:CU37" si="160">K28-H28</f>
        <v>0</v>
      </c>
      <c r="CV28" s="227">
        <f t="shared" ref="CV28:CV37" si="161">L28-I28</f>
        <v>-50.42270833879104</v>
      </c>
      <c r="CW28" s="230"/>
      <c r="CX28" s="228"/>
      <c r="CY28" s="229"/>
    </row>
    <row r="29" spans="1:103" ht="15.75" customHeight="1">
      <c r="A29" s="185"/>
      <c r="B29" s="177"/>
      <c r="C29" s="157" t="s">
        <v>810</v>
      </c>
      <c r="D29" s="158">
        <f t="shared" ref="D29:D32" si="162">N29+Z29+AI29+AR29+BS29</f>
        <v>0</v>
      </c>
      <c r="E29" s="159">
        <f t="shared" ref="E29:E32" si="163">IFERROR(F29/D29,)</f>
        <v>0</v>
      </c>
      <c r="F29" s="160">
        <f t="shared" ref="F29:F32" si="164">P29+AB29+AK29+AT29+BU29</f>
        <v>0</v>
      </c>
      <c r="G29" s="161"/>
      <c r="H29" s="159">
        <f t="shared" ref="H29:H32" si="165">Q29+AC29+AL29+AU29+BD29+BM29</f>
        <v>12</v>
      </c>
      <c r="I29" s="610">
        <f t="shared" ref="I29:I36" si="166">IFERROR(J29/H29,)</f>
        <v>131.59360824742268</v>
      </c>
      <c r="J29" s="160">
        <f t="shared" ref="J29:J32" si="167">S29+AE29+AN29+AW29+BF29+BO29</f>
        <v>1579.1232989690723</v>
      </c>
      <c r="K29" s="158">
        <f t="shared" ref="K29:K32" si="168">T29+AF29+AO29+AX29+BG29+BP29+BY29+CH29+CQ29</f>
        <v>12</v>
      </c>
      <c r="L29" s="822">
        <f t="shared" ref="L29:L32" si="169">IFERROR(M29/K29,)</f>
        <v>129.37074324324325</v>
      </c>
      <c r="M29" s="160">
        <f t="shared" ref="M29:M32" si="170">V29+AH29+AQ29+AZ29+BI29+BR29</f>
        <v>1552.4489189189192</v>
      </c>
      <c r="N29" s="159"/>
      <c r="O29" s="159"/>
      <c r="P29" s="160">
        <f t="shared" si="119"/>
        <v>0</v>
      </c>
      <c r="Q29" s="291">
        <v>2</v>
      </c>
      <c r="R29" s="291">
        <v>131.59360824742268</v>
      </c>
      <c r="S29" s="160">
        <f t="shared" si="120"/>
        <v>263.18721649484536</v>
      </c>
      <c r="T29" s="159">
        <f t="shared" si="121"/>
        <v>2</v>
      </c>
      <c r="U29" s="610">
        <f t="shared" ref="U29:U32" si="171">(R29*14550)/14800</f>
        <v>129.37074324324325</v>
      </c>
      <c r="V29" s="160">
        <f t="shared" si="122"/>
        <v>258.74148648648651</v>
      </c>
      <c r="W29" s="593">
        <f t="shared" si="55"/>
        <v>0</v>
      </c>
      <c r="X29" s="593">
        <f t="shared" si="56"/>
        <v>-2.2228650041794253</v>
      </c>
      <c r="Y29" s="593">
        <f t="shared" si="57"/>
        <v>-4.4457300083588507</v>
      </c>
      <c r="Z29" s="159">
        <v>0</v>
      </c>
      <c r="AA29" s="159">
        <v>0</v>
      </c>
      <c r="AB29" s="160">
        <f t="shared" si="123"/>
        <v>0</v>
      </c>
      <c r="AC29" s="159">
        <f t="shared" ref="AC29:AC32" si="172">Q29</f>
        <v>2</v>
      </c>
      <c r="AD29" s="159">
        <f t="shared" ref="AD29:AD32" si="173">R29</f>
        <v>131.59360824742268</v>
      </c>
      <c r="AE29" s="160">
        <f t="shared" si="124"/>
        <v>263.18721649484536</v>
      </c>
      <c r="AF29" s="159">
        <f t="shared" ref="AF29:AF32" si="174">T29</f>
        <v>2</v>
      </c>
      <c r="AG29" s="159">
        <f t="shared" ref="AG29:AG32" si="175">U29</f>
        <v>129.37074324324325</v>
      </c>
      <c r="AH29" s="160">
        <f t="shared" si="125"/>
        <v>258.74148648648651</v>
      </c>
      <c r="AI29" s="159">
        <v>0</v>
      </c>
      <c r="AJ29" s="159">
        <v>0</v>
      </c>
      <c r="AK29" s="160">
        <f t="shared" si="126"/>
        <v>0</v>
      </c>
      <c r="AL29" s="159">
        <f t="shared" ref="AL29:AL36" si="176">Q29</f>
        <v>2</v>
      </c>
      <c r="AM29" s="159">
        <f t="shared" ref="AM29:AM36" si="177">R29</f>
        <v>131.59360824742268</v>
      </c>
      <c r="AN29" s="160">
        <f t="shared" si="127"/>
        <v>263.18721649484536</v>
      </c>
      <c r="AO29" s="159">
        <f t="shared" si="128"/>
        <v>2</v>
      </c>
      <c r="AP29" s="159">
        <f t="shared" si="129"/>
        <v>129.37074324324325</v>
      </c>
      <c r="AQ29" s="160">
        <f t="shared" si="130"/>
        <v>258.74148648648651</v>
      </c>
      <c r="AR29" s="159">
        <v>0</v>
      </c>
      <c r="AS29" s="159">
        <v>0</v>
      </c>
      <c r="AT29" s="160">
        <f t="shared" si="131"/>
        <v>0</v>
      </c>
      <c r="AU29" s="159">
        <f t="shared" ref="AU29:AU32" si="178">AO29</f>
        <v>2</v>
      </c>
      <c r="AV29" s="159">
        <f t="shared" ref="AV29:AV32" si="179">R29</f>
        <v>131.59360824742268</v>
      </c>
      <c r="AW29" s="160">
        <f t="shared" si="132"/>
        <v>263.18721649484536</v>
      </c>
      <c r="AX29" s="159">
        <f t="shared" ref="AX29:AX37" si="180">AU29</f>
        <v>2</v>
      </c>
      <c r="AY29" s="159">
        <f t="shared" ref="AY29:AY37" si="181">AP29</f>
        <v>129.37074324324325</v>
      </c>
      <c r="AZ29" s="160">
        <f t="shared" si="135"/>
        <v>258.74148648648651</v>
      </c>
      <c r="BA29" s="159">
        <v>0</v>
      </c>
      <c r="BB29" s="159">
        <v>0</v>
      </c>
      <c r="BC29" s="160">
        <f t="shared" si="136"/>
        <v>0</v>
      </c>
      <c r="BD29" s="159">
        <v>2</v>
      </c>
      <c r="BE29" s="159">
        <v>131.59360824742268</v>
      </c>
      <c r="BF29" s="160">
        <f t="shared" si="137"/>
        <v>263.18721649484536</v>
      </c>
      <c r="BG29" s="159">
        <f t="shared" si="138"/>
        <v>2</v>
      </c>
      <c r="BH29" s="159">
        <f t="shared" ref="BH29:BH32" si="182">AY29</f>
        <v>129.37074324324325</v>
      </c>
      <c r="BI29" s="160">
        <f t="shared" si="139"/>
        <v>258.74148648648651</v>
      </c>
      <c r="BJ29" s="159">
        <v>0</v>
      </c>
      <c r="BK29" s="159">
        <v>0</v>
      </c>
      <c r="BL29" s="160">
        <f t="shared" si="140"/>
        <v>0</v>
      </c>
      <c r="BM29" s="159">
        <v>2</v>
      </c>
      <c r="BN29" s="610">
        <v>131.59360824742268</v>
      </c>
      <c r="BO29" s="160">
        <f t="shared" si="141"/>
        <v>263.18721649484536</v>
      </c>
      <c r="BP29" s="159">
        <f t="shared" si="142"/>
        <v>2</v>
      </c>
      <c r="BQ29" s="610">
        <f t="shared" si="143"/>
        <v>129.37074324324325</v>
      </c>
      <c r="BR29" s="160">
        <f t="shared" si="144"/>
        <v>258.74148648648651</v>
      </c>
      <c r="BS29" s="159">
        <v>0</v>
      </c>
      <c r="BT29" s="159">
        <v>0</v>
      </c>
      <c r="BU29" s="160">
        <f t="shared" si="145"/>
        <v>0</v>
      </c>
      <c r="BV29" s="159">
        <v>0</v>
      </c>
      <c r="BW29" s="159">
        <v>0</v>
      </c>
      <c r="BX29" s="160">
        <f t="shared" si="146"/>
        <v>0</v>
      </c>
      <c r="BY29" s="159">
        <f t="shared" si="147"/>
        <v>0</v>
      </c>
      <c r="BZ29" s="159">
        <f t="shared" si="148"/>
        <v>0</v>
      </c>
      <c r="CA29" s="160">
        <f t="shared" si="149"/>
        <v>0</v>
      </c>
      <c r="CB29" s="159">
        <v>0</v>
      </c>
      <c r="CC29" s="159">
        <v>0</v>
      </c>
      <c r="CD29" s="160">
        <f t="shared" si="150"/>
        <v>0</v>
      </c>
      <c r="CE29" s="159">
        <v>0</v>
      </c>
      <c r="CF29" s="159">
        <v>0</v>
      </c>
      <c r="CG29" s="160">
        <f t="shared" si="151"/>
        <v>0</v>
      </c>
      <c r="CH29" s="159">
        <f t="shared" si="152"/>
        <v>0</v>
      </c>
      <c r="CI29" s="159">
        <f t="shared" si="153"/>
        <v>0</v>
      </c>
      <c r="CJ29" s="160">
        <f t="shared" si="154"/>
        <v>0</v>
      </c>
      <c r="CK29" s="159">
        <v>0</v>
      </c>
      <c r="CL29" s="159">
        <v>0</v>
      </c>
      <c r="CM29" s="160">
        <f t="shared" si="155"/>
        <v>0</v>
      </c>
      <c r="CN29" s="159">
        <v>0</v>
      </c>
      <c r="CO29" s="159">
        <v>0</v>
      </c>
      <c r="CP29" s="160">
        <f t="shared" si="156"/>
        <v>0</v>
      </c>
      <c r="CQ29" s="159">
        <f t="shared" si="157"/>
        <v>0</v>
      </c>
      <c r="CR29" s="159">
        <f t="shared" si="158"/>
        <v>0</v>
      </c>
      <c r="CS29" s="160">
        <f t="shared" si="159"/>
        <v>0</v>
      </c>
      <c r="CT29" s="230"/>
      <c r="CU29" s="226">
        <f t="shared" si="160"/>
        <v>0</v>
      </c>
      <c r="CV29" s="227">
        <f t="shared" si="161"/>
        <v>-2.2228650041794253</v>
      </c>
      <c r="CW29" s="230"/>
      <c r="CX29" s="228"/>
      <c r="CY29" s="229"/>
    </row>
    <row r="30" spans="1:103" ht="15.75" customHeight="1">
      <c r="A30" s="185"/>
      <c r="B30" s="177"/>
      <c r="C30" s="157" t="s">
        <v>812</v>
      </c>
      <c r="D30" s="158">
        <f t="shared" si="162"/>
        <v>0</v>
      </c>
      <c r="E30" s="159">
        <f t="shared" si="163"/>
        <v>0</v>
      </c>
      <c r="F30" s="160">
        <f t="shared" si="164"/>
        <v>0</v>
      </c>
      <c r="G30" s="161"/>
      <c r="H30" s="159">
        <f t="shared" si="165"/>
        <v>12</v>
      </c>
      <c r="I30" s="610">
        <f t="shared" si="166"/>
        <v>149.39429553264605</v>
      </c>
      <c r="J30" s="160">
        <f t="shared" si="167"/>
        <v>1792.7315463917528</v>
      </c>
      <c r="K30" s="158">
        <f t="shared" si="168"/>
        <v>12</v>
      </c>
      <c r="L30" s="822">
        <f t="shared" si="169"/>
        <v>146.87074324324325</v>
      </c>
      <c r="M30" s="160">
        <f t="shared" si="170"/>
        <v>1762.4489189189192</v>
      </c>
      <c r="N30" s="159"/>
      <c r="O30" s="159"/>
      <c r="P30" s="160">
        <f t="shared" si="119"/>
        <v>0</v>
      </c>
      <c r="Q30" s="291">
        <v>2</v>
      </c>
      <c r="R30" s="291">
        <v>149.39429553264605</v>
      </c>
      <c r="S30" s="160">
        <f t="shared" si="120"/>
        <v>298.78859106529211</v>
      </c>
      <c r="T30" s="159">
        <f t="shared" si="121"/>
        <v>2</v>
      </c>
      <c r="U30" s="610">
        <f t="shared" si="171"/>
        <v>146.87074324324325</v>
      </c>
      <c r="V30" s="160">
        <f t="shared" si="122"/>
        <v>293.74148648648651</v>
      </c>
      <c r="W30" s="593">
        <f t="shared" si="55"/>
        <v>0</v>
      </c>
      <c r="X30" s="593">
        <f t="shared" si="56"/>
        <v>-2.5235522894028009</v>
      </c>
      <c r="Y30" s="593">
        <f t="shared" si="57"/>
        <v>-5.0471045788056017</v>
      </c>
      <c r="Z30" s="159">
        <v>0</v>
      </c>
      <c r="AA30" s="159">
        <v>0</v>
      </c>
      <c r="AB30" s="160">
        <f t="shared" si="123"/>
        <v>0</v>
      </c>
      <c r="AC30" s="159">
        <f t="shared" si="172"/>
        <v>2</v>
      </c>
      <c r="AD30" s="159">
        <f t="shared" si="173"/>
        <v>149.39429553264605</v>
      </c>
      <c r="AE30" s="160">
        <f t="shared" si="124"/>
        <v>298.78859106529211</v>
      </c>
      <c r="AF30" s="159">
        <f t="shared" si="174"/>
        <v>2</v>
      </c>
      <c r="AG30" s="159">
        <f t="shared" si="175"/>
        <v>146.87074324324325</v>
      </c>
      <c r="AH30" s="160">
        <f t="shared" si="125"/>
        <v>293.74148648648651</v>
      </c>
      <c r="AI30" s="159">
        <v>0</v>
      </c>
      <c r="AJ30" s="159">
        <v>0</v>
      </c>
      <c r="AK30" s="160">
        <f t="shared" si="126"/>
        <v>0</v>
      </c>
      <c r="AL30" s="159">
        <f t="shared" si="176"/>
        <v>2</v>
      </c>
      <c r="AM30" s="159">
        <f t="shared" si="177"/>
        <v>149.39429553264605</v>
      </c>
      <c r="AN30" s="160">
        <f t="shared" si="127"/>
        <v>298.78859106529211</v>
      </c>
      <c r="AO30" s="159">
        <f t="shared" si="128"/>
        <v>2</v>
      </c>
      <c r="AP30" s="159">
        <f t="shared" si="129"/>
        <v>146.87074324324325</v>
      </c>
      <c r="AQ30" s="160">
        <f t="shared" si="130"/>
        <v>293.74148648648651</v>
      </c>
      <c r="AR30" s="159">
        <v>0</v>
      </c>
      <c r="AS30" s="159">
        <v>0</v>
      </c>
      <c r="AT30" s="160">
        <f t="shared" si="131"/>
        <v>0</v>
      </c>
      <c r="AU30" s="159">
        <f t="shared" si="178"/>
        <v>2</v>
      </c>
      <c r="AV30" s="159">
        <f t="shared" si="179"/>
        <v>149.39429553264605</v>
      </c>
      <c r="AW30" s="160">
        <f t="shared" si="132"/>
        <v>298.78859106529211</v>
      </c>
      <c r="AX30" s="159">
        <f t="shared" si="180"/>
        <v>2</v>
      </c>
      <c r="AY30" s="159">
        <f t="shared" si="181"/>
        <v>146.87074324324325</v>
      </c>
      <c r="AZ30" s="160">
        <f t="shared" si="135"/>
        <v>293.74148648648651</v>
      </c>
      <c r="BA30" s="159">
        <v>0</v>
      </c>
      <c r="BB30" s="159">
        <v>0</v>
      </c>
      <c r="BC30" s="160">
        <f t="shared" si="136"/>
        <v>0</v>
      </c>
      <c r="BD30" s="159">
        <v>2</v>
      </c>
      <c r="BE30" s="159">
        <v>149.39429553264605</v>
      </c>
      <c r="BF30" s="160">
        <f t="shared" si="137"/>
        <v>298.78859106529211</v>
      </c>
      <c r="BG30" s="159">
        <f t="shared" si="138"/>
        <v>2</v>
      </c>
      <c r="BH30" s="159">
        <f t="shared" si="182"/>
        <v>146.87074324324325</v>
      </c>
      <c r="BI30" s="160">
        <f t="shared" si="139"/>
        <v>293.74148648648651</v>
      </c>
      <c r="BJ30" s="159">
        <v>0</v>
      </c>
      <c r="BK30" s="159">
        <v>0</v>
      </c>
      <c r="BL30" s="160">
        <f t="shared" si="140"/>
        <v>0</v>
      </c>
      <c r="BM30" s="159">
        <v>2</v>
      </c>
      <c r="BN30" s="610">
        <v>149.39429553264605</v>
      </c>
      <c r="BO30" s="160">
        <f t="shared" si="141"/>
        <v>298.78859106529211</v>
      </c>
      <c r="BP30" s="159">
        <f t="shared" si="142"/>
        <v>2</v>
      </c>
      <c r="BQ30" s="610">
        <f t="shared" si="143"/>
        <v>146.87074324324325</v>
      </c>
      <c r="BR30" s="160">
        <f t="shared" si="144"/>
        <v>293.74148648648651</v>
      </c>
      <c r="BS30" s="159">
        <v>0</v>
      </c>
      <c r="BT30" s="159">
        <v>0</v>
      </c>
      <c r="BU30" s="160">
        <f t="shared" si="145"/>
        <v>0</v>
      </c>
      <c r="BV30" s="159">
        <v>0</v>
      </c>
      <c r="BW30" s="159">
        <v>0</v>
      </c>
      <c r="BX30" s="160">
        <f t="shared" si="146"/>
        <v>0</v>
      </c>
      <c r="BY30" s="159">
        <f t="shared" si="147"/>
        <v>0</v>
      </c>
      <c r="BZ30" s="159">
        <f t="shared" si="148"/>
        <v>0</v>
      </c>
      <c r="CA30" s="160">
        <f t="shared" si="149"/>
        <v>0</v>
      </c>
      <c r="CB30" s="159">
        <v>0</v>
      </c>
      <c r="CC30" s="159">
        <v>0</v>
      </c>
      <c r="CD30" s="160">
        <f t="shared" si="150"/>
        <v>0</v>
      </c>
      <c r="CE30" s="159">
        <v>0</v>
      </c>
      <c r="CF30" s="159">
        <v>0</v>
      </c>
      <c r="CG30" s="160">
        <f t="shared" si="151"/>
        <v>0</v>
      </c>
      <c r="CH30" s="159">
        <f t="shared" si="152"/>
        <v>0</v>
      </c>
      <c r="CI30" s="159">
        <f t="shared" si="153"/>
        <v>0</v>
      </c>
      <c r="CJ30" s="160">
        <f t="shared" si="154"/>
        <v>0</v>
      </c>
      <c r="CK30" s="159">
        <v>0</v>
      </c>
      <c r="CL30" s="159">
        <v>0</v>
      </c>
      <c r="CM30" s="160">
        <f t="shared" si="155"/>
        <v>0</v>
      </c>
      <c r="CN30" s="159">
        <v>0</v>
      </c>
      <c r="CO30" s="159">
        <v>0</v>
      </c>
      <c r="CP30" s="160">
        <f t="shared" si="156"/>
        <v>0</v>
      </c>
      <c r="CQ30" s="159">
        <f t="shared" si="157"/>
        <v>0</v>
      </c>
      <c r="CR30" s="159">
        <f t="shared" si="158"/>
        <v>0</v>
      </c>
      <c r="CS30" s="160">
        <f t="shared" si="159"/>
        <v>0</v>
      </c>
      <c r="CT30" s="230"/>
      <c r="CU30" s="226">
        <f t="shared" si="160"/>
        <v>0</v>
      </c>
      <c r="CV30" s="227">
        <f t="shared" si="161"/>
        <v>-2.5235522894028009</v>
      </c>
      <c r="CW30" s="230"/>
      <c r="CX30" s="228"/>
      <c r="CY30" s="229"/>
    </row>
    <row r="31" spans="1:103" ht="15.75" customHeight="1">
      <c r="A31" s="185"/>
      <c r="B31" s="177"/>
      <c r="C31" s="157" t="s">
        <v>811</v>
      </c>
      <c r="D31" s="158">
        <f t="shared" si="162"/>
        <v>0</v>
      </c>
      <c r="E31" s="159">
        <f t="shared" si="163"/>
        <v>0</v>
      </c>
      <c r="F31" s="160">
        <f t="shared" si="164"/>
        <v>0</v>
      </c>
      <c r="G31" s="161"/>
      <c r="H31" s="159">
        <f t="shared" si="165"/>
        <v>12</v>
      </c>
      <c r="I31" s="610">
        <f t="shared" si="166"/>
        <v>175.57986254295534</v>
      </c>
      <c r="J31" s="160">
        <f t="shared" si="167"/>
        <v>2106.9583505154642</v>
      </c>
      <c r="K31" s="158">
        <f t="shared" si="168"/>
        <v>12</v>
      </c>
      <c r="L31" s="822">
        <f t="shared" si="169"/>
        <v>172.61398648648648</v>
      </c>
      <c r="M31" s="160">
        <f t="shared" si="170"/>
        <v>2071.3678378378377</v>
      </c>
      <c r="N31" s="159"/>
      <c r="O31" s="159"/>
      <c r="P31" s="160">
        <f t="shared" si="119"/>
        <v>0</v>
      </c>
      <c r="Q31" s="291">
        <v>2</v>
      </c>
      <c r="R31" s="291">
        <v>175.57986254295534</v>
      </c>
      <c r="S31" s="160">
        <f t="shared" si="120"/>
        <v>351.15972508591068</v>
      </c>
      <c r="T31" s="159">
        <f t="shared" si="121"/>
        <v>2</v>
      </c>
      <c r="U31" s="610">
        <f t="shared" si="171"/>
        <v>172.61398648648648</v>
      </c>
      <c r="V31" s="160">
        <f t="shared" si="122"/>
        <v>345.22797297297296</v>
      </c>
      <c r="W31" s="593">
        <f t="shared" si="55"/>
        <v>0</v>
      </c>
      <c r="X31" s="593">
        <f t="shared" si="56"/>
        <v>-2.9658760564688578</v>
      </c>
      <c r="Y31" s="593">
        <f t="shared" si="57"/>
        <v>-5.9317521129377155</v>
      </c>
      <c r="Z31" s="159">
        <v>0</v>
      </c>
      <c r="AA31" s="159">
        <v>0</v>
      </c>
      <c r="AB31" s="160">
        <f t="shared" si="123"/>
        <v>0</v>
      </c>
      <c r="AC31" s="159">
        <f t="shared" si="172"/>
        <v>2</v>
      </c>
      <c r="AD31" s="159">
        <f t="shared" si="173"/>
        <v>175.57986254295534</v>
      </c>
      <c r="AE31" s="160">
        <f t="shared" si="124"/>
        <v>351.15972508591068</v>
      </c>
      <c r="AF31" s="159">
        <f t="shared" si="174"/>
        <v>2</v>
      </c>
      <c r="AG31" s="159">
        <f t="shared" si="175"/>
        <v>172.61398648648648</v>
      </c>
      <c r="AH31" s="160">
        <f t="shared" si="125"/>
        <v>345.22797297297296</v>
      </c>
      <c r="AI31" s="159">
        <v>0</v>
      </c>
      <c r="AJ31" s="159">
        <v>0</v>
      </c>
      <c r="AK31" s="160">
        <f t="shared" si="126"/>
        <v>0</v>
      </c>
      <c r="AL31" s="159">
        <f t="shared" si="176"/>
        <v>2</v>
      </c>
      <c r="AM31" s="159">
        <f t="shared" si="177"/>
        <v>175.57986254295534</v>
      </c>
      <c r="AN31" s="160">
        <f t="shared" si="127"/>
        <v>351.15972508591068</v>
      </c>
      <c r="AO31" s="159">
        <f t="shared" si="128"/>
        <v>2</v>
      </c>
      <c r="AP31" s="159">
        <f t="shared" si="129"/>
        <v>172.61398648648648</v>
      </c>
      <c r="AQ31" s="160">
        <f t="shared" si="130"/>
        <v>345.22797297297296</v>
      </c>
      <c r="AR31" s="159">
        <v>0</v>
      </c>
      <c r="AS31" s="159">
        <v>0</v>
      </c>
      <c r="AT31" s="160">
        <f t="shared" si="131"/>
        <v>0</v>
      </c>
      <c r="AU31" s="159">
        <f t="shared" si="178"/>
        <v>2</v>
      </c>
      <c r="AV31" s="159">
        <f t="shared" si="179"/>
        <v>175.57986254295534</v>
      </c>
      <c r="AW31" s="160">
        <f t="shared" si="132"/>
        <v>351.15972508591068</v>
      </c>
      <c r="AX31" s="159">
        <f t="shared" si="180"/>
        <v>2</v>
      </c>
      <c r="AY31" s="159">
        <f t="shared" si="181"/>
        <v>172.61398648648648</v>
      </c>
      <c r="AZ31" s="160">
        <f t="shared" si="135"/>
        <v>345.22797297297296</v>
      </c>
      <c r="BA31" s="159">
        <v>0</v>
      </c>
      <c r="BB31" s="159">
        <v>0</v>
      </c>
      <c r="BC31" s="160">
        <f t="shared" si="136"/>
        <v>0</v>
      </c>
      <c r="BD31" s="159">
        <v>2</v>
      </c>
      <c r="BE31" s="159">
        <v>175.57986254295534</v>
      </c>
      <c r="BF31" s="160">
        <f t="shared" si="137"/>
        <v>351.15972508591068</v>
      </c>
      <c r="BG31" s="159">
        <f t="shared" si="138"/>
        <v>2</v>
      </c>
      <c r="BH31" s="159">
        <f t="shared" si="182"/>
        <v>172.61398648648648</v>
      </c>
      <c r="BI31" s="160">
        <f t="shared" si="139"/>
        <v>345.22797297297296</v>
      </c>
      <c r="BJ31" s="159">
        <v>0</v>
      </c>
      <c r="BK31" s="159">
        <v>0</v>
      </c>
      <c r="BL31" s="160">
        <f t="shared" si="140"/>
        <v>0</v>
      </c>
      <c r="BM31" s="159">
        <v>2</v>
      </c>
      <c r="BN31" s="610">
        <v>175.57986254295534</v>
      </c>
      <c r="BO31" s="160">
        <f t="shared" si="141"/>
        <v>351.15972508591068</v>
      </c>
      <c r="BP31" s="159">
        <f t="shared" si="142"/>
        <v>2</v>
      </c>
      <c r="BQ31" s="610">
        <f t="shared" si="143"/>
        <v>172.61398648648648</v>
      </c>
      <c r="BR31" s="160">
        <f t="shared" si="144"/>
        <v>345.22797297297296</v>
      </c>
      <c r="BS31" s="159">
        <v>0</v>
      </c>
      <c r="BT31" s="159">
        <v>0</v>
      </c>
      <c r="BU31" s="160">
        <f t="shared" si="145"/>
        <v>0</v>
      </c>
      <c r="BV31" s="159">
        <v>0</v>
      </c>
      <c r="BW31" s="159">
        <v>0</v>
      </c>
      <c r="BX31" s="160">
        <f t="shared" si="146"/>
        <v>0</v>
      </c>
      <c r="BY31" s="159">
        <f t="shared" si="147"/>
        <v>0</v>
      </c>
      <c r="BZ31" s="159">
        <f t="shared" si="148"/>
        <v>0</v>
      </c>
      <c r="CA31" s="160">
        <f t="shared" si="149"/>
        <v>0</v>
      </c>
      <c r="CB31" s="159">
        <v>0</v>
      </c>
      <c r="CC31" s="159">
        <v>0</v>
      </c>
      <c r="CD31" s="160">
        <f t="shared" si="150"/>
        <v>0</v>
      </c>
      <c r="CE31" s="159">
        <v>0</v>
      </c>
      <c r="CF31" s="159">
        <v>0</v>
      </c>
      <c r="CG31" s="160">
        <f t="shared" si="151"/>
        <v>0</v>
      </c>
      <c r="CH31" s="159">
        <f t="shared" si="152"/>
        <v>0</v>
      </c>
      <c r="CI31" s="159">
        <f t="shared" si="153"/>
        <v>0</v>
      </c>
      <c r="CJ31" s="160">
        <f t="shared" si="154"/>
        <v>0</v>
      </c>
      <c r="CK31" s="159">
        <v>0</v>
      </c>
      <c r="CL31" s="159">
        <v>0</v>
      </c>
      <c r="CM31" s="160">
        <f t="shared" si="155"/>
        <v>0</v>
      </c>
      <c r="CN31" s="159">
        <v>0</v>
      </c>
      <c r="CO31" s="159">
        <v>0</v>
      </c>
      <c r="CP31" s="160">
        <f t="shared" si="156"/>
        <v>0</v>
      </c>
      <c r="CQ31" s="159">
        <f t="shared" si="157"/>
        <v>0</v>
      </c>
      <c r="CR31" s="159">
        <f t="shared" si="158"/>
        <v>0</v>
      </c>
      <c r="CS31" s="160">
        <f t="shared" si="159"/>
        <v>0</v>
      </c>
      <c r="CT31" s="230"/>
      <c r="CU31" s="226">
        <f t="shared" si="160"/>
        <v>0</v>
      </c>
      <c r="CV31" s="227">
        <f t="shared" si="161"/>
        <v>-2.9658760564688578</v>
      </c>
      <c r="CW31" s="230"/>
      <c r="CX31" s="228"/>
      <c r="CY31" s="229"/>
    </row>
    <row r="32" spans="1:103" ht="15.75" customHeight="1">
      <c r="A32" s="185"/>
      <c r="B32" s="177"/>
      <c r="C32" s="157" t="s">
        <v>813</v>
      </c>
      <c r="D32" s="158">
        <f t="shared" si="162"/>
        <v>0</v>
      </c>
      <c r="E32" s="159">
        <f t="shared" si="163"/>
        <v>0</v>
      </c>
      <c r="F32" s="160">
        <f t="shared" si="164"/>
        <v>0</v>
      </c>
      <c r="G32" s="161"/>
      <c r="H32" s="159">
        <f t="shared" si="165"/>
        <v>12</v>
      </c>
      <c r="I32" s="610">
        <f t="shared" si="166"/>
        <v>202.79635738831618</v>
      </c>
      <c r="J32" s="160">
        <f t="shared" si="167"/>
        <v>2433.5562886597941</v>
      </c>
      <c r="K32" s="158">
        <f t="shared" si="168"/>
        <v>12</v>
      </c>
      <c r="L32" s="822">
        <f t="shared" si="169"/>
        <v>199.37074324324325</v>
      </c>
      <c r="M32" s="160">
        <f t="shared" si="170"/>
        <v>2392.4489189189189</v>
      </c>
      <c r="N32" s="159"/>
      <c r="O32" s="159"/>
      <c r="P32" s="160">
        <f t="shared" si="119"/>
        <v>0</v>
      </c>
      <c r="Q32" s="291">
        <v>2</v>
      </c>
      <c r="R32" s="291">
        <v>202.79635738831615</v>
      </c>
      <c r="S32" s="160">
        <f t="shared" si="120"/>
        <v>405.59271477663231</v>
      </c>
      <c r="T32" s="159">
        <f t="shared" si="121"/>
        <v>2</v>
      </c>
      <c r="U32" s="610">
        <f t="shared" si="171"/>
        <v>199.37074324324325</v>
      </c>
      <c r="V32" s="160">
        <f t="shared" si="122"/>
        <v>398.74148648648651</v>
      </c>
      <c r="W32" s="593">
        <f t="shared" si="55"/>
        <v>0</v>
      </c>
      <c r="X32" s="593">
        <f t="shared" si="56"/>
        <v>-3.425614145072899</v>
      </c>
      <c r="Y32" s="593">
        <f t="shared" si="57"/>
        <v>-6.8512282901457979</v>
      </c>
      <c r="Z32" s="159">
        <v>0</v>
      </c>
      <c r="AA32" s="159">
        <v>0</v>
      </c>
      <c r="AB32" s="160">
        <f t="shared" si="123"/>
        <v>0</v>
      </c>
      <c r="AC32" s="159">
        <f t="shared" si="172"/>
        <v>2</v>
      </c>
      <c r="AD32" s="159">
        <f t="shared" si="173"/>
        <v>202.79635738831615</v>
      </c>
      <c r="AE32" s="160">
        <f t="shared" si="124"/>
        <v>405.59271477663231</v>
      </c>
      <c r="AF32" s="159">
        <f t="shared" si="174"/>
        <v>2</v>
      </c>
      <c r="AG32" s="159">
        <f t="shared" si="175"/>
        <v>199.37074324324325</v>
      </c>
      <c r="AH32" s="160">
        <f t="shared" si="125"/>
        <v>398.74148648648651</v>
      </c>
      <c r="AI32" s="159">
        <v>0</v>
      </c>
      <c r="AJ32" s="159">
        <v>0</v>
      </c>
      <c r="AK32" s="160">
        <f t="shared" si="126"/>
        <v>0</v>
      </c>
      <c r="AL32" s="159">
        <f t="shared" si="176"/>
        <v>2</v>
      </c>
      <c r="AM32" s="159">
        <f t="shared" si="177"/>
        <v>202.79635738831615</v>
      </c>
      <c r="AN32" s="160">
        <f t="shared" si="127"/>
        <v>405.59271477663231</v>
      </c>
      <c r="AO32" s="159">
        <f t="shared" si="128"/>
        <v>2</v>
      </c>
      <c r="AP32" s="159">
        <f t="shared" si="129"/>
        <v>199.37074324324325</v>
      </c>
      <c r="AQ32" s="160">
        <f t="shared" si="130"/>
        <v>398.74148648648651</v>
      </c>
      <c r="AR32" s="159">
        <v>0</v>
      </c>
      <c r="AS32" s="159">
        <v>0</v>
      </c>
      <c r="AT32" s="160">
        <f t="shared" si="131"/>
        <v>0</v>
      </c>
      <c r="AU32" s="159">
        <f t="shared" si="178"/>
        <v>2</v>
      </c>
      <c r="AV32" s="159">
        <f t="shared" si="179"/>
        <v>202.79635738831615</v>
      </c>
      <c r="AW32" s="160">
        <f t="shared" si="132"/>
        <v>405.59271477663231</v>
      </c>
      <c r="AX32" s="159">
        <f t="shared" si="180"/>
        <v>2</v>
      </c>
      <c r="AY32" s="159">
        <f t="shared" si="181"/>
        <v>199.37074324324325</v>
      </c>
      <c r="AZ32" s="160">
        <f t="shared" si="135"/>
        <v>398.74148648648651</v>
      </c>
      <c r="BA32" s="159">
        <v>0</v>
      </c>
      <c r="BB32" s="159">
        <v>0</v>
      </c>
      <c r="BC32" s="160">
        <f t="shared" si="136"/>
        <v>0</v>
      </c>
      <c r="BD32" s="159">
        <v>2</v>
      </c>
      <c r="BE32" s="159">
        <v>202.79635738831615</v>
      </c>
      <c r="BF32" s="160">
        <f t="shared" si="137"/>
        <v>405.59271477663231</v>
      </c>
      <c r="BG32" s="159">
        <f t="shared" si="138"/>
        <v>2</v>
      </c>
      <c r="BH32" s="159">
        <f t="shared" si="182"/>
        <v>199.37074324324325</v>
      </c>
      <c r="BI32" s="160">
        <f t="shared" si="139"/>
        <v>398.74148648648651</v>
      </c>
      <c r="BJ32" s="159">
        <v>0</v>
      </c>
      <c r="BK32" s="159">
        <v>0</v>
      </c>
      <c r="BL32" s="160">
        <f t="shared" si="140"/>
        <v>0</v>
      </c>
      <c r="BM32" s="159">
        <v>2</v>
      </c>
      <c r="BN32" s="610">
        <v>202.79635738831615</v>
      </c>
      <c r="BO32" s="160">
        <f t="shared" si="141"/>
        <v>405.59271477663231</v>
      </c>
      <c r="BP32" s="159">
        <f t="shared" si="142"/>
        <v>2</v>
      </c>
      <c r="BQ32" s="610">
        <f t="shared" si="143"/>
        <v>199.37074324324325</v>
      </c>
      <c r="BR32" s="160">
        <f t="shared" si="144"/>
        <v>398.74148648648651</v>
      </c>
      <c r="BS32" s="159">
        <v>0</v>
      </c>
      <c r="BT32" s="159">
        <v>0</v>
      </c>
      <c r="BU32" s="160">
        <f t="shared" si="145"/>
        <v>0</v>
      </c>
      <c r="BV32" s="159">
        <v>0</v>
      </c>
      <c r="BW32" s="159">
        <v>0</v>
      </c>
      <c r="BX32" s="160">
        <f t="shared" si="146"/>
        <v>0</v>
      </c>
      <c r="BY32" s="159">
        <f t="shared" si="147"/>
        <v>0</v>
      </c>
      <c r="BZ32" s="159">
        <f t="shared" si="148"/>
        <v>0</v>
      </c>
      <c r="CA32" s="160">
        <f t="shared" si="149"/>
        <v>0</v>
      </c>
      <c r="CB32" s="159">
        <v>0</v>
      </c>
      <c r="CC32" s="159">
        <v>0</v>
      </c>
      <c r="CD32" s="160">
        <f t="shared" si="150"/>
        <v>0</v>
      </c>
      <c r="CE32" s="159">
        <v>0</v>
      </c>
      <c r="CF32" s="159">
        <v>0</v>
      </c>
      <c r="CG32" s="160">
        <f t="shared" si="151"/>
        <v>0</v>
      </c>
      <c r="CH32" s="159">
        <f t="shared" si="152"/>
        <v>0</v>
      </c>
      <c r="CI32" s="159">
        <f t="shared" si="153"/>
        <v>0</v>
      </c>
      <c r="CJ32" s="160">
        <f t="shared" si="154"/>
        <v>0</v>
      </c>
      <c r="CK32" s="159">
        <v>0</v>
      </c>
      <c r="CL32" s="159">
        <v>0</v>
      </c>
      <c r="CM32" s="160">
        <f t="shared" si="155"/>
        <v>0</v>
      </c>
      <c r="CN32" s="159">
        <v>0</v>
      </c>
      <c r="CO32" s="159">
        <v>0</v>
      </c>
      <c r="CP32" s="160">
        <f t="shared" si="156"/>
        <v>0</v>
      </c>
      <c r="CQ32" s="159">
        <f t="shared" si="157"/>
        <v>0</v>
      </c>
      <c r="CR32" s="159">
        <f t="shared" si="158"/>
        <v>0</v>
      </c>
      <c r="CS32" s="160">
        <f t="shared" si="159"/>
        <v>0</v>
      </c>
      <c r="CT32" s="230"/>
      <c r="CU32" s="226">
        <f t="shared" si="160"/>
        <v>0</v>
      </c>
      <c r="CV32" s="227">
        <f t="shared" si="161"/>
        <v>-3.4256141450729274</v>
      </c>
      <c r="CW32" s="230"/>
      <c r="CX32" s="228"/>
      <c r="CY32" s="229"/>
    </row>
    <row r="33" spans="1:103" ht="15.75" hidden="1" customHeight="1">
      <c r="A33" s="185"/>
      <c r="B33" s="177"/>
      <c r="C33" s="157"/>
      <c r="D33" s="158">
        <f t="shared" ref="D33:D34" si="183">N33+Z33+AI33+AR33+BS33</f>
        <v>0</v>
      </c>
      <c r="E33" s="159">
        <f t="shared" ref="E33:E34" si="184">IFERROR(F33/D33,)</f>
        <v>0</v>
      </c>
      <c r="F33" s="160">
        <f t="shared" ref="F33:F34" si="185">P33+AB33+AK33+AT33+BU33</f>
        <v>0</v>
      </c>
      <c r="G33" s="161"/>
      <c r="H33" s="159">
        <f t="shared" ref="H33:H36" si="186">Q33+AC33+AL33+AU33+BD33+BM33+BV33+CE33+CN33</f>
        <v>0</v>
      </c>
      <c r="I33" s="159">
        <f t="shared" si="166"/>
        <v>0</v>
      </c>
      <c r="J33" s="160">
        <f t="shared" ref="J33:J36" si="187">S33+AE33+AN33+AW33+BF33+BO33+BX33+CG33+CP33</f>
        <v>0</v>
      </c>
      <c r="K33" s="158">
        <f t="shared" ref="K33:K34" si="188">T33+AF33+AO33+AX33+BY33</f>
        <v>0</v>
      </c>
      <c r="L33" s="291">
        <f t="shared" ref="L33:L34" si="189">IFERROR(M33/K33,)</f>
        <v>0</v>
      </c>
      <c r="M33" s="160">
        <f t="shared" ref="M33:M34" si="190">V33+AH33+AQ33+AZ33+CA33</f>
        <v>0</v>
      </c>
      <c r="N33" s="159"/>
      <c r="O33" s="159"/>
      <c r="P33" s="160">
        <f t="shared" ref="P33:P34" si="191">N33*O33</f>
        <v>0</v>
      </c>
      <c r="Q33" s="291"/>
      <c r="R33" s="291">
        <v>0</v>
      </c>
      <c r="S33" s="160">
        <f t="shared" si="120"/>
        <v>0</v>
      </c>
      <c r="T33" s="200">
        <f t="shared" ref="T33:T37" si="192">Q33</f>
        <v>0</v>
      </c>
      <c r="U33" s="159">
        <f t="shared" ref="U33:U34" si="193">R33</f>
        <v>0</v>
      </c>
      <c r="V33" s="160">
        <f t="shared" ref="V33:V34" si="194">T33*U33</f>
        <v>0</v>
      </c>
      <c r="W33" s="593">
        <f t="shared" ref="W33:W34" si="195">IFERROR(T33-Q33,0)</f>
        <v>0</v>
      </c>
      <c r="X33" s="593">
        <f t="shared" ref="X33:X34" si="196">IFERROR(U33-R33,0)</f>
        <v>0</v>
      </c>
      <c r="Y33" s="593">
        <f t="shared" ref="Y33:Y34" si="197">IFERROR(V33-S33,0)</f>
        <v>0</v>
      </c>
      <c r="Z33" s="159">
        <v>0</v>
      </c>
      <c r="AA33" s="159">
        <v>0</v>
      </c>
      <c r="AB33" s="160">
        <f t="shared" ref="AB33:AB34" si="198">Z33*AA33</f>
        <v>0</v>
      </c>
      <c r="AC33" s="159">
        <v>0</v>
      </c>
      <c r="AD33" s="159">
        <v>0</v>
      </c>
      <c r="AE33" s="160">
        <f t="shared" ref="AE33:AE34" si="199">AC33*AD33</f>
        <v>0</v>
      </c>
      <c r="AF33" s="159">
        <f t="shared" ref="AF33:AF34" si="200">AC33</f>
        <v>0</v>
      </c>
      <c r="AG33" s="159">
        <f>U33</f>
        <v>0</v>
      </c>
      <c r="AH33" s="160">
        <f t="shared" ref="AH33:AH34" si="201">AF33*AG33</f>
        <v>0</v>
      </c>
      <c r="AI33" s="159">
        <v>0</v>
      </c>
      <c r="AJ33" s="159">
        <v>0</v>
      </c>
      <c r="AK33" s="160">
        <f t="shared" ref="AK33:AK34" si="202">AI33*AJ33</f>
        <v>0</v>
      </c>
      <c r="AL33" s="159">
        <f t="shared" si="176"/>
        <v>0</v>
      </c>
      <c r="AM33" s="159">
        <f t="shared" si="177"/>
        <v>0</v>
      </c>
      <c r="AN33" s="160">
        <f t="shared" ref="AN33:AN34" si="203">AL33*AM33</f>
        <v>0</v>
      </c>
      <c r="AO33" s="159">
        <f t="shared" ref="AO33:AO34" si="204">AL33</f>
        <v>0</v>
      </c>
      <c r="AP33" s="159">
        <f t="shared" si="129"/>
        <v>0</v>
      </c>
      <c r="AQ33" s="160">
        <f t="shared" ref="AQ33:AQ34" si="205">AO33*AP33</f>
        <v>0</v>
      </c>
      <c r="AR33" s="159">
        <v>0</v>
      </c>
      <c r="AS33" s="159">
        <v>0</v>
      </c>
      <c r="AT33" s="160">
        <f t="shared" ref="AT33:AT34" si="206">AR33*AS33</f>
        <v>0</v>
      </c>
      <c r="AU33" s="159">
        <v>0</v>
      </c>
      <c r="AV33" s="159">
        <v>0</v>
      </c>
      <c r="AW33" s="160">
        <f t="shared" ref="AW33:AW34" si="207">AU33*AV33</f>
        <v>0</v>
      </c>
      <c r="AX33" s="159">
        <f t="shared" ref="AX33:AX34" si="208">AU33</f>
        <v>0</v>
      </c>
      <c r="AY33" s="159">
        <f t="shared" si="181"/>
        <v>0</v>
      </c>
      <c r="AZ33" s="160">
        <f t="shared" ref="AZ33:AZ34" si="209">AX33*AY33</f>
        <v>0</v>
      </c>
      <c r="BA33" s="159">
        <v>0</v>
      </c>
      <c r="BB33" s="159">
        <v>0</v>
      </c>
      <c r="BC33" s="160">
        <f t="shared" si="136"/>
        <v>0</v>
      </c>
      <c r="BD33" s="159"/>
      <c r="BE33" s="159">
        <v>0</v>
      </c>
      <c r="BF33" s="160">
        <f t="shared" si="137"/>
        <v>0</v>
      </c>
      <c r="BG33" s="159">
        <f t="shared" ref="BG33:BG37" si="210">BD33</f>
        <v>0</v>
      </c>
      <c r="BH33" s="159">
        <f t="shared" ref="BH33:BH37" si="211">BE33</f>
        <v>0</v>
      </c>
      <c r="BI33" s="160">
        <f t="shared" si="139"/>
        <v>0</v>
      </c>
      <c r="BJ33" s="159">
        <v>0</v>
      </c>
      <c r="BK33" s="159">
        <v>0</v>
      </c>
      <c r="BL33" s="160">
        <f t="shared" si="140"/>
        <v>0</v>
      </c>
      <c r="BM33" s="159"/>
      <c r="BN33" s="159">
        <v>0</v>
      </c>
      <c r="BO33" s="160">
        <f t="shared" si="141"/>
        <v>0</v>
      </c>
      <c r="BP33" s="159">
        <f t="shared" ref="BP33:BP37" si="212">BM33</f>
        <v>0</v>
      </c>
      <c r="BQ33" s="159">
        <f>BH33</f>
        <v>0</v>
      </c>
      <c r="BR33" s="160">
        <f t="shared" si="144"/>
        <v>0</v>
      </c>
      <c r="BS33" s="159">
        <v>0</v>
      </c>
      <c r="BT33" s="159">
        <v>0</v>
      </c>
      <c r="BU33" s="160">
        <f t="shared" ref="BU33:BU34" si="213">BS33*BT33</f>
        <v>0</v>
      </c>
      <c r="BV33" s="159">
        <v>0</v>
      </c>
      <c r="BW33" s="159">
        <v>0</v>
      </c>
      <c r="BX33" s="160">
        <f t="shared" ref="BX33:BX34" si="214">BV33*BW33</f>
        <v>0</v>
      </c>
      <c r="BY33" s="159">
        <f t="shared" ref="BY33:BY34" si="215">BV33</f>
        <v>0</v>
      </c>
      <c r="BZ33" s="159">
        <f t="shared" ref="BZ33:BZ34" si="216">BW33</f>
        <v>0</v>
      </c>
      <c r="CA33" s="160">
        <f t="shared" ref="CA33:CA34" si="217">BY33*BZ33</f>
        <v>0</v>
      </c>
      <c r="CB33" s="159">
        <v>0</v>
      </c>
      <c r="CC33" s="159">
        <v>0</v>
      </c>
      <c r="CD33" s="160">
        <f t="shared" si="150"/>
        <v>0</v>
      </c>
      <c r="CE33" s="159">
        <v>0</v>
      </c>
      <c r="CF33" s="159">
        <v>0</v>
      </c>
      <c r="CG33" s="160">
        <f t="shared" si="151"/>
        <v>0</v>
      </c>
      <c r="CH33" s="159">
        <f t="shared" si="152"/>
        <v>0</v>
      </c>
      <c r="CI33" s="159">
        <f t="shared" si="153"/>
        <v>0</v>
      </c>
      <c r="CJ33" s="160">
        <f t="shared" si="154"/>
        <v>0</v>
      </c>
      <c r="CK33" s="159">
        <v>0</v>
      </c>
      <c r="CL33" s="159">
        <v>0</v>
      </c>
      <c r="CM33" s="160">
        <f t="shared" si="155"/>
        <v>0</v>
      </c>
      <c r="CN33" s="159">
        <v>0</v>
      </c>
      <c r="CO33" s="159">
        <v>0</v>
      </c>
      <c r="CP33" s="160">
        <f t="shared" si="156"/>
        <v>0</v>
      </c>
      <c r="CQ33" s="159">
        <f t="shared" si="157"/>
        <v>0</v>
      </c>
      <c r="CR33" s="159">
        <f t="shared" si="158"/>
        <v>0</v>
      </c>
      <c r="CS33" s="160">
        <f t="shared" si="159"/>
        <v>0</v>
      </c>
      <c r="CT33" s="230"/>
      <c r="CU33" s="226">
        <f t="shared" ref="CU33:CU34" si="218">K33-H33</f>
        <v>0</v>
      </c>
      <c r="CV33" s="227">
        <f t="shared" ref="CV33:CV34" si="219">L33-I33</f>
        <v>0</v>
      </c>
      <c r="CW33" s="230"/>
      <c r="CX33" s="228"/>
      <c r="CY33" s="229"/>
    </row>
    <row r="34" spans="1:103" ht="15.75" hidden="1" customHeight="1">
      <c r="A34" s="185"/>
      <c r="B34" s="177"/>
      <c r="C34" s="157"/>
      <c r="D34" s="158">
        <f t="shared" si="183"/>
        <v>0</v>
      </c>
      <c r="E34" s="159">
        <f t="shared" si="184"/>
        <v>0</v>
      </c>
      <c r="F34" s="160">
        <f t="shared" si="185"/>
        <v>0</v>
      </c>
      <c r="G34" s="161"/>
      <c r="H34" s="159">
        <f t="shared" si="186"/>
        <v>0</v>
      </c>
      <c r="I34" s="159">
        <f t="shared" si="166"/>
        <v>0</v>
      </c>
      <c r="J34" s="160">
        <f t="shared" si="187"/>
        <v>0</v>
      </c>
      <c r="K34" s="158">
        <f t="shared" si="188"/>
        <v>0</v>
      </c>
      <c r="L34" s="291">
        <f t="shared" si="189"/>
        <v>0</v>
      </c>
      <c r="M34" s="160">
        <f t="shared" si="190"/>
        <v>0</v>
      </c>
      <c r="N34" s="159"/>
      <c r="O34" s="159"/>
      <c r="P34" s="160">
        <f t="shared" si="191"/>
        <v>0</v>
      </c>
      <c r="Q34" s="291">
        <v>0</v>
      </c>
      <c r="R34" s="291">
        <v>0</v>
      </c>
      <c r="S34" s="160">
        <f t="shared" si="120"/>
        <v>0</v>
      </c>
      <c r="T34" s="200">
        <f t="shared" si="192"/>
        <v>0</v>
      </c>
      <c r="U34" s="159">
        <f t="shared" si="193"/>
        <v>0</v>
      </c>
      <c r="V34" s="160">
        <f t="shared" si="194"/>
        <v>0</v>
      </c>
      <c r="W34" s="593">
        <f t="shared" si="195"/>
        <v>0</v>
      </c>
      <c r="X34" s="593">
        <f t="shared" si="196"/>
        <v>0</v>
      </c>
      <c r="Y34" s="593">
        <f t="shared" si="197"/>
        <v>0</v>
      </c>
      <c r="Z34" s="159">
        <v>0</v>
      </c>
      <c r="AA34" s="159">
        <v>0</v>
      </c>
      <c r="AB34" s="160">
        <f t="shared" si="198"/>
        <v>0</v>
      </c>
      <c r="AC34" s="159">
        <v>0</v>
      </c>
      <c r="AD34" s="159">
        <v>0</v>
      </c>
      <c r="AE34" s="160">
        <f t="shared" si="199"/>
        <v>0</v>
      </c>
      <c r="AF34" s="159">
        <f t="shared" si="200"/>
        <v>0</v>
      </c>
      <c r="AG34" s="159">
        <f>U34</f>
        <v>0</v>
      </c>
      <c r="AH34" s="160">
        <f t="shared" si="201"/>
        <v>0</v>
      </c>
      <c r="AI34" s="159">
        <v>0</v>
      </c>
      <c r="AJ34" s="159">
        <v>0</v>
      </c>
      <c r="AK34" s="160">
        <f t="shared" si="202"/>
        <v>0</v>
      </c>
      <c r="AL34" s="159">
        <f t="shared" si="176"/>
        <v>0</v>
      </c>
      <c r="AM34" s="159">
        <f t="shared" si="177"/>
        <v>0</v>
      </c>
      <c r="AN34" s="160">
        <f t="shared" si="203"/>
        <v>0</v>
      </c>
      <c r="AO34" s="159">
        <f t="shared" si="204"/>
        <v>0</v>
      </c>
      <c r="AP34" s="159">
        <f t="shared" si="129"/>
        <v>0</v>
      </c>
      <c r="AQ34" s="160">
        <f t="shared" si="205"/>
        <v>0</v>
      </c>
      <c r="AR34" s="159">
        <v>0</v>
      </c>
      <c r="AS34" s="159">
        <v>0</v>
      </c>
      <c r="AT34" s="160">
        <f t="shared" si="206"/>
        <v>0</v>
      </c>
      <c r="AU34" s="159">
        <v>0</v>
      </c>
      <c r="AV34" s="159">
        <v>0</v>
      </c>
      <c r="AW34" s="160">
        <f t="shared" si="207"/>
        <v>0</v>
      </c>
      <c r="AX34" s="159">
        <f t="shared" si="208"/>
        <v>0</v>
      </c>
      <c r="AY34" s="159">
        <f t="shared" si="181"/>
        <v>0</v>
      </c>
      <c r="AZ34" s="160">
        <f t="shared" si="209"/>
        <v>0</v>
      </c>
      <c r="BA34" s="159">
        <v>0</v>
      </c>
      <c r="BB34" s="159">
        <v>0</v>
      </c>
      <c r="BC34" s="160">
        <f t="shared" si="136"/>
        <v>0</v>
      </c>
      <c r="BD34" s="159">
        <v>0</v>
      </c>
      <c r="BE34" s="159">
        <v>0</v>
      </c>
      <c r="BF34" s="160">
        <f t="shared" si="137"/>
        <v>0</v>
      </c>
      <c r="BG34" s="159">
        <f t="shared" si="210"/>
        <v>0</v>
      </c>
      <c r="BH34" s="159">
        <f t="shared" si="211"/>
        <v>0</v>
      </c>
      <c r="BI34" s="160">
        <f t="shared" si="139"/>
        <v>0</v>
      </c>
      <c r="BJ34" s="159">
        <v>0</v>
      </c>
      <c r="BK34" s="159">
        <v>0</v>
      </c>
      <c r="BL34" s="160">
        <f t="shared" si="140"/>
        <v>0</v>
      </c>
      <c r="BM34" s="159">
        <v>0</v>
      </c>
      <c r="BN34" s="159">
        <v>0</v>
      </c>
      <c r="BO34" s="160">
        <f t="shared" si="141"/>
        <v>0</v>
      </c>
      <c r="BP34" s="159">
        <f t="shared" si="212"/>
        <v>0</v>
      </c>
      <c r="BQ34" s="159">
        <f>BH34</f>
        <v>0</v>
      </c>
      <c r="BR34" s="160">
        <f t="shared" si="144"/>
        <v>0</v>
      </c>
      <c r="BS34" s="159">
        <v>0</v>
      </c>
      <c r="BT34" s="159">
        <v>0</v>
      </c>
      <c r="BU34" s="160">
        <f t="shared" si="213"/>
        <v>0</v>
      </c>
      <c r="BV34" s="159">
        <v>0</v>
      </c>
      <c r="BW34" s="159">
        <v>0</v>
      </c>
      <c r="BX34" s="160">
        <f t="shared" si="214"/>
        <v>0</v>
      </c>
      <c r="BY34" s="159">
        <f t="shared" si="215"/>
        <v>0</v>
      </c>
      <c r="BZ34" s="159">
        <f t="shared" si="216"/>
        <v>0</v>
      </c>
      <c r="CA34" s="160">
        <f t="shared" si="217"/>
        <v>0</v>
      </c>
      <c r="CB34" s="159">
        <v>0</v>
      </c>
      <c r="CC34" s="159">
        <v>0</v>
      </c>
      <c r="CD34" s="160">
        <f t="shared" si="150"/>
        <v>0</v>
      </c>
      <c r="CE34" s="159">
        <v>0</v>
      </c>
      <c r="CF34" s="159">
        <v>0</v>
      </c>
      <c r="CG34" s="160">
        <f t="shared" si="151"/>
        <v>0</v>
      </c>
      <c r="CH34" s="159">
        <f t="shared" si="152"/>
        <v>0</v>
      </c>
      <c r="CI34" s="159">
        <f t="shared" si="153"/>
        <v>0</v>
      </c>
      <c r="CJ34" s="160">
        <f t="shared" si="154"/>
        <v>0</v>
      </c>
      <c r="CK34" s="159">
        <v>0</v>
      </c>
      <c r="CL34" s="159">
        <v>0</v>
      </c>
      <c r="CM34" s="160">
        <f t="shared" si="155"/>
        <v>0</v>
      </c>
      <c r="CN34" s="159">
        <v>0</v>
      </c>
      <c r="CO34" s="159">
        <v>0</v>
      </c>
      <c r="CP34" s="160">
        <f t="shared" si="156"/>
        <v>0</v>
      </c>
      <c r="CQ34" s="159">
        <f t="shared" si="157"/>
        <v>0</v>
      </c>
      <c r="CR34" s="159">
        <f t="shared" si="158"/>
        <v>0</v>
      </c>
      <c r="CS34" s="160">
        <f t="shared" si="159"/>
        <v>0</v>
      </c>
      <c r="CT34" s="230"/>
      <c r="CU34" s="226">
        <f t="shared" si="218"/>
        <v>0</v>
      </c>
      <c r="CV34" s="227">
        <f t="shared" si="219"/>
        <v>0</v>
      </c>
      <c r="CW34" s="230"/>
      <c r="CX34" s="228"/>
      <c r="CY34" s="229"/>
    </row>
    <row r="35" spans="1:103" ht="15.75" hidden="1" customHeight="1">
      <c r="A35" s="185"/>
      <c r="B35" s="177"/>
      <c r="C35" s="157"/>
      <c r="D35" s="158">
        <f t="shared" si="114"/>
        <v>0</v>
      </c>
      <c r="E35" s="159">
        <f t="shared" si="115"/>
        <v>0</v>
      </c>
      <c r="F35" s="160">
        <f t="shared" si="116"/>
        <v>0</v>
      </c>
      <c r="G35" s="161"/>
      <c r="H35" s="159">
        <f t="shared" si="186"/>
        <v>0</v>
      </c>
      <c r="I35" s="159">
        <f t="shared" si="166"/>
        <v>0</v>
      </c>
      <c r="J35" s="160">
        <f t="shared" si="187"/>
        <v>0</v>
      </c>
      <c r="K35" s="158">
        <f t="shared" ref="K35:K37" si="220">T35+AF35+AO35+AX35+BY35</f>
        <v>0</v>
      </c>
      <c r="L35" s="291">
        <f t="shared" si="118"/>
        <v>0</v>
      </c>
      <c r="M35" s="160">
        <f t="shared" ref="M35:M37" si="221">V35+AH35+AQ35+AZ35+CA35</f>
        <v>0</v>
      </c>
      <c r="N35" s="159"/>
      <c r="O35" s="159"/>
      <c r="P35" s="160">
        <f t="shared" si="119"/>
        <v>0</v>
      </c>
      <c r="Q35" s="291">
        <v>0</v>
      </c>
      <c r="R35" s="291">
        <v>0</v>
      </c>
      <c r="S35" s="160">
        <f t="shared" si="120"/>
        <v>0</v>
      </c>
      <c r="T35" s="200">
        <f t="shared" si="192"/>
        <v>0</v>
      </c>
      <c r="U35" s="159">
        <f t="shared" ref="U35:U37" si="222">R35</f>
        <v>0</v>
      </c>
      <c r="V35" s="160">
        <f t="shared" si="122"/>
        <v>0</v>
      </c>
      <c r="W35" s="593">
        <f t="shared" si="55"/>
        <v>0</v>
      </c>
      <c r="X35" s="593">
        <f t="shared" si="56"/>
        <v>0</v>
      </c>
      <c r="Y35" s="593">
        <f t="shared" si="57"/>
        <v>0</v>
      </c>
      <c r="Z35" s="159">
        <v>0</v>
      </c>
      <c r="AA35" s="159">
        <v>0</v>
      </c>
      <c r="AB35" s="160">
        <f t="shared" si="123"/>
        <v>0</v>
      </c>
      <c r="AC35" s="159">
        <v>0</v>
      </c>
      <c r="AD35" s="159">
        <v>0</v>
      </c>
      <c r="AE35" s="160">
        <f t="shared" si="124"/>
        <v>0</v>
      </c>
      <c r="AF35" s="159">
        <f t="shared" ref="AF35:AF37" si="223">AC35</f>
        <v>0</v>
      </c>
      <c r="AG35" s="159">
        <f>U35</f>
        <v>0</v>
      </c>
      <c r="AH35" s="160">
        <f t="shared" si="125"/>
        <v>0</v>
      </c>
      <c r="AI35" s="159">
        <v>0</v>
      </c>
      <c r="AJ35" s="159">
        <v>0</v>
      </c>
      <c r="AK35" s="160">
        <f t="shared" si="126"/>
        <v>0</v>
      </c>
      <c r="AL35" s="159">
        <f t="shared" si="176"/>
        <v>0</v>
      </c>
      <c r="AM35" s="159">
        <f t="shared" si="177"/>
        <v>0</v>
      </c>
      <c r="AN35" s="160">
        <f t="shared" si="127"/>
        <v>0</v>
      </c>
      <c r="AO35" s="159">
        <f t="shared" ref="AO35:AO37" si="224">AL35</f>
        <v>0</v>
      </c>
      <c r="AP35" s="159">
        <f t="shared" si="129"/>
        <v>0</v>
      </c>
      <c r="AQ35" s="160">
        <f t="shared" si="130"/>
        <v>0</v>
      </c>
      <c r="AR35" s="159">
        <v>0</v>
      </c>
      <c r="AS35" s="159">
        <v>0</v>
      </c>
      <c r="AT35" s="160">
        <f t="shared" si="131"/>
        <v>0</v>
      </c>
      <c r="AU35" s="159">
        <v>0</v>
      </c>
      <c r="AV35" s="159">
        <v>0</v>
      </c>
      <c r="AW35" s="160">
        <f t="shared" si="132"/>
        <v>0</v>
      </c>
      <c r="AX35" s="159">
        <f t="shared" si="180"/>
        <v>0</v>
      </c>
      <c r="AY35" s="159">
        <f t="shared" si="181"/>
        <v>0</v>
      </c>
      <c r="AZ35" s="160">
        <f t="shared" si="135"/>
        <v>0</v>
      </c>
      <c r="BA35" s="159">
        <v>0</v>
      </c>
      <c r="BB35" s="159">
        <v>0</v>
      </c>
      <c r="BC35" s="160">
        <f t="shared" si="136"/>
        <v>0</v>
      </c>
      <c r="BD35" s="159">
        <v>0</v>
      </c>
      <c r="BE35" s="159">
        <v>0</v>
      </c>
      <c r="BF35" s="160">
        <f t="shared" si="137"/>
        <v>0</v>
      </c>
      <c r="BG35" s="159">
        <f t="shared" si="210"/>
        <v>0</v>
      </c>
      <c r="BH35" s="159">
        <f t="shared" si="211"/>
        <v>0</v>
      </c>
      <c r="BI35" s="160">
        <f t="shared" si="139"/>
        <v>0</v>
      </c>
      <c r="BJ35" s="159">
        <v>0</v>
      </c>
      <c r="BK35" s="159">
        <v>0</v>
      </c>
      <c r="BL35" s="160">
        <f t="shared" si="140"/>
        <v>0</v>
      </c>
      <c r="BM35" s="159">
        <v>0</v>
      </c>
      <c r="BN35" s="159">
        <v>0</v>
      </c>
      <c r="BO35" s="160">
        <f t="shared" si="141"/>
        <v>0</v>
      </c>
      <c r="BP35" s="159">
        <f t="shared" si="212"/>
        <v>0</v>
      </c>
      <c r="BQ35" s="159">
        <f>BH35</f>
        <v>0</v>
      </c>
      <c r="BR35" s="160">
        <f t="shared" si="144"/>
        <v>0</v>
      </c>
      <c r="BS35" s="159">
        <v>0</v>
      </c>
      <c r="BT35" s="159">
        <v>0</v>
      </c>
      <c r="BU35" s="160">
        <f t="shared" si="145"/>
        <v>0</v>
      </c>
      <c r="BV35" s="159">
        <v>0</v>
      </c>
      <c r="BW35" s="159">
        <v>0</v>
      </c>
      <c r="BX35" s="160">
        <f t="shared" si="146"/>
        <v>0</v>
      </c>
      <c r="BY35" s="159">
        <f t="shared" si="147"/>
        <v>0</v>
      </c>
      <c r="BZ35" s="159">
        <f t="shared" si="148"/>
        <v>0</v>
      </c>
      <c r="CA35" s="160">
        <f t="shared" si="149"/>
        <v>0</v>
      </c>
      <c r="CB35" s="159">
        <v>0</v>
      </c>
      <c r="CC35" s="159">
        <v>0</v>
      </c>
      <c r="CD35" s="160">
        <f t="shared" si="150"/>
        <v>0</v>
      </c>
      <c r="CE35" s="159">
        <v>0</v>
      </c>
      <c r="CF35" s="159">
        <v>0</v>
      </c>
      <c r="CG35" s="160">
        <f t="shared" si="151"/>
        <v>0</v>
      </c>
      <c r="CH35" s="159">
        <f t="shared" si="152"/>
        <v>0</v>
      </c>
      <c r="CI35" s="159">
        <f t="shared" si="153"/>
        <v>0</v>
      </c>
      <c r="CJ35" s="160">
        <f t="shared" si="154"/>
        <v>0</v>
      </c>
      <c r="CK35" s="159">
        <v>0</v>
      </c>
      <c r="CL35" s="159">
        <v>0</v>
      </c>
      <c r="CM35" s="160">
        <f t="shared" si="155"/>
        <v>0</v>
      </c>
      <c r="CN35" s="159">
        <v>0</v>
      </c>
      <c r="CO35" s="159">
        <v>0</v>
      </c>
      <c r="CP35" s="160">
        <f t="shared" si="156"/>
        <v>0</v>
      </c>
      <c r="CQ35" s="159">
        <f t="shared" si="157"/>
        <v>0</v>
      </c>
      <c r="CR35" s="159">
        <f t="shared" si="158"/>
        <v>0</v>
      </c>
      <c r="CS35" s="160">
        <f t="shared" si="159"/>
        <v>0</v>
      </c>
      <c r="CT35" s="230"/>
      <c r="CU35" s="226">
        <f t="shared" si="160"/>
        <v>0</v>
      </c>
      <c r="CV35" s="227">
        <f t="shared" si="161"/>
        <v>0</v>
      </c>
      <c r="CW35" s="230"/>
      <c r="CX35" s="228"/>
      <c r="CY35" s="229"/>
    </row>
    <row r="36" spans="1:103" ht="15.75" hidden="1" customHeight="1">
      <c r="A36" s="185"/>
      <c r="B36" s="177"/>
      <c r="C36" s="157"/>
      <c r="D36" s="158">
        <f t="shared" si="114"/>
        <v>0</v>
      </c>
      <c r="E36" s="159">
        <f t="shared" si="115"/>
        <v>0</v>
      </c>
      <c r="F36" s="160">
        <f t="shared" si="116"/>
        <v>0</v>
      </c>
      <c r="G36" s="161"/>
      <c r="H36" s="159">
        <f t="shared" si="186"/>
        <v>0</v>
      </c>
      <c r="I36" s="159">
        <f t="shared" si="166"/>
        <v>0</v>
      </c>
      <c r="J36" s="160">
        <f t="shared" si="187"/>
        <v>0</v>
      </c>
      <c r="K36" s="158">
        <f t="shared" si="220"/>
        <v>0</v>
      </c>
      <c r="L36" s="291">
        <f t="shared" si="118"/>
        <v>0</v>
      </c>
      <c r="M36" s="160">
        <f t="shared" si="221"/>
        <v>0</v>
      </c>
      <c r="N36" s="159"/>
      <c r="O36" s="159"/>
      <c r="P36" s="160">
        <f t="shared" si="119"/>
        <v>0</v>
      </c>
      <c r="Q36" s="291">
        <v>0</v>
      </c>
      <c r="R36" s="291">
        <v>0</v>
      </c>
      <c r="S36" s="160">
        <f t="shared" si="120"/>
        <v>0</v>
      </c>
      <c r="T36" s="200">
        <f t="shared" si="192"/>
        <v>0</v>
      </c>
      <c r="U36" s="159">
        <f t="shared" si="222"/>
        <v>0</v>
      </c>
      <c r="V36" s="160">
        <f t="shared" si="122"/>
        <v>0</v>
      </c>
      <c r="W36" s="593">
        <f t="shared" si="55"/>
        <v>0</v>
      </c>
      <c r="X36" s="593">
        <f t="shared" si="56"/>
        <v>0</v>
      </c>
      <c r="Y36" s="593">
        <f t="shared" si="57"/>
        <v>0</v>
      </c>
      <c r="Z36" s="159">
        <v>0</v>
      </c>
      <c r="AA36" s="159">
        <v>0</v>
      </c>
      <c r="AB36" s="160">
        <f t="shared" si="123"/>
        <v>0</v>
      </c>
      <c r="AC36" s="159">
        <v>0</v>
      </c>
      <c r="AD36" s="159">
        <v>0</v>
      </c>
      <c r="AE36" s="160">
        <f t="shared" si="124"/>
        <v>0</v>
      </c>
      <c r="AF36" s="159">
        <f t="shared" si="223"/>
        <v>0</v>
      </c>
      <c r="AG36" s="159">
        <f>U36</f>
        <v>0</v>
      </c>
      <c r="AH36" s="160">
        <f t="shared" si="125"/>
        <v>0</v>
      </c>
      <c r="AI36" s="159">
        <v>0</v>
      </c>
      <c r="AJ36" s="159">
        <v>0</v>
      </c>
      <c r="AK36" s="160">
        <f t="shared" si="126"/>
        <v>0</v>
      </c>
      <c r="AL36" s="159">
        <f t="shared" si="176"/>
        <v>0</v>
      </c>
      <c r="AM36" s="159">
        <f t="shared" si="177"/>
        <v>0</v>
      </c>
      <c r="AN36" s="160">
        <f t="shared" si="127"/>
        <v>0</v>
      </c>
      <c r="AO36" s="159">
        <f t="shared" si="224"/>
        <v>0</v>
      </c>
      <c r="AP36" s="159">
        <f t="shared" si="129"/>
        <v>0</v>
      </c>
      <c r="AQ36" s="160">
        <f t="shared" si="130"/>
        <v>0</v>
      </c>
      <c r="AR36" s="159">
        <v>0</v>
      </c>
      <c r="AS36" s="159">
        <v>0</v>
      </c>
      <c r="AT36" s="160">
        <f t="shared" si="131"/>
        <v>0</v>
      </c>
      <c r="AU36" s="159">
        <v>0</v>
      </c>
      <c r="AV36" s="159">
        <v>0</v>
      </c>
      <c r="AW36" s="160">
        <f t="shared" si="132"/>
        <v>0</v>
      </c>
      <c r="AX36" s="159">
        <f t="shared" si="180"/>
        <v>0</v>
      </c>
      <c r="AY36" s="159">
        <f t="shared" si="181"/>
        <v>0</v>
      </c>
      <c r="AZ36" s="160">
        <f t="shared" si="135"/>
        <v>0</v>
      </c>
      <c r="BA36" s="159">
        <v>0</v>
      </c>
      <c r="BB36" s="159">
        <v>0</v>
      </c>
      <c r="BC36" s="160">
        <f t="shared" si="136"/>
        <v>0</v>
      </c>
      <c r="BD36" s="159">
        <v>0</v>
      </c>
      <c r="BE36" s="159">
        <v>0</v>
      </c>
      <c r="BF36" s="160">
        <f t="shared" si="137"/>
        <v>0</v>
      </c>
      <c r="BG36" s="159">
        <f t="shared" si="210"/>
        <v>0</v>
      </c>
      <c r="BH36" s="159">
        <f t="shared" si="211"/>
        <v>0</v>
      </c>
      <c r="BI36" s="160">
        <f t="shared" si="139"/>
        <v>0</v>
      </c>
      <c r="BJ36" s="159">
        <v>0</v>
      </c>
      <c r="BK36" s="159">
        <v>0</v>
      </c>
      <c r="BL36" s="160">
        <f t="shared" si="140"/>
        <v>0</v>
      </c>
      <c r="BM36" s="159">
        <v>0</v>
      </c>
      <c r="BN36" s="159">
        <v>0</v>
      </c>
      <c r="BO36" s="160">
        <f t="shared" si="141"/>
        <v>0</v>
      </c>
      <c r="BP36" s="159">
        <f t="shared" si="212"/>
        <v>0</v>
      </c>
      <c r="BQ36" s="159">
        <f>BH36</f>
        <v>0</v>
      </c>
      <c r="BR36" s="160">
        <f t="shared" si="144"/>
        <v>0</v>
      </c>
      <c r="BS36" s="159">
        <v>0</v>
      </c>
      <c r="BT36" s="159">
        <v>0</v>
      </c>
      <c r="BU36" s="160">
        <f t="shared" si="145"/>
        <v>0</v>
      </c>
      <c r="BV36" s="159">
        <v>0</v>
      </c>
      <c r="BW36" s="159">
        <v>0</v>
      </c>
      <c r="BX36" s="160">
        <f t="shared" si="146"/>
        <v>0</v>
      </c>
      <c r="BY36" s="159">
        <f t="shared" si="147"/>
        <v>0</v>
      </c>
      <c r="BZ36" s="159">
        <f t="shared" si="148"/>
        <v>0</v>
      </c>
      <c r="CA36" s="160">
        <f t="shared" si="149"/>
        <v>0</v>
      </c>
      <c r="CB36" s="159">
        <v>0</v>
      </c>
      <c r="CC36" s="159">
        <v>0</v>
      </c>
      <c r="CD36" s="160">
        <f t="shared" si="150"/>
        <v>0</v>
      </c>
      <c r="CE36" s="159">
        <v>0</v>
      </c>
      <c r="CF36" s="159">
        <v>0</v>
      </c>
      <c r="CG36" s="160">
        <f t="shared" si="151"/>
        <v>0</v>
      </c>
      <c r="CH36" s="159">
        <f t="shared" si="152"/>
        <v>0</v>
      </c>
      <c r="CI36" s="159">
        <f t="shared" si="153"/>
        <v>0</v>
      </c>
      <c r="CJ36" s="160">
        <f t="shared" si="154"/>
        <v>0</v>
      </c>
      <c r="CK36" s="159">
        <v>0</v>
      </c>
      <c r="CL36" s="159">
        <v>0</v>
      </c>
      <c r="CM36" s="160">
        <f t="shared" si="155"/>
        <v>0</v>
      </c>
      <c r="CN36" s="159">
        <v>0</v>
      </c>
      <c r="CO36" s="159">
        <v>0</v>
      </c>
      <c r="CP36" s="160">
        <f t="shared" si="156"/>
        <v>0</v>
      </c>
      <c r="CQ36" s="159">
        <f t="shared" si="157"/>
        <v>0</v>
      </c>
      <c r="CR36" s="159">
        <f t="shared" si="158"/>
        <v>0</v>
      </c>
      <c r="CS36" s="160">
        <f t="shared" si="159"/>
        <v>0</v>
      </c>
      <c r="CT36" s="230"/>
      <c r="CU36" s="226">
        <f t="shared" si="160"/>
        <v>0</v>
      </c>
      <c r="CV36" s="227">
        <f t="shared" si="161"/>
        <v>0</v>
      </c>
      <c r="CW36" s="230"/>
      <c r="CX36" s="228"/>
      <c r="CY36" s="229"/>
    </row>
    <row r="37" spans="1:103" ht="15.75" customHeight="1" thickBot="1">
      <c r="A37" s="139"/>
      <c r="B37" s="180"/>
      <c r="C37" s="181"/>
      <c r="D37" s="164">
        <f t="shared" si="114"/>
        <v>0</v>
      </c>
      <c r="E37" s="165">
        <f t="shared" si="115"/>
        <v>0</v>
      </c>
      <c r="F37" s="166">
        <f t="shared" si="116"/>
        <v>0</v>
      </c>
      <c r="G37" s="182"/>
      <c r="H37" s="165">
        <f t="shared" ref="H37" si="225">Q37+AC37+AL37+AU37+BV37</f>
        <v>0</v>
      </c>
      <c r="I37" s="165">
        <f t="shared" si="117"/>
        <v>0</v>
      </c>
      <c r="J37" s="166">
        <f t="shared" ref="J37" si="226">S37+AE37+AN37+AW37+BX37</f>
        <v>0</v>
      </c>
      <c r="K37" s="164">
        <f t="shared" si="220"/>
        <v>0</v>
      </c>
      <c r="L37" s="820">
        <f t="shared" si="118"/>
        <v>0</v>
      </c>
      <c r="M37" s="166">
        <f t="shared" si="221"/>
        <v>0</v>
      </c>
      <c r="N37" s="164">
        <v>0</v>
      </c>
      <c r="O37" s="165">
        <v>0</v>
      </c>
      <c r="P37" s="166">
        <f t="shared" si="119"/>
        <v>0</v>
      </c>
      <c r="Q37" s="788">
        <v>0</v>
      </c>
      <c r="R37" s="789">
        <v>0</v>
      </c>
      <c r="S37" s="166">
        <f t="shared" si="120"/>
        <v>0</v>
      </c>
      <c r="T37" s="200">
        <f t="shared" si="192"/>
        <v>0</v>
      </c>
      <c r="U37" s="200">
        <f t="shared" si="222"/>
        <v>0</v>
      </c>
      <c r="V37" s="201">
        <f t="shared" si="122"/>
        <v>0</v>
      </c>
      <c r="W37" s="593">
        <f t="shared" si="55"/>
        <v>0</v>
      </c>
      <c r="X37" s="593">
        <f t="shared" si="56"/>
        <v>0</v>
      </c>
      <c r="Y37" s="593">
        <f t="shared" si="57"/>
        <v>0</v>
      </c>
      <c r="Z37" s="164">
        <v>0</v>
      </c>
      <c r="AA37" s="165">
        <v>0</v>
      </c>
      <c r="AB37" s="166">
        <f t="shared" si="123"/>
        <v>0</v>
      </c>
      <c r="AC37" s="198">
        <v>0</v>
      </c>
      <c r="AD37" s="199">
        <v>0</v>
      </c>
      <c r="AE37" s="166">
        <f t="shared" si="124"/>
        <v>0</v>
      </c>
      <c r="AF37" s="200">
        <f t="shared" si="223"/>
        <v>0</v>
      </c>
      <c r="AG37" s="200">
        <f>U37</f>
        <v>0</v>
      </c>
      <c r="AH37" s="201">
        <f t="shared" si="125"/>
        <v>0</v>
      </c>
      <c r="AI37" s="164">
        <v>0</v>
      </c>
      <c r="AJ37" s="165">
        <v>0</v>
      </c>
      <c r="AK37" s="166">
        <f t="shared" si="126"/>
        <v>0</v>
      </c>
      <c r="AL37" s="198">
        <v>0</v>
      </c>
      <c r="AM37" s="199">
        <v>0</v>
      </c>
      <c r="AN37" s="166">
        <f t="shared" si="127"/>
        <v>0</v>
      </c>
      <c r="AO37" s="200">
        <f t="shared" si="224"/>
        <v>0</v>
      </c>
      <c r="AP37" s="200">
        <f t="shared" si="129"/>
        <v>0</v>
      </c>
      <c r="AQ37" s="201">
        <f t="shared" si="130"/>
        <v>0</v>
      </c>
      <c r="AR37" s="164">
        <v>0</v>
      </c>
      <c r="AS37" s="165">
        <v>0</v>
      </c>
      <c r="AT37" s="166">
        <f t="shared" si="131"/>
        <v>0</v>
      </c>
      <c r="AU37" s="198">
        <v>0</v>
      </c>
      <c r="AV37" s="199">
        <v>0</v>
      </c>
      <c r="AW37" s="166">
        <f t="shared" si="132"/>
        <v>0</v>
      </c>
      <c r="AX37" s="200">
        <f t="shared" si="180"/>
        <v>0</v>
      </c>
      <c r="AY37" s="200">
        <f t="shared" si="181"/>
        <v>0</v>
      </c>
      <c r="AZ37" s="201">
        <f t="shared" si="135"/>
        <v>0</v>
      </c>
      <c r="BA37" s="164">
        <v>0</v>
      </c>
      <c r="BB37" s="165">
        <v>0</v>
      </c>
      <c r="BC37" s="166">
        <f t="shared" si="136"/>
        <v>0</v>
      </c>
      <c r="BD37" s="198">
        <v>0</v>
      </c>
      <c r="BE37" s="199">
        <v>0</v>
      </c>
      <c r="BF37" s="166">
        <f t="shared" si="137"/>
        <v>0</v>
      </c>
      <c r="BG37" s="200">
        <f t="shared" si="210"/>
        <v>0</v>
      </c>
      <c r="BH37" s="200">
        <f t="shared" si="211"/>
        <v>0</v>
      </c>
      <c r="BI37" s="201">
        <f t="shared" si="139"/>
        <v>0</v>
      </c>
      <c r="BJ37" s="164">
        <v>0</v>
      </c>
      <c r="BK37" s="165">
        <v>0</v>
      </c>
      <c r="BL37" s="166">
        <f t="shared" si="140"/>
        <v>0</v>
      </c>
      <c r="BM37" s="198">
        <v>0</v>
      </c>
      <c r="BN37" s="199">
        <v>0</v>
      </c>
      <c r="BO37" s="166">
        <f t="shared" si="141"/>
        <v>0</v>
      </c>
      <c r="BP37" s="200">
        <f t="shared" si="212"/>
        <v>0</v>
      </c>
      <c r="BQ37" s="200">
        <f>BH37</f>
        <v>0</v>
      </c>
      <c r="BR37" s="201">
        <f t="shared" si="144"/>
        <v>0</v>
      </c>
      <c r="BS37" s="164">
        <v>0</v>
      </c>
      <c r="BT37" s="165">
        <v>0</v>
      </c>
      <c r="BU37" s="166">
        <f t="shared" si="145"/>
        <v>0</v>
      </c>
      <c r="BV37" s="198">
        <v>0</v>
      </c>
      <c r="BW37" s="199">
        <v>0</v>
      </c>
      <c r="BX37" s="166">
        <f t="shared" si="146"/>
        <v>0</v>
      </c>
      <c r="BY37" s="200">
        <f t="shared" si="147"/>
        <v>0</v>
      </c>
      <c r="BZ37" s="200">
        <f t="shared" si="148"/>
        <v>0</v>
      </c>
      <c r="CA37" s="201">
        <f t="shared" si="149"/>
        <v>0</v>
      </c>
      <c r="CB37" s="164">
        <v>0</v>
      </c>
      <c r="CC37" s="165">
        <v>0</v>
      </c>
      <c r="CD37" s="166">
        <f t="shared" si="150"/>
        <v>0</v>
      </c>
      <c r="CE37" s="198">
        <v>0</v>
      </c>
      <c r="CF37" s="199">
        <v>0</v>
      </c>
      <c r="CG37" s="166">
        <f t="shared" si="151"/>
        <v>0</v>
      </c>
      <c r="CH37" s="200">
        <f t="shared" si="152"/>
        <v>0</v>
      </c>
      <c r="CI37" s="200">
        <f t="shared" si="153"/>
        <v>0</v>
      </c>
      <c r="CJ37" s="201">
        <f t="shared" si="154"/>
        <v>0</v>
      </c>
      <c r="CK37" s="164">
        <v>0</v>
      </c>
      <c r="CL37" s="165">
        <v>0</v>
      </c>
      <c r="CM37" s="166">
        <f t="shared" si="155"/>
        <v>0</v>
      </c>
      <c r="CN37" s="198">
        <v>0</v>
      </c>
      <c r="CO37" s="199">
        <v>0</v>
      </c>
      <c r="CP37" s="166">
        <f t="shared" si="156"/>
        <v>0</v>
      </c>
      <c r="CQ37" s="200">
        <f t="shared" si="157"/>
        <v>0</v>
      </c>
      <c r="CR37" s="200">
        <f t="shared" si="158"/>
        <v>0</v>
      </c>
      <c r="CS37" s="201">
        <f t="shared" si="159"/>
        <v>0</v>
      </c>
      <c r="CT37" s="232"/>
      <c r="CU37" s="233">
        <f t="shared" si="160"/>
        <v>0</v>
      </c>
      <c r="CV37" s="234">
        <f t="shared" si="161"/>
        <v>0</v>
      </c>
      <c r="CW37" s="232"/>
      <c r="CX37" s="235"/>
      <c r="CY37" s="236"/>
    </row>
    <row r="38" spans="1:103" ht="15.75" customHeight="1" thickBot="1">
      <c r="A38" s="139"/>
      <c r="B38" s="186"/>
      <c r="C38" s="187"/>
      <c r="D38" s="183"/>
      <c r="E38" s="183"/>
      <c r="F38" s="183"/>
      <c r="G38" s="184"/>
      <c r="H38" s="183"/>
      <c r="I38" s="183"/>
      <c r="J38" s="183"/>
      <c r="K38" s="183"/>
      <c r="L38" s="791"/>
      <c r="M38" s="183"/>
      <c r="N38" s="183"/>
      <c r="O38" s="183"/>
      <c r="P38" s="183"/>
      <c r="Q38" s="791"/>
      <c r="R38" s="791"/>
      <c r="S38" s="183"/>
      <c r="T38" s="203"/>
      <c r="U38" s="203"/>
      <c r="V38" s="187"/>
      <c r="W38" s="593">
        <f t="shared" si="55"/>
        <v>0</v>
      </c>
      <c r="X38" s="593">
        <f t="shared" si="56"/>
        <v>0</v>
      </c>
      <c r="Y38" s="593">
        <f t="shared" si="57"/>
        <v>0</v>
      </c>
      <c r="Z38" s="183"/>
      <c r="AA38" s="183"/>
      <c r="AB38" s="183"/>
      <c r="AC38" s="183"/>
      <c r="AD38" s="183"/>
      <c r="AE38" s="183"/>
      <c r="AF38" s="203"/>
      <c r="AG38" s="203"/>
      <c r="AH38" s="187"/>
      <c r="AI38" s="183"/>
      <c r="AJ38" s="183"/>
      <c r="AK38" s="183"/>
      <c r="AL38" s="183"/>
      <c r="AM38" s="183"/>
      <c r="AN38" s="183"/>
      <c r="AO38" s="203"/>
      <c r="AP38" s="203"/>
      <c r="AQ38" s="187"/>
      <c r="AR38" s="183"/>
      <c r="AS38" s="183"/>
      <c r="AT38" s="183"/>
      <c r="AU38" s="183"/>
      <c r="AV38" s="183"/>
      <c r="AW38" s="183"/>
      <c r="AX38" s="203"/>
      <c r="AY38" s="203"/>
      <c r="AZ38" s="187"/>
      <c r="BA38" s="183"/>
      <c r="BB38" s="183"/>
      <c r="BC38" s="183"/>
      <c r="BD38" s="183"/>
      <c r="BE38" s="183"/>
      <c r="BF38" s="183"/>
      <c r="BG38" s="203"/>
      <c r="BH38" s="203"/>
      <c r="BI38" s="187"/>
      <c r="BJ38" s="183"/>
      <c r="BK38" s="183"/>
      <c r="BL38" s="183"/>
      <c r="BM38" s="183"/>
      <c r="BN38" s="183"/>
      <c r="BO38" s="183"/>
      <c r="BP38" s="203"/>
      <c r="BQ38" s="203"/>
      <c r="BR38" s="187"/>
      <c r="BS38" s="183"/>
      <c r="BT38" s="183"/>
      <c r="BU38" s="183"/>
      <c r="BV38" s="183"/>
      <c r="BW38" s="183"/>
      <c r="BX38" s="183"/>
      <c r="BY38" s="203"/>
      <c r="BZ38" s="203"/>
      <c r="CA38" s="187"/>
      <c r="CB38" s="183"/>
      <c r="CC38" s="183"/>
      <c r="CD38" s="183"/>
      <c r="CE38" s="183"/>
      <c r="CF38" s="183"/>
      <c r="CG38" s="183"/>
      <c r="CH38" s="203"/>
      <c r="CI38" s="203"/>
      <c r="CJ38" s="187"/>
      <c r="CK38" s="183"/>
      <c r="CL38" s="183"/>
      <c r="CM38" s="183"/>
      <c r="CN38" s="183"/>
      <c r="CO38" s="183"/>
      <c r="CP38" s="183"/>
      <c r="CQ38" s="203"/>
      <c r="CR38" s="203"/>
      <c r="CS38" s="187"/>
      <c r="CT38" s="139"/>
      <c r="CU38" s="183"/>
      <c r="CV38" s="187"/>
      <c r="CW38" s="139"/>
      <c r="CX38" s="242"/>
      <c r="CY38" s="242"/>
    </row>
    <row r="39" spans="1:103" ht="15.75" customHeight="1">
      <c r="A39" s="138"/>
      <c r="B39" s="1073" t="s">
        <v>273</v>
      </c>
      <c r="C39" s="1069" t="s">
        <v>274</v>
      </c>
      <c r="D39" s="1009" t="str">
        <f>AFEstatPref</f>
        <v>Historical</v>
      </c>
      <c r="E39" s="1010"/>
      <c r="F39" s="1011"/>
      <c r="G39" s="1041" t="str">
        <f>AFEstatSlc</f>
        <v>Proposed Original</v>
      </c>
      <c r="H39" s="1015"/>
      <c r="I39" s="1015"/>
      <c r="J39" s="1042"/>
      <c r="K39" s="1020" t="s">
        <v>275</v>
      </c>
      <c r="L39" s="1020"/>
      <c r="M39" s="1039"/>
      <c r="N39" s="1009" t="str">
        <f>AFEstatPref</f>
        <v>Historical</v>
      </c>
      <c r="O39" s="1010"/>
      <c r="P39" s="1011"/>
      <c r="Q39" s="1015" t="str">
        <f>AFEstatSlc</f>
        <v>Proposed Original</v>
      </c>
      <c r="R39" s="1015"/>
      <c r="S39" s="1016"/>
      <c r="T39" s="1019" t="s">
        <v>275</v>
      </c>
      <c r="U39" s="1020"/>
      <c r="V39" s="1021"/>
      <c r="W39" s="593">
        <f t="shared" si="55"/>
        <v>0</v>
      </c>
      <c r="X39" s="593">
        <f t="shared" si="56"/>
        <v>0</v>
      </c>
      <c r="Y39" s="593">
        <f t="shared" si="57"/>
        <v>0</v>
      </c>
      <c r="Z39" s="1009" t="str">
        <f>AFEstatPref</f>
        <v>Historical</v>
      </c>
      <c r="AA39" s="1010"/>
      <c r="AB39" s="1011"/>
      <c r="AC39" s="1015" t="str">
        <f>AFEstatSlc</f>
        <v>Proposed Original</v>
      </c>
      <c r="AD39" s="1015"/>
      <c r="AE39" s="1016"/>
      <c r="AF39" s="1019" t="s">
        <v>275</v>
      </c>
      <c r="AG39" s="1020"/>
      <c r="AH39" s="1021"/>
      <c r="AI39" s="1009" t="str">
        <f>AFEstatPref</f>
        <v>Historical</v>
      </c>
      <c r="AJ39" s="1010"/>
      <c r="AK39" s="1011"/>
      <c r="AL39" s="1015" t="str">
        <f>AFEstatSlc</f>
        <v>Proposed Original</v>
      </c>
      <c r="AM39" s="1015"/>
      <c r="AN39" s="1016"/>
      <c r="AO39" s="1019" t="s">
        <v>275</v>
      </c>
      <c r="AP39" s="1020"/>
      <c r="AQ39" s="1021"/>
      <c r="AR39" s="1009" t="str">
        <f>AFEstatPref</f>
        <v>Historical</v>
      </c>
      <c r="AS39" s="1010"/>
      <c r="AT39" s="1011"/>
      <c r="AU39" s="1015" t="str">
        <f>AFEstatSlc</f>
        <v>Proposed Original</v>
      </c>
      <c r="AV39" s="1015"/>
      <c r="AW39" s="1016"/>
      <c r="AX39" s="1019" t="s">
        <v>275</v>
      </c>
      <c r="AY39" s="1020"/>
      <c r="AZ39" s="1021"/>
      <c r="BA39" s="1009" t="str">
        <f>AFEstatPref</f>
        <v>Historical</v>
      </c>
      <c r="BB39" s="1010"/>
      <c r="BC39" s="1011"/>
      <c r="BD39" s="1015" t="str">
        <f>AFEstatSlc</f>
        <v>Proposed Original</v>
      </c>
      <c r="BE39" s="1015"/>
      <c r="BF39" s="1016"/>
      <c r="BG39" s="1019" t="s">
        <v>275</v>
      </c>
      <c r="BH39" s="1020"/>
      <c r="BI39" s="1021"/>
      <c r="BJ39" s="1009" t="str">
        <f>AFEstatPref</f>
        <v>Historical</v>
      </c>
      <c r="BK39" s="1010"/>
      <c r="BL39" s="1011"/>
      <c r="BM39" s="1015" t="str">
        <f>AFEstatSlc</f>
        <v>Proposed Original</v>
      </c>
      <c r="BN39" s="1015"/>
      <c r="BO39" s="1016"/>
      <c r="BP39" s="1019" t="s">
        <v>275</v>
      </c>
      <c r="BQ39" s="1020"/>
      <c r="BR39" s="1021"/>
      <c r="BS39" s="1009" t="str">
        <f>AFEstatPref</f>
        <v>Historical</v>
      </c>
      <c r="BT39" s="1010"/>
      <c r="BU39" s="1011"/>
      <c r="BV39" s="1015" t="str">
        <f>AFEstatSlc</f>
        <v>Proposed Original</v>
      </c>
      <c r="BW39" s="1015"/>
      <c r="BX39" s="1016"/>
      <c r="BY39" s="1019" t="s">
        <v>275</v>
      </c>
      <c r="BZ39" s="1020"/>
      <c r="CA39" s="1021"/>
      <c r="CB39" s="1009" t="str">
        <f>AFEstatPref</f>
        <v>Historical</v>
      </c>
      <c r="CC39" s="1010"/>
      <c r="CD39" s="1011"/>
      <c r="CE39" s="1015" t="str">
        <f>AFEstatSlc</f>
        <v>Proposed Original</v>
      </c>
      <c r="CF39" s="1015"/>
      <c r="CG39" s="1016"/>
      <c r="CH39" s="1019" t="s">
        <v>275</v>
      </c>
      <c r="CI39" s="1020"/>
      <c r="CJ39" s="1021"/>
      <c r="CK39" s="1009" t="str">
        <f>AFEstatPref</f>
        <v>Historical</v>
      </c>
      <c r="CL39" s="1010"/>
      <c r="CM39" s="1011"/>
      <c r="CN39" s="1015" t="str">
        <f>AFEstatSlc</f>
        <v>Proposed Original</v>
      </c>
      <c r="CO39" s="1015"/>
      <c r="CP39" s="1016"/>
      <c r="CQ39" s="1019" t="s">
        <v>275</v>
      </c>
      <c r="CR39" s="1020"/>
      <c r="CS39" s="1021"/>
      <c r="CT39" s="214"/>
      <c r="CU39" s="1051" t="s">
        <v>276</v>
      </c>
      <c r="CV39" s="1052"/>
      <c r="CW39" s="214"/>
      <c r="CX39" s="1058" t="s">
        <v>277</v>
      </c>
      <c r="CY39" s="1055" t="s">
        <v>278</v>
      </c>
    </row>
    <row r="40" spans="1:103" ht="15.75" customHeight="1" thickBot="1">
      <c r="A40" s="139"/>
      <c r="B40" s="1059"/>
      <c r="C40" s="1068"/>
      <c r="D40" s="1012"/>
      <c r="E40" s="1013"/>
      <c r="F40" s="1014"/>
      <c r="G40" s="1043"/>
      <c r="H40" s="1017"/>
      <c r="I40" s="1017"/>
      <c r="J40" s="1044"/>
      <c r="K40" s="1023"/>
      <c r="L40" s="1023"/>
      <c r="M40" s="1040"/>
      <c r="N40" s="1012"/>
      <c r="O40" s="1013"/>
      <c r="P40" s="1014"/>
      <c r="Q40" s="1017"/>
      <c r="R40" s="1017"/>
      <c r="S40" s="1018"/>
      <c r="T40" s="1022"/>
      <c r="U40" s="1023"/>
      <c r="V40" s="1024"/>
      <c r="W40" s="593">
        <f t="shared" si="55"/>
        <v>0</v>
      </c>
      <c r="X40" s="593">
        <f t="shared" si="56"/>
        <v>0</v>
      </c>
      <c r="Y40" s="593">
        <f t="shared" si="57"/>
        <v>0</v>
      </c>
      <c r="Z40" s="1012"/>
      <c r="AA40" s="1013"/>
      <c r="AB40" s="1014"/>
      <c r="AC40" s="1017"/>
      <c r="AD40" s="1017"/>
      <c r="AE40" s="1018"/>
      <c r="AF40" s="1022"/>
      <c r="AG40" s="1023"/>
      <c r="AH40" s="1024"/>
      <c r="AI40" s="1012"/>
      <c r="AJ40" s="1013"/>
      <c r="AK40" s="1014"/>
      <c r="AL40" s="1017"/>
      <c r="AM40" s="1017"/>
      <c r="AN40" s="1018"/>
      <c r="AO40" s="1022"/>
      <c r="AP40" s="1023"/>
      <c r="AQ40" s="1024"/>
      <c r="AR40" s="1012"/>
      <c r="AS40" s="1013"/>
      <c r="AT40" s="1014"/>
      <c r="AU40" s="1017"/>
      <c r="AV40" s="1017"/>
      <c r="AW40" s="1018"/>
      <c r="AX40" s="1022"/>
      <c r="AY40" s="1023"/>
      <c r="AZ40" s="1024"/>
      <c r="BA40" s="1012"/>
      <c r="BB40" s="1013"/>
      <c r="BC40" s="1014"/>
      <c r="BD40" s="1017"/>
      <c r="BE40" s="1017"/>
      <c r="BF40" s="1018"/>
      <c r="BG40" s="1022"/>
      <c r="BH40" s="1023"/>
      <c r="BI40" s="1024"/>
      <c r="BJ40" s="1012"/>
      <c r="BK40" s="1013"/>
      <c r="BL40" s="1014"/>
      <c r="BM40" s="1017"/>
      <c r="BN40" s="1017"/>
      <c r="BO40" s="1018"/>
      <c r="BP40" s="1022"/>
      <c r="BQ40" s="1023"/>
      <c r="BR40" s="1024"/>
      <c r="BS40" s="1012"/>
      <c r="BT40" s="1013"/>
      <c r="BU40" s="1014"/>
      <c r="BV40" s="1017"/>
      <c r="BW40" s="1017"/>
      <c r="BX40" s="1018"/>
      <c r="BY40" s="1022"/>
      <c r="BZ40" s="1023"/>
      <c r="CA40" s="1024"/>
      <c r="CB40" s="1012"/>
      <c r="CC40" s="1013"/>
      <c r="CD40" s="1014"/>
      <c r="CE40" s="1017"/>
      <c r="CF40" s="1017"/>
      <c r="CG40" s="1018"/>
      <c r="CH40" s="1022"/>
      <c r="CI40" s="1023"/>
      <c r="CJ40" s="1024"/>
      <c r="CK40" s="1012"/>
      <c r="CL40" s="1013"/>
      <c r="CM40" s="1014"/>
      <c r="CN40" s="1017"/>
      <c r="CO40" s="1017"/>
      <c r="CP40" s="1018"/>
      <c r="CQ40" s="1022"/>
      <c r="CR40" s="1023"/>
      <c r="CS40" s="1024"/>
      <c r="CT40" s="139"/>
      <c r="CU40" s="215" t="s">
        <v>279</v>
      </c>
      <c r="CV40" s="216" t="s">
        <v>280</v>
      </c>
      <c r="CW40" s="139"/>
      <c r="CX40" s="1059"/>
      <c r="CY40" s="1056"/>
    </row>
    <row r="41" spans="1:103" ht="15.75" customHeight="1">
      <c r="A41" s="138"/>
      <c r="B41" s="149">
        <v>5</v>
      </c>
      <c r="C41" s="150" t="s">
        <v>290</v>
      </c>
      <c r="D41" s="151" t="s">
        <v>283</v>
      </c>
      <c r="E41" s="152" t="s">
        <v>284</v>
      </c>
      <c r="F41" s="153">
        <f>SUM(F43:F56)</f>
        <v>0</v>
      </c>
      <c r="G41" s="154" t="s">
        <v>285</v>
      </c>
      <c r="H41" s="152" t="s">
        <v>283</v>
      </c>
      <c r="I41" s="152" t="s">
        <v>284</v>
      </c>
      <c r="J41" s="153">
        <f>SUM(J42:J56)</f>
        <v>83904.343958714919</v>
      </c>
      <c r="K41" s="151" t="s">
        <v>283</v>
      </c>
      <c r="L41" s="787" t="s">
        <v>284</v>
      </c>
      <c r="M41" s="153">
        <f>SUM(M42:M56)</f>
        <v>82487.040851304177</v>
      </c>
      <c r="N41" s="151" t="s">
        <v>283</v>
      </c>
      <c r="O41" s="152" t="s">
        <v>284</v>
      </c>
      <c r="P41" s="153">
        <f>SUM(P43:P56)</f>
        <v>0</v>
      </c>
      <c r="Q41" s="787" t="s">
        <v>283</v>
      </c>
      <c r="R41" s="787" t="s">
        <v>284</v>
      </c>
      <c r="S41" s="153">
        <f>SUM(S42:S56)</f>
        <v>6044.0302405498278</v>
      </c>
      <c r="T41" s="204" t="s">
        <v>283</v>
      </c>
      <c r="U41" s="205" t="s">
        <v>284</v>
      </c>
      <c r="V41" s="153">
        <f>SUM(V43:V56)</f>
        <v>5941.9351351351352</v>
      </c>
      <c r="W41" s="593">
        <f t="shared" si="55"/>
        <v>0</v>
      </c>
      <c r="X41" s="593">
        <f t="shared" si="56"/>
        <v>0</v>
      </c>
      <c r="Y41" s="593">
        <f t="shared" si="57"/>
        <v>-102.09510541469263</v>
      </c>
      <c r="Z41" s="151" t="s">
        <v>283</v>
      </c>
      <c r="AA41" s="152" t="s">
        <v>284</v>
      </c>
      <c r="AB41" s="153">
        <f>SUM(AB43:AB56)</f>
        <v>0</v>
      </c>
      <c r="AC41" s="152" t="s">
        <v>283</v>
      </c>
      <c r="AD41" s="152" t="s">
        <v>284</v>
      </c>
      <c r="AE41" s="153">
        <f>SUM(AE43:AE56)</f>
        <v>6044.0302405498278</v>
      </c>
      <c r="AF41" s="204" t="s">
        <v>283</v>
      </c>
      <c r="AG41" s="205" t="s">
        <v>284</v>
      </c>
      <c r="AH41" s="153">
        <f>SUM(AH43:AH56)</f>
        <v>5941.9351351351352</v>
      </c>
      <c r="AI41" s="151" t="s">
        <v>283</v>
      </c>
      <c r="AJ41" s="152" t="s">
        <v>284</v>
      </c>
      <c r="AK41" s="153">
        <f>SUM(AK43:AK56)</f>
        <v>0</v>
      </c>
      <c r="AL41" s="152" t="s">
        <v>283</v>
      </c>
      <c r="AM41" s="152" t="s">
        <v>284</v>
      </c>
      <c r="AN41" s="153">
        <f>SUM(AN43:AN56)</f>
        <v>6044.0302405498278</v>
      </c>
      <c r="AO41" s="204" t="s">
        <v>283</v>
      </c>
      <c r="AP41" s="205" t="s">
        <v>284</v>
      </c>
      <c r="AQ41" s="153">
        <f>SUM(AQ43:AQ56)</f>
        <v>5941.9351351351352</v>
      </c>
      <c r="AR41" s="151" t="s">
        <v>283</v>
      </c>
      <c r="AS41" s="152" t="s">
        <v>284</v>
      </c>
      <c r="AT41" s="153">
        <f>SUM(AT43:AT56)</f>
        <v>0</v>
      </c>
      <c r="AU41" s="152" t="s">
        <v>283</v>
      </c>
      <c r="AV41" s="152" t="s">
        <v>284</v>
      </c>
      <c r="AW41" s="153">
        <f>SUM(AW43:AW56)</f>
        <v>6044.0302405498278</v>
      </c>
      <c r="AX41" s="204" t="s">
        <v>283</v>
      </c>
      <c r="AY41" s="205" t="s">
        <v>284</v>
      </c>
      <c r="AZ41" s="153">
        <f>SUM(AZ43:AZ56)</f>
        <v>5941.9351351351352</v>
      </c>
      <c r="BA41" s="151" t="s">
        <v>283</v>
      </c>
      <c r="BB41" s="152" t="s">
        <v>284</v>
      </c>
      <c r="BC41" s="153">
        <f>SUM(BC43:BC56)</f>
        <v>0</v>
      </c>
      <c r="BD41" s="152" t="s">
        <v>283</v>
      </c>
      <c r="BE41" s="152" t="s">
        <v>284</v>
      </c>
      <c r="BF41" s="153">
        <f>SUM(BF42:BF56)</f>
        <v>29864.1114982578</v>
      </c>
      <c r="BG41" s="204" t="s">
        <v>283</v>
      </c>
      <c r="BH41" s="205" t="s">
        <v>284</v>
      </c>
      <c r="BI41" s="153">
        <f>SUM(BI42:BI56)</f>
        <v>29359.650155381823</v>
      </c>
      <c r="BJ41" s="151" t="s">
        <v>283</v>
      </c>
      <c r="BK41" s="152" t="s">
        <v>284</v>
      </c>
      <c r="BL41" s="153">
        <f>SUM(BL43:BL56)</f>
        <v>0</v>
      </c>
      <c r="BM41" s="152" t="s">
        <v>283</v>
      </c>
      <c r="BN41" s="152" t="s">
        <v>284</v>
      </c>
      <c r="BO41" s="153">
        <f>SUM(BO42:BO56)</f>
        <v>29864.1114982578</v>
      </c>
      <c r="BP41" s="204" t="s">
        <v>283</v>
      </c>
      <c r="BQ41" s="205" t="s">
        <v>284</v>
      </c>
      <c r="BR41" s="153">
        <f>SUM(BR42:BR56)</f>
        <v>29359.650155381823</v>
      </c>
      <c r="BS41" s="151" t="s">
        <v>283</v>
      </c>
      <c r="BT41" s="152" t="s">
        <v>284</v>
      </c>
      <c r="BU41" s="153">
        <f>SUM(BU43:BU56)</f>
        <v>0</v>
      </c>
      <c r="BV41" s="152" t="s">
        <v>283</v>
      </c>
      <c r="BW41" s="152" t="s">
        <v>284</v>
      </c>
      <c r="BX41" s="153">
        <f>SUM(BX42:BX56)</f>
        <v>0</v>
      </c>
      <c r="BY41" s="204" t="s">
        <v>283</v>
      </c>
      <c r="BZ41" s="205" t="s">
        <v>284</v>
      </c>
      <c r="CA41" s="153">
        <f>SUM(CA42:CA56)</f>
        <v>0</v>
      </c>
      <c r="CB41" s="151" t="s">
        <v>283</v>
      </c>
      <c r="CC41" s="152" t="s">
        <v>284</v>
      </c>
      <c r="CD41" s="153">
        <f>SUM(CD43:CD56)</f>
        <v>0</v>
      </c>
      <c r="CE41" s="152" t="s">
        <v>283</v>
      </c>
      <c r="CF41" s="152" t="s">
        <v>284</v>
      </c>
      <c r="CG41" s="153">
        <f>SUM(CG42:CG56)</f>
        <v>0</v>
      </c>
      <c r="CH41" s="204" t="s">
        <v>283</v>
      </c>
      <c r="CI41" s="205" t="s">
        <v>284</v>
      </c>
      <c r="CJ41" s="153">
        <f>SUM(CJ42:CJ56)</f>
        <v>0</v>
      </c>
      <c r="CK41" s="151" t="s">
        <v>283</v>
      </c>
      <c r="CL41" s="152" t="s">
        <v>284</v>
      </c>
      <c r="CM41" s="153">
        <f>SUM(CM43:CM56)</f>
        <v>0</v>
      </c>
      <c r="CN41" s="152" t="s">
        <v>283</v>
      </c>
      <c r="CO41" s="152" t="s">
        <v>284</v>
      </c>
      <c r="CP41" s="153">
        <f>SUM(CP42:CP56)</f>
        <v>0</v>
      </c>
      <c r="CQ41" s="204" t="s">
        <v>283</v>
      </c>
      <c r="CR41" s="205" t="s">
        <v>284</v>
      </c>
      <c r="CS41" s="153">
        <f>SUM(CS42:CS56)</f>
        <v>0</v>
      </c>
      <c r="CT41" s="196"/>
      <c r="CU41" s="221"/>
      <c r="CV41" s="243"/>
      <c r="CW41" s="196"/>
      <c r="CX41" s="244"/>
      <c r="CY41" s="245"/>
    </row>
    <row r="42" spans="1:103" ht="15.75" customHeight="1">
      <c r="A42" s="185"/>
      <c r="B42" s="156"/>
      <c r="C42" s="627" t="s">
        <v>814</v>
      </c>
      <c r="D42" s="158">
        <f t="shared" ref="D42:D44" si="227">N42+Z42+AI42+AR42+BS42</f>
        <v>0</v>
      </c>
      <c r="E42" s="159">
        <f t="shared" ref="E42:E44" si="228">IFERROR(F42/D42,)</f>
        <v>0</v>
      </c>
      <c r="F42" s="160">
        <f t="shared" ref="F42:F44" si="229">P42+AB42+AK42+AT42+BU42</f>
        <v>0</v>
      </c>
      <c r="G42" s="161"/>
      <c r="H42" s="159">
        <f t="shared" ref="H42:H44" si="230">Q42+AC42+AL42+AU42+BD42+BM42</f>
        <v>2</v>
      </c>
      <c r="I42" s="610">
        <f t="shared" ref="I42:I44" si="231">IFERROR(J42/H42,)</f>
        <v>29864.1114982578</v>
      </c>
      <c r="J42" s="160">
        <f t="shared" ref="J42:J44" si="232">S42+AE42+AN42+AW42+BF42+BO42</f>
        <v>59728.2229965156</v>
      </c>
      <c r="K42" s="158">
        <f t="shared" ref="K42:K44" si="233">T42+AF42+AO42+AX42+BG42+BP42+BY42+CH42+CQ42</f>
        <v>2</v>
      </c>
      <c r="L42" s="822">
        <f t="shared" ref="L42:L44" si="234">IFERROR(M42/K42,)</f>
        <v>29359.650155381823</v>
      </c>
      <c r="M42" s="160">
        <f>V42+AH42+AQ42+AZ42+BI42+BR42</f>
        <v>58719.300310763647</v>
      </c>
      <c r="N42" s="159">
        <v>0</v>
      </c>
      <c r="O42" s="159">
        <v>0</v>
      </c>
      <c r="P42" s="160">
        <f t="shared" ref="P42" si="235">N42*O42</f>
        <v>0</v>
      </c>
      <c r="Q42" s="291">
        <v>0</v>
      </c>
      <c r="R42" s="291">
        <v>0</v>
      </c>
      <c r="S42" s="160">
        <f t="shared" ref="S42:S54" si="236">Q42*R42</f>
        <v>0</v>
      </c>
      <c r="T42" s="159">
        <f>Q42</f>
        <v>0</v>
      </c>
      <c r="U42" s="159">
        <f t="shared" ref="U42" si="237">R42</f>
        <v>0</v>
      </c>
      <c r="V42" s="160">
        <f t="shared" ref="V42" si="238">T42*U42</f>
        <v>0</v>
      </c>
      <c r="W42" s="593">
        <f t="shared" ref="W42" si="239">IFERROR(T42-Q42,0)</f>
        <v>0</v>
      </c>
      <c r="X42" s="593">
        <f t="shared" ref="X42" si="240">IFERROR(U42-R42,0)</f>
        <v>0</v>
      </c>
      <c r="Y42" s="593">
        <f t="shared" ref="Y42" si="241">IFERROR(V42-S42,0)</f>
        <v>0</v>
      </c>
      <c r="Z42" s="159">
        <v>0</v>
      </c>
      <c r="AA42" s="159">
        <v>0</v>
      </c>
      <c r="AB42" s="160">
        <f t="shared" ref="AB42" si="242">Z42*AA42</f>
        <v>0</v>
      </c>
      <c r="AC42" s="159">
        <f>Q42</f>
        <v>0</v>
      </c>
      <c r="AD42" s="159">
        <f>R42</f>
        <v>0</v>
      </c>
      <c r="AE42" s="160">
        <f t="shared" ref="AE42" si="243">AC42*AD42</f>
        <v>0</v>
      </c>
      <c r="AF42" s="159">
        <f t="shared" ref="AF42:AF44" si="244">T42</f>
        <v>0</v>
      </c>
      <c r="AG42" s="159">
        <f t="shared" ref="AG42:AG44" si="245">U42</f>
        <v>0</v>
      </c>
      <c r="AH42" s="160">
        <f t="shared" ref="AH42" si="246">AF42*AG42</f>
        <v>0</v>
      </c>
      <c r="AI42" s="159">
        <v>0</v>
      </c>
      <c r="AJ42" s="159">
        <v>0</v>
      </c>
      <c r="AK42" s="160">
        <f t="shared" ref="AK42" si="247">AI42*AJ42</f>
        <v>0</v>
      </c>
      <c r="AL42" s="159">
        <f>Q42</f>
        <v>0</v>
      </c>
      <c r="AM42" s="159">
        <f>R42</f>
        <v>0</v>
      </c>
      <c r="AN42" s="160">
        <f t="shared" ref="AN42" si="248">AL42*AM42</f>
        <v>0</v>
      </c>
      <c r="AO42" s="159">
        <f t="shared" ref="AO42:AO44" si="249">AL42</f>
        <v>0</v>
      </c>
      <c r="AP42" s="159">
        <f t="shared" ref="AP42:AP54" si="250">AG42</f>
        <v>0</v>
      </c>
      <c r="AQ42" s="160">
        <f t="shared" ref="AQ42" si="251">AO42*AP42</f>
        <v>0</v>
      </c>
      <c r="AR42" s="159">
        <v>0</v>
      </c>
      <c r="AS42" s="159">
        <v>0</v>
      </c>
      <c r="AT42" s="160">
        <f t="shared" ref="AT42" si="252">AR42*AS42</f>
        <v>0</v>
      </c>
      <c r="AU42" s="159"/>
      <c r="AV42" s="159">
        <f>R42</f>
        <v>0</v>
      </c>
      <c r="AW42" s="160">
        <f t="shared" ref="AW42" si="253">AU42*AV42</f>
        <v>0</v>
      </c>
      <c r="AX42" s="159">
        <f t="shared" ref="AX42:AX44" si="254">AO42</f>
        <v>0</v>
      </c>
      <c r="AY42" s="159">
        <f t="shared" ref="AY42:AY44" si="255">AP42</f>
        <v>0</v>
      </c>
      <c r="AZ42" s="160">
        <f t="shared" ref="AZ42" si="256">AX42*AY42</f>
        <v>0</v>
      </c>
      <c r="BA42" s="159">
        <v>0</v>
      </c>
      <c r="BB42" s="159">
        <v>0</v>
      </c>
      <c r="BC42" s="160">
        <f t="shared" ref="BC42" si="257">BA42*BB42</f>
        <v>0</v>
      </c>
      <c r="BD42" s="159">
        <v>1</v>
      </c>
      <c r="BE42" s="610">
        <v>29864.1114982578</v>
      </c>
      <c r="BF42" s="160">
        <f t="shared" ref="BF42:BF54" si="258">BD42*BE42</f>
        <v>29864.1114982578</v>
      </c>
      <c r="BG42" s="159">
        <f t="shared" ref="BG42:BG44" si="259">BD42</f>
        <v>1</v>
      </c>
      <c r="BH42" s="159">
        <f>(BE42*14550)/14800</f>
        <v>29359.650155381823</v>
      </c>
      <c r="BI42" s="160">
        <f t="shared" ref="BI42" si="260">BG42*BH42</f>
        <v>29359.650155381823</v>
      </c>
      <c r="BJ42" s="159">
        <v>0</v>
      </c>
      <c r="BK42" s="159">
        <v>0</v>
      </c>
      <c r="BL42" s="160">
        <f t="shared" ref="BL42" si="261">BJ42*BK42</f>
        <v>0</v>
      </c>
      <c r="BM42" s="159">
        <v>1</v>
      </c>
      <c r="BN42" s="159">
        <v>29864.1114982578</v>
      </c>
      <c r="BO42" s="160">
        <f t="shared" ref="BO42:BO54" si="262">BM42*BN42</f>
        <v>29864.1114982578</v>
      </c>
      <c r="BP42" s="159">
        <f>BG42</f>
        <v>1</v>
      </c>
      <c r="BQ42" s="159">
        <f>BH42</f>
        <v>29359.650155381823</v>
      </c>
      <c r="BR42" s="160">
        <f t="shared" ref="BR42" si="263">BP42*BQ42</f>
        <v>29359.650155381823</v>
      </c>
      <c r="BS42" s="159">
        <v>0</v>
      </c>
      <c r="BT42" s="159">
        <v>0</v>
      </c>
      <c r="BU42" s="160">
        <f t="shared" ref="BU42" si="264">BS42*BT42</f>
        <v>0</v>
      </c>
      <c r="BV42" s="159">
        <v>0</v>
      </c>
      <c r="BW42" s="159">
        <v>0</v>
      </c>
      <c r="BX42" s="160">
        <f t="shared" ref="BX42" si="265">BV42*BW42</f>
        <v>0</v>
      </c>
      <c r="BY42" s="159">
        <f t="shared" ref="BY42" si="266">BV42</f>
        <v>0</v>
      </c>
      <c r="BZ42" s="159">
        <f t="shared" ref="BZ42" si="267">BW42</f>
        <v>0</v>
      </c>
      <c r="CA42" s="160">
        <f t="shared" ref="CA42" si="268">BY42*BZ42</f>
        <v>0</v>
      </c>
      <c r="CB42" s="159">
        <v>0</v>
      </c>
      <c r="CC42" s="159">
        <v>0</v>
      </c>
      <c r="CD42" s="160">
        <f t="shared" ref="CD42:CD54" si="269">CB42*CC42</f>
        <v>0</v>
      </c>
      <c r="CE42" s="159">
        <f>BV42</f>
        <v>0</v>
      </c>
      <c r="CF42" s="159">
        <f>BW42</f>
        <v>0</v>
      </c>
      <c r="CG42" s="160">
        <f>CE42*CF42</f>
        <v>0</v>
      </c>
      <c r="CH42" s="159">
        <f t="shared" ref="CH42:CH54" si="270">CE42</f>
        <v>0</v>
      </c>
      <c r="CI42" s="159">
        <f t="shared" ref="CI42:CI54" si="271">CF42</f>
        <v>0</v>
      </c>
      <c r="CJ42" s="160">
        <f t="shared" ref="CJ42:CJ54" si="272">CH42*CI42</f>
        <v>0</v>
      </c>
      <c r="CK42" s="159">
        <v>0</v>
      </c>
      <c r="CL42" s="159">
        <v>0</v>
      </c>
      <c r="CM42" s="160">
        <f t="shared" ref="CM42:CM54" si="273">CK42*CL42</f>
        <v>0</v>
      </c>
      <c r="CN42" s="159">
        <f>BV42</f>
        <v>0</v>
      </c>
      <c r="CO42" s="159">
        <f>BW42</f>
        <v>0</v>
      </c>
      <c r="CP42" s="160">
        <f t="shared" ref="CP42:CP54" si="274">CN42*CO42</f>
        <v>0</v>
      </c>
      <c r="CQ42" s="159">
        <f t="shared" ref="CQ42:CQ54" si="275">CN42</f>
        <v>0</v>
      </c>
      <c r="CR42" s="159">
        <f t="shared" ref="CR42:CR54" si="276">CO42</f>
        <v>0</v>
      </c>
      <c r="CS42" s="160">
        <f t="shared" ref="CS42:CS54" si="277">CQ42*CR42</f>
        <v>0</v>
      </c>
      <c r="CT42" s="230"/>
      <c r="CU42" s="226">
        <f t="shared" ref="CU42" si="278">K42-H42</f>
        <v>0</v>
      </c>
      <c r="CV42" s="227">
        <f t="shared" ref="CV42" si="279">L42-I42</f>
        <v>-504.4613428759767</v>
      </c>
      <c r="CW42" s="230"/>
      <c r="CX42" s="228"/>
      <c r="CY42" s="229"/>
    </row>
    <row r="43" spans="1:103" ht="15.75" customHeight="1">
      <c r="A43" s="185"/>
      <c r="B43" s="156"/>
      <c r="C43" s="627" t="s">
        <v>824</v>
      </c>
      <c r="D43" s="158">
        <f t="shared" si="227"/>
        <v>0</v>
      </c>
      <c r="E43" s="159">
        <f t="shared" si="228"/>
        <v>0</v>
      </c>
      <c r="F43" s="160">
        <f t="shared" si="229"/>
        <v>0</v>
      </c>
      <c r="G43" s="161"/>
      <c r="H43" s="159">
        <f t="shared" si="230"/>
        <v>4</v>
      </c>
      <c r="I43" s="610">
        <f t="shared" si="231"/>
        <v>4006.7793814432989</v>
      </c>
      <c r="J43" s="160">
        <f t="shared" si="232"/>
        <v>16027.117525773196</v>
      </c>
      <c r="K43" s="158">
        <f t="shared" si="233"/>
        <v>4</v>
      </c>
      <c r="L43" s="822">
        <f t="shared" si="234"/>
        <v>3939.0972972972972</v>
      </c>
      <c r="M43" s="160">
        <f t="shared" ref="M43:M44" si="280">V43+AH43+AQ43+AZ43+BI43+BR43</f>
        <v>15756.389189189189</v>
      </c>
      <c r="N43" s="159">
        <v>0</v>
      </c>
      <c r="O43" s="159">
        <v>0</v>
      </c>
      <c r="P43" s="160">
        <f t="shared" ref="P43:P56" si="281">N43*O43</f>
        <v>0</v>
      </c>
      <c r="Q43" s="291">
        <v>1</v>
      </c>
      <c r="R43" s="291">
        <v>4006.7793814432989</v>
      </c>
      <c r="S43" s="160">
        <f t="shared" si="236"/>
        <v>4006.7793814432989</v>
      </c>
      <c r="T43" s="159">
        <f t="shared" ref="T43:T44" si="282">Q43</f>
        <v>1</v>
      </c>
      <c r="U43" s="159">
        <f>(R43*14550)/14800</f>
        <v>3939.0972972972972</v>
      </c>
      <c r="V43" s="160">
        <f t="shared" ref="V43:V56" si="283">T43*U43</f>
        <v>3939.0972972972972</v>
      </c>
      <c r="W43" s="593">
        <f t="shared" si="55"/>
        <v>0</v>
      </c>
      <c r="X43" s="593">
        <f t="shared" si="56"/>
        <v>-67.682084146001671</v>
      </c>
      <c r="Y43" s="593">
        <f t="shared" si="57"/>
        <v>-67.682084146001671</v>
      </c>
      <c r="Z43" s="159">
        <v>0</v>
      </c>
      <c r="AA43" s="159">
        <v>0</v>
      </c>
      <c r="AB43" s="160">
        <f t="shared" ref="AB43:AB56" si="284">Z43*AA43</f>
        <v>0</v>
      </c>
      <c r="AC43" s="159">
        <f>Q43</f>
        <v>1</v>
      </c>
      <c r="AD43" s="159">
        <f>R43</f>
        <v>4006.7793814432989</v>
      </c>
      <c r="AE43" s="160">
        <f t="shared" ref="AE43:AE56" si="285">AC43*AD43</f>
        <v>4006.7793814432989</v>
      </c>
      <c r="AF43" s="159">
        <f t="shared" si="244"/>
        <v>1</v>
      </c>
      <c r="AG43" s="159">
        <f t="shared" si="245"/>
        <v>3939.0972972972972</v>
      </c>
      <c r="AH43" s="160">
        <f t="shared" ref="AH43:AH56" si="286">AF43*AG43</f>
        <v>3939.0972972972972</v>
      </c>
      <c r="AI43" s="159">
        <v>0</v>
      </c>
      <c r="AJ43" s="159">
        <v>0</v>
      </c>
      <c r="AK43" s="160">
        <f t="shared" ref="AK43:AK56" si="287">AI43*AJ43</f>
        <v>0</v>
      </c>
      <c r="AL43" s="159">
        <f>Q43</f>
        <v>1</v>
      </c>
      <c r="AM43" s="159">
        <f>R43</f>
        <v>4006.7793814432989</v>
      </c>
      <c r="AN43" s="160">
        <f t="shared" ref="AN43:AN56" si="288">AL43*AM43</f>
        <v>4006.7793814432989</v>
      </c>
      <c r="AO43" s="159">
        <f t="shared" si="249"/>
        <v>1</v>
      </c>
      <c r="AP43" s="159">
        <f t="shared" si="250"/>
        <v>3939.0972972972972</v>
      </c>
      <c r="AQ43" s="160">
        <f t="shared" ref="AQ43:AQ56" si="289">AO43*AP43</f>
        <v>3939.0972972972972</v>
      </c>
      <c r="AR43" s="159">
        <v>0</v>
      </c>
      <c r="AS43" s="159">
        <v>0</v>
      </c>
      <c r="AT43" s="160">
        <f t="shared" ref="AT43:AT56" si="290">AR43*AS43</f>
        <v>0</v>
      </c>
      <c r="AU43" s="159">
        <f t="shared" ref="AU43:AU44" si="291">AO43</f>
        <v>1</v>
      </c>
      <c r="AV43" s="159">
        <f t="shared" ref="AV43:AV44" si="292">R43</f>
        <v>4006.7793814432989</v>
      </c>
      <c r="AW43" s="160">
        <f t="shared" ref="AW43:AW56" si="293">AU43*AV43</f>
        <v>4006.7793814432989</v>
      </c>
      <c r="AX43" s="159">
        <f t="shared" si="254"/>
        <v>1</v>
      </c>
      <c r="AY43" s="159">
        <f t="shared" si="255"/>
        <v>3939.0972972972972</v>
      </c>
      <c r="AZ43" s="160">
        <f t="shared" ref="AZ43:AZ56" si="294">AX43*AY43</f>
        <v>3939.0972972972972</v>
      </c>
      <c r="BA43" s="159">
        <v>0</v>
      </c>
      <c r="BB43" s="159">
        <v>0</v>
      </c>
      <c r="BC43" s="160">
        <f t="shared" ref="BC43:BC54" si="295">BA43*BB43</f>
        <v>0</v>
      </c>
      <c r="BD43" s="159">
        <v>0</v>
      </c>
      <c r="BE43" s="159">
        <v>0</v>
      </c>
      <c r="BF43" s="160">
        <f t="shared" si="258"/>
        <v>0</v>
      </c>
      <c r="BG43" s="159">
        <f t="shared" si="259"/>
        <v>0</v>
      </c>
      <c r="BH43" s="159">
        <f t="shared" ref="BH43:BH44" si="296">BE43</f>
        <v>0</v>
      </c>
      <c r="BI43" s="160">
        <f t="shared" ref="BI43:BI54" si="297">BG43*BH43</f>
        <v>0</v>
      </c>
      <c r="BJ43" s="159">
        <v>0</v>
      </c>
      <c r="BK43" s="159">
        <v>0</v>
      </c>
      <c r="BL43" s="160">
        <f t="shared" ref="BL43:BL54" si="298">BJ43*BK43</f>
        <v>0</v>
      </c>
      <c r="BM43" s="159">
        <v>0</v>
      </c>
      <c r="BN43" s="159">
        <v>0</v>
      </c>
      <c r="BO43" s="160">
        <f t="shared" si="262"/>
        <v>0</v>
      </c>
      <c r="BP43" s="159">
        <f t="shared" ref="BP43:BP54" si="299">BM43</f>
        <v>0</v>
      </c>
      <c r="BQ43" s="159">
        <f t="shared" ref="BQ43:BQ54" si="300">BH43</f>
        <v>0</v>
      </c>
      <c r="BR43" s="160">
        <f t="shared" ref="BR43:BR54" si="301">BP43*BQ43</f>
        <v>0</v>
      </c>
      <c r="BS43" s="159">
        <v>0</v>
      </c>
      <c r="BT43" s="159">
        <v>0</v>
      </c>
      <c r="BU43" s="160">
        <f t="shared" ref="BU43:BU56" si="302">BS43*BT43</f>
        <v>0</v>
      </c>
      <c r="BV43" s="159">
        <v>0</v>
      </c>
      <c r="BW43" s="159">
        <v>0</v>
      </c>
      <c r="BX43" s="160">
        <f t="shared" ref="BX43:BX56" si="303">BV43*BW43</f>
        <v>0</v>
      </c>
      <c r="BY43" s="159">
        <f t="shared" ref="BY43:BY56" si="304">BV43</f>
        <v>0</v>
      </c>
      <c r="BZ43" s="159">
        <f t="shared" ref="BZ43:BZ56" si="305">BW43</f>
        <v>0</v>
      </c>
      <c r="CA43" s="160">
        <f t="shared" ref="CA43:CA56" si="306">BY43*BZ43</f>
        <v>0</v>
      </c>
      <c r="CB43" s="159">
        <v>0</v>
      </c>
      <c r="CC43" s="159">
        <v>0</v>
      </c>
      <c r="CD43" s="160">
        <f t="shared" si="269"/>
        <v>0</v>
      </c>
      <c r="CE43" s="159">
        <v>0</v>
      </c>
      <c r="CF43" s="159">
        <f t="shared" ref="CF43:CF51" si="307">AA43</f>
        <v>0</v>
      </c>
      <c r="CG43" s="160">
        <f t="shared" ref="CG43:CG54" si="308">CE43*CF43</f>
        <v>0</v>
      </c>
      <c r="CH43" s="159">
        <f t="shared" si="270"/>
        <v>0</v>
      </c>
      <c r="CI43" s="159">
        <f t="shared" si="271"/>
        <v>0</v>
      </c>
      <c r="CJ43" s="160">
        <f t="shared" si="272"/>
        <v>0</v>
      </c>
      <c r="CK43" s="159">
        <v>0</v>
      </c>
      <c r="CL43" s="159">
        <v>0</v>
      </c>
      <c r="CM43" s="160">
        <f t="shared" si="273"/>
        <v>0</v>
      </c>
      <c r="CN43" s="159">
        <v>0</v>
      </c>
      <c r="CO43" s="159">
        <f t="shared" ref="CO43:CO51" si="309">AJ43</f>
        <v>0</v>
      </c>
      <c r="CP43" s="160">
        <f t="shared" si="274"/>
        <v>0</v>
      </c>
      <c r="CQ43" s="159">
        <f t="shared" si="275"/>
        <v>0</v>
      </c>
      <c r="CR43" s="159">
        <f t="shared" si="276"/>
        <v>0</v>
      </c>
      <c r="CS43" s="160">
        <f t="shared" si="277"/>
        <v>0</v>
      </c>
      <c r="CT43" s="230"/>
      <c r="CU43" s="226">
        <f t="shared" ref="CU43:CU56" si="310">K43-H43</f>
        <v>0</v>
      </c>
      <c r="CV43" s="227">
        <f t="shared" ref="CV43:CV56" si="311">L43-I43</f>
        <v>-67.682084146001671</v>
      </c>
      <c r="CW43" s="230"/>
      <c r="CX43" s="228"/>
      <c r="CY43" s="229"/>
    </row>
    <row r="44" spans="1:103" ht="15.75" customHeight="1">
      <c r="A44" s="185"/>
      <c r="B44" s="156"/>
      <c r="C44" s="627" t="s">
        <v>825</v>
      </c>
      <c r="D44" s="158">
        <f t="shared" si="227"/>
        <v>0</v>
      </c>
      <c r="E44" s="159">
        <f t="shared" si="228"/>
        <v>0</v>
      </c>
      <c r="F44" s="160">
        <f t="shared" si="229"/>
        <v>0</v>
      </c>
      <c r="G44" s="161"/>
      <c r="H44" s="159">
        <f t="shared" si="230"/>
        <v>4</v>
      </c>
      <c r="I44" s="610">
        <f t="shared" si="231"/>
        <v>2037.2508591065291</v>
      </c>
      <c r="J44" s="160">
        <f t="shared" si="232"/>
        <v>8149.0034364261164</v>
      </c>
      <c r="K44" s="158">
        <f t="shared" si="233"/>
        <v>4</v>
      </c>
      <c r="L44" s="822">
        <f t="shared" si="234"/>
        <v>2002.8378378378379</v>
      </c>
      <c r="M44" s="160">
        <f t="shared" si="280"/>
        <v>8011.3513513513517</v>
      </c>
      <c r="N44" s="159"/>
      <c r="O44" s="159"/>
      <c r="P44" s="160">
        <f t="shared" si="281"/>
        <v>0</v>
      </c>
      <c r="Q44" s="291">
        <v>1</v>
      </c>
      <c r="R44" s="291">
        <v>2037.2508591065291</v>
      </c>
      <c r="S44" s="160">
        <f t="shared" si="236"/>
        <v>2037.2508591065291</v>
      </c>
      <c r="T44" s="159">
        <f t="shared" si="282"/>
        <v>1</v>
      </c>
      <c r="U44" s="159">
        <f>(R44*14550)/14800</f>
        <v>2002.8378378378379</v>
      </c>
      <c r="V44" s="160">
        <f t="shared" si="283"/>
        <v>2002.8378378378379</v>
      </c>
      <c r="W44" s="593">
        <f t="shared" si="55"/>
        <v>0</v>
      </c>
      <c r="X44" s="593">
        <f t="shared" si="56"/>
        <v>-34.413021268691182</v>
      </c>
      <c r="Y44" s="593">
        <f t="shared" si="57"/>
        <v>-34.413021268691182</v>
      </c>
      <c r="Z44" s="159">
        <v>0</v>
      </c>
      <c r="AA44" s="159">
        <v>0</v>
      </c>
      <c r="AB44" s="160">
        <f t="shared" si="284"/>
        <v>0</v>
      </c>
      <c r="AC44" s="159">
        <f t="shared" ref="AC44:AC51" si="312">Q44</f>
        <v>1</v>
      </c>
      <c r="AD44" s="159">
        <f t="shared" ref="AD44:AD51" si="313">R44</f>
        <v>2037.2508591065291</v>
      </c>
      <c r="AE44" s="160">
        <f t="shared" si="285"/>
        <v>2037.2508591065291</v>
      </c>
      <c r="AF44" s="159">
        <f t="shared" si="244"/>
        <v>1</v>
      </c>
      <c r="AG44" s="159">
        <f t="shared" si="245"/>
        <v>2002.8378378378379</v>
      </c>
      <c r="AH44" s="160">
        <f t="shared" si="286"/>
        <v>2002.8378378378379</v>
      </c>
      <c r="AI44" s="159">
        <v>0</v>
      </c>
      <c r="AJ44" s="159">
        <v>0</v>
      </c>
      <c r="AK44" s="160">
        <f t="shared" si="287"/>
        <v>0</v>
      </c>
      <c r="AL44" s="159">
        <f t="shared" ref="AL44:AL51" si="314">Q44</f>
        <v>1</v>
      </c>
      <c r="AM44" s="159">
        <f t="shared" ref="AM44:AM50" si="315">R44</f>
        <v>2037.2508591065291</v>
      </c>
      <c r="AN44" s="160">
        <f t="shared" si="288"/>
        <v>2037.2508591065291</v>
      </c>
      <c r="AO44" s="159">
        <f t="shared" si="249"/>
        <v>1</v>
      </c>
      <c r="AP44" s="159">
        <f t="shared" si="250"/>
        <v>2002.8378378378379</v>
      </c>
      <c r="AQ44" s="160">
        <f t="shared" si="289"/>
        <v>2002.8378378378379</v>
      </c>
      <c r="AR44" s="159">
        <v>0</v>
      </c>
      <c r="AS44" s="159">
        <v>0</v>
      </c>
      <c r="AT44" s="160">
        <f t="shared" si="290"/>
        <v>0</v>
      </c>
      <c r="AU44" s="159">
        <f t="shared" si="291"/>
        <v>1</v>
      </c>
      <c r="AV44" s="159">
        <f t="shared" si="292"/>
        <v>2037.2508591065291</v>
      </c>
      <c r="AW44" s="160">
        <f t="shared" si="293"/>
        <v>2037.2508591065291</v>
      </c>
      <c r="AX44" s="159">
        <f t="shared" si="254"/>
        <v>1</v>
      </c>
      <c r="AY44" s="159">
        <f t="shared" si="255"/>
        <v>2002.8378378378379</v>
      </c>
      <c r="AZ44" s="160">
        <f t="shared" si="294"/>
        <v>2002.8378378378379</v>
      </c>
      <c r="BA44" s="159">
        <v>0</v>
      </c>
      <c r="BB44" s="159">
        <v>0</v>
      </c>
      <c r="BC44" s="160">
        <f t="shared" si="295"/>
        <v>0</v>
      </c>
      <c r="BD44" s="159">
        <v>0</v>
      </c>
      <c r="BE44" s="159">
        <v>0</v>
      </c>
      <c r="BF44" s="160">
        <f t="shared" si="258"/>
        <v>0</v>
      </c>
      <c r="BG44" s="159">
        <f t="shared" si="259"/>
        <v>0</v>
      </c>
      <c r="BH44" s="159">
        <f t="shared" si="296"/>
        <v>0</v>
      </c>
      <c r="BI44" s="160">
        <f t="shared" si="297"/>
        <v>0</v>
      </c>
      <c r="BJ44" s="159">
        <v>0</v>
      </c>
      <c r="BK44" s="159">
        <v>0</v>
      </c>
      <c r="BL44" s="160">
        <f t="shared" si="298"/>
        <v>0</v>
      </c>
      <c r="BM44" s="159">
        <v>0</v>
      </c>
      <c r="BN44" s="159">
        <v>0</v>
      </c>
      <c r="BO44" s="160">
        <f t="shared" si="262"/>
        <v>0</v>
      </c>
      <c r="BP44" s="159">
        <f t="shared" si="299"/>
        <v>0</v>
      </c>
      <c r="BQ44" s="159">
        <f t="shared" si="300"/>
        <v>0</v>
      </c>
      <c r="BR44" s="160">
        <f t="shared" si="301"/>
        <v>0</v>
      </c>
      <c r="BS44" s="159">
        <v>0</v>
      </c>
      <c r="BT44" s="159">
        <v>0</v>
      </c>
      <c r="BU44" s="160">
        <f t="shared" si="302"/>
        <v>0</v>
      </c>
      <c r="BV44" s="159">
        <v>0</v>
      </c>
      <c r="BW44" s="159">
        <v>0</v>
      </c>
      <c r="BX44" s="160">
        <f t="shared" si="303"/>
        <v>0</v>
      </c>
      <c r="BY44" s="159">
        <f t="shared" si="304"/>
        <v>0</v>
      </c>
      <c r="BZ44" s="159">
        <f t="shared" si="305"/>
        <v>0</v>
      </c>
      <c r="CA44" s="160">
        <f t="shared" si="306"/>
        <v>0</v>
      </c>
      <c r="CB44" s="159">
        <v>0</v>
      </c>
      <c r="CC44" s="159">
        <v>0</v>
      </c>
      <c r="CD44" s="160">
        <f t="shared" si="269"/>
        <v>0</v>
      </c>
      <c r="CE44" s="159">
        <v>0</v>
      </c>
      <c r="CF44" s="159">
        <f t="shared" si="307"/>
        <v>0</v>
      </c>
      <c r="CG44" s="160">
        <f t="shared" si="308"/>
        <v>0</v>
      </c>
      <c r="CH44" s="159">
        <f t="shared" si="270"/>
        <v>0</v>
      </c>
      <c r="CI44" s="159">
        <f t="shared" si="271"/>
        <v>0</v>
      </c>
      <c r="CJ44" s="160">
        <f t="shared" si="272"/>
        <v>0</v>
      </c>
      <c r="CK44" s="159">
        <v>0</v>
      </c>
      <c r="CL44" s="159">
        <v>0</v>
      </c>
      <c r="CM44" s="160">
        <f t="shared" si="273"/>
        <v>0</v>
      </c>
      <c r="CN44" s="159">
        <v>0</v>
      </c>
      <c r="CO44" s="159">
        <f t="shared" si="309"/>
        <v>0</v>
      </c>
      <c r="CP44" s="160">
        <f t="shared" si="274"/>
        <v>0</v>
      </c>
      <c r="CQ44" s="159">
        <f t="shared" si="275"/>
        <v>0</v>
      </c>
      <c r="CR44" s="159">
        <f t="shared" si="276"/>
        <v>0</v>
      </c>
      <c r="CS44" s="160">
        <f t="shared" si="277"/>
        <v>0</v>
      </c>
      <c r="CT44" s="230"/>
      <c r="CU44" s="226">
        <f t="shared" si="310"/>
        <v>0</v>
      </c>
      <c r="CV44" s="227">
        <f t="shared" si="311"/>
        <v>-34.413021268691182</v>
      </c>
      <c r="CW44" s="230"/>
      <c r="CX44" s="228"/>
      <c r="CY44" s="229"/>
    </row>
    <row r="45" spans="1:103" ht="15.75" hidden="1" customHeight="1">
      <c r="A45" s="185"/>
      <c r="B45" s="156"/>
      <c r="C45" s="627"/>
      <c r="D45" s="158">
        <f t="shared" ref="D45:D56" si="316">N45+Z45+AI45+AR45+BS45</f>
        <v>0</v>
      </c>
      <c r="E45" s="159">
        <f t="shared" ref="E45:E56" si="317">IFERROR(F45/D45,)</f>
        <v>0</v>
      </c>
      <c r="F45" s="160">
        <f t="shared" ref="F45:F56" si="318">P45+AB45+AK45+AT45+BU45</f>
        <v>0</v>
      </c>
      <c r="G45" s="161"/>
      <c r="H45" s="159">
        <f t="shared" ref="H45:H51" si="319">Q45+AC45+AL45+AU45+BD45+BM45+BV45+CE45+CN45</f>
        <v>1</v>
      </c>
      <c r="I45" s="159">
        <f t="shared" ref="I45:I56" si="320">IFERROR(J45/H45,)</f>
        <v>0</v>
      </c>
      <c r="J45" s="160">
        <f t="shared" ref="J45:J51" si="321">S45+AE45+AN45+AW45+BF45+BO45+BX45+CG45+CP45</f>
        <v>0</v>
      </c>
      <c r="K45" s="158">
        <f t="shared" ref="K45:K51" si="322">T45+AF45+AO45+AX45+BG45+BP45+BY45+CH45+CQ45</f>
        <v>1</v>
      </c>
      <c r="L45" s="291">
        <f t="shared" ref="L45:L56" si="323">IFERROR(M45/K45,)</f>
        <v>0</v>
      </c>
      <c r="M45" s="160">
        <f t="shared" ref="M45:M51" si="324">V45+AH45+AQ45+AZ45+BI45+BR45+CA45+CJ45+CS45</f>
        <v>0</v>
      </c>
      <c r="N45" s="159"/>
      <c r="O45" s="159"/>
      <c r="P45" s="160">
        <f t="shared" si="281"/>
        <v>0</v>
      </c>
      <c r="Q45" s="291">
        <v>0</v>
      </c>
      <c r="R45" s="291">
        <v>0</v>
      </c>
      <c r="S45" s="160">
        <f t="shared" si="236"/>
        <v>0</v>
      </c>
      <c r="T45" s="159">
        <f t="shared" ref="T45:T54" si="325">Q45</f>
        <v>0</v>
      </c>
      <c r="U45" s="159">
        <f t="shared" ref="U45:U56" si="326">R45</f>
        <v>0</v>
      </c>
      <c r="V45" s="160">
        <f t="shared" si="283"/>
        <v>0</v>
      </c>
      <c r="W45" s="593">
        <f t="shared" si="55"/>
        <v>0</v>
      </c>
      <c r="X45" s="593">
        <f t="shared" si="56"/>
        <v>0</v>
      </c>
      <c r="Y45" s="593">
        <f t="shared" si="57"/>
        <v>0</v>
      </c>
      <c r="Z45" s="159">
        <v>0</v>
      </c>
      <c r="AA45" s="159">
        <v>0</v>
      </c>
      <c r="AB45" s="160">
        <f t="shared" si="284"/>
        <v>0</v>
      </c>
      <c r="AC45" s="159">
        <f t="shared" si="312"/>
        <v>0</v>
      </c>
      <c r="AD45" s="159">
        <f t="shared" si="313"/>
        <v>0</v>
      </c>
      <c r="AE45" s="160">
        <f t="shared" si="285"/>
        <v>0</v>
      </c>
      <c r="AF45" s="159">
        <f t="shared" ref="AF45:AF56" si="327">AC45</f>
        <v>0</v>
      </c>
      <c r="AG45" s="159">
        <f t="shared" ref="AG45:AG54" si="328">U45</f>
        <v>0</v>
      </c>
      <c r="AH45" s="160">
        <f t="shared" si="286"/>
        <v>0</v>
      </c>
      <c r="AI45" s="159">
        <v>0</v>
      </c>
      <c r="AJ45" s="159">
        <v>0</v>
      </c>
      <c r="AK45" s="160">
        <f t="shared" si="287"/>
        <v>0</v>
      </c>
      <c r="AL45" s="159">
        <f t="shared" si="314"/>
        <v>0</v>
      </c>
      <c r="AM45" s="159">
        <f t="shared" si="315"/>
        <v>0</v>
      </c>
      <c r="AN45" s="160">
        <f t="shared" si="288"/>
        <v>0</v>
      </c>
      <c r="AO45" s="159">
        <f t="shared" ref="AO45:AO56" si="329">AL45</f>
        <v>0</v>
      </c>
      <c r="AP45" s="159">
        <f t="shared" si="250"/>
        <v>0</v>
      </c>
      <c r="AQ45" s="160">
        <f t="shared" si="289"/>
        <v>0</v>
      </c>
      <c r="AR45" s="159">
        <v>0</v>
      </c>
      <c r="AS45" s="159">
        <v>0</v>
      </c>
      <c r="AT45" s="160">
        <f t="shared" si="290"/>
        <v>0</v>
      </c>
      <c r="AU45" s="159">
        <v>1</v>
      </c>
      <c r="AV45" s="159">
        <f t="shared" ref="AV45:AV51" si="330">R45</f>
        <v>0</v>
      </c>
      <c r="AW45" s="160">
        <f t="shared" si="293"/>
        <v>0</v>
      </c>
      <c r="AX45" s="159">
        <f t="shared" ref="AX45:AX56" si="331">AU45</f>
        <v>1</v>
      </c>
      <c r="AY45" s="159">
        <f t="shared" ref="AY45:AY54" si="332">AP45</f>
        <v>0</v>
      </c>
      <c r="AZ45" s="160">
        <f t="shared" si="294"/>
        <v>0</v>
      </c>
      <c r="BA45" s="159">
        <v>0</v>
      </c>
      <c r="BB45" s="159">
        <v>0</v>
      </c>
      <c r="BC45" s="160">
        <f t="shared" si="295"/>
        <v>0</v>
      </c>
      <c r="BD45" s="159">
        <v>0</v>
      </c>
      <c r="BE45" s="159">
        <v>0</v>
      </c>
      <c r="BF45" s="160">
        <f t="shared" si="258"/>
        <v>0</v>
      </c>
      <c r="BG45" s="159">
        <f t="shared" ref="BG45:BG54" si="333">BD45</f>
        <v>0</v>
      </c>
      <c r="BH45" s="159">
        <f t="shared" ref="BH45:BH54" si="334">BE45</f>
        <v>0</v>
      </c>
      <c r="BI45" s="160">
        <f t="shared" si="297"/>
        <v>0</v>
      </c>
      <c r="BJ45" s="159">
        <v>0</v>
      </c>
      <c r="BK45" s="159">
        <v>0</v>
      </c>
      <c r="BL45" s="160">
        <f t="shared" si="298"/>
        <v>0</v>
      </c>
      <c r="BM45" s="159">
        <v>0</v>
      </c>
      <c r="BN45" s="159">
        <v>0</v>
      </c>
      <c r="BO45" s="160">
        <f t="shared" si="262"/>
        <v>0</v>
      </c>
      <c r="BP45" s="159">
        <f t="shared" si="299"/>
        <v>0</v>
      </c>
      <c r="BQ45" s="159">
        <f t="shared" si="300"/>
        <v>0</v>
      </c>
      <c r="BR45" s="160">
        <f t="shared" si="301"/>
        <v>0</v>
      </c>
      <c r="BS45" s="159">
        <v>0</v>
      </c>
      <c r="BT45" s="159">
        <v>0</v>
      </c>
      <c r="BU45" s="160">
        <f t="shared" si="302"/>
        <v>0</v>
      </c>
      <c r="BV45" s="159">
        <v>0</v>
      </c>
      <c r="BW45" s="159">
        <f t="shared" ref="BW45:BW51" si="335">R45</f>
        <v>0</v>
      </c>
      <c r="BX45" s="160">
        <f t="shared" si="303"/>
        <v>0</v>
      </c>
      <c r="BY45" s="159">
        <f t="shared" si="304"/>
        <v>0</v>
      </c>
      <c r="BZ45" s="159">
        <f t="shared" si="305"/>
        <v>0</v>
      </c>
      <c r="CA45" s="160">
        <f t="shared" si="306"/>
        <v>0</v>
      </c>
      <c r="CB45" s="159">
        <v>0</v>
      </c>
      <c r="CC45" s="159">
        <v>0</v>
      </c>
      <c r="CD45" s="160">
        <f t="shared" si="269"/>
        <v>0</v>
      </c>
      <c r="CE45" s="159">
        <v>0</v>
      </c>
      <c r="CF45" s="159">
        <f t="shared" si="307"/>
        <v>0</v>
      </c>
      <c r="CG45" s="160">
        <f t="shared" si="308"/>
        <v>0</v>
      </c>
      <c r="CH45" s="159">
        <f t="shared" si="270"/>
        <v>0</v>
      </c>
      <c r="CI45" s="159">
        <f t="shared" si="271"/>
        <v>0</v>
      </c>
      <c r="CJ45" s="160">
        <f t="shared" si="272"/>
        <v>0</v>
      </c>
      <c r="CK45" s="159">
        <v>0</v>
      </c>
      <c r="CL45" s="159">
        <v>0</v>
      </c>
      <c r="CM45" s="160">
        <f t="shared" si="273"/>
        <v>0</v>
      </c>
      <c r="CN45" s="159">
        <v>0</v>
      </c>
      <c r="CO45" s="159">
        <f t="shared" si="309"/>
        <v>0</v>
      </c>
      <c r="CP45" s="160">
        <f t="shared" si="274"/>
        <v>0</v>
      </c>
      <c r="CQ45" s="159">
        <f t="shared" si="275"/>
        <v>0</v>
      </c>
      <c r="CR45" s="159">
        <f t="shared" si="276"/>
        <v>0</v>
      </c>
      <c r="CS45" s="160">
        <f t="shared" si="277"/>
        <v>0</v>
      </c>
      <c r="CT45" s="230"/>
      <c r="CU45" s="226">
        <f t="shared" si="310"/>
        <v>0</v>
      </c>
      <c r="CV45" s="227">
        <f t="shared" si="311"/>
        <v>0</v>
      </c>
      <c r="CW45" s="230"/>
      <c r="CX45" s="228"/>
      <c r="CY45" s="229"/>
    </row>
    <row r="46" spans="1:103" ht="15.75" hidden="1" customHeight="1">
      <c r="A46" s="185"/>
      <c r="B46" s="156"/>
      <c r="C46" s="627"/>
      <c r="D46" s="158">
        <f t="shared" si="316"/>
        <v>0</v>
      </c>
      <c r="E46" s="159">
        <f t="shared" si="317"/>
        <v>0</v>
      </c>
      <c r="F46" s="160">
        <f t="shared" si="318"/>
        <v>0</v>
      </c>
      <c r="G46" s="161"/>
      <c r="H46" s="159">
        <f t="shared" si="319"/>
        <v>1</v>
      </c>
      <c r="I46" s="159">
        <f t="shared" si="320"/>
        <v>0</v>
      </c>
      <c r="J46" s="160">
        <f t="shared" si="321"/>
        <v>0</v>
      </c>
      <c r="K46" s="158">
        <f t="shared" si="322"/>
        <v>1</v>
      </c>
      <c r="L46" s="291">
        <f t="shared" si="323"/>
        <v>0</v>
      </c>
      <c r="M46" s="160">
        <f t="shared" si="324"/>
        <v>0</v>
      </c>
      <c r="N46" s="159"/>
      <c r="O46" s="159"/>
      <c r="P46" s="160">
        <f t="shared" si="281"/>
        <v>0</v>
      </c>
      <c r="Q46" s="291">
        <v>0</v>
      </c>
      <c r="R46" s="291">
        <v>0</v>
      </c>
      <c r="S46" s="160">
        <f t="shared" si="236"/>
        <v>0</v>
      </c>
      <c r="T46" s="159">
        <f t="shared" si="325"/>
        <v>0</v>
      </c>
      <c r="U46" s="159">
        <f t="shared" si="326"/>
        <v>0</v>
      </c>
      <c r="V46" s="160">
        <f t="shared" si="283"/>
        <v>0</v>
      </c>
      <c r="W46" s="593">
        <f t="shared" si="55"/>
        <v>0</v>
      </c>
      <c r="X46" s="593">
        <f t="shared" si="56"/>
        <v>0</v>
      </c>
      <c r="Y46" s="593">
        <f t="shared" si="57"/>
        <v>0</v>
      </c>
      <c r="Z46" s="159">
        <v>0</v>
      </c>
      <c r="AA46" s="159">
        <v>0</v>
      </c>
      <c r="AB46" s="160">
        <f t="shared" si="284"/>
        <v>0</v>
      </c>
      <c r="AC46" s="159">
        <f t="shared" si="312"/>
        <v>0</v>
      </c>
      <c r="AD46" s="159">
        <f t="shared" si="313"/>
        <v>0</v>
      </c>
      <c r="AE46" s="160">
        <f t="shared" si="285"/>
        <v>0</v>
      </c>
      <c r="AF46" s="159">
        <f t="shared" si="327"/>
        <v>0</v>
      </c>
      <c r="AG46" s="159">
        <f t="shared" si="328"/>
        <v>0</v>
      </c>
      <c r="AH46" s="160">
        <f t="shared" si="286"/>
        <v>0</v>
      </c>
      <c r="AI46" s="159">
        <v>0</v>
      </c>
      <c r="AJ46" s="159">
        <v>0</v>
      </c>
      <c r="AK46" s="160">
        <f t="shared" si="287"/>
        <v>0</v>
      </c>
      <c r="AL46" s="159">
        <f t="shared" si="314"/>
        <v>0</v>
      </c>
      <c r="AM46" s="159">
        <f t="shared" si="315"/>
        <v>0</v>
      </c>
      <c r="AN46" s="160">
        <f t="shared" si="288"/>
        <v>0</v>
      </c>
      <c r="AO46" s="159">
        <f t="shared" si="329"/>
        <v>0</v>
      </c>
      <c r="AP46" s="159">
        <f t="shared" si="250"/>
        <v>0</v>
      </c>
      <c r="AQ46" s="160">
        <f t="shared" si="289"/>
        <v>0</v>
      </c>
      <c r="AR46" s="159">
        <v>0</v>
      </c>
      <c r="AS46" s="159">
        <v>0</v>
      </c>
      <c r="AT46" s="160">
        <f t="shared" si="290"/>
        <v>0</v>
      </c>
      <c r="AU46" s="159">
        <v>1</v>
      </c>
      <c r="AV46" s="159">
        <f t="shared" si="330"/>
        <v>0</v>
      </c>
      <c r="AW46" s="160">
        <f t="shared" si="293"/>
        <v>0</v>
      </c>
      <c r="AX46" s="159">
        <f t="shared" si="331"/>
        <v>1</v>
      </c>
      <c r="AY46" s="159">
        <f t="shared" si="332"/>
        <v>0</v>
      </c>
      <c r="AZ46" s="160">
        <f t="shared" si="294"/>
        <v>0</v>
      </c>
      <c r="BA46" s="159">
        <v>0</v>
      </c>
      <c r="BB46" s="159">
        <v>0</v>
      </c>
      <c r="BC46" s="160">
        <f t="shared" si="295"/>
        <v>0</v>
      </c>
      <c r="BD46" s="159">
        <v>0</v>
      </c>
      <c r="BE46" s="159">
        <v>0</v>
      </c>
      <c r="BF46" s="160">
        <f t="shared" si="258"/>
        <v>0</v>
      </c>
      <c r="BG46" s="159">
        <f t="shared" si="333"/>
        <v>0</v>
      </c>
      <c r="BH46" s="159">
        <f t="shared" si="334"/>
        <v>0</v>
      </c>
      <c r="BI46" s="160">
        <f t="shared" si="297"/>
        <v>0</v>
      </c>
      <c r="BJ46" s="159">
        <v>0</v>
      </c>
      <c r="BK46" s="159">
        <v>0</v>
      </c>
      <c r="BL46" s="160">
        <f t="shared" si="298"/>
        <v>0</v>
      </c>
      <c r="BM46" s="159">
        <v>0</v>
      </c>
      <c r="BN46" s="159">
        <v>0</v>
      </c>
      <c r="BO46" s="160">
        <f t="shared" si="262"/>
        <v>0</v>
      </c>
      <c r="BP46" s="159">
        <f t="shared" si="299"/>
        <v>0</v>
      </c>
      <c r="BQ46" s="159">
        <f t="shared" si="300"/>
        <v>0</v>
      </c>
      <c r="BR46" s="160">
        <f t="shared" si="301"/>
        <v>0</v>
      </c>
      <c r="BS46" s="159">
        <v>0</v>
      </c>
      <c r="BT46" s="159">
        <v>0</v>
      </c>
      <c r="BU46" s="160">
        <f t="shared" si="302"/>
        <v>0</v>
      </c>
      <c r="BV46" s="159">
        <v>0</v>
      </c>
      <c r="BW46" s="159">
        <f t="shared" si="335"/>
        <v>0</v>
      </c>
      <c r="BX46" s="160">
        <f t="shared" si="303"/>
        <v>0</v>
      </c>
      <c r="BY46" s="159">
        <f t="shared" si="304"/>
        <v>0</v>
      </c>
      <c r="BZ46" s="159">
        <f t="shared" si="305"/>
        <v>0</v>
      </c>
      <c r="CA46" s="160">
        <f t="shared" si="306"/>
        <v>0</v>
      </c>
      <c r="CB46" s="159">
        <v>0</v>
      </c>
      <c r="CC46" s="159">
        <v>0</v>
      </c>
      <c r="CD46" s="160">
        <f t="shared" si="269"/>
        <v>0</v>
      </c>
      <c r="CE46" s="159">
        <v>0</v>
      </c>
      <c r="CF46" s="159">
        <f t="shared" si="307"/>
        <v>0</v>
      </c>
      <c r="CG46" s="160">
        <f t="shared" si="308"/>
        <v>0</v>
      </c>
      <c r="CH46" s="159">
        <f t="shared" si="270"/>
        <v>0</v>
      </c>
      <c r="CI46" s="159">
        <f t="shared" si="271"/>
        <v>0</v>
      </c>
      <c r="CJ46" s="160">
        <f t="shared" si="272"/>
        <v>0</v>
      </c>
      <c r="CK46" s="159">
        <v>0</v>
      </c>
      <c r="CL46" s="159">
        <v>0</v>
      </c>
      <c r="CM46" s="160">
        <f t="shared" si="273"/>
        <v>0</v>
      </c>
      <c r="CN46" s="159">
        <v>0</v>
      </c>
      <c r="CO46" s="159">
        <f t="shared" si="309"/>
        <v>0</v>
      </c>
      <c r="CP46" s="160">
        <f t="shared" si="274"/>
        <v>0</v>
      </c>
      <c r="CQ46" s="159">
        <f t="shared" si="275"/>
        <v>0</v>
      </c>
      <c r="CR46" s="159">
        <f t="shared" si="276"/>
        <v>0</v>
      </c>
      <c r="CS46" s="160">
        <f t="shared" si="277"/>
        <v>0</v>
      </c>
      <c r="CT46" s="230"/>
      <c r="CU46" s="226">
        <f t="shared" si="310"/>
        <v>0</v>
      </c>
      <c r="CV46" s="227">
        <f t="shared" si="311"/>
        <v>0</v>
      </c>
      <c r="CW46" s="230"/>
      <c r="CX46" s="228"/>
      <c r="CY46" s="229"/>
    </row>
    <row r="47" spans="1:103" ht="15.75" hidden="1" customHeight="1">
      <c r="A47" s="185"/>
      <c r="B47" s="156"/>
      <c r="C47" s="627"/>
      <c r="D47" s="158">
        <f t="shared" ref="D47:D50" si="336">N47+Z47+AI47+AR47+BS47</f>
        <v>0</v>
      </c>
      <c r="E47" s="159">
        <f t="shared" ref="E47:E50" si="337">IFERROR(F47/D47,)</f>
        <v>0</v>
      </c>
      <c r="F47" s="160">
        <f t="shared" ref="F47:F50" si="338">P47+AB47+AK47+AT47+BU47</f>
        <v>0</v>
      </c>
      <c r="G47" s="161"/>
      <c r="H47" s="159">
        <f t="shared" si="319"/>
        <v>1</v>
      </c>
      <c r="I47" s="159">
        <f t="shared" ref="I47:I50" si="339">IFERROR(J47/H47,)</f>
        <v>0</v>
      </c>
      <c r="J47" s="160">
        <f t="shared" si="321"/>
        <v>0</v>
      </c>
      <c r="K47" s="158">
        <f t="shared" si="322"/>
        <v>1</v>
      </c>
      <c r="L47" s="291">
        <f t="shared" ref="L47:L50" si="340">IFERROR(M47/K47,)</f>
        <v>0</v>
      </c>
      <c r="M47" s="160">
        <f t="shared" si="324"/>
        <v>0</v>
      </c>
      <c r="N47" s="159"/>
      <c r="O47" s="159"/>
      <c r="P47" s="160">
        <f t="shared" ref="P47:P50" si="341">N47*O47</f>
        <v>0</v>
      </c>
      <c r="Q47" s="291">
        <v>0</v>
      </c>
      <c r="R47" s="291">
        <v>0</v>
      </c>
      <c r="S47" s="160">
        <f t="shared" si="236"/>
        <v>0</v>
      </c>
      <c r="T47" s="159">
        <f t="shared" si="325"/>
        <v>0</v>
      </c>
      <c r="U47" s="159">
        <f t="shared" si="326"/>
        <v>0</v>
      </c>
      <c r="V47" s="160">
        <f t="shared" ref="V47:V50" si="342">T47*U47</f>
        <v>0</v>
      </c>
      <c r="W47" s="593">
        <f t="shared" ref="W47:W50" si="343">IFERROR(T47-Q47,0)</f>
        <v>0</v>
      </c>
      <c r="X47" s="593">
        <f t="shared" ref="X47:X50" si="344">IFERROR(U47-R47,0)</f>
        <v>0</v>
      </c>
      <c r="Y47" s="593">
        <f t="shared" ref="Y47:Y50" si="345">IFERROR(V47-S47,0)</f>
        <v>0</v>
      </c>
      <c r="Z47" s="159">
        <v>0</v>
      </c>
      <c r="AA47" s="159">
        <v>0</v>
      </c>
      <c r="AB47" s="160">
        <f t="shared" ref="AB47:AB50" si="346">Z47*AA47</f>
        <v>0</v>
      </c>
      <c r="AC47" s="159">
        <f t="shared" si="312"/>
        <v>0</v>
      </c>
      <c r="AD47" s="159">
        <f t="shared" si="313"/>
        <v>0</v>
      </c>
      <c r="AE47" s="160">
        <f t="shared" ref="AE47:AE50" si="347">AC47*AD47</f>
        <v>0</v>
      </c>
      <c r="AF47" s="159">
        <f t="shared" ref="AF47:AF50" si="348">AC47</f>
        <v>0</v>
      </c>
      <c r="AG47" s="159">
        <f t="shared" si="328"/>
        <v>0</v>
      </c>
      <c r="AH47" s="160">
        <f t="shared" ref="AH47:AH50" si="349">AF47*AG47</f>
        <v>0</v>
      </c>
      <c r="AI47" s="159">
        <v>0</v>
      </c>
      <c r="AJ47" s="159">
        <v>0</v>
      </c>
      <c r="AK47" s="160">
        <f t="shared" ref="AK47:AK50" si="350">AI47*AJ47</f>
        <v>0</v>
      </c>
      <c r="AL47" s="159">
        <f t="shared" si="314"/>
        <v>0</v>
      </c>
      <c r="AM47" s="159">
        <f t="shared" si="315"/>
        <v>0</v>
      </c>
      <c r="AN47" s="160">
        <f t="shared" ref="AN47:AN50" si="351">AL47*AM47</f>
        <v>0</v>
      </c>
      <c r="AO47" s="159">
        <f t="shared" ref="AO47:AO50" si="352">AL47</f>
        <v>0</v>
      </c>
      <c r="AP47" s="159">
        <f t="shared" si="250"/>
        <v>0</v>
      </c>
      <c r="AQ47" s="160">
        <f t="shared" ref="AQ47:AQ50" si="353">AO47*AP47</f>
        <v>0</v>
      </c>
      <c r="AR47" s="159">
        <v>0</v>
      </c>
      <c r="AS47" s="159">
        <v>0</v>
      </c>
      <c r="AT47" s="160">
        <f t="shared" ref="AT47:AT50" si="354">AR47*AS47</f>
        <v>0</v>
      </c>
      <c r="AU47" s="159">
        <v>1</v>
      </c>
      <c r="AV47" s="159">
        <f t="shared" si="330"/>
        <v>0</v>
      </c>
      <c r="AW47" s="160">
        <f t="shared" ref="AW47:AW50" si="355">AU47*AV47</f>
        <v>0</v>
      </c>
      <c r="AX47" s="159">
        <f t="shared" ref="AX47:AX50" si="356">AU47</f>
        <v>1</v>
      </c>
      <c r="AY47" s="159">
        <f t="shared" si="332"/>
        <v>0</v>
      </c>
      <c r="AZ47" s="160">
        <f t="shared" ref="AZ47:AZ50" si="357">AX47*AY47</f>
        <v>0</v>
      </c>
      <c r="BA47" s="159">
        <v>0</v>
      </c>
      <c r="BB47" s="159">
        <v>0</v>
      </c>
      <c r="BC47" s="160">
        <f t="shared" si="295"/>
        <v>0</v>
      </c>
      <c r="BD47" s="159">
        <v>0</v>
      </c>
      <c r="BE47" s="159">
        <v>0</v>
      </c>
      <c r="BF47" s="160">
        <f t="shared" si="258"/>
        <v>0</v>
      </c>
      <c r="BG47" s="159">
        <f t="shared" si="333"/>
        <v>0</v>
      </c>
      <c r="BH47" s="159">
        <f t="shared" si="334"/>
        <v>0</v>
      </c>
      <c r="BI47" s="160">
        <f t="shared" si="297"/>
        <v>0</v>
      </c>
      <c r="BJ47" s="159">
        <v>0</v>
      </c>
      <c r="BK47" s="159">
        <v>0</v>
      </c>
      <c r="BL47" s="160">
        <f t="shared" si="298"/>
        <v>0</v>
      </c>
      <c r="BM47" s="159">
        <v>0</v>
      </c>
      <c r="BN47" s="159">
        <v>0</v>
      </c>
      <c r="BO47" s="160">
        <f t="shared" si="262"/>
        <v>0</v>
      </c>
      <c r="BP47" s="159">
        <f t="shared" si="299"/>
        <v>0</v>
      </c>
      <c r="BQ47" s="159">
        <f t="shared" si="300"/>
        <v>0</v>
      </c>
      <c r="BR47" s="160">
        <f t="shared" si="301"/>
        <v>0</v>
      </c>
      <c r="BS47" s="159">
        <v>0</v>
      </c>
      <c r="BT47" s="159">
        <v>0</v>
      </c>
      <c r="BU47" s="160">
        <f t="shared" ref="BU47:BU50" si="358">BS47*BT47</f>
        <v>0</v>
      </c>
      <c r="BV47" s="159">
        <v>0</v>
      </c>
      <c r="BW47" s="159">
        <f t="shared" si="335"/>
        <v>0</v>
      </c>
      <c r="BX47" s="160">
        <f t="shared" ref="BX47:BX50" si="359">BV47*BW47</f>
        <v>0</v>
      </c>
      <c r="BY47" s="159">
        <f t="shared" ref="BY47:BY50" si="360">BV47</f>
        <v>0</v>
      </c>
      <c r="BZ47" s="159">
        <f t="shared" ref="BZ47:BZ50" si="361">BW47</f>
        <v>0</v>
      </c>
      <c r="CA47" s="160">
        <f t="shared" ref="CA47:CA50" si="362">BY47*BZ47</f>
        <v>0</v>
      </c>
      <c r="CB47" s="159">
        <v>0</v>
      </c>
      <c r="CC47" s="159">
        <v>0</v>
      </c>
      <c r="CD47" s="160">
        <f t="shared" si="269"/>
        <v>0</v>
      </c>
      <c r="CE47" s="159">
        <v>0</v>
      </c>
      <c r="CF47" s="159">
        <f t="shared" si="307"/>
        <v>0</v>
      </c>
      <c r="CG47" s="160">
        <f t="shared" si="308"/>
        <v>0</v>
      </c>
      <c r="CH47" s="159">
        <f t="shared" si="270"/>
        <v>0</v>
      </c>
      <c r="CI47" s="159">
        <f t="shared" si="271"/>
        <v>0</v>
      </c>
      <c r="CJ47" s="160">
        <f t="shared" si="272"/>
        <v>0</v>
      </c>
      <c r="CK47" s="159">
        <v>0</v>
      </c>
      <c r="CL47" s="159">
        <v>0</v>
      </c>
      <c r="CM47" s="160">
        <f t="shared" si="273"/>
        <v>0</v>
      </c>
      <c r="CN47" s="159">
        <v>0</v>
      </c>
      <c r="CO47" s="159">
        <f t="shared" si="309"/>
        <v>0</v>
      </c>
      <c r="CP47" s="160">
        <f t="shared" si="274"/>
        <v>0</v>
      </c>
      <c r="CQ47" s="159">
        <f t="shared" si="275"/>
        <v>0</v>
      </c>
      <c r="CR47" s="159">
        <f t="shared" si="276"/>
        <v>0</v>
      </c>
      <c r="CS47" s="160">
        <f t="shared" si="277"/>
        <v>0</v>
      </c>
      <c r="CT47" s="230"/>
      <c r="CU47" s="226">
        <f t="shared" ref="CU47:CU50" si="363">K47-H47</f>
        <v>0</v>
      </c>
      <c r="CV47" s="227">
        <f t="shared" ref="CV47:CV50" si="364">L47-I47</f>
        <v>0</v>
      </c>
      <c r="CW47" s="230"/>
      <c r="CX47" s="228"/>
      <c r="CY47" s="229"/>
    </row>
    <row r="48" spans="1:103" ht="15.75" hidden="1" customHeight="1">
      <c r="A48" s="185"/>
      <c r="B48" s="156"/>
      <c r="C48" s="627"/>
      <c r="D48" s="158">
        <f t="shared" si="336"/>
        <v>0</v>
      </c>
      <c r="E48" s="159">
        <f t="shared" si="337"/>
        <v>0</v>
      </c>
      <c r="F48" s="160">
        <f t="shared" si="338"/>
        <v>0</v>
      </c>
      <c r="G48" s="161"/>
      <c r="H48" s="159">
        <f t="shared" si="319"/>
        <v>2</v>
      </c>
      <c r="I48" s="159">
        <f t="shared" si="339"/>
        <v>0</v>
      </c>
      <c r="J48" s="160">
        <f t="shared" si="321"/>
        <v>0</v>
      </c>
      <c r="K48" s="158">
        <f t="shared" si="322"/>
        <v>2</v>
      </c>
      <c r="L48" s="291">
        <f t="shared" si="340"/>
        <v>0</v>
      </c>
      <c r="M48" s="160">
        <f t="shared" si="324"/>
        <v>0</v>
      </c>
      <c r="N48" s="159"/>
      <c r="O48" s="159"/>
      <c r="P48" s="160">
        <f t="shared" si="341"/>
        <v>0</v>
      </c>
      <c r="Q48" s="291">
        <v>0</v>
      </c>
      <c r="R48" s="291">
        <v>0</v>
      </c>
      <c r="S48" s="160">
        <f t="shared" si="236"/>
        <v>0</v>
      </c>
      <c r="T48" s="159">
        <f t="shared" si="325"/>
        <v>0</v>
      </c>
      <c r="U48" s="159">
        <f t="shared" si="326"/>
        <v>0</v>
      </c>
      <c r="V48" s="160">
        <f t="shared" si="342"/>
        <v>0</v>
      </c>
      <c r="W48" s="593">
        <f t="shared" si="343"/>
        <v>0</v>
      </c>
      <c r="X48" s="593">
        <f t="shared" si="344"/>
        <v>0</v>
      </c>
      <c r="Y48" s="593">
        <f t="shared" si="345"/>
        <v>0</v>
      </c>
      <c r="Z48" s="159">
        <v>0</v>
      </c>
      <c r="AA48" s="159">
        <v>0</v>
      </c>
      <c r="AB48" s="160">
        <f t="shared" si="346"/>
        <v>0</v>
      </c>
      <c r="AC48" s="159">
        <f t="shared" si="312"/>
        <v>0</v>
      </c>
      <c r="AD48" s="159">
        <f t="shared" si="313"/>
        <v>0</v>
      </c>
      <c r="AE48" s="160">
        <f t="shared" si="347"/>
        <v>0</v>
      </c>
      <c r="AF48" s="159">
        <f t="shared" si="348"/>
        <v>0</v>
      </c>
      <c r="AG48" s="159">
        <f t="shared" si="328"/>
        <v>0</v>
      </c>
      <c r="AH48" s="160">
        <f t="shared" si="349"/>
        <v>0</v>
      </c>
      <c r="AI48" s="159">
        <v>0</v>
      </c>
      <c r="AJ48" s="159">
        <v>0</v>
      </c>
      <c r="AK48" s="160">
        <f t="shared" si="350"/>
        <v>0</v>
      </c>
      <c r="AL48" s="159">
        <f t="shared" si="314"/>
        <v>0</v>
      </c>
      <c r="AM48" s="159">
        <f t="shared" si="315"/>
        <v>0</v>
      </c>
      <c r="AN48" s="160">
        <f t="shared" si="351"/>
        <v>0</v>
      </c>
      <c r="AO48" s="159">
        <f t="shared" si="352"/>
        <v>0</v>
      </c>
      <c r="AP48" s="159">
        <f t="shared" si="250"/>
        <v>0</v>
      </c>
      <c r="AQ48" s="160">
        <f t="shared" si="353"/>
        <v>0</v>
      </c>
      <c r="AR48" s="159">
        <v>0</v>
      </c>
      <c r="AS48" s="159">
        <v>0</v>
      </c>
      <c r="AT48" s="160">
        <f t="shared" si="354"/>
        <v>0</v>
      </c>
      <c r="AU48" s="159">
        <v>2</v>
      </c>
      <c r="AV48" s="159">
        <f t="shared" si="330"/>
        <v>0</v>
      </c>
      <c r="AW48" s="160">
        <f t="shared" si="355"/>
        <v>0</v>
      </c>
      <c r="AX48" s="159">
        <f t="shared" si="356"/>
        <v>2</v>
      </c>
      <c r="AY48" s="159">
        <f t="shared" si="332"/>
        <v>0</v>
      </c>
      <c r="AZ48" s="160">
        <f t="shared" si="357"/>
        <v>0</v>
      </c>
      <c r="BA48" s="159">
        <v>0</v>
      </c>
      <c r="BB48" s="159">
        <v>0</v>
      </c>
      <c r="BC48" s="160">
        <f t="shared" si="295"/>
        <v>0</v>
      </c>
      <c r="BD48" s="159">
        <v>0</v>
      </c>
      <c r="BE48" s="159">
        <v>0</v>
      </c>
      <c r="BF48" s="160">
        <f t="shared" si="258"/>
        <v>0</v>
      </c>
      <c r="BG48" s="159">
        <f t="shared" si="333"/>
        <v>0</v>
      </c>
      <c r="BH48" s="159">
        <f t="shared" si="334"/>
        <v>0</v>
      </c>
      <c r="BI48" s="160">
        <f t="shared" si="297"/>
        <v>0</v>
      </c>
      <c r="BJ48" s="159">
        <v>0</v>
      </c>
      <c r="BK48" s="159">
        <v>0</v>
      </c>
      <c r="BL48" s="160">
        <f t="shared" si="298"/>
        <v>0</v>
      </c>
      <c r="BM48" s="159">
        <v>0</v>
      </c>
      <c r="BN48" s="159">
        <v>0</v>
      </c>
      <c r="BO48" s="160">
        <f t="shared" si="262"/>
        <v>0</v>
      </c>
      <c r="BP48" s="159">
        <f t="shared" si="299"/>
        <v>0</v>
      </c>
      <c r="BQ48" s="159">
        <f t="shared" si="300"/>
        <v>0</v>
      </c>
      <c r="BR48" s="160">
        <f t="shared" si="301"/>
        <v>0</v>
      </c>
      <c r="BS48" s="159">
        <v>0</v>
      </c>
      <c r="BT48" s="159">
        <v>0</v>
      </c>
      <c r="BU48" s="160">
        <f t="shared" si="358"/>
        <v>0</v>
      </c>
      <c r="BV48" s="159">
        <v>0</v>
      </c>
      <c r="BW48" s="159">
        <f t="shared" si="335"/>
        <v>0</v>
      </c>
      <c r="BX48" s="160">
        <f t="shared" si="359"/>
        <v>0</v>
      </c>
      <c r="BY48" s="159">
        <f t="shared" si="360"/>
        <v>0</v>
      </c>
      <c r="BZ48" s="159">
        <f t="shared" si="361"/>
        <v>0</v>
      </c>
      <c r="CA48" s="160">
        <f t="shared" si="362"/>
        <v>0</v>
      </c>
      <c r="CB48" s="159">
        <v>0</v>
      </c>
      <c r="CC48" s="159">
        <v>0</v>
      </c>
      <c r="CD48" s="160">
        <f t="shared" si="269"/>
        <v>0</v>
      </c>
      <c r="CE48" s="159">
        <v>0</v>
      </c>
      <c r="CF48" s="159">
        <f t="shared" si="307"/>
        <v>0</v>
      </c>
      <c r="CG48" s="160">
        <f t="shared" si="308"/>
        <v>0</v>
      </c>
      <c r="CH48" s="159">
        <f t="shared" si="270"/>
        <v>0</v>
      </c>
      <c r="CI48" s="159">
        <f t="shared" si="271"/>
        <v>0</v>
      </c>
      <c r="CJ48" s="160">
        <f t="shared" si="272"/>
        <v>0</v>
      </c>
      <c r="CK48" s="159">
        <v>0</v>
      </c>
      <c r="CL48" s="159">
        <v>0</v>
      </c>
      <c r="CM48" s="160">
        <f t="shared" si="273"/>
        <v>0</v>
      </c>
      <c r="CN48" s="159">
        <v>0</v>
      </c>
      <c r="CO48" s="159">
        <f t="shared" si="309"/>
        <v>0</v>
      </c>
      <c r="CP48" s="160">
        <f t="shared" si="274"/>
        <v>0</v>
      </c>
      <c r="CQ48" s="159">
        <f t="shared" si="275"/>
        <v>0</v>
      </c>
      <c r="CR48" s="159">
        <f t="shared" si="276"/>
        <v>0</v>
      </c>
      <c r="CS48" s="160">
        <f t="shared" si="277"/>
        <v>0</v>
      </c>
      <c r="CT48" s="230"/>
      <c r="CU48" s="226">
        <f t="shared" si="363"/>
        <v>0</v>
      </c>
      <c r="CV48" s="227">
        <f t="shared" si="364"/>
        <v>0</v>
      </c>
      <c r="CW48" s="230"/>
      <c r="CX48" s="228"/>
      <c r="CY48" s="229"/>
    </row>
    <row r="49" spans="1:103" ht="15.75" hidden="1" customHeight="1">
      <c r="A49" s="185"/>
      <c r="B49" s="156"/>
      <c r="C49" s="627"/>
      <c r="D49" s="158">
        <f t="shared" si="336"/>
        <v>0</v>
      </c>
      <c r="E49" s="159">
        <f t="shared" si="337"/>
        <v>0</v>
      </c>
      <c r="F49" s="160">
        <f t="shared" si="338"/>
        <v>0</v>
      </c>
      <c r="G49" s="161"/>
      <c r="H49" s="159">
        <f t="shared" si="319"/>
        <v>2</v>
      </c>
      <c r="I49" s="159">
        <f t="shared" si="339"/>
        <v>0</v>
      </c>
      <c r="J49" s="160">
        <f t="shared" si="321"/>
        <v>0</v>
      </c>
      <c r="K49" s="158">
        <f t="shared" si="322"/>
        <v>2</v>
      </c>
      <c r="L49" s="291">
        <f t="shared" si="340"/>
        <v>0</v>
      </c>
      <c r="M49" s="160">
        <f t="shared" si="324"/>
        <v>0</v>
      </c>
      <c r="N49" s="159"/>
      <c r="O49" s="159"/>
      <c r="P49" s="160">
        <f t="shared" si="341"/>
        <v>0</v>
      </c>
      <c r="Q49" s="291">
        <v>0</v>
      </c>
      <c r="R49" s="291">
        <v>0</v>
      </c>
      <c r="S49" s="160">
        <f t="shared" si="236"/>
        <v>0</v>
      </c>
      <c r="T49" s="159">
        <f t="shared" si="325"/>
        <v>0</v>
      </c>
      <c r="U49" s="159">
        <f t="shared" si="326"/>
        <v>0</v>
      </c>
      <c r="V49" s="160">
        <f t="shared" si="342"/>
        <v>0</v>
      </c>
      <c r="W49" s="593">
        <f t="shared" si="343"/>
        <v>0</v>
      </c>
      <c r="X49" s="593">
        <f t="shared" si="344"/>
        <v>0</v>
      </c>
      <c r="Y49" s="593">
        <f t="shared" si="345"/>
        <v>0</v>
      </c>
      <c r="Z49" s="159">
        <v>0</v>
      </c>
      <c r="AA49" s="159">
        <v>0</v>
      </c>
      <c r="AB49" s="160">
        <f t="shared" si="346"/>
        <v>0</v>
      </c>
      <c r="AC49" s="159">
        <f t="shared" si="312"/>
        <v>0</v>
      </c>
      <c r="AD49" s="159">
        <f t="shared" si="313"/>
        <v>0</v>
      </c>
      <c r="AE49" s="160">
        <f t="shared" si="347"/>
        <v>0</v>
      </c>
      <c r="AF49" s="159">
        <f t="shared" si="348"/>
        <v>0</v>
      </c>
      <c r="AG49" s="159">
        <f t="shared" si="328"/>
        <v>0</v>
      </c>
      <c r="AH49" s="160">
        <f t="shared" si="349"/>
        <v>0</v>
      </c>
      <c r="AI49" s="159">
        <v>0</v>
      </c>
      <c r="AJ49" s="159">
        <v>0</v>
      </c>
      <c r="AK49" s="160">
        <f t="shared" si="350"/>
        <v>0</v>
      </c>
      <c r="AL49" s="159">
        <f t="shared" si="314"/>
        <v>0</v>
      </c>
      <c r="AM49" s="159">
        <f t="shared" si="315"/>
        <v>0</v>
      </c>
      <c r="AN49" s="160">
        <f t="shared" si="351"/>
        <v>0</v>
      </c>
      <c r="AO49" s="159">
        <f t="shared" si="352"/>
        <v>0</v>
      </c>
      <c r="AP49" s="159">
        <f t="shared" si="250"/>
        <v>0</v>
      </c>
      <c r="AQ49" s="160">
        <f t="shared" si="353"/>
        <v>0</v>
      </c>
      <c r="AR49" s="159">
        <v>0</v>
      </c>
      <c r="AS49" s="159">
        <v>0</v>
      </c>
      <c r="AT49" s="160">
        <f t="shared" si="354"/>
        <v>0</v>
      </c>
      <c r="AU49" s="159">
        <v>2</v>
      </c>
      <c r="AV49" s="159">
        <f t="shared" si="330"/>
        <v>0</v>
      </c>
      <c r="AW49" s="160">
        <f t="shared" si="355"/>
        <v>0</v>
      </c>
      <c r="AX49" s="159">
        <f t="shared" si="356"/>
        <v>2</v>
      </c>
      <c r="AY49" s="159">
        <f t="shared" si="332"/>
        <v>0</v>
      </c>
      <c r="AZ49" s="160">
        <f t="shared" si="357"/>
        <v>0</v>
      </c>
      <c r="BA49" s="159">
        <v>0</v>
      </c>
      <c r="BB49" s="159">
        <v>0</v>
      </c>
      <c r="BC49" s="160">
        <f t="shared" si="295"/>
        <v>0</v>
      </c>
      <c r="BD49" s="159">
        <v>0</v>
      </c>
      <c r="BE49" s="159">
        <v>0</v>
      </c>
      <c r="BF49" s="160">
        <f t="shared" si="258"/>
        <v>0</v>
      </c>
      <c r="BG49" s="159">
        <f t="shared" si="333"/>
        <v>0</v>
      </c>
      <c r="BH49" s="159">
        <f t="shared" si="334"/>
        <v>0</v>
      </c>
      <c r="BI49" s="160">
        <f t="shared" si="297"/>
        <v>0</v>
      </c>
      <c r="BJ49" s="159">
        <v>0</v>
      </c>
      <c r="BK49" s="159">
        <v>0</v>
      </c>
      <c r="BL49" s="160">
        <f t="shared" si="298"/>
        <v>0</v>
      </c>
      <c r="BM49" s="159">
        <v>0</v>
      </c>
      <c r="BN49" s="159">
        <v>0</v>
      </c>
      <c r="BO49" s="160">
        <f t="shared" si="262"/>
        <v>0</v>
      </c>
      <c r="BP49" s="159">
        <f t="shared" si="299"/>
        <v>0</v>
      </c>
      <c r="BQ49" s="159">
        <f t="shared" si="300"/>
        <v>0</v>
      </c>
      <c r="BR49" s="160">
        <f t="shared" si="301"/>
        <v>0</v>
      </c>
      <c r="BS49" s="159">
        <v>0</v>
      </c>
      <c r="BT49" s="159">
        <v>0</v>
      </c>
      <c r="BU49" s="160">
        <f t="shared" si="358"/>
        <v>0</v>
      </c>
      <c r="BV49" s="159">
        <v>0</v>
      </c>
      <c r="BW49" s="159">
        <f t="shared" si="335"/>
        <v>0</v>
      </c>
      <c r="BX49" s="160">
        <f t="shared" si="359"/>
        <v>0</v>
      </c>
      <c r="BY49" s="159">
        <f t="shared" si="360"/>
        <v>0</v>
      </c>
      <c r="BZ49" s="159">
        <f t="shared" si="361"/>
        <v>0</v>
      </c>
      <c r="CA49" s="160">
        <f t="shared" si="362"/>
        <v>0</v>
      </c>
      <c r="CB49" s="159">
        <v>0</v>
      </c>
      <c r="CC49" s="159">
        <v>0</v>
      </c>
      <c r="CD49" s="160">
        <f t="shared" si="269"/>
        <v>0</v>
      </c>
      <c r="CE49" s="159">
        <v>0</v>
      </c>
      <c r="CF49" s="159">
        <f t="shared" si="307"/>
        <v>0</v>
      </c>
      <c r="CG49" s="160">
        <f t="shared" si="308"/>
        <v>0</v>
      </c>
      <c r="CH49" s="159">
        <f t="shared" si="270"/>
        <v>0</v>
      </c>
      <c r="CI49" s="159">
        <f t="shared" si="271"/>
        <v>0</v>
      </c>
      <c r="CJ49" s="160">
        <f t="shared" si="272"/>
        <v>0</v>
      </c>
      <c r="CK49" s="159">
        <v>0</v>
      </c>
      <c r="CL49" s="159">
        <v>0</v>
      </c>
      <c r="CM49" s="160">
        <f t="shared" si="273"/>
        <v>0</v>
      </c>
      <c r="CN49" s="159">
        <v>0</v>
      </c>
      <c r="CO49" s="159">
        <f t="shared" si="309"/>
        <v>0</v>
      </c>
      <c r="CP49" s="160">
        <f t="shared" si="274"/>
        <v>0</v>
      </c>
      <c r="CQ49" s="159">
        <f t="shared" si="275"/>
        <v>0</v>
      </c>
      <c r="CR49" s="159">
        <f t="shared" si="276"/>
        <v>0</v>
      </c>
      <c r="CS49" s="160">
        <f t="shared" si="277"/>
        <v>0</v>
      </c>
      <c r="CT49" s="230"/>
      <c r="CU49" s="226">
        <f t="shared" si="363"/>
        <v>0</v>
      </c>
      <c r="CV49" s="227">
        <f t="shared" si="364"/>
        <v>0</v>
      </c>
      <c r="CW49" s="230"/>
      <c r="CX49" s="228"/>
      <c r="CY49" s="229"/>
    </row>
    <row r="50" spans="1:103" ht="15.75" hidden="1" customHeight="1">
      <c r="A50" s="185"/>
      <c r="B50" s="156"/>
      <c r="C50" s="627"/>
      <c r="D50" s="158">
        <f t="shared" si="336"/>
        <v>0</v>
      </c>
      <c r="E50" s="159">
        <f t="shared" si="337"/>
        <v>0</v>
      </c>
      <c r="F50" s="160">
        <f t="shared" si="338"/>
        <v>0</v>
      </c>
      <c r="G50" s="161"/>
      <c r="H50" s="159">
        <f t="shared" si="319"/>
        <v>1</v>
      </c>
      <c r="I50" s="159">
        <f t="shared" si="339"/>
        <v>0</v>
      </c>
      <c r="J50" s="160">
        <f t="shared" si="321"/>
        <v>0</v>
      </c>
      <c r="K50" s="158">
        <f t="shared" si="322"/>
        <v>1</v>
      </c>
      <c r="L50" s="291">
        <f t="shared" si="340"/>
        <v>0</v>
      </c>
      <c r="M50" s="160">
        <f t="shared" si="324"/>
        <v>0</v>
      </c>
      <c r="N50" s="159"/>
      <c r="O50" s="159"/>
      <c r="P50" s="160">
        <f t="shared" si="341"/>
        <v>0</v>
      </c>
      <c r="Q50" s="291">
        <v>0</v>
      </c>
      <c r="R50" s="291">
        <v>0</v>
      </c>
      <c r="S50" s="160">
        <f t="shared" si="236"/>
        <v>0</v>
      </c>
      <c r="T50" s="159">
        <f t="shared" si="325"/>
        <v>0</v>
      </c>
      <c r="U50" s="159">
        <f t="shared" si="326"/>
        <v>0</v>
      </c>
      <c r="V50" s="160">
        <f t="shared" si="342"/>
        <v>0</v>
      </c>
      <c r="W50" s="593">
        <f t="shared" si="343"/>
        <v>0</v>
      </c>
      <c r="X50" s="593">
        <f t="shared" si="344"/>
        <v>0</v>
      </c>
      <c r="Y50" s="593">
        <f t="shared" si="345"/>
        <v>0</v>
      </c>
      <c r="Z50" s="159">
        <v>0</v>
      </c>
      <c r="AA50" s="159">
        <v>0</v>
      </c>
      <c r="AB50" s="160">
        <f t="shared" si="346"/>
        <v>0</v>
      </c>
      <c r="AC50" s="159">
        <f t="shared" si="312"/>
        <v>0</v>
      </c>
      <c r="AD50" s="159">
        <f t="shared" si="313"/>
        <v>0</v>
      </c>
      <c r="AE50" s="160">
        <f t="shared" si="347"/>
        <v>0</v>
      </c>
      <c r="AF50" s="159">
        <f t="shared" si="348"/>
        <v>0</v>
      </c>
      <c r="AG50" s="159">
        <f t="shared" si="328"/>
        <v>0</v>
      </c>
      <c r="AH50" s="160">
        <f t="shared" si="349"/>
        <v>0</v>
      </c>
      <c r="AI50" s="159">
        <v>0</v>
      </c>
      <c r="AJ50" s="159">
        <v>0</v>
      </c>
      <c r="AK50" s="160">
        <f t="shared" si="350"/>
        <v>0</v>
      </c>
      <c r="AL50" s="159">
        <f t="shared" si="314"/>
        <v>0</v>
      </c>
      <c r="AM50" s="159">
        <f t="shared" si="315"/>
        <v>0</v>
      </c>
      <c r="AN50" s="160">
        <f t="shared" si="351"/>
        <v>0</v>
      </c>
      <c r="AO50" s="159">
        <f t="shared" si="352"/>
        <v>0</v>
      </c>
      <c r="AP50" s="159">
        <f t="shared" si="250"/>
        <v>0</v>
      </c>
      <c r="AQ50" s="160">
        <f t="shared" si="353"/>
        <v>0</v>
      </c>
      <c r="AR50" s="159">
        <v>0</v>
      </c>
      <c r="AS50" s="159">
        <v>0</v>
      </c>
      <c r="AT50" s="160">
        <f t="shared" si="354"/>
        <v>0</v>
      </c>
      <c r="AU50" s="159">
        <v>1</v>
      </c>
      <c r="AV50" s="159">
        <f t="shared" si="330"/>
        <v>0</v>
      </c>
      <c r="AW50" s="160">
        <f t="shared" si="355"/>
        <v>0</v>
      </c>
      <c r="AX50" s="159">
        <f t="shared" si="356"/>
        <v>1</v>
      </c>
      <c r="AY50" s="159">
        <f t="shared" si="332"/>
        <v>0</v>
      </c>
      <c r="AZ50" s="160">
        <f t="shared" si="357"/>
        <v>0</v>
      </c>
      <c r="BA50" s="159">
        <v>0</v>
      </c>
      <c r="BB50" s="159">
        <v>0</v>
      </c>
      <c r="BC50" s="160">
        <f t="shared" si="295"/>
        <v>0</v>
      </c>
      <c r="BD50" s="159">
        <v>0</v>
      </c>
      <c r="BE50" s="159">
        <v>0</v>
      </c>
      <c r="BF50" s="160">
        <f t="shared" si="258"/>
        <v>0</v>
      </c>
      <c r="BG50" s="159">
        <f t="shared" si="333"/>
        <v>0</v>
      </c>
      <c r="BH50" s="159">
        <f t="shared" si="334"/>
        <v>0</v>
      </c>
      <c r="BI50" s="160">
        <f t="shared" si="297"/>
        <v>0</v>
      </c>
      <c r="BJ50" s="159">
        <v>0</v>
      </c>
      <c r="BK50" s="159">
        <v>0</v>
      </c>
      <c r="BL50" s="160">
        <f t="shared" si="298"/>
        <v>0</v>
      </c>
      <c r="BM50" s="159">
        <v>0</v>
      </c>
      <c r="BN50" s="159">
        <v>0</v>
      </c>
      <c r="BO50" s="160">
        <f t="shared" si="262"/>
        <v>0</v>
      </c>
      <c r="BP50" s="159">
        <f t="shared" si="299"/>
        <v>0</v>
      </c>
      <c r="BQ50" s="159">
        <f t="shared" si="300"/>
        <v>0</v>
      </c>
      <c r="BR50" s="160">
        <f t="shared" si="301"/>
        <v>0</v>
      </c>
      <c r="BS50" s="159">
        <v>0</v>
      </c>
      <c r="BT50" s="159">
        <v>0</v>
      </c>
      <c r="BU50" s="160">
        <f t="shared" si="358"/>
        <v>0</v>
      </c>
      <c r="BV50" s="159">
        <v>0</v>
      </c>
      <c r="BW50" s="159">
        <f t="shared" si="335"/>
        <v>0</v>
      </c>
      <c r="BX50" s="160">
        <f t="shared" si="359"/>
        <v>0</v>
      </c>
      <c r="BY50" s="159">
        <f t="shared" si="360"/>
        <v>0</v>
      </c>
      <c r="BZ50" s="159">
        <f t="shared" si="361"/>
        <v>0</v>
      </c>
      <c r="CA50" s="160">
        <f t="shared" si="362"/>
        <v>0</v>
      </c>
      <c r="CB50" s="159">
        <v>0</v>
      </c>
      <c r="CC50" s="159">
        <v>0</v>
      </c>
      <c r="CD50" s="160">
        <f t="shared" si="269"/>
        <v>0</v>
      </c>
      <c r="CE50" s="159">
        <v>0</v>
      </c>
      <c r="CF50" s="159">
        <f t="shared" si="307"/>
        <v>0</v>
      </c>
      <c r="CG50" s="160">
        <f t="shared" si="308"/>
        <v>0</v>
      </c>
      <c r="CH50" s="159">
        <f t="shared" si="270"/>
        <v>0</v>
      </c>
      <c r="CI50" s="159">
        <f t="shared" si="271"/>
        <v>0</v>
      </c>
      <c r="CJ50" s="160">
        <f t="shared" si="272"/>
        <v>0</v>
      </c>
      <c r="CK50" s="159">
        <v>0</v>
      </c>
      <c r="CL50" s="159">
        <v>0</v>
      </c>
      <c r="CM50" s="160">
        <f t="shared" si="273"/>
        <v>0</v>
      </c>
      <c r="CN50" s="159">
        <v>0</v>
      </c>
      <c r="CO50" s="159">
        <f t="shared" si="309"/>
        <v>0</v>
      </c>
      <c r="CP50" s="160">
        <f t="shared" si="274"/>
        <v>0</v>
      </c>
      <c r="CQ50" s="159">
        <f t="shared" si="275"/>
        <v>0</v>
      </c>
      <c r="CR50" s="159">
        <f t="shared" si="276"/>
        <v>0</v>
      </c>
      <c r="CS50" s="160">
        <f t="shared" si="277"/>
        <v>0</v>
      </c>
      <c r="CT50" s="230"/>
      <c r="CU50" s="226">
        <f t="shared" si="363"/>
        <v>0</v>
      </c>
      <c r="CV50" s="227">
        <f t="shared" si="364"/>
        <v>0</v>
      </c>
      <c r="CW50" s="230"/>
      <c r="CX50" s="228"/>
      <c r="CY50" s="229"/>
    </row>
    <row r="51" spans="1:103" ht="15.75" hidden="1" customHeight="1">
      <c r="A51" s="185"/>
      <c r="B51" s="156"/>
      <c r="C51" s="627"/>
      <c r="D51" s="158">
        <f t="shared" si="316"/>
        <v>0</v>
      </c>
      <c r="E51" s="159">
        <f t="shared" si="317"/>
        <v>0</v>
      </c>
      <c r="F51" s="160">
        <f t="shared" si="318"/>
        <v>0</v>
      </c>
      <c r="G51" s="161"/>
      <c r="H51" s="159">
        <f t="shared" si="319"/>
        <v>1</v>
      </c>
      <c r="I51" s="159">
        <f t="shared" si="320"/>
        <v>0</v>
      </c>
      <c r="J51" s="160">
        <f t="shared" si="321"/>
        <v>0</v>
      </c>
      <c r="K51" s="158">
        <f t="shared" si="322"/>
        <v>1</v>
      </c>
      <c r="L51" s="291">
        <f t="shared" si="323"/>
        <v>0</v>
      </c>
      <c r="M51" s="160">
        <f t="shared" si="324"/>
        <v>0</v>
      </c>
      <c r="N51" s="159"/>
      <c r="O51" s="159"/>
      <c r="P51" s="160">
        <f t="shared" si="281"/>
        <v>0</v>
      </c>
      <c r="Q51" s="291">
        <v>0</v>
      </c>
      <c r="R51" s="291">
        <v>0</v>
      </c>
      <c r="S51" s="160">
        <f t="shared" si="236"/>
        <v>0</v>
      </c>
      <c r="T51" s="159">
        <f t="shared" si="325"/>
        <v>0</v>
      </c>
      <c r="U51" s="159">
        <f t="shared" si="326"/>
        <v>0</v>
      </c>
      <c r="V51" s="160">
        <f t="shared" si="283"/>
        <v>0</v>
      </c>
      <c r="W51" s="593">
        <f t="shared" si="55"/>
        <v>0</v>
      </c>
      <c r="X51" s="593">
        <f t="shared" si="56"/>
        <v>0</v>
      </c>
      <c r="Y51" s="593">
        <f t="shared" si="57"/>
        <v>0</v>
      </c>
      <c r="Z51" s="159">
        <v>0</v>
      </c>
      <c r="AA51" s="159">
        <v>0</v>
      </c>
      <c r="AB51" s="160">
        <f t="shared" si="284"/>
        <v>0</v>
      </c>
      <c r="AC51" s="159">
        <f t="shared" si="312"/>
        <v>0</v>
      </c>
      <c r="AD51" s="159">
        <f t="shared" si="313"/>
        <v>0</v>
      </c>
      <c r="AE51" s="160">
        <f t="shared" si="285"/>
        <v>0</v>
      </c>
      <c r="AF51" s="159">
        <f t="shared" si="327"/>
        <v>0</v>
      </c>
      <c r="AG51" s="159">
        <f t="shared" si="328"/>
        <v>0</v>
      </c>
      <c r="AH51" s="160">
        <f t="shared" si="286"/>
        <v>0</v>
      </c>
      <c r="AI51" s="159">
        <v>0</v>
      </c>
      <c r="AJ51" s="159">
        <v>0</v>
      </c>
      <c r="AK51" s="160">
        <f t="shared" si="287"/>
        <v>0</v>
      </c>
      <c r="AL51" s="159">
        <f t="shared" si="314"/>
        <v>0</v>
      </c>
      <c r="AM51" s="159">
        <f>R51</f>
        <v>0</v>
      </c>
      <c r="AN51" s="160">
        <f t="shared" si="288"/>
        <v>0</v>
      </c>
      <c r="AO51" s="159">
        <f t="shared" si="329"/>
        <v>0</v>
      </c>
      <c r="AP51" s="159">
        <f t="shared" si="250"/>
        <v>0</v>
      </c>
      <c r="AQ51" s="160">
        <f t="shared" si="289"/>
        <v>0</v>
      </c>
      <c r="AR51" s="159">
        <v>0</v>
      </c>
      <c r="AS51" s="159">
        <v>0</v>
      </c>
      <c r="AT51" s="160">
        <f t="shared" si="290"/>
        <v>0</v>
      </c>
      <c r="AU51" s="159">
        <v>1</v>
      </c>
      <c r="AV51" s="159">
        <f t="shared" si="330"/>
        <v>0</v>
      </c>
      <c r="AW51" s="160">
        <f t="shared" si="293"/>
        <v>0</v>
      </c>
      <c r="AX51" s="159">
        <f t="shared" si="331"/>
        <v>1</v>
      </c>
      <c r="AY51" s="159">
        <f t="shared" si="332"/>
        <v>0</v>
      </c>
      <c r="AZ51" s="160">
        <f t="shared" si="294"/>
        <v>0</v>
      </c>
      <c r="BA51" s="159">
        <v>0</v>
      </c>
      <c r="BB51" s="159">
        <v>0</v>
      </c>
      <c r="BC51" s="160">
        <f t="shared" si="295"/>
        <v>0</v>
      </c>
      <c r="BD51" s="159">
        <v>0</v>
      </c>
      <c r="BE51" s="159">
        <v>0</v>
      </c>
      <c r="BF51" s="160">
        <f t="shared" si="258"/>
        <v>0</v>
      </c>
      <c r="BG51" s="159">
        <f t="shared" si="333"/>
        <v>0</v>
      </c>
      <c r="BH51" s="159">
        <f t="shared" si="334"/>
        <v>0</v>
      </c>
      <c r="BI51" s="160">
        <f t="shared" si="297"/>
        <v>0</v>
      </c>
      <c r="BJ51" s="159">
        <v>0</v>
      </c>
      <c r="BK51" s="159">
        <v>0</v>
      </c>
      <c r="BL51" s="160">
        <f t="shared" si="298"/>
        <v>0</v>
      </c>
      <c r="BM51" s="159">
        <v>0</v>
      </c>
      <c r="BN51" s="159">
        <v>0</v>
      </c>
      <c r="BO51" s="160">
        <f t="shared" si="262"/>
        <v>0</v>
      </c>
      <c r="BP51" s="159">
        <f t="shared" si="299"/>
        <v>0</v>
      </c>
      <c r="BQ51" s="159">
        <f t="shared" si="300"/>
        <v>0</v>
      </c>
      <c r="BR51" s="160">
        <f t="shared" si="301"/>
        <v>0</v>
      </c>
      <c r="BS51" s="159">
        <v>0</v>
      </c>
      <c r="BT51" s="159">
        <v>0</v>
      </c>
      <c r="BU51" s="160">
        <f t="shared" si="302"/>
        <v>0</v>
      </c>
      <c r="BV51" s="159">
        <v>0</v>
      </c>
      <c r="BW51" s="159">
        <f t="shared" si="335"/>
        <v>0</v>
      </c>
      <c r="BX51" s="160">
        <f t="shared" si="303"/>
        <v>0</v>
      </c>
      <c r="BY51" s="159">
        <f t="shared" si="304"/>
        <v>0</v>
      </c>
      <c r="BZ51" s="159">
        <f t="shared" si="305"/>
        <v>0</v>
      </c>
      <c r="CA51" s="160">
        <f t="shared" si="306"/>
        <v>0</v>
      </c>
      <c r="CB51" s="159">
        <v>0</v>
      </c>
      <c r="CC51" s="159">
        <v>0</v>
      </c>
      <c r="CD51" s="160">
        <f t="shared" si="269"/>
        <v>0</v>
      </c>
      <c r="CE51" s="159">
        <v>0</v>
      </c>
      <c r="CF51" s="159">
        <f t="shared" si="307"/>
        <v>0</v>
      </c>
      <c r="CG51" s="160">
        <f t="shared" si="308"/>
        <v>0</v>
      </c>
      <c r="CH51" s="159">
        <f t="shared" si="270"/>
        <v>0</v>
      </c>
      <c r="CI51" s="159">
        <f t="shared" si="271"/>
        <v>0</v>
      </c>
      <c r="CJ51" s="160">
        <f t="shared" si="272"/>
        <v>0</v>
      </c>
      <c r="CK51" s="159">
        <v>0</v>
      </c>
      <c r="CL51" s="159">
        <v>0</v>
      </c>
      <c r="CM51" s="160">
        <f t="shared" si="273"/>
        <v>0</v>
      </c>
      <c r="CN51" s="159">
        <v>0</v>
      </c>
      <c r="CO51" s="159">
        <f t="shared" si="309"/>
        <v>0</v>
      </c>
      <c r="CP51" s="160">
        <f t="shared" si="274"/>
        <v>0</v>
      </c>
      <c r="CQ51" s="159">
        <f t="shared" si="275"/>
        <v>0</v>
      </c>
      <c r="CR51" s="159">
        <f t="shared" si="276"/>
        <v>0</v>
      </c>
      <c r="CS51" s="160">
        <f t="shared" si="277"/>
        <v>0</v>
      </c>
      <c r="CT51" s="230"/>
      <c r="CU51" s="226">
        <f t="shared" si="310"/>
        <v>0</v>
      </c>
      <c r="CV51" s="227">
        <f t="shared" si="311"/>
        <v>0</v>
      </c>
      <c r="CW51" s="230"/>
      <c r="CX51" s="228"/>
      <c r="CY51" s="229"/>
    </row>
    <row r="52" spans="1:103" ht="15.75" hidden="1" customHeight="1">
      <c r="A52" s="185"/>
      <c r="B52" s="156"/>
      <c r="C52" s="212"/>
      <c r="D52" s="158">
        <f t="shared" si="316"/>
        <v>0</v>
      </c>
      <c r="E52" s="159">
        <f t="shared" si="317"/>
        <v>0</v>
      </c>
      <c r="F52" s="160">
        <f t="shared" si="318"/>
        <v>0</v>
      </c>
      <c r="G52" s="161"/>
      <c r="H52" s="159">
        <f t="shared" ref="H52:H56" si="365">Q52+AC52+AL52+AU52+BV52</f>
        <v>0</v>
      </c>
      <c r="I52" s="159">
        <f t="shared" si="320"/>
        <v>0</v>
      </c>
      <c r="J52" s="160">
        <f t="shared" ref="J52:J56" si="366">S52+AE52+AN52+AW52+BX52</f>
        <v>0</v>
      </c>
      <c r="K52" s="159">
        <f t="shared" ref="K52:K56" si="367">T52+AF52+AO52+AX52+BY52</f>
        <v>0</v>
      </c>
      <c r="L52" s="291">
        <f t="shared" si="323"/>
        <v>0</v>
      </c>
      <c r="M52" s="160">
        <f t="shared" ref="M52:M56" si="368">V52+AH52+AQ52+AZ52+CA52</f>
        <v>0</v>
      </c>
      <c r="N52" s="159"/>
      <c r="O52" s="159"/>
      <c r="P52" s="160">
        <f t="shared" si="281"/>
        <v>0</v>
      </c>
      <c r="Q52" s="291">
        <v>0</v>
      </c>
      <c r="R52" s="291">
        <v>0</v>
      </c>
      <c r="S52" s="160">
        <f t="shared" si="236"/>
        <v>0</v>
      </c>
      <c r="T52" s="159">
        <f t="shared" si="325"/>
        <v>0</v>
      </c>
      <c r="U52" s="159">
        <f t="shared" si="326"/>
        <v>0</v>
      </c>
      <c r="V52" s="160">
        <f t="shared" si="283"/>
        <v>0</v>
      </c>
      <c r="W52" s="593">
        <f t="shared" si="55"/>
        <v>0</v>
      </c>
      <c r="X52" s="593">
        <f t="shared" si="56"/>
        <v>0</v>
      </c>
      <c r="Y52" s="593">
        <f t="shared" si="57"/>
        <v>0</v>
      </c>
      <c r="Z52" s="159">
        <v>0</v>
      </c>
      <c r="AA52" s="159">
        <v>0</v>
      </c>
      <c r="AB52" s="160">
        <f t="shared" si="284"/>
        <v>0</v>
      </c>
      <c r="AC52" s="159">
        <v>0</v>
      </c>
      <c r="AD52" s="159">
        <v>0</v>
      </c>
      <c r="AE52" s="160">
        <f t="shared" si="285"/>
        <v>0</v>
      </c>
      <c r="AF52" s="159">
        <f t="shared" si="327"/>
        <v>0</v>
      </c>
      <c r="AG52" s="159">
        <f t="shared" si="328"/>
        <v>0</v>
      </c>
      <c r="AH52" s="160">
        <f t="shared" si="286"/>
        <v>0</v>
      </c>
      <c r="AI52" s="159">
        <v>0</v>
      </c>
      <c r="AJ52" s="159">
        <v>0</v>
      </c>
      <c r="AK52" s="160">
        <f t="shared" si="287"/>
        <v>0</v>
      </c>
      <c r="AL52" s="159">
        <v>0</v>
      </c>
      <c r="AM52" s="159">
        <v>0</v>
      </c>
      <c r="AN52" s="160">
        <f t="shared" si="288"/>
        <v>0</v>
      </c>
      <c r="AO52" s="159">
        <f t="shared" si="329"/>
        <v>0</v>
      </c>
      <c r="AP52" s="159">
        <f t="shared" si="250"/>
        <v>0</v>
      </c>
      <c r="AQ52" s="160">
        <f t="shared" si="289"/>
        <v>0</v>
      </c>
      <c r="AR52" s="159">
        <v>0</v>
      </c>
      <c r="AS52" s="159">
        <v>0</v>
      </c>
      <c r="AT52" s="160">
        <f t="shared" si="290"/>
        <v>0</v>
      </c>
      <c r="AU52" s="159">
        <v>0</v>
      </c>
      <c r="AV52" s="159">
        <v>0</v>
      </c>
      <c r="AW52" s="160">
        <f t="shared" si="293"/>
        <v>0</v>
      </c>
      <c r="AX52" s="159">
        <f t="shared" si="331"/>
        <v>0</v>
      </c>
      <c r="AY52" s="159">
        <f t="shared" si="332"/>
        <v>0</v>
      </c>
      <c r="AZ52" s="160">
        <f t="shared" si="294"/>
        <v>0</v>
      </c>
      <c r="BA52" s="159">
        <v>0</v>
      </c>
      <c r="BB52" s="159">
        <v>0</v>
      </c>
      <c r="BC52" s="160">
        <f t="shared" si="295"/>
        <v>0</v>
      </c>
      <c r="BD52" s="159">
        <v>0</v>
      </c>
      <c r="BE52" s="159">
        <v>0</v>
      </c>
      <c r="BF52" s="160">
        <f t="shared" si="258"/>
        <v>0</v>
      </c>
      <c r="BG52" s="159">
        <f t="shared" si="333"/>
        <v>0</v>
      </c>
      <c r="BH52" s="159">
        <f t="shared" si="334"/>
        <v>0</v>
      </c>
      <c r="BI52" s="160">
        <f t="shared" si="297"/>
        <v>0</v>
      </c>
      <c r="BJ52" s="159">
        <v>0</v>
      </c>
      <c r="BK52" s="159">
        <v>0</v>
      </c>
      <c r="BL52" s="160">
        <f t="shared" si="298"/>
        <v>0</v>
      </c>
      <c r="BM52" s="159">
        <v>0</v>
      </c>
      <c r="BN52" s="159">
        <v>0</v>
      </c>
      <c r="BO52" s="160">
        <f t="shared" si="262"/>
        <v>0</v>
      </c>
      <c r="BP52" s="159">
        <f t="shared" si="299"/>
        <v>0</v>
      </c>
      <c r="BQ52" s="159">
        <f t="shared" si="300"/>
        <v>0</v>
      </c>
      <c r="BR52" s="160">
        <f t="shared" si="301"/>
        <v>0</v>
      </c>
      <c r="BS52" s="159">
        <v>0</v>
      </c>
      <c r="BT52" s="159">
        <v>0</v>
      </c>
      <c r="BU52" s="160">
        <f t="shared" si="302"/>
        <v>0</v>
      </c>
      <c r="BV52" s="159">
        <v>0</v>
      </c>
      <c r="BW52" s="159">
        <v>0</v>
      </c>
      <c r="BX52" s="160">
        <f t="shared" si="303"/>
        <v>0</v>
      </c>
      <c r="BY52" s="159">
        <f t="shared" si="304"/>
        <v>0</v>
      </c>
      <c r="BZ52" s="159">
        <f t="shared" si="305"/>
        <v>0</v>
      </c>
      <c r="CA52" s="160">
        <f t="shared" si="306"/>
        <v>0</v>
      </c>
      <c r="CB52" s="159">
        <v>0</v>
      </c>
      <c r="CC52" s="159">
        <v>0</v>
      </c>
      <c r="CD52" s="160">
        <f t="shared" si="269"/>
        <v>0</v>
      </c>
      <c r="CE52" s="159">
        <v>0</v>
      </c>
      <c r="CF52" s="159">
        <v>0</v>
      </c>
      <c r="CG52" s="160">
        <f t="shared" si="308"/>
        <v>0</v>
      </c>
      <c r="CH52" s="159">
        <f t="shared" si="270"/>
        <v>0</v>
      </c>
      <c r="CI52" s="159">
        <f t="shared" si="271"/>
        <v>0</v>
      </c>
      <c r="CJ52" s="160">
        <f t="shared" si="272"/>
        <v>0</v>
      </c>
      <c r="CK52" s="159">
        <v>0</v>
      </c>
      <c r="CL52" s="159">
        <v>0</v>
      </c>
      <c r="CM52" s="160">
        <f t="shared" si="273"/>
        <v>0</v>
      </c>
      <c r="CN52" s="159">
        <v>0</v>
      </c>
      <c r="CO52" s="159">
        <v>0</v>
      </c>
      <c r="CP52" s="160">
        <f t="shared" si="274"/>
        <v>0</v>
      </c>
      <c r="CQ52" s="159">
        <f t="shared" si="275"/>
        <v>0</v>
      </c>
      <c r="CR52" s="159">
        <f t="shared" si="276"/>
        <v>0</v>
      </c>
      <c r="CS52" s="160">
        <f t="shared" si="277"/>
        <v>0</v>
      </c>
      <c r="CT52" s="230"/>
      <c r="CU52" s="226">
        <f t="shared" si="310"/>
        <v>0</v>
      </c>
      <c r="CV52" s="227">
        <f t="shared" si="311"/>
        <v>0</v>
      </c>
      <c r="CW52" s="230"/>
      <c r="CX52" s="228"/>
      <c r="CY52" s="229"/>
    </row>
    <row r="53" spans="1:103" ht="15.75" hidden="1" customHeight="1">
      <c r="A53" s="185"/>
      <c r="B53" s="156"/>
      <c r="C53" s="212"/>
      <c r="D53" s="158">
        <f t="shared" si="316"/>
        <v>0</v>
      </c>
      <c r="E53" s="159">
        <f t="shared" si="317"/>
        <v>0</v>
      </c>
      <c r="F53" s="160">
        <f t="shared" si="318"/>
        <v>0</v>
      </c>
      <c r="G53" s="161"/>
      <c r="H53" s="159">
        <f t="shared" si="365"/>
        <v>0</v>
      </c>
      <c r="I53" s="159">
        <f t="shared" si="320"/>
        <v>0</v>
      </c>
      <c r="J53" s="160">
        <f t="shared" si="366"/>
        <v>0</v>
      </c>
      <c r="K53" s="159">
        <f t="shared" si="367"/>
        <v>0</v>
      </c>
      <c r="L53" s="291">
        <f t="shared" si="323"/>
        <v>0</v>
      </c>
      <c r="M53" s="160">
        <f t="shared" si="368"/>
        <v>0</v>
      </c>
      <c r="N53" s="159"/>
      <c r="O53" s="159"/>
      <c r="P53" s="160">
        <f t="shared" si="281"/>
        <v>0</v>
      </c>
      <c r="Q53" s="291">
        <v>0</v>
      </c>
      <c r="R53" s="291">
        <v>0</v>
      </c>
      <c r="S53" s="160">
        <f t="shared" si="236"/>
        <v>0</v>
      </c>
      <c r="T53" s="159">
        <f t="shared" si="325"/>
        <v>0</v>
      </c>
      <c r="U53" s="159">
        <f t="shared" si="326"/>
        <v>0</v>
      </c>
      <c r="V53" s="160">
        <f t="shared" si="283"/>
        <v>0</v>
      </c>
      <c r="W53" s="593">
        <f t="shared" si="55"/>
        <v>0</v>
      </c>
      <c r="X53" s="593">
        <f t="shared" si="56"/>
        <v>0</v>
      </c>
      <c r="Y53" s="593">
        <f t="shared" si="57"/>
        <v>0</v>
      </c>
      <c r="Z53" s="159">
        <v>0</v>
      </c>
      <c r="AA53" s="159">
        <v>0</v>
      </c>
      <c r="AB53" s="160">
        <f t="shared" si="284"/>
        <v>0</v>
      </c>
      <c r="AC53" s="159">
        <v>0</v>
      </c>
      <c r="AD53" s="159">
        <v>0</v>
      </c>
      <c r="AE53" s="160">
        <f t="shared" si="285"/>
        <v>0</v>
      </c>
      <c r="AF53" s="159">
        <f t="shared" si="327"/>
        <v>0</v>
      </c>
      <c r="AG53" s="159">
        <f t="shared" si="328"/>
        <v>0</v>
      </c>
      <c r="AH53" s="160">
        <f t="shared" si="286"/>
        <v>0</v>
      </c>
      <c r="AI53" s="159">
        <v>0</v>
      </c>
      <c r="AJ53" s="159">
        <v>0</v>
      </c>
      <c r="AK53" s="160">
        <f t="shared" si="287"/>
        <v>0</v>
      </c>
      <c r="AL53" s="159">
        <v>0</v>
      </c>
      <c r="AM53" s="159">
        <v>0</v>
      </c>
      <c r="AN53" s="160">
        <f t="shared" si="288"/>
        <v>0</v>
      </c>
      <c r="AO53" s="159">
        <f t="shared" si="329"/>
        <v>0</v>
      </c>
      <c r="AP53" s="159">
        <f t="shared" si="250"/>
        <v>0</v>
      </c>
      <c r="AQ53" s="160">
        <f t="shared" si="289"/>
        <v>0</v>
      </c>
      <c r="AR53" s="159">
        <v>0</v>
      </c>
      <c r="AS53" s="159">
        <v>0</v>
      </c>
      <c r="AT53" s="160">
        <f t="shared" si="290"/>
        <v>0</v>
      </c>
      <c r="AU53" s="159">
        <v>0</v>
      </c>
      <c r="AV53" s="159">
        <v>0</v>
      </c>
      <c r="AW53" s="160">
        <f t="shared" si="293"/>
        <v>0</v>
      </c>
      <c r="AX53" s="159">
        <f t="shared" si="331"/>
        <v>0</v>
      </c>
      <c r="AY53" s="159">
        <f t="shared" si="332"/>
        <v>0</v>
      </c>
      <c r="AZ53" s="160">
        <f t="shared" si="294"/>
        <v>0</v>
      </c>
      <c r="BA53" s="159">
        <v>0</v>
      </c>
      <c r="BB53" s="159">
        <v>0</v>
      </c>
      <c r="BC53" s="160">
        <f t="shared" si="295"/>
        <v>0</v>
      </c>
      <c r="BD53" s="159">
        <v>0</v>
      </c>
      <c r="BE53" s="159">
        <v>0</v>
      </c>
      <c r="BF53" s="160">
        <f t="shared" si="258"/>
        <v>0</v>
      </c>
      <c r="BG53" s="159">
        <f t="shared" si="333"/>
        <v>0</v>
      </c>
      <c r="BH53" s="159">
        <f t="shared" si="334"/>
        <v>0</v>
      </c>
      <c r="BI53" s="160">
        <f t="shared" si="297"/>
        <v>0</v>
      </c>
      <c r="BJ53" s="159">
        <v>0</v>
      </c>
      <c r="BK53" s="159">
        <v>0</v>
      </c>
      <c r="BL53" s="160">
        <f t="shared" si="298"/>
        <v>0</v>
      </c>
      <c r="BM53" s="159">
        <v>0</v>
      </c>
      <c r="BN53" s="159">
        <v>0</v>
      </c>
      <c r="BO53" s="160">
        <f t="shared" si="262"/>
        <v>0</v>
      </c>
      <c r="BP53" s="159">
        <f t="shared" si="299"/>
        <v>0</v>
      </c>
      <c r="BQ53" s="159">
        <f t="shared" si="300"/>
        <v>0</v>
      </c>
      <c r="BR53" s="160">
        <f t="shared" si="301"/>
        <v>0</v>
      </c>
      <c r="BS53" s="159">
        <v>0</v>
      </c>
      <c r="BT53" s="159">
        <v>0</v>
      </c>
      <c r="BU53" s="160">
        <f t="shared" si="302"/>
        <v>0</v>
      </c>
      <c r="BV53" s="159">
        <v>0</v>
      </c>
      <c r="BW53" s="159">
        <v>0</v>
      </c>
      <c r="BX53" s="160">
        <f t="shared" si="303"/>
        <v>0</v>
      </c>
      <c r="BY53" s="159">
        <f t="shared" si="304"/>
        <v>0</v>
      </c>
      <c r="BZ53" s="159">
        <f t="shared" si="305"/>
        <v>0</v>
      </c>
      <c r="CA53" s="160">
        <f t="shared" si="306"/>
        <v>0</v>
      </c>
      <c r="CB53" s="159">
        <v>0</v>
      </c>
      <c r="CC53" s="159">
        <v>0</v>
      </c>
      <c r="CD53" s="160">
        <f t="shared" si="269"/>
        <v>0</v>
      </c>
      <c r="CE53" s="159">
        <v>0</v>
      </c>
      <c r="CF53" s="159">
        <v>0</v>
      </c>
      <c r="CG53" s="160">
        <f t="shared" si="308"/>
        <v>0</v>
      </c>
      <c r="CH53" s="159">
        <f t="shared" si="270"/>
        <v>0</v>
      </c>
      <c r="CI53" s="159">
        <f t="shared" si="271"/>
        <v>0</v>
      </c>
      <c r="CJ53" s="160">
        <f t="shared" si="272"/>
        <v>0</v>
      </c>
      <c r="CK53" s="159">
        <v>0</v>
      </c>
      <c r="CL53" s="159">
        <v>0</v>
      </c>
      <c r="CM53" s="160">
        <f t="shared" si="273"/>
        <v>0</v>
      </c>
      <c r="CN53" s="159">
        <v>0</v>
      </c>
      <c r="CO53" s="159">
        <v>0</v>
      </c>
      <c r="CP53" s="160">
        <f t="shared" si="274"/>
        <v>0</v>
      </c>
      <c r="CQ53" s="159">
        <f t="shared" si="275"/>
        <v>0</v>
      </c>
      <c r="CR53" s="159">
        <f t="shared" si="276"/>
        <v>0</v>
      </c>
      <c r="CS53" s="160">
        <f t="shared" si="277"/>
        <v>0</v>
      </c>
      <c r="CT53" s="230"/>
      <c r="CU53" s="226">
        <f t="shared" si="310"/>
        <v>0</v>
      </c>
      <c r="CV53" s="227">
        <f t="shared" si="311"/>
        <v>0</v>
      </c>
      <c r="CW53" s="230"/>
      <c r="CX53" s="228"/>
      <c r="CY53" s="229"/>
    </row>
    <row r="54" spans="1:103" ht="15.75" hidden="1" customHeight="1">
      <c r="A54" s="185"/>
      <c r="B54" s="156"/>
      <c r="C54" s="157"/>
      <c r="D54" s="158">
        <f t="shared" si="316"/>
        <v>0</v>
      </c>
      <c r="E54" s="159">
        <f t="shared" si="317"/>
        <v>0</v>
      </c>
      <c r="F54" s="160">
        <f t="shared" si="318"/>
        <v>0</v>
      </c>
      <c r="G54" s="161"/>
      <c r="H54" s="159">
        <f t="shared" si="365"/>
        <v>0</v>
      </c>
      <c r="I54" s="159">
        <f t="shared" si="320"/>
        <v>0</v>
      </c>
      <c r="J54" s="160">
        <f t="shared" si="366"/>
        <v>0</v>
      </c>
      <c r="K54" s="159">
        <f t="shared" si="367"/>
        <v>0</v>
      </c>
      <c r="L54" s="291">
        <f t="shared" si="323"/>
        <v>0</v>
      </c>
      <c r="M54" s="160">
        <f t="shared" si="368"/>
        <v>0</v>
      </c>
      <c r="N54" s="159"/>
      <c r="O54" s="159"/>
      <c r="P54" s="160">
        <f t="shared" si="281"/>
        <v>0</v>
      </c>
      <c r="Q54" s="291">
        <v>0</v>
      </c>
      <c r="R54" s="291">
        <v>0</v>
      </c>
      <c r="S54" s="160">
        <f t="shared" si="236"/>
        <v>0</v>
      </c>
      <c r="T54" s="159">
        <f t="shared" si="325"/>
        <v>0</v>
      </c>
      <c r="U54" s="159">
        <f t="shared" si="326"/>
        <v>0</v>
      </c>
      <c r="V54" s="160">
        <f t="shared" si="283"/>
        <v>0</v>
      </c>
      <c r="W54" s="593">
        <f t="shared" si="55"/>
        <v>0</v>
      </c>
      <c r="X54" s="593">
        <f t="shared" si="56"/>
        <v>0</v>
      </c>
      <c r="Y54" s="593">
        <f t="shared" si="57"/>
        <v>0</v>
      </c>
      <c r="Z54" s="159">
        <v>0</v>
      </c>
      <c r="AA54" s="159">
        <v>0</v>
      </c>
      <c r="AB54" s="160">
        <f t="shared" si="284"/>
        <v>0</v>
      </c>
      <c r="AC54" s="159">
        <v>0</v>
      </c>
      <c r="AD54" s="159">
        <v>0</v>
      </c>
      <c r="AE54" s="160">
        <f t="shared" si="285"/>
        <v>0</v>
      </c>
      <c r="AF54" s="159">
        <f t="shared" si="327"/>
        <v>0</v>
      </c>
      <c r="AG54" s="159">
        <f t="shared" si="328"/>
        <v>0</v>
      </c>
      <c r="AH54" s="160">
        <f t="shared" si="286"/>
        <v>0</v>
      </c>
      <c r="AI54" s="159">
        <v>0</v>
      </c>
      <c r="AJ54" s="159">
        <v>0</v>
      </c>
      <c r="AK54" s="160">
        <f t="shared" si="287"/>
        <v>0</v>
      </c>
      <c r="AL54" s="159">
        <v>0</v>
      </c>
      <c r="AM54" s="159">
        <v>0</v>
      </c>
      <c r="AN54" s="160">
        <f t="shared" si="288"/>
        <v>0</v>
      </c>
      <c r="AO54" s="159">
        <f t="shared" si="329"/>
        <v>0</v>
      </c>
      <c r="AP54" s="159">
        <f t="shared" si="250"/>
        <v>0</v>
      </c>
      <c r="AQ54" s="160">
        <f t="shared" si="289"/>
        <v>0</v>
      </c>
      <c r="AR54" s="159">
        <v>0</v>
      </c>
      <c r="AS54" s="159">
        <v>0</v>
      </c>
      <c r="AT54" s="160">
        <f t="shared" si="290"/>
        <v>0</v>
      </c>
      <c r="AU54" s="159">
        <v>0</v>
      </c>
      <c r="AV54" s="159">
        <v>0</v>
      </c>
      <c r="AW54" s="160">
        <f t="shared" si="293"/>
        <v>0</v>
      </c>
      <c r="AX54" s="159">
        <f t="shared" si="331"/>
        <v>0</v>
      </c>
      <c r="AY54" s="159">
        <f t="shared" si="332"/>
        <v>0</v>
      </c>
      <c r="AZ54" s="160">
        <f t="shared" si="294"/>
        <v>0</v>
      </c>
      <c r="BA54" s="159">
        <v>0</v>
      </c>
      <c r="BB54" s="159">
        <v>0</v>
      </c>
      <c r="BC54" s="160">
        <f t="shared" si="295"/>
        <v>0</v>
      </c>
      <c r="BD54" s="159">
        <v>0</v>
      </c>
      <c r="BE54" s="159">
        <v>0</v>
      </c>
      <c r="BF54" s="160">
        <f t="shared" si="258"/>
        <v>0</v>
      </c>
      <c r="BG54" s="159">
        <f t="shared" si="333"/>
        <v>0</v>
      </c>
      <c r="BH54" s="159">
        <f t="shared" si="334"/>
        <v>0</v>
      </c>
      <c r="BI54" s="160">
        <f t="shared" si="297"/>
        <v>0</v>
      </c>
      <c r="BJ54" s="159">
        <v>0</v>
      </c>
      <c r="BK54" s="159">
        <v>0</v>
      </c>
      <c r="BL54" s="160">
        <f t="shared" si="298"/>
        <v>0</v>
      </c>
      <c r="BM54" s="159">
        <v>0</v>
      </c>
      <c r="BN54" s="159">
        <v>0</v>
      </c>
      <c r="BO54" s="160">
        <f t="shared" si="262"/>
        <v>0</v>
      </c>
      <c r="BP54" s="159">
        <f t="shared" si="299"/>
        <v>0</v>
      </c>
      <c r="BQ54" s="159">
        <f t="shared" si="300"/>
        <v>0</v>
      </c>
      <c r="BR54" s="160">
        <f t="shared" si="301"/>
        <v>0</v>
      </c>
      <c r="BS54" s="159">
        <v>0</v>
      </c>
      <c r="BT54" s="159">
        <v>0</v>
      </c>
      <c r="BU54" s="160">
        <f t="shared" si="302"/>
        <v>0</v>
      </c>
      <c r="BV54" s="159">
        <v>0</v>
      </c>
      <c r="BW54" s="159">
        <v>0</v>
      </c>
      <c r="BX54" s="160">
        <f t="shared" si="303"/>
        <v>0</v>
      </c>
      <c r="BY54" s="159">
        <f t="shared" si="304"/>
        <v>0</v>
      </c>
      <c r="BZ54" s="159">
        <f t="shared" si="305"/>
        <v>0</v>
      </c>
      <c r="CA54" s="160">
        <f t="shared" si="306"/>
        <v>0</v>
      </c>
      <c r="CB54" s="159">
        <v>0</v>
      </c>
      <c r="CC54" s="159">
        <v>0</v>
      </c>
      <c r="CD54" s="160">
        <f t="shared" si="269"/>
        <v>0</v>
      </c>
      <c r="CE54" s="159">
        <v>0</v>
      </c>
      <c r="CF54" s="159">
        <v>0</v>
      </c>
      <c r="CG54" s="160">
        <f t="shared" si="308"/>
        <v>0</v>
      </c>
      <c r="CH54" s="159">
        <f t="shared" si="270"/>
        <v>0</v>
      </c>
      <c r="CI54" s="159">
        <f t="shared" si="271"/>
        <v>0</v>
      </c>
      <c r="CJ54" s="160">
        <f t="shared" si="272"/>
        <v>0</v>
      </c>
      <c r="CK54" s="159">
        <v>0</v>
      </c>
      <c r="CL54" s="159">
        <v>0</v>
      </c>
      <c r="CM54" s="160">
        <f t="shared" si="273"/>
        <v>0</v>
      </c>
      <c r="CN54" s="159">
        <v>0</v>
      </c>
      <c r="CO54" s="159">
        <v>0</v>
      </c>
      <c r="CP54" s="160">
        <f t="shared" si="274"/>
        <v>0</v>
      </c>
      <c r="CQ54" s="159">
        <f t="shared" si="275"/>
        <v>0</v>
      </c>
      <c r="CR54" s="159">
        <f t="shared" si="276"/>
        <v>0</v>
      </c>
      <c r="CS54" s="160">
        <f t="shared" si="277"/>
        <v>0</v>
      </c>
      <c r="CT54" s="230"/>
      <c r="CU54" s="226">
        <f t="shared" si="310"/>
        <v>0</v>
      </c>
      <c r="CV54" s="227">
        <f t="shared" si="311"/>
        <v>0</v>
      </c>
      <c r="CW54" s="230"/>
      <c r="CX54" s="228"/>
      <c r="CY54" s="229"/>
    </row>
    <row r="55" spans="1:103" ht="15.75" hidden="1" customHeight="1">
      <c r="A55" s="185"/>
      <c r="B55" s="156"/>
      <c r="C55" s="157"/>
      <c r="D55" s="158">
        <v>0</v>
      </c>
      <c r="E55" s="159">
        <v>0</v>
      </c>
      <c r="F55" s="160">
        <v>0</v>
      </c>
      <c r="G55" s="161"/>
      <c r="H55" s="159">
        <f t="shared" si="365"/>
        <v>0</v>
      </c>
      <c r="I55" s="159">
        <f>IFERROR(J55/H55,)</f>
        <v>0</v>
      </c>
      <c r="J55" s="160">
        <f t="shared" si="366"/>
        <v>0</v>
      </c>
      <c r="K55" s="159">
        <v>1</v>
      </c>
      <c r="L55" s="291">
        <f t="shared" si="323"/>
        <v>0</v>
      </c>
      <c r="M55" s="160">
        <f t="shared" si="368"/>
        <v>0</v>
      </c>
      <c r="N55" s="159"/>
      <c r="O55" s="159"/>
      <c r="P55" s="160">
        <v>0</v>
      </c>
      <c r="Q55" s="291"/>
      <c r="R55" s="291"/>
      <c r="S55" s="160"/>
      <c r="T55" s="159">
        <f>Q55</f>
        <v>0</v>
      </c>
      <c r="U55" s="159">
        <f>R55</f>
        <v>0</v>
      </c>
      <c r="V55" s="160">
        <f t="shared" ref="V55" si="369">T55*U55</f>
        <v>0</v>
      </c>
      <c r="W55" s="593"/>
      <c r="X55" s="593"/>
      <c r="Y55" s="593"/>
      <c r="Z55" s="159"/>
      <c r="AA55" s="159"/>
      <c r="AB55" s="160"/>
      <c r="AC55" s="159"/>
      <c r="AD55" s="159"/>
      <c r="AE55" s="160"/>
      <c r="AF55" s="159"/>
      <c r="AG55" s="159"/>
      <c r="AH55" s="621"/>
      <c r="AI55" s="159"/>
      <c r="AJ55" s="159"/>
      <c r="AK55" s="160"/>
      <c r="AL55" s="159"/>
      <c r="AM55" s="159"/>
      <c r="AN55" s="160"/>
      <c r="AO55" s="159"/>
      <c r="AP55" s="159"/>
      <c r="AQ55" s="621"/>
      <c r="AR55" s="159"/>
      <c r="AS55" s="159"/>
      <c r="AT55" s="160"/>
      <c r="AU55" s="159"/>
      <c r="AV55" s="159"/>
      <c r="AW55" s="160"/>
      <c r="AX55" s="159"/>
      <c r="AY55" s="159"/>
      <c r="AZ55" s="621"/>
      <c r="BA55" s="159"/>
      <c r="BB55" s="159"/>
      <c r="BC55" s="160"/>
      <c r="BD55" s="159"/>
      <c r="BE55" s="159"/>
      <c r="BF55" s="160"/>
      <c r="BG55" s="159"/>
      <c r="BH55" s="159"/>
      <c r="BI55" s="621"/>
      <c r="BJ55" s="159"/>
      <c r="BK55" s="159"/>
      <c r="BL55" s="160"/>
      <c r="BM55" s="159"/>
      <c r="BN55" s="159"/>
      <c r="BO55" s="160"/>
      <c r="BP55" s="159"/>
      <c r="BQ55" s="159"/>
      <c r="BR55" s="621"/>
      <c r="BS55" s="159"/>
      <c r="BT55" s="159"/>
      <c r="BU55" s="160"/>
      <c r="BV55" s="159"/>
      <c r="BW55" s="159"/>
      <c r="BX55" s="160"/>
      <c r="BY55" s="159"/>
      <c r="BZ55" s="159"/>
      <c r="CA55" s="621"/>
      <c r="CB55" s="159"/>
      <c r="CC55" s="159"/>
      <c r="CD55" s="160"/>
      <c r="CE55" s="159"/>
      <c r="CF55" s="159"/>
      <c r="CG55" s="160"/>
      <c r="CH55" s="159"/>
      <c r="CI55" s="159"/>
      <c r="CJ55" s="621"/>
      <c r="CK55" s="159"/>
      <c r="CL55" s="159"/>
      <c r="CM55" s="160"/>
      <c r="CN55" s="159"/>
      <c r="CO55" s="159"/>
      <c r="CP55" s="160"/>
      <c r="CQ55" s="159"/>
      <c r="CR55" s="159"/>
      <c r="CS55" s="621"/>
      <c r="CT55" s="230"/>
      <c r="CU55" s="226"/>
      <c r="CV55" s="227"/>
      <c r="CW55" s="230"/>
      <c r="CX55" s="228"/>
      <c r="CY55" s="229"/>
    </row>
    <row r="56" spans="1:103" ht="15.75" customHeight="1" thickBot="1">
      <c r="A56" s="138"/>
      <c r="B56" s="162"/>
      <c r="C56" s="188"/>
      <c r="D56" s="164">
        <f t="shared" si="316"/>
        <v>0</v>
      </c>
      <c r="E56" s="165">
        <f t="shared" si="317"/>
        <v>0</v>
      </c>
      <c r="F56" s="166">
        <f t="shared" si="318"/>
        <v>0</v>
      </c>
      <c r="G56" s="182"/>
      <c r="H56" s="165">
        <f t="shared" si="365"/>
        <v>0</v>
      </c>
      <c r="I56" s="165">
        <f t="shared" si="320"/>
        <v>0</v>
      </c>
      <c r="J56" s="166">
        <f t="shared" si="366"/>
        <v>0</v>
      </c>
      <c r="K56" s="165">
        <f t="shared" si="367"/>
        <v>0</v>
      </c>
      <c r="L56" s="820">
        <f t="shared" si="323"/>
        <v>0</v>
      </c>
      <c r="M56" s="166">
        <f t="shared" si="368"/>
        <v>0</v>
      </c>
      <c r="N56" s="164">
        <v>0</v>
      </c>
      <c r="O56" s="165">
        <v>0</v>
      </c>
      <c r="P56" s="166">
        <f t="shared" si="281"/>
        <v>0</v>
      </c>
      <c r="Q56" s="788">
        <v>0</v>
      </c>
      <c r="R56" s="789">
        <v>0</v>
      </c>
      <c r="S56" s="166">
        <f t="shared" ref="S56" si="370">Q56*R56</f>
        <v>0</v>
      </c>
      <c r="T56" s="200">
        <f t="shared" ref="T56" si="371">Q56</f>
        <v>0</v>
      </c>
      <c r="U56" s="200">
        <f t="shared" si="326"/>
        <v>0</v>
      </c>
      <c r="V56" s="201">
        <f t="shared" si="283"/>
        <v>0</v>
      </c>
      <c r="W56" s="593">
        <f t="shared" si="55"/>
        <v>0</v>
      </c>
      <c r="X56" s="593">
        <f t="shared" si="56"/>
        <v>0</v>
      </c>
      <c r="Y56" s="593">
        <f t="shared" si="57"/>
        <v>0</v>
      </c>
      <c r="Z56" s="164">
        <v>0</v>
      </c>
      <c r="AA56" s="165">
        <v>0</v>
      </c>
      <c r="AB56" s="166">
        <f t="shared" si="284"/>
        <v>0</v>
      </c>
      <c r="AC56" s="198">
        <v>0</v>
      </c>
      <c r="AD56" s="199">
        <v>0</v>
      </c>
      <c r="AE56" s="166">
        <f t="shared" si="285"/>
        <v>0</v>
      </c>
      <c r="AF56" s="200">
        <f t="shared" si="327"/>
        <v>0</v>
      </c>
      <c r="AG56" s="200">
        <f>U56</f>
        <v>0</v>
      </c>
      <c r="AH56" s="201">
        <f t="shared" si="286"/>
        <v>0</v>
      </c>
      <c r="AI56" s="164">
        <v>0</v>
      </c>
      <c r="AJ56" s="165">
        <v>0</v>
      </c>
      <c r="AK56" s="166">
        <f t="shared" si="287"/>
        <v>0</v>
      </c>
      <c r="AL56" s="198">
        <v>0</v>
      </c>
      <c r="AM56" s="199">
        <v>0</v>
      </c>
      <c r="AN56" s="166">
        <f t="shared" si="288"/>
        <v>0</v>
      </c>
      <c r="AO56" s="200">
        <f t="shared" si="329"/>
        <v>0</v>
      </c>
      <c r="AP56" s="200">
        <f>AG56</f>
        <v>0</v>
      </c>
      <c r="AQ56" s="201">
        <f t="shared" si="289"/>
        <v>0</v>
      </c>
      <c r="AR56" s="164">
        <v>0</v>
      </c>
      <c r="AS56" s="165">
        <v>0</v>
      </c>
      <c r="AT56" s="166">
        <f t="shared" si="290"/>
        <v>0</v>
      </c>
      <c r="AU56" s="198">
        <v>0</v>
      </c>
      <c r="AV56" s="199">
        <v>0</v>
      </c>
      <c r="AW56" s="166">
        <f t="shared" si="293"/>
        <v>0</v>
      </c>
      <c r="AX56" s="200">
        <f t="shared" si="331"/>
        <v>0</v>
      </c>
      <c r="AY56" s="200">
        <f>AP56</f>
        <v>0</v>
      </c>
      <c r="AZ56" s="201">
        <f t="shared" si="294"/>
        <v>0</v>
      </c>
      <c r="BA56" s="164">
        <v>0</v>
      </c>
      <c r="BB56" s="165">
        <v>0</v>
      </c>
      <c r="BC56" s="166">
        <f t="shared" ref="BC56" si="372">BA56*BB56</f>
        <v>0</v>
      </c>
      <c r="BD56" s="198">
        <v>0</v>
      </c>
      <c r="BE56" s="199">
        <v>0</v>
      </c>
      <c r="BF56" s="166">
        <f t="shared" ref="BF56" si="373">BD56*BE56</f>
        <v>0</v>
      </c>
      <c r="BG56" s="200">
        <f t="shared" ref="BG56" si="374">BD56</f>
        <v>0</v>
      </c>
      <c r="BH56" s="200">
        <f t="shared" ref="BH56" si="375">BE56</f>
        <v>0</v>
      </c>
      <c r="BI56" s="201">
        <f t="shared" ref="BI56" si="376">BG56*BH56</f>
        <v>0</v>
      </c>
      <c r="BJ56" s="164">
        <v>0</v>
      </c>
      <c r="BK56" s="165">
        <v>0</v>
      </c>
      <c r="BL56" s="166">
        <f t="shared" ref="BL56" si="377">BJ56*BK56</f>
        <v>0</v>
      </c>
      <c r="BM56" s="198">
        <v>0</v>
      </c>
      <c r="BN56" s="199">
        <v>0</v>
      </c>
      <c r="BO56" s="166">
        <f t="shared" ref="BO56" si="378">BM56*BN56</f>
        <v>0</v>
      </c>
      <c r="BP56" s="200">
        <f t="shared" ref="BP56" si="379">BM56</f>
        <v>0</v>
      </c>
      <c r="BQ56" s="200">
        <f>BH56</f>
        <v>0</v>
      </c>
      <c r="BR56" s="201">
        <f t="shared" ref="BR56" si="380">BP56*BQ56</f>
        <v>0</v>
      </c>
      <c r="BS56" s="164">
        <v>0</v>
      </c>
      <c r="BT56" s="165">
        <v>0</v>
      </c>
      <c r="BU56" s="166">
        <f t="shared" si="302"/>
        <v>0</v>
      </c>
      <c r="BV56" s="198">
        <v>0</v>
      </c>
      <c r="BW56" s="199">
        <v>0</v>
      </c>
      <c r="BX56" s="166">
        <f t="shared" si="303"/>
        <v>0</v>
      </c>
      <c r="BY56" s="200">
        <f t="shared" si="304"/>
        <v>0</v>
      </c>
      <c r="BZ56" s="200">
        <f t="shared" si="305"/>
        <v>0</v>
      </c>
      <c r="CA56" s="201">
        <f t="shared" si="306"/>
        <v>0</v>
      </c>
      <c r="CB56" s="164">
        <v>0</v>
      </c>
      <c r="CC56" s="165">
        <v>0</v>
      </c>
      <c r="CD56" s="166">
        <f t="shared" ref="CD56" si="381">CB56*CC56</f>
        <v>0</v>
      </c>
      <c r="CE56" s="198">
        <v>0</v>
      </c>
      <c r="CF56" s="199">
        <v>0</v>
      </c>
      <c r="CG56" s="166">
        <f t="shared" ref="CG56" si="382">CE56*CF56</f>
        <v>0</v>
      </c>
      <c r="CH56" s="200">
        <f t="shared" ref="CH56" si="383">CE56</f>
        <v>0</v>
      </c>
      <c r="CI56" s="200">
        <f t="shared" ref="CI56" si="384">CF56</f>
        <v>0</v>
      </c>
      <c r="CJ56" s="201">
        <f t="shared" ref="CJ56" si="385">CH56*CI56</f>
        <v>0</v>
      </c>
      <c r="CK56" s="164">
        <v>0</v>
      </c>
      <c r="CL56" s="165">
        <v>0</v>
      </c>
      <c r="CM56" s="166">
        <f t="shared" ref="CM56" si="386">CK56*CL56</f>
        <v>0</v>
      </c>
      <c r="CN56" s="198">
        <v>0</v>
      </c>
      <c r="CO56" s="199">
        <v>0</v>
      </c>
      <c r="CP56" s="166">
        <f t="shared" ref="CP56" si="387">CN56*CO56</f>
        <v>0</v>
      </c>
      <c r="CQ56" s="200">
        <f t="shared" ref="CQ56" si="388">CN56</f>
        <v>0</v>
      </c>
      <c r="CR56" s="200">
        <f t="shared" ref="CR56" si="389">CO56</f>
        <v>0</v>
      </c>
      <c r="CS56" s="201">
        <f t="shared" ref="CS56" si="390">CQ56*CR56</f>
        <v>0</v>
      </c>
      <c r="CT56" s="232"/>
      <c r="CU56" s="233">
        <f t="shared" si="310"/>
        <v>0</v>
      </c>
      <c r="CV56" s="234">
        <f t="shared" si="311"/>
        <v>0</v>
      </c>
      <c r="CW56" s="232"/>
      <c r="CX56" s="246"/>
      <c r="CY56" s="247"/>
    </row>
    <row r="57" spans="1:103" ht="15.75" customHeight="1" thickBot="1">
      <c r="A57" s="139"/>
      <c r="B57" s="189"/>
      <c r="C57" s="190"/>
      <c r="D57" s="191"/>
      <c r="E57" s="191"/>
      <c r="F57" s="192"/>
      <c r="G57" s="189"/>
      <c r="H57" s="191"/>
      <c r="I57" s="191"/>
      <c r="J57" s="192"/>
      <c r="K57" s="191"/>
      <c r="L57" s="792"/>
      <c r="M57" s="192"/>
      <c r="N57" s="191"/>
      <c r="O57" s="191"/>
      <c r="P57" s="192"/>
      <c r="Q57" s="792"/>
      <c r="R57" s="792"/>
      <c r="S57" s="192"/>
      <c r="T57" s="206"/>
      <c r="U57" s="206"/>
      <c r="V57" s="207"/>
      <c r="W57" s="593">
        <f t="shared" si="55"/>
        <v>0</v>
      </c>
      <c r="X57" s="593">
        <f t="shared" si="56"/>
        <v>0</v>
      </c>
      <c r="Y57" s="593">
        <f t="shared" si="57"/>
        <v>0</v>
      </c>
      <c r="Z57" s="191"/>
      <c r="AA57" s="191"/>
      <c r="AB57" s="192"/>
      <c r="AC57" s="191"/>
      <c r="AD57" s="191"/>
      <c r="AE57" s="192"/>
      <c r="AF57" s="206"/>
      <c r="AG57" s="206"/>
      <c r="AH57" s="207"/>
      <c r="AI57" s="191"/>
      <c r="AJ57" s="191"/>
      <c r="AK57" s="192"/>
      <c r="AL57" s="191"/>
      <c r="AM57" s="191"/>
      <c r="AN57" s="192"/>
      <c r="AO57" s="206"/>
      <c r="AP57" s="206"/>
      <c r="AQ57" s="207"/>
      <c r="AR57" s="191"/>
      <c r="AS57" s="191"/>
      <c r="AT57" s="192"/>
      <c r="AU57" s="191"/>
      <c r="AV57" s="191"/>
      <c r="AW57" s="192"/>
      <c r="AX57" s="206"/>
      <c r="AY57" s="206"/>
      <c r="AZ57" s="207"/>
      <c r="BA57" s="191"/>
      <c r="BB57" s="191"/>
      <c r="BC57" s="192"/>
      <c r="BD57" s="191"/>
      <c r="BE57" s="191"/>
      <c r="BF57" s="192"/>
      <c r="BG57" s="206"/>
      <c r="BH57" s="206"/>
      <c r="BI57" s="207"/>
      <c r="BJ57" s="191"/>
      <c r="BK57" s="191"/>
      <c r="BL57" s="192"/>
      <c r="BM57" s="191"/>
      <c r="BN57" s="191"/>
      <c r="BO57" s="192"/>
      <c r="BP57" s="206"/>
      <c r="BQ57" s="206"/>
      <c r="BR57" s="207"/>
      <c r="BS57" s="191"/>
      <c r="BT57" s="191"/>
      <c r="BU57" s="192"/>
      <c r="BV57" s="191"/>
      <c r="BW57" s="191"/>
      <c r="BX57" s="192"/>
      <c r="BY57" s="206"/>
      <c r="BZ57" s="206"/>
      <c r="CA57" s="207"/>
      <c r="CB57" s="191"/>
      <c r="CC57" s="191"/>
      <c r="CD57" s="192"/>
      <c r="CE57" s="191"/>
      <c r="CF57" s="191"/>
      <c r="CG57" s="192"/>
      <c r="CH57" s="206"/>
      <c r="CI57" s="206"/>
      <c r="CJ57" s="207"/>
      <c r="CK57" s="191"/>
      <c r="CL57" s="191"/>
      <c r="CM57" s="192"/>
      <c r="CN57" s="191"/>
      <c r="CO57" s="191"/>
      <c r="CP57" s="192"/>
      <c r="CQ57" s="206"/>
      <c r="CR57" s="206"/>
      <c r="CS57" s="207"/>
      <c r="CT57" s="232"/>
      <c r="CU57" s="191"/>
      <c r="CV57" s="191"/>
      <c r="CW57" s="232"/>
      <c r="CX57" s="248"/>
      <c r="CY57" s="248"/>
    </row>
    <row r="58" spans="1:103" ht="15.75" customHeight="1">
      <c r="A58" s="138"/>
      <c r="B58" s="1065" t="s">
        <v>273</v>
      </c>
      <c r="C58" s="1070" t="s">
        <v>274</v>
      </c>
      <c r="D58" s="1009" t="str">
        <f>AFEstatPref</f>
        <v>Historical</v>
      </c>
      <c r="E58" s="1010"/>
      <c r="F58" s="1011"/>
      <c r="G58" s="1041" t="str">
        <f>AFEstatSlc</f>
        <v>Proposed Original</v>
      </c>
      <c r="H58" s="1015"/>
      <c r="I58" s="1015"/>
      <c r="J58" s="1042"/>
      <c r="K58" s="1020" t="s">
        <v>275</v>
      </c>
      <c r="L58" s="1020"/>
      <c r="M58" s="1039"/>
      <c r="N58" s="1009" t="str">
        <f>AFEstatPref</f>
        <v>Historical</v>
      </c>
      <c r="O58" s="1010"/>
      <c r="P58" s="1011"/>
      <c r="Q58" s="1015" t="str">
        <f>AFEstatSlc</f>
        <v>Proposed Original</v>
      </c>
      <c r="R58" s="1015"/>
      <c r="S58" s="1016"/>
      <c r="T58" s="1019" t="s">
        <v>275</v>
      </c>
      <c r="U58" s="1020"/>
      <c r="V58" s="1021"/>
      <c r="W58" s="593">
        <f t="shared" si="55"/>
        <v>0</v>
      </c>
      <c r="X58" s="593">
        <f t="shared" si="56"/>
        <v>0</v>
      </c>
      <c r="Y58" s="593">
        <f t="shared" si="57"/>
        <v>0</v>
      </c>
      <c r="Z58" s="1009" t="str">
        <f>AFEstatPref</f>
        <v>Historical</v>
      </c>
      <c r="AA58" s="1010"/>
      <c r="AB58" s="1011"/>
      <c r="AC58" s="1015" t="str">
        <f>AFEstatSlc</f>
        <v>Proposed Original</v>
      </c>
      <c r="AD58" s="1015"/>
      <c r="AE58" s="1016"/>
      <c r="AF58" s="1019" t="s">
        <v>275</v>
      </c>
      <c r="AG58" s="1020"/>
      <c r="AH58" s="1021"/>
      <c r="AI58" s="1009" t="str">
        <f>AFEstatPref</f>
        <v>Historical</v>
      </c>
      <c r="AJ58" s="1010"/>
      <c r="AK58" s="1011"/>
      <c r="AL58" s="1015" t="str">
        <f>AFEstatSlc</f>
        <v>Proposed Original</v>
      </c>
      <c r="AM58" s="1015"/>
      <c r="AN58" s="1016"/>
      <c r="AO58" s="1019" t="s">
        <v>275</v>
      </c>
      <c r="AP58" s="1020"/>
      <c r="AQ58" s="1021"/>
      <c r="AR58" s="1009" t="str">
        <f>AFEstatPref</f>
        <v>Historical</v>
      </c>
      <c r="AS58" s="1010"/>
      <c r="AT58" s="1011"/>
      <c r="AU58" s="1015" t="str">
        <f>AFEstatSlc</f>
        <v>Proposed Original</v>
      </c>
      <c r="AV58" s="1015"/>
      <c r="AW58" s="1016"/>
      <c r="AX58" s="1019" t="s">
        <v>275</v>
      </c>
      <c r="AY58" s="1020"/>
      <c r="AZ58" s="1021"/>
      <c r="BA58" s="1009" t="str">
        <f>AFEstatPref</f>
        <v>Historical</v>
      </c>
      <c r="BB58" s="1010"/>
      <c r="BC58" s="1011"/>
      <c r="BD58" s="1015" t="str">
        <f>AFEstatSlc</f>
        <v>Proposed Original</v>
      </c>
      <c r="BE58" s="1015"/>
      <c r="BF58" s="1016"/>
      <c r="BG58" s="1019" t="s">
        <v>275</v>
      </c>
      <c r="BH58" s="1020"/>
      <c r="BI58" s="1021"/>
      <c r="BJ58" s="1009" t="str">
        <f>AFEstatPref</f>
        <v>Historical</v>
      </c>
      <c r="BK58" s="1010"/>
      <c r="BL58" s="1011"/>
      <c r="BM58" s="1015" t="str">
        <f>AFEstatSlc</f>
        <v>Proposed Original</v>
      </c>
      <c r="BN58" s="1015"/>
      <c r="BO58" s="1016"/>
      <c r="BP58" s="1019" t="s">
        <v>275</v>
      </c>
      <c r="BQ58" s="1020"/>
      <c r="BR58" s="1021"/>
      <c r="BS58" s="1009" t="str">
        <f>AFEstatPref</f>
        <v>Historical</v>
      </c>
      <c r="BT58" s="1010"/>
      <c r="BU58" s="1011"/>
      <c r="BV58" s="1015" t="str">
        <f>AFEstatSlc</f>
        <v>Proposed Original</v>
      </c>
      <c r="BW58" s="1015"/>
      <c r="BX58" s="1016"/>
      <c r="BY58" s="1019" t="s">
        <v>275</v>
      </c>
      <c r="BZ58" s="1020"/>
      <c r="CA58" s="1021"/>
      <c r="CB58" s="1009" t="str">
        <f>AFEstatPref</f>
        <v>Historical</v>
      </c>
      <c r="CC58" s="1010"/>
      <c r="CD58" s="1011"/>
      <c r="CE58" s="1015" t="str">
        <f>AFEstatSlc</f>
        <v>Proposed Original</v>
      </c>
      <c r="CF58" s="1015"/>
      <c r="CG58" s="1016"/>
      <c r="CH58" s="1019" t="s">
        <v>275</v>
      </c>
      <c r="CI58" s="1020"/>
      <c r="CJ58" s="1021"/>
      <c r="CK58" s="1009" t="str">
        <f>AFEstatPref</f>
        <v>Historical</v>
      </c>
      <c r="CL58" s="1010"/>
      <c r="CM58" s="1011"/>
      <c r="CN58" s="1015" t="str">
        <f>AFEstatSlc</f>
        <v>Proposed Original</v>
      </c>
      <c r="CO58" s="1015"/>
      <c r="CP58" s="1016"/>
      <c r="CQ58" s="1019" t="s">
        <v>275</v>
      </c>
      <c r="CR58" s="1020"/>
      <c r="CS58" s="1021"/>
      <c r="CT58" s="214"/>
      <c r="CU58" s="1051" t="s">
        <v>276</v>
      </c>
      <c r="CV58" s="1052"/>
      <c r="CW58" s="214"/>
      <c r="CX58" s="1060" t="s">
        <v>277</v>
      </c>
      <c r="CY58" s="1057" t="s">
        <v>278</v>
      </c>
    </row>
    <row r="59" spans="1:103" ht="15.75" customHeight="1" thickBot="1">
      <c r="A59" s="139"/>
      <c r="B59" s="1059"/>
      <c r="C59" s="1068"/>
      <c r="D59" s="1012"/>
      <c r="E59" s="1013"/>
      <c r="F59" s="1014"/>
      <c r="G59" s="1043"/>
      <c r="H59" s="1017"/>
      <c r="I59" s="1017"/>
      <c r="J59" s="1044"/>
      <c r="K59" s="1023"/>
      <c r="L59" s="1023"/>
      <c r="M59" s="1040"/>
      <c r="N59" s="1012"/>
      <c r="O59" s="1013"/>
      <c r="P59" s="1014"/>
      <c r="Q59" s="1017"/>
      <c r="R59" s="1017"/>
      <c r="S59" s="1018"/>
      <c r="T59" s="1022"/>
      <c r="U59" s="1023"/>
      <c r="V59" s="1024"/>
      <c r="W59" s="593">
        <f t="shared" si="55"/>
        <v>0</v>
      </c>
      <c r="X59" s="593">
        <f t="shared" si="56"/>
        <v>0</v>
      </c>
      <c r="Y59" s="593">
        <f t="shared" si="57"/>
        <v>0</v>
      </c>
      <c r="Z59" s="1012"/>
      <c r="AA59" s="1013"/>
      <c r="AB59" s="1014"/>
      <c r="AC59" s="1017"/>
      <c r="AD59" s="1017"/>
      <c r="AE59" s="1018"/>
      <c r="AF59" s="1022"/>
      <c r="AG59" s="1023"/>
      <c r="AH59" s="1024"/>
      <c r="AI59" s="1012"/>
      <c r="AJ59" s="1013"/>
      <c r="AK59" s="1014"/>
      <c r="AL59" s="1017"/>
      <c r="AM59" s="1017"/>
      <c r="AN59" s="1018"/>
      <c r="AO59" s="1022"/>
      <c r="AP59" s="1023"/>
      <c r="AQ59" s="1024"/>
      <c r="AR59" s="1012"/>
      <c r="AS59" s="1013"/>
      <c r="AT59" s="1014"/>
      <c r="AU59" s="1017"/>
      <c r="AV59" s="1017"/>
      <c r="AW59" s="1018"/>
      <c r="AX59" s="1022"/>
      <c r="AY59" s="1023"/>
      <c r="AZ59" s="1024"/>
      <c r="BA59" s="1012"/>
      <c r="BB59" s="1013"/>
      <c r="BC59" s="1014"/>
      <c r="BD59" s="1017"/>
      <c r="BE59" s="1017"/>
      <c r="BF59" s="1018"/>
      <c r="BG59" s="1022"/>
      <c r="BH59" s="1023"/>
      <c r="BI59" s="1024"/>
      <c r="BJ59" s="1012"/>
      <c r="BK59" s="1013"/>
      <c r="BL59" s="1014"/>
      <c r="BM59" s="1017"/>
      <c r="BN59" s="1017"/>
      <c r="BO59" s="1018"/>
      <c r="BP59" s="1022"/>
      <c r="BQ59" s="1023"/>
      <c r="BR59" s="1024"/>
      <c r="BS59" s="1012"/>
      <c r="BT59" s="1013"/>
      <c r="BU59" s="1014"/>
      <c r="BV59" s="1017"/>
      <c r="BW59" s="1017"/>
      <c r="BX59" s="1018"/>
      <c r="BY59" s="1022"/>
      <c r="BZ59" s="1023"/>
      <c r="CA59" s="1024"/>
      <c r="CB59" s="1012"/>
      <c r="CC59" s="1013"/>
      <c r="CD59" s="1014"/>
      <c r="CE59" s="1017"/>
      <c r="CF59" s="1017"/>
      <c r="CG59" s="1018"/>
      <c r="CH59" s="1022"/>
      <c r="CI59" s="1023"/>
      <c r="CJ59" s="1024"/>
      <c r="CK59" s="1012"/>
      <c r="CL59" s="1013"/>
      <c r="CM59" s="1014"/>
      <c r="CN59" s="1017"/>
      <c r="CO59" s="1017"/>
      <c r="CP59" s="1018"/>
      <c r="CQ59" s="1022"/>
      <c r="CR59" s="1023"/>
      <c r="CS59" s="1024"/>
      <c r="CT59" s="139"/>
      <c r="CU59" s="215" t="s">
        <v>279</v>
      </c>
      <c r="CV59" s="216" t="s">
        <v>280</v>
      </c>
      <c r="CW59" s="139"/>
      <c r="CX59" s="1059"/>
      <c r="CY59" s="1056"/>
    </row>
    <row r="60" spans="1:103" ht="15.75" customHeight="1">
      <c r="A60" s="138"/>
      <c r="B60" s="149">
        <v>6</v>
      </c>
      <c r="C60" s="150" t="s">
        <v>291</v>
      </c>
      <c r="D60" s="151" t="s">
        <v>283</v>
      </c>
      <c r="E60" s="152" t="s">
        <v>284</v>
      </c>
      <c r="F60" s="153">
        <f>SUM(F61:F88)</f>
        <v>0</v>
      </c>
      <c r="G60" s="154" t="s">
        <v>285</v>
      </c>
      <c r="H60" s="152" t="s">
        <v>283</v>
      </c>
      <c r="I60" s="152" t="s">
        <v>284</v>
      </c>
      <c r="J60" s="153">
        <f>SUM(J61:J88)</f>
        <v>248319.26753298129</v>
      </c>
      <c r="K60" s="151" t="s">
        <v>283</v>
      </c>
      <c r="L60" s="787" t="s">
        <v>284</v>
      </c>
      <c r="M60" s="153">
        <f>SUM(M61:M88)</f>
        <v>244124.68531114038</v>
      </c>
      <c r="N60" s="151" t="s">
        <v>283</v>
      </c>
      <c r="O60" s="152" t="s">
        <v>284</v>
      </c>
      <c r="P60" s="153">
        <f>SUM(P61:P88)</f>
        <v>0</v>
      </c>
      <c r="Q60" s="787" t="s">
        <v>283</v>
      </c>
      <c r="R60" s="787" t="s">
        <v>284</v>
      </c>
      <c r="S60" s="153">
        <f>SUM(S61:S88)</f>
        <v>41994.86559684854</v>
      </c>
      <c r="T60" s="204" t="s">
        <v>283</v>
      </c>
      <c r="U60" s="205" t="s">
        <v>284</v>
      </c>
      <c r="V60" s="153">
        <f>SUM(V61:V88)</f>
        <v>41285.492867172041</v>
      </c>
      <c r="W60" s="593">
        <f t="shared" si="55"/>
        <v>0</v>
      </c>
      <c r="X60" s="593">
        <f t="shared" si="56"/>
        <v>0</v>
      </c>
      <c r="Y60" s="593">
        <f t="shared" si="57"/>
        <v>-709.37272967649915</v>
      </c>
      <c r="Z60" s="151" t="s">
        <v>283</v>
      </c>
      <c r="AA60" s="152" t="s">
        <v>284</v>
      </c>
      <c r="AB60" s="153">
        <f>SUM(AB61:AB88)</f>
        <v>0</v>
      </c>
      <c r="AC60" s="152" t="s">
        <v>283</v>
      </c>
      <c r="AD60" s="152" t="s">
        <v>284</v>
      </c>
      <c r="AE60" s="153">
        <f>SUM(AE61:AE88)</f>
        <v>41994.86559684854</v>
      </c>
      <c r="AF60" s="204" t="s">
        <v>283</v>
      </c>
      <c r="AG60" s="205" t="s">
        <v>284</v>
      </c>
      <c r="AH60" s="153">
        <f>SUM(AH61:AH88)</f>
        <v>41285.492867172041</v>
      </c>
      <c r="AI60" s="151" t="s">
        <v>283</v>
      </c>
      <c r="AJ60" s="152" t="s">
        <v>284</v>
      </c>
      <c r="AK60" s="153">
        <f>SUM(AK61:AK88)</f>
        <v>0</v>
      </c>
      <c r="AL60" s="152" t="s">
        <v>283</v>
      </c>
      <c r="AM60" s="152" t="s">
        <v>284</v>
      </c>
      <c r="AN60" s="153">
        <f>SUM(AN61:AN88)</f>
        <v>41994.86559684854</v>
      </c>
      <c r="AO60" s="204" t="s">
        <v>283</v>
      </c>
      <c r="AP60" s="205" t="s">
        <v>284</v>
      </c>
      <c r="AQ60" s="153">
        <f>SUM(AQ61:AQ88)</f>
        <v>41285.492867172041</v>
      </c>
      <c r="AR60" s="151" t="s">
        <v>283</v>
      </c>
      <c r="AS60" s="152" t="s">
        <v>284</v>
      </c>
      <c r="AT60" s="153">
        <f>SUM(AT61:AT88)</f>
        <v>0</v>
      </c>
      <c r="AU60" s="152" t="s">
        <v>283</v>
      </c>
      <c r="AV60" s="152" t="s">
        <v>284</v>
      </c>
      <c r="AW60" s="153">
        <f>SUM(AW61:AW88)</f>
        <v>41994.86559684854</v>
      </c>
      <c r="AX60" s="204" t="s">
        <v>283</v>
      </c>
      <c r="AY60" s="205" t="s">
        <v>284</v>
      </c>
      <c r="AZ60" s="153">
        <f>SUM(AZ61:AZ88)</f>
        <v>41285.492867172041</v>
      </c>
      <c r="BA60" s="151" t="s">
        <v>283</v>
      </c>
      <c r="BB60" s="152" t="s">
        <v>284</v>
      </c>
      <c r="BC60" s="153">
        <f>SUM(BC61:BC88)</f>
        <v>0</v>
      </c>
      <c r="BD60" s="152" t="s">
        <v>283</v>
      </c>
      <c r="BE60" s="152" t="s">
        <v>284</v>
      </c>
      <c r="BF60" s="153">
        <f>SUM(BF61:BF88)</f>
        <v>40169.902572793559</v>
      </c>
      <c r="BG60" s="204" t="s">
        <v>283</v>
      </c>
      <c r="BH60" s="205" t="s">
        <v>284</v>
      </c>
      <c r="BI60" s="153">
        <f>SUM(BI61:BI88)</f>
        <v>39491.356921226099</v>
      </c>
      <c r="BJ60" s="151" t="s">
        <v>283</v>
      </c>
      <c r="BK60" s="152" t="s">
        <v>284</v>
      </c>
      <c r="BL60" s="153">
        <f>SUM(BL61:BL88)</f>
        <v>0</v>
      </c>
      <c r="BM60" s="152" t="s">
        <v>283</v>
      </c>
      <c r="BN60" s="152" t="s">
        <v>284</v>
      </c>
      <c r="BO60" s="153">
        <f>SUM(BO61:BO88)</f>
        <v>40169.902572793559</v>
      </c>
      <c r="BP60" s="204" t="s">
        <v>283</v>
      </c>
      <c r="BQ60" s="205" t="s">
        <v>284</v>
      </c>
      <c r="BR60" s="153">
        <f>SUM(BR61:BR88)</f>
        <v>39491.356921226099</v>
      </c>
      <c r="BS60" s="151" t="s">
        <v>283</v>
      </c>
      <c r="BT60" s="152" t="s">
        <v>284</v>
      </c>
      <c r="BU60" s="153">
        <f>SUM(BU61:BU88)</f>
        <v>0</v>
      </c>
      <c r="BV60" s="152" t="s">
        <v>283</v>
      </c>
      <c r="BW60" s="152" t="s">
        <v>284</v>
      </c>
      <c r="BX60" s="153">
        <f>SUM(BX61:BX88)</f>
        <v>0</v>
      </c>
      <c r="BY60" s="204" t="s">
        <v>283</v>
      </c>
      <c r="BZ60" s="205" t="s">
        <v>284</v>
      </c>
      <c r="CA60" s="153">
        <f>SUM(CA61:CA88)</f>
        <v>0</v>
      </c>
      <c r="CB60" s="151" t="s">
        <v>283</v>
      </c>
      <c r="CC60" s="152" t="s">
        <v>284</v>
      </c>
      <c r="CD60" s="153">
        <f>SUM(CD61:CD88)</f>
        <v>0</v>
      </c>
      <c r="CE60" s="152" t="s">
        <v>283</v>
      </c>
      <c r="CF60" s="152" t="s">
        <v>284</v>
      </c>
      <c r="CG60" s="153">
        <f>SUM(CG61:CG88)</f>
        <v>0</v>
      </c>
      <c r="CH60" s="204" t="s">
        <v>283</v>
      </c>
      <c r="CI60" s="205" t="s">
        <v>284</v>
      </c>
      <c r="CJ60" s="153">
        <f>SUM(CJ61:CJ88)</f>
        <v>0</v>
      </c>
      <c r="CK60" s="151" t="s">
        <v>283</v>
      </c>
      <c r="CL60" s="152" t="s">
        <v>284</v>
      </c>
      <c r="CM60" s="153">
        <f>SUM(CM61:CM88)</f>
        <v>0</v>
      </c>
      <c r="CN60" s="152" t="s">
        <v>283</v>
      </c>
      <c r="CO60" s="152" t="s">
        <v>284</v>
      </c>
      <c r="CP60" s="153">
        <f>SUM(CP61:CP88)</f>
        <v>0</v>
      </c>
      <c r="CQ60" s="204" t="s">
        <v>283</v>
      </c>
      <c r="CR60" s="205" t="s">
        <v>284</v>
      </c>
      <c r="CS60" s="153">
        <f>SUM(CS61:CS88)</f>
        <v>0</v>
      </c>
      <c r="CT60" s="196"/>
      <c r="CU60" s="221"/>
      <c r="CV60" s="243"/>
      <c r="CW60" s="196"/>
      <c r="CX60" s="244"/>
      <c r="CY60" s="245"/>
    </row>
    <row r="61" spans="1:103" ht="15.75" customHeight="1">
      <c r="A61" s="185"/>
      <c r="B61" s="156"/>
      <c r="C61" s="212" t="s">
        <v>717</v>
      </c>
      <c r="D61" s="158">
        <f t="shared" ref="D61:D66" si="391">N61+Z61+AI61+AR61+BS61</f>
        <v>0</v>
      </c>
      <c r="E61" s="159">
        <f t="shared" ref="E61:E66" si="392">IFERROR(F61/D61,)</f>
        <v>0</v>
      </c>
      <c r="F61" s="160">
        <f t="shared" ref="F61:F66" si="393">P61+AB61+AK61+AT61+BU61</f>
        <v>0</v>
      </c>
      <c r="G61" s="161"/>
      <c r="H61" s="159">
        <f t="shared" ref="H61:H66" si="394">Q61+AC61+AL61+AU61+BD61+BM61</f>
        <v>6</v>
      </c>
      <c r="I61" s="610">
        <f t="shared" ref="I61:I66" si="395">IFERROR(J61/H61,)</f>
        <v>6504.4798373983713</v>
      </c>
      <c r="J61" s="160">
        <f t="shared" ref="J61:J66" si="396">S61+AE61+AN61+AW61+BF61+BO61</f>
        <v>39026.879024390226</v>
      </c>
      <c r="K61" s="158">
        <f t="shared" ref="K61:K66" si="397">T61+AF61+AO61+AX61+BG61+BP61+BY61+CH61+CQ61</f>
        <v>6</v>
      </c>
      <c r="L61" s="822">
        <f t="shared" ref="L61:L66" si="398">IFERROR(M61/K61,)</f>
        <v>6394.6068671720468</v>
      </c>
      <c r="M61" s="160">
        <f t="shared" ref="M61:M66" si="399">V61+AH61+AQ61+AZ61+BI61+BR61</f>
        <v>38367.641203032283</v>
      </c>
      <c r="N61" s="159">
        <v>0</v>
      </c>
      <c r="O61" s="159">
        <v>0</v>
      </c>
      <c r="P61" s="160">
        <f t="shared" ref="P61:P88" si="400">N61*O61</f>
        <v>0</v>
      </c>
      <c r="Q61" s="291">
        <v>1</v>
      </c>
      <c r="R61" s="291">
        <v>6504.4798373983704</v>
      </c>
      <c r="S61" s="160">
        <f t="shared" ref="S61:S68" si="401">Q61*R61</f>
        <v>6504.4798373983704</v>
      </c>
      <c r="T61" s="159">
        <f t="shared" ref="T61:T66" si="402">Q61</f>
        <v>1</v>
      </c>
      <c r="U61" s="610">
        <f t="shared" ref="U61:U66" si="403">(R61*14550)/14800</f>
        <v>6394.6068671720468</v>
      </c>
      <c r="V61" s="160">
        <f t="shared" ref="V61:V88" si="404">T61*U61</f>
        <v>6394.6068671720468</v>
      </c>
      <c r="W61" s="593">
        <f t="shared" si="55"/>
        <v>0</v>
      </c>
      <c r="X61" s="593">
        <f t="shared" si="56"/>
        <v>-109.87297022632356</v>
      </c>
      <c r="Y61" s="593">
        <f t="shared" si="57"/>
        <v>-109.87297022632356</v>
      </c>
      <c r="Z61" s="159">
        <v>0</v>
      </c>
      <c r="AA61" s="159">
        <v>0</v>
      </c>
      <c r="AB61" s="160">
        <f t="shared" ref="AB61:AB88" si="405">Z61*AA61</f>
        <v>0</v>
      </c>
      <c r="AC61" s="159">
        <f>Q61</f>
        <v>1</v>
      </c>
      <c r="AD61" s="159">
        <f>R61</f>
        <v>6504.4798373983704</v>
      </c>
      <c r="AE61" s="160">
        <f t="shared" ref="AE61:AE88" si="406">AC61*AD61</f>
        <v>6504.4798373983704</v>
      </c>
      <c r="AF61" s="159">
        <f t="shared" ref="AF61:AF66" si="407">T61</f>
        <v>1</v>
      </c>
      <c r="AG61" s="159">
        <f t="shared" ref="AG61:AG66" si="408">U61</f>
        <v>6394.6068671720468</v>
      </c>
      <c r="AH61" s="160">
        <f t="shared" ref="AH61:AH88" si="409">AF61*AG61</f>
        <v>6394.6068671720468</v>
      </c>
      <c r="AI61" s="159">
        <v>0</v>
      </c>
      <c r="AJ61" s="159">
        <v>0</v>
      </c>
      <c r="AK61" s="160">
        <f t="shared" ref="AK61:AK88" si="410">AI61*AJ61</f>
        <v>0</v>
      </c>
      <c r="AL61" s="159">
        <f>Q61</f>
        <v>1</v>
      </c>
      <c r="AM61" s="159">
        <f>R61</f>
        <v>6504.4798373983704</v>
      </c>
      <c r="AN61" s="160">
        <f t="shared" ref="AN61:AN88" si="411">AL61*AM61</f>
        <v>6504.4798373983704</v>
      </c>
      <c r="AO61" s="159">
        <f t="shared" ref="AO61:AO66" si="412">AL61</f>
        <v>1</v>
      </c>
      <c r="AP61" s="159">
        <f t="shared" ref="AP61:AP88" si="413">AG61</f>
        <v>6394.6068671720468</v>
      </c>
      <c r="AQ61" s="160">
        <f t="shared" ref="AQ61:AQ88" si="414">AO61*AP61</f>
        <v>6394.6068671720468</v>
      </c>
      <c r="AR61" s="159">
        <v>0</v>
      </c>
      <c r="AS61" s="159">
        <v>0</v>
      </c>
      <c r="AT61" s="160">
        <f t="shared" ref="AT61:AT88" si="415">AR61*AS61</f>
        <v>0</v>
      </c>
      <c r="AU61" s="159">
        <f t="shared" ref="AU61:AU66" si="416">AO61</f>
        <v>1</v>
      </c>
      <c r="AV61" s="159">
        <f t="shared" ref="AV61:AV66" si="417">R61</f>
        <v>6504.4798373983704</v>
      </c>
      <c r="AW61" s="160">
        <f t="shared" ref="AW61:AW88" si="418">AU61*AV61</f>
        <v>6504.4798373983704</v>
      </c>
      <c r="AX61" s="159">
        <f t="shared" ref="AX61:AX66" si="419">AO61</f>
        <v>1</v>
      </c>
      <c r="AY61" s="159">
        <f t="shared" ref="AY61:AY66" si="420">AP61</f>
        <v>6394.6068671720468</v>
      </c>
      <c r="AZ61" s="160">
        <f t="shared" ref="AZ61:AZ88" si="421">AX61*AY61</f>
        <v>6394.6068671720468</v>
      </c>
      <c r="BA61" s="159">
        <v>0</v>
      </c>
      <c r="BB61" s="159">
        <v>0</v>
      </c>
      <c r="BC61" s="160">
        <f t="shared" ref="BC61:BC68" si="422">BA61*BB61</f>
        <v>0</v>
      </c>
      <c r="BD61" s="159">
        <v>1</v>
      </c>
      <c r="BE61" s="610">
        <v>6504.4798373983704</v>
      </c>
      <c r="BF61" s="160">
        <f t="shared" ref="BF61:BF68" si="423">BD61*BE61</f>
        <v>6504.4798373983704</v>
      </c>
      <c r="BG61" s="159">
        <f t="shared" ref="BG61:BG66" si="424">BD61</f>
        <v>1</v>
      </c>
      <c r="BH61" s="610">
        <f>AY61</f>
        <v>6394.6068671720468</v>
      </c>
      <c r="BI61" s="160">
        <f t="shared" ref="BI61:BI68" si="425">BG61*BH61</f>
        <v>6394.6068671720468</v>
      </c>
      <c r="BJ61" s="159">
        <v>0</v>
      </c>
      <c r="BK61" s="159">
        <v>0</v>
      </c>
      <c r="BL61" s="160">
        <f t="shared" ref="BL61:BL68" si="426">BJ61*BK61</f>
        <v>0</v>
      </c>
      <c r="BM61" s="159">
        <v>1</v>
      </c>
      <c r="BN61" s="159">
        <v>6504.4798373983704</v>
      </c>
      <c r="BO61" s="160">
        <f t="shared" ref="BO61:BO68" si="427">BM61*BN61</f>
        <v>6504.4798373983704</v>
      </c>
      <c r="BP61" s="159">
        <f t="shared" ref="BP61:BP66" si="428">BG61</f>
        <v>1</v>
      </c>
      <c r="BQ61" s="159">
        <f t="shared" ref="BQ61:BQ66" si="429">BH61</f>
        <v>6394.6068671720468</v>
      </c>
      <c r="BR61" s="160">
        <f t="shared" ref="BR61:BR68" si="430">BP61*BQ61</f>
        <v>6394.6068671720468</v>
      </c>
      <c r="BS61" s="159">
        <v>0</v>
      </c>
      <c r="BT61" s="159">
        <v>0</v>
      </c>
      <c r="BU61" s="160">
        <f t="shared" ref="BU61:BU88" si="431">BS61*BT61</f>
        <v>0</v>
      </c>
      <c r="BV61" s="159">
        <v>0</v>
      </c>
      <c r="BW61" s="159">
        <v>0</v>
      </c>
      <c r="BX61" s="160">
        <f t="shared" ref="BX61:BX88" si="432">BV61*BW61</f>
        <v>0</v>
      </c>
      <c r="BY61" s="159">
        <f>BV61</f>
        <v>0</v>
      </c>
      <c r="BZ61" s="159">
        <f t="shared" ref="BZ61:BZ88" si="433">BW61</f>
        <v>0</v>
      </c>
      <c r="CA61" s="160">
        <f t="shared" ref="CA61:CA88" si="434">BY61*BZ61</f>
        <v>0</v>
      </c>
      <c r="CB61" s="159">
        <v>0</v>
      </c>
      <c r="CC61" s="159">
        <v>0</v>
      </c>
      <c r="CD61" s="160">
        <f t="shared" ref="CD61:CD68" si="435">CB61*CC61</f>
        <v>0</v>
      </c>
      <c r="CE61" s="159">
        <f>BV61</f>
        <v>0</v>
      </c>
      <c r="CF61" s="159">
        <f>BW61</f>
        <v>0</v>
      </c>
      <c r="CG61" s="160">
        <f t="shared" ref="CG61:CG68" si="436">CE61*CF61</f>
        <v>0</v>
      </c>
      <c r="CH61" s="159">
        <f>CE61</f>
        <v>0</v>
      </c>
      <c r="CI61" s="159">
        <f t="shared" ref="CI61:CI68" si="437">CF61</f>
        <v>0</v>
      </c>
      <c r="CJ61" s="160">
        <f t="shared" ref="CJ61:CJ68" si="438">CH61*CI61</f>
        <v>0</v>
      </c>
      <c r="CK61" s="159">
        <v>0</v>
      </c>
      <c r="CL61" s="159">
        <v>0</v>
      </c>
      <c r="CM61" s="160">
        <f t="shared" ref="CM61:CM68" si="439">CK61*CL61</f>
        <v>0</v>
      </c>
      <c r="CN61" s="159">
        <f>BV61</f>
        <v>0</v>
      </c>
      <c r="CO61" s="159">
        <f>BW61</f>
        <v>0</v>
      </c>
      <c r="CP61" s="160">
        <f t="shared" ref="CP61:CP68" si="440">CN61*CO61</f>
        <v>0</v>
      </c>
      <c r="CQ61" s="159">
        <f>CN61</f>
        <v>0</v>
      </c>
      <c r="CR61" s="159">
        <f t="shared" ref="CR61:CR68" si="441">CO61</f>
        <v>0</v>
      </c>
      <c r="CS61" s="160">
        <f t="shared" ref="CS61:CS68" si="442">CQ61*CR61</f>
        <v>0</v>
      </c>
      <c r="CT61" s="230"/>
      <c r="CU61" s="226">
        <f>K61-H61</f>
        <v>0</v>
      </c>
      <c r="CV61" s="227">
        <f t="shared" ref="CV61:CV88" si="443">L61-I61</f>
        <v>-109.87297022632447</v>
      </c>
      <c r="CW61" s="230"/>
      <c r="CX61" s="228"/>
      <c r="CY61" s="229"/>
    </row>
    <row r="62" spans="1:103" ht="15.75" customHeight="1">
      <c r="A62" s="185"/>
      <c r="B62" s="156"/>
      <c r="C62" s="212" t="s">
        <v>815</v>
      </c>
      <c r="D62" s="158">
        <f t="shared" si="391"/>
        <v>0</v>
      </c>
      <c r="E62" s="159">
        <f t="shared" si="392"/>
        <v>0</v>
      </c>
      <c r="F62" s="160">
        <f t="shared" si="393"/>
        <v>0</v>
      </c>
      <c r="G62" s="161"/>
      <c r="H62" s="159">
        <f t="shared" si="394"/>
        <v>8</v>
      </c>
      <c r="I62" s="610">
        <f t="shared" si="395"/>
        <v>131.49044673539518</v>
      </c>
      <c r="J62" s="160">
        <f t="shared" si="396"/>
        <v>1051.9235738831615</v>
      </c>
      <c r="K62" s="158">
        <f t="shared" si="397"/>
        <v>8</v>
      </c>
      <c r="L62" s="822">
        <f t="shared" si="398"/>
        <v>129.26932432432432</v>
      </c>
      <c r="M62" s="160">
        <f t="shared" si="399"/>
        <v>1034.1545945945945</v>
      </c>
      <c r="N62" s="159"/>
      <c r="O62" s="159"/>
      <c r="P62" s="160">
        <f t="shared" si="400"/>
        <v>0</v>
      </c>
      <c r="Q62" s="291">
        <v>2</v>
      </c>
      <c r="R62" s="291">
        <v>131.49044673539518</v>
      </c>
      <c r="S62" s="160">
        <f t="shared" si="401"/>
        <v>262.98089347079036</v>
      </c>
      <c r="T62" s="159">
        <f t="shared" si="402"/>
        <v>2</v>
      </c>
      <c r="U62" s="610">
        <f t="shared" si="403"/>
        <v>129.26932432432432</v>
      </c>
      <c r="V62" s="160">
        <f t="shared" si="404"/>
        <v>258.53864864864863</v>
      </c>
      <c r="W62" s="593">
        <f t="shared" si="55"/>
        <v>0</v>
      </c>
      <c r="X62" s="593">
        <f t="shared" si="56"/>
        <v>-2.2211224110708656</v>
      </c>
      <c r="Y62" s="593">
        <f t="shared" si="57"/>
        <v>-4.4422448221417312</v>
      </c>
      <c r="Z62" s="159">
        <v>0</v>
      </c>
      <c r="AA62" s="159">
        <v>0</v>
      </c>
      <c r="AB62" s="160">
        <f t="shared" si="405"/>
        <v>0</v>
      </c>
      <c r="AC62" s="159">
        <f t="shared" ref="AC62:AC87" si="444">Q62</f>
        <v>2</v>
      </c>
      <c r="AD62" s="159">
        <f t="shared" ref="AD62:AD87" si="445">R62</f>
        <v>131.49044673539518</v>
      </c>
      <c r="AE62" s="160">
        <f t="shared" si="406"/>
        <v>262.98089347079036</v>
      </c>
      <c r="AF62" s="159">
        <f t="shared" si="407"/>
        <v>2</v>
      </c>
      <c r="AG62" s="159">
        <f t="shared" si="408"/>
        <v>129.26932432432432</v>
      </c>
      <c r="AH62" s="160">
        <f t="shared" si="409"/>
        <v>258.53864864864863</v>
      </c>
      <c r="AI62" s="159">
        <v>0</v>
      </c>
      <c r="AJ62" s="159">
        <v>0</v>
      </c>
      <c r="AK62" s="160">
        <f t="shared" si="410"/>
        <v>0</v>
      </c>
      <c r="AL62" s="159">
        <f t="shared" ref="AL62:AL87" si="446">Q62</f>
        <v>2</v>
      </c>
      <c r="AM62" s="159">
        <f t="shared" ref="AM62:AM87" si="447">R62</f>
        <v>131.49044673539518</v>
      </c>
      <c r="AN62" s="160">
        <f t="shared" si="411"/>
        <v>262.98089347079036</v>
      </c>
      <c r="AO62" s="159">
        <f t="shared" si="412"/>
        <v>2</v>
      </c>
      <c r="AP62" s="159">
        <f t="shared" si="413"/>
        <v>129.26932432432432</v>
      </c>
      <c r="AQ62" s="160">
        <f t="shared" si="414"/>
        <v>258.53864864864863</v>
      </c>
      <c r="AR62" s="159">
        <v>0</v>
      </c>
      <c r="AS62" s="159">
        <v>0</v>
      </c>
      <c r="AT62" s="160">
        <f t="shared" si="415"/>
        <v>0</v>
      </c>
      <c r="AU62" s="159">
        <f t="shared" si="416"/>
        <v>2</v>
      </c>
      <c r="AV62" s="159">
        <f t="shared" si="417"/>
        <v>131.49044673539518</v>
      </c>
      <c r="AW62" s="160">
        <f t="shared" si="418"/>
        <v>262.98089347079036</v>
      </c>
      <c r="AX62" s="159">
        <f t="shared" si="419"/>
        <v>2</v>
      </c>
      <c r="AY62" s="159">
        <f t="shared" si="420"/>
        <v>129.26932432432432</v>
      </c>
      <c r="AZ62" s="160">
        <f t="shared" si="421"/>
        <v>258.53864864864863</v>
      </c>
      <c r="BA62" s="159">
        <v>0</v>
      </c>
      <c r="BB62" s="159">
        <v>0</v>
      </c>
      <c r="BC62" s="160">
        <f t="shared" si="422"/>
        <v>0</v>
      </c>
      <c r="BD62" s="159">
        <v>0</v>
      </c>
      <c r="BE62" s="159">
        <v>0</v>
      </c>
      <c r="BF62" s="160">
        <f t="shared" si="423"/>
        <v>0</v>
      </c>
      <c r="BG62" s="159">
        <f t="shared" si="424"/>
        <v>0</v>
      </c>
      <c r="BH62" s="159">
        <f t="shared" ref="BH62:BH65" si="448">BE62</f>
        <v>0</v>
      </c>
      <c r="BI62" s="160">
        <f t="shared" si="425"/>
        <v>0</v>
      </c>
      <c r="BJ62" s="159">
        <v>0</v>
      </c>
      <c r="BK62" s="159">
        <v>0</v>
      </c>
      <c r="BL62" s="160">
        <f t="shared" si="426"/>
        <v>0</v>
      </c>
      <c r="BM62" s="159">
        <v>0</v>
      </c>
      <c r="BN62" s="159">
        <v>0</v>
      </c>
      <c r="BO62" s="160">
        <f t="shared" si="427"/>
        <v>0</v>
      </c>
      <c r="BP62" s="159">
        <f t="shared" si="428"/>
        <v>0</v>
      </c>
      <c r="BQ62" s="159">
        <f t="shared" si="429"/>
        <v>0</v>
      </c>
      <c r="BR62" s="160">
        <f t="shared" si="430"/>
        <v>0</v>
      </c>
      <c r="BS62" s="159">
        <v>0</v>
      </c>
      <c r="BT62" s="159">
        <v>0</v>
      </c>
      <c r="BU62" s="160">
        <f t="shared" si="431"/>
        <v>0</v>
      </c>
      <c r="BV62" s="159">
        <v>0</v>
      </c>
      <c r="BW62" s="159">
        <v>0</v>
      </c>
      <c r="BX62" s="160">
        <f t="shared" si="432"/>
        <v>0</v>
      </c>
      <c r="BY62" s="159">
        <f t="shared" ref="BY62:BY88" si="449">BV62</f>
        <v>0</v>
      </c>
      <c r="BZ62" s="159">
        <f t="shared" si="433"/>
        <v>0</v>
      </c>
      <c r="CA62" s="160">
        <f t="shared" si="434"/>
        <v>0</v>
      </c>
      <c r="CB62" s="159">
        <v>0</v>
      </c>
      <c r="CC62" s="159">
        <v>0</v>
      </c>
      <c r="CD62" s="160">
        <f t="shared" si="435"/>
        <v>0</v>
      </c>
      <c r="CE62" s="159">
        <v>0</v>
      </c>
      <c r="CF62" s="159">
        <v>0</v>
      </c>
      <c r="CG62" s="160">
        <f t="shared" si="436"/>
        <v>0</v>
      </c>
      <c r="CH62" s="159">
        <f t="shared" ref="CH62:CH68" si="450">CE62</f>
        <v>0</v>
      </c>
      <c r="CI62" s="159">
        <f t="shared" si="437"/>
        <v>0</v>
      </c>
      <c r="CJ62" s="160">
        <f t="shared" si="438"/>
        <v>0</v>
      </c>
      <c r="CK62" s="159">
        <v>0</v>
      </c>
      <c r="CL62" s="159">
        <v>0</v>
      </c>
      <c r="CM62" s="160">
        <f t="shared" si="439"/>
        <v>0</v>
      </c>
      <c r="CN62" s="159">
        <v>0</v>
      </c>
      <c r="CO62" s="159">
        <v>0</v>
      </c>
      <c r="CP62" s="160">
        <f t="shared" si="440"/>
        <v>0</v>
      </c>
      <c r="CQ62" s="159">
        <f t="shared" ref="CQ62:CQ68" si="451">CN62</f>
        <v>0</v>
      </c>
      <c r="CR62" s="159">
        <f t="shared" si="441"/>
        <v>0</v>
      </c>
      <c r="CS62" s="160">
        <f t="shared" si="442"/>
        <v>0</v>
      </c>
      <c r="CT62" s="230"/>
      <c r="CU62" s="226">
        <f t="shared" ref="CU62:CU88" si="452">K62-H62</f>
        <v>0</v>
      </c>
      <c r="CV62" s="227">
        <f t="shared" si="443"/>
        <v>-2.2211224110708656</v>
      </c>
      <c r="CW62" s="230"/>
      <c r="CX62" s="228"/>
      <c r="CY62" s="229"/>
    </row>
    <row r="63" spans="1:103" ht="15.75" customHeight="1">
      <c r="A63" s="185"/>
      <c r="B63" s="156"/>
      <c r="C63" s="212" t="s">
        <v>819</v>
      </c>
      <c r="D63" s="158">
        <f t="shared" si="391"/>
        <v>0</v>
      </c>
      <c r="E63" s="159">
        <f t="shared" si="392"/>
        <v>0</v>
      </c>
      <c r="F63" s="160">
        <f t="shared" si="393"/>
        <v>0</v>
      </c>
      <c r="G63" s="161"/>
      <c r="H63" s="159">
        <f t="shared" si="394"/>
        <v>8</v>
      </c>
      <c r="I63" s="610">
        <f t="shared" si="395"/>
        <v>192.44006872852233</v>
      </c>
      <c r="J63" s="160">
        <f t="shared" si="396"/>
        <v>1539.5205498281787</v>
      </c>
      <c r="K63" s="158">
        <f t="shared" si="397"/>
        <v>8</v>
      </c>
      <c r="L63" s="822">
        <f t="shared" si="398"/>
        <v>189.18939189189189</v>
      </c>
      <c r="M63" s="160">
        <f t="shared" si="399"/>
        <v>1513.5151351351351</v>
      </c>
      <c r="N63" s="159"/>
      <c r="O63" s="159"/>
      <c r="P63" s="160">
        <f t="shared" si="400"/>
        <v>0</v>
      </c>
      <c r="Q63" s="291">
        <v>2</v>
      </c>
      <c r="R63" s="291">
        <v>192.44006872852233</v>
      </c>
      <c r="S63" s="160">
        <f t="shared" si="401"/>
        <v>384.88013745704467</v>
      </c>
      <c r="T63" s="159">
        <f t="shared" si="402"/>
        <v>2</v>
      </c>
      <c r="U63" s="610">
        <f t="shared" si="403"/>
        <v>189.18939189189189</v>
      </c>
      <c r="V63" s="160">
        <f t="shared" si="404"/>
        <v>378.37878378378377</v>
      </c>
      <c r="W63" s="593">
        <f t="shared" si="55"/>
        <v>0</v>
      </c>
      <c r="X63" s="593">
        <f t="shared" si="56"/>
        <v>-3.250676836630447</v>
      </c>
      <c r="Y63" s="593">
        <f t="shared" si="57"/>
        <v>-6.5013536732608941</v>
      </c>
      <c r="Z63" s="159">
        <v>0</v>
      </c>
      <c r="AA63" s="159">
        <v>0</v>
      </c>
      <c r="AB63" s="160">
        <f t="shared" si="405"/>
        <v>0</v>
      </c>
      <c r="AC63" s="159">
        <f t="shared" si="444"/>
        <v>2</v>
      </c>
      <c r="AD63" s="159">
        <f t="shared" si="445"/>
        <v>192.44006872852233</v>
      </c>
      <c r="AE63" s="160">
        <f t="shared" si="406"/>
        <v>384.88013745704467</v>
      </c>
      <c r="AF63" s="159">
        <f t="shared" si="407"/>
        <v>2</v>
      </c>
      <c r="AG63" s="159">
        <f t="shared" si="408"/>
        <v>189.18939189189189</v>
      </c>
      <c r="AH63" s="160">
        <f t="shared" si="409"/>
        <v>378.37878378378377</v>
      </c>
      <c r="AI63" s="159">
        <v>0</v>
      </c>
      <c r="AJ63" s="159">
        <v>0</v>
      </c>
      <c r="AK63" s="160">
        <f t="shared" si="410"/>
        <v>0</v>
      </c>
      <c r="AL63" s="159">
        <f t="shared" si="446"/>
        <v>2</v>
      </c>
      <c r="AM63" s="159">
        <f t="shared" si="447"/>
        <v>192.44006872852233</v>
      </c>
      <c r="AN63" s="160">
        <f t="shared" si="411"/>
        <v>384.88013745704467</v>
      </c>
      <c r="AO63" s="159">
        <f t="shared" si="412"/>
        <v>2</v>
      </c>
      <c r="AP63" s="159">
        <f t="shared" si="413"/>
        <v>189.18939189189189</v>
      </c>
      <c r="AQ63" s="160">
        <f t="shared" si="414"/>
        <v>378.37878378378377</v>
      </c>
      <c r="AR63" s="159">
        <v>0</v>
      </c>
      <c r="AS63" s="159">
        <v>0</v>
      </c>
      <c r="AT63" s="160">
        <f t="shared" si="415"/>
        <v>0</v>
      </c>
      <c r="AU63" s="159">
        <f t="shared" si="416"/>
        <v>2</v>
      </c>
      <c r="AV63" s="159">
        <f t="shared" si="417"/>
        <v>192.44006872852233</v>
      </c>
      <c r="AW63" s="160">
        <f t="shared" si="418"/>
        <v>384.88013745704467</v>
      </c>
      <c r="AX63" s="159">
        <f t="shared" si="419"/>
        <v>2</v>
      </c>
      <c r="AY63" s="159">
        <f t="shared" si="420"/>
        <v>189.18939189189189</v>
      </c>
      <c r="AZ63" s="160">
        <f t="shared" si="421"/>
        <v>378.37878378378377</v>
      </c>
      <c r="BA63" s="159">
        <v>0</v>
      </c>
      <c r="BB63" s="159">
        <v>0</v>
      </c>
      <c r="BC63" s="160">
        <f t="shared" si="422"/>
        <v>0</v>
      </c>
      <c r="BD63" s="159">
        <v>0</v>
      </c>
      <c r="BE63" s="159">
        <v>0</v>
      </c>
      <c r="BF63" s="160">
        <f t="shared" si="423"/>
        <v>0</v>
      </c>
      <c r="BG63" s="159">
        <f t="shared" si="424"/>
        <v>0</v>
      </c>
      <c r="BH63" s="159">
        <f t="shared" si="448"/>
        <v>0</v>
      </c>
      <c r="BI63" s="160">
        <f t="shared" si="425"/>
        <v>0</v>
      </c>
      <c r="BJ63" s="159">
        <v>0</v>
      </c>
      <c r="BK63" s="159">
        <v>0</v>
      </c>
      <c r="BL63" s="160">
        <f t="shared" si="426"/>
        <v>0</v>
      </c>
      <c r="BM63" s="159">
        <v>0</v>
      </c>
      <c r="BN63" s="159">
        <v>0</v>
      </c>
      <c r="BO63" s="160">
        <f t="shared" si="427"/>
        <v>0</v>
      </c>
      <c r="BP63" s="159">
        <f t="shared" si="428"/>
        <v>0</v>
      </c>
      <c r="BQ63" s="159">
        <f t="shared" si="429"/>
        <v>0</v>
      </c>
      <c r="BR63" s="160">
        <f t="shared" si="430"/>
        <v>0</v>
      </c>
      <c r="BS63" s="159">
        <v>0</v>
      </c>
      <c r="BT63" s="159">
        <v>0</v>
      </c>
      <c r="BU63" s="160">
        <f t="shared" si="431"/>
        <v>0</v>
      </c>
      <c r="BV63" s="159">
        <v>0</v>
      </c>
      <c r="BW63" s="159">
        <v>0</v>
      </c>
      <c r="BX63" s="160">
        <f t="shared" si="432"/>
        <v>0</v>
      </c>
      <c r="BY63" s="159">
        <f t="shared" si="449"/>
        <v>0</v>
      </c>
      <c r="BZ63" s="159">
        <f t="shared" si="433"/>
        <v>0</v>
      </c>
      <c r="CA63" s="160">
        <f t="shared" si="434"/>
        <v>0</v>
      </c>
      <c r="CB63" s="159">
        <v>0</v>
      </c>
      <c r="CC63" s="159">
        <v>0</v>
      </c>
      <c r="CD63" s="160">
        <f t="shared" si="435"/>
        <v>0</v>
      </c>
      <c r="CE63" s="159">
        <v>0</v>
      </c>
      <c r="CF63" s="159">
        <v>0</v>
      </c>
      <c r="CG63" s="160">
        <f t="shared" si="436"/>
        <v>0</v>
      </c>
      <c r="CH63" s="159">
        <f t="shared" si="450"/>
        <v>0</v>
      </c>
      <c r="CI63" s="159">
        <f t="shared" si="437"/>
        <v>0</v>
      </c>
      <c r="CJ63" s="160">
        <f t="shared" si="438"/>
        <v>0</v>
      </c>
      <c r="CK63" s="159">
        <v>0</v>
      </c>
      <c r="CL63" s="159">
        <v>0</v>
      </c>
      <c r="CM63" s="160">
        <f t="shared" si="439"/>
        <v>0</v>
      </c>
      <c r="CN63" s="159">
        <v>0</v>
      </c>
      <c r="CO63" s="159">
        <v>0</v>
      </c>
      <c r="CP63" s="160">
        <f t="shared" si="440"/>
        <v>0</v>
      </c>
      <c r="CQ63" s="159">
        <f t="shared" si="451"/>
        <v>0</v>
      </c>
      <c r="CR63" s="159">
        <f t="shared" si="441"/>
        <v>0</v>
      </c>
      <c r="CS63" s="160">
        <f t="shared" si="442"/>
        <v>0</v>
      </c>
      <c r="CT63" s="230"/>
      <c r="CU63" s="226">
        <f t="shared" si="452"/>
        <v>0</v>
      </c>
      <c r="CV63" s="227">
        <f t="shared" si="443"/>
        <v>-3.250676836630447</v>
      </c>
      <c r="CW63" s="230"/>
      <c r="CX63" s="228"/>
      <c r="CY63" s="229"/>
    </row>
    <row r="64" spans="1:103" ht="15.75" customHeight="1">
      <c r="A64" s="185"/>
      <c r="B64" s="156"/>
      <c r="C64" s="212" t="s">
        <v>816</v>
      </c>
      <c r="D64" s="158">
        <f t="shared" si="391"/>
        <v>0</v>
      </c>
      <c r="E64" s="159">
        <f t="shared" si="392"/>
        <v>0</v>
      </c>
      <c r="F64" s="160">
        <f t="shared" si="393"/>
        <v>0</v>
      </c>
      <c r="G64" s="161"/>
      <c r="H64" s="159">
        <f t="shared" si="394"/>
        <v>8</v>
      </c>
      <c r="I64" s="610">
        <f t="shared" si="395"/>
        <v>487.1523711340206</v>
      </c>
      <c r="J64" s="160">
        <f t="shared" si="396"/>
        <v>3897.2189690721648</v>
      </c>
      <c r="K64" s="158">
        <f t="shared" si="397"/>
        <v>8</v>
      </c>
      <c r="L64" s="822">
        <f t="shared" si="398"/>
        <v>478.92344594594596</v>
      </c>
      <c r="M64" s="160">
        <f t="shared" si="399"/>
        <v>3831.3875675675677</v>
      </c>
      <c r="N64" s="159"/>
      <c r="O64" s="159"/>
      <c r="P64" s="160">
        <f t="shared" si="400"/>
        <v>0</v>
      </c>
      <c r="Q64" s="291">
        <v>2</v>
      </c>
      <c r="R64" s="291">
        <v>487.1523711340206</v>
      </c>
      <c r="S64" s="160">
        <f t="shared" si="401"/>
        <v>974.3047422680412</v>
      </c>
      <c r="T64" s="159">
        <f t="shared" si="402"/>
        <v>2</v>
      </c>
      <c r="U64" s="610">
        <f t="shared" si="403"/>
        <v>478.92344594594596</v>
      </c>
      <c r="V64" s="160">
        <f t="shared" si="404"/>
        <v>957.84689189189191</v>
      </c>
      <c r="W64" s="593">
        <f t="shared" si="55"/>
        <v>0</v>
      </c>
      <c r="X64" s="593">
        <f t="shared" si="56"/>
        <v>-8.2289251880746406</v>
      </c>
      <c r="Y64" s="593">
        <f t="shared" si="57"/>
        <v>-16.457850376149281</v>
      </c>
      <c r="Z64" s="159">
        <v>0</v>
      </c>
      <c r="AA64" s="159">
        <v>0</v>
      </c>
      <c r="AB64" s="160">
        <f t="shared" si="405"/>
        <v>0</v>
      </c>
      <c r="AC64" s="159">
        <f t="shared" si="444"/>
        <v>2</v>
      </c>
      <c r="AD64" s="159">
        <f t="shared" si="445"/>
        <v>487.1523711340206</v>
      </c>
      <c r="AE64" s="160">
        <f t="shared" si="406"/>
        <v>974.3047422680412</v>
      </c>
      <c r="AF64" s="159">
        <f t="shared" si="407"/>
        <v>2</v>
      </c>
      <c r="AG64" s="159">
        <f t="shared" si="408"/>
        <v>478.92344594594596</v>
      </c>
      <c r="AH64" s="160">
        <f t="shared" si="409"/>
        <v>957.84689189189191</v>
      </c>
      <c r="AI64" s="159">
        <v>0</v>
      </c>
      <c r="AJ64" s="159">
        <v>0</v>
      </c>
      <c r="AK64" s="160">
        <f t="shared" si="410"/>
        <v>0</v>
      </c>
      <c r="AL64" s="159">
        <f t="shared" si="446"/>
        <v>2</v>
      </c>
      <c r="AM64" s="159">
        <f t="shared" si="447"/>
        <v>487.1523711340206</v>
      </c>
      <c r="AN64" s="160">
        <f t="shared" si="411"/>
        <v>974.3047422680412</v>
      </c>
      <c r="AO64" s="159">
        <f t="shared" si="412"/>
        <v>2</v>
      </c>
      <c r="AP64" s="159">
        <f t="shared" si="413"/>
        <v>478.92344594594596</v>
      </c>
      <c r="AQ64" s="160">
        <f t="shared" si="414"/>
        <v>957.84689189189191</v>
      </c>
      <c r="AR64" s="159">
        <v>0</v>
      </c>
      <c r="AS64" s="159">
        <v>0</v>
      </c>
      <c r="AT64" s="160">
        <f t="shared" si="415"/>
        <v>0</v>
      </c>
      <c r="AU64" s="159">
        <f t="shared" si="416"/>
        <v>2</v>
      </c>
      <c r="AV64" s="159">
        <f t="shared" si="417"/>
        <v>487.1523711340206</v>
      </c>
      <c r="AW64" s="160">
        <f t="shared" si="418"/>
        <v>974.3047422680412</v>
      </c>
      <c r="AX64" s="159">
        <f t="shared" si="419"/>
        <v>2</v>
      </c>
      <c r="AY64" s="159">
        <f t="shared" si="420"/>
        <v>478.92344594594596</v>
      </c>
      <c r="AZ64" s="160">
        <f t="shared" si="421"/>
        <v>957.84689189189191</v>
      </c>
      <c r="BA64" s="159">
        <v>0</v>
      </c>
      <c r="BB64" s="159">
        <v>0</v>
      </c>
      <c r="BC64" s="160">
        <f t="shared" si="422"/>
        <v>0</v>
      </c>
      <c r="BD64" s="159">
        <v>0</v>
      </c>
      <c r="BE64" s="159">
        <v>0</v>
      </c>
      <c r="BF64" s="160">
        <f t="shared" si="423"/>
        <v>0</v>
      </c>
      <c r="BG64" s="159">
        <f t="shared" si="424"/>
        <v>0</v>
      </c>
      <c r="BH64" s="159">
        <f t="shared" si="448"/>
        <v>0</v>
      </c>
      <c r="BI64" s="160">
        <f t="shared" si="425"/>
        <v>0</v>
      </c>
      <c r="BJ64" s="159">
        <v>0</v>
      </c>
      <c r="BK64" s="159">
        <v>0</v>
      </c>
      <c r="BL64" s="160">
        <f t="shared" si="426"/>
        <v>0</v>
      </c>
      <c r="BM64" s="159">
        <v>0</v>
      </c>
      <c r="BN64" s="159">
        <v>0</v>
      </c>
      <c r="BO64" s="160">
        <f t="shared" si="427"/>
        <v>0</v>
      </c>
      <c r="BP64" s="159">
        <f t="shared" si="428"/>
        <v>0</v>
      </c>
      <c r="BQ64" s="159">
        <f t="shared" si="429"/>
        <v>0</v>
      </c>
      <c r="BR64" s="160">
        <f t="shared" si="430"/>
        <v>0</v>
      </c>
      <c r="BS64" s="159">
        <v>0</v>
      </c>
      <c r="BT64" s="159">
        <v>0</v>
      </c>
      <c r="BU64" s="160">
        <f t="shared" si="431"/>
        <v>0</v>
      </c>
      <c r="BV64" s="159">
        <v>0</v>
      </c>
      <c r="BW64" s="159">
        <v>0</v>
      </c>
      <c r="BX64" s="160">
        <f t="shared" si="432"/>
        <v>0</v>
      </c>
      <c r="BY64" s="159">
        <f t="shared" si="449"/>
        <v>0</v>
      </c>
      <c r="BZ64" s="159">
        <f t="shared" si="433"/>
        <v>0</v>
      </c>
      <c r="CA64" s="160">
        <f t="shared" si="434"/>
        <v>0</v>
      </c>
      <c r="CB64" s="159">
        <v>0</v>
      </c>
      <c r="CC64" s="159">
        <v>0</v>
      </c>
      <c r="CD64" s="160">
        <f t="shared" si="435"/>
        <v>0</v>
      </c>
      <c r="CE64" s="159">
        <v>0</v>
      </c>
      <c r="CF64" s="159">
        <v>0</v>
      </c>
      <c r="CG64" s="160">
        <f t="shared" si="436"/>
        <v>0</v>
      </c>
      <c r="CH64" s="159">
        <f t="shared" si="450"/>
        <v>0</v>
      </c>
      <c r="CI64" s="159">
        <f t="shared" si="437"/>
        <v>0</v>
      </c>
      <c r="CJ64" s="160">
        <f t="shared" si="438"/>
        <v>0</v>
      </c>
      <c r="CK64" s="159">
        <v>0</v>
      </c>
      <c r="CL64" s="159">
        <v>0</v>
      </c>
      <c r="CM64" s="160">
        <f t="shared" si="439"/>
        <v>0</v>
      </c>
      <c r="CN64" s="159">
        <v>0</v>
      </c>
      <c r="CO64" s="159">
        <v>0</v>
      </c>
      <c r="CP64" s="160">
        <f t="shared" si="440"/>
        <v>0</v>
      </c>
      <c r="CQ64" s="159">
        <f t="shared" si="451"/>
        <v>0</v>
      </c>
      <c r="CR64" s="159">
        <f t="shared" si="441"/>
        <v>0</v>
      </c>
      <c r="CS64" s="160">
        <f t="shared" si="442"/>
        <v>0</v>
      </c>
      <c r="CT64" s="230"/>
      <c r="CU64" s="226">
        <f t="shared" si="452"/>
        <v>0</v>
      </c>
      <c r="CV64" s="227">
        <f t="shared" si="443"/>
        <v>-8.2289251880746406</v>
      </c>
      <c r="CW64" s="230"/>
      <c r="CX64" s="228"/>
      <c r="CY64" s="229"/>
    </row>
    <row r="65" spans="1:103" ht="15.75" customHeight="1">
      <c r="A65" s="185"/>
      <c r="B65" s="156"/>
      <c r="C65" s="212" t="s">
        <v>817</v>
      </c>
      <c r="D65" s="158">
        <f t="shared" si="391"/>
        <v>0</v>
      </c>
      <c r="E65" s="159">
        <f t="shared" si="392"/>
        <v>0</v>
      </c>
      <c r="F65" s="160">
        <f t="shared" si="393"/>
        <v>0</v>
      </c>
      <c r="G65" s="161"/>
      <c r="H65" s="159">
        <f t="shared" si="394"/>
        <v>8</v>
      </c>
      <c r="I65" s="610">
        <f t="shared" si="395"/>
        <v>101.39862542955326</v>
      </c>
      <c r="J65" s="160">
        <f t="shared" si="396"/>
        <v>811.18900343642611</v>
      </c>
      <c r="K65" s="158">
        <f t="shared" si="397"/>
        <v>8</v>
      </c>
      <c r="L65" s="822">
        <f t="shared" si="398"/>
        <v>99.685810810810807</v>
      </c>
      <c r="M65" s="160">
        <f t="shared" si="399"/>
        <v>797.48648648648646</v>
      </c>
      <c r="N65" s="159"/>
      <c r="O65" s="159"/>
      <c r="P65" s="160">
        <f t="shared" si="400"/>
        <v>0</v>
      </c>
      <c r="Q65" s="291">
        <v>2</v>
      </c>
      <c r="R65" s="291">
        <v>101.39862542955326</v>
      </c>
      <c r="S65" s="160">
        <f t="shared" si="401"/>
        <v>202.79725085910653</v>
      </c>
      <c r="T65" s="159">
        <f t="shared" si="402"/>
        <v>2</v>
      </c>
      <c r="U65" s="610">
        <f t="shared" si="403"/>
        <v>99.685810810810807</v>
      </c>
      <c r="V65" s="160">
        <f t="shared" si="404"/>
        <v>199.37162162162161</v>
      </c>
      <c r="W65" s="593">
        <f t="shared" si="55"/>
        <v>0</v>
      </c>
      <c r="X65" s="593">
        <f t="shared" si="56"/>
        <v>-1.7128146187424562</v>
      </c>
      <c r="Y65" s="593">
        <f t="shared" si="57"/>
        <v>-3.4256292374849124</v>
      </c>
      <c r="Z65" s="159">
        <v>0</v>
      </c>
      <c r="AA65" s="159">
        <v>0</v>
      </c>
      <c r="AB65" s="160">
        <f t="shared" si="405"/>
        <v>0</v>
      </c>
      <c r="AC65" s="159">
        <f t="shared" si="444"/>
        <v>2</v>
      </c>
      <c r="AD65" s="159">
        <f t="shared" si="445"/>
        <v>101.39862542955326</v>
      </c>
      <c r="AE65" s="160">
        <f t="shared" si="406"/>
        <v>202.79725085910653</v>
      </c>
      <c r="AF65" s="159">
        <f t="shared" si="407"/>
        <v>2</v>
      </c>
      <c r="AG65" s="159">
        <f t="shared" si="408"/>
        <v>99.685810810810807</v>
      </c>
      <c r="AH65" s="160">
        <f t="shared" si="409"/>
        <v>199.37162162162161</v>
      </c>
      <c r="AI65" s="159">
        <v>0</v>
      </c>
      <c r="AJ65" s="159">
        <v>0</v>
      </c>
      <c r="AK65" s="160">
        <f t="shared" si="410"/>
        <v>0</v>
      </c>
      <c r="AL65" s="159">
        <f t="shared" si="446"/>
        <v>2</v>
      </c>
      <c r="AM65" s="159">
        <f t="shared" si="447"/>
        <v>101.39862542955326</v>
      </c>
      <c r="AN65" s="160">
        <f t="shared" si="411"/>
        <v>202.79725085910653</v>
      </c>
      <c r="AO65" s="159">
        <f t="shared" si="412"/>
        <v>2</v>
      </c>
      <c r="AP65" s="159">
        <f t="shared" si="413"/>
        <v>99.685810810810807</v>
      </c>
      <c r="AQ65" s="160">
        <f t="shared" si="414"/>
        <v>199.37162162162161</v>
      </c>
      <c r="AR65" s="159">
        <v>0</v>
      </c>
      <c r="AS65" s="159">
        <v>0</v>
      </c>
      <c r="AT65" s="160">
        <f t="shared" si="415"/>
        <v>0</v>
      </c>
      <c r="AU65" s="159">
        <f t="shared" si="416"/>
        <v>2</v>
      </c>
      <c r="AV65" s="159">
        <f t="shared" si="417"/>
        <v>101.39862542955326</v>
      </c>
      <c r="AW65" s="160">
        <f t="shared" si="418"/>
        <v>202.79725085910653</v>
      </c>
      <c r="AX65" s="159">
        <f t="shared" si="419"/>
        <v>2</v>
      </c>
      <c r="AY65" s="159">
        <f t="shared" si="420"/>
        <v>99.685810810810807</v>
      </c>
      <c r="AZ65" s="160">
        <f t="shared" si="421"/>
        <v>199.37162162162161</v>
      </c>
      <c r="BA65" s="159">
        <v>0</v>
      </c>
      <c r="BB65" s="159">
        <v>0</v>
      </c>
      <c r="BC65" s="160">
        <f t="shared" si="422"/>
        <v>0</v>
      </c>
      <c r="BD65" s="159">
        <v>0</v>
      </c>
      <c r="BE65" s="159">
        <v>0</v>
      </c>
      <c r="BF65" s="160">
        <f t="shared" si="423"/>
        <v>0</v>
      </c>
      <c r="BG65" s="159">
        <f t="shared" si="424"/>
        <v>0</v>
      </c>
      <c r="BH65" s="159">
        <f t="shared" si="448"/>
        <v>0</v>
      </c>
      <c r="BI65" s="160">
        <f t="shared" si="425"/>
        <v>0</v>
      </c>
      <c r="BJ65" s="159">
        <v>0</v>
      </c>
      <c r="BK65" s="159">
        <v>0</v>
      </c>
      <c r="BL65" s="160">
        <f t="shared" si="426"/>
        <v>0</v>
      </c>
      <c r="BM65" s="159">
        <v>0</v>
      </c>
      <c r="BN65" s="159">
        <v>0</v>
      </c>
      <c r="BO65" s="160">
        <f t="shared" si="427"/>
        <v>0</v>
      </c>
      <c r="BP65" s="159">
        <f t="shared" si="428"/>
        <v>0</v>
      </c>
      <c r="BQ65" s="159">
        <f t="shared" si="429"/>
        <v>0</v>
      </c>
      <c r="BR65" s="160">
        <f t="shared" si="430"/>
        <v>0</v>
      </c>
      <c r="BS65" s="159">
        <v>0</v>
      </c>
      <c r="BT65" s="159">
        <v>0</v>
      </c>
      <c r="BU65" s="160">
        <f t="shared" si="431"/>
        <v>0</v>
      </c>
      <c r="BV65" s="159">
        <v>0</v>
      </c>
      <c r="BW65" s="159">
        <v>0</v>
      </c>
      <c r="BX65" s="160">
        <f t="shared" si="432"/>
        <v>0</v>
      </c>
      <c r="BY65" s="159">
        <f t="shared" si="449"/>
        <v>0</v>
      </c>
      <c r="BZ65" s="159">
        <f t="shared" si="433"/>
        <v>0</v>
      </c>
      <c r="CA65" s="160">
        <f t="shared" si="434"/>
        <v>0</v>
      </c>
      <c r="CB65" s="159">
        <v>0</v>
      </c>
      <c r="CC65" s="159">
        <v>0</v>
      </c>
      <c r="CD65" s="160">
        <f t="shared" si="435"/>
        <v>0</v>
      </c>
      <c r="CE65" s="159">
        <v>0</v>
      </c>
      <c r="CF65" s="159">
        <v>0</v>
      </c>
      <c r="CG65" s="160">
        <f t="shared" si="436"/>
        <v>0</v>
      </c>
      <c r="CH65" s="159">
        <f t="shared" si="450"/>
        <v>0</v>
      </c>
      <c r="CI65" s="159">
        <f t="shared" si="437"/>
        <v>0</v>
      </c>
      <c r="CJ65" s="160">
        <f t="shared" si="438"/>
        <v>0</v>
      </c>
      <c r="CK65" s="159">
        <v>0</v>
      </c>
      <c r="CL65" s="159">
        <v>0</v>
      </c>
      <c r="CM65" s="160">
        <f t="shared" si="439"/>
        <v>0</v>
      </c>
      <c r="CN65" s="159">
        <v>0</v>
      </c>
      <c r="CO65" s="159">
        <v>0</v>
      </c>
      <c r="CP65" s="160">
        <f t="shared" si="440"/>
        <v>0</v>
      </c>
      <c r="CQ65" s="159">
        <f t="shared" si="451"/>
        <v>0</v>
      </c>
      <c r="CR65" s="159">
        <f t="shared" si="441"/>
        <v>0</v>
      </c>
      <c r="CS65" s="160">
        <f t="shared" si="442"/>
        <v>0</v>
      </c>
      <c r="CT65" s="230"/>
      <c r="CU65" s="226">
        <f t="shared" si="452"/>
        <v>0</v>
      </c>
      <c r="CV65" s="227">
        <f t="shared" si="443"/>
        <v>-1.7128146187424562</v>
      </c>
      <c r="CW65" s="230"/>
      <c r="CX65" s="228"/>
      <c r="CY65" s="229"/>
    </row>
    <row r="66" spans="1:103" ht="15.75" customHeight="1">
      <c r="A66" s="185"/>
      <c r="B66" s="156"/>
      <c r="C66" s="212" t="s">
        <v>818</v>
      </c>
      <c r="D66" s="158">
        <f t="shared" si="391"/>
        <v>0</v>
      </c>
      <c r="E66" s="159">
        <f t="shared" si="392"/>
        <v>0</v>
      </c>
      <c r="F66" s="160">
        <f t="shared" si="393"/>
        <v>0</v>
      </c>
      <c r="G66" s="161"/>
      <c r="H66" s="159">
        <f t="shared" si="394"/>
        <v>6</v>
      </c>
      <c r="I66" s="610">
        <f t="shared" si="395"/>
        <v>33665.422735395194</v>
      </c>
      <c r="J66" s="160">
        <f t="shared" si="396"/>
        <v>201992.53641237115</v>
      </c>
      <c r="K66" s="158">
        <f t="shared" si="397"/>
        <v>6</v>
      </c>
      <c r="L66" s="822">
        <f t="shared" si="398"/>
        <v>33096.75005405405</v>
      </c>
      <c r="M66" s="160">
        <f t="shared" si="399"/>
        <v>198580.5003243243</v>
      </c>
      <c r="N66" s="159"/>
      <c r="O66" s="159"/>
      <c r="P66" s="160">
        <f t="shared" si="400"/>
        <v>0</v>
      </c>
      <c r="Q66" s="291">
        <v>1</v>
      </c>
      <c r="R66" s="291">
        <v>33665.422735395186</v>
      </c>
      <c r="S66" s="160">
        <f t="shared" si="401"/>
        <v>33665.422735395186</v>
      </c>
      <c r="T66" s="159">
        <f t="shared" si="402"/>
        <v>1</v>
      </c>
      <c r="U66" s="610">
        <f t="shared" si="403"/>
        <v>33096.75005405405</v>
      </c>
      <c r="V66" s="160">
        <f t="shared" si="404"/>
        <v>33096.75005405405</v>
      </c>
      <c r="W66" s="593">
        <f t="shared" si="55"/>
        <v>0</v>
      </c>
      <c r="X66" s="593">
        <f t="shared" si="56"/>
        <v>-568.67268134113692</v>
      </c>
      <c r="Y66" s="593">
        <f t="shared" si="57"/>
        <v>-568.67268134113692</v>
      </c>
      <c r="Z66" s="159">
        <v>0</v>
      </c>
      <c r="AA66" s="159">
        <v>0</v>
      </c>
      <c r="AB66" s="160">
        <f t="shared" si="405"/>
        <v>0</v>
      </c>
      <c r="AC66" s="159">
        <f t="shared" si="444"/>
        <v>1</v>
      </c>
      <c r="AD66" s="159">
        <f t="shared" si="445"/>
        <v>33665.422735395186</v>
      </c>
      <c r="AE66" s="160">
        <f t="shared" si="406"/>
        <v>33665.422735395186</v>
      </c>
      <c r="AF66" s="159">
        <f t="shared" si="407"/>
        <v>1</v>
      </c>
      <c r="AG66" s="159">
        <f t="shared" si="408"/>
        <v>33096.75005405405</v>
      </c>
      <c r="AH66" s="160">
        <f t="shared" si="409"/>
        <v>33096.75005405405</v>
      </c>
      <c r="AI66" s="159">
        <v>0</v>
      </c>
      <c r="AJ66" s="159">
        <v>0</v>
      </c>
      <c r="AK66" s="160">
        <f t="shared" si="410"/>
        <v>0</v>
      </c>
      <c r="AL66" s="159">
        <f t="shared" si="446"/>
        <v>1</v>
      </c>
      <c r="AM66" s="159">
        <f t="shared" si="447"/>
        <v>33665.422735395186</v>
      </c>
      <c r="AN66" s="160">
        <f t="shared" si="411"/>
        <v>33665.422735395186</v>
      </c>
      <c r="AO66" s="159">
        <f t="shared" si="412"/>
        <v>1</v>
      </c>
      <c r="AP66" s="159">
        <f t="shared" si="413"/>
        <v>33096.75005405405</v>
      </c>
      <c r="AQ66" s="160">
        <f t="shared" si="414"/>
        <v>33096.75005405405</v>
      </c>
      <c r="AR66" s="159">
        <v>0</v>
      </c>
      <c r="AS66" s="159">
        <v>0</v>
      </c>
      <c r="AT66" s="160">
        <f t="shared" si="415"/>
        <v>0</v>
      </c>
      <c r="AU66" s="159">
        <f t="shared" si="416"/>
        <v>1</v>
      </c>
      <c r="AV66" s="159">
        <f t="shared" si="417"/>
        <v>33665.422735395186</v>
      </c>
      <c r="AW66" s="160">
        <f t="shared" si="418"/>
        <v>33665.422735395186</v>
      </c>
      <c r="AX66" s="159">
        <f t="shared" si="419"/>
        <v>1</v>
      </c>
      <c r="AY66" s="159">
        <f t="shared" si="420"/>
        <v>33096.75005405405</v>
      </c>
      <c r="AZ66" s="160">
        <f t="shared" si="421"/>
        <v>33096.75005405405</v>
      </c>
      <c r="BA66" s="159">
        <v>0</v>
      </c>
      <c r="BB66" s="159">
        <v>0</v>
      </c>
      <c r="BC66" s="160">
        <f t="shared" si="422"/>
        <v>0</v>
      </c>
      <c r="BD66" s="159">
        <v>1</v>
      </c>
      <c r="BE66" s="610">
        <v>33665.422735395186</v>
      </c>
      <c r="BF66" s="160">
        <f t="shared" si="423"/>
        <v>33665.422735395186</v>
      </c>
      <c r="BG66" s="159">
        <f t="shared" si="424"/>
        <v>1</v>
      </c>
      <c r="BH66" s="610">
        <f>AY66</f>
        <v>33096.75005405405</v>
      </c>
      <c r="BI66" s="160">
        <f t="shared" si="425"/>
        <v>33096.75005405405</v>
      </c>
      <c r="BJ66" s="159">
        <v>0</v>
      </c>
      <c r="BK66" s="159">
        <v>0</v>
      </c>
      <c r="BL66" s="160">
        <f t="shared" si="426"/>
        <v>0</v>
      </c>
      <c r="BM66" s="159">
        <v>1</v>
      </c>
      <c r="BN66" s="159">
        <v>33665.422735395186</v>
      </c>
      <c r="BO66" s="160">
        <f t="shared" si="427"/>
        <v>33665.422735395186</v>
      </c>
      <c r="BP66" s="159">
        <f t="shared" si="428"/>
        <v>1</v>
      </c>
      <c r="BQ66" s="159">
        <f t="shared" si="429"/>
        <v>33096.75005405405</v>
      </c>
      <c r="BR66" s="160">
        <f t="shared" si="430"/>
        <v>33096.75005405405</v>
      </c>
      <c r="BS66" s="159">
        <v>0</v>
      </c>
      <c r="BT66" s="159">
        <v>0</v>
      </c>
      <c r="BU66" s="160">
        <f t="shared" si="431"/>
        <v>0</v>
      </c>
      <c r="BV66" s="159">
        <v>0</v>
      </c>
      <c r="BW66" s="159">
        <v>0</v>
      </c>
      <c r="BX66" s="160">
        <f t="shared" si="432"/>
        <v>0</v>
      </c>
      <c r="BY66" s="159">
        <f t="shared" si="449"/>
        <v>0</v>
      </c>
      <c r="BZ66" s="159">
        <f t="shared" si="433"/>
        <v>0</v>
      </c>
      <c r="CA66" s="160">
        <f t="shared" si="434"/>
        <v>0</v>
      </c>
      <c r="CB66" s="159">
        <v>0</v>
      </c>
      <c r="CC66" s="159">
        <v>0</v>
      </c>
      <c r="CD66" s="160">
        <f t="shared" si="435"/>
        <v>0</v>
      </c>
      <c r="CE66" s="159">
        <v>0</v>
      </c>
      <c r="CF66" s="159">
        <v>0</v>
      </c>
      <c r="CG66" s="160">
        <f t="shared" si="436"/>
        <v>0</v>
      </c>
      <c r="CH66" s="159">
        <f t="shared" si="450"/>
        <v>0</v>
      </c>
      <c r="CI66" s="159">
        <f t="shared" si="437"/>
        <v>0</v>
      </c>
      <c r="CJ66" s="160">
        <f t="shared" si="438"/>
        <v>0</v>
      </c>
      <c r="CK66" s="159">
        <v>0</v>
      </c>
      <c r="CL66" s="159">
        <v>0</v>
      </c>
      <c r="CM66" s="160">
        <f t="shared" si="439"/>
        <v>0</v>
      </c>
      <c r="CN66" s="159">
        <v>0</v>
      </c>
      <c r="CO66" s="159">
        <v>0</v>
      </c>
      <c r="CP66" s="160">
        <f t="shared" si="440"/>
        <v>0</v>
      </c>
      <c r="CQ66" s="159">
        <f t="shared" si="451"/>
        <v>0</v>
      </c>
      <c r="CR66" s="159">
        <f t="shared" si="441"/>
        <v>0</v>
      </c>
      <c r="CS66" s="160">
        <f t="shared" si="442"/>
        <v>0</v>
      </c>
      <c r="CT66" s="230"/>
      <c r="CU66" s="226">
        <f t="shared" si="452"/>
        <v>0</v>
      </c>
      <c r="CV66" s="227">
        <f t="shared" si="443"/>
        <v>-568.6726813411442</v>
      </c>
      <c r="CW66" s="230"/>
      <c r="CX66" s="228"/>
      <c r="CY66" s="229"/>
    </row>
    <row r="67" spans="1:103" ht="15.75" hidden="1" customHeight="1">
      <c r="A67" s="185"/>
      <c r="B67" s="156"/>
      <c r="C67" s="212"/>
      <c r="D67" s="158">
        <f t="shared" ref="D67:D88" si="453">N67+Z67+AI67+AR67+BS67</f>
        <v>0</v>
      </c>
      <c r="E67" s="159">
        <f t="shared" ref="E67:E88" si="454">IFERROR(F67/D67,)</f>
        <v>0</v>
      </c>
      <c r="F67" s="160">
        <f t="shared" ref="F67:F88" si="455">P67+AB67+AK67+AT67+BU67</f>
        <v>0</v>
      </c>
      <c r="G67" s="161"/>
      <c r="H67" s="159">
        <f t="shared" ref="H67:H87" si="456">Q67+AC67+AL67+AU67+BD67+BM67+BV67+CE67+CN67</f>
        <v>120</v>
      </c>
      <c r="I67" s="159">
        <f t="shared" ref="I67:I88" si="457">IFERROR(J67/H67,)</f>
        <v>0</v>
      </c>
      <c r="J67" s="160">
        <f t="shared" ref="J67:K87" si="458">S67+AE67+AN67+AW67+BF67+BO67+BX67+CG67+CP67</f>
        <v>0</v>
      </c>
      <c r="K67" s="158">
        <f t="shared" si="458"/>
        <v>120</v>
      </c>
      <c r="L67" s="291">
        <f t="shared" ref="L67:L88" si="459">IFERROR(M67/K67,)</f>
        <v>0</v>
      </c>
      <c r="M67" s="160">
        <f t="shared" ref="M67:M87" si="460">V67+AH67+AQ67+AZ67+BI67+BR67+CA67+CJ67+CS67</f>
        <v>0</v>
      </c>
      <c r="N67" s="159"/>
      <c r="O67" s="159"/>
      <c r="P67" s="160">
        <f t="shared" si="400"/>
        <v>0</v>
      </c>
      <c r="Q67" s="291">
        <v>0</v>
      </c>
      <c r="R67" s="291">
        <v>0</v>
      </c>
      <c r="S67" s="160">
        <f t="shared" si="401"/>
        <v>0</v>
      </c>
      <c r="T67" s="158">
        <f t="shared" ref="T67" si="461">Q67</f>
        <v>0</v>
      </c>
      <c r="U67" s="159">
        <f t="shared" ref="U67:U88" si="462">R67</f>
        <v>0</v>
      </c>
      <c r="V67" s="160">
        <f t="shared" si="404"/>
        <v>0</v>
      </c>
      <c r="W67" s="593">
        <f t="shared" si="55"/>
        <v>0</v>
      </c>
      <c r="X67" s="593">
        <f t="shared" si="56"/>
        <v>0</v>
      </c>
      <c r="Y67" s="593">
        <f t="shared" si="57"/>
        <v>0</v>
      </c>
      <c r="Z67" s="159">
        <v>0</v>
      </c>
      <c r="AA67" s="159">
        <v>0</v>
      </c>
      <c r="AB67" s="160">
        <f t="shared" si="405"/>
        <v>0</v>
      </c>
      <c r="AC67" s="159">
        <f t="shared" si="444"/>
        <v>0</v>
      </c>
      <c r="AD67" s="159">
        <f t="shared" si="445"/>
        <v>0</v>
      </c>
      <c r="AE67" s="160">
        <f t="shared" si="406"/>
        <v>0</v>
      </c>
      <c r="AF67" s="159">
        <f t="shared" ref="AF67:AF88" si="463">AC67</f>
        <v>0</v>
      </c>
      <c r="AG67" s="159">
        <f t="shared" ref="AG67:AG88" si="464">U67</f>
        <v>0</v>
      </c>
      <c r="AH67" s="160">
        <f t="shared" si="409"/>
        <v>0</v>
      </c>
      <c r="AI67" s="159">
        <v>0</v>
      </c>
      <c r="AJ67" s="159">
        <v>0</v>
      </c>
      <c r="AK67" s="160">
        <f t="shared" si="410"/>
        <v>0</v>
      </c>
      <c r="AL67" s="159">
        <f t="shared" si="446"/>
        <v>0</v>
      </c>
      <c r="AM67" s="159">
        <f t="shared" si="447"/>
        <v>0</v>
      </c>
      <c r="AN67" s="160">
        <f t="shared" si="411"/>
        <v>0</v>
      </c>
      <c r="AO67" s="159">
        <f t="shared" ref="AO67:AO88" si="465">AL67</f>
        <v>0</v>
      </c>
      <c r="AP67" s="159">
        <f t="shared" si="413"/>
        <v>0</v>
      </c>
      <c r="AQ67" s="160">
        <f t="shared" si="414"/>
        <v>0</v>
      </c>
      <c r="AR67" s="159">
        <v>0</v>
      </c>
      <c r="AS67" s="159">
        <v>0</v>
      </c>
      <c r="AT67" s="160">
        <f t="shared" si="415"/>
        <v>0</v>
      </c>
      <c r="AU67" s="159">
        <v>120</v>
      </c>
      <c r="AV67" s="159">
        <f t="shared" ref="AV67:AV87" si="466">R67</f>
        <v>0</v>
      </c>
      <c r="AW67" s="160">
        <f t="shared" si="418"/>
        <v>0</v>
      </c>
      <c r="AX67" s="159">
        <f t="shared" ref="AX67:AX88" si="467">AU67</f>
        <v>120</v>
      </c>
      <c r="AY67" s="159">
        <f t="shared" ref="AY67:AY88" si="468">AP67</f>
        <v>0</v>
      </c>
      <c r="AZ67" s="160">
        <f t="shared" si="421"/>
        <v>0</v>
      </c>
      <c r="BA67" s="159">
        <v>0</v>
      </c>
      <c r="BB67" s="159">
        <v>0</v>
      </c>
      <c r="BC67" s="160">
        <f t="shared" si="422"/>
        <v>0</v>
      </c>
      <c r="BD67" s="159">
        <v>0</v>
      </c>
      <c r="BE67" s="159">
        <v>0</v>
      </c>
      <c r="BF67" s="160">
        <f t="shared" si="423"/>
        <v>0</v>
      </c>
      <c r="BG67" s="159">
        <f t="shared" ref="BG67:BG68" si="469">BD67</f>
        <v>0</v>
      </c>
      <c r="BH67" s="159">
        <f t="shared" ref="BH67:BH68" si="470">BE67</f>
        <v>0</v>
      </c>
      <c r="BI67" s="160">
        <f t="shared" si="425"/>
        <v>0</v>
      </c>
      <c r="BJ67" s="159">
        <v>0</v>
      </c>
      <c r="BK67" s="159">
        <v>0</v>
      </c>
      <c r="BL67" s="160">
        <f t="shared" si="426"/>
        <v>0</v>
      </c>
      <c r="BM67" s="159">
        <v>0</v>
      </c>
      <c r="BN67" s="159">
        <v>0</v>
      </c>
      <c r="BO67" s="160">
        <f t="shared" si="427"/>
        <v>0</v>
      </c>
      <c r="BP67" s="159">
        <f t="shared" ref="BP67:BP68" si="471">BM67</f>
        <v>0</v>
      </c>
      <c r="BQ67" s="159">
        <f t="shared" ref="BQ67:BQ88" si="472">BH67</f>
        <v>0</v>
      </c>
      <c r="BR67" s="160">
        <f t="shared" si="430"/>
        <v>0</v>
      </c>
      <c r="BS67" s="159">
        <v>0</v>
      </c>
      <c r="BT67" s="159">
        <v>0</v>
      </c>
      <c r="BU67" s="160">
        <f t="shared" si="431"/>
        <v>0</v>
      </c>
      <c r="BV67" s="159">
        <v>0</v>
      </c>
      <c r="BW67" s="159">
        <v>0</v>
      </c>
      <c r="BX67" s="160">
        <f t="shared" si="432"/>
        <v>0</v>
      </c>
      <c r="BY67" s="159">
        <f t="shared" si="449"/>
        <v>0</v>
      </c>
      <c r="BZ67" s="159">
        <f t="shared" si="433"/>
        <v>0</v>
      </c>
      <c r="CA67" s="160">
        <f t="shared" si="434"/>
        <v>0</v>
      </c>
      <c r="CB67" s="159">
        <v>0</v>
      </c>
      <c r="CC67" s="159">
        <v>0</v>
      </c>
      <c r="CD67" s="160">
        <f t="shared" si="435"/>
        <v>0</v>
      </c>
      <c r="CE67" s="159">
        <v>0</v>
      </c>
      <c r="CF67" s="159">
        <v>0</v>
      </c>
      <c r="CG67" s="160">
        <f t="shared" si="436"/>
        <v>0</v>
      </c>
      <c r="CH67" s="159">
        <f t="shared" si="450"/>
        <v>0</v>
      </c>
      <c r="CI67" s="159">
        <f t="shared" si="437"/>
        <v>0</v>
      </c>
      <c r="CJ67" s="160">
        <f t="shared" si="438"/>
        <v>0</v>
      </c>
      <c r="CK67" s="159">
        <v>0</v>
      </c>
      <c r="CL67" s="159">
        <v>0</v>
      </c>
      <c r="CM67" s="160">
        <f t="shared" si="439"/>
        <v>0</v>
      </c>
      <c r="CN67" s="159">
        <v>0</v>
      </c>
      <c r="CO67" s="159">
        <v>0</v>
      </c>
      <c r="CP67" s="160">
        <f t="shared" si="440"/>
        <v>0</v>
      </c>
      <c r="CQ67" s="159">
        <f t="shared" si="451"/>
        <v>0</v>
      </c>
      <c r="CR67" s="159">
        <f t="shared" si="441"/>
        <v>0</v>
      </c>
      <c r="CS67" s="160">
        <f t="shared" si="442"/>
        <v>0</v>
      </c>
      <c r="CT67" s="230"/>
      <c r="CU67" s="226">
        <f t="shared" si="452"/>
        <v>0</v>
      </c>
      <c r="CV67" s="227">
        <f t="shared" si="443"/>
        <v>0</v>
      </c>
      <c r="CW67" s="230"/>
      <c r="CX67" s="228"/>
      <c r="CY67" s="229"/>
    </row>
    <row r="68" spans="1:103" ht="15.75" hidden="1" customHeight="1">
      <c r="A68" s="185"/>
      <c r="B68" s="156"/>
      <c r="C68" s="212"/>
      <c r="D68" s="158">
        <f t="shared" ref="D68" si="473">N68+Z68+AI68+AR68+BS68</f>
        <v>0</v>
      </c>
      <c r="E68" s="159">
        <f t="shared" ref="E68" si="474">IFERROR(F68/D68,)</f>
        <v>0</v>
      </c>
      <c r="F68" s="160">
        <f t="shared" ref="F68" si="475">P68+AB68+AK68+AT68+BU68</f>
        <v>0</v>
      </c>
      <c r="G68" s="161"/>
      <c r="H68" s="159">
        <f t="shared" si="456"/>
        <v>1</v>
      </c>
      <c r="I68" s="159">
        <f t="shared" ref="I68" si="476">IFERROR(J68/H68,)</f>
        <v>0</v>
      </c>
      <c r="J68" s="160">
        <f t="shared" si="458"/>
        <v>0</v>
      </c>
      <c r="K68" s="158">
        <f t="shared" si="458"/>
        <v>1</v>
      </c>
      <c r="L68" s="291">
        <f t="shared" ref="L68" si="477">IFERROR(M68/K68,)</f>
        <v>0</v>
      </c>
      <c r="M68" s="160">
        <f t="shared" si="460"/>
        <v>0</v>
      </c>
      <c r="N68" s="159"/>
      <c r="O68" s="159"/>
      <c r="P68" s="160">
        <f t="shared" ref="P68" si="478">N68*O68</f>
        <v>0</v>
      </c>
      <c r="Q68" s="291">
        <v>0</v>
      </c>
      <c r="R68" s="291">
        <v>0</v>
      </c>
      <c r="S68" s="160">
        <f t="shared" si="401"/>
        <v>0</v>
      </c>
      <c r="T68" s="158">
        <f t="shared" ref="T68" si="479">Q68</f>
        <v>0</v>
      </c>
      <c r="U68" s="159">
        <f t="shared" si="462"/>
        <v>0</v>
      </c>
      <c r="V68" s="160">
        <f t="shared" ref="V68" si="480">T68*U68</f>
        <v>0</v>
      </c>
      <c r="W68" s="593">
        <f t="shared" ref="W68" si="481">IFERROR(T68-Q68,0)</f>
        <v>0</v>
      </c>
      <c r="X68" s="593">
        <f t="shared" ref="X68" si="482">IFERROR(U68-R68,0)</f>
        <v>0</v>
      </c>
      <c r="Y68" s="593">
        <f t="shared" ref="Y68" si="483">IFERROR(V68-S68,0)</f>
        <v>0</v>
      </c>
      <c r="Z68" s="159">
        <v>0</v>
      </c>
      <c r="AA68" s="159">
        <v>0</v>
      </c>
      <c r="AB68" s="160">
        <f t="shared" ref="AB68" si="484">Z68*AA68</f>
        <v>0</v>
      </c>
      <c r="AC68" s="159">
        <f t="shared" si="444"/>
        <v>0</v>
      </c>
      <c r="AD68" s="159">
        <f t="shared" si="445"/>
        <v>0</v>
      </c>
      <c r="AE68" s="160">
        <f t="shared" ref="AE68" si="485">AC68*AD68</f>
        <v>0</v>
      </c>
      <c r="AF68" s="159">
        <f t="shared" ref="AF68" si="486">AC68</f>
        <v>0</v>
      </c>
      <c r="AG68" s="159">
        <f t="shared" si="464"/>
        <v>0</v>
      </c>
      <c r="AH68" s="160">
        <f t="shared" ref="AH68" si="487">AF68*AG68</f>
        <v>0</v>
      </c>
      <c r="AI68" s="159">
        <v>0</v>
      </c>
      <c r="AJ68" s="159">
        <v>0</v>
      </c>
      <c r="AK68" s="160">
        <f t="shared" ref="AK68" si="488">AI68*AJ68</f>
        <v>0</v>
      </c>
      <c r="AL68" s="159">
        <f t="shared" si="446"/>
        <v>0</v>
      </c>
      <c r="AM68" s="159">
        <f t="shared" si="447"/>
        <v>0</v>
      </c>
      <c r="AN68" s="160">
        <f t="shared" ref="AN68" si="489">AL68*AM68</f>
        <v>0</v>
      </c>
      <c r="AO68" s="159">
        <f t="shared" ref="AO68" si="490">AL68</f>
        <v>0</v>
      </c>
      <c r="AP68" s="159">
        <f t="shared" si="413"/>
        <v>0</v>
      </c>
      <c r="AQ68" s="160">
        <f t="shared" ref="AQ68" si="491">AO68*AP68</f>
        <v>0</v>
      </c>
      <c r="AR68" s="159">
        <v>0</v>
      </c>
      <c r="AS68" s="159">
        <v>0</v>
      </c>
      <c r="AT68" s="160">
        <f t="shared" ref="AT68" si="492">AR68*AS68</f>
        <v>0</v>
      </c>
      <c r="AU68" s="159">
        <v>1</v>
      </c>
      <c r="AV68" s="159">
        <f t="shared" si="466"/>
        <v>0</v>
      </c>
      <c r="AW68" s="160">
        <f t="shared" ref="AW68" si="493">AU68*AV68</f>
        <v>0</v>
      </c>
      <c r="AX68" s="159">
        <f t="shared" ref="AX68" si="494">AU68</f>
        <v>1</v>
      </c>
      <c r="AY68" s="159">
        <f t="shared" si="468"/>
        <v>0</v>
      </c>
      <c r="AZ68" s="160">
        <f t="shared" ref="AZ68" si="495">AX68*AY68</f>
        <v>0</v>
      </c>
      <c r="BA68" s="159">
        <v>0</v>
      </c>
      <c r="BB68" s="159">
        <v>0</v>
      </c>
      <c r="BC68" s="160">
        <f t="shared" si="422"/>
        <v>0</v>
      </c>
      <c r="BD68" s="159">
        <v>0</v>
      </c>
      <c r="BE68" s="159">
        <v>0</v>
      </c>
      <c r="BF68" s="160">
        <f t="shared" si="423"/>
        <v>0</v>
      </c>
      <c r="BG68" s="159">
        <f t="shared" si="469"/>
        <v>0</v>
      </c>
      <c r="BH68" s="159">
        <f t="shared" si="470"/>
        <v>0</v>
      </c>
      <c r="BI68" s="160">
        <f t="shared" si="425"/>
        <v>0</v>
      </c>
      <c r="BJ68" s="159">
        <v>0</v>
      </c>
      <c r="BK68" s="159">
        <v>0</v>
      </c>
      <c r="BL68" s="160">
        <f t="shared" si="426"/>
        <v>0</v>
      </c>
      <c r="BM68" s="159">
        <v>0</v>
      </c>
      <c r="BN68" s="159">
        <v>0</v>
      </c>
      <c r="BO68" s="160">
        <f t="shared" si="427"/>
        <v>0</v>
      </c>
      <c r="BP68" s="159">
        <f t="shared" si="471"/>
        <v>0</v>
      </c>
      <c r="BQ68" s="159">
        <f t="shared" si="472"/>
        <v>0</v>
      </c>
      <c r="BR68" s="160">
        <f t="shared" si="430"/>
        <v>0</v>
      </c>
      <c r="BS68" s="159">
        <v>0</v>
      </c>
      <c r="BT68" s="159">
        <v>0</v>
      </c>
      <c r="BU68" s="160">
        <f t="shared" ref="BU68" si="496">BS68*BT68</f>
        <v>0</v>
      </c>
      <c r="BV68" s="159">
        <v>0</v>
      </c>
      <c r="BW68" s="159">
        <v>0</v>
      </c>
      <c r="BX68" s="160">
        <f t="shared" ref="BX68" si="497">BV68*BW68</f>
        <v>0</v>
      </c>
      <c r="BY68" s="159">
        <f t="shared" ref="BY68" si="498">BV68</f>
        <v>0</v>
      </c>
      <c r="BZ68" s="159">
        <f t="shared" ref="BZ68" si="499">BW68</f>
        <v>0</v>
      </c>
      <c r="CA68" s="160">
        <f t="shared" ref="CA68" si="500">BY68*BZ68</f>
        <v>0</v>
      </c>
      <c r="CB68" s="159">
        <v>0</v>
      </c>
      <c r="CC68" s="159">
        <v>0</v>
      </c>
      <c r="CD68" s="160">
        <f t="shared" si="435"/>
        <v>0</v>
      </c>
      <c r="CE68" s="159">
        <v>0</v>
      </c>
      <c r="CF68" s="159">
        <v>0</v>
      </c>
      <c r="CG68" s="160">
        <f t="shared" si="436"/>
        <v>0</v>
      </c>
      <c r="CH68" s="159">
        <f t="shared" si="450"/>
        <v>0</v>
      </c>
      <c r="CI68" s="159">
        <f t="shared" si="437"/>
        <v>0</v>
      </c>
      <c r="CJ68" s="160">
        <f t="shared" si="438"/>
        <v>0</v>
      </c>
      <c r="CK68" s="159">
        <v>0</v>
      </c>
      <c r="CL68" s="159">
        <v>0</v>
      </c>
      <c r="CM68" s="160">
        <f t="shared" si="439"/>
        <v>0</v>
      </c>
      <c r="CN68" s="159">
        <v>0</v>
      </c>
      <c r="CO68" s="159">
        <v>0</v>
      </c>
      <c r="CP68" s="160">
        <f t="shared" si="440"/>
        <v>0</v>
      </c>
      <c r="CQ68" s="159">
        <f t="shared" si="451"/>
        <v>0</v>
      </c>
      <c r="CR68" s="159">
        <f t="shared" si="441"/>
        <v>0</v>
      </c>
      <c r="CS68" s="160">
        <f t="shared" si="442"/>
        <v>0</v>
      </c>
      <c r="CT68" s="230"/>
      <c r="CU68" s="226">
        <f t="shared" ref="CU68" si="501">K68-H68</f>
        <v>0</v>
      </c>
      <c r="CV68" s="227">
        <f t="shared" ref="CV68" si="502">L68-I68</f>
        <v>0</v>
      </c>
      <c r="CW68" s="230"/>
      <c r="CX68" s="228"/>
      <c r="CY68" s="229"/>
    </row>
    <row r="69" spans="1:103" ht="15.75" hidden="1" customHeight="1">
      <c r="A69" s="185"/>
      <c r="B69" s="156"/>
      <c r="C69" s="212"/>
      <c r="D69" s="158">
        <f>N69+Z69+AI69+AR69+BS69</f>
        <v>0</v>
      </c>
      <c r="E69" s="159">
        <f>IFERROR(F69/D69,)</f>
        <v>0</v>
      </c>
      <c r="F69" s="160">
        <f>P69+AB69+AK69+AT69+BU69</f>
        <v>0</v>
      </c>
      <c r="G69" s="161"/>
      <c r="H69" s="159">
        <f t="shared" si="456"/>
        <v>1</v>
      </c>
      <c r="I69" s="159">
        <f>IFERROR(J69/H69,)</f>
        <v>0</v>
      </c>
      <c r="J69" s="160">
        <f t="shared" si="458"/>
        <v>0</v>
      </c>
      <c r="K69" s="158">
        <f t="shared" si="458"/>
        <v>1</v>
      </c>
      <c r="L69" s="291">
        <f>IFERROR(M69/K69,)</f>
        <v>0</v>
      </c>
      <c r="M69" s="160">
        <f t="shared" si="460"/>
        <v>0</v>
      </c>
      <c r="N69" s="159">
        <v>0</v>
      </c>
      <c r="O69" s="159">
        <v>0</v>
      </c>
      <c r="P69" s="160">
        <f>N69*O69</f>
        <v>0</v>
      </c>
      <c r="Q69" s="291">
        <v>0</v>
      </c>
      <c r="R69" s="291">
        <v>0</v>
      </c>
      <c r="S69" s="160">
        <f>Q69*R69</f>
        <v>0</v>
      </c>
      <c r="T69" s="158">
        <f>Q69</f>
        <v>0</v>
      </c>
      <c r="U69" s="159">
        <f t="shared" si="462"/>
        <v>0</v>
      </c>
      <c r="V69" s="160">
        <f>T69*U69</f>
        <v>0</v>
      </c>
      <c r="W69" s="593">
        <f t="shared" ref="W69:Y70" si="503">IFERROR(T69-Q69,0)</f>
        <v>0</v>
      </c>
      <c r="X69" s="593">
        <f t="shared" si="503"/>
        <v>0</v>
      </c>
      <c r="Y69" s="593">
        <f t="shared" si="503"/>
        <v>0</v>
      </c>
      <c r="Z69" s="159">
        <v>0</v>
      </c>
      <c r="AA69" s="159">
        <v>0</v>
      </c>
      <c r="AB69" s="160">
        <f>Z69*AA69</f>
        <v>0</v>
      </c>
      <c r="AC69" s="159">
        <f t="shared" si="444"/>
        <v>0</v>
      </c>
      <c r="AD69" s="159">
        <f t="shared" si="445"/>
        <v>0</v>
      </c>
      <c r="AE69" s="160">
        <f>AC69*AD69</f>
        <v>0</v>
      </c>
      <c r="AF69" s="159">
        <f>AC69</f>
        <v>0</v>
      </c>
      <c r="AG69" s="159">
        <f t="shared" si="464"/>
        <v>0</v>
      </c>
      <c r="AH69" s="160">
        <f>AF69*AG69</f>
        <v>0</v>
      </c>
      <c r="AI69" s="159">
        <v>0</v>
      </c>
      <c r="AJ69" s="159">
        <v>0</v>
      </c>
      <c r="AK69" s="160">
        <f>AI69*AJ69</f>
        <v>0</v>
      </c>
      <c r="AL69" s="159">
        <f t="shared" si="446"/>
        <v>0</v>
      </c>
      <c r="AM69" s="159">
        <f t="shared" si="447"/>
        <v>0</v>
      </c>
      <c r="AN69" s="160">
        <f>AL69*AM69</f>
        <v>0</v>
      </c>
      <c r="AO69" s="159">
        <f>AL69</f>
        <v>0</v>
      </c>
      <c r="AP69" s="159">
        <f t="shared" si="413"/>
        <v>0</v>
      </c>
      <c r="AQ69" s="160">
        <f>AO69*AP69</f>
        <v>0</v>
      </c>
      <c r="AR69" s="159">
        <v>0</v>
      </c>
      <c r="AS69" s="159">
        <v>0</v>
      </c>
      <c r="AT69" s="160">
        <f>AR69*AS69</f>
        <v>0</v>
      </c>
      <c r="AU69" s="159">
        <v>1</v>
      </c>
      <c r="AV69" s="159">
        <f t="shared" si="466"/>
        <v>0</v>
      </c>
      <c r="AW69" s="160">
        <f>AU69*AV69</f>
        <v>0</v>
      </c>
      <c r="AX69" s="159">
        <f>AU69</f>
        <v>1</v>
      </c>
      <c r="AY69" s="159">
        <f t="shared" si="468"/>
        <v>0</v>
      </c>
      <c r="AZ69" s="160">
        <f>AX69*AY69</f>
        <v>0</v>
      </c>
      <c r="BA69" s="159">
        <v>0</v>
      </c>
      <c r="BB69" s="159">
        <v>0</v>
      </c>
      <c r="BC69" s="160">
        <f>BA69*BB69</f>
        <v>0</v>
      </c>
      <c r="BD69" s="159">
        <v>0</v>
      </c>
      <c r="BE69" s="159">
        <v>0</v>
      </c>
      <c r="BF69" s="160">
        <f>BD69*BE69</f>
        <v>0</v>
      </c>
      <c r="BG69" s="159">
        <f>BD69</f>
        <v>0</v>
      </c>
      <c r="BH69" s="159">
        <f>BE69</f>
        <v>0</v>
      </c>
      <c r="BI69" s="160">
        <f>BG69*BH69</f>
        <v>0</v>
      </c>
      <c r="BJ69" s="159">
        <v>0</v>
      </c>
      <c r="BK69" s="159">
        <v>0</v>
      </c>
      <c r="BL69" s="160">
        <f>BJ69*BK69</f>
        <v>0</v>
      </c>
      <c r="BM69" s="159">
        <v>0</v>
      </c>
      <c r="BN69" s="159">
        <v>0</v>
      </c>
      <c r="BO69" s="160">
        <f>BM69*BN69</f>
        <v>0</v>
      </c>
      <c r="BP69" s="159">
        <f>BM69</f>
        <v>0</v>
      </c>
      <c r="BQ69" s="159">
        <f t="shared" si="472"/>
        <v>0</v>
      </c>
      <c r="BR69" s="160">
        <f>BP69*BQ69</f>
        <v>0</v>
      </c>
      <c r="BS69" s="159">
        <v>0</v>
      </c>
      <c r="BT69" s="159">
        <v>0</v>
      </c>
      <c r="BU69" s="160">
        <f>BS69*BT69</f>
        <v>0</v>
      </c>
      <c r="BV69" s="159">
        <v>0</v>
      </c>
      <c r="BW69" s="159">
        <v>0</v>
      </c>
      <c r="BX69" s="160">
        <f>BV69*BW69</f>
        <v>0</v>
      </c>
      <c r="BY69" s="159">
        <f>BV69</f>
        <v>0</v>
      </c>
      <c r="BZ69" s="159">
        <f>BW69</f>
        <v>0</v>
      </c>
      <c r="CA69" s="160">
        <f>BY69*BZ69</f>
        <v>0</v>
      </c>
      <c r="CB69" s="159">
        <v>0</v>
      </c>
      <c r="CC69" s="159">
        <v>0</v>
      </c>
      <c r="CD69" s="160">
        <f>CB69*CC69</f>
        <v>0</v>
      </c>
      <c r="CE69" s="159">
        <v>0</v>
      </c>
      <c r="CF69" s="159">
        <v>0</v>
      </c>
      <c r="CG69" s="160">
        <f>CE69*CF69</f>
        <v>0</v>
      </c>
      <c r="CH69" s="159">
        <f>CE69</f>
        <v>0</v>
      </c>
      <c r="CI69" s="159">
        <f>CF69</f>
        <v>0</v>
      </c>
      <c r="CJ69" s="160">
        <f>CH69*CI69</f>
        <v>0</v>
      </c>
      <c r="CK69" s="159">
        <v>0</v>
      </c>
      <c r="CL69" s="159">
        <v>0</v>
      </c>
      <c r="CM69" s="160">
        <f>CK69*CL69</f>
        <v>0</v>
      </c>
      <c r="CN69" s="159">
        <v>0</v>
      </c>
      <c r="CO69" s="159">
        <v>0</v>
      </c>
      <c r="CP69" s="160">
        <f>CN69*CO69</f>
        <v>0</v>
      </c>
      <c r="CQ69" s="159">
        <f>CN69</f>
        <v>0</v>
      </c>
      <c r="CR69" s="159">
        <f>CO69</f>
        <v>0</v>
      </c>
      <c r="CS69" s="160">
        <f>CQ69*CR69</f>
        <v>0</v>
      </c>
      <c r="CT69" s="230"/>
      <c r="CU69" s="226">
        <f>K69-H69</f>
        <v>0</v>
      </c>
      <c r="CV69" s="227">
        <f>L69-I69</f>
        <v>0</v>
      </c>
      <c r="CW69" s="230"/>
      <c r="CX69" s="228"/>
      <c r="CY69" s="229"/>
    </row>
    <row r="70" spans="1:103" ht="15.75" hidden="1" customHeight="1">
      <c r="A70" s="185"/>
      <c r="B70" s="156"/>
      <c r="C70" s="212"/>
      <c r="D70" s="158">
        <f>N70+Z70+AI70+AR70+BS70</f>
        <v>0</v>
      </c>
      <c r="E70" s="159">
        <f>IFERROR(F70/D70,)</f>
        <v>0</v>
      </c>
      <c r="F70" s="160">
        <f>P70+AB70+AK70+AT70+BU70</f>
        <v>0</v>
      </c>
      <c r="G70" s="161"/>
      <c r="H70" s="159">
        <f t="shared" si="456"/>
        <v>1</v>
      </c>
      <c r="I70" s="159">
        <f>IFERROR(J70/H70,)</f>
        <v>0</v>
      </c>
      <c r="J70" s="160">
        <f t="shared" si="458"/>
        <v>0</v>
      </c>
      <c r="K70" s="158">
        <f t="shared" si="458"/>
        <v>1</v>
      </c>
      <c r="L70" s="291">
        <f>IFERROR(M70/K70,)</f>
        <v>0</v>
      </c>
      <c r="M70" s="160">
        <f t="shared" si="460"/>
        <v>0</v>
      </c>
      <c r="N70" s="159">
        <v>0</v>
      </c>
      <c r="O70" s="159">
        <v>0</v>
      </c>
      <c r="P70" s="160">
        <f>N70*O70</f>
        <v>0</v>
      </c>
      <c r="Q70" s="291">
        <v>0</v>
      </c>
      <c r="R70" s="291">
        <v>0</v>
      </c>
      <c r="S70" s="160">
        <f>Q70*R70</f>
        <v>0</v>
      </c>
      <c r="T70" s="158">
        <f>Q70</f>
        <v>0</v>
      </c>
      <c r="U70" s="159">
        <f t="shared" si="462"/>
        <v>0</v>
      </c>
      <c r="V70" s="160">
        <f>T70*U70</f>
        <v>0</v>
      </c>
      <c r="W70" s="593">
        <f t="shared" si="503"/>
        <v>0</v>
      </c>
      <c r="X70" s="593">
        <f t="shared" si="503"/>
        <v>0</v>
      </c>
      <c r="Y70" s="593">
        <f t="shared" si="503"/>
        <v>0</v>
      </c>
      <c r="Z70" s="159">
        <v>0</v>
      </c>
      <c r="AA70" s="159">
        <v>0</v>
      </c>
      <c r="AB70" s="160">
        <f>Z70*AA70</f>
        <v>0</v>
      </c>
      <c r="AC70" s="159">
        <f t="shared" si="444"/>
        <v>0</v>
      </c>
      <c r="AD70" s="159">
        <f t="shared" si="445"/>
        <v>0</v>
      </c>
      <c r="AE70" s="160">
        <f>AC70*AD70</f>
        <v>0</v>
      </c>
      <c r="AF70" s="159">
        <f>AC70</f>
        <v>0</v>
      </c>
      <c r="AG70" s="159">
        <f t="shared" si="464"/>
        <v>0</v>
      </c>
      <c r="AH70" s="160">
        <f>AF70*AG70</f>
        <v>0</v>
      </c>
      <c r="AI70" s="159">
        <v>0</v>
      </c>
      <c r="AJ70" s="159">
        <v>0</v>
      </c>
      <c r="AK70" s="160">
        <f>AI70*AJ70</f>
        <v>0</v>
      </c>
      <c r="AL70" s="159">
        <f t="shared" si="446"/>
        <v>0</v>
      </c>
      <c r="AM70" s="159">
        <f t="shared" si="447"/>
        <v>0</v>
      </c>
      <c r="AN70" s="160">
        <f>AL70*AM70</f>
        <v>0</v>
      </c>
      <c r="AO70" s="159">
        <f>AL70</f>
        <v>0</v>
      </c>
      <c r="AP70" s="159">
        <f t="shared" si="413"/>
        <v>0</v>
      </c>
      <c r="AQ70" s="160">
        <f>AO70*AP70</f>
        <v>0</v>
      </c>
      <c r="AR70" s="159">
        <v>0</v>
      </c>
      <c r="AS70" s="159">
        <v>0</v>
      </c>
      <c r="AT70" s="160">
        <f>AR70*AS70</f>
        <v>0</v>
      </c>
      <c r="AU70" s="159">
        <v>1</v>
      </c>
      <c r="AV70" s="159">
        <f t="shared" si="466"/>
        <v>0</v>
      </c>
      <c r="AW70" s="160">
        <f>AU70*AV70</f>
        <v>0</v>
      </c>
      <c r="AX70" s="159">
        <f>AU70</f>
        <v>1</v>
      </c>
      <c r="AY70" s="159">
        <f t="shared" si="468"/>
        <v>0</v>
      </c>
      <c r="AZ70" s="160">
        <f>AX70*AY70</f>
        <v>0</v>
      </c>
      <c r="BA70" s="159">
        <v>0</v>
      </c>
      <c r="BB70" s="159">
        <v>0</v>
      </c>
      <c r="BC70" s="160">
        <f>BA70*BB70</f>
        <v>0</v>
      </c>
      <c r="BD70" s="159">
        <v>0</v>
      </c>
      <c r="BE70" s="159">
        <v>0</v>
      </c>
      <c r="BF70" s="160">
        <f>BD70*BE70</f>
        <v>0</v>
      </c>
      <c r="BG70" s="159">
        <f>BD70</f>
        <v>0</v>
      </c>
      <c r="BH70" s="159">
        <f>BE70</f>
        <v>0</v>
      </c>
      <c r="BI70" s="160">
        <f>BG70*BH70</f>
        <v>0</v>
      </c>
      <c r="BJ70" s="159">
        <v>0</v>
      </c>
      <c r="BK70" s="159">
        <v>0</v>
      </c>
      <c r="BL70" s="160">
        <f>BJ70*BK70</f>
        <v>0</v>
      </c>
      <c r="BM70" s="159">
        <v>0</v>
      </c>
      <c r="BN70" s="159">
        <v>0</v>
      </c>
      <c r="BO70" s="160">
        <f>BM70*BN70</f>
        <v>0</v>
      </c>
      <c r="BP70" s="159">
        <f>BM70</f>
        <v>0</v>
      </c>
      <c r="BQ70" s="159">
        <f t="shared" si="472"/>
        <v>0</v>
      </c>
      <c r="BR70" s="160">
        <f>BP70*BQ70</f>
        <v>0</v>
      </c>
      <c r="BS70" s="159">
        <v>0</v>
      </c>
      <c r="BT70" s="159">
        <v>0</v>
      </c>
      <c r="BU70" s="160">
        <f>BS70*BT70</f>
        <v>0</v>
      </c>
      <c r="BV70" s="159">
        <v>0</v>
      </c>
      <c r="BW70" s="159">
        <v>0</v>
      </c>
      <c r="BX70" s="160">
        <f>BV70*BW70</f>
        <v>0</v>
      </c>
      <c r="BY70" s="159">
        <f>BV70</f>
        <v>0</v>
      </c>
      <c r="BZ70" s="159">
        <f>BW70</f>
        <v>0</v>
      </c>
      <c r="CA70" s="160">
        <f>BY70*BZ70</f>
        <v>0</v>
      </c>
      <c r="CB70" s="159">
        <v>0</v>
      </c>
      <c r="CC70" s="159">
        <v>0</v>
      </c>
      <c r="CD70" s="160">
        <f>CB70*CC70</f>
        <v>0</v>
      </c>
      <c r="CE70" s="159">
        <v>0</v>
      </c>
      <c r="CF70" s="159">
        <v>0</v>
      </c>
      <c r="CG70" s="160">
        <f>CE70*CF70</f>
        <v>0</v>
      </c>
      <c r="CH70" s="159">
        <f>CE70</f>
        <v>0</v>
      </c>
      <c r="CI70" s="159">
        <f>CF70</f>
        <v>0</v>
      </c>
      <c r="CJ70" s="160">
        <f>CH70*CI70</f>
        <v>0</v>
      </c>
      <c r="CK70" s="159">
        <v>0</v>
      </c>
      <c r="CL70" s="159">
        <v>0</v>
      </c>
      <c r="CM70" s="160">
        <f>CK70*CL70</f>
        <v>0</v>
      </c>
      <c r="CN70" s="159">
        <v>0</v>
      </c>
      <c r="CO70" s="159">
        <v>0</v>
      </c>
      <c r="CP70" s="160">
        <f>CN70*CO70</f>
        <v>0</v>
      </c>
      <c r="CQ70" s="159">
        <f>CN70</f>
        <v>0</v>
      </c>
      <c r="CR70" s="159">
        <f>CO70</f>
        <v>0</v>
      </c>
      <c r="CS70" s="160">
        <f>CQ70*CR70</f>
        <v>0</v>
      </c>
      <c r="CT70" s="230"/>
      <c r="CU70" s="226">
        <f>K70-H70</f>
        <v>0</v>
      </c>
      <c r="CV70" s="227">
        <f>L70-I70</f>
        <v>0</v>
      </c>
      <c r="CW70" s="230"/>
      <c r="CX70" s="228"/>
      <c r="CY70" s="229"/>
    </row>
    <row r="71" spans="1:103" ht="15.75" hidden="1" customHeight="1" thickBot="1">
      <c r="A71" s="138"/>
      <c r="B71" s="156"/>
      <c r="C71" s="212"/>
      <c r="D71" s="158">
        <f t="shared" ref="D71" si="504">N71+Z71+AI71+AR71+BS71</f>
        <v>0</v>
      </c>
      <c r="E71" s="159">
        <f t="shared" ref="E71" si="505">IFERROR(F71/D71,)</f>
        <v>0</v>
      </c>
      <c r="F71" s="160">
        <f t="shared" ref="F71" si="506">P71+AB71+AK71+AT71+BU71</f>
        <v>0</v>
      </c>
      <c r="G71" s="161"/>
      <c r="H71" s="159">
        <f t="shared" si="456"/>
        <v>1</v>
      </c>
      <c r="I71" s="159">
        <f t="shared" ref="I71" si="507">IFERROR(J71/H71,)</f>
        <v>0</v>
      </c>
      <c r="J71" s="160">
        <f t="shared" si="458"/>
        <v>0</v>
      </c>
      <c r="K71" s="158">
        <f t="shared" si="458"/>
        <v>1</v>
      </c>
      <c r="L71" s="291">
        <f t="shared" ref="L71" si="508">IFERROR(M71/K71,)</f>
        <v>0</v>
      </c>
      <c r="M71" s="160">
        <f t="shared" si="460"/>
        <v>0</v>
      </c>
      <c r="N71" s="159">
        <v>0</v>
      </c>
      <c r="O71" s="159">
        <v>0</v>
      </c>
      <c r="P71" s="160">
        <f t="shared" ref="P71" si="509">N71*O71</f>
        <v>0</v>
      </c>
      <c r="Q71" s="291">
        <v>0</v>
      </c>
      <c r="R71" s="291">
        <v>0</v>
      </c>
      <c r="S71" s="160">
        <f t="shared" ref="S71" si="510">Q71*R71</f>
        <v>0</v>
      </c>
      <c r="T71" s="158">
        <f t="shared" ref="T71" si="511">Q71</f>
        <v>0</v>
      </c>
      <c r="U71" s="159">
        <f t="shared" si="462"/>
        <v>0</v>
      </c>
      <c r="V71" s="160">
        <f t="shared" ref="V71" si="512">T71*U71</f>
        <v>0</v>
      </c>
      <c r="W71" s="593">
        <f t="shared" ref="W71" si="513">IFERROR(T71-Q71,0)</f>
        <v>0</v>
      </c>
      <c r="X71" s="593">
        <f t="shared" ref="X71" si="514">IFERROR(U71-R71,0)</f>
        <v>0</v>
      </c>
      <c r="Y71" s="593">
        <f t="shared" ref="Y71" si="515">IFERROR(V71-S71,0)</f>
        <v>0</v>
      </c>
      <c r="Z71" s="159">
        <v>0</v>
      </c>
      <c r="AA71" s="159">
        <v>0</v>
      </c>
      <c r="AB71" s="160">
        <f t="shared" ref="AB71" si="516">Z71*AA71</f>
        <v>0</v>
      </c>
      <c r="AC71" s="159">
        <f t="shared" si="444"/>
        <v>0</v>
      </c>
      <c r="AD71" s="159">
        <f t="shared" si="445"/>
        <v>0</v>
      </c>
      <c r="AE71" s="160">
        <f t="shared" ref="AE71" si="517">AC71*AD71</f>
        <v>0</v>
      </c>
      <c r="AF71" s="159">
        <f t="shared" ref="AF71" si="518">AC71</f>
        <v>0</v>
      </c>
      <c r="AG71" s="159">
        <f t="shared" si="464"/>
        <v>0</v>
      </c>
      <c r="AH71" s="160">
        <f t="shared" ref="AH71" si="519">AF71*AG71</f>
        <v>0</v>
      </c>
      <c r="AI71" s="159">
        <v>0</v>
      </c>
      <c r="AJ71" s="159">
        <v>0</v>
      </c>
      <c r="AK71" s="160">
        <f t="shared" ref="AK71" si="520">AI71*AJ71</f>
        <v>0</v>
      </c>
      <c r="AL71" s="159">
        <f t="shared" si="446"/>
        <v>0</v>
      </c>
      <c r="AM71" s="159">
        <f t="shared" si="447"/>
        <v>0</v>
      </c>
      <c r="AN71" s="160">
        <f t="shared" ref="AN71" si="521">AL71*AM71</f>
        <v>0</v>
      </c>
      <c r="AO71" s="159">
        <f t="shared" ref="AO71" si="522">AL71</f>
        <v>0</v>
      </c>
      <c r="AP71" s="159">
        <f t="shared" si="413"/>
        <v>0</v>
      </c>
      <c r="AQ71" s="160">
        <f t="shared" ref="AQ71" si="523">AO71*AP71</f>
        <v>0</v>
      </c>
      <c r="AR71" s="159">
        <v>0</v>
      </c>
      <c r="AS71" s="159">
        <v>0</v>
      </c>
      <c r="AT71" s="160">
        <f t="shared" ref="AT71" si="524">AR71*AS71</f>
        <v>0</v>
      </c>
      <c r="AU71" s="159">
        <v>1</v>
      </c>
      <c r="AV71" s="159">
        <f t="shared" si="466"/>
        <v>0</v>
      </c>
      <c r="AW71" s="160">
        <f t="shared" ref="AW71" si="525">AU71*AV71</f>
        <v>0</v>
      </c>
      <c r="AX71" s="159">
        <f t="shared" ref="AX71" si="526">AU71</f>
        <v>1</v>
      </c>
      <c r="AY71" s="159">
        <f t="shared" si="468"/>
        <v>0</v>
      </c>
      <c r="AZ71" s="160">
        <f t="shared" ref="AZ71" si="527">AX71*AY71</f>
        <v>0</v>
      </c>
      <c r="BA71" s="159">
        <v>0</v>
      </c>
      <c r="BB71" s="159">
        <v>0</v>
      </c>
      <c r="BC71" s="160">
        <f t="shared" ref="BC71" si="528">BA71*BB71</f>
        <v>0</v>
      </c>
      <c r="BD71" s="159">
        <v>0</v>
      </c>
      <c r="BE71" s="159">
        <v>0</v>
      </c>
      <c r="BF71" s="160">
        <f t="shared" ref="BF71" si="529">BD71*BE71</f>
        <v>0</v>
      </c>
      <c r="BG71" s="159">
        <f t="shared" ref="BG71" si="530">BD71</f>
        <v>0</v>
      </c>
      <c r="BH71" s="159">
        <f t="shared" ref="BH71" si="531">BE71</f>
        <v>0</v>
      </c>
      <c r="BI71" s="160">
        <f t="shared" ref="BI71" si="532">BG71*BH71</f>
        <v>0</v>
      </c>
      <c r="BJ71" s="159">
        <v>0</v>
      </c>
      <c r="BK71" s="159">
        <v>0</v>
      </c>
      <c r="BL71" s="160">
        <f t="shared" ref="BL71" si="533">BJ71*BK71</f>
        <v>0</v>
      </c>
      <c r="BM71" s="159">
        <v>0</v>
      </c>
      <c r="BN71" s="159">
        <v>0</v>
      </c>
      <c r="BO71" s="160">
        <f t="shared" ref="BO71" si="534">BM71*BN71</f>
        <v>0</v>
      </c>
      <c r="BP71" s="159">
        <f t="shared" ref="BP71" si="535">BM71</f>
        <v>0</v>
      </c>
      <c r="BQ71" s="159">
        <f t="shared" si="472"/>
        <v>0</v>
      </c>
      <c r="BR71" s="160">
        <f t="shared" ref="BR71" si="536">BP71*BQ71</f>
        <v>0</v>
      </c>
      <c r="BS71" s="159">
        <v>0</v>
      </c>
      <c r="BT71" s="159">
        <v>0</v>
      </c>
      <c r="BU71" s="160">
        <f t="shared" ref="BU71" si="537">BS71*BT71</f>
        <v>0</v>
      </c>
      <c r="BV71" s="159">
        <v>0</v>
      </c>
      <c r="BW71" s="159">
        <v>0</v>
      </c>
      <c r="BX71" s="160">
        <f t="shared" ref="BX71" si="538">BV71*BW71</f>
        <v>0</v>
      </c>
      <c r="BY71" s="159">
        <f t="shared" ref="BY71" si="539">BV71</f>
        <v>0</v>
      </c>
      <c r="BZ71" s="159">
        <f t="shared" ref="BZ71" si="540">BW71</f>
        <v>0</v>
      </c>
      <c r="CA71" s="160">
        <f t="shared" ref="CA71" si="541">BY71*BZ71</f>
        <v>0</v>
      </c>
      <c r="CB71" s="159">
        <v>0</v>
      </c>
      <c r="CC71" s="159">
        <v>0</v>
      </c>
      <c r="CD71" s="160">
        <f t="shared" ref="CD71" si="542">CB71*CC71</f>
        <v>0</v>
      </c>
      <c r="CE71" s="159">
        <v>0</v>
      </c>
      <c r="CF71" s="159">
        <v>0</v>
      </c>
      <c r="CG71" s="160">
        <f t="shared" ref="CG71" si="543">CE71*CF71</f>
        <v>0</v>
      </c>
      <c r="CH71" s="159">
        <f t="shared" ref="CH71" si="544">CE71</f>
        <v>0</v>
      </c>
      <c r="CI71" s="159">
        <f t="shared" ref="CI71" si="545">CF71</f>
        <v>0</v>
      </c>
      <c r="CJ71" s="160">
        <f t="shared" ref="CJ71" si="546">CH71*CI71</f>
        <v>0</v>
      </c>
      <c r="CK71" s="159">
        <v>0</v>
      </c>
      <c r="CL71" s="159">
        <v>0</v>
      </c>
      <c r="CM71" s="160">
        <f t="shared" ref="CM71" si="547">CK71*CL71</f>
        <v>0</v>
      </c>
      <c r="CN71" s="159">
        <v>0</v>
      </c>
      <c r="CO71" s="159">
        <v>0</v>
      </c>
      <c r="CP71" s="160">
        <f t="shared" ref="CP71" si="548">CN71*CO71</f>
        <v>0</v>
      </c>
      <c r="CQ71" s="159">
        <f t="shared" ref="CQ71" si="549">CN71</f>
        <v>0</v>
      </c>
      <c r="CR71" s="159">
        <f t="shared" ref="CR71" si="550">CO71</f>
        <v>0</v>
      </c>
      <c r="CS71" s="160">
        <f t="shared" ref="CS71" si="551">CQ71*CR71</f>
        <v>0</v>
      </c>
      <c r="CT71" s="232"/>
      <c r="CU71" s="226">
        <f t="shared" ref="CU71" si="552">K71-H71</f>
        <v>0</v>
      </c>
      <c r="CV71" s="227">
        <f t="shared" ref="CV71" si="553">L71-I71</f>
        <v>0</v>
      </c>
      <c r="CW71" s="232"/>
      <c r="CX71" s="235"/>
      <c r="CY71" s="260"/>
    </row>
    <row r="72" spans="1:103" ht="15.75" hidden="1" customHeight="1">
      <c r="A72" s="185"/>
      <c r="B72" s="156"/>
      <c r="C72" s="212"/>
      <c r="D72" s="158">
        <f>N72+Z72+AI72+AR72+BS72</f>
        <v>0</v>
      </c>
      <c r="E72" s="159">
        <f>IFERROR(F72/D72,)</f>
        <v>0</v>
      </c>
      <c r="F72" s="160">
        <f>P72+AB72+AK72+AT72+BU72</f>
        <v>0</v>
      </c>
      <c r="G72" s="161"/>
      <c r="H72" s="159">
        <f t="shared" si="456"/>
        <v>1</v>
      </c>
      <c r="I72" s="159">
        <f>IFERROR(J72/H72,)</f>
        <v>0</v>
      </c>
      <c r="J72" s="160">
        <f t="shared" si="458"/>
        <v>0</v>
      </c>
      <c r="K72" s="158">
        <f t="shared" si="458"/>
        <v>1</v>
      </c>
      <c r="L72" s="291">
        <f>IFERROR(M72/K72,)</f>
        <v>0</v>
      </c>
      <c r="M72" s="160">
        <f t="shared" si="460"/>
        <v>0</v>
      </c>
      <c r="N72" s="159">
        <v>0</v>
      </c>
      <c r="O72" s="159">
        <v>0</v>
      </c>
      <c r="P72" s="160">
        <f>N72*O72</f>
        <v>0</v>
      </c>
      <c r="Q72" s="291">
        <v>0</v>
      </c>
      <c r="R72" s="291">
        <v>0</v>
      </c>
      <c r="S72" s="160">
        <f>Q72*R72</f>
        <v>0</v>
      </c>
      <c r="T72" s="158">
        <f>Q72</f>
        <v>0</v>
      </c>
      <c r="U72" s="159">
        <f t="shared" si="462"/>
        <v>0</v>
      </c>
      <c r="V72" s="160">
        <f>T72*U72</f>
        <v>0</v>
      </c>
      <c r="W72" s="593">
        <f t="shared" ref="W72:Y83" si="554">IFERROR(T72-Q72,0)</f>
        <v>0</v>
      </c>
      <c r="X72" s="593">
        <f t="shared" si="554"/>
        <v>0</v>
      </c>
      <c r="Y72" s="593">
        <f t="shared" si="554"/>
        <v>0</v>
      </c>
      <c r="Z72" s="159">
        <v>0</v>
      </c>
      <c r="AA72" s="159">
        <v>0</v>
      </c>
      <c r="AB72" s="160">
        <f>Z72*AA72</f>
        <v>0</v>
      </c>
      <c r="AC72" s="159">
        <f t="shared" si="444"/>
        <v>0</v>
      </c>
      <c r="AD72" s="159">
        <f t="shared" si="445"/>
        <v>0</v>
      </c>
      <c r="AE72" s="160">
        <f>AC72*AD72</f>
        <v>0</v>
      </c>
      <c r="AF72" s="159">
        <f>AC72</f>
        <v>0</v>
      </c>
      <c r="AG72" s="159">
        <f t="shared" si="464"/>
        <v>0</v>
      </c>
      <c r="AH72" s="160">
        <f>AF72*AG72</f>
        <v>0</v>
      </c>
      <c r="AI72" s="159">
        <v>0</v>
      </c>
      <c r="AJ72" s="159">
        <v>0</v>
      </c>
      <c r="AK72" s="160">
        <f>AI72*AJ72</f>
        <v>0</v>
      </c>
      <c r="AL72" s="159">
        <f t="shared" si="446"/>
        <v>0</v>
      </c>
      <c r="AM72" s="159">
        <f t="shared" si="447"/>
        <v>0</v>
      </c>
      <c r="AN72" s="160">
        <f>AL72*AM72</f>
        <v>0</v>
      </c>
      <c r="AO72" s="159">
        <f>AL72</f>
        <v>0</v>
      </c>
      <c r="AP72" s="159">
        <f t="shared" si="413"/>
        <v>0</v>
      </c>
      <c r="AQ72" s="160">
        <f>AO72*AP72</f>
        <v>0</v>
      </c>
      <c r="AR72" s="159">
        <v>0</v>
      </c>
      <c r="AS72" s="159">
        <v>0</v>
      </c>
      <c r="AT72" s="160">
        <f>AR72*AS72</f>
        <v>0</v>
      </c>
      <c r="AU72" s="159">
        <v>1</v>
      </c>
      <c r="AV72" s="159">
        <f t="shared" si="466"/>
        <v>0</v>
      </c>
      <c r="AW72" s="160">
        <f>AU72*AV72</f>
        <v>0</v>
      </c>
      <c r="AX72" s="159">
        <f>AU72</f>
        <v>1</v>
      </c>
      <c r="AY72" s="159">
        <f t="shared" si="468"/>
        <v>0</v>
      </c>
      <c r="AZ72" s="160">
        <f>AX72*AY72</f>
        <v>0</v>
      </c>
      <c r="BA72" s="159">
        <v>0</v>
      </c>
      <c r="BB72" s="159">
        <v>0</v>
      </c>
      <c r="BC72" s="160">
        <f>BA72*BB72</f>
        <v>0</v>
      </c>
      <c r="BD72" s="159">
        <v>0</v>
      </c>
      <c r="BE72" s="159">
        <v>0</v>
      </c>
      <c r="BF72" s="160">
        <f>BD72*BE72</f>
        <v>0</v>
      </c>
      <c r="BG72" s="159">
        <f>BD72</f>
        <v>0</v>
      </c>
      <c r="BH72" s="159">
        <f>BE72</f>
        <v>0</v>
      </c>
      <c r="BI72" s="160">
        <f>BG72*BH72</f>
        <v>0</v>
      </c>
      <c r="BJ72" s="159">
        <v>0</v>
      </c>
      <c r="BK72" s="159">
        <v>0</v>
      </c>
      <c r="BL72" s="160">
        <f>BJ72*BK72</f>
        <v>0</v>
      </c>
      <c r="BM72" s="159">
        <v>0</v>
      </c>
      <c r="BN72" s="159">
        <v>0</v>
      </c>
      <c r="BO72" s="160">
        <f>BM72*BN72</f>
        <v>0</v>
      </c>
      <c r="BP72" s="159">
        <f>BM72</f>
        <v>0</v>
      </c>
      <c r="BQ72" s="159">
        <f t="shared" si="472"/>
        <v>0</v>
      </c>
      <c r="BR72" s="160">
        <f>BP72*BQ72</f>
        <v>0</v>
      </c>
      <c r="BS72" s="159">
        <v>0</v>
      </c>
      <c r="BT72" s="159">
        <v>0</v>
      </c>
      <c r="BU72" s="160">
        <f>BS72*BT72</f>
        <v>0</v>
      </c>
      <c r="BV72" s="159">
        <v>0</v>
      </c>
      <c r="BW72" s="159">
        <v>0</v>
      </c>
      <c r="BX72" s="160">
        <f>BV72*BW72</f>
        <v>0</v>
      </c>
      <c r="BY72" s="159">
        <f>BV72</f>
        <v>0</v>
      </c>
      <c r="BZ72" s="159">
        <f>BW72</f>
        <v>0</v>
      </c>
      <c r="CA72" s="160">
        <f>BY72*BZ72</f>
        <v>0</v>
      </c>
      <c r="CB72" s="159">
        <v>0</v>
      </c>
      <c r="CC72" s="159">
        <v>0</v>
      </c>
      <c r="CD72" s="160">
        <f>CB72*CC72</f>
        <v>0</v>
      </c>
      <c r="CE72" s="159">
        <v>0</v>
      </c>
      <c r="CF72" s="159">
        <v>0</v>
      </c>
      <c r="CG72" s="160">
        <f>CE72*CF72</f>
        <v>0</v>
      </c>
      <c r="CH72" s="159">
        <f>CE72</f>
        <v>0</v>
      </c>
      <c r="CI72" s="159">
        <f>CF72</f>
        <v>0</v>
      </c>
      <c r="CJ72" s="160">
        <f>CH72*CI72</f>
        <v>0</v>
      </c>
      <c r="CK72" s="159">
        <v>0</v>
      </c>
      <c r="CL72" s="159">
        <v>0</v>
      </c>
      <c r="CM72" s="160">
        <f>CK72*CL72</f>
        <v>0</v>
      </c>
      <c r="CN72" s="159">
        <v>0</v>
      </c>
      <c r="CO72" s="159">
        <v>0</v>
      </c>
      <c r="CP72" s="160">
        <f>CN72*CO72</f>
        <v>0</v>
      </c>
      <c r="CQ72" s="159">
        <f>CN72</f>
        <v>0</v>
      </c>
      <c r="CR72" s="159">
        <f>CO72</f>
        <v>0</v>
      </c>
      <c r="CS72" s="160">
        <f>CQ72*CR72</f>
        <v>0</v>
      </c>
      <c r="CT72" s="230"/>
      <c r="CU72" s="226">
        <f>K72-H72</f>
        <v>0</v>
      </c>
      <c r="CV72" s="227">
        <f>L72-I72</f>
        <v>0</v>
      </c>
      <c r="CW72" s="230"/>
      <c r="CX72" s="228"/>
      <c r="CY72" s="229"/>
    </row>
    <row r="73" spans="1:103" ht="15.75" hidden="1" customHeight="1">
      <c r="A73" s="185"/>
      <c r="B73" s="156"/>
      <c r="C73" s="212"/>
      <c r="D73" s="158">
        <f>N73+Z73+AI73+AR73+BS73</f>
        <v>0</v>
      </c>
      <c r="E73" s="159">
        <f>IFERROR(F73/D73,)</f>
        <v>0</v>
      </c>
      <c r="F73" s="160">
        <f>P73+AB73+AK73+AT73+BU73</f>
        <v>0</v>
      </c>
      <c r="G73" s="161"/>
      <c r="H73" s="159">
        <f t="shared" si="456"/>
        <v>1</v>
      </c>
      <c r="I73" s="159">
        <f>IFERROR(J73/H73,)</f>
        <v>0</v>
      </c>
      <c r="J73" s="160">
        <f t="shared" si="458"/>
        <v>0</v>
      </c>
      <c r="K73" s="158">
        <f t="shared" si="458"/>
        <v>1</v>
      </c>
      <c r="L73" s="291">
        <f>IFERROR(M73/K73,)</f>
        <v>0</v>
      </c>
      <c r="M73" s="160">
        <f t="shared" si="460"/>
        <v>0</v>
      </c>
      <c r="N73" s="159">
        <v>0</v>
      </c>
      <c r="O73" s="159">
        <v>0</v>
      </c>
      <c r="P73" s="160">
        <f>N73*O73</f>
        <v>0</v>
      </c>
      <c r="Q73" s="291">
        <v>0</v>
      </c>
      <c r="R73" s="291">
        <v>0</v>
      </c>
      <c r="S73" s="160">
        <f>Q73*R73</f>
        <v>0</v>
      </c>
      <c r="T73" s="158">
        <f>Q73</f>
        <v>0</v>
      </c>
      <c r="U73" s="159">
        <f t="shared" si="462"/>
        <v>0</v>
      </c>
      <c r="V73" s="160">
        <f>T73*U73</f>
        <v>0</v>
      </c>
      <c r="W73" s="593">
        <f t="shared" si="554"/>
        <v>0</v>
      </c>
      <c r="X73" s="593">
        <f t="shared" si="554"/>
        <v>0</v>
      </c>
      <c r="Y73" s="593">
        <f t="shared" si="554"/>
        <v>0</v>
      </c>
      <c r="Z73" s="159">
        <v>0</v>
      </c>
      <c r="AA73" s="159">
        <v>0</v>
      </c>
      <c r="AB73" s="160">
        <f>Z73*AA73</f>
        <v>0</v>
      </c>
      <c r="AC73" s="159">
        <f t="shared" si="444"/>
        <v>0</v>
      </c>
      <c r="AD73" s="159">
        <f t="shared" si="445"/>
        <v>0</v>
      </c>
      <c r="AE73" s="160">
        <f>AC73*AD73</f>
        <v>0</v>
      </c>
      <c r="AF73" s="159">
        <f>AC73</f>
        <v>0</v>
      </c>
      <c r="AG73" s="159">
        <f t="shared" si="464"/>
        <v>0</v>
      </c>
      <c r="AH73" s="160">
        <f>AF73*AG73</f>
        <v>0</v>
      </c>
      <c r="AI73" s="159">
        <v>0</v>
      </c>
      <c r="AJ73" s="159">
        <v>0</v>
      </c>
      <c r="AK73" s="160">
        <f>AI73*AJ73</f>
        <v>0</v>
      </c>
      <c r="AL73" s="159">
        <f t="shared" si="446"/>
        <v>0</v>
      </c>
      <c r="AM73" s="159">
        <f t="shared" si="447"/>
        <v>0</v>
      </c>
      <c r="AN73" s="160">
        <f>AL73*AM73</f>
        <v>0</v>
      </c>
      <c r="AO73" s="159">
        <f>AL73</f>
        <v>0</v>
      </c>
      <c r="AP73" s="159">
        <f t="shared" si="413"/>
        <v>0</v>
      </c>
      <c r="AQ73" s="160">
        <f>AO73*AP73</f>
        <v>0</v>
      </c>
      <c r="AR73" s="159">
        <v>0</v>
      </c>
      <c r="AS73" s="159">
        <v>0</v>
      </c>
      <c r="AT73" s="160">
        <f>AR73*AS73</f>
        <v>0</v>
      </c>
      <c r="AU73" s="159">
        <v>1</v>
      </c>
      <c r="AV73" s="159">
        <f t="shared" si="466"/>
        <v>0</v>
      </c>
      <c r="AW73" s="160">
        <f>AU73*AV73</f>
        <v>0</v>
      </c>
      <c r="AX73" s="159">
        <f>AU73</f>
        <v>1</v>
      </c>
      <c r="AY73" s="159">
        <f t="shared" si="468"/>
        <v>0</v>
      </c>
      <c r="AZ73" s="160">
        <f>AX73*AY73</f>
        <v>0</v>
      </c>
      <c r="BA73" s="159">
        <v>0</v>
      </c>
      <c r="BB73" s="159">
        <v>0</v>
      </c>
      <c r="BC73" s="160">
        <f>BA73*BB73</f>
        <v>0</v>
      </c>
      <c r="BD73" s="159">
        <v>0</v>
      </c>
      <c r="BE73" s="159">
        <v>0</v>
      </c>
      <c r="BF73" s="160">
        <f>BD73*BE73</f>
        <v>0</v>
      </c>
      <c r="BG73" s="159">
        <f>BD73</f>
        <v>0</v>
      </c>
      <c r="BH73" s="159">
        <f>BE73</f>
        <v>0</v>
      </c>
      <c r="BI73" s="160">
        <f>BG73*BH73</f>
        <v>0</v>
      </c>
      <c r="BJ73" s="159">
        <v>0</v>
      </c>
      <c r="BK73" s="159">
        <v>0</v>
      </c>
      <c r="BL73" s="160">
        <f>BJ73*BK73</f>
        <v>0</v>
      </c>
      <c r="BM73" s="159">
        <v>0</v>
      </c>
      <c r="BN73" s="159">
        <v>0</v>
      </c>
      <c r="BO73" s="160">
        <f>BM73*BN73</f>
        <v>0</v>
      </c>
      <c r="BP73" s="159">
        <f>BM73</f>
        <v>0</v>
      </c>
      <c r="BQ73" s="159">
        <f t="shared" si="472"/>
        <v>0</v>
      </c>
      <c r="BR73" s="160">
        <f>BP73*BQ73</f>
        <v>0</v>
      </c>
      <c r="BS73" s="159">
        <v>0</v>
      </c>
      <c r="BT73" s="159">
        <v>0</v>
      </c>
      <c r="BU73" s="160">
        <f>BS73*BT73</f>
        <v>0</v>
      </c>
      <c r="BV73" s="159">
        <v>0</v>
      </c>
      <c r="BW73" s="159">
        <v>0</v>
      </c>
      <c r="BX73" s="160">
        <f>BV73*BW73</f>
        <v>0</v>
      </c>
      <c r="BY73" s="159">
        <f>BV73</f>
        <v>0</v>
      </c>
      <c r="BZ73" s="159">
        <f>BW73</f>
        <v>0</v>
      </c>
      <c r="CA73" s="160">
        <f>BY73*BZ73</f>
        <v>0</v>
      </c>
      <c r="CB73" s="159">
        <v>0</v>
      </c>
      <c r="CC73" s="159">
        <v>0</v>
      </c>
      <c r="CD73" s="160">
        <f>CB73*CC73</f>
        <v>0</v>
      </c>
      <c r="CE73" s="159">
        <v>0</v>
      </c>
      <c r="CF73" s="159">
        <v>0</v>
      </c>
      <c r="CG73" s="160">
        <f>CE73*CF73</f>
        <v>0</v>
      </c>
      <c r="CH73" s="159">
        <f>CE73</f>
        <v>0</v>
      </c>
      <c r="CI73" s="159">
        <f>CF73</f>
        <v>0</v>
      </c>
      <c r="CJ73" s="160">
        <f>CH73*CI73</f>
        <v>0</v>
      </c>
      <c r="CK73" s="159">
        <v>0</v>
      </c>
      <c r="CL73" s="159">
        <v>0</v>
      </c>
      <c r="CM73" s="160">
        <f>CK73*CL73</f>
        <v>0</v>
      </c>
      <c r="CN73" s="159">
        <v>0</v>
      </c>
      <c r="CO73" s="159">
        <v>0</v>
      </c>
      <c r="CP73" s="160">
        <f>CN73*CO73</f>
        <v>0</v>
      </c>
      <c r="CQ73" s="159">
        <f>CN73</f>
        <v>0</v>
      </c>
      <c r="CR73" s="159">
        <f>CO73</f>
        <v>0</v>
      </c>
      <c r="CS73" s="160">
        <f>CQ73*CR73</f>
        <v>0</v>
      </c>
      <c r="CT73" s="230"/>
      <c r="CU73" s="226">
        <f>K73-H73</f>
        <v>0</v>
      </c>
      <c r="CV73" s="227">
        <f>L73-I73</f>
        <v>0</v>
      </c>
      <c r="CW73" s="230"/>
      <c r="CX73" s="228"/>
      <c r="CY73" s="229"/>
    </row>
    <row r="74" spans="1:103" ht="15.75" hidden="1" customHeight="1">
      <c r="A74" s="185"/>
      <c r="B74" s="156"/>
      <c r="C74" s="212"/>
      <c r="D74" s="158">
        <f t="shared" ref="D74:D80" si="555">N74+Z74+AI74+AR74+BS74</f>
        <v>0</v>
      </c>
      <c r="E74" s="159">
        <f t="shared" ref="E74:E80" si="556">IFERROR(F74/D74,)</f>
        <v>0</v>
      </c>
      <c r="F74" s="160">
        <f t="shared" ref="F74:F80" si="557">P74+AB74+AK74+AT74+BU74</f>
        <v>0</v>
      </c>
      <c r="G74" s="161"/>
      <c r="H74" s="159">
        <f t="shared" si="456"/>
        <v>1</v>
      </c>
      <c r="I74" s="159">
        <f t="shared" ref="I74:I80" si="558">IFERROR(J74/H74,)</f>
        <v>0</v>
      </c>
      <c r="J74" s="160">
        <f t="shared" si="458"/>
        <v>0</v>
      </c>
      <c r="K74" s="158">
        <f t="shared" si="458"/>
        <v>1</v>
      </c>
      <c r="L74" s="291">
        <f t="shared" ref="L74:L80" si="559">IFERROR(M74/K74,)</f>
        <v>0</v>
      </c>
      <c r="M74" s="160">
        <f t="shared" si="460"/>
        <v>0</v>
      </c>
      <c r="N74" s="159"/>
      <c r="O74" s="159"/>
      <c r="P74" s="160">
        <f t="shared" ref="P74:P80" si="560">N74*O74</f>
        <v>0</v>
      </c>
      <c r="Q74" s="291">
        <v>0</v>
      </c>
      <c r="R74" s="291">
        <v>0</v>
      </c>
      <c r="S74" s="160">
        <f t="shared" ref="S74:S80" si="561">Q74*R74</f>
        <v>0</v>
      </c>
      <c r="T74" s="158">
        <f t="shared" ref="T74:T80" si="562">Q74</f>
        <v>0</v>
      </c>
      <c r="U74" s="159">
        <f t="shared" si="462"/>
        <v>0</v>
      </c>
      <c r="V74" s="160">
        <f t="shared" ref="V74:V80" si="563">T74*U74</f>
        <v>0</v>
      </c>
      <c r="W74" s="593">
        <f t="shared" si="554"/>
        <v>0</v>
      </c>
      <c r="X74" s="593">
        <f t="shared" si="554"/>
        <v>0</v>
      </c>
      <c r="Y74" s="593">
        <f t="shared" si="554"/>
        <v>0</v>
      </c>
      <c r="Z74" s="159">
        <v>0</v>
      </c>
      <c r="AA74" s="159">
        <v>0</v>
      </c>
      <c r="AB74" s="160">
        <f t="shared" ref="AB74:AB80" si="564">Z74*AA74</f>
        <v>0</v>
      </c>
      <c r="AC74" s="159">
        <f t="shared" si="444"/>
        <v>0</v>
      </c>
      <c r="AD74" s="159">
        <f t="shared" si="445"/>
        <v>0</v>
      </c>
      <c r="AE74" s="160">
        <f t="shared" ref="AE74:AE80" si="565">AC74*AD74</f>
        <v>0</v>
      </c>
      <c r="AF74" s="159">
        <f t="shared" ref="AF74:AF80" si="566">AC74</f>
        <v>0</v>
      </c>
      <c r="AG74" s="159">
        <f t="shared" si="464"/>
        <v>0</v>
      </c>
      <c r="AH74" s="160">
        <f t="shared" ref="AH74:AH80" si="567">AF74*AG74</f>
        <v>0</v>
      </c>
      <c r="AI74" s="159">
        <v>0</v>
      </c>
      <c r="AJ74" s="159">
        <v>0</v>
      </c>
      <c r="AK74" s="160">
        <f t="shared" ref="AK74:AK80" si="568">AI74*AJ74</f>
        <v>0</v>
      </c>
      <c r="AL74" s="159">
        <f t="shared" si="446"/>
        <v>0</v>
      </c>
      <c r="AM74" s="159">
        <f t="shared" si="447"/>
        <v>0</v>
      </c>
      <c r="AN74" s="160">
        <f t="shared" ref="AN74:AN80" si="569">AL74*AM74</f>
        <v>0</v>
      </c>
      <c r="AO74" s="159">
        <f t="shared" ref="AO74:AO80" si="570">AL74</f>
        <v>0</v>
      </c>
      <c r="AP74" s="159">
        <f t="shared" si="413"/>
        <v>0</v>
      </c>
      <c r="AQ74" s="160">
        <f t="shared" ref="AQ74:AQ80" si="571">AO74*AP74</f>
        <v>0</v>
      </c>
      <c r="AR74" s="159">
        <v>0</v>
      </c>
      <c r="AS74" s="159">
        <v>0</v>
      </c>
      <c r="AT74" s="160">
        <f t="shared" ref="AT74:AT80" si="572">AR74*AS74</f>
        <v>0</v>
      </c>
      <c r="AU74" s="159">
        <v>1</v>
      </c>
      <c r="AV74" s="159">
        <f t="shared" si="466"/>
        <v>0</v>
      </c>
      <c r="AW74" s="160">
        <f t="shared" ref="AW74:AW80" si="573">AU74*AV74</f>
        <v>0</v>
      </c>
      <c r="AX74" s="159">
        <f t="shared" ref="AX74:AX80" si="574">AU74</f>
        <v>1</v>
      </c>
      <c r="AY74" s="159">
        <f t="shared" si="468"/>
        <v>0</v>
      </c>
      <c r="AZ74" s="160">
        <f t="shared" ref="AZ74:AZ80" si="575">AX74*AY74</f>
        <v>0</v>
      </c>
      <c r="BA74" s="159">
        <v>0</v>
      </c>
      <c r="BB74" s="159">
        <v>0</v>
      </c>
      <c r="BC74" s="160">
        <f t="shared" ref="BC74:BC80" si="576">BA74*BB74</f>
        <v>0</v>
      </c>
      <c r="BD74" s="159">
        <v>0</v>
      </c>
      <c r="BE74" s="159">
        <v>0</v>
      </c>
      <c r="BF74" s="160">
        <f t="shared" ref="BF74:BF80" si="577">BD74*BE74</f>
        <v>0</v>
      </c>
      <c r="BG74" s="159">
        <f t="shared" ref="BG74:BG80" si="578">BD74</f>
        <v>0</v>
      </c>
      <c r="BH74" s="159">
        <f t="shared" ref="BH74:BH80" si="579">BE74</f>
        <v>0</v>
      </c>
      <c r="BI74" s="160">
        <f t="shared" ref="BI74:BI80" si="580">BG74*BH74</f>
        <v>0</v>
      </c>
      <c r="BJ74" s="159">
        <v>0</v>
      </c>
      <c r="BK74" s="159">
        <v>0</v>
      </c>
      <c r="BL74" s="160">
        <f t="shared" ref="BL74:BL80" si="581">BJ74*BK74</f>
        <v>0</v>
      </c>
      <c r="BM74" s="159">
        <v>0</v>
      </c>
      <c r="BN74" s="159">
        <v>0</v>
      </c>
      <c r="BO74" s="160">
        <f t="shared" ref="BO74:BO80" si="582">BM74*BN74</f>
        <v>0</v>
      </c>
      <c r="BP74" s="159">
        <f t="shared" ref="BP74:BP80" si="583">BM74</f>
        <v>0</v>
      </c>
      <c r="BQ74" s="159">
        <f t="shared" si="472"/>
        <v>0</v>
      </c>
      <c r="BR74" s="160">
        <f t="shared" ref="BR74:BR80" si="584">BP74*BQ74</f>
        <v>0</v>
      </c>
      <c r="BS74" s="159">
        <v>0</v>
      </c>
      <c r="BT74" s="159">
        <v>0</v>
      </c>
      <c r="BU74" s="160">
        <f t="shared" ref="BU74:BU80" si="585">BS74*BT74</f>
        <v>0</v>
      </c>
      <c r="BV74" s="159">
        <v>0</v>
      </c>
      <c r="BW74" s="159">
        <v>0</v>
      </c>
      <c r="BX74" s="160">
        <f t="shared" ref="BX74:BX80" si="586">BV74*BW74</f>
        <v>0</v>
      </c>
      <c r="BY74" s="159">
        <f t="shared" ref="BY74:BY80" si="587">BV74</f>
        <v>0</v>
      </c>
      <c r="BZ74" s="159">
        <f t="shared" ref="BZ74:BZ80" si="588">BW74</f>
        <v>0</v>
      </c>
      <c r="CA74" s="160">
        <f t="shared" ref="CA74:CA80" si="589">BY74*BZ74</f>
        <v>0</v>
      </c>
      <c r="CB74" s="159">
        <v>0</v>
      </c>
      <c r="CC74" s="159">
        <v>0</v>
      </c>
      <c r="CD74" s="160">
        <f t="shared" ref="CD74:CD80" si="590">CB74*CC74</f>
        <v>0</v>
      </c>
      <c r="CE74" s="159">
        <v>0</v>
      </c>
      <c r="CF74" s="159">
        <v>0</v>
      </c>
      <c r="CG74" s="160">
        <f t="shared" ref="CG74:CG80" si="591">CE74*CF74</f>
        <v>0</v>
      </c>
      <c r="CH74" s="159">
        <f t="shared" ref="CH74:CH80" si="592">CE74</f>
        <v>0</v>
      </c>
      <c r="CI74" s="159">
        <f t="shared" ref="CI74:CI80" si="593">CF74</f>
        <v>0</v>
      </c>
      <c r="CJ74" s="160">
        <f t="shared" ref="CJ74:CJ80" si="594">CH74*CI74</f>
        <v>0</v>
      </c>
      <c r="CK74" s="159">
        <v>0</v>
      </c>
      <c r="CL74" s="159">
        <v>0</v>
      </c>
      <c r="CM74" s="160">
        <f t="shared" ref="CM74:CM80" si="595">CK74*CL74</f>
        <v>0</v>
      </c>
      <c r="CN74" s="159">
        <v>0</v>
      </c>
      <c r="CO74" s="159">
        <v>0</v>
      </c>
      <c r="CP74" s="160">
        <f t="shared" ref="CP74:CP80" si="596">CN74*CO74</f>
        <v>0</v>
      </c>
      <c r="CQ74" s="159">
        <f t="shared" ref="CQ74:CQ80" si="597">CN74</f>
        <v>0</v>
      </c>
      <c r="CR74" s="159">
        <f t="shared" ref="CR74:CR80" si="598">CO74</f>
        <v>0</v>
      </c>
      <c r="CS74" s="160">
        <f t="shared" ref="CS74:CS80" si="599">CQ74*CR74</f>
        <v>0</v>
      </c>
      <c r="CT74" s="230"/>
      <c r="CU74" s="226">
        <f t="shared" ref="CU74:CU80" si="600">K74-H74</f>
        <v>0</v>
      </c>
      <c r="CV74" s="227">
        <f t="shared" ref="CV74:CV80" si="601">L74-I74</f>
        <v>0</v>
      </c>
      <c r="CW74" s="230"/>
      <c r="CX74" s="228"/>
      <c r="CY74" s="229"/>
    </row>
    <row r="75" spans="1:103" ht="15.75" hidden="1" customHeight="1">
      <c r="A75" s="185"/>
      <c r="B75" s="156"/>
      <c r="C75" s="212"/>
      <c r="D75" s="158">
        <f t="shared" si="555"/>
        <v>0</v>
      </c>
      <c r="E75" s="159">
        <f t="shared" si="556"/>
        <v>0</v>
      </c>
      <c r="F75" s="160">
        <f t="shared" si="557"/>
        <v>0</v>
      </c>
      <c r="G75" s="161"/>
      <c r="H75" s="159">
        <f t="shared" si="456"/>
        <v>1</v>
      </c>
      <c r="I75" s="159">
        <f t="shared" si="558"/>
        <v>0</v>
      </c>
      <c r="J75" s="160">
        <f t="shared" si="458"/>
        <v>0</v>
      </c>
      <c r="K75" s="158">
        <f t="shared" si="458"/>
        <v>1</v>
      </c>
      <c r="L75" s="291">
        <f t="shared" si="559"/>
        <v>0</v>
      </c>
      <c r="M75" s="160">
        <f t="shared" si="460"/>
        <v>0</v>
      </c>
      <c r="N75" s="159"/>
      <c r="O75" s="159"/>
      <c r="P75" s="160">
        <f t="shared" si="560"/>
        <v>0</v>
      </c>
      <c r="Q75" s="291">
        <v>0</v>
      </c>
      <c r="R75" s="291">
        <v>0</v>
      </c>
      <c r="S75" s="160">
        <f t="shared" si="561"/>
        <v>0</v>
      </c>
      <c r="T75" s="158">
        <f t="shared" si="562"/>
        <v>0</v>
      </c>
      <c r="U75" s="159">
        <f t="shared" si="462"/>
        <v>0</v>
      </c>
      <c r="V75" s="160">
        <f t="shared" si="563"/>
        <v>0</v>
      </c>
      <c r="W75" s="593">
        <f t="shared" si="554"/>
        <v>0</v>
      </c>
      <c r="X75" s="593">
        <f t="shared" si="554"/>
        <v>0</v>
      </c>
      <c r="Y75" s="593">
        <f t="shared" si="554"/>
        <v>0</v>
      </c>
      <c r="Z75" s="159">
        <v>0</v>
      </c>
      <c r="AA75" s="159">
        <v>0</v>
      </c>
      <c r="AB75" s="160">
        <f t="shared" si="564"/>
        <v>0</v>
      </c>
      <c r="AC75" s="159">
        <f t="shared" si="444"/>
        <v>0</v>
      </c>
      <c r="AD75" s="159">
        <f t="shared" si="445"/>
        <v>0</v>
      </c>
      <c r="AE75" s="160">
        <f t="shared" si="565"/>
        <v>0</v>
      </c>
      <c r="AF75" s="159">
        <f t="shared" si="566"/>
        <v>0</v>
      </c>
      <c r="AG75" s="159">
        <f t="shared" si="464"/>
        <v>0</v>
      </c>
      <c r="AH75" s="160">
        <f t="shared" si="567"/>
        <v>0</v>
      </c>
      <c r="AI75" s="159">
        <v>0</v>
      </c>
      <c r="AJ75" s="159">
        <v>0</v>
      </c>
      <c r="AK75" s="160">
        <f t="shared" si="568"/>
        <v>0</v>
      </c>
      <c r="AL75" s="159">
        <f t="shared" si="446"/>
        <v>0</v>
      </c>
      <c r="AM75" s="159">
        <f t="shared" si="447"/>
        <v>0</v>
      </c>
      <c r="AN75" s="160">
        <f t="shared" si="569"/>
        <v>0</v>
      </c>
      <c r="AO75" s="159">
        <f t="shared" si="570"/>
        <v>0</v>
      </c>
      <c r="AP75" s="159">
        <f t="shared" si="413"/>
        <v>0</v>
      </c>
      <c r="AQ75" s="160">
        <f t="shared" si="571"/>
        <v>0</v>
      </c>
      <c r="AR75" s="159">
        <v>0</v>
      </c>
      <c r="AS75" s="159">
        <v>0</v>
      </c>
      <c r="AT75" s="160">
        <f t="shared" si="572"/>
        <v>0</v>
      </c>
      <c r="AU75" s="159">
        <v>1</v>
      </c>
      <c r="AV75" s="159">
        <f t="shared" si="466"/>
        <v>0</v>
      </c>
      <c r="AW75" s="160">
        <f t="shared" si="573"/>
        <v>0</v>
      </c>
      <c r="AX75" s="159">
        <f t="shared" si="574"/>
        <v>1</v>
      </c>
      <c r="AY75" s="159">
        <f t="shared" si="468"/>
        <v>0</v>
      </c>
      <c r="AZ75" s="160">
        <f t="shared" si="575"/>
        <v>0</v>
      </c>
      <c r="BA75" s="159">
        <v>0</v>
      </c>
      <c r="BB75" s="159">
        <v>0</v>
      </c>
      <c r="BC75" s="160">
        <f t="shared" si="576"/>
        <v>0</v>
      </c>
      <c r="BD75" s="159">
        <v>0</v>
      </c>
      <c r="BE75" s="159">
        <v>0</v>
      </c>
      <c r="BF75" s="160">
        <f t="shared" si="577"/>
        <v>0</v>
      </c>
      <c r="BG75" s="159">
        <f t="shared" si="578"/>
        <v>0</v>
      </c>
      <c r="BH75" s="159">
        <f t="shared" si="579"/>
        <v>0</v>
      </c>
      <c r="BI75" s="160">
        <f t="shared" si="580"/>
        <v>0</v>
      </c>
      <c r="BJ75" s="159">
        <v>0</v>
      </c>
      <c r="BK75" s="159">
        <v>0</v>
      </c>
      <c r="BL75" s="160">
        <f t="shared" si="581"/>
        <v>0</v>
      </c>
      <c r="BM75" s="159">
        <v>0</v>
      </c>
      <c r="BN75" s="159">
        <v>0</v>
      </c>
      <c r="BO75" s="160">
        <f t="shared" si="582"/>
        <v>0</v>
      </c>
      <c r="BP75" s="159">
        <f t="shared" si="583"/>
        <v>0</v>
      </c>
      <c r="BQ75" s="159">
        <f t="shared" si="472"/>
        <v>0</v>
      </c>
      <c r="BR75" s="160">
        <f t="shared" si="584"/>
        <v>0</v>
      </c>
      <c r="BS75" s="159">
        <v>0</v>
      </c>
      <c r="BT75" s="159">
        <v>0</v>
      </c>
      <c r="BU75" s="160">
        <f t="shared" si="585"/>
        <v>0</v>
      </c>
      <c r="BV75" s="159">
        <v>0</v>
      </c>
      <c r="BW75" s="159">
        <v>0</v>
      </c>
      <c r="BX75" s="160">
        <f t="shared" si="586"/>
        <v>0</v>
      </c>
      <c r="BY75" s="159">
        <f t="shared" si="587"/>
        <v>0</v>
      </c>
      <c r="BZ75" s="159">
        <f t="shared" si="588"/>
        <v>0</v>
      </c>
      <c r="CA75" s="160">
        <f t="shared" si="589"/>
        <v>0</v>
      </c>
      <c r="CB75" s="159">
        <v>0</v>
      </c>
      <c r="CC75" s="159">
        <v>0</v>
      </c>
      <c r="CD75" s="160">
        <f t="shared" si="590"/>
        <v>0</v>
      </c>
      <c r="CE75" s="159">
        <v>0</v>
      </c>
      <c r="CF75" s="159">
        <v>0</v>
      </c>
      <c r="CG75" s="160">
        <f t="shared" si="591"/>
        <v>0</v>
      </c>
      <c r="CH75" s="159">
        <f t="shared" si="592"/>
        <v>0</v>
      </c>
      <c r="CI75" s="159">
        <f t="shared" si="593"/>
        <v>0</v>
      </c>
      <c r="CJ75" s="160">
        <f t="shared" si="594"/>
        <v>0</v>
      </c>
      <c r="CK75" s="159">
        <v>0</v>
      </c>
      <c r="CL75" s="159">
        <v>0</v>
      </c>
      <c r="CM75" s="160">
        <f t="shared" si="595"/>
        <v>0</v>
      </c>
      <c r="CN75" s="159">
        <v>0</v>
      </c>
      <c r="CO75" s="159">
        <v>0</v>
      </c>
      <c r="CP75" s="160">
        <f t="shared" si="596"/>
        <v>0</v>
      </c>
      <c r="CQ75" s="159">
        <f t="shared" si="597"/>
        <v>0</v>
      </c>
      <c r="CR75" s="159">
        <f t="shared" si="598"/>
        <v>0</v>
      </c>
      <c r="CS75" s="160">
        <f t="shared" si="599"/>
        <v>0</v>
      </c>
      <c r="CT75" s="230"/>
      <c r="CU75" s="226">
        <f t="shared" si="600"/>
        <v>0</v>
      </c>
      <c r="CV75" s="227">
        <f t="shared" si="601"/>
        <v>0</v>
      </c>
      <c r="CW75" s="230"/>
      <c r="CX75" s="228"/>
      <c r="CY75" s="229"/>
    </row>
    <row r="76" spans="1:103" ht="15.75" hidden="1" customHeight="1">
      <c r="A76" s="185"/>
      <c r="B76" s="156"/>
      <c r="C76" s="212"/>
      <c r="D76" s="158">
        <f t="shared" si="555"/>
        <v>0</v>
      </c>
      <c r="E76" s="159">
        <f t="shared" si="556"/>
        <v>0</v>
      </c>
      <c r="F76" s="160">
        <f t="shared" si="557"/>
        <v>0</v>
      </c>
      <c r="G76" s="161"/>
      <c r="H76" s="159">
        <f t="shared" si="456"/>
        <v>1</v>
      </c>
      <c r="I76" s="159">
        <f t="shared" si="558"/>
        <v>0</v>
      </c>
      <c r="J76" s="160">
        <f t="shared" si="458"/>
        <v>0</v>
      </c>
      <c r="K76" s="158">
        <f t="shared" si="458"/>
        <v>1</v>
      </c>
      <c r="L76" s="291">
        <f t="shared" si="559"/>
        <v>0</v>
      </c>
      <c r="M76" s="160">
        <f t="shared" si="460"/>
        <v>0</v>
      </c>
      <c r="N76" s="159"/>
      <c r="O76" s="159"/>
      <c r="P76" s="160">
        <f t="shared" si="560"/>
        <v>0</v>
      </c>
      <c r="Q76" s="291">
        <v>0</v>
      </c>
      <c r="R76" s="291">
        <v>0</v>
      </c>
      <c r="S76" s="160">
        <f t="shared" si="561"/>
        <v>0</v>
      </c>
      <c r="T76" s="158">
        <f t="shared" si="562"/>
        <v>0</v>
      </c>
      <c r="U76" s="159">
        <f t="shared" si="462"/>
        <v>0</v>
      </c>
      <c r="V76" s="160">
        <f t="shared" si="563"/>
        <v>0</v>
      </c>
      <c r="W76" s="593">
        <f t="shared" si="554"/>
        <v>0</v>
      </c>
      <c r="X76" s="593">
        <f t="shared" si="554"/>
        <v>0</v>
      </c>
      <c r="Y76" s="593">
        <f t="shared" si="554"/>
        <v>0</v>
      </c>
      <c r="Z76" s="159">
        <v>0</v>
      </c>
      <c r="AA76" s="159">
        <v>0</v>
      </c>
      <c r="AB76" s="160">
        <f t="shared" si="564"/>
        <v>0</v>
      </c>
      <c r="AC76" s="159">
        <f t="shared" si="444"/>
        <v>0</v>
      </c>
      <c r="AD76" s="159">
        <f t="shared" si="445"/>
        <v>0</v>
      </c>
      <c r="AE76" s="160">
        <f t="shared" si="565"/>
        <v>0</v>
      </c>
      <c r="AF76" s="159">
        <f t="shared" si="566"/>
        <v>0</v>
      </c>
      <c r="AG76" s="159">
        <f t="shared" si="464"/>
        <v>0</v>
      </c>
      <c r="AH76" s="160">
        <f t="shared" si="567"/>
        <v>0</v>
      </c>
      <c r="AI76" s="159">
        <v>0</v>
      </c>
      <c r="AJ76" s="159">
        <v>0</v>
      </c>
      <c r="AK76" s="160">
        <f t="shared" si="568"/>
        <v>0</v>
      </c>
      <c r="AL76" s="159">
        <f t="shared" si="446"/>
        <v>0</v>
      </c>
      <c r="AM76" s="159">
        <f t="shared" si="447"/>
        <v>0</v>
      </c>
      <c r="AN76" s="160">
        <f t="shared" si="569"/>
        <v>0</v>
      </c>
      <c r="AO76" s="159">
        <f t="shared" si="570"/>
        <v>0</v>
      </c>
      <c r="AP76" s="159">
        <f t="shared" si="413"/>
        <v>0</v>
      </c>
      <c r="AQ76" s="160">
        <f t="shared" si="571"/>
        <v>0</v>
      </c>
      <c r="AR76" s="159">
        <v>0</v>
      </c>
      <c r="AS76" s="159">
        <v>0</v>
      </c>
      <c r="AT76" s="160">
        <f t="shared" si="572"/>
        <v>0</v>
      </c>
      <c r="AU76" s="159">
        <v>1</v>
      </c>
      <c r="AV76" s="159">
        <f t="shared" si="466"/>
        <v>0</v>
      </c>
      <c r="AW76" s="160">
        <f t="shared" si="573"/>
        <v>0</v>
      </c>
      <c r="AX76" s="159">
        <f t="shared" si="574"/>
        <v>1</v>
      </c>
      <c r="AY76" s="159">
        <f t="shared" si="468"/>
        <v>0</v>
      </c>
      <c r="AZ76" s="160">
        <f t="shared" si="575"/>
        <v>0</v>
      </c>
      <c r="BA76" s="159">
        <v>0</v>
      </c>
      <c r="BB76" s="159">
        <v>0</v>
      </c>
      <c r="BC76" s="160">
        <f t="shared" si="576"/>
        <v>0</v>
      </c>
      <c r="BD76" s="159">
        <v>0</v>
      </c>
      <c r="BE76" s="159">
        <v>0</v>
      </c>
      <c r="BF76" s="160">
        <f t="shared" si="577"/>
        <v>0</v>
      </c>
      <c r="BG76" s="159">
        <f t="shared" si="578"/>
        <v>0</v>
      </c>
      <c r="BH76" s="159">
        <f t="shared" si="579"/>
        <v>0</v>
      </c>
      <c r="BI76" s="160">
        <f t="shared" si="580"/>
        <v>0</v>
      </c>
      <c r="BJ76" s="159">
        <v>0</v>
      </c>
      <c r="BK76" s="159">
        <v>0</v>
      </c>
      <c r="BL76" s="160">
        <f t="shared" si="581"/>
        <v>0</v>
      </c>
      <c r="BM76" s="159">
        <v>0</v>
      </c>
      <c r="BN76" s="159">
        <v>0</v>
      </c>
      <c r="BO76" s="160">
        <f t="shared" si="582"/>
        <v>0</v>
      </c>
      <c r="BP76" s="159">
        <f t="shared" si="583"/>
        <v>0</v>
      </c>
      <c r="BQ76" s="159">
        <f t="shared" si="472"/>
        <v>0</v>
      </c>
      <c r="BR76" s="160">
        <f t="shared" si="584"/>
        <v>0</v>
      </c>
      <c r="BS76" s="159">
        <v>0</v>
      </c>
      <c r="BT76" s="159">
        <v>0</v>
      </c>
      <c r="BU76" s="160">
        <f t="shared" si="585"/>
        <v>0</v>
      </c>
      <c r="BV76" s="159">
        <v>0</v>
      </c>
      <c r="BW76" s="159">
        <v>0</v>
      </c>
      <c r="BX76" s="160">
        <f t="shared" si="586"/>
        <v>0</v>
      </c>
      <c r="BY76" s="159">
        <f t="shared" si="587"/>
        <v>0</v>
      </c>
      <c r="BZ76" s="159">
        <f t="shared" si="588"/>
        <v>0</v>
      </c>
      <c r="CA76" s="160">
        <f t="shared" si="589"/>
        <v>0</v>
      </c>
      <c r="CB76" s="159">
        <v>0</v>
      </c>
      <c r="CC76" s="159">
        <v>0</v>
      </c>
      <c r="CD76" s="160">
        <f t="shared" si="590"/>
        <v>0</v>
      </c>
      <c r="CE76" s="159">
        <v>0</v>
      </c>
      <c r="CF76" s="159">
        <v>0</v>
      </c>
      <c r="CG76" s="160">
        <f t="shared" si="591"/>
        <v>0</v>
      </c>
      <c r="CH76" s="159">
        <f t="shared" si="592"/>
        <v>0</v>
      </c>
      <c r="CI76" s="159">
        <f t="shared" si="593"/>
        <v>0</v>
      </c>
      <c r="CJ76" s="160">
        <f t="shared" si="594"/>
        <v>0</v>
      </c>
      <c r="CK76" s="159">
        <v>0</v>
      </c>
      <c r="CL76" s="159">
        <v>0</v>
      </c>
      <c r="CM76" s="160">
        <f t="shared" si="595"/>
        <v>0</v>
      </c>
      <c r="CN76" s="159">
        <v>0</v>
      </c>
      <c r="CO76" s="159">
        <v>0</v>
      </c>
      <c r="CP76" s="160">
        <f t="shared" si="596"/>
        <v>0</v>
      </c>
      <c r="CQ76" s="159">
        <f t="shared" si="597"/>
        <v>0</v>
      </c>
      <c r="CR76" s="159">
        <f t="shared" si="598"/>
        <v>0</v>
      </c>
      <c r="CS76" s="160">
        <f t="shared" si="599"/>
        <v>0</v>
      </c>
      <c r="CT76" s="230"/>
      <c r="CU76" s="226">
        <f t="shared" si="600"/>
        <v>0</v>
      </c>
      <c r="CV76" s="227">
        <f t="shared" si="601"/>
        <v>0</v>
      </c>
      <c r="CW76" s="230"/>
      <c r="CX76" s="228"/>
      <c r="CY76" s="229"/>
    </row>
    <row r="77" spans="1:103" ht="15.75" hidden="1" customHeight="1">
      <c r="A77" s="185"/>
      <c r="B77" s="156"/>
      <c r="C77" s="212"/>
      <c r="D77" s="158">
        <f t="shared" si="555"/>
        <v>0</v>
      </c>
      <c r="E77" s="159">
        <f t="shared" si="556"/>
        <v>0</v>
      </c>
      <c r="F77" s="160">
        <f t="shared" si="557"/>
        <v>0</v>
      </c>
      <c r="G77" s="161"/>
      <c r="H77" s="159">
        <f t="shared" si="456"/>
        <v>1</v>
      </c>
      <c r="I77" s="159">
        <f t="shared" si="558"/>
        <v>0</v>
      </c>
      <c r="J77" s="160">
        <f t="shared" si="458"/>
        <v>0</v>
      </c>
      <c r="K77" s="158">
        <f t="shared" si="458"/>
        <v>1</v>
      </c>
      <c r="L77" s="291">
        <f t="shared" si="559"/>
        <v>0</v>
      </c>
      <c r="M77" s="160">
        <f t="shared" si="460"/>
        <v>0</v>
      </c>
      <c r="N77" s="159"/>
      <c r="O77" s="159"/>
      <c r="P77" s="160">
        <f t="shared" si="560"/>
        <v>0</v>
      </c>
      <c r="Q77" s="291">
        <v>0</v>
      </c>
      <c r="R77" s="291">
        <v>0</v>
      </c>
      <c r="S77" s="160">
        <f t="shared" si="561"/>
        <v>0</v>
      </c>
      <c r="T77" s="158">
        <f t="shared" si="562"/>
        <v>0</v>
      </c>
      <c r="U77" s="159">
        <f t="shared" si="462"/>
        <v>0</v>
      </c>
      <c r="V77" s="160">
        <f t="shared" si="563"/>
        <v>0</v>
      </c>
      <c r="W77" s="593">
        <f t="shared" si="554"/>
        <v>0</v>
      </c>
      <c r="X77" s="593">
        <f t="shared" si="554"/>
        <v>0</v>
      </c>
      <c r="Y77" s="593">
        <f t="shared" si="554"/>
        <v>0</v>
      </c>
      <c r="Z77" s="159">
        <v>0</v>
      </c>
      <c r="AA77" s="159">
        <v>0</v>
      </c>
      <c r="AB77" s="160">
        <f t="shared" si="564"/>
        <v>0</v>
      </c>
      <c r="AC77" s="159">
        <f t="shared" si="444"/>
        <v>0</v>
      </c>
      <c r="AD77" s="159">
        <f t="shared" si="445"/>
        <v>0</v>
      </c>
      <c r="AE77" s="160">
        <f t="shared" si="565"/>
        <v>0</v>
      </c>
      <c r="AF77" s="159">
        <f t="shared" si="566"/>
        <v>0</v>
      </c>
      <c r="AG77" s="159">
        <f t="shared" si="464"/>
        <v>0</v>
      </c>
      <c r="AH77" s="160">
        <f t="shared" si="567"/>
        <v>0</v>
      </c>
      <c r="AI77" s="159">
        <v>0</v>
      </c>
      <c r="AJ77" s="159">
        <v>0</v>
      </c>
      <c r="AK77" s="160">
        <f t="shared" si="568"/>
        <v>0</v>
      </c>
      <c r="AL77" s="159">
        <f t="shared" si="446"/>
        <v>0</v>
      </c>
      <c r="AM77" s="159">
        <f t="shared" si="447"/>
        <v>0</v>
      </c>
      <c r="AN77" s="160">
        <f t="shared" si="569"/>
        <v>0</v>
      </c>
      <c r="AO77" s="159">
        <f t="shared" si="570"/>
        <v>0</v>
      </c>
      <c r="AP77" s="159">
        <f t="shared" si="413"/>
        <v>0</v>
      </c>
      <c r="AQ77" s="160">
        <f t="shared" si="571"/>
        <v>0</v>
      </c>
      <c r="AR77" s="159">
        <v>0</v>
      </c>
      <c r="AS77" s="159">
        <v>0</v>
      </c>
      <c r="AT77" s="160">
        <f t="shared" si="572"/>
        <v>0</v>
      </c>
      <c r="AU77" s="159">
        <v>1</v>
      </c>
      <c r="AV77" s="159">
        <f t="shared" si="466"/>
        <v>0</v>
      </c>
      <c r="AW77" s="160">
        <f t="shared" si="573"/>
        <v>0</v>
      </c>
      <c r="AX77" s="159">
        <f t="shared" si="574"/>
        <v>1</v>
      </c>
      <c r="AY77" s="159">
        <f t="shared" si="468"/>
        <v>0</v>
      </c>
      <c r="AZ77" s="160">
        <f t="shared" si="575"/>
        <v>0</v>
      </c>
      <c r="BA77" s="159">
        <v>0</v>
      </c>
      <c r="BB77" s="159">
        <v>0</v>
      </c>
      <c r="BC77" s="160">
        <f t="shared" si="576"/>
        <v>0</v>
      </c>
      <c r="BD77" s="159">
        <v>0</v>
      </c>
      <c r="BE77" s="159">
        <v>0</v>
      </c>
      <c r="BF77" s="160">
        <f t="shared" si="577"/>
        <v>0</v>
      </c>
      <c r="BG77" s="159">
        <f t="shared" si="578"/>
        <v>0</v>
      </c>
      <c r="BH77" s="159">
        <f t="shared" si="579"/>
        <v>0</v>
      </c>
      <c r="BI77" s="160">
        <f t="shared" si="580"/>
        <v>0</v>
      </c>
      <c r="BJ77" s="159">
        <v>0</v>
      </c>
      <c r="BK77" s="159">
        <v>0</v>
      </c>
      <c r="BL77" s="160">
        <f t="shared" si="581"/>
        <v>0</v>
      </c>
      <c r="BM77" s="159">
        <v>0</v>
      </c>
      <c r="BN77" s="159">
        <v>0</v>
      </c>
      <c r="BO77" s="160">
        <f t="shared" si="582"/>
        <v>0</v>
      </c>
      <c r="BP77" s="159">
        <f t="shared" si="583"/>
        <v>0</v>
      </c>
      <c r="BQ77" s="159">
        <f t="shared" si="472"/>
        <v>0</v>
      </c>
      <c r="BR77" s="160">
        <f t="shared" si="584"/>
        <v>0</v>
      </c>
      <c r="BS77" s="159">
        <v>0</v>
      </c>
      <c r="BT77" s="159">
        <v>0</v>
      </c>
      <c r="BU77" s="160">
        <f t="shared" si="585"/>
        <v>0</v>
      </c>
      <c r="BV77" s="159">
        <v>0</v>
      </c>
      <c r="BW77" s="159">
        <v>0</v>
      </c>
      <c r="BX77" s="160">
        <f t="shared" si="586"/>
        <v>0</v>
      </c>
      <c r="BY77" s="159">
        <f t="shared" si="587"/>
        <v>0</v>
      </c>
      <c r="BZ77" s="159">
        <f t="shared" si="588"/>
        <v>0</v>
      </c>
      <c r="CA77" s="160">
        <f t="shared" si="589"/>
        <v>0</v>
      </c>
      <c r="CB77" s="159">
        <v>0</v>
      </c>
      <c r="CC77" s="159">
        <v>0</v>
      </c>
      <c r="CD77" s="160">
        <f t="shared" si="590"/>
        <v>0</v>
      </c>
      <c r="CE77" s="159">
        <v>0</v>
      </c>
      <c r="CF77" s="159">
        <v>0</v>
      </c>
      <c r="CG77" s="160">
        <f t="shared" si="591"/>
        <v>0</v>
      </c>
      <c r="CH77" s="159">
        <f t="shared" si="592"/>
        <v>0</v>
      </c>
      <c r="CI77" s="159">
        <f t="shared" si="593"/>
        <v>0</v>
      </c>
      <c r="CJ77" s="160">
        <f t="shared" si="594"/>
        <v>0</v>
      </c>
      <c r="CK77" s="159">
        <v>0</v>
      </c>
      <c r="CL77" s="159">
        <v>0</v>
      </c>
      <c r="CM77" s="160">
        <f t="shared" si="595"/>
        <v>0</v>
      </c>
      <c r="CN77" s="159">
        <v>0</v>
      </c>
      <c r="CO77" s="159">
        <v>0</v>
      </c>
      <c r="CP77" s="160">
        <f t="shared" si="596"/>
        <v>0</v>
      </c>
      <c r="CQ77" s="159">
        <f t="shared" si="597"/>
        <v>0</v>
      </c>
      <c r="CR77" s="159">
        <f t="shared" si="598"/>
        <v>0</v>
      </c>
      <c r="CS77" s="160">
        <f t="shared" si="599"/>
        <v>0</v>
      </c>
      <c r="CT77" s="230"/>
      <c r="CU77" s="226">
        <f t="shared" si="600"/>
        <v>0</v>
      </c>
      <c r="CV77" s="227">
        <f t="shared" si="601"/>
        <v>0</v>
      </c>
      <c r="CW77" s="230"/>
      <c r="CX77" s="228"/>
      <c r="CY77" s="229"/>
    </row>
    <row r="78" spans="1:103" ht="15.75" hidden="1" customHeight="1">
      <c r="A78" s="185"/>
      <c r="B78" s="156"/>
      <c r="C78" s="212"/>
      <c r="D78" s="158">
        <f t="shared" si="555"/>
        <v>0</v>
      </c>
      <c r="E78" s="159">
        <f t="shared" si="556"/>
        <v>0</v>
      </c>
      <c r="F78" s="160">
        <f t="shared" si="557"/>
        <v>0</v>
      </c>
      <c r="G78" s="161"/>
      <c r="H78" s="159">
        <f t="shared" si="456"/>
        <v>1</v>
      </c>
      <c r="I78" s="159">
        <f t="shared" si="558"/>
        <v>0</v>
      </c>
      <c r="J78" s="160">
        <f t="shared" si="458"/>
        <v>0</v>
      </c>
      <c r="K78" s="158">
        <f t="shared" si="458"/>
        <v>1</v>
      </c>
      <c r="L78" s="291">
        <f t="shared" si="559"/>
        <v>0</v>
      </c>
      <c r="M78" s="160">
        <f t="shared" si="460"/>
        <v>0</v>
      </c>
      <c r="N78" s="159"/>
      <c r="O78" s="159"/>
      <c r="P78" s="160">
        <f t="shared" si="560"/>
        <v>0</v>
      </c>
      <c r="Q78" s="291">
        <v>0</v>
      </c>
      <c r="R78" s="291">
        <v>0</v>
      </c>
      <c r="S78" s="160">
        <f t="shared" si="561"/>
        <v>0</v>
      </c>
      <c r="T78" s="158">
        <f t="shared" si="562"/>
        <v>0</v>
      </c>
      <c r="U78" s="159">
        <f t="shared" si="462"/>
        <v>0</v>
      </c>
      <c r="V78" s="160">
        <f t="shared" si="563"/>
        <v>0</v>
      </c>
      <c r="W78" s="593">
        <f t="shared" si="554"/>
        <v>0</v>
      </c>
      <c r="X78" s="593">
        <f t="shared" si="554"/>
        <v>0</v>
      </c>
      <c r="Y78" s="593">
        <f t="shared" si="554"/>
        <v>0</v>
      </c>
      <c r="Z78" s="159">
        <v>0</v>
      </c>
      <c r="AA78" s="159">
        <v>0</v>
      </c>
      <c r="AB78" s="160">
        <f t="shared" si="564"/>
        <v>0</v>
      </c>
      <c r="AC78" s="159">
        <f t="shared" si="444"/>
        <v>0</v>
      </c>
      <c r="AD78" s="159">
        <f t="shared" si="445"/>
        <v>0</v>
      </c>
      <c r="AE78" s="160">
        <f t="shared" si="565"/>
        <v>0</v>
      </c>
      <c r="AF78" s="159">
        <f t="shared" si="566"/>
        <v>0</v>
      </c>
      <c r="AG78" s="159">
        <f t="shared" si="464"/>
        <v>0</v>
      </c>
      <c r="AH78" s="160">
        <f t="shared" si="567"/>
        <v>0</v>
      </c>
      <c r="AI78" s="159">
        <v>0</v>
      </c>
      <c r="AJ78" s="159">
        <v>0</v>
      </c>
      <c r="AK78" s="160">
        <f t="shared" si="568"/>
        <v>0</v>
      </c>
      <c r="AL78" s="159">
        <f t="shared" si="446"/>
        <v>0</v>
      </c>
      <c r="AM78" s="159">
        <f t="shared" si="447"/>
        <v>0</v>
      </c>
      <c r="AN78" s="160">
        <f t="shared" si="569"/>
        <v>0</v>
      </c>
      <c r="AO78" s="159">
        <f t="shared" si="570"/>
        <v>0</v>
      </c>
      <c r="AP78" s="159">
        <f t="shared" si="413"/>
        <v>0</v>
      </c>
      <c r="AQ78" s="160">
        <f t="shared" si="571"/>
        <v>0</v>
      </c>
      <c r="AR78" s="159">
        <v>0</v>
      </c>
      <c r="AS78" s="159">
        <v>0</v>
      </c>
      <c r="AT78" s="160">
        <f t="shared" si="572"/>
        <v>0</v>
      </c>
      <c r="AU78" s="159">
        <v>1</v>
      </c>
      <c r="AV78" s="159">
        <f t="shared" si="466"/>
        <v>0</v>
      </c>
      <c r="AW78" s="160">
        <f t="shared" si="573"/>
        <v>0</v>
      </c>
      <c r="AX78" s="159">
        <f t="shared" si="574"/>
        <v>1</v>
      </c>
      <c r="AY78" s="159">
        <f t="shared" si="468"/>
        <v>0</v>
      </c>
      <c r="AZ78" s="160">
        <f t="shared" si="575"/>
        <v>0</v>
      </c>
      <c r="BA78" s="159">
        <v>0</v>
      </c>
      <c r="BB78" s="159">
        <v>0</v>
      </c>
      <c r="BC78" s="160">
        <f t="shared" si="576"/>
        <v>0</v>
      </c>
      <c r="BD78" s="159">
        <v>0</v>
      </c>
      <c r="BE78" s="159">
        <v>0</v>
      </c>
      <c r="BF78" s="160">
        <f t="shared" si="577"/>
        <v>0</v>
      </c>
      <c r="BG78" s="159">
        <f t="shared" si="578"/>
        <v>0</v>
      </c>
      <c r="BH78" s="159">
        <f t="shared" si="579"/>
        <v>0</v>
      </c>
      <c r="BI78" s="160">
        <f t="shared" si="580"/>
        <v>0</v>
      </c>
      <c r="BJ78" s="159">
        <v>0</v>
      </c>
      <c r="BK78" s="159">
        <v>0</v>
      </c>
      <c r="BL78" s="160">
        <f t="shared" si="581"/>
        <v>0</v>
      </c>
      <c r="BM78" s="159">
        <v>0</v>
      </c>
      <c r="BN78" s="159">
        <v>0</v>
      </c>
      <c r="BO78" s="160">
        <f t="shared" si="582"/>
        <v>0</v>
      </c>
      <c r="BP78" s="159">
        <f t="shared" si="583"/>
        <v>0</v>
      </c>
      <c r="BQ78" s="159">
        <f t="shared" si="472"/>
        <v>0</v>
      </c>
      <c r="BR78" s="160">
        <f t="shared" si="584"/>
        <v>0</v>
      </c>
      <c r="BS78" s="159">
        <v>0</v>
      </c>
      <c r="BT78" s="159">
        <v>0</v>
      </c>
      <c r="BU78" s="160">
        <f t="shared" si="585"/>
        <v>0</v>
      </c>
      <c r="BV78" s="159">
        <v>0</v>
      </c>
      <c r="BW78" s="159">
        <v>0</v>
      </c>
      <c r="BX78" s="160">
        <f t="shared" si="586"/>
        <v>0</v>
      </c>
      <c r="BY78" s="159">
        <f t="shared" si="587"/>
        <v>0</v>
      </c>
      <c r="BZ78" s="159">
        <f t="shared" si="588"/>
        <v>0</v>
      </c>
      <c r="CA78" s="160">
        <f t="shared" si="589"/>
        <v>0</v>
      </c>
      <c r="CB78" s="159">
        <v>0</v>
      </c>
      <c r="CC78" s="159">
        <v>0</v>
      </c>
      <c r="CD78" s="160">
        <f t="shared" si="590"/>
        <v>0</v>
      </c>
      <c r="CE78" s="159">
        <v>0</v>
      </c>
      <c r="CF78" s="159">
        <v>0</v>
      </c>
      <c r="CG78" s="160">
        <f t="shared" si="591"/>
        <v>0</v>
      </c>
      <c r="CH78" s="159">
        <f t="shared" si="592"/>
        <v>0</v>
      </c>
      <c r="CI78" s="159">
        <f t="shared" si="593"/>
        <v>0</v>
      </c>
      <c r="CJ78" s="160">
        <f t="shared" si="594"/>
        <v>0</v>
      </c>
      <c r="CK78" s="159">
        <v>0</v>
      </c>
      <c r="CL78" s="159">
        <v>0</v>
      </c>
      <c r="CM78" s="160">
        <f t="shared" si="595"/>
        <v>0</v>
      </c>
      <c r="CN78" s="159">
        <v>0</v>
      </c>
      <c r="CO78" s="159">
        <v>0</v>
      </c>
      <c r="CP78" s="160">
        <f t="shared" si="596"/>
        <v>0</v>
      </c>
      <c r="CQ78" s="159">
        <f t="shared" si="597"/>
        <v>0</v>
      </c>
      <c r="CR78" s="159">
        <f t="shared" si="598"/>
        <v>0</v>
      </c>
      <c r="CS78" s="160">
        <f t="shared" si="599"/>
        <v>0</v>
      </c>
      <c r="CT78" s="230"/>
      <c r="CU78" s="226">
        <f t="shared" si="600"/>
        <v>0</v>
      </c>
      <c r="CV78" s="227">
        <f t="shared" si="601"/>
        <v>0</v>
      </c>
      <c r="CW78" s="230"/>
      <c r="CX78" s="228"/>
      <c r="CY78" s="229"/>
    </row>
    <row r="79" spans="1:103" ht="15.75" hidden="1" customHeight="1">
      <c r="A79" s="185"/>
      <c r="B79" s="156"/>
      <c r="C79" s="212"/>
      <c r="D79" s="158">
        <f t="shared" si="555"/>
        <v>0</v>
      </c>
      <c r="E79" s="159">
        <f t="shared" si="556"/>
        <v>0</v>
      </c>
      <c r="F79" s="160">
        <f t="shared" si="557"/>
        <v>0</v>
      </c>
      <c r="G79" s="161"/>
      <c r="H79" s="159">
        <f t="shared" si="456"/>
        <v>1</v>
      </c>
      <c r="I79" s="159">
        <f t="shared" si="558"/>
        <v>0</v>
      </c>
      <c r="J79" s="160">
        <f t="shared" si="458"/>
        <v>0</v>
      </c>
      <c r="K79" s="158">
        <f t="shared" si="458"/>
        <v>1</v>
      </c>
      <c r="L79" s="291">
        <f t="shared" si="559"/>
        <v>0</v>
      </c>
      <c r="M79" s="160">
        <f t="shared" si="460"/>
        <v>0</v>
      </c>
      <c r="N79" s="159"/>
      <c r="O79" s="159"/>
      <c r="P79" s="160">
        <f t="shared" si="560"/>
        <v>0</v>
      </c>
      <c r="Q79" s="291">
        <v>0</v>
      </c>
      <c r="R79" s="291">
        <v>0</v>
      </c>
      <c r="S79" s="160">
        <f t="shared" si="561"/>
        <v>0</v>
      </c>
      <c r="T79" s="158">
        <f t="shared" si="562"/>
        <v>0</v>
      </c>
      <c r="U79" s="159">
        <f t="shared" si="462"/>
        <v>0</v>
      </c>
      <c r="V79" s="160">
        <f t="shared" si="563"/>
        <v>0</v>
      </c>
      <c r="W79" s="593">
        <f t="shared" si="554"/>
        <v>0</v>
      </c>
      <c r="X79" s="593">
        <f t="shared" si="554"/>
        <v>0</v>
      </c>
      <c r="Y79" s="593">
        <f t="shared" si="554"/>
        <v>0</v>
      </c>
      <c r="Z79" s="159">
        <v>0</v>
      </c>
      <c r="AA79" s="159">
        <v>0</v>
      </c>
      <c r="AB79" s="160">
        <f t="shared" si="564"/>
        <v>0</v>
      </c>
      <c r="AC79" s="159">
        <f t="shared" si="444"/>
        <v>0</v>
      </c>
      <c r="AD79" s="159">
        <f t="shared" si="445"/>
        <v>0</v>
      </c>
      <c r="AE79" s="160">
        <f t="shared" si="565"/>
        <v>0</v>
      </c>
      <c r="AF79" s="159">
        <f t="shared" si="566"/>
        <v>0</v>
      </c>
      <c r="AG79" s="159">
        <f t="shared" si="464"/>
        <v>0</v>
      </c>
      <c r="AH79" s="160">
        <f t="shared" si="567"/>
        <v>0</v>
      </c>
      <c r="AI79" s="159">
        <v>0</v>
      </c>
      <c r="AJ79" s="159">
        <v>0</v>
      </c>
      <c r="AK79" s="160">
        <f t="shared" si="568"/>
        <v>0</v>
      </c>
      <c r="AL79" s="159">
        <f t="shared" si="446"/>
        <v>0</v>
      </c>
      <c r="AM79" s="159">
        <f t="shared" si="447"/>
        <v>0</v>
      </c>
      <c r="AN79" s="160">
        <f t="shared" si="569"/>
        <v>0</v>
      </c>
      <c r="AO79" s="159">
        <f t="shared" si="570"/>
        <v>0</v>
      </c>
      <c r="AP79" s="159">
        <f t="shared" si="413"/>
        <v>0</v>
      </c>
      <c r="AQ79" s="160">
        <f t="shared" si="571"/>
        <v>0</v>
      </c>
      <c r="AR79" s="159">
        <v>0</v>
      </c>
      <c r="AS79" s="159">
        <v>0</v>
      </c>
      <c r="AT79" s="160">
        <f t="shared" si="572"/>
        <v>0</v>
      </c>
      <c r="AU79" s="159">
        <v>1</v>
      </c>
      <c r="AV79" s="159">
        <f t="shared" si="466"/>
        <v>0</v>
      </c>
      <c r="AW79" s="160">
        <f t="shared" si="573"/>
        <v>0</v>
      </c>
      <c r="AX79" s="159">
        <f t="shared" si="574"/>
        <v>1</v>
      </c>
      <c r="AY79" s="159">
        <f t="shared" si="468"/>
        <v>0</v>
      </c>
      <c r="AZ79" s="160">
        <f t="shared" si="575"/>
        <v>0</v>
      </c>
      <c r="BA79" s="159">
        <v>0</v>
      </c>
      <c r="BB79" s="159">
        <v>0</v>
      </c>
      <c r="BC79" s="160">
        <f t="shared" si="576"/>
        <v>0</v>
      </c>
      <c r="BD79" s="159">
        <v>0</v>
      </c>
      <c r="BE79" s="159">
        <v>0</v>
      </c>
      <c r="BF79" s="160">
        <f t="shared" si="577"/>
        <v>0</v>
      </c>
      <c r="BG79" s="159">
        <f t="shared" si="578"/>
        <v>0</v>
      </c>
      <c r="BH79" s="159">
        <f t="shared" si="579"/>
        <v>0</v>
      </c>
      <c r="BI79" s="160">
        <f t="shared" si="580"/>
        <v>0</v>
      </c>
      <c r="BJ79" s="159">
        <v>0</v>
      </c>
      <c r="BK79" s="159">
        <v>0</v>
      </c>
      <c r="BL79" s="160">
        <f t="shared" si="581"/>
        <v>0</v>
      </c>
      <c r="BM79" s="159">
        <v>0</v>
      </c>
      <c r="BN79" s="159">
        <v>0</v>
      </c>
      <c r="BO79" s="160">
        <f t="shared" si="582"/>
        <v>0</v>
      </c>
      <c r="BP79" s="159">
        <f t="shared" si="583"/>
        <v>0</v>
      </c>
      <c r="BQ79" s="159">
        <f t="shared" si="472"/>
        <v>0</v>
      </c>
      <c r="BR79" s="160">
        <f t="shared" si="584"/>
        <v>0</v>
      </c>
      <c r="BS79" s="159">
        <v>0</v>
      </c>
      <c r="BT79" s="159">
        <v>0</v>
      </c>
      <c r="BU79" s="160">
        <f t="shared" si="585"/>
        <v>0</v>
      </c>
      <c r="BV79" s="159">
        <v>0</v>
      </c>
      <c r="BW79" s="159">
        <v>0</v>
      </c>
      <c r="BX79" s="160">
        <f t="shared" si="586"/>
        <v>0</v>
      </c>
      <c r="BY79" s="159">
        <f t="shared" si="587"/>
        <v>0</v>
      </c>
      <c r="BZ79" s="159">
        <f t="shared" si="588"/>
        <v>0</v>
      </c>
      <c r="CA79" s="160">
        <f t="shared" si="589"/>
        <v>0</v>
      </c>
      <c r="CB79" s="159">
        <v>0</v>
      </c>
      <c r="CC79" s="159">
        <v>0</v>
      </c>
      <c r="CD79" s="160">
        <f t="shared" si="590"/>
        <v>0</v>
      </c>
      <c r="CE79" s="159">
        <v>0</v>
      </c>
      <c r="CF79" s="159">
        <v>0</v>
      </c>
      <c r="CG79" s="160">
        <f t="shared" si="591"/>
        <v>0</v>
      </c>
      <c r="CH79" s="159">
        <f t="shared" si="592"/>
        <v>0</v>
      </c>
      <c r="CI79" s="159">
        <f t="shared" si="593"/>
        <v>0</v>
      </c>
      <c r="CJ79" s="160">
        <f t="shared" si="594"/>
        <v>0</v>
      </c>
      <c r="CK79" s="159">
        <v>0</v>
      </c>
      <c r="CL79" s="159">
        <v>0</v>
      </c>
      <c r="CM79" s="160">
        <f t="shared" si="595"/>
        <v>0</v>
      </c>
      <c r="CN79" s="159">
        <v>0</v>
      </c>
      <c r="CO79" s="159">
        <v>0</v>
      </c>
      <c r="CP79" s="160">
        <f t="shared" si="596"/>
        <v>0</v>
      </c>
      <c r="CQ79" s="159">
        <f t="shared" si="597"/>
        <v>0</v>
      </c>
      <c r="CR79" s="159">
        <f t="shared" si="598"/>
        <v>0</v>
      </c>
      <c r="CS79" s="160">
        <f t="shared" si="599"/>
        <v>0</v>
      </c>
      <c r="CT79" s="230"/>
      <c r="CU79" s="226">
        <f t="shared" si="600"/>
        <v>0</v>
      </c>
      <c r="CV79" s="227">
        <f t="shared" si="601"/>
        <v>0</v>
      </c>
      <c r="CW79" s="230"/>
      <c r="CX79" s="228"/>
      <c r="CY79" s="229"/>
    </row>
    <row r="80" spans="1:103" ht="15.75" hidden="1" customHeight="1">
      <c r="A80" s="185"/>
      <c r="B80" s="156"/>
      <c r="C80" s="212"/>
      <c r="D80" s="158">
        <f t="shared" si="555"/>
        <v>0</v>
      </c>
      <c r="E80" s="159">
        <f t="shared" si="556"/>
        <v>0</v>
      </c>
      <c r="F80" s="160">
        <f t="shared" si="557"/>
        <v>0</v>
      </c>
      <c r="G80" s="161"/>
      <c r="H80" s="159">
        <f t="shared" si="456"/>
        <v>1</v>
      </c>
      <c r="I80" s="159">
        <f t="shared" si="558"/>
        <v>0</v>
      </c>
      <c r="J80" s="160">
        <f t="shared" si="458"/>
        <v>0</v>
      </c>
      <c r="K80" s="158">
        <f t="shared" si="458"/>
        <v>1</v>
      </c>
      <c r="L80" s="291">
        <f t="shared" si="559"/>
        <v>0</v>
      </c>
      <c r="M80" s="160">
        <f t="shared" si="460"/>
        <v>0</v>
      </c>
      <c r="N80" s="159"/>
      <c r="O80" s="159"/>
      <c r="P80" s="160">
        <f t="shared" si="560"/>
        <v>0</v>
      </c>
      <c r="Q80" s="291">
        <v>0</v>
      </c>
      <c r="R80" s="291">
        <v>0</v>
      </c>
      <c r="S80" s="160">
        <f t="shared" si="561"/>
        <v>0</v>
      </c>
      <c r="T80" s="158">
        <f t="shared" si="562"/>
        <v>0</v>
      </c>
      <c r="U80" s="159">
        <f t="shared" si="462"/>
        <v>0</v>
      </c>
      <c r="V80" s="160">
        <f t="shared" si="563"/>
        <v>0</v>
      </c>
      <c r="W80" s="593">
        <f t="shared" si="554"/>
        <v>0</v>
      </c>
      <c r="X80" s="593">
        <f t="shared" si="554"/>
        <v>0</v>
      </c>
      <c r="Y80" s="593">
        <f t="shared" si="554"/>
        <v>0</v>
      </c>
      <c r="Z80" s="159">
        <v>0</v>
      </c>
      <c r="AA80" s="159">
        <v>0</v>
      </c>
      <c r="AB80" s="160">
        <f t="shared" si="564"/>
        <v>0</v>
      </c>
      <c r="AC80" s="159">
        <f t="shared" si="444"/>
        <v>0</v>
      </c>
      <c r="AD80" s="159">
        <f t="shared" si="445"/>
        <v>0</v>
      </c>
      <c r="AE80" s="160">
        <f t="shared" si="565"/>
        <v>0</v>
      </c>
      <c r="AF80" s="159">
        <f t="shared" si="566"/>
        <v>0</v>
      </c>
      <c r="AG80" s="159">
        <f t="shared" si="464"/>
        <v>0</v>
      </c>
      <c r="AH80" s="160">
        <f t="shared" si="567"/>
        <v>0</v>
      </c>
      <c r="AI80" s="159">
        <v>0</v>
      </c>
      <c r="AJ80" s="159">
        <v>0</v>
      </c>
      <c r="AK80" s="160">
        <f t="shared" si="568"/>
        <v>0</v>
      </c>
      <c r="AL80" s="159">
        <f t="shared" si="446"/>
        <v>0</v>
      </c>
      <c r="AM80" s="159">
        <f t="shared" si="447"/>
        <v>0</v>
      </c>
      <c r="AN80" s="160">
        <f t="shared" si="569"/>
        <v>0</v>
      </c>
      <c r="AO80" s="159">
        <f t="shared" si="570"/>
        <v>0</v>
      </c>
      <c r="AP80" s="159">
        <f t="shared" si="413"/>
        <v>0</v>
      </c>
      <c r="AQ80" s="160">
        <f t="shared" si="571"/>
        <v>0</v>
      </c>
      <c r="AR80" s="159">
        <v>0</v>
      </c>
      <c r="AS80" s="159">
        <v>0</v>
      </c>
      <c r="AT80" s="160">
        <f t="shared" si="572"/>
        <v>0</v>
      </c>
      <c r="AU80" s="159">
        <v>1</v>
      </c>
      <c r="AV80" s="159">
        <f t="shared" si="466"/>
        <v>0</v>
      </c>
      <c r="AW80" s="160">
        <f t="shared" si="573"/>
        <v>0</v>
      </c>
      <c r="AX80" s="159">
        <f t="shared" si="574"/>
        <v>1</v>
      </c>
      <c r="AY80" s="159">
        <f t="shared" si="468"/>
        <v>0</v>
      </c>
      <c r="AZ80" s="160">
        <f t="shared" si="575"/>
        <v>0</v>
      </c>
      <c r="BA80" s="159">
        <v>0</v>
      </c>
      <c r="BB80" s="159">
        <v>0</v>
      </c>
      <c r="BC80" s="160">
        <f t="shared" si="576"/>
        <v>0</v>
      </c>
      <c r="BD80" s="159">
        <v>0</v>
      </c>
      <c r="BE80" s="159">
        <v>0</v>
      </c>
      <c r="BF80" s="160">
        <f t="shared" si="577"/>
        <v>0</v>
      </c>
      <c r="BG80" s="159">
        <f t="shared" si="578"/>
        <v>0</v>
      </c>
      <c r="BH80" s="159">
        <f t="shared" si="579"/>
        <v>0</v>
      </c>
      <c r="BI80" s="160">
        <f t="shared" si="580"/>
        <v>0</v>
      </c>
      <c r="BJ80" s="159">
        <v>0</v>
      </c>
      <c r="BK80" s="159">
        <v>0</v>
      </c>
      <c r="BL80" s="160">
        <f t="shared" si="581"/>
        <v>0</v>
      </c>
      <c r="BM80" s="159">
        <v>0</v>
      </c>
      <c r="BN80" s="159">
        <v>0</v>
      </c>
      <c r="BO80" s="160">
        <f t="shared" si="582"/>
        <v>0</v>
      </c>
      <c r="BP80" s="159">
        <f t="shared" si="583"/>
        <v>0</v>
      </c>
      <c r="BQ80" s="159">
        <f t="shared" si="472"/>
        <v>0</v>
      </c>
      <c r="BR80" s="160">
        <f t="shared" si="584"/>
        <v>0</v>
      </c>
      <c r="BS80" s="159">
        <v>0</v>
      </c>
      <c r="BT80" s="159">
        <v>0</v>
      </c>
      <c r="BU80" s="160">
        <f t="shared" si="585"/>
        <v>0</v>
      </c>
      <c r="BV80" s="159">
        <v>0</v>
      </c>
      <c r="BW80" s="159">
        <v>0</v>
      </c>
      <c r="BX80" s="160">
        <f t="shared" si="586"/>
        <v>0</v>
      </c>
      <c r="BY80" s="159">
        <f t="shared" si="587"/>
        <v>0</v>
      </c>
      <c r="BZ80" s="159">
        <f t="shared" si="588"/>
        <v>0</v>
      </c>
      <c r="CA80" s="160">
        <f t="shared" si="589"/>
        <v>0</v>
      </c>
      <c r="CB80" s="159">
        <v>0</v>
      </c>
      <c r="CC80" s="159">
        <v>0</v>
      </c>
      <c r="CD80" s="160">
        <f t="shared" si="590"/>
        <v>0</v>
      </c>
      <c r="CE80" s="159">
        <v>0</v>
      </c>
      <c r="CF80" s="159">
        <v>0</v>
      </c>
      <c r="CG80" s="160">
        <f t="shared" si="591"/>
        <v>0</v>
      </c>
      <c r="CH80" s="159">
        <f t="shared" si="592"/>
        <v>0</v>
      </c>
      <c r="CI80" s="159">
        <f t="shared" si="593"/>
        <v>0</v>
      </c>
      <c r="CJ80" s="160">
        <f t="shared" si="594"/>
        <v>0</v>
      </c>
      <c r="CK80" s="159">
        <v>0</v>
      </c>
      <c r="CL80" s="159">
        <v>0</v>
      </c>
      <c r="CM80" s="160">
        <f t="shared" si="595"/>
        <v>0</v>
      </c>
      <c r="CN80" s="159">
        <v>0</v>
      </c>
      <c r="CO80" s="159">
        <v>0</v>
      </c>
      <c r="CP80" s="160">
        <f t="shared" si="596"/>
        <v>0</v>
      </c>
      <c r="CQ80" s="159">
        <f t="shared" si="597"/>
        <v>0</v>
      </c>
      <c r="CR80" s="159">
        <f t="shared" si="598"/>
        <v>0</v>
      </c>
      <c r="CS80" s="160">
        <f t="shared" si="599"/>
        <v>0</v>
      </c>
      <c r="CT80" s="230"/>
      <c r="CU80" s="226">
        <f t="shared" si="600"/>
        <v>0</v>
      </c>
      <c r="CV80" s="227">
        <f t="shared" si="601"/>
        <v>0</v>
      </c>
      <c r="CW80" s="230"/>
      <c r="CX80" s="228"/>
      <c r="CY80" s="229"/>
    </row>
    <row r="81" spans="1:103" ht="15.75" hidden="1" customHeight="1">
      <c r="A81" s="185"/>
      <c r="B81" s="156"/>
      <c r="C81" s="212"/>
      <c r="D81" s="158">
        <f>N81+Z81+AI81+AR81+BS81</f>
        <v>0</v>
      </c>
      <c r="E81" s="159">
        <f>IFERROR(F81/D81,)</f>
        <v>0</v>
      </c>
      <c r="F81" s="160">
        <f>P81+AB81+AK81+AT81+BU81</f>
        <v>0</v>
      </c>
      <c r="G81" s="161"/>
      <c r="H81" s="159">
        <f t="shared" si="456"/>
        <v>60</v>
      </c>
      <c r="I81" s="159">
        <f>IFERROR(J81/H81,)</f>
        <v>0</v>
      </c>
      <c r="J81" s="160">
        <f t="shared" si="458"/>
        <v>0</v>
      </c>
      <c r="K81" s="158">
        <f t="shared" si="458"/>
        <v>60</v>
      </c>
      <c r="L81" s="291">
        <f>IFERROR(M81/K81,)</f>
        <v>0</v>
      </c>
      <c r="M81" s="160">
        <f t="shared" si="460"/>
        <v>0</v>
      </c>
      <c r="N81" s="159">
        <v>0</v>
      </c>
      <c r="O81" s="159">
        <v>0</v>
      </c>
      <c r="P81" s="160">
        <f>N81*O81</f>
        <v>0</v>
      </c>
      <c r="Q81" s="291">
        <v>0</v>
      </c>
      <c r="R81" s="291">
        <v>0</v>
      </c>
      <c r="S81" s="160">
        <f>Q81*R81</f>
        <v>0</v>
      </c>
      <c r="T81" s="158">
        <f>Q81</f>
        <v>0</v>
      </c>
      <c r="U81" s="159">
        <f t="shared" si="462"/>
        <v>0</v>
      </c>
      <c r="V81" s="160">
        <f>T81*U81</f>
        <v>0</v>
      </c>
      <c r="W81" s="593">
        <f t="shared" si="554"/>
        <v>0</v>
      </c>
      <c r="X81" s="593">
        <f t="shared" si="554"/>
        <v>0</v>
      </c>
      <c r="Y81" s="593">
        <f t="shared" si="554"/>
        <v>0</v>
      </c>
      <c r="Z81" s="159">
        <v>0</v>
      </c>
      <c r="AA81" s="159">
        <v>0</v>
      </c>
      <c r="AB81" s="160">
        <f>Z81*AA81</f>
        <v>0</v>
      </c>
      <c r="AC81" s="159">
        <f t="shared" si="444"/>
        <v>0</v>
      </c>
      <c r="AD81" s="159">
        <f t="shared" si="445"/>
        <v>0</v>
      </c>
      <c r="AE81" s="160">
        <f>AC81*AD81</f>
        <v>0</v>
      </c>
      <c r="AF81" s="159">
        <f>AC81</f>
        <v>0</v>
      </c>
      <c r="AG81" s="159">
        <f t="shared" si="464"/>
        <v>0</v>
      </c>
      <c r="AH81" s="160">
        <f>AF81*AG81</f>
        <v>0</v>
      </c>
      <c r="AI81" s="159">
        <v>0</v>
      </c>
      <c r="AJ81" s="159">
        <v>0</v>
      </c>
      <c r="AK81" s="160">
        <f>AI81*AJ81</f>
        <v>0</v>
      </c>
      <c r="AL81" s="159">
        <f t="shared" si="446"/>
        <v>0</v>
      </c>
      <c r="AM81" s="159">
        <f t="shared" si="447"/>
        <v>0</v>
      </c>
      <c r="AN81" s="160">
        <f>AL81*AM81</f>
        <v>0</v>
      </c>
      <c r="AO81" s="159">
        <f>AL81</f>
        <v>0</v>
      </c>
      <c r="AP81" s="159">
        <f t="shared" si="413"/>
        <v>0</v>
      </c>
      <c r="AQ81" s="160">
        <f>AO81*AP81</f>
        <v>0</v>
      </c>
      <c r="AR81" s="159">
        <v>0</v>
      </c>
      <c r="AS81" s="159">
        <v>0</v>
      </c>
      <c r="AT81" s="160">
        <f>AR81*AS81</f>
        <v>0</v>
      </c>
      <c r="AU81" s="159">
        <v>60</v>
      </c>
      <c r="AV81" s="159">
        <f t="shared" si="466"/>
        <v>0</v>
      </c>
      <c r="AW81" s="160">
        <f>AU81*AV81</f>
        <v>0</v>
      </c>
      <c r="AX81" s="159">
        <f>AU81</f>
        <v>60</v>
      </c>
      <c r="AY81" s="159">
        <f t="shared" si="468"/>
        <v>0</v>
      </c>
      <c r="AZ81" s="160">
        <f>AX81*AY81</f>
        <v>0</v>
      </c>
      <c r="BA81" s="159">
        <v>0</v>
      </c>
      <c r="BB81" s="159">
        <v>0</v>
      </c>
      <c r="BC81" s="160">
        <f>BA81*BB81</f>
        <v>0</v>
      </c>
      <c r="BD81" s="159">
        <v>0</v>
      </c>
      <c r="BE81" s="159">
        <v>0</v>
      </c>
      <c r="BF81" s="160">
        <f>BD81*BE81</f>
        <v>0</v>
      </c>
      <c r="BG81" s="159">
        <f>BD81</f>
        <v>0</v>
      </c>
      <c r="BH81" s="159">
        <f>BE81</f>
        <v>0</v>
      </c>
      <c r="BI81" s="160">
        <f>BG81*BH81</f>
        <v>0</v>
      </c>
      <c r="BJ81" s="159">
        <v>0</v>
      </c>
      <c r="BK81" s="159">
        <v>0</v>
      </c>
      <c r="BL81" s="160">
        <f>BJ81*BK81</f>
        <v>0</v>
      </c>
      <c r="BM81" s="159">
        <v>0</v>
      </c>
      <c r="BN81" s="159">
        <v>0</v>
      </c>
      <c r="BO81" s="160">
        <f>BM81*BN81</f>
        <v>0</v>
      </c>
      <c r="BP81" s="159">
        <f>BM81</f>
        <v>0</v>
      </c>
      <c r="BQ81" s="159">
        <f t="shared" si="472"/>
        <v>0</v>
      </c>
      <c r="BR81" s="160">
        <f>BP81*BQ81</f>
        <v>0</v>
      </c>
      <c r="BS81" s="159">
        <v>0</v>
      </c>
      <c r="BT81" s="159">
        <v>0</v>
      </c>
      <c r="BU81" s="160">
        <f>BS81*BT81</f>
        <v>0</v>
      </c>
      <c r="BV81" s="159">
        <v>0</v>
      </c>
      <c r="BW81" s="159">
        <v>0</v>
      </c>
      <c r="BX81" s="160">
        <f>BV81*BW81</f>
        <v>0</v>
      </c>
      <c r="BY81" s="159">
        <f>BV81</f>
        <v>0</v>
      </c>
      <c r="BZ81" s="159">
        <f>BW81</f>
        <v>0</v>
      </c>
      <c r="CA81" s="160">
        <f>BY81*BZ81</f>
        <v>0</v>
      </c>
      <c r="CB81" s="159">
        <v>0</v>
      </c>
      <c r="CC81" s="159">
        <v>0</v>
      </c>
      <c r="CD81" s="160">
        <f>CB81*CC81</f>
        <v>0</v>
      </c>
      <c r="CE81" s="159">
        <v>0</v>
      </c>
      <c r="CF81" s="159">
        <v>0</v>
      </c>
      <c r="CG81" s="160">
        <f>CE81*CF81</f>
        <v>0</v>
      </c>
      <c r="CH81" s="159">
        <f>CE81</f>
        <v>0</v>
      </c>
      <c r="CI81" s="159">
        <f>CF81</f>
        <v>0</v>
      </c>
      <c r="CJ81" s="160">
        <f>CH81*CI81</f>
        <v>0</v>
      </c>
      <c r="CK81" s="159">
        <v>0</v>
      </c>
      <c r="CL81" s="159">
        <v>0</v>
      </c>
      <c r="CM81" s="160">
        <f>CK81*CL81</f>
        <v>0</v>
      </c>
      <c r="CN81" s="159">
        <v>0</v>
      </c>
      <c r="CO81" s="159">
        <v>0</v>
      </c>
      <c r="CP81" s="160">
        <f>CN81*CO81</f>
        <v>0</v>
      </c>
      <c r="CQ81" s="159">
        <f>CN81</f>
        <v>0</v>
      </c>
      <c r="CR81" s="159">
        <f>CO81</f>
        <v>0</v>
      </c>
      <c r="CS81" s="160">
        <f>CQ81*CR81</f>
        <v>0</v>
      </c>
      <c r="CT81" s="230"/>
      <c r="CU81" s="226">
        <f>K81-H81</f>
        <v>0</v>
      </c>
      <c r="CV81" s="227">
        <f>L81-I81</f>
        <v>0</v>
      </c>
      <c r="CW81" s="230"/>
      <c r="CX81" s="228"/>
      <c r="CY81" s="229"/>
    </row>
    <row r="82" spans="1:103" ht="15.75" hidden="1" customHeight="1">
      <c r="A82" s="185"/>
      <c r="B82" s="156"/>
      <c r="C82" s="212"/>
      <c r="D82" s="158">
        <f>N82+Z82+AI82+AR82+BS82</f>
        <v>0</v>
      </c>
      <c r="E82" s="159">
        <f>IFERROR(F82/D82,)</f>
        <v>0</v>
      </c>
      <c r="F82" s="160">
        <f>P82+AB82+AK82+AT82+BU82</f>
        <v>0</v>
      </c>
      <c r="G82" s="161"/>
      <c r="H82" s="159">
        <f t="shared" si="456"/>
        <v>60</v>
      </c>
      <c r="I82" s="159">
        <f>IFERROR(J82/H82,)</f>
        <v>0</v>
      </c>
      <c r="J82" s="160">
        <f t="shared" si="458"/>
        <v>0</v>
      </c>
      <c r="K82" s="158">
        <f t="shared" si="458"/>
        <v>60</v>
      </c>
      <c r="L82" s="291">
        <f>IFERROR(M82/K82,)</f>
        <v>0</v>
      </c>
      <c r="M82" s="160">
        <f t="shared" si="460"/>
        <v>0</v>
      </c>
      <c r="N82" s="159">
        <v>0</v>
      </c>
      <c r="O82" s="159">
        <v>0</v>
      </c>
      <c r="P82" s="160">
        <f>N82*O82</f>
        <v>0</v>
      </c>
      <c r="Q82" s="291">
        <v>0</v>
      </c>
      <c r="R82" s="291">
        <v>0</v>
      </c>
      <c r="S82" s="160">
        <f>Q82*R82</f>
        <v>0</v>
      </c>
      <c r="T82" s="158">
        <f>Q82</f>
        <v>0</v>
      </c>
      <c r="U82" s="159">
        <f t="shared" si="462"/>
        <v>0</v>
      </c>
      <c r="V82" s="160">
        <f>T82*U82</f>
        <v>0</v>
      </c>
      <c r="W82" s="593">
        <f t="shared" si="554"/>
        <v>0</v>
      </c>
      <c r="X82" s="593">
        <f t="shared" si="554"/>
        <v>0</v>
      </c>
      <c r="Y82" s="593">
        <f t="shared" si="554"/>
        <v>0</v>
      </c>
      <c r="Z82" s="159">
        <v>0</v>
      </c>
      <c r="AA82" s="159">
        <v>0</v>
      </c>
      <c r="AB82" s="160">
        <f>Z82*AA82</f>
        <v>0</v>
      </c>
      <c r="AC82" s="159">
        <f t="shared" si="444"/>
        <v>0</v>
      </c>
      <c r="AD82" s="159">
        <f t="shared" si="445"/>
        <v>0</v>
      </c>
      <c r="AE82" s="160">
        <f>AC82*AD82</f>
        <v>0</v>
      </c>
      <c r="AF82" s="159">
        <f>AC82</f>
        <v>0</v>
      </c>
      <c r="AG82" s="159">
        <f t="shared" si="464"/>
        <v>0</v>
      </c>
      <c r="AH82" s="160">
        <f>AF82*AG82</f>
        <v>0</v>
      </c>
      <c r="AI82" s="159">
        <v>0</v>
      </c>
      <c r="AJ82" s="159">
        <v>0</v>
      </c>
      <c r="AK82" s="160">
        <f>AI82*AJ82</f>
        <v>0</v>
      </c>
      <c r="AL82" s="159">
        <f t="shared" si="446"/>
        <v>0</v>
      </c>
      <c r="AM82" s="159">
        <f t="shared" si="447"/>
        <v>0</v>
      </c>
      <c r="AN82" s="160">
        <f>AL82*AM82</f>
        <v>0</v>
      </c>
      <c r="AO82" s="159">
        <f>AL82</f>
        <v>0</v>
      </c>
      <c r="AP82" s="159">
        <f t="shared" si="413"/>
        <v>0</v>
      </c>
      <c r="AQ82" s="160">
        <f>AO82*AP82</f>
        <v>0</v>
      </c>
      <c r="AR82" s="159">
        <v>0</v>
      </c>
      <c r="AS82" s="159">
        <v>0</v>
      </c>
      <c r="AT82" s="160">
        <f>AR82*AS82</f>
        <v>0</v>
      </c>
      <c r="AU82" s="159">
        <v>60</v>
      </c>
      <c r="AV82" s="159">
        <f t="shared" si="466"/>
        <v>0</v>
      </c>
      <c r="AW82" s="160">
        <f>AU82*AV82</f>
        <v>0</v>
      </c>
      <c r="AX82" s="159">
        <f>AU82</f>
        <v>60</v>
      </c>
      <c r="AY82" s="159">
        <f t="shared" si="468"/>
        <v>0</v>
      </c>
      <c r="AZ82" s="160">
        <f>AX82*AY82</f>
        <v>0</v>
      </c>
      <c r="BA82" s="159">
        <v>0</v>
      </c>
      <c r="BB82" s="159">
        <v>0</v>
      </c>
      <c r="BC82" s="160">
        <f>BA82*BB82</f>
        <v>0</v>
      </c>
      <c r="BD82" s="159">
        <v>0</v>
      </c>
      <c r="BE82" s="159">
        <v>0</v>
      </c>
      <c r="BF82" s="160">
        <f>BD82*BE82</f>
        <v>0</v>
      </c>
      <c r="BG82" s="159">
        <f>BD82</f>
        <v>0</v>
      </c>
      <c r="BH82" s="159">
        <f>BE82</f>
        <v>0</v>
      </c>
      <c r="BI82" s="160">
        <f>BG82*BH82</f>
        <v>0</v>
      </c>
      <c r="BJ82" s="159">
        <v>0</v>
      </c>
      <c r="BK82" s="159">
        <v>0</v>
      </c>
      <c r="BL82" s="160">
        <f>BJ82*BK82</f>
        <v>0</v>
      </c>
      <c r="BM82" s="159">
        <v>0</v>
      </c>
      <c r="BN82" s="159">
        <v>0</v>
      </c>
      <c r="BO82" s="160">
        <f>BM82*BN82</f>
        <v>0</v>
      </c>
      <c r="BP82" s="159">
        <f>BM82</f>
        <v>0</v>
      </c>
      <c r="BQ82" s="159">
        <f t="shared" si="472"/>
        <v>0</v>
      </c>
      <c r="BR82" s="160">
        <f>BP82*BQ82</f>
        <v>0</v>
      </c>
      <c r="BS82" s="159">
        <v>0</v>
      </c>
      <c r="BT82" s="159">
        <v>0</v>
      </c>
      <c r="BU82" s="160">
        <f>BS82*BT82</f>
        <v>0</v>
      </c>
      <c r="BV82" s="159">
        <v>0</v>
      </c>
      <c r="BW82" s="159">
        <v>0</v>
      </c>
      <c r="BX82" s="160">
        <f>BV82*BW82</f>
        <v>0</v>
      </c>
      <c r="BY82" s="159">
        <f>BV82</f>
        <v>0</v>
      </c>
      <c r="BZ82" s="159">
        <f>BW82</f>
        <v>0</v>
      </c>
      <c r="CA82" s="160">
        <f>BY82*BZ82</f>
        <v>0</v>
      </c>
      <c r="CB82" s="159">
        <v>0</v>
      </c>
      <c r="CC82" s="159">
        <v>0</v>
      </c>
      <c r="CD82" s="160">
        <f>CB82*CC82</f>
        <v>0</v>
      </c>
      <c r="CE82" s="159">
        <v>0</v>
      </c>
      <c r="CF82" s="159">
        <v>0</v>
      </c>
      <c r="CG82" s="160">
        <f>CE82*CF82</f>
        <v>0</v>
      </c>
      <c r="CH82" s="159">
        <f>CE82</f>
        <v>0</v>
      </c>
      <c r="CI82" s="159">
        <f>CF82</f>
        <v>0</v>
      </c>
      <c r="CJ82" s="160">
        <f>CH82*CI82</f>
        <v>0</v>
      </c>
      <c r="CK82" s="159">
        <v>0</v>
      </c>
      <c r="CL82" s="159">
        <v>0</v>
      </c>
      <c r="CM82" s="160">
        <f>CK82*CL82</f>
        <v>0</v>
      </c>
      <c r="CN82" s="159">
        <v>0</v>
      </c>
      <c r="CO82" s="159">
        <v>0</v>
      </c>
      <c r="CP82" s="160">
        <f>CN82*CO82</f>
        <v>0</v>
      </c>
      <c r="CQ82" s="159">
        <f>CN82</f>
        <v>0</v>
      </c>
      <c r="CR82" s="159">
        <f>CO82</f>
        <v>0</v>
      </c>
      <c r="CS82" s="160">
        <f>CQ82*CR82</f>
        <v>0</v>
      </c>
      <c r="CT82" s="230"/>
      <c r="CU82" s="226">
        <f>K82-H82</f>
        <v>0</v>
      </c>
      <c r="CV82" s="227">
        <f>L82-I82</f>
        <v>0</v>
      </c>
      <c r="CW82" s="230"/>
      <c r="CX82" s="228"/>
      <c r="CY82" s="229"/>
    </row>
    <row r="83" spans="1:103" ht="15.75" hidden="1" customHeight="1" thickBot="1">
      <c r="A83" s="138"/>
      <c r="B83" s="156"/>
      <c r="C83" s="212"/>
      <c r="D83" s="158">
        <f t="shared" ref="D83" si="602">N83+Z83+AI83+AR83+BS83</f>
        <v>0</v>
      </c>
      <c r="E83" s="159">
        <f t="shared" ref="E83" si="603">IFERROR(F83/D83,)</f>
        <v>0</v>
      </c>
      <c r="F83" s="160">
        <f t="shared" ref="F83" si="604">P83+AB83+AK83+AT83+BU83</f>
        <v>0</v>
      </c>
      <c r="G83" s="161"/>
      <c r="H83" s="159">
        <f t="shared" si="456"/>
        <v>60</v>
      </c>
      <c r="I83" s="159">
        <f t="shared" ref="I83" si="605">IFERROR(J83/H83,)</f>
        <v>0</v>
      </c>
      <c r="J83" s="160">
        <f t="shared" si="458"/>
        <v>0</v>
      </c>
      <c r="K83" s="158">
        <f t="shared" si="458"/>
        <v>60</v>
      </c>
      <c r="L83" s="291">
        <f t="shared" ref="L83" si="606">IFERROR(M83/K83,)</f>
        <v>0</v>
      </c>
      <c r="M83" s="160">
        <f t="shared" si="460"/>
        <v>0</v>
      </c>
      <c r="N83" s="159">
        <v>0</v>
      </c>
      <c r="O83" s="159">
        <v>0</v>
      </c>
      <c r="P83" s="160">
        <f t="shared" ref="P83" si="607">N83*O83</f>
        <v>0</v>
      </c>
      <c r="Q83" s="291">
        <v>0</v>
      </c>
      <c r="R83" s="291">
        <v>0</v>
      </c>
      <c r="S83" s="160">
        <f t="shared" ref="S83" si="608">Q83*R83</f>
        <v>0</v>
      </c>
      <c r="T83" s="158">
        <f t="shared" ref="T83" si="609">Q83</f>
        <v>0</v>
      </c>
      <c r="U83" s="159">
        <f t="shared" si="462"/>
        <v>0</v>
      </c>
      <c r="V83" s="160">
        <f t="shared" ref="V83" si="610">T83*U83</f>
        <v>0</v>
      </c>
      <c r="W83" s="593">
        <f t="shared" si="554"/>
        <v>0</v>
      </c>
      <c r="X83" s="593">
        <f t="shared" si="554"/>
        <v>0</v>
      </c>
      <c r="Y83" s="593">
        <f t="shared" si="554"/>
        <v>0</v>
      </c>
      <c r="Z83" s="159">
        <v>0</v>
      </c>
      <c r="AA83" s="159">
        <v>0</v>
      </c>
      <c r="AB83" s="160">
        <f t="shared" ref="AB83" si="611">Z83*AA83</f>
        <v>0</v>
      </c>
      <c r="AC83" s="159">
        <f t="shared" si="444"/>
        <v>0</v>
      </c>
      <c r="AD83" s="159">
        <f t="shared" si="445"/>
        <v>0</v>
      </c>
      <c r="AE83" s="160">
        <f t="shared" ref="AE83" si="612">AC83*AD83</f>
        <v>0</v>
      </c>
      <c r="AF83" s="159">
        <f t="shared" ref="AF83" si="613">AC83</f>
        <v>0</v>
      </c>
      <c r="AG83" s="159">
        <f t="shared" si="464"/>
        <v>0</v>
      </c>
      <c r="AH83" s="160">
        <f t="shared" ref="AH83" si="614">AF83*AG83</f>
        <v>0</v>
      </c>
      <c r="AI83" s="159">
        <v>0</v>
      </c>
      <c r="AJ83" s="159">
        <v>0</v>
      </c>
      <c r="AK83" s="160">
        <f t="shared" ref="AK83" si="615">AI83*AJ83</f>
        <v>0</v>
      </c>
      <c r="AL83" s="159">
        <f t="shared" si="446"/>
        <v>0</v>
      </c>
      <c r="AM83" s="159">
        <f t="shared" si="447"/>
        <v>0</v>
      </c>
      <c r="AN83" s="160">
        <f t="shared" ref="AN83" si="616">AL83*AM83</f>
        <v>0</v>
      </c>
      <c r="AO83" s="159">
        <f t="shared" ref="AO83" si="617">AL83</f>
        <v>0</v>
      </c>
      <c r="AP83" s="159">
        <f t="shared" si="413"/>
        <v>0</v>
      </c>
      <c r="AQ83" s="160">
        <f t="shared" ref="AQ83" si="618">AO83*AP83</f>
        <v>0</v>
      </c>
      <c r="AR83" s="159">
        <v>0</v>
      </c>
      <c r="AS83" s="159">
        <v>0</v>
      </c>
      <c r="AT83" s="160">
        <f t="shared" ref="AT83" si="619">AR83*AS83</f>
        <v>0</v>
      </c>
      <c r="AU83" s="159">
        <v>60</v>
      </c>
      <c r="AV83" s="159">
        <f t="shared" si="466"/>
        <v>0</v>
      </c>
      <c r="AW83" s="160">
        <f t="shared" ref="AW83" si="620">AU83*AV83</f>
        <v>0</v>
      </c>
      <c r="AX83" s="159">
        <f t="shared" ref="AX83" si="621">AU83</f>
        <v>60</v>
      </c>
      <c r="AY83" s="159">
        <f t="shared" si="468"/>
        <v>0</v>
      </c>
      <c r="AZ83" s="160">
        <f t="shared" ref="AZ83" si="622">AX83*AY83</f>
        <v>0</v>
      </c>
      <c r="BA83" s="159">
        <v>0</v>
      </c>
      <c r="BB83" s="159">
        <v>0</v>
      </c>
      <c r="BC83" s="160">
        <f t="shared" ref="BC83" si="623">BA83*BB83</f>
        <v>0</v>
      </c>
      <c r="BD83" s="159">
        <v>0</v>
      </c>
      <c r="BE83" s="159">
        <v>0</v>
      </c>
      <c r="BF83" s="160">
        <f t="shared" ref="BF83" si="624">BD83*BE83</f>
        <v>0</v>
      </c>
      <c r="BG83" s="159">
        <f t="shared" ref="BG83" si="625">BD83</f>
        <v>0</v>
      </c>
      <c r="BH83" s="159">
        <f t="shared" ref="BH83" si="626">BE83</f>
        <v>0</v>
      </c>
      <c r="BI83" s="160">
        <f t="shared" ref="BI83" si="627">BG83*BH83</f>
        <v>0</v>
      </c>
      <c r="BJ83" s="159">
        <v>0</v>
      </c>
      <c r="BK83" s="159">
        <v>0</v>
      </c>
      <c r="BL83" s="160">
        <f t="shared" ref="BL83" si="628">BJ83*BK83</f>
        <v>0</v>
      </c>
      <c r="BM83" s="159">
        <v>0</v>
      </c>
      <c r="BN83" s="159">
        <v>0</v>
      </c>
      <c r="BO83" s="160">
        <f t="shared" ref="BO83" si="629">BM83*BN83</f>
        <v>0</v>
      </c>
      <c r="BP83" s="159">
        <f t="shared" ref="BP83" si="630">BM83</f>
        <v>0</v>
      </c>
      <c r="BQ83" s="159">
        <f t="shared" si="472"/>
        <v>0</v>
      </c>
      <c r="BR83" s="160">
        <f t="shared" ref="BR83" si="631">BP83*BQ83</f>
        <v>0</v>
      </c>
      <c r="BS83" s="159">
        <v>0</v>
      </c>
      <c r="BT83" s="159">
        <v>0</v>
      </c>
      <c r="BU83" s="160">
        <f t="shared" ref="BU83" si="632">BS83*BT83</f>
        <v>0</v>
      </c>
      <c r="BV83" s="159">
        <v>0</v>
      </c>
      <c r="BW83" s="159">
        <v>0</v>
      </c>
      <c r="BX83" s="160">
        <f t="shared" ref="BX83" si="633">BV83*BW83</f>
        <v>0</v>
      </c>
      <c r="BY83" s="159">
        <f t="shared" ref="BY83" si="634">BV83</f>
        <v>0</v>
      </c>
      <c r="BZ83" s="159">
        <f t="shared" ref="BZ83" si="635">BW83</f>
        <v>0</v>
      </c>
      <c r="CA83" s="160">
        <f t="shared" ref="CA83" si="636">BY83*BZ83</f>
        <v>0</v>
      </c>
      <c r="CB83" s="159">
        <v>0</v>
      </c>
      <c r="CC83" s="159">
        <v>0</v>
      </c>
      <c r="CD83" s="160">
        <f t="shared" ref="CD83" si="637">CB83*CC83</f>
        <v>0</v>
      </c>
      <c r="CE83" s="159">
        <v>0</v>
      </c>
      <c r="CF83" s="159">
        <v>0</v>
      </c>
      <c r="CG83" s="160">
        <f t="shared" ref="CG83" si="638">CE83*CF83</f>
        <v>0</v>
      </c>
      <c r="CH83" s="159">
        <f t="shared" ref="CH83" si="639">CE83</f>
        <v>0</v>
      </c>
      <c r="CI83" s="159">
        <f t="shared" ref="CI83" si="640">CF83</f>
        <v>0</v>
      </c>
      <c r="CJ83" s="160">
        <f t="shared" ref="CJ83" si="641">CH83*CI83</f>
        <v>0</v>
      </c>
      <c r="CK83" s="159">
        <v>0</v>
      </c>
      <c r="CL83" s="159">
        <v>0</v>
      </c>
      <c r="CM83" s="160">
        <f t="shared" ref="CM83" si="642">CK83*CL83</f>
        <v>0</v>
      </c>
      <c r="CN83" s="159">
        <v>0</v>
      </c>
      <c r="CO83" s="159">
        <v>0</v>
      </c>
      <c r="CP83" s="160">
        <f t="shared" ref="CP83" si="643">CN83*CO83</f>
        <v>0</v>
      </c>
      <c r="CQ83" s="159">
        <f t="shared" ref="CQ83" si="644">CN83</f>
        <v>0</v>
      </c>
      <c r="CR83" s="159">
        <f t="shared" ref="CR83" si="645">CO83</f>
        <v>0</v>
      </c>
      <c r="CS83" s="160">
        <f t="shared" ref="CS83" si="646">CQ83*CR83</f>
        <v>0</v>
      </c>
      <c r="CT83" s="232"/>
      <c r="CU83" s="226">
        <f t="shared" ref="CU83" si="647">K83-H83</f>
        <v>0</v>
      </c>
      <c r="CV83" s="227">
        <f t="shared" ref="CV83" si="648">L83-I83</f>
        <v>0</v>
      </c>
      <c r="CW83" s="232"/>
      <c r="CX83" s="235"/>
      <c r="CY83" s="260"/>
    </row>
    <row r="84" spans="1:103" ht="15.75" hidden="1" customHeight="1">
      <c r="A84" s="185"/>
      <c r="B84" s="156"/>
      <c r="C84" s="212"/>
      <c r="D84" s="158">
        <f>N84+Z84+AI84+AR84+BS84</f>
        <v>0</v>
      </c>
      <c r="E84" s="159">
        <f>IFERROR(F84/D84,)</f>
        <v>0</v>
      </c>
      <c r="F84" s="160">
        <f>P84+AB84+AK84+AT84+BU84</f>
        <v>0</v>
      </c>
      <c r="G84" s="161"/>
      <c r="H84" s="159">
        <f t="shared" si="456"/>
        <v>1</v>
      </c>
      <c r="I84" s="159">
        <f>IFERROR(J84/H84,)</f>
        <v>0</v>
      </c>
      <c r="J84" s="160">
        <f t="shared" si="458"/>
        <v>0</v>
      </c>
      <c r="K84" s="158">
        <f t="shared" si="458"/>
        <v>1</v>
      </c>
      <c r="L84" s="291">
        <f>IFERROR(M84/K84,)</f>
        <v>0</v>
      </c>
      <c r="M84" s="160">
        <f t="shared" si="460"/>
        <v>0</v>
      </c>
      <c r="N84" s="159">
        <v>0</v>
      </c>
      <c r="O84" s="159">
        <v>0</v>
      </c>
      <c r="P84" s="160">
        <f>N84*O84</f>
        <v>0</v>
      </c>
      <c r="Q84" s="291">
        <v>0</v>
      </c>
      <c r="R84" s="291">
        <v>0</v>
      </c>
      <c r="S84" s="160">
        <f>Q84*R84</f>
        <v>0</v>
      </c>
      <c r="T84" s="158">
        <f>Q84</f>
        <v>0</v>
      </c>
      <c r="U84" s="159">
        <f t="shared" si="462"/>
        <v>0</v>
      </c>
      <c r="V84" s="160">
        <f>T84*U84</f>
        <v>0</v>
      </c>
      <c r="W84" s="593">
        <f t="shared" ref="W84:W87" si="649">IFERROR(T84-Q84,0)</f>
        <v>0</v>
      </c>
      <c r="X84" s="593">
        <f t="shared" ref="X84:X87" si="650">IFERROR(U84-R84,0)</f>
        <v>0</v>
      </c>
      <c r="Y84" s="593">
        <f t="shared" ref="Y84:Y87" si="651">IFERROR(V84-S84,0)</f>
        <v>0</v>
      </c>
      <c r="Z84" s="159">
        <v>0</v>
      </c>
      <c r="AA84" s="159">
        <v>0</v>
      </c>
      <c r="AB84" s="160">
        <f>Z84*AA84</f>
        <v>0</v>
      </c>
      <c r="AC84" s="159">
        <f t="shared" si="444"/>
        <v>0</v>
      </c>
      <c r="AD84" s="159">
        <f t="shared" si="445"/>
        <v>0</v>
      </c>
      <c r="AE84" s="160">
        <f>AC84*AD84</f>
        <v>0</v>
      </c>
      <c r="AF84" s="159">
        <f>AC84</f>
        <v>0</v>
      </c>
      <c r="AG84" s="159">
        <f t="shared" si="464"/>
        <v>0</v>
      </c>
      <c r="AH84" s="160">
        <f>AF84*AG84</f>
        <v>0</v>
      </c>
      <c r="AI84" s="159">
        <v>0</v>
      </c>
      <c r="AJ84" s="159">
        <v>0</v>
      </c>
      <c r="AK84" s="160">
        <f>AI84*AJ84</f>
        <v>0</v>
      </c>
      <c r="AL84" s="159">
        <f t="shared" si="446"/>
        <v>0</v>
      </c>
      <c r="AM84" s="159">
        <f t="shared" si="447"/>
        <v>0</v>
      </c>
      <c r="AN84" s="160">
        <f>AL84*AM84</f>
        <v>0</v>
      </c>
      <c r="AO84" s="159">
        <f>AL84</f>
        <v>0</v>
      </c>
      <c r="AP84" s="159">
        <f t="shared" si="413"/>
        <v>0</v>
      </c>
      <c r="AQ84" s="160">
        <f>AO84*AP84</f>
        <v>0</v>
      </c>
      <c r="AR84" s="159">
        <v>0</v>
      </c>
      <c r="AS84" s="159">
        <v>0</v>
      </c>
      <c r="AT84" s="160">
        <f>AR84*AS84</f>
        <v>0</v>
      </c>
      <c r="AU84" s="159">
        <v>1</v>
      </c>
      <c r="AV84" s="159">
        <f t="shared" si="466"/>
        <v>0</v>
      </c>
      <c r="AW84" s="160">
        <f>AU84*AV84</f>
        <v>0</v>
      </c>
      <c r="AX84" s="159">
        <f>AU84</f>
        <v>1</v>
      </c>
      <c r="AY84" s="159">
        <f t="shared" si="468"/>
        <v>0</v>
      </c>
      <c r="AZ84" s="160">
        <f>AX84*AY84</f>
        <v>0</v>
      </c>
      <c r="BA84" s="159">
        <v>0</v>
      </c>
      <c r="BB84" s="159">
        <v>0</v>
      </c>
      <c r="BC84" s="160">
        <f>BA84*BB84</f>
        <v>0</v>
      </c>
      <c r="BD84" s="159">
        <v>0</v>
      </c>
      <c r="BE84" s="159">
        <v>0</v>
      </c>
      <c r="BF84" s="160">
        <f>BD84*BE84</f>
        <v>0</v>
      </c>
      <c r="BG84" s="159">
        <f>BD84</f>
        <v>0</v>
      </c>
      <c r="BH84" s="159">
        <f>BE84</f>
        <v>0</v>
      </c>
      <c r="BI84" s="160">
        <f>BG84*BH84</f>
        <v>0</v>
      </c>
      <c r="BJ84" s="159">
        <v>0</v>
      </c>
      <c r="BK84" s="159">
        <v>0</v>
      </c>
      <c r="BL84" s="160">
        <f>BJ84*BK84</f>
        <v>0</v>
      </c>
      <c r="BM84" s="159">
        <v>0</v>
      </c>
      <c r="BN84" s="159">
        <v>0</v>
      </c>
      <c r="BO84" s="160">
        <f>BM84*BN84</f>
        <v>0</v>
      </c>
      <c r="BP84" s="159">
        <f>BM84</f>
        <v>0</v>
      </c>
      <c r="BQ84" s="159">
        <f t="shared" si="472"/>
        <v>0</v>
      </c>
      <c r="BR84" s="160">
        <f>BP84*BQ84</f>
        <v>0</v>
      </c>
      <c r="BS84" s="159">
        <v>0</v>
      </c>
      <c r="BT84" s="159">
        <v>0</v>
      </c>
      <c r="BU84" s="160">
        <f>BS84*BT84</f>
        <v>0</v>
      </c>
      <c r="BV84" s="159">
        <v>0</v>
      </c>
      <c r="BW84" s="159">
        <v>0</v>
      </c>
      <c r="BX84" s="160">
        <f>BV84*BW84</f>
        <v>0</v>
      </c>
      <c r="BY84" s="159">
        <f>BV84</f>
        <v>0</v>
      </c>
      <c r="BZ84" s="159">
        <f>BW84</f>
        <v>0</v>
      </c>
      <c r="CA84" s="160">
        <f>BY84*BZ84</f>
        <v>0</v>
      </c>
      <c r="CB84" s="159">
        <v>0</v>
      </c>
      <c r="CC84" s="159">
        <v>0</v>
      </c>
      <c r="CD84" s="160">
        <f>CB84*CC84</f>
        <v>0</v>
      </c>
      <c r="CE84" s="159">
        <v>0</v>
      </c>
      <c r="CF84" s="159">
        <v>0</v>
      </c>
      <c r="CG84" s="160">
        <f>CE84*CF84</f>
        <v>0</v>
      </c>
      <c r="CH84" s="159">
        <f>CE84</f>
        <v>0</v>
      </c>
      <c r="CI84" s="159">
        <f>CF84</f>
        <v>0</v>
      </c>
      <c r="CJ84" s="160">
        <f>CH84*CI84</f>
        <v>0</v>
      </c>
      <c r="CK84" s="159">
        <v>0</v>
      </c>
      <c r="CL84" s="159">
        <v>0</v>
      </c>
      <c r="CM84" s="160">
        <f>CK84*CL84</f>
        <v>0</v>
      </c>
      <c r="CN84" s="159">
        <v>0</v>
      </c>
      <c r="CO84" s="159">
        <v>0</v>
      </c>
      <c r="CP84" s="160">
        <f>CN84*CO84</f>
        <v>0</v>
      </c>
      <c r="CQ84" s="159">
        <f>CN84</f>
        <v>0</v>
      </c>
      <c r="CR84" s="159">
        <f>CO84</f>
        <v>0</v>
      </c>
      <c r="CS84" s="160">
        <f>CQ84*CR84</f>
        <v>0</v>
      </c>
      <c r="CT84" s="230"/>
      <c r="CU84" s="226">
        <f>K84-H84</f>
        <v>0</v>
      </c>
      <c r="CV84" s="227">
        <f>L84-I84</f>
        <v>0</v>
      </c>
      <c r="CW84" s="230"/>
      <c r="CX84" s="228"/>
      <c r="CY84" s="229"/>
    </row>
    <row r="85" spans="1:103" ht="15.75" hidden="1" customHeight="1">
      <c r="A85" s="185"/>
      <c r="B85" s="156"/>
      <c r="C85" s="212"/>
      <c r="D85" s="158">
        <f>N85+Z85+AI85+AR85+BS85</f>
        <v>0</v>
      </c>
      <c r="E85" s="159">
        <f>IFERROR(F85/D85,)</f>
        <v>0</v>
      </c>
      <c r="F85" s="160">
        <f>P85+AB85+AK85+AT85+BU85</f>
        <v>0</v>
      </c>
      <c r="G85" s="161"/>
      <c r="H85" s="159">
        <f t="shared" si="456"/>
        <v>1</v>
      </c>
      <c r="I85" s="159">
        <f>IFERROR(J85/H85,)</f>
        <v>0</v>
      </c>
      <c r="J85" s="160">
        <f t="shared" si="458"/>
        <v>0</v>
      </c>
      <c r="K85" s="158">
        <f t="shared" si="458"/>
        <v>1</v>
      </c>
      <c r="L85" s="291">
        <f>IFERROR(M85/K85,)</f>
        <v>0</v>
      </c>
      <c r="M85" s="160">
        <f t="shared" si="460"/>
        <v>0</v>
      </c>
      <c r="N85" s="159">
        <v>0</v>
      </c>
      <c r="O85" s="159">
        <v>0</v>
      </c>
      <c r="P85" s="160">
        <f>N85*O85</f>
        <v>0</v>
      </c>
      <c r="Q85" s="291">
        <v>0</v>
      </c>
      <c r="R85" s="291">
        <v>0</v>
      </c>
      <c r="S85" s="160">
        <f>Q85*R85</f>
        <v>0</v>
      </c>
      <c r="T85" s="158">
        <f>Q85</f>
        <v>0</v>
      </c>
      <c r="U85" s="159">
        <f t="shared" si="462"/>
        <v>0</v>
      </c>
      <c r="V85" s="160">
        <f>T85*U85</f>
        <v>0</v>
      </c>
      <c r="W85" s="593">
        <f t="shared" si="649"/>
        <v>0</v>
      </c>
      <c r="X85" s="593">
        <f t="shared" si="650"/>
        <v>0</v>
      </c>
      <c r="Y85" s="593">
        <f t="shared" si="651"/>
        <v>0</v>
      </c>
      <c r="Z85" s="159">
        <v>0</v>
      </c>
      <c r="AA85" s="159">
        <v>0</v>
      </c>
      <c r="AB85" s="160">
        <f>Z85*AA85</f>
        <v>0</v>
      </c>
      <c r="AC85" s="159">
        <f t="shared" si="444"/>
        <v>0</v>
      </c>
      <c r="AD85" s="159">
        <f t="shared" si="445"/>
        <v>0</v>
      </c>
      <c r="AE85" s="160">
        <f>AC85*AD85</f>
        <v>0</v>
      </c>
      <c r="AF85" s="159">
        <f>AC85</f>
        <v>0</v>
      </c>
      <c r="AG85" s="159">
        <f t="shared" si="464"/>
        <v>0</v>
      </c>
      <c r="AH85" s="160">
        <f>AF85*AG85</f>
        <v>0</v>
      </c>
      <c r="AI85" s="159">
        <v>0</v>
      </c>
      <c r="AJ85" s="159">
        <v>0</v>
      </c>
      <c r="AK85" s="160">
        <f>AI85*AJ85</f>
        <v>0</v>
      </c>
      <c r="AL85" s="159">
        <f t="shared" si="446"/>
        <v>0</v>
      </c>
      <c r="AM85" s="159">
        <f t="shared" si="447"/>
        <v>0</v>
      </c>
      <c r="AN85" s="160">
        <f>AL85*AM85</f>
        <v>0</v>
      </c>
      <c r="AO85" s="159">
        <f>AL85</f>
        <v>0</v>
      </c>
      <c r="AP85" s="159">
        <f t="shared" si="413"/>
        <v>0</v>
      </c>
      <c r="AQ85" s="160">
        <f>AO85*AP85</f>
        <v>0</v>
      </c>
      <c r="AR85" s="159">
        <v>0</v>
      </c>
      <c r="AS85" s="159">
        <v>0</v>
      </c>
      <c r="AT85" s="160">
        <f>AR85*AS85</f>
        <v>0</v>
      </c>
      <c r="AU85" s="159">
        <v>1</v>
      </c>
      <c r="AV85" s="159">
        <f t="shared" si="466"/>
        <v>0</v>
      </c>
      <c r="AW85" s="160">
        <f>AU85*AV85</f>
        <v>0</v>
      </c>
      <c r="AX85" s="159">
        <f>AU85</f>
        <v>1</v>
      </c>
      <c r="AY85" s="159">
        <f t="shared" si="468"/>
        <v>0</v>
      </c>
      <c r="AZ85" s="160">
        <f>AX85*AY85</f>
        <v>0</v>
      </c>
      <c r="BA85" s="159">
        <v>0</v>
      </c>
      <c r="BB85" s="159">
        <v>0</v>
      </c>
      <c r="BC85" s="160">
        <f>BA85*BB85</f>
        <v>0</v>
      </c>
      <c r="BD85" s="159">
        <v>0</v>
      </c>
      <c r="BE85" s="159">
        <v>0</v>
      </c>
      <c r="BF85" s="160">
        <f>BD85*BE85</f>
        <v>0</v>
      </c>
      <c r="BG85" s="159">
        <f>BD85</f>
        <v>0</v>
      </c>
      <c r="BH85" s="159">
        <f>BE85</f>
        <v>0</v>
      </c>
      <c r="BI85" s="160">
        <f>BG85*BH85</f>
        <v>0</v>
      </c>
      <c r="BJ85" s="159">
        <v>0</v>
      </c>
      <c r="BK85" s="159">
        <v>0</v>
      </c>
      <c r="BL85" s="160">
        <f>BJ85*BK85</f>
        <v>0</v>
      </c>
      <c r="BM85" s="159">
        <v>0</v>
      </c>
      <c r="BN85" s="159">
        <v>0</v>
      </c>
      <c r="BO85" s="160">
        <f>BM85*BN85</f>
        <v>0</v>
      </c>
      <c r="BP85" s="159">
        <f>BM85</f>
        <v>0</v>
      </c>
      <c r="BQ85" s="159">
        <f t="shared" si="472"/>
        <v>0</v>
      </c>
      <c r="BR85" s="160">
        <f>BP85*BQ85</f>
        <v>0</v>
      </c>
      <c r="BS85" s="159">
        <v>0</v>
      </c>
      <c r="BT85" s="159">
        <v>0</v>
      </c>
      <c r="BU85" s="160">
        <f>BS85*BT85</f>
        <v>0</v>
      </c>
      <c r="BV85" s="159">
        <v>0</v>
      </c>
      <c r="BW85" s="159">
        <v>0</v>
      </c>
      <c r="BX85" s="160">
        <f>BV85*BW85</f>
        <v>0</v>
      </c>
      <c r="BY85" s="159">
        <f>BV85</f>
        <v>0</v>
      </c>
      <c r="BZ85" s="159">
        <f>BW85</f>
        <v>0</v>
      </c>
      <c r="CA85" s="160">
        <f>BY85*BZ85</f>
        <v>0</v>
      </c>
      <c r="CB85" s="159">
        <v>0</v>
      </c>
      <c r="CC85" s="159">
        <v>0</v>
      </c>
      <c r="CD85" s="160">
        <f>CB85*CC85</f>
        <v>0</v>
      </c>
      <c r="CE85" s="159">
        <v>0</v>
      </c>
      <c r="CF85" s="159">
        <v>0</v>
      </c>
      <c r="CG85" s="160">
        <f>CE85*CF85</f>
        <v>0</v>
      </c>
      <c r="CH85" s="159">
        <f>CE85</f>
        <v>0</v>
      </c>
      <c r="CI85" s="159">
        <f>CF85</f>
        <v>0</v>
      </c>
      <c r="CJ85" s="160">
        <f>CH85*CI85</f>
        <v>0</v>
      </c>
      <c r="CK85" s="159">
        <v>0</v>
      </c>
      <c r="CL85" s="159">
        <v>0</v>
      </c>
      <c r="CM85" s="160">
        <f>CK85*CL85</f>
        <v>0</v>
      </c>
      <c r="CN85" s="159">
        <v>0</v>
      </c>
      <c r="CO85" s="159">
        <v>0</v>
      </c>
      <c r="CP85" s="160">
        <f>CN85*CO85</f>
        <v>0</v>
      </c>
      <c r="CQ85" s="159">
        <f>CN85</f>
        <v>0</v>
      </c>
      <c r="CR85" s="159">
        <f>CO85</f>
        <v>0</v>
      </c>
      <c r="CS85" s="160">
        <f>CQ85*CR85</f>
        <v>0</v>
      </c>
      <c r="CT85" s="230"/>
      <c r="CU85" s="226">
        <f>K85-H85</f>
        <v>0</v>
      </c>
      <c r="CV85" s="227">
        <f>L85-I85</f>
        <v>0</v>
      </c>
      <c r="CW85" s="230"/>
      <c r="CX85" s="228"/>
      <c r="CY85" s="229"/>
    </row>
    <row r="86" spans="1:103" ht="15.75" hidden="1" customHeight="1">
      <c r="A86" s="185"/>
      <c r="B86" s="156"/>
      <c r="C86" s="212"/>
      <c r="D86" s="158">
        <f t="shared" ref="D86:D87" si="652">N86+Z86+AI86+AR86+BS86</f>
        <v>0</v>
      </c>
      <c r="E86" s="159">
        <f t="shared" ref="E86:E87" si="653">IFERROR(F86/D86,)</f>
        <v>0</v>
      </c>
      <c r="F86" s="160">
        <f t="shared" ref="F86:F87" si="654">P86+AB86+AK86+AT86+BU86</f>
        <v>0</v>
      </c>
      <c r="G86" s="161"/>
      <c r="H86" s="159">
        <f t="shared" si="456"/>
        <v>1</v>
      </c>
      <c r="I86" s="159">
        <f t="shared" ref="I86:I87" si="655">IFERROR(J86/H86,)</f>
        <v>0</v>
      </c>
      <c r="J86" s="160">
        <f t="shared" si="458"/>
        <v>0</v>
      </c>
      <c r="K86" s="158">
        <f t="shared" si="458"/>
        <v>1</v>
      </c>
      <c r="L86" s="291">
        <f t="shared" ref="L86:L87" si="656">IFERROR(M86/K86,)</f>
        <v>0</v>
      </c>
      <c r="M86" s="160">
        <f t="shared" si="460"/>
        <v>0</v>
      </c>
      <c r="N86" s="159"/>
      <c r="O86" s="159"/>
      <c r="P86" s="160">
        <f t="shared" ref="P86:P87" si="657">N86*O86</f>
        <v>0</v>
      </c>
      <c r="Q86" s="291">
        <v>0</v>
      </c>
      <c r="R86" s="291">
        <v>0</v>
      </c>
      <c r="S86" s="160">
        <f t="shared" ref="S86:S88" si="658">Q86*R86</f>
        <v>0</v>
      </c>
      <c r="T86" s="158">
        <f t="shared" ref="T86:T87" si="659">Q86</f>
        <v>0</v>
      </c>
      <c r="U86" s="159">
        <f t="shared" si="462"/>
        <v>0</v>
      </c>
      <c r="V86" s="160">
        <f t="shared" ref="V86:V87" si="660">T86*U86</f>
        <v>0</v>
      </c>
      <c r="W86" s="593">
        <f t="shared" si="649"/>
        <v>0</v>
      </c>
      <c r="X86" s="593">
        <f t="shared" si="650"/>
        <v>0</v>
      </c>
      <c r="Y86" s="593">
        <f t="shared" si="651"/>
        <v>0</v>
      </c>
      <c r="Z86" s="159">
        <v>0</v>
      </c>
      <c r="AA86" s="159">
        <v>0</v>
      </c>
      <c r="AB86" s="160">
        <f t="shared" ref="AB86:AB87" si="661">Z86*AA86</f>
        <v>0</v>
      </c>
      <c r="AC86" s="159">
        <f t="shared" si="444"/>
        <v>0</v>
      </c>
      <c r="AD86" s="159">
        <f t="shared" si="445"/>
        <v>0</v>
      </c>
      <c r="AE86" s="160">
        <f t="shared" ref="AE86:AE87" si="662">AC86*AD86</f>
        <v>0</v>
      </c>
      <c r="AF86" s="159">
        <f t="shared" ref="AF86:AF87" si="663">AC86</f>
        <v>0</v>
      </c>
      <c r="AG86" s="159">
        <f t="shared" si="464"/>
        <v>0</v>
      </c>
      <c r="AH86" s="160">
        <f t="shared" ref="AH86:AH87" si="664">AF86*AG86</f>
        <v>0</v>
      </c>
      <c r="AI86" s="159">
        <v>0</v>
      </c>
      <c r="AJ86" s="159">
        <v>0</v>
      </c>
      <c r="AK86" s="160">
        <f t="shared" ref="AK86:AK87" si="665">AI86*AJ86</f>
        <v>0</v>
      </c>
      <c r="AL86" s="159">
        <f t="shared" si="446"/>
        <v>0</v>
      </c>
      <c r="AM86" s="159">
        <f t="shared" si="447"/>
        <v>0</v>
      </c>
      <c r="AN86" s="160">
        <f t="shared" ref="AN86:AN87" si="666">AL86*AM86</f>
        <v>0</v>
      </c>
      <c r="AO86" s="159">
        <f t="shared" ref="AO86:AO87" si="667">AL86</f>
        <v>0</v>
      </c>
      <c r="AP86" s="159">
        <f t="shared" si="413"/>
        <v>0</v>
      </c>
      <c r="AQ86" s="160">
        <f t="shared" ref="AQ86:AQ87" si="668">AO86*AP86</f>
        <v>0</v>
      </c>
      <c r="AR86" s="159">
        <v>0</v>
      </c>
      <c r="AS86" s="159">
        <v>0</v>
      </c>
      <c r="AT86" s="160">
        <f t="shared" ref="AT86:AT87" si="669">AR86*AS86</f>
        <v>0</v>
      </c>
      <c r="AU86" s="159">
        <v>1</v>
      </c>
      <c r="AV86" s="159">
        <f t="shared" si="466"/>
        <v>0</v>
      </c>
      <c r="AW86" s="160">
        <f t="shared" ref="AW86:AW87" si="670">AU86*AV86</f>
        <v>0</v>
      </c>
      <c r="AX86" s="159">
        <f t="shared" ref="AX86:AX87" si="671">AU86</f>
        <v>1</v>
      </c>
      <c r="AY86" s="159">
        <f t="shared" si="468"/>
        <v>0</v>
      </c>
      <c r="AZ86" s="160">
        <f t="shared" ref="AZ86:AZ87" si="672">AX86*AY86</f>
        <v>0</v>
      </c>
      <c r="BA86" s="159">
        <v>0</v>
      </c>
      <c r="BB86" s="159">
        <v>0</v>
      </c>
      <c r="BC86" s="160">
        <f t="shared" ref="BC86:BC88" si="673">BA86*BB86</f>
        <v>0</v>
      </c>
      <c r="BD86" s="159">
        <v>0</v>
      </c>
      <c r="BE86" s="159">
        <v>0</v>
      </c>
      <c r="BF86" s="160">
        <f t="shared" ref="BF86:BF88" si="674">BD86*BE86</f>
        <v>0</v>
      </c>
      <c r="BG86" s="159">
        <f t="shared" ref="BG86:BG88" si="675">BD86</f>
        <v>0</v>
      </c>
      <c r="BH86" s="159">
        <f t="shared" ref="BH86:BH88" si="676">BE86</f>
        <v>0</v>
      </c>
      <c r="BI86" s="160">
        <f t="shared" ref="BI86:BI88" si="677">BG86*BH86</f>
        <v>0</v>
      </c>
      <c r="BJ86" s="159">
        <v>0</v>
      </c>
      <c r="BK86" s="159">
        <v>0</v>
      </c>
      <c r="BL86" s="160">
        <f t="shared" ref="BL86:BL88" si="678">BJ86*BK86</f>
        <v>0</v>
      </c>
      <c r="BM86" s="159">
        <v>0</v>
      </c>
      <c r="BN86" s="159">
        <v>0</v>
      </c>
      <c r="BO86" s="160">
        <f t="shared" ref="BO86:BO88" si="679">BM86*BN86</f>
        <v>0</v>
      </c>
      <c r="BP86" s="159">
        <f t="shared" ref="BP86:BP88" si="680">BM86</f>
        <v>0</v>
      </c>
      <c r="BQ86" s="159">
        <f t="shared" si="472"/>
        <v>0</v>
      </c>
      <c r="BR86" s="160">
        <f t="shared" ref="BR86:BR88" si="681">BP86*BQ86</f>
        <v>0</v>
      </c>
      <c r="BS86" s="159">
        <v>0</v>
      </c>
      <c r="BT86" s="159">
        <v>0</v>
      </c>
      <c r="BU86" s="160">
        <f t="shared" ref="BU86:BU87" si="682">BS86*BT86</f>
        <v>0</v>
      </c>
      <c r="BV86" s="159">
        <v>0</v>
      </c>
      <c r="BW86" s="159">
        <v>0</v>
      </c>
      <c r="BX86" s="160">
        <f t="shared" ref="BX86:BX87" si="683">BV86*BW86</f>
        <v>0</v>
      </c>
      <c r="BY86" s="159">
        <f t="shared" ref="BY86:BY87" si="684">BV86</f>
        <v>0</v>
      </c>
      <c r="BZ86" s="159">
        <f t="shared" ref="BZ86:BZ87" si="685">BW86</f>
        <v>0</v>
      </c>
      <c r="CA86" s="160">
        <f t="shared" ref="CA86:CA87" si="686">BY86*BZ86</f>
        <v>0</v>
      </c>
      <c r="CB86" s="159">
        <v>0</v>
      </c>
      <c r="CC86" s="159">
        <v>0</v>
      </c>
      <c r="CD86" s="160">
        <f t="shared" ref="CD86:CD88" si="687">CB86*CC86</f>
        <v>0</v>
      </c>
      <c r="CE86" s="159">
        <v>0</v>
      </c>
      <c r="CF86" s="159">
        <v>0</v>
      </c>
      <c r="CG86" s="160">
        <f t="shared" ref="CG86:CG88" si="688">CE86*CF86</f>
        <v>0</v>
      </c>
      <c r="CH86" s="159">
        <f t="shared" ref="CH86:CH88" si="689">CE86</f>
        <v>0</v>
      </c>
      <c r="CI86" s="159">
        <f t="shared" ref="CI86:CI88" si="690">CF86</f>
        <v>0</v>
      </c>
      <c r="CJ86" s="160">
        <f t="shared" ref="CJ86:CJ88" si="691">CH86*CI86</f>
        <v>0</v>
      </c>
      <c r="CK86" s="159">
        <v>0</v>
      </c>
      <c r="CL86" s="159">
        <v>0</v>
      </c>
      <c r="CM86" s="160">
        <f t="shared" ref="CM86:CM88" si="692">CK86*CL86</f>
        <v>0</v>
      </c>
      <c r="CN86" s="159">
        <v>0</v>
      </c>
      <c r="CO86" s="159">
        <v>0</v>
      </c>
      <c r="CP86" s="160">
        <f t="shared" ref="CP86:CP88" si="693">CN86*CO86</f>
        <v>0</v>
      </c>
      <c r="CQ86" s="159">
        <f t="shared" ref="CQ86:CQ88" si="694">CN86</f>
        <v>0</v>
      </c>
      <c r="CR86" s="159">
        <f t="shared" ref="CR86:CR88" si="695">CO86</f>
        <v>0</v>
      </c>
      <c r="CS86" s="160">
        <f t="shared" ref="CS86:CS88" si="696">CQ86*CR86</f>
        <v>0</v>
      </c>
      <c r="CT86" s="230"/>
      <c r="CU86" s="226">
        <f t="shared" ref="CU86:CU87" si="697">K86-H86</f>
        <v>0</v>
      </c>
      <c r="CV86" s="227">
        <f t="shared" ref="CV86:CV87" si="698">L86-I86</f>
        <v>0</v>
      </c>
      <c r="CW86" s="230"/>
      <c r="CX86" s="228"/>
      <c r="CY86" s="229"/>
    </row>
    <row r="87" spans="1:103" ht="15.75" hidden="1" customHeight="1">
      <c r="A87" s="185"/>
      <c r="B87" s="156"/>
      <c r="C87" s="212"/>
      <c r="D87" s="158">
        <f t="shared" si="652"/>
        <v>0</v>
      </c>
      <c r="E87" s="159">
        <f t="shared" si="653"/>
        <v>0</v>
      </c>
      <c r="F87" s="160">
        <f t="shared" si="654"/>
        <v>0</v>
      </c>
      <c r="G87" s="161"/>
      <c r="H87" s="159">
        <f t="shared" si="456"/>
        <v>1</v>
      </c>
      <c r="I87" s="159">
        <f t="shared" si="655"/>
        <v>0</v>
      </c>
      <c r="J87" s="160">
        <f t="shared" si="458"/>
        <v>0</v>
      </c>
      <c r="K87" s="158">
        <f t="shared" si="458"/>
        <v>1</v>
      </c>
      <c r="L87" s="291">
        <f t="shared" si="656"/>
        <v>0</v>
      </c>
      <c r="M87" s="160">
        <f t="shared" si="460"/>
        <v>0</v>
      </c>
      <c r="N87" s="159"/>
      <c r="O87" s="159"/>
      <c r="P87" s="160">
        <f t="shared" si="657"/>
        <v>0</v>
      </c>
      <c r="Q87" s="291">
        <v>0</v>
      </c>
      <c r="R87" s="291">
        <v>0</v>
      </c>
      <c r="S87" s="160">
        <f t="shared" si="658"/>
        <v>0</v>
      </c>
      <c r="T87" s="158">
        <f t="shared" si="659"/>
        <v>0</v>
      </c>
      <c r="U87" s="159">
        <f t="shared" si="462"/>
        <v>0</v>
      </c>
      <c r="V87" s="160">
        <f t="shared" si="660"/>
        <v>0</v>
      </c>
      <c r="W87" s="593">
        <f t="shared" si="649"/>
        <v>0</v>
      </c>
      <c r="X87" s="593">
        <f t="shared" si="650"/>
        <v>0</v>
      </c>
      <c r="Y87" s="593">
        <f t="shared" si="651"/>
        <v>0</v>
      </c>
      <c r="Z87" s="159">
        <v>0</v>
      </c>
      <c r="AA87" s="159">
        <v>0</v>
      </c>
      <c r="AB87" s="160">
        <f t="shared" si="661"/>
        <v>0</v>
      </c>
      <c r="AC87" s="159">
        <f t="shared" si="444"/>
        <v>0</v>
      </c>
      <c r="AD87" s="159">
        <f t="shared" si="445"/>
        <v>0</v>
      </c>
      <c r="AE87" s="160">
        <f t="shared" si="662"/>
        <v>0</v>
      </c>
      <c r="AF87" s="159">
        <f t="shared" si="663"/>
        <v>0</v>
      </c>
      <c r="AG87" s="159">
        <f t="shared" si="464"/>
        <v>0</v>
      </c>
      <c r="AH87" s="160">
        <f t="shared" si="664"/>
        <v>0</v>
      </c>
      <c r="AI87" s="159">
        <v>0</v>
      </c>
      <c r="AJ87" s="159">
        <v>0</v>
      </c>
      <c r="AK87" s="160">
        <f t="shared" si="665"/>
        <v>0</v>
      </c>
      <c r="AL87" s="159">
        <f t="shared" si="446"/>
        <v>0</v>
      </c>
      <c r="AM87" s="159">
        <f t="shared" si="447"/>
        <v>0</v>
      </c>
      <c r="AN87" s="160">
        <f t="shared" si="666"/>
        <v>0</v>
      </c>
      <c r="AO87" s="159">
        <f t="shared" si="667"/>
        <v>0</v>
      </c>
      <c r="AP87" s="159">
        <f t="shared" si="413"/>
        <v>0</v>
      </c>
      <c r="AQ87" s="160">
        <f t="shared" si="668"/>
        <v>0</v>
      </c>
      <c r="AR87" s="159">
        <v>0</v>
      </c>
      <c r="AS87" s="159">
        <v>0</v>
      </c>
      <c r="AT87" s="160">
        <f t="shared" si="669"/>
        <v>0</v>
      </c>
      <c r="AU87" s="159">
        <v>1</v>
      </c>
      <c r="AV87" s="159">
        <f t="shared" si="466"/>
        <v>0</v>
      </c>
      <c r="AW87" s="160">
        <f t="shared" si="670"/>
        <v>0</v>
      </c>
      <c r="AX87" s="159">
        <f t="shared" si="671"/>
        <v>1</v>
      </c>
      <c r="AY87" s="159">
        <f t="shared" si="468"/>
        <v>0</v>
      </c>
      <c r="AZ87" s="160">
        <f t="shared" si="672"/>
        <v>0</v>
      </c>
      <c r="BA87" s="159">
        <v>0</v>
      </c>
      <c r="BB87" s="159">
        <v>0</v>
      </c>
      <c r="BC87" s="160">
        <f t="shared" si="673"/>
        <v>0</v>
      </c>
      <c r="BD87" s="159">
        <v>0</v>
      </c>
      <c r="BE87" s="159">
        <v>0</v>
      </c>
      <c r="BF87" s="160">
        <f t="shared" si="674"/>
        <v>0</v>
      </c>
      <c r="BG87" s="159">
        <f t="shared" si="675"/>
        <v>0</v>
      </c>
      <c r="BH87" s="159">
        <f t="shared" si="676"/>
        <v>0</v>
      </c>
      <c r="BI87" s="160">
        <f t="shared" si="677"/>
        <v>0</v>
      </c>
      <c r="BJ87" s="159">
        <v>0</v>
      </c>
      <c r="BK87" s="159">
        <v>0</v>
      </c>
      <c r="BL87" s="160">
        <f t="shared" si="678"/>
        <v>0</v>
      </c>
      <c r="BM87" s="159">
        <v>0</v>
      </c>
      <c r="BN87" s="159">
        <v>0</v>
      </c>
      <c r="BO87" s="160">
        <f t="shared" si="679"/>
        <v>0</v>
      </c>
      <c r="BP87" s="159">
        <f t="shared" si="680"/>
        <v>0</v>
      </c>
      <c r="BQ87" s="159">
        <f t="shared" si="472"/>
        <v>0</v>
      </c>
      <c r="BR87" s="160">
        <f t="shared" si="681"/>
        <v>0</v>
      </c>
      <c r="BS87" s="159">
        <v>0</v>
      </c>
      <c r="BT87" s="159">
        <v>0</v>
      </c>
      <c r="BU87" s="160">
        <f t="shared" si="682"/>
        <v>0</v>
      </c>
      <c r="BV87" s="159">
        <v>0</v>
      </c>
      <c r="BW87" s="159">
        <v>0</v>
      </c>
      <c r="BX87" s="160">
        <f t="shared" si="683"/>
        <v>0</v>
      </c>
      <c r="BY87" s="159">
        <f t="shared" si="684"/>
        <v>0</v>
      </c>
      <c r="BZ87" s="159">
        <f t="shared" si="685"/>
        <v>0</v>
      </c>
      <c r="CA87" s="160">
        <f t="shared" si="686"/>
        <v>0</v>
      </c>
      <c r="CB87" s="159">
        <v>0</v>
      </c>
      <c r="CC87" s="159">
        <v>0</v>
      </c>
      <c r="CD87" s="160">
        <f t="shared" si="687"/>
        <v>0</v>
      </c>
      <c r="CE87" s="159">
        <v>0</v>
      </c>
      <c r="CF87" s="159">
        <v>0</v>
      </c>
      <c r="CG87" s="160">
        <f t="shared" si="688"/>
        <v>0</v>
      </c>
      <c r="CH87" s="159">
        <f t="shared" si="689"/>
        <v>0</v>
      </c>
      <c r="CI87" s="159">
        <f t="shared" si="690"/>
        <v>0</v>
      </c>
      <c r="CJ87" s="160">
        <f t="shared" si="691"/>
        <v>0</v>
      </c>
      <c r="CK87" s="159">
        <v>0</v>
      </c>
      <c r="CL87" s="159">
        <v>0</v>
      </c>
      <c r="CM87" s="160">
        <f t="shared" si="692"/>
        <v>0</v>
      </c>
      <c r="CN87" s="159">
        <v>0</v>
      </c>
      <c r="CO87" s="159">
        <v>0</v>
      </c>
      <c r="CP87" s="160">
        <f t="shared" si="693"/>
        <v>0</v>
      </c>
      <c r="CQ87" s="159">
        <f t="shared" si="694"/>
        <v>0</v>
      </c>
      <c r="CR87" s="159">
        <f t="shared" si="695"/>
        <v>0</v>
      </c>
      <c r="CS87" s="160">
        <f t="shared" si="696"/>
        <v>0</v>
      </c>
      <c r="CT87" s="230"/>
      <c r="CU87" s="226">
        <f t="shared" si="697"/>
        <v>0</v>
      </c>
      <c r="CV87" s="227">
        <f t="shared" si="698"/>
        <v>0</v>
      </c>
      <c r="CW87" s="230"/>
      <c r="CX87" s="228"/>
      <c r="CY87" s="229"/>
    </row>
    <row r="88" spans="1:103" ht="15.75" customHeight="1" thickBot="1">
      <c r="A88" s="138"/>
      <c r="B88" s="162"/>
      <c r="C88" s="628"/>
      <c r="D88" s="164">
        <f t="shared" si="453"/>
        <v>0</v>
      </c>
      <c r="E88" s="165">
        <f t="shared" si="454"/>
        <v>0</v>
      </c>
      <c r="F88" s="166">
        <f t="shared" si="455"/>
        <v>0</v>
      </c>
      <c r="G88" s="182"/>
      <c r="H88" s="165">
        <f t="shared" ref="H88" si="699">Q88+AC88+AL88+AU88+BV88</f>
        <v>0</v>
      </c>
      <c r="I88" s="165">
        <f t="shared" si="457"/>
        <v>0</v>
      </c>
      <c r="J88" s="166">
        <f t="shared" ref="J88" si="700">S88+AE88+AN88+AW88+BX88</f>
        <v>0</v>
      </c>
      <c r="K88" s="165">
        <f t="shared" ref="K88" si="701">T88+AF88+AO88+AX88+BY88</f>
        <v>0</v>
      </c>
      <c r="L88" s="820">
        <f t="shared" si="459"/>
        <v>0</v>
      </c>
      <c r="M88" s="166">
        <f t="shared" ref="M88" si="702">V88+AH88+AQ88+AZ88+CA88</f>
        <v>0</v>
      </c>
      <c r="N88" s="164">
        <v>0</v>
      </c>
      <c r="O88" s="165">
        <v>0</v>
      </c>
      <c r="P88" s="166">
        <f t="shared" si="400"/>
        <v>0</v>
      </c>
      <c r="Q88" s="788">
        <v>0</v>
      </c>
      <c r="R88" s="789">
        <v>0</v>
      </c>
      <c r="S88" s="166">
        <f t="shared" si="658"/>
        <v>0</v>
      </c>
      <c r="T88" s="164">
        <v>0</v>
      </c>
      <c r="U88" s="629">
        <f t="shared" si="462"/>
        <v>0</v>
      </c>
      <c r="V88" s="166">
        <f t="shared" si="404"/>
        <v>0</v>
      </c>
      <c r="W88" s="593">
        <f t="shared" si="55"/>
        <v>0</v>
      </c>
      <c r="X88" s="593">
        <f t="shared" si="56"/>
        <v>0</v>
      </c>
      <c r="Y88" s="593">
        <f t="shared" si="57"/>
        <v>0</v>
      </c>
      <c r="Z88" s="164">
        <v>0</v>
      </c>
      <c r="AA88" s="165">
        <v>0</v>
      </c>
      <c r="AB88" s="166">
        <f t="shared" si="405"/>
        <v>0</v>
      </c>
      <c r="AC88" s="198">
        <v>0</v>
      </c>
      <c r="AD88" s="199">
        <v>0</v>
      </c>
      <c r="AE88" s="166">
        <f t="shared" si="406"/>
        <v>0</v>
      </c>
      <c r="AF88" s="200">
        <f t="shared" si="463"/>
        <v>0</v>
      </c>
      <c r="AG88" s="200">
        <f t="shared" si="464"/>
        <v>0</v>
      </c>
      <c r="AH88" s="201">
        <f t="shared" si="409"/>
        <v>0</v>
      </c>
      <c r="AI88" s="164">
        <v>0</v>
      </c>
      <c r="AJ88" s="165">
        <v>0</v>
      </c>
      <c r="AK88" s="166">
        <f t="shared" si="410"/>
        <v>0</v>
      </c>
      <c r="AL88" s="198">
        <v>0</v>
      </c>
      <c r="AM88" s="199">
        <v>0</v>
      </c>
      <c r="AN88" s="166">
        <f t="shared" si="411"/>
        <v>0</v>
      </c>
      <c r="AO88" s="200">
        <f t="shared" si="465"/>
        <v>0</v>
      </c>
      <c r="AP88" s="200">
        <f t="shared" si="413"/>
        <v>0</v>
      </c>
      <c r="AQ88" s="201">
        <f t="shared" si="414"/>
        <v>0</v>
      </c>
      <c r="AR88" s="164">
        <v>0</v>
      </c>
      <c r="AS88" s="165">
        <v>0</v>
      </c>
      <c r="AT88" s="166">
        <f t="shared" si="415"/>
        <v>0</v>
      </c>
      <c r="AU88" s="198">
        <v>0</v>
      </c>
      <c r="AV88" s="199">
        <v>0</v>
      </c>
      <c r="AW88" s="166">
        <f t="shared" si="418"/>
        <v>0</v>
      </c>
      <c r="AX88" s="200">
        <f t="shared" si="467"/>
        <v>0</v>
      </c>
      <c r="AY88" s="200">
        <f t="shared" si="468"/>
        <v>0</v>
      </c>
      <c r="AZ88" s="201">
        <f t="shared" si="421"/>
        <v>0</v>
      </c>
      <c r="BA88" s="164">
        <v>0</v>
      </c>
      <c r="BB88" s="165">
        <v>0</v>
      </c>
      <c r="BC88" s="166">
        <f t="shared" si="673"/>
        <v>0</v>
      </c>
      <c r="BD88" s="198">
        <v>0</v>
      </c>
      <c r="BE88" s="199">
        <v>0</v>
      </c>
      <c r="BF88" s="166">
        <f t="shared" si="674"/>
        <v>0</v>
      </c>
      <c r="BG88" s="200">
        <f t="shared" si="675"/>
        <v>0</v>
      </c>
      <c r="BH88" s="200">
        <f t="shared" si="676"/>
        <v>0</v>
      </c>
      <c r="BI88" s="201">
        <f t="shared" si="677"/>
        <v>0</v>
      </c>
      <c r="BJ88" s="164">
        <v>0</v>
      </c>
      <c r="BK88" s="165">
        <v>0</v>
      </c>
      <c r="BL88" s="166">
        <f t="shared" si="678"/>
        <v>0</v>
      </c>
      <c r="BM88" s="198">
        <v>0</v>
      </c>
      <c r="BN88" s="199">
        <v>0</v>
      </c>
      <c r="BO88" s="166">
        <f t="shared" si="679"/>
        <v>0</v>
      </c>
      <c r="BP88" s="200">
        <f t="shared" si="680"/>
        <v>0</v>
      </c>
      <c r="BQ88" s="200">
        <f t="shared" si="472"/>
        <v>0</v>
      </c>
      <c r="BR88" s="201">
        <f t="shared" si="681"/>
        <v>0</v>
      </c>
      <c r="BS88" s="164">
        <v>0</v>
      </c>
      <c r="BT88" s="165">
        <v>0</v>
      </c>
      <c r="BU88" s="166">
        <f t="shared" si="431"/>
        <v>0</v>
      </c>
      <c r="BV88" s="198">
        <v>0</v>
      </c>
      <c r="BW88" s="199">
        <v>0</v>
      </c>
      <c r="BX88" s="166">
        <f t="shared" si="432"/>
        <v>0</v>
      </c>
      <c r="BY88" s="200">
        <f t="shared" si="449"/>
        <v>0</v>
      </c>
      <c r="BZ88" s="200">
        <f t="shared" si="433"/>
        <v>0</v>
      </c>
      <c r="CA88" s="201">
        <f t="shared" si="434"/>
        <v>0</v>
      </c>
      <c r="CB88" s="164">
        <v>0</v>
      </c>
      <c r="CC88" s="165">
        <v>0</v>
      </c>
      <c r="CD88" s="166">
        <f t="shared" si="687"/>
        <v>0</v>
      </c>
      <c r="CE88" s="198">
        <v>0</v>
      </c>
      <c r="CF88" s="199">
        <v>0</v>
      </c>
      <c r="CG88" s="166">
        <f t="shared" si="688"/>
        <v>0</v>
      </c>
      <c r="CH88" s="200">
        <f t="shared" si="689"/>
        <v>0</v>
      </c>
      <c r="CI88" s="200">
        <f t="shared" si="690"/>
        <v>0</v>
      </c>
      <c r="CJ88" s="201">
        <f t="shared" si="691"/>
        <v>0</v>
      </c>
      <c r="CK88" s="164">
        <v>0</v>
      </c>
      <c r="CL88" s="165">
        <v>0</v>
      </c>
      <c r="CM88" s="166">
        <f t="shared" si="692"/>
        <v>0</v>
      </c>
      <c r="CN88" s="198">
        <v>0</v>
      </c>
      <c r="CO88" s="199">
        <v>0</v>
      </c>
      <c r="CP88" s="166">
        <f t="shared" si="693"/>
        <v>0</v>
      </c>
      <c r="CQ88" s="200">
        <f t="shared" si="694"/>
        <v>0</v>
      </c>
      <c r="CR88" s="200">
        <f t="shared" si="695"/>
        <v>0</v>
      </c>
      <c r="CS88" s="201">
        <f t="shared" si="696"/>
        <v>0</v>
      </c>
      <c r="CT88" s="232"/>
      <c r="CU88" s="233">
        <f t="shared" si="452"/>
        <v>0</v>
      </c>
      <c r="CV88" s="234">
        <f t="shared" si="443"/>
        <v>0</v>
      </c>
      <c r="CW88" s="232"/>
      <c r="CX88" s="213"/>
      <c r="CY88" s="213"/>
    </row>
    <row r="89" spans="1:103" ht="15.75" customHeight="1" thickBot="1">
      <c r="A89" s="139"/>
      <c r="B89" s="186"/>
      <c r="C89" s="187"/>
      <c r="D89" s="183"/>
      <c r="E89" s="183"/>
      <c r="F89" s="183"/>
      <c r="G89" s="184"/>
      <c r="H89" s="183"/>
      <c r="I89" s="183"/>
      <c r="J89" s="183"/>
      <c r="K89" s="183"/>
      <c r="L89" s="791"/>
      <c r="M89" s="183"/>
      <c r="N89" s="183"/>
      <c r="O89" s="183"/>
      <c r="P89" s="183"/>
      <c r="Q89" s="791"/>
      <c r="R89" s="791"/>
      <c r="S89" s="183"/>
      <c r="T89" s="203"/>
      <c r="U89" s="203"/>
      <c r="V89" s="187"/>
      <c r="W89" s="593">
        <f t="shared" si="55"/>
        <v>0</v>
      </c>
      <c r="X89" s="593">
        <f t="shared" si="56"/>
        <v>0</v>
      </c>
      <c r="Y89" s="593">
        <f t="shared" si="57"/>
        <v>0</v>
      </c>
      <c r="Z89" s="183"/>
      <c r="AA89" s="183"/>
      <c r="AB89" s="183"/>
      <c r="AC89" s="183"/>
      <c r="AD89" s="183"/>
      <c r="AE89" s="183"/>
      <c r="AF89" s="203"/>
      <c r="AG89" s="203"/>
      <c r="AH89" s="187"/>
      <c r="AI89" s="183"/>
      <c r="AJ89" s="183"/>
      <c r="AK89" s="183"/>
      <c r="AL89" s="183"/>
      <c r="AM89" s="183"/>
      <c r="AN89" s="183"/>
      <c r="AO89" s="203"/>
      <c r="AP89" s="203"/>
      <c r="AQ89" s="187"/>
      <c r="AR89" s="183"/>
      <c r="AS89" s="183"/>
      <c r="AT89" s="183"/>
      <c r="AU89" s="183"/>
      <c r="AV89" s="183"/>
      <c r="AW89" s="183"/>
      <c r="AX89" s="203"/>
      <c r="AY89" s="203"/>
      <c r="AZ89" s="187"/>
      <c r="BA89" s="183"/>
      <c r="BB89" s="183"/>
      <c r="BC89" s="183"/>
      <c r="BD89" s="183"/>
      <c r="BE89" s="183"/>
      <c r="BF89" s="183"/>
      <c r="BG89" s="203"/>
      <c r="BH89" s="203"/>
      <c r="BI89" s="187"/>
      <c r="BJ89" s="183"/>
      <c r="BK89" s="183"/>
      <c r="BL89" s="183"/>
      <c r="BM89" s="183"/>
      <c r="BN89" s="183"/>
      <c r="BO89" s="183"/>
      <c r="BP89" s="203"/>
      <c r="BQ89" s="203"/>
      <c r="BR89" s="187"/>
      <c r="BS89" s="183"/>
      <c r="BT89" s="183"/>
      <c r="BU89" s="183"/>
      <c r="BV89" s="183"/>
      <c r="BW89" s="183"/>
      <c r="BX89" s="183"/>
      <c r="BY89" s="203"/>
      <c r="BZ89" s="203"/>
      <c r="CA89" s="187"/>
      <c r="CB89" s="183"/>
      <c r="CC89" s="183"/>
      <c r="CD89" s="183"/>
      <c r="CE89" s="183"/>
      <c r="CF89" s="183"/>
      <c r="CG89" s="183"/>
      <c r="CH89" s="203"/>
      <c r="CI89" s="203"/>
      <c r="CJ89" s="187"/>
      <c r="CK89" s="183"/>
      <c r="CL89" s="183"/>
      <c r="CM89" s="183"/>
      <c r="CN89" s="183"/>
      <c r="CO89" s="183"/>
      <c r="CP89" s="183"/>
      <c r="CQ89" s="203"/>
      <c r="CR89" s="203"/>
      <c r="CS89" s="187"/>
      <c r="CT89" s="139"/>
      <c r="CU89" s="183"/>
      <c r="CV89" s="187"/>
      <c r="CW89" s="139"/>
      <c r="CX89" s="242"/>
      <c r="CY89" s="242"/>
    </row>
    <row r="90" spans="1:103" ht="15.75" customHeight="1">
      <c r="A90" s="138"/>
      <c r="B90" s="1073" t="s">
        <v>273</v>
      </c>
      <c r="C90" s="1069" t="s">
        <v>274</v>
      </c>
      <c r="D90" s="1009" t="str">
        <f>AFEstatPref</f>
        <v>Historical</v>
      </c>
      <c r="E90" s="1010"/>
      <c r="F90" s="1011"/>
      <c r="G90" s="1041" t="str">
        <f>AFEstatSlc</f>
        <v>Proposed Original</v>
      </c>
      <c r="H90" s="1015"/>
      <c r="I90" s="1015"/>
      <c r="J90" s="1042"/>
      <c r="K90" s="1020" t="s">
        <v>275</v>
      </c>
      <c r="L90" s="1020"/>
      <c r="M90" s="1039"/>
      <c r="N90" s="1009" t="str">
        <f>AFEstatPref</f>
        <v>Historical</v>
      </c>
      <c r="O90" s="1010"/>
      <c r="P90" s="1011"/>
      <c r="Q90" s="1015" t="str">
        <f>AFEstatSlc</f>
        <v>Proposed Original</v>
      </c>
      <c r="R90" s="1015"/>
      <c r="S90" s="1016"/>
      <c r="T90" s="1019" t="s">
        <v>275</v>
      </c>
      <c r="U90" s="1020"/>
      <c r="V90" s="1021"/>
      <c r="W90" s="593">
        <f t="shared" si="55"/>
        <v>0</v>
      </c>
      <c r="X90" s="593">
        <f t="shared" si="56"/>
        <v>0</v>
      </c>
      <c r="Y90" s="593">
        <f t="shared" si="57"/>
        <v>0</v>
      </c>
      <c r="Z90" s="1009" t="str">
        <f>AFEstatPref</f>
        <v>Historical</v>
      </c>
      <c r="AA90" s="1010"/>
      <c r="AB90" s="1011"/>
      <c r="AC90" s="1015" t="str">
        <f>AFEstatSlc</f>
        <v>Proposed Original</v>
      </c>
      <c r="AD90" s="1015"/>
      <c r="AE90" s="1016"/>
      <c r="AF90" s="1019" t="s">
        <v>275</v>
      </c>
      <c r="AG90" s="1020"/>
      <c r="AH90" s="1021"/>
      <c r="AI90" s="1009" t="str">
        <f>AFEstatPref</f>
        <v>Historical</v>
      </c>
      <c r="AJ90" s="1010"/>
      <c r="AK90" s="1011"/>
      <c r="AL90" s="1015" t="str">
        <f>AFEstatSlc</f>
        <v>Proposed Original</v>
      </c>
      <c r="AM90" s="1015"/>
      <c r="AN90" s="1016"/>
      <c r="AO90" s="1019" t="s">
        <v>275</v>
      </c>
      <c r="AP90" s="1020"/>
      <c r="AQ90" s="1021"/>
      <c r="AR90" s="1009" t="str">
        <f>AFEstatPref</f>
        <v>Historical</v>
      </c>
      <c r="AS90" s="1010"/>
      <c r="AT90" s="1011"/>
      <c r="AU90" s="1015" t="str">
        <f>AFEstatSlc</f>
        <v>Proposed Original</v>
      </c>
      <c r="AV90" s="1015"/>
      <c r="AW90" s="1016"/>
      <c r="AX90" s="1019" t="s">
        <v>275</v>
      </c>
      <c r="AY90" s="1020"/>
      <c r="AZ90" s="1021"/>
      <c r="BA90" s="1009" t="str">
        <f>AFEstatPref</f>
        <v>Historical</v>
      </c>
      <c r="BB90" s="1010"/>
      <c r="BC90" s="1011"/>
      <c r="BD90" s="1015" t="str">
        <f>AFEstatSlc</f>
        <v>Proposed Original</v>
      </c>
      <c r="BE90" s="1015"/>
      <c r="BF90" s="1016"/>
      <c r="BG90" s="1019" t="s">
        <v>275</v>
      </c>
      <c r="BH90" s="1020"/>
      <c r="BI90" s="1021"/>
      <c r="BJ90" s="1009" t="str">
        <f>AFEstatPref</f>
        <v>Historical</v>
      </c>
      <c r="BK90" s="1010"/>
      <c r="BL90" s="1011"/>
      <c r="BM90" s="1015" t="str">
        <f>AFEstatSlc</f>
        <v>Proposed Original</v>
      </c>
      <c r="BN90" s="1015"/>
      <c r="BO90" s="1016"/>
      <c r="BP90" s="1019" t="s">
        <v>275</v>
      </c>
      <c r="BQ90" s="1020"/>
      <c r="BR90" s="1021"/>
      <c r="BS90" s="1009" t="str">
        <f>AFEstatPref</f>
        <v>Historical</v>
      </c>
      <c r="BT90" s="1010"/>
      <c r="BU90" s="1011"/>
      <c r="BV90" s="1015" t="str">
        <f>AFEstatSlc</f>
        <v>Proposed Original</v>
      </c>
      <c r="BW90" s="1015"/>
      <c r="BX90" s="1016"/>
      <c r="BY90" s="1019" t="s">
        <v>275</v>
      </c>
      <c r="BZ90" s="1020"/>
      <c r="CA90" s="1021"/>
      <c r="CB90" s="1009" t="str">
        <f>AFEstatPref</f>
        <v>Historical</v>
      </c>
      <c r="CC90" s="1010"/>
      <c r="CD90" s="1011"/>
      <c r="CE90" s="1015" t="str">
        <f>AFEstatSlc</f>
        <v>Proposed Original</v>
      </c>
      <c r="CF90" s="1015"/>
      <c r="CG90" s="1016"/>
      <c r="CH90" s="1019" t="s">
        <v>275</v>
      </c>
      <c r="CI90" s="1020"/>
      <c r="CJ90" s="1021"/>
      <c r="CK90" s="1009" t="str">
        <f>AFEstatPref</f>
        <v>Historical</v>
      </c>
      <c r="CL90" s="1010"/>
      <c r="CM90" s="1011"/>
      <c r="CN90" s="1015" t="str">
        <f>AFEstatSlc</f>
        <v>Proposed Original</v>
      </c>
      <c r="CO90" s="1015"/>
      <c r="CP90" s="1016"/>
      <c r="CQ90" s="1019" t="s">
        <v>275</v>
      </c>
      <c r="CR90" s="1020"/>
      <c r="CS90" s="1021"/>
      <c r="CT90" s="214"/>
      <c r="CU90" s="1051" t="s">
        <v>276</v>
      </c>
      <c r="CV90" s="1052"/>
      <c r="CW90" s="214"/>
      <c r="CX90" s="1058" t="s">
        <v>277</v>
      </c>
      <c r="CY90" s="1055" t="s">
        <v>278</v>
      </c>
    </row>
    <row r="91" spans="1:103" ht="15.75" thickBot="1">
      <c r="A91" s="139"/>
      <c r="B91" s="1059"/>
      <c r="C91" s="1068"/>
      <c r="D91" s="1012"/>
      <c r="E91" s="1013"/>
      <c r="F91" s="1014"/>
      <c r="G91" s="1043"/>
      <c r="H91" s="1017"/>
      <c r="I91" s="1017"/>
      <c r="J91" s="1044"/>
      <c r="K91" s="1023"/>
      <c r="L91" s="1023"/>
      <c r="M91" s="1040"/>
      <c r="N91" s="1012"/>
      <c r="O91" s="1013"/>
      <c r="P91" s="1014"/>
      <c r="Q91" s="1017"/>
      <c r="R91" s="1017"/>
      <c r="S91" s="1018"/>
      <c r="T91" s="1022"/>
      <c r="U91" s="1023"/>
      <c r="V91" s="1024"/>
      <c r="W91" s="593">
        <f t="shared" si="55"/>
        <v>0</v>
      </c>
      <c r="X91" s="593">
        <f t="shared" si="56"/>
        <v>0</v>
      </c>
      <c r="Y91" s="593">
        <f t="shared" si="57"/>
        <v>0</v>
      </c>
      <c r="Z91" s="1012"/>
      <c r="AA91" s="1013"/>
      <c r="AB91" s="1014"/>
      <c r="AC91" s="1017"/>
      <c r="AD91" s="1017"/>
      <c r="AE91" s="1018"/>
      <c r="AF91" s="1022"/>
      <c r="AG91" s="1023"/>
      <c r="AH91" s="1024"/>
      <c r="AI91" s="1012"/>
      <c r="AJ91" s="1013"/>
      <c r="AK91" s="1014"/>
      <c r="AL91" s="1017"/>
      <c r="AM91" s="1017"/>
      <c r="AN91" s="1018"/>
      <c r="AO91" s="1022"/>
      <c r="AP91" s="1023"/>
      <c r="AQ91" s="1024"/>
      <c r="AR91" s="1012"/>
      <c r="AS91" s="1013"/>
      <c r="AT91" s="1014"/>
      <c r="AU91" s="1017"/>
      <c r="AV91" s="1017"/>
      <c r="AW91" s="1018"/>
      <c r="AX91" s="1022"/>
      <c r="AY91" s="1023"/>
      <c r="AZ91" s="1024"/>
      <c r="BA91" s="1012"/>
      <c r="BB91" s="1013"/>
      <c r="BC91" s="1014"/>
      <c r="BD91" s="1017"/>
      <c r="BE91" s="1017"/>
      <c r="BF91" s="1018"/>
      <c r="BG91" s="1022"/>
      <c r="BH91" s="1023"/>
      <c r="BI91" s="1024"/>
      <c r="BJ91" s="1012"/>
      <c r="BK91" s="1013"/>
      <c r="BL91" s="1014"/>
      <c r="BM91" s="1017"/>
      <c r="BN91" s="1017"/>
      <c r="BO91" s="1018"/>
      <c r="BP91" s="1022"/>
      <c r="BQ91" s="1023"/>
      <c r="BR91" s="1024"/>
      <c r="BS91" s="1012"/>
      <c r="BT91" s="1013"/>
      <c r="BU91" s="1014"/>
      <c r="BV91" s="1017"/>
      <c r="BW91" s="1017"/>
      <c r="BX91" s="1018"/>
      <c r="BY91" s="1022"/>
      <c r="BZ91" s="1023"/>
      <c r="CA91" s="1024"/>
      <c r="CB91" s="1012"/>
      <c r="CC91" s="1013"/>
      <c r="CD91" s="1014"/>
      <c r="CE91" s="1017"/>
      <c r="CF91" s="1017"/>
      <c r="CG91" s="1018"/>
      <c r="CH91" s="1022"/>
      <c r="CI91" s="1023"/>
      <c r="CJ91" s="1024"/>
      <c r="CK91" s="1012"/>
      <c r="CL91" s="1013"/>
      <c r="CM91" s="1014"/>
      <c r="CN91" s="1017"/>
      <c r="CO91" s="1017"/>
      <c r="CP91" s="1018"/>
      <c r="CQ91" s="1022"/>
      <c r="CR91" s="1023"/>
      <c r="CS91" s="1024"/>
      <c r="CT91" s="139"/>
      <c r="CU91" s="215" t="s">
        <v>279</v>
      </c>
      <c r="CV91" s="216" t="s">
        <v>280</v>
      </c>
      <c r="CW91" s="139"/>
      <c r="CX91" s="1059"/>
      <c r="CY91" s="1056"/>
    </row>
    <row r="92" spans="1:103" ht="15.75" customHeight="1">
      <c r="A92" s="138"/>
      <c r="B92" s="149">
        <v>7</v>
      </c>
      <c r="C92" s="150" t="s">
        <v>292</v>
      </c>
      <c r="D92" s="151" t="s">
        <v>283</v>
      </c>
      <c r="E92" s="152" t="s">
        <v>284</v>
      </c>
      <c r="F92" s="153">
        <f>SUM(F93:F102)</f>
        <v>0</v>
      </c>
      <c r="G92" s="154" t="s">
        <v>285</v>
      </c>
      <c r="H92" s="152" t="s">
        <v>283</v>
      </c>
      <c r="I92" s="152" t="s">
        <v>284</v>
      </c>
      <c r="J92" s="153">
        <f>SUM(J93:J102)</f>
        <v>0</v>
      </c>
      <c r="K92" s="151" t="s">
        <v>283</v>
      </c>
      <c r="L92" s="787" t="s">
        <v>284</v>
      </c>
      <c r="M92" s="153">
        <f>SUM(M93:M102)</f>
        <v>0</v>
      </c>
      <c r="N92" s="151" t="s">
        <v>283</v>
      </c>
      <c r="O92" s="152" t="s">
        <v>284</v>
      </c>
      <c r="P92" s="153">
        <f>SUM(P93:P102)</f>
        <v>0</v>
      </c>
      <c r="Q92" s="787" t="s">
        <v>283</v>
      </c>
      <c r="R92" s="787" t="s">
        <v>284</v>
      </c>
      <c r="S92" s="153">
        <f>SUM(S93:S102)</f>
        <v>0</v>
      </c>
      <c r="T92" s="204" t="s">
        <v>283</v>
      </c>
      <c r="U92" s="205" t="s">
        <v>284</v>
      </c>
      <c r="V92" s="153">
        <f>SUM(V93:V102)</f>
        <v>0</v>
      </c>
      <c r="W92" s="593">
        <f t="shared" si="55"/>
        <v>0</v>
      </c>
      <c r="X92" s="593">
        <f t="shared" si="56"/>
        <v>0</v>
      </c>
      <c r="Y92" s="593">
        <f t="shared" si="57"/>
        <v>0</v>
      </c>
      <c r="Z92" s="151" t="s">
        <v>283</v>
      </c>
      <c r="AA92" s="152" t="s">
        <v>284</v>
      </c>
      <c r="AB92" s="153">
        <f>SUM(AB93:AB102)</f>
        <v>0</v>
      </c>
      <c r="AC92" s="152" t="s">
        <v>283</v>
      </c>
      <c r="AD92" s="152" t="s">
        <v>284</v>
      </c>
      <c r="AE92" s="153">
        <f>SUM(AE93:AE102)</f>
        <v>0</v>
      </c>
      <c r="AF92" s="204" t="s">
        <v>283</v>
      </c>
      <c r="AG92" s="205" t="s">
        <v>284</v>
      </c>
      <c r="AH92" s="153">
        <f>SUM(AH93:AH102)</f>
        <v>0</v>
      </c>
      <c r="AI92" s="151" t="s">
        <v>283</v>
      </c>
      <c r="AJ92" s="152" t="s">
        <v>284</v>
      </c>
      <c r="AK92" s="153">
        <f>SUM(AK93:AK102)</f>
        <v>0</v>
      </c>
      <c r="AL92" s="152" t="s">
        <v>283</v>
      </c>
      <c r="AM92" s="152" t="s">
        <v>284</v>
      </c>
      <c r="AN92" s="153">
        <f>SUM(AN93:AN102)</f>
        <v>0</v>
      </c>
      <c r="AO92" s="204" t="s">
        <v>283</v>
      </c>
      <c r="AP92" s="205" t="s">
        <v>284</v>
      </c>
      <c r="AQ92" s="153">
        <f>SUM(AQ93:AQ102)</f>
        <v>0</v>
      </c>
      <c r="AR92" s="151" t="s">
        <v>283</v>
      </c>
      <c r="AS92" s="152" t="s">
        <v>284</v>
      </c>
      <c r="AT92" s="153">
        <f>SUM(AT93:AT102)</f>
        <v>0</v>
      </c>
      <c r="AU92" s="152" t="s">
        <v>283</v>
      </c>
      <c r="AV92" s="152" t="s">
        <v>284</v>
      </c>
      <c r="AW92" s="153">
        <f>SUM(AW93:AW102)</f>
        <v>0</v>
      </c>
      <c r="AX92" s="204" t="s">
        <v>283</v>
      </c>
      <c r="AY92" s="205" t="s">
        <v>284</v>
      </c>
      <c r="AZ92" s="153">
        <f>SUM(AZ93:AZ102)</f>
        <v>0</v>
      </c>
      <c r="BA92" s="151" t="s">
        <v>283</v>
      </c>
      <c r="BB92" s="152" t="s">
        <v>284</v>
      </c>
      <c r="BC92" s="153">
        <f>SUM(BC93:BC102)</f>
        <v>0</v>
      </c>
      <c r="BD92" s="152" t="s">
        <v>283</v>
      </c>
      <c r="BE92" s="152" t="s">
        <v>284</v>
      </c>
      <c r="BF92" s="153">
        <f>SUM(BF93:BF102)</f>
        <v>0</v>
      </c>
      <c r="BG92" s="204" t="s">
        <v>283</v>
      </c>
      <c r="BH92" s="205" t="s">
        <v>284</v>
      </c>
      <c r="BI92" s="153">
        <f>SUM(BI93:BI102)</f>
        <v>0</v>
      </c>
      <c r="BJ92" s="151" t="s">
        <v>283</v>
      </c>
      <c r="BK92" s="152" t="s">
        <v>284</v>
      </c>
      <c r="BL92" s="153">
        <f>SUM(BL93:BL102)</f>
        <v>0</v>
      </c>
      <c r="BM92" s="152" t="s">
        <v>283</v>
      </c>
      <c r="BN92" s="152" t="s">
        <v>284</v>
      </c>
      <c r="BO92" s="153">
        <f>SUM(BO93:BO102)</f>
        <v>0</v>
      </c>
      <c r="BP92" s="204" t="s">
        <v>283</v>
      </c>
      <c r="BQ92" s="205" t="s">
        <v>284</v>
      </c>
      <c r="BR92" s="153">
        <f>SUM(BR93:BR102)</f>
        <v>0</v>
      </c>
      <c r="BS92" s="151" t="s">
        <v>283</v>
      </c>
      <c r="BT92" s="152" t="s">
        <v>284</v>
      </c>
      <c r="BU92" s="153">
        <f>SUM(BU93:BU102)</f>
        <v>0</v>
      </c>
      <c r="BV92" s="152" t="s">
        <v>283</v>
      </c>
      <c r="BW92" s="152" t="s">
        <v>284</v>
      </c>
      <c r="BX92" s="153">
        <f>SUM(BX93:BX102)</f>
        <v>0</v>
      </c>
      <c r="BY92" s="204" t="s">
        <v>283</v>
      </c>
      <c r="BZ92" s="205" t="s">
        <v>284</v>
      </c>
      <c r="CA92" s="153">
        <f>SUM(CA93:CA102)</f>
        <v>0</v>
      </c>
      <c r="CB92" s="151" t="s">
        <v>283</v>
      </c>
      <c r="CC92" s="152" t="s">
        <v>284</v>
      </c>
      <c r="CD92" s="153">
        <f>SUM(CD93:CD102)</f>
        <v>0</v>
      </c>
      <c r="CE92" s="152" t="s">
        <v>283</v>
      </c>
      <c r="CF92" s="152" t="s">
        <v>284</v>
      </c>
      <c r="CG92" s="153">
        <f>SUM(CG93:CG102)</f>
        <v>0</v>
      </c>
      <c r="CH92" s="204" t="s">
        <v>283</v>
      </c>
      <c r="CI92" s="205" t="s">
        <v>284</v>
      </c>
      <c r="CJ92" s="153">
        <f>SUM(CJ93:CJ102)</f>
        <v>0</v>
      </c>
      <c r="CK92" s="151" t="s">
        <v>283</v>
      </c>
      <c r="CL92" s="152" t="s">
        <v>284</v>
      </c>
      <c r="CM92" s="153">
        <f>SUM(CM93:CM102)</f>
        <v>0</v>
      </c>
      <c r="CN92" s="152" t="s">
        <v>283</v>
      </c>
      <c r="CO92" s="152" t="s">
        <v>284</v>
      </c>
      <c r="CP92" s="153">
        <f>SUM(CP93:CP102)</f>
        <v>0</v>
      </c>
      <c r="CQ92" s="204" t="s">
        <v>283</v>
      </c>
      <c r="CR92" s="205" t="s">
        <v>284</v>
      </c>
      <c r="CS92" s="153">
        <f>SUM(CS93:CS102)</f>
        <v>0</v>
      </c>
      <c r="CT92" s="196"/>
      <c r="CU92" s="221"/>
      <c r="CV92" s="243"/>
      <c r="CW92" s="196"/>
      <c r="CX92" s="244"/>
      <c r="CY92" s="245"/>
    </row>
    <row r="93" spans="1:103" ht="15.75" hidden="1" customHeight="1">
      <c r="A93" s="185"/>
      <c r="B93" s="156"/>
      <c r="C93" s="178" t="s">
        <v>287</v>
      </c>
      <c r="D93" s="158">
        <f t="shared" ref="D93:D102" si="703">N93+Z93+AI93+AR93+BS93</f>
        <v>0</v>
      </c>
      <c r="E93" s="159">
        <f>IFERROR(F93/D93,)</f>
        <v>0</v>
      </c>
      <c r="F93" s="160">
        <f>P93+AB93+AK93+AT93+BU93</f>
        <v>0</v>
      </c>
      <c r="G93" s="179"/>
      <c r="H93" s="159">
        <f t="shared" ref="H93" si="704">Q93+AC93+AL93+AU93+BD93+BM93+BV93+CE93+CN93</f>
        <v>30</v>
      </c>
      <c r="I93" s="159">
        <f>IFERROR(J93/H93,)</f>
        <v>0</v>
      </c>
      <c r="J93" s="160">
        <f t="shared" ref="J93:K93" si="705">S93+AE93+AN93+AW93+BF93+BO93+BX93+CG93+CP93</f>
        <v>0</v>
      </c>
      <c r="K93" s="158">
        <f t="shared" si="705"/>
        <v>30</v>
      </c>
      <c r="L93" s="291">
        <f>IFERROR(M93/K93,)</f>
        <v>0</v>
      </c>
      <c r="M93" s="160">
        <f t="shared" ref="M93" si="706">V93+AH93+AQ93+AZ93+BI93+BR93+CA93+CJ93+CS93</f>
        <v>0</v>
      </c>
      <c r="N93" s="159">
        <v>0</v>
      </c>
      <c r="O93" s="159">
        <v>0</v>
      </c>
      <c r="P93" s="160">
        <f t="shared" ref="P93:P102" si="707">N93*O93</f>
        <v>0</v>
      </c>
      <c r="Q93" s="291">
        <v>0</v>
      </c>
      <c r="R93" s="291">
        <v>0</v>
      </c>
      <c r="S93" s="160">
        <f t="shared" ref="S93:S102" si="708">Q93*R93</f>
        <v>0</v>
      </c>
      <c r="T93" s="159">
        <f>Q93</f>
        <v>0</v>
      </c>
      <c r="U93" s="159">
        <f t="shared" ref="U93:U102" si="709">R93</f>
        <v>0</v>
      </c>
      <c r="V93" s="160">
        <f t="shared" ref="V93:V102" si="710">T93*U93</f>
        <v>0</v>
      </c>
      <c r="W93" s="593">
        <f t="shared" si="55"/>
        <v>0</v>
      </c>
      <c r="X93" s="593">
        <f t="shared" si="56"/>
        <v>0</v>
      </c>
      <c r="Y93" s="593">
        <f t="shared" si="57"/>
        <v>0</v>
      </c>
      <c r="Z93" s="159">
        <v>0</v>
      </c>
      <c r="AA93" s="159">
        <v>0</v>
      </c>
      <c r="AB93" s="160">
        <f t="shared" ref="AB93:AB102" si="711">Z93*AA93</f>
        <v>0</v>
      </c>
      <c r="AC93" s="159">
        <f>Q93</f>
        <v>0</v>
      </c>
      <c r="AD93" s="159">
        <f>R93</f>
        <v>0</v>
      </c>
      <c r="AE93" s="160">
        <f t="shared" ref="AE93:AE102" si="712">AC93*AD93</f>
        <v>0</v>
      </c>
      <c r="AF93" s="159">
        <f>AC93</f>
        <v>0</v>
      </c>
      <c r="AG93" s="159">
        <f t="shared" ref="AG93:AG102" si="713">U93</f>
        <v>0</v>
      </c>
      <c r="AH93" s="160">
        <f t="shared" ref="AH93:AH102" si="714">AF93*AG93</f>
        <v>0</v>
      </c>
      <c r="AI93" s="159">
        <v>0</v>
      </c>
      <c r="AJ93" s="159">
        <v>0</v>
      </c>
      <c r="AK93" s="160">
        <f t="shared" ref="AK93:AK102" si="715">AI93*AJ93</f>
        <v>0</v>
      </c>
      <c r="AL93" s="159">
        <f>Q93</f>
        <v>0</v>
      </c>
      <c r="AM93" s="159">
        <f>R93</f>
        <v>0</v>
      </c>
      <c r="AN93" s="160">
        <f t="shared" ref="AN93:AN102" si="716">AL93*AM93</f>
        <v>0</v>
      </c>
      <c r="AO93" s="159">
        <f>AL93</f>
        <v>0</v>
      </c>
      <c r="AP93" s="159">
        <f t="shared" ref="AP93:AP102" si="717">AG93</f>
        <v>0</v>
      </c>
      <c r="AQ93" s="160">
        <f t="shared" ref="AQ93:AQ102" si="718">AO93*AP93</f>
        <v>0</v>
      </c>
      <c r="AR93" s="159">
        <v>0</v>
      </c>
      <c r="AS93" s="159">
        <v>0</v>
      </c>
      <c r="AT93" s="160">
        <f t="shared" ref="AT93:AT102" si="719">AR93*AS93</f>
        <v>0</v>
      </c>
      <c r="AU93" s="159">
        <f>AL93</f>
        <v>0</v>
      </c>
      <c r="AV93" s="159">
        <f>R93</f>
        <v>0</v>
      </c>
      <c r="AW93" s="160">
        <f t="shared" ref="AW93:AW102" si="720">AU93*AV93</f>
        <v>0</v>
      </c>
      <c r="AX93" s="159">
        <f>AU93</f>
        <v>0</v>
      </c>
      <c r="AY93" s="159">
        <f t="shared" ref="AY93:AY102" si="721">AP93</f>
        <v>0</v>
      </c>
      <c r="AZ93" s="160">
        <f t="shared" ref="AZ93:AZ102" si="722">AX93*AY93</f>
        <v>0</v>
      </c>
      <c r="BA93" s="159">
        <v>0</v>
      </c>
      <c r="BB93" s="159">
        <v>0</v>
      </c>
      <c r="BC93" s="160">
        <f t="shared" ref="BC93:BC102" si="723">BA93*BB93</f>
        <v>0</v>
      </c>
      <c r="BD93" s="159">
        <v>0</v>
      </c>
      <c r="BE93" s="159">
        <v>0</v>
      </c>
      <c r="BF93" s="160">
        <f t="shared" ref="BF93:BF102" si="724">BD93*BE93</f>
        <v>0</v>
      </c>
      <c r="BG93" s="159">
        <f>BD93</f>
        <v>0</v>
      </c>
      <c r="BH93" s="159">
        <f t="shared" ref="BH93:BH102" si="725">BE93</f>
        <v>0</v>
      </c>
      <c r="BI93" s="160">
        <f t="shared" ref="BI93:BI102" si="726">BG93*BH93</f>
        <v>0</v>
      </c>
      <c r="BJ93" s="159">
        <v>0</v>
      </c>
      <c r="BK93" s="159">
        <v>0</v>
      </c>
      <c r="BL93" s="160">
        <f t="shared" ref="BL93:BL102" si="727">BJ93*BK93</f>
        <v>0</v>
      </c>
      <c r="BM93" s="159">
        <v>0</v>
      </c>
      <c r="BN93" s="159">
        <v>0</v>
      </c>
      <c r="BO93" s="160">
        <f t="shared" ref="BO93:BO102" si="728">BM93*BN93</f>
        <v>0</v>
      </c>
      <c r="BP93" s="159">
        <f>BM93</f>
        <v>0</v>
      </c>
      <c r="BQ93" s="159">
        <f t="shared" ref="BQ93:BQ102" si="729">BH93</f>
        <v>0</v>
      </c>
      <c r="BR93" s="160">
        <f t="shared" ref="BR93:BR102" si="730">BP93*BQ93</f>
        <v>0</v>
      </c>
      <c r="BS93" s="159">
        <v>0</v>
      </c>
      <c r="BT93" s="159">
        <v>0</v>
      </c>
      <c r="BU93" s="160">
        <f t="shared" ref="BU93:BU102" si="731">BS93*BT93</f>
        <v>0</v>
      </c>
      <c r="BV93" s="159">
        <v>10</v>
      </c>
      <c r="BW93" s="159">
        <f>R93</f>
        <v>0</v>
      </c>
      <c r="BX93" s="160">
        <f t="shared" ref="BX93:BX102" si="732">BV93*BW93</f>
        <v>0</v>
      </c>
      <c r="BY93" s="159">
        <f>BV93</f>
        <v>10</v>
      </c>
      <c r="BZ93" s="159">
        <f t="shared" ref="BZ93:BZ102" si="733">BW93</f>
        <v>0</v>
      </c>
      <c r="CA93" s="160">
        <f t="shared" ref="CA93:CA102" si="734">BY93*BZ93</f>
        <v>0</v>
      </c>
      <c r="CB93" s="159">
        <v>0</v>
      </c>
      <c r="CC93" s="159">
        <v>0</v>
      </c>
      <c r="CD93" s="160">
        <f t="shared" ref="CD93:CD102" si="735">CB93*CC93</f>
        <v>0</v>
      </c>
      <c r="CE93" s="159">
        <f>BV93</f>
        <v>10</v>
      </c>
      <c r="CF93" s="159">
        <f>BW93</f>
        <v>0</v>
      </c>
      <c r="CG93" s="160">
        <f t="shared" ref="CG93:CG102" si="736">CE93*CF93</f>
        <v>0</v>
      </c>
      <c r="CH93" s="159">
        <f>CE93</f>
        <v>10</v>
      </c>
      <c r="CI93" s="159">
        <f t="shared" ref="CI93:CI102" si="737">CF93</f>
        <v>0</v>
      </c>
      <c r="CJ93" s="160">
        <f t="shared" ref="CJ93:CJ102" si="738">CH93*CI93</f>
        <v>0</v>
      </c>
      <c r="CK93" s="159">
        <v>0</v>
      </c>
      <c r="CL93" s="159">
        <v>0</v>
      </c>
      <c r="CM93" s="160">
        <f t="shared" ref="CM93:CM102" si="739">CK93*CL93</f>
        <v>0</v>
      </c>
      <c r="CN93" s="159">
        <f>BV93</f>
        <v>10</v>
      </c>
      <c r="CO93" s="159">
        <f>BW93</f>
        <v>0</v>
      </c>
      <c r="CP93" s="160">
        <f t="shared" ref="CP93:CP102" si="740">CN93*CO93</f>
        <v>0</v>
      </c>
      <c r="CQ93" s="159">
        <f>CN93</f>
        <v>10</v>
      </c>
      <c r="CR93" s="159">
        <f t="shared" ref="CR93:CR102" si="741">CO93</f>
        <v>0</v>
      </c>
      <c r="CS93" s="160">
        <f t="shared" ref="CS93:CS102" si="742">CQ93*CR93</f>
        <v>0</v>
      </c>
      <c r="CT93" s="230"/>
      <c r="CU93" s="226">
        <f>K93-H93</f>
        <v>0</v>
      </c>
      <c r="CV93" s="227">
        <f t="shared" ref="CV93:CV102" si="743">L93-I93</f>
        <v>0</v>
      </c>
      <c r="CW93" s="230"/>
      <c r="CX93" s="228"/>
      <c r="CY93" s="229"/>
    </row>
    <row r="94" spans="1:103" ht="15.75" hidden="1" customHeight="1">
      <c r="A94" s="185"/>
      <c r="B94" s="156"/>
      <c r="C94" s="157"/>
      <c r="D94" s="158">
        <f t="shared" si="703"/>
        <v>0</v>
      </c>
      <c r="E94" s="159">
        <f t="shared" ref="E94:E102" si="744">IFERROR(F94/D94,)</f>
        <v>0</v>
      </c>
      <c r="F94" s="160">
        <f t="shared" ref="F94:F102" si="745">P94+AB94+AK94+AT94+BU94</f>
        <v>0</v>
      </c>
      <c r="G94" s="161"/>
      <c r="H94" s="159">
        <f t="shared" ref="H94:H102" si="746">Q94+AC94+AL94+AU94+BV94</f>
        <v>0</v>
      </c>
      <c r="I94" s="159">
        <f t="shared" ref="I94:I102" si="747">IFERROR(J94/H94,)</f>
        <v>0</v>
      </c>
      <c r="J94" s="160">
        <f t="shared" ref="J94:J102" si="748">S94+AE94+AN94+AW94+BX94</f>
        <v>0</v>
      </c>
      <c r="K94" s="159">
        <f t="shared" ref="K94:K102" si="749">T94+AF94+AO94+AX94+BY94</f>
        <v>0</v>
      </c>
      <c r="L94" s="291">
        <f t="shared" ref="L94:L102" si="750">IFERROR(M94/K94,)</f>
        <v>0</v>
      </c>
      <c r="M94" s="160">
        <f t="shared" ref="M94:M102" si="751">V94+AH94+AQ94+AZ94+CA94</f>
        <v>0</v>
      </c>
      <c r="N94" s="159">
        <v>0</v>
      </c>
      <c r="O94" s="159">
        <v>0</v>
      </c>
      <c r="P94" s="160">
        <f t="shared" si="707"/>
        <v>0</v>
      </c>
      <c r="Q94" s="291">
        <v>0</v>
      </c>
      <c r="R94" s="291">
        <v>0</v>
      </c>
      <c r="S94" s="160">
        <f t="shared" si="708"/>
        <v>0</v>
      </c>
      <c r="T94" s="159">
        <f t="shared" ref="T94:T102" si="752">Q94</f>
        <v>0</v>
      </c>
      <c r="U94" s="159">
        <f t="shared" si="709"/>
        <v>0</v>
      </c>
      <c r="V94" s="160">
        <f t="shared" si="710"/>
        <v>0</v>
      </c>
      <c r="W94" s="593">
        <f t="shared" si="55"/>
        <v>0</v>
      </c>
      <c r="X94" s="593">
        <f t="shared" si="56"/>
        <v>0</v>
      </c>
      <c r="Y94" s="593">
        <f t="shared" si="57"/>
        <v>0</v>
      </c>
      <c r="Z94" s="159">
        <v>0</v>
      </c>
      <c r="AA94" s="159">
        <v>0</v>
      </c>
      <c r="AB94" s="160">
        <f t="shared" si="711"/>
        <v>0</v>
      </c>
      <c r="AC94" s="159">
        <v>0</v>
      </c>
      <c r="AD94" s="159">
        <v>0</v>
      </c>
      <c r="AE94" s="160">
        <f t="shared" si="712"/>
        <v>0</v>
      </c>
      <c r="AF94" s="159">
        <f t="shared" ref="AF94:AF102" si="753">AC94</f>
        <v>0</v>
      </c>
      <c r="AG94" s="159">
        <f t="shared" si="713"/>
        <v>0</v>
      </c>
      <c r="AH94" s="160">
        <f t="shared" si="714"/>
        <v>0</v>
      </c>
      <c r="AI94" s="159">
        <v>0</v>
      </c>
      <c r="AJ94" s="159">
        <v>0</v>
      </c>
      <c r="AK94" s="160">
        <f t="shared" si="715"/>
        <v>0</v>
      </c>
      <c r="AL94" s="159">
        <v>0</v>
      </c>
      <c r="AM94" s="159">
        <v>0</v>
      </c>
      <c r="AN94" s="160">
        <f t="shared" si="716"/>
        <v>0</v>
      </c>
      <c r="AO94" s="159">
        <f t="shared" ref="AO94:AO102" si="754">AL94</f>
        <v>0</v>
      </c>
      <c r="AP94" s="159">
        <f t="shared" si="717"/>
        <v>0</v>
      </c>
      <c r="AQ94" s="160">
        <f t="shared" si="718"/>
        <v>0</v>
      </c>
      <c r="AR94" s="159">
        <v>0</v>
      </c>
      <c r="AS94" s="159">
        <v>0</v>
      </c>
      <c r="AT94" s="160">
        <f t="shared" si="719"/>
        <v>0</v>
      </c>
      <c r="AU94" s="159">
        <v>0</v>
      </c>
      <c r="AV94" s="159">
        <v>0</v>
      </c>
      <c r="AW94" s="160">
        <f t="shared" si="720"/>
        <v>0</v>
      </c>
      <c r="AX94" s="159">
        <f t="shared" ref="AX94:AX102" si="755">AU94</f>
        <v>0</v>
      </c>
      <c r="AY94" s="159">
        <f t="shared" si="721"/>
        <v>0</v>
      </c>
      <c r="AZ94" s="160">
        <f t="shared" si="722"/>
        <v>0</v>
      </c>
      <c r="BA94" s="159">
        <v>0</v>
      </c>
      <c r="BB94" s="159">
        <v>0</v>
      </c>
      <c r="BC94" s="160">
        <f t="shared" si="723"/>
        <v>0</v>
      </c>
      <c r="BD94" s="159">
        <v>0</v>
      </c>
      <c r="BE94" s="159">
        <v>0</v>
      </c>
      <c r="BF94" s="160">
        <f t="shared" si="724"/>
        <v>0</v>
      </c>
      <c r="BG94" s="159">
        <f t="shared" ref="BG94:BG102" si="756">BD94</f>
        <v>0</v>
      </c>
      <c r="BH94" s="159">
        <f t="shared" si="725"/>
        <v>0</v>
      </c>
      <c r="BI94" s="160">
        <f t="shared" si="726"/>
        <v>0</v>
      </c>
      <c r="BJ94" s="159">
        <v>0</v>
      </c>
      <c r="BK94" s="159">
        <v>0</v>
      </c>
      <c r="BL94" s="160">
        <f t="shared" si="727"/>
        <v>0</v>
      </c>
      <c r="BM94" s="159">
        <v>0</v>
      </c>
      <c r="BN94" s="159">
        <v>0</v>
      </c>
      <c r="BO94" s="160">
        <f t="shared" si="728"/>
        <v>0</v>
      </c>
      <c r="BP94" s="159">
        <f t="shared" ref="BP94:BP102" si="757">BM94</f>
        <v>0</v>
      </c>
      <c r="BQ94" s="159">
        <f t="shared" si="729"/>
        <v>0</v>
      </c>
      <c r="BR94" s="160">
        <f t="shared" si="730"/>
        <v>0</v>
      </c>
      <c r="BS94" s="159">
        <v>0</v>
      </c>
      <c r="BT94" s="159">
        <v>0</v>
      </c>
      <c r="BU94" s="160">
        <f t="shared" si="731"/>
        <v>0</v>
      </c>
      <c r="BV94" s="159">
        <v>0</v>
      </c>
      <c r="BW94" s="159">
        <v>0</v>
      </c>
      <c r="BX94" s="160">
        <f t="shared" si="732"/>
        <v>0</v>
      </c>
      <c r="BY94" s="159">
        <f t="shared" ref="BY94:BY102" si="758">BV94</f>
        <v>0</v>
      </c>
      <c r="BZ94" s="159">
        <f t="shared" si="733"/>
        <v>0</v>
      </c>
      <c r="CA94" s="160">
        <f t="shared" si="734"/>
        <v>0</v>
      </c>
      <c r="CB94" s="159">
        <v>0</v>
      </c>
      <c r="CC94" s="159">
        <v>0</v>
      </c>
      <c r="CD94" s="160">
        <f t="shared" si="735"/>
        <v>0</v>
      </c>
      <c r="CE94" s="159">
        <v>0</v>
      </c>
      <c r="CF94" s="159">
        <v>0</v>
      </c>
      <c r="CG94" s="160">
        <f t="shared" si="736"/>
        <v>0</v>
      </c>
      <c r="CH94" s="159">
        <f t="shared" ref="CH94:CH102" si="759">CE94</f>
        <v>0</v>
      </c>
      <c r="CI94" s="159">
        <f t="shared" si="737"/>
        <v>0</v>
      </c>
      <c r="CJ94" s="160">
        <f t="shared" si="738"/>
        <v>0</v>
      </c>
      <c r="CK94" s="159">
        <v>0</v>
      </c>
      <c r="CL94" s="159">
        <v>0</v>
      </c>
      <c r="CM94" s="160">
        <f t="shared" si="739"/>
        <v>0</v>
      </c>
      <c r="CN94" s="159">
        <v>0</v>
      </c>
      <c r="CO94" s="159">
        <v>0</v>
      </c>
      <c r="CP94" s="160">
        <f t="shared" si="740"/>
        <v>0</v>
      </c>
      <c r="CQ94" s="159">
        <f t="shared" ref="CQ94:CQ102" si="760">CN94</f>
        <v>0</v>
      </c>
      <c r="CR94" s="159">
        <f t="shared" si="741"/>
        <v>0</v>
      </c>
      <c r="CS94" s="160">
        <f t="shared" si="742"/>
        <v>0</v>
      </c>
      <c r="CT94" s="230"/>
      <c r="CU94" s="226">
        <f t="shared" ref="CU94:CU102" si="761">K94-H94</f>
        <v>0</v>
      </c>
      <c r="CV94" s="227">
        <f t="shared" si="743"/>
        <v>0</v>
      </c>
      <c r="CW94" s="230"/>
      <c r="CX94" s="228"/>
      <c r="CY94" s="229"/>
    </row>
    <row r="95" spans="1:103" ht="15.75" hidden="1" customHeight="1">
      <c r="A95" s="185"/>
      <c r="B95" s="156"/>
      <c r="C95" s="157"/>
      <c r="D95" s="158">
        <f t="shared" si="703"/>
        <v>0</v>
      </c>
      <c r="E95" s="159">
        <f t="shared" si="744"/>
        <v>0</v>
      </c>
      <c r="F95" s="160">
        <f t="shared" si="745"/>
        <v>0</v>
      </c>
      <c r="G95" s="161"/>
      <c r="H95" s="159">
        <f t="shared" si="746"/>
        <v>0</v>
      </c>
      <c r="I95" s="159">
        <f t="shared" si="747"/>
        <v>0</v>
      </c>
      <c r="J95" s="160">
        <f t="shared" si="748"/>
        <v>0</v>
      </c>
      <c r="K95" s="159">
        <f t="shared" si="749"/>
        <v>0</v>
      </c>
      <c r="L95" s="291">
        <f t="shared" si="750"/>
        <v>0</v>
      </c>
      <c r="M95" s="160">
        <f t="shared" si="751"/>
        <v>0</v>
      </c>
      <c r="N95" s="159">
        <v>0</v>
      </c>
      <c r="O95" s="159">
        <v>0</v>
      </c>
      <c r="P95" s="160">
        <f t="shared" si="707"/>
        <v>0</v>
      </c>
      <c r="Q95" s="291">
        <v>0</v>
      </c>
      <c r="R95" s="291">
        <v>0</v>
      </c>
      <c r="S95" s="160">
        <f t="shared" si="708"/>
        <v>0</v>
      </c>
      <c r="T95" s="159">
        <f t="shared" si="752"/>
        <v>0</v>
      </c>
      <c r="U95" s="159">
        <f t="shared" si="709"/>
        <v>0</v>
      </c>
      <c r="V95" s="160">
        <f t="shared" si="710"/>
        <v>0</v>
      </c>
      <c r="W95" s="593">
        <f t="shared" si="55"/>
        <v>0</v>
      </c>
      <c r="X95" s="593">
        <f t="shared" si="56"/>
        <v>0</v>
      </c>
      <c r="Y95" s="593">
        <f t="shared" si="57"/>
        <v>0</v>
      </c>
      <c r="Z95" s="159">
        <v>0</v>
      </c>
      <c r="AA95" s="159">
        <v>0</v>
      </c>
      <c r="AB95" s="160">
        <f t="shared" si="711"/>
        <v>0</v>
      </c>
      <c r="AC95" s="159">
        <v>0</v>
      </c>
      <c r="AD95" s="159">
        <v>0</v>
      </c>
      <c r="AE95" s="160">
        <f t="shared" si="712"/>
        <v>0</v>
      </c>
      <c r="AF95" s="159">
        <f t="shared" si="753"/>
        <v>0</v>
      </c>
      <c r="AG95" s="159">
        <f t="shared" si="713"/>
        <v>0</v>
      </c>
      <c r="AH95" s="160">
        <f t="shared" si="714"/>
        <v>0</v>
      </c>
      <c r="AI95" s="159">
        <v>0</v>
      </c>
      <c r="AJ95" s="159">
        <v>0</v>
      </c>
      <c r="AK95" s="160">
        <f t="shared" si="715"/>
        <v>0</v>
      </c>
      <c r="AL95" s="159">
        <v>0</v>
      </c>
      <c r="AM95" s="159">
        <v>0</v>
      </c>
      <c r="AN95" s="160">
        <f t="shared" si="716"/>
        <v>0</v>
      </c>
      <c r="AO95" s="159">
        <f t="shared" si="754"/>
        <v>0</v>
      </c>
      <c r="AP95" s="159">
        <f t="shared" si="717"/>
        <v>0</v>
      </c>
      <c r="AQ95" s="160">
        <f t="shared" si="718"/>
        <v>0</v>
      </c>
      <c r="AR95" s="159">
        <v>0</v>
      </c>
      <c r="AS95" s="159">
        <v>0</v>
      </c>
      <c r="AT95" s="160">
        <f t="shared" si="719"/>
        <v>0</v>
      </c>
      <c r="AU95" s="159">
        <v>0</v>
      </c>
      <c r="AV95" s="159">
        <v>0</v>
      </c>
      <c r="AW95" s="160">
        <f t="shared" si="720"/>
        <v>0</v>
      </c>
      <c r="AX95" s="159">
        <f t="shared" si="755"/>
        <v>0</v>
      </c>
      <c r="AY95" s="159">
        <f t="shared" si="721"/>
        <v>0</v>
      </c>
      <c r="AZ95" s="160">
        <f t="shared" si="722"/>
        <v>0</v>
      </c>
      <c r="BA95" s="159">
        <v>0</v>
      </c>
      <c r="BB95" s="159">
        <v>0</v>
      </c>
      <c r="BC95" s="160">
        <f t="shared" si="723"/>
        <v>0</v>
      </c>
      <c r="BD95" s="159">
        <v>0</v>
      </c>
      <c r="BE95" s="159">
        <v>0</v>
      </c>
      <c r="BF95" s="160">
        <f t="shared" si="724"/>
        <v>0</v>
      </c>
      <c r="BG95" s="159">
        <f t="shared" si="756"/>
        <v>0</v>
      </c>
      <c r="BH95" s="159">
        <f t="shared" si="725"/>
        <v>0</v>
      </c>
      <c r="BI95" s="160">
        <f t="shared" si="726"/>
        <v>0</v>
      </c>
      <c r="BJ95" s="159">
        <v>0</v>
      </c>
      <c r="BK95" s="159">
        <v>0</v>
      </c>
      <c r="BL95" s="160">
        <f t="shared" si="727"/>
        <v>0</v>
      </c>
      <c r="BM95" s="159">
        <v>0</v>
      </c>
      <c r="BN95" s="159">
        <v>0</v>
      </c>
      <c r="BO95" s="160">
        <f t="shared" si="728"/>
        <v>0</v>
      </c>
      <c r="BP95" s="159">
        <f t="shared" si="757"/>
        <v>0</v>
      </c>
      <c r="BQ95" s="159">
        <f t="shared" si="729"/>
        <v>0</v>
      </c>
      <c r="BR95" s="160">
        <f t="shared" si="730"/>
        <v>0</v>
      </c>
      <c r="BS95" s="159">
        <v>0</v>
      </c>
      <c r="BT95" s="159">
        <v>0</v>
      </c>
      <c r="BU95" s="160">
        <f t="shared" si="731"/>
        <v>0</v>
      </c>
      <c r="BV95" s="159">
        <v>0</v>
      </c>
      <c r="BW95" s="159">
        <v>0</v>
      </c>
      <c r="BX95" s="160">
        <f t="shared" si="732"/>
        <v>0</v>
      </c>
      <c r="BY95" s="159">
        <f t="shared" si="758"/>
        <v>0</v>
      </c>
      <c r="BZ95" s="159">
        <f t="shared" si="733"/>
        <v>0</v>
      </c>
      <c r="CA95" s="160">
        <f t="shared" si="734"/>
        <v>0</v>
      </c>
      <c r="CB95" s="159">
        <v>0</v>
      </c>
      <c r="CC95" s="159">
        <v>0</v>
      </c>
      <c r="CD95" s="160">
        <f t="shared" si="735"/>
        <v>0</v>
      </c>
      <c r="CE95" s="159">
        <v>0</v>
      </c>
      <c r="CF95" s="159">
        <v>0</v>
      </c>
      <c r="CG95" s="160">
        <f t="shared" si="736"/>
        <v>0</v>
      </c>
      <c r="CH95" s="159">
        <f t="shared" si="759"/>
        <v>0</v>
      </c>
      <c r="CI95" s="159">
        <f t="shared" si="737"/>
        <v>0</v>
      </c>
      <c r="CJ95" s="160">
        <f t="shared" si="738"/>
        <v>0</v>
      </c>
      <c r="CK95" s="159">
        <v>0</v>
      </c>
      <c r="CL95" s="159">
        <v>0</v>
      </c>
      <c r="CM95" s="160">
        <f t="shared" si="739"/>
        <v>0</v>
      </c>
      <c r="CN95" s="159">
        <v>0</v>
      </c>
      <c r="CO95" s="159">
        <v>0</v>
      </c>
      <c r="CP95" s="160">
        <f t="shared" si="740"/>
        <v>0</v>
      </c>
      <c r="CQ95" s="159">
        <f t="shared" si="760"/>
        <v>0</v>
      </c>
      <c r="CR95" s="159">
        <f t="shared" si="741"/>
        <v>0</v>
      </c>
      <c r="CS95" s="160">
        <f t="shared" si="742"/>
        <v>0</v>
      </c>
      <c r="CT95" s="230"/>
      <c r="CU95" s="226">
        <f t="shared" si="761"/>
        <v>0</v>
      </c>
      <c r="CV95" s="227">
        <f t="shared" si="743"/>
        <v>0</v>
      </c>
      <c r="CW95" s="230"/>
      <c r="CX95" s="228"/>
      <c r="CY95" s="229"/>
    </row>
    <row r="96" spans="1:103" ht="15.75" hidden="1" customHeight="1">
      <c r="A96" s="185"/>
      <c r="B96" s="156"/>
      <c r="C96" s="157"/>
      <c r="D96" s="158">
        <f t="shared" si="703"/>
        <v>0</v>
      </c>
      <c r="E96" s="159">
        <f t="shared" si="744"/>
        <v>0</v>
      </c>
      <c r="F96" s="160">
        <f t="shared" si="745"/>
        <v>0</v>
      </c>
      <c r="G96" s="161"/>
      <c r="H96" s="159">
        <f t="shared" si="746"/>
        <v>0</v>
      </c>
      <c r="I96" s="159">
        <f t="shared" si="747"/>
        <v>0</v>
      </c>
      <c r="J96" s="160">
        <f t="shared" si="748"/>
        <v>0</v>
      </c>
      <c r="K96" s="159">
        <f t="shared" si="749"/>
        <v>0</v>
      </c>
      <c r="L96" s="291">
        <f t="shared" si="750"/>
        <v>0</v>
      </c>
      <c r="M96" s="160">
        <f t="shared" si="751"/>
        <v>0</v>
      </c>
      <c r="N96" s="159">
        <v>0</v>
      </c>
      <c r="O96" s="159">
        <v>0</v>
      </c>
      <c r="P96" s="160">
        <f t="shared" si="707"/>
        <v>0</v>
      </c>
      <c r="Q96" s="291">
        <v>0</v>
      </c>
      <c r="R96" s="291">
        <v>0</v>
      </c>
      <c r="S96" s="160">
        <f t="shared" si="708"/>
        <v>0</v>
      </c>
      <c r="T96" s="159">
        <f t="shared" si="752"/>
        <v>0</v>
      </c>
      <c r="U96" s="159">
        <f t="shared" si="709"/>
        <v>0</v>
      </c>
      <c r="V96" s="160">
        <f t="shared" si="710"/>
        <v>0</v>
      </c>
      <c r="W96" s="593">
        <f t="shared" si="55"/>
        <v>0</v>
      </c>
      <c r="X96" s="593">
        <f t="shared" si="56"/>
        <v>0</v>
      </c>
      <c r="Y96" s="593">
        <f t="shared" si="57"/>
        <v>0</v>
      </c>
      <c r="Z96" s="159">
        <v>0</v>
      </c>
      <c r="AA96" s="159">
        <v>0</v>
      </c>
      <c r="AB96" s="160">
        <f t="shared" si="711"/>
        <v>0</v>
      </c>
      <c r="AC96" s="159">
        <v>0</v>
      </c>
      <c r="AD96" s="159">
        <v>0</v>
      </c>
      <c r="AE96" s="160">
        <f t="shared" si="712"/>
        <v>0</v>
      </c>
      <c r="AF96" s="159">
        <f t="shared" si="753"/>
        <v>0</v>
      </c>
      <c r="AG96" s="159">
        <f t="shared" si="713"/>
        <v>0</v>
      </c>
      <c r="AH96" s="160">
        <f t="shared" si="714"/>
        <v>0</v>
      </c>
      <c r="AI96" s="159">
        <v>0</v>
      </c>
      <c r="AJ96" s="159">
        <v>0</v>
      </c>
      <c r="AK96" s="160">
        <f t="shared" si="715"/>
        <v>0</v>
      </c>
      <c r="AL96" s="159">
        <v>0</v>
      </c>
      <c r="AM96" s="159">
        <v>0</v>
      </c>
      <c r="AN96" s="160">
        <f t="shared" si="716"/>
        <v>0</v>
      </c>
      <c r="AO96" s="159">
        <f t="shared" si="754"/>
        <v>0</v>
      </c>
      <c r="AP96" s="159">
        <f t="shared" si="717"/>
        <v>0</v>
      </c>
      <c r="AQ96" s="160">
        <f t="shared" si="718"/>
        <v>0</v>
      </c>
      <c r="AR96" s="159">
        <v>0</v>
      </c>
      <c r="AS96" s="159">
        <v>0</v>
      </c>
      <c r="AT96" s="160">
        <f t="shared" si="719"/>
        <v>0</v>
      </c>
      <c r="AU96" s="159">
        <v>0</v>
      </c>
      <c r="AV96" s="159">
        <v>0</v>
      </c>
      <c r="AW96" s="160">
        <f t="shared" si="720"/>
        <v>0</v>
      </c>
      <c r="AX96" s="159">
        <f t="shared" si="755"/>
        <v>0</v>
      </c>
      <c r="AY96" s="159">
        <f t="shared" si="721"/>
        <v>0</v>
      </c>
      <c r="AZ96" s="160">
        <f t="shared" si="722"/>
        <v>0</v>
      </c>
      <c r="BA96" s="159">
        <v>0</v>
      </c>
      <c r="BB96" s="159">
        <v>0</v>
      </c>
      <c r="BC96" s="160">
        <f t="shared" si="723"/>
        <v>0</v>
      </c>
      <c r="BD96" s="159">
        <v>0</v>
      </c>
      <c r="BE96" s="159">
        <v>0</v>
      </c>
      <c r="BF96" s="160">
        <f t="shared" si="724"/>
        <v>0</v>
      </c>
      <c r="BG96" s="159">
        <f t="shared" si="756"/>
        <v>0</v>
      </c>
      <c r="BH96" s="159">
        <f t="shared" si="725"/>
        <v>0</v>
      </c>
      <c r="BI96" s="160">
        <f t="shared" si="726"/>
        <v>0</v>
      </c>
      <c r="BJ96" s="159">
        <v>0</v>
      </c>
      <c r="BK96" s="159">
        <v>0</v>
      </c>
      <c r="BL96" s="160">
        <f t="shared" si="727"/>
        <v>0</v>
      </c>
      <c r="BM96" s="159">
        <v>0</v>
      </c>
      <c r="BN96" s="159">
        <v>0</v>
      </c>
      <c r="BO96" s="160">
        <f t="shared" si="728"/>
        <v>0</v>
      </c>
      <c r="BP96" s="159">
        <f t="shared" si="757"/>
        <v>0</v>
      </c>
      <c r="BQ96" s="159">
        <f t="shared" si="729"/>
        <v>0</v>
      </c>
      <c r="BR96" s="160">
        <f t="shared" si="730"/>
        <v>0</v>
      </c>
      <c r="BS96" s="159">
        <v>0</v>
      </c>
      <c r="BT96" s="159">
        <v>0</v>
      </c>
      <c r="BU96" s="160">
        <f t="shared" si="731"/>
        <v>0</v>
      </c>
      <c r="BV96" s="159">
        <v>0</v>
      </c>
      <c r="BW96" s="159">
        <v>0</v>
      </c>
      <c r="BX96" s="160">
        <f t="shared" si="732"/>
        <v>0</v>
      </c>
      <c r="BY96" s="159">
        <f t="shared" si="758"/>
        <v>0</v>
      </c>
      <c r="BZ96" s="159">
        <f t="shared" si="733"/>
        <v>0</v>
      </c>
      <c r="CA96" s="160">
        <f t="shared" si="734"/>
        <v>0</v>
      </c>
      <c r="CB96" s="159">
        <v>0</v>
      </c>
      <c r="CC96" s="159">
        <v>0</v>
      </c>
      <c r="CD96" s="160">
        <f t="shared" si="735"/>
        <v>0</v>
      </c>
      <c r="CE96" s="159">
        <v>0</v>
      </c>
      <c r="CF96" s="159">
        <v>0</v>
      </c>
      <c r="CG96" s="160">
        <f t="shared" si="736"/>
        <v>0</v>
      </c>
      <c r="CH96" s="159">
        <f t="shared" si="759"/>
        <v>0</v>
      </c>
      <c r="CI96" s="159">
        <f t="shared" si="737"/>
        <v>0</v>
      </c>
      <c r="CJ96" s="160">
        <f t="shared" si="738"/>
        <v>0</v>
      </c>
      <c r="CK96" s="159">
        <v>0</v>
      </c>
      <c r="CL96" s="159">
        <v>0</v>
      </c>
      <c r="CM96" s="160">
        <f t="shared" si="739"/>
        <v>0</v>
      </c>
      <c r="CN96" s="159">
        <v>0</v>
      </c>
      <c r="CO96" s="159">
        <v>0</v>
      </c>
      <c r="CP96" s="160">
        <f t="shared" si="740"/>
        <v>0</v>
      </c>
      <c r="CQ96" s="159">
        <f t="shared" si="760"/>
        <v>0</v>
      </c>
      <c r="CR96" s="159">
        <f t="shared" si="741"/>
        <v>0</v>
      </c>
      <c r="CS96" s="160">
        <f t="shared" si="742"/>
        <v>0</v>
      </c>
      <c r="CT96" s="230"/>
      <c r="CU96" s="226">
        <f t="shared" si="761"/>
        <v>0</v>
      </c>
      <c r="CV96" s="227">
        <f t="shared" si="743"/>
        <v>0</v>
      </c>
      <c r="CW96" s="230"/>
      <c r="CX96" s="228"/>
      <c r="CY96" s="229"/>
    </row>
    <row r="97" spans="1:103" ht="15.75" hidden="1" customHeight="1">
      <c r="A97" s="185"/>
      <c r="B97" s="156"/>
      <c r="C97" s="157"/>
      <c r="D97" s="158">
        <f t="shared" si="703"/>
        <v>0</v>
      </c>
      <c r="E97" s="159">
        <f t="shared" si="744"/>
        <v>0</v>
      </c>
      <c r="F97" s="160">
        <f t="shared" si="745"/>
        <v>0</v>
      </c>
      <c r="G97" s="161"/>
      <c r="H97" s="159">
        <f t="shared" si="746"/>
        <v>0</v>
      </c>
      <c r="I97" s="159">
        <f t="shared" si="747"/>
        <v>0</v>
      </c>
      <c r="J97" s="160">
        <f t="shared" si="748"/>
        <v>0</v>
      </c>
      <c r="K97" s="159">
        <f t="shared" si="749"/>
        <v>0</v>
      </c>
      <c r="L97" s="291">
        <f t="shared" si="750"/>
        <v>0</v>
      </c>
      <c r="M97" s="160">
        <f t="shared" si="751"/>
        <v>0</v>
      </c>
      <c r="N97" s="159">
        <v>0</v>
      </c>
      <c r="O97" s="159">
        <v>0</v>
      </c>
      <c r="P97" s="160">
        <f t="shared" si="707"/>
        <v>0</v>
      </c>
      <c r="Q97" s="291">
        <v>0</v>
      </c>
      <c r="R97" s="291">
        <v>0</v>
      </c>
      <c r="S97" s="160">
        <f t="shared" si="708"/>
        <v>0</v>
      </c>
      <c r="T97" s="159">
        <f t="shared" si="752"/>
        <v>0</v>
      </c>
      <c r="U97" s="159">
        <f t="shared" si="709"/>
        <v>0</v>
      </c>
      <c r="V97" s="160">
        <f t="shared" si="710"/>
        <v>0</v>
      </c>
      <c r="W97" s="593">
        <f t="shared" si="55"/>
        <v>0</v>
      </c>
      <c r="X97" s="593">
        <f t="shared" si="56"/>
        <v>0</v>
      </c>
      <c r="Y97" s="593">
        <f t="shared" si="57"/>
        <v>0</v>
      </c>
      <c r="Z97" s="159">
        <v>0</v>
      </c>
      <c r="AA97" s="159">
        <v>0</v>
      </c>
      <c r="AB97" s="160">
        <f t="shared" si="711"/>
        <v>0</v>
      </c>
      <c r="AC97" s="159">
        <v>0</v>
      </c>
      <c r="AD97" s="159">
        <v>0</v>
      </c>
      <c r="AE97" s="160">
        <f t="shared" si="712"/>
        <v>0</v>
      </c>
      <c r="AF97" s="159">
        <f t="shared" si="753"/>
        <v>0</v>
      </c>
      <c r="AG97" s="159">
        <f t="shared" si="713"/>
        <v>0</v>
      </c>
      <c r="AH97" s="160">
        <f t="shared" si="714"/>
        <v>0</v>
      </c>
      <c r="AI97" s="159">
        <v>0</v>
      </c>
      <c r="AJ97" s="159">
        <v>0</v>
      </c>
      <c r="AK97" s="160">
        <f t="shared" si="715"/>
        <v>0</v>
      </c>
      <c r="AL97" s="159">
        <v>0</v>
      </c>
      <c r="AM97" s="159">
        <v>0</v>
      </c>
      <c r="AN97" s="160">
        <f t="shared" si="716"/>
        <v>0</v>
      </c>
      <c r="AO97" s="159">
        <f t="shared" si="754"/>
        <v>0</v>
      </c>
      <c r="AP97" s="159">
        <f t="shared" si="717"/>
        <v>0</v>
      </c>
      <c r="AQ97" s="160">
        <f t="shared" si="718"/>
        <v>0</v>
      </c>
      <c r="AR97" s="159">
        <v>0</v>
      </c>
      <c r="AS97" s="159">
        <v>0</v>
      </c>
      <c r="AT97" s="160">
        <f t="shared" si="719"/>
        <v>0</v>
      </c>
      <c r="AU97" s="159">
        <v>0</v>
      </c>
      <c r="AV97" s="159">
        <v>0</v>
      </c>
      <c r="AW97" s="160">
        <f t="shared" si="720"/>
        <v>0</v>
      </c>
      <c r="AX97" s="159">
        <f t="shared" si="755"/>
        <v>0</v>
      </c>
      <c r="AY97" s="159">
        <f t="shared" si="721"/>
        <v>0</v>
      </c>
      <c r="AZ97" s="160">
        <f t="shared" si="722"/>
        <v>0</v>
      </c>
      <c r="BA97" s="159">
        <v>0</v>
      </c>
      <c r="BB97" s="159">
        <v>0</v>
      </c>
      <c r="BC97" s="160">
        <f t="shared" si="723"/>
        <v>0</v>
      </c>
      <c r="BD97" s="159">
        <v>0</v>
      </c>
      <c r="BE97" s="159">
        <v>0</v>
      </c>
      <c r="BF97" s="160">
        <f t="shared" si="724"/>
        <v>0</v>
      </c>
      <c r="BG97" s="159">
        <f t="shared" si="756"/>
        <v>0</v>
      </c>
      <c r="BH97" s="159">
        <f t="shared" si="725"/>
        <v>0</v>
      </c>
      <c r="BI97" s="160">
        <f t="shared" si="726"/>
        <v>0</v>
      </c>
      <c r="BJ97" s="159">
        <v>0</v>
      </c>
      <c r="BK97" s="159">
        <v>0</v>
      </c>
      <c r="BL97" s="160">
        <f t="shared" si="727"/>
        <v>0</v>
      </c>
      <c r="BM97" s="159">
        <v>0</v>
      </c>
      <c r="BN97" s="159">
        <v>0</v>
      </c>
      <c r="BO97" s="160">
        <f t="shared" si="728"/>
        <v>0</v>
      </c>
      <c r="BP97" s="159">
        <f t="shared" si="757"/>
        <v>0</v>
      </c>
      <c r="BQ97" s="159">
        <f t="shared" si="729"/>
        <v>0</v>
      </c>
      <c r="BR97" s="160">
        <f t="shared" si="730"/>
        <v>0</v>
      </c>
      <c r="BS97" s="159">
        <v>0</v>
      </c>
      <c r="BT97" s="159">
        <v>0</v>
      </c>
      <c r="BU97" s="160">
        <f t="shared" si="731"/>
        <v>0</v>
      </c>
      <c r="BV97" s="159">
        <v>0</v>
      </c>
      <c r="BW97" s="159">
        <v>0</v>
      </c>
      <c r="BX97" s="160">
        <f t="shared" si="732"/>
        <v>0</v>
      </c>
      <c r="BY97" s="159">
        <f t="shared" si="758"/>
        <v>0</v>
      </c>
      <c r="BZ97" s="159">
        <f t="shared" si="733"/>
        <v>0</v>
      </c>
      <c r="CA97" s="160">
        <f t="shared" si="734"/>
        <v>0</v>
      </c>
      <c r="CB97" s="159">
        <v>0</v>
      </c>
      <c r="CC97" s="159">
        <v>0</v>
      </c>
      <c r="CD97" s="160">
        <f t="shared" si="735"/>
        <v>0</v>
      </c>
      <c r="CE97" s="159">
        <v>0</v>
      </c>
      <c r="CF97" s="159">
        <v>0</v>
      </c>
      <c r="CG97" s="160">
        <f t="shared" si="736"/>
        <v>0</v>
      </c>
      <c r="CH97" s="159">
        <f t="shared" si="759"/>
        <v>0</v>
      </c>
      <c r="CI97" s="159">
        <f t="shared" si="737"/>
        <v>0</v>
      </c>
      <c r="CJ97" s="160">
        <f t="shared" si="738"/>
        <v>0</v>
      </c>
      <c r="CK97" s="159">
        <v>0</v>
      </c>
      <c r="CL97" s="159">
        <v>0</v>
      </c>
      <c r="CM97" s="160">
        <f t="shared" si="739"/>
        <v>0</v>
      </c>
      <c r="CN97" s="159">
        <v>0</v>
      </c>
      <c r="CO97" s="159">
        <v>0</v>
      </c>
      <c r="CP97" s="160">
        <f t="shared" si="740"/>
        <v>0</v>
      </c>
      <c r="CQ97" s="159">
        <f t="shared" si="760"/>
        <v>0</v>
      </c>
      <c r="CR97" s="159">
        <f t="shared" si="741"/>
        <v>0</v>
      </c>
      <c r="CS97" s="160">
        <f t="shared" si="742"/>
        <v>0</v>
      </c>
      <c r="CT97" s="230"/>
      <c r="CU97" s="226">
        <f t="shared" si="761"/>
        <v>0</v>
      </c>
      <c r="CV97" s="227">
        <f t="shared" si="743"/>
        <v>0</v>
      </c>
      <c r="CW97" s="230"/>
      <c r="CX97" s="228"/>
      <c r="CY97" s="229"/>
    </row>
    <row r="98" spans="1:103" ht="15.75" hidden="1" customHeight="1">
      <c r="A98" s="185"/>
      <c r="B98" s="156"/>
      <c r="C98" s="157"/>
      <c r="D98" s="158">
        <f t="shared" si="703"/>
        <v>0</v>
      </c>
      <c r="E98" s="159">
        <f t="shared" si="744"/>
        <v>0</v>
      </c>
      <c r="F98" s="160">
        <f t="shared" si="745"/>
        <v>0</v>
      </c>
      <c r="G98" s="161"/>
      <c r="H98" s="159">
        <f t="shared" si="746"/>
        <v>0</v>
      </c>
      <c r="I98" s="159">
        <f t="shared" si="747"/>
        <v>0</v>
      </c>
      <c r="J98" s="160">
        <f t="shared" si="748"/>
        <v>0</v>
      </c>
      <c r="K98" s="159">
        <f t="shared" si="749"/>
        <v>0</v>
      </c>
      <c r="L98" s="291">
        <f t="shared" si="750"/>
        <v>0</v>
      </c>
      <c r="M98" s="160">
        <f t="shared" si="751"/>
        <v>0</v>
      </c>
      <c r="N98" s="159">
        <v>0</v>
      </c>
      <c r="O98" s="159">
        <v>0</v>
      </c>
      <c r="P98" s="160">
        <f t="shared" si="707"/>
        <v>0</v>
      </c>
      <c r="Q98" s="291">
        <v>0</v>
      </c>
      <c r="R98" s="291">
        <v>0</v>
      </c>
      <c r="S98" s="160">
        <f t="shared" si="708"/>
        <v>0</v>
      </c>
      <c r="T98" s="159">
        <f t="shared" si="752"/>
        <v>0</v>
      </c>
      <c r="U98" s="159">
        <f t="shared" si="709"/>
        <v>0</v>
      </c>
      <c r="V98" s="160">
        <f t="shared" si="710"/>
        <v>0</v>
      </c>
      <c r="W98" s="593">
        <f t="shared" ref="W98:W158" si="762">IFERROR(T98-Q98,0)</f>
        <v>0</v>
      </c>
      <c r="X98" s="593">
        <f t="shared" ref="X98:X158" si="763">IFERROR(U98-R98,0)</f>
        <v>0</v>
      </c>
      <c r="Y98" s="593">
        <f t="shared" ref="Y98:Y158" si="764">IFERROR(V98-S98,0)</f>
        <v>0</v>
      </c>
      <c r="Z98" s="159">
        <v>0</v>
      </c>
      <c r="AA98" s="159">
        <v>0</v>
      </c>
      <c r="AB98" s="160">
        <f t="shared" si="711"/>
        <v>0</v>
      </c>
      <c r="AC98" s="159">
        <v>0</v>
      </c>
      <c r="AD98" s="159">
        <v>0</v>
      </c>
      <c r="AE98" s="160">
        <f t="shared" si="712"/>
        <v>0</v>
      </c>
      <c r="AF98" s="159">
        <f t="shared" si="753"/>
        <v>0</v>
      </c>
      <c r="AG98" s="159">
        <f t="shared" si="713"/>
        <v>0</v>
      </c>
      <c r="AH98" s="160">
        <f t="shared" si="714"/>
        <v>0</v>
      </c>
      <c r="AI98" s="159">
        <v>0</v>
      </c>
      <c r="AJ98" s="159">
        <v>0</v>
      </c>
      <c r="AK98" s="160">
        <f t="shared" si="715"/>
        <v>0</v>
      </c>
      <c r="AL98" s="159">
        <v>0</v>
      </c>
      <c r="AM98" s="159">
        <v>0</v>
      </c>
      <c r="AN98" s="160">
        <f t="shared" si="716"/>
        <v>0</v>
      </c>
      <c r="AO98" s="159">
        <f t="shared" si="754"/>
        <v>0</v>
      </c>
      <c r="AP98" s="159">
        <f t="shared" si="717"/>
        <v>0</v>
      </c>
      <c r="AQ98" s="160">
        <f t="shared" si="718"/>
        <v>0</v>
      </c>
      <c r="AR98" s="159">
        <v>0</v>
      </c>
      <c r="AS98" s="159">
        <v>0</v>
      </c>
      <c r="AT98" s="160">
        <f t="shared" si="719"/>
        <v>0</v>
      </c>
      <c r="AU98" s="159">
        <v>0</v>
      </c>
      <c r="AV98" s="159">
        <v>0</v>
      </c>
      <c r="AW98" s="160">
        <f t="shared" si="720"/>
        <v>0</v>
      </c>
      <c r="AX98" s="159">
        <f t="shared" si="755"/>
        <v>0</v>
      </c>
      <c r="AY98" s="159">
        <f t="shared" si="721"/>
        <v>0</v>
      </c>
      <c r="AZ98" s="160">
        <f t="shared" si="722"/>
        <v>0</v>
      </c>
      <c r="BA98" s="159">
        <v>0</v>
      </c>
      <c r="BB98" s="159">
        <v>0</v>
      </c>
      <c r="BC98" s="160">
        <f t="shared" si="723"/>
        <v>0</v>
      </c>
      <c r="BD98" s="159">
        <v>0</v>
      </c>
      <c r="BE98" s="159">
        <v>0</v>
      </c>
      <c r="BF98" s="160">
        <f t="shared" si="724"/>
        <v>0</v>
      </c>
      <c r="BG98" s="159">
        <f t="shared" si="756"/>
        <v>0</v>
      </c>
      <c r="BH98" s="159">
        <f t="shared" si="725"/>
        <v>0</v>
      </c>
      <c r="BI98" s="160">
        <f t="shared" si="726"/>
        <v>0</v>
      </c>
      <c r="BJ98" s="159">
        <v>0</v>
      </c>
      <c r="BK98" s="159">
        <v>0</v>
      </c>
      <c r="BL98" s="160">
        <f t="shared" si="727"/>
        <v>0</v>
      </c>
      <c r="BM98" s="159">
        <v>0</v>
      </c>
      <c r="BN98" s="159">
        <v>0</v>
      </c>
      <c r="BO98" s="160">
        <f t="shared" si="728"/>
        <v>0</v>
      </c>
      <c r="BP98" s="159">
        <f t="shared" si="757"/>
        <v>0</v>
      </c>
      <c r="BQ98" s="159">
        <f t="shared" si="729"/>
        <v>0</v>
      </c>
      <c r="BR98" s="160">
        <f t="shared" si="730"/>
        <v>0</v>
      </c>
      <c r="BS98" s="159">
        <v>0</v>
      </c>
      <c r="BT98" s="159">
        <v>0</v>
      </c>
      <c r="BU98" s="160">
        <f t="shared" si="731"/>
        <v>0</v>
      </c>
      <c r="BV98" s="159">
        <v>0</v>
      </c>
      <c r="BW98" s="159">
        <v>0</v>
      </c>
      <c r="BX98" s="160">
        <f t="shared" si="732"/>
        <v>0</v>
      </c>
      <c r="BY98" s="159">
        <f t="shared" si="758"/>
        <v>0</v>
      </c>
      <c r="BZ98" s="159">
        <f t="shared" si="733"/>
        <v>0</v>
      </c>
      <c r="CA98" s="160">
        <f t="shared" si="734"/>
        <v>0</v>
      </c>
      <c r="CB98" s="159">
        <v>0</v>
      </c>
      <c r="CC98" s="159">
        <v>0</v>
      </c>
      <c r="CD98" s="160">
        <f t="shared" si="735"/>
        <v>0</v>
      </c>
      <c r="CE98" s="159">
        <v>0</v>
      </c>
      <c r="CF98" s="159">
        <v>0</v>
      </c>
      <c r="CG98" s="160">
        <f t="shared" si="736"/>
        <v>0</v>
      </c>
      <c r="CH98" s="159">
        <f t="shared" si="759"/>
        <v>0</v>
      </c>
      <c r="CI98" s="159">
        <f t="shared" si="737"/>
        <v>0</v>
      </c>
      <c r="CJ98" s="160">
        <f t="shared" si="738"/>
        <v>0</v>
      </c>
      <c r="CK98" s="159">
        <v>0</v>
      </c>
      <c r="CL98" s="159">
        <v>0</v>
      </c>
      <c r="CM98" s="160">
        <f t="shared" si="739"/>
        <v>0</v>
      </c>
      <c r="CN98" s="159">
        <v>0</v>
      </c>
      <c r="CO98" s="159">
        <v>0</v>
      </c>
      <c r="CP98" s="160">
        <f t="shared" si="740"/>
        <v>0</v>
      </c>
      <c r="CQ98" s="159">
        <f t="shared" si="760"/>
        <v>0</v>
      </c>
      <c r="CR98" s="159">
        <f t="shared" si="741"/>
        <v>0</v>
      </c>
      <c r="CS98" s="160">
        <f t="shared" si="742"/>
        <v>0</v>
      </c>
      <c r="CT98" s="230"/>
      <c r="CU98" s="226">
        <f t="shared" si="761"/>
        <v>0</v>
      </c>
      <c r="CV98" s="227">
        <f t="shared" si="743"/>
        <v>0</v>
      </c>
      <c r="CW98" s="230"/>
      <c r="CX98" s="228"/>
      <c r="CY98" s="229"/>
    </row>
    <row r="99" spans="1:103" ht="15.75" hidden="1" customHeight="1">
      <c r="A99" s="185"/>
      <c r="B99" s="156"/>
      <c r="C99" s="157"/>
      <c r="D99" s="158">
        <f t="shared" si="703"/>
        <v>0</v>
      </c>
      <c r="E99" s="159">
        <f t="shared" si="744"/>
        <v>0</v>
      </c>
      <c r="F99" s="160">
        <f t="shared" si="745"/>
        <v>0</v>
      </c>
      <c r="G99" s="161"/>
      <c r="H99" s="159">
        <f t="shared" si="746"/>
        <v>0</v>
      </c>
      <c r="I99" s="159">
        <f t="shared" si="747"/>
        <v>0</v>
      </c>
      <c r="J99" s="160">
        <f t="shared" si="748"/>
        <v>0</v>
      </c>
      <c r="K99" s="159">
        <f t="shared" si="749"/>
        <v>0</v>
      </c>
      <c r="L99" s="291">
        <f t="shared" si="750"/>
        <v>0</v>
      </c>
      <c r="M99" s="160">
        <f t="shared" si="751"/>
        <v>0</v>
      </c>
      <c r="N99" s="159">
        <v>0</v>
      </c>
      <c r="O99" s="159">
        <v>0</v>
      </c>
      <c r="P99" s="160">
        <f t="shared" si="707"/>
        <v>0</v>
      </c>
      <c r="Q99" s="291">
        <v>0</v>
      </c>
      <c r="R99" s="291">
        <v>0</v>
      </c>
      <c r="S99" s="160">
        <f t="shared" si="708"/>
        <v>0</v>
      </c>
      <c r="T99" s="159">
        <f t="shared" si="752"/>
        <v>0</v>
      </c>
      <c r="U99" s="159">
        <f t="shared" si="709"/>
        <v>0</v>
      </c>
      <c r="V99" s="160">
        <f t="shared" si="710"/>
        <v>0</v>
      </c>
      <c r="W99" s="593">
        <f t="shared" si="762"/>
        <v>0</v>
      </c>
      <c r="X99" s="593">
        <f t="shared" si="763"/>
        <v>0</v>
      </c>
      <c r="Y99" s="593">
        <f t="shared" si="764"/>
        <v>0</v>
      </c>
      <c r="Z99" s="159">
        <v>0</v>
      </c>
      <c r="AA99" s="159">
        <v>0</v>
      </c>
      <c r="AB99" s="160">
        <f t="shared" si="711"/>
        <v>0</v>
      </c>
      <c r="AC99" s="159">
        <v>0</v>
      </c>
      <c r="AD99" s="159">
        <v>0</v>
      </c>
      <c r="AE99" s="160">
        <f t="shared" si="712"/>
        <v>0</v>
      </c>
      <c r="AF99" s="159">
        <f t="shared" si="753"/>
        <v>0</v>
      </c>
      <c r="AG99" s="159">
        <f t="shared" si="713"/>
        <v>0</v>
      </c>
      <c r="AH99" s="160">
        <f t="shared" si="714"/>
        <v>0</v>
      </c>
      <c r="AI99" s="159">
        <v>0</v>
      </c>
      <c r="AJ99" s="159">
        <v>0</v>
      </c>
      <c r="AK99" s="160">
        <f t="shared" si="715"/>
        <v>0</v>
      </c>
      <c r="AL99" s="159">
        <v>0</v>
      </c>
      <c r="AM99" s="159">
        <v>0</v>
      </c>
      <c r="AN99" s="160">
        <f t="shared" si="716"/>
        <v>0</v>
      </c>
      <c r="AO99" s="159">
        <f t="shared" si="754"/>
        <v>0</v>
      </c>
      <c r="AP99" s="159">
        <f t="shared" si="717"/>
        <v>0</v>
      </c>
      <c r="AQ99" s="160">
        <f t="shared" si="718"/>
        <v>0</v>
      </c>
      <c r="AR99" s="159">
        <v>0</v>
      </c>
      <c r="AS99" s="159">
        <v>0</v>
      </c>
      <c r="AT99" s="160">
        <f t="shared" si="719"/>
        <v>0</v>
      </c>
      <c r="AU99" s="159">
        <v>0</v>
      </c>
      <c r="AV99" s="159">
        <v>0</v>
      </c>
      <c r="AW99" s="160">
        <f t="shared" si="720"/>
        <v>0</v>
      </c>
      <c r="AX99" s="159">
        <f t="shared" si="755"/>
        <v>0</v>
      </c>
      <c r="AY99" s="159">
        <f t="shared" si="721"/>
        <v>0</v>
      </c>
      <c r="AZ99" s="160">
        <f t="shared" si="722"/>
        <v>0</v>
      </c>
      <c r="BA99" s="159">
        <v>0</v>
      </c>
      <c r="BB99" s="159">
        <v>0</v>
      </c>
      <c r="BC99" s="160">
        <f t="shared" si="723"/>
        <v>0</v>
      </c>
      <c r="BD99" s="159">
        <v>0</v>
      </c>
      <c r="BE99" s="159">
        <v>0</v>
      </c>
      <c r="BF99" s="160">
        <f t="shared" si="724"/>
        <v>0</v>
      </c>
      <c r="BG99" s="159">
        <f t="shared" si="756"/>
        <v>0</v>
      </c>
      <c r="BH99" s="159">
        <f t="shared" si="725"/>
        <v>0</v>
      </c>
      <c r="BI99" s="160">
        <f t="shared" si="726"/>
        <v>0</v>
      </c>
      <c r="BJ99" s="159">
        <v>0</v>
      </c>
      <c r="BK99" s="159">
        <v>0</v>
      </c>
      <c r="BL99" s="160">
        <f t="shared" si="727"/>
        <v>0</v>
      </c>
      <c r="BM99" s="159">
        <v>0</v>
      </c>
      <c r="BN99" s="159">
        <v>0</v>
      </c>
      <c r="BO99" s="160">
        <f t="shared" si="728"/>
        <v>0</v>
      </c>
      <c r="BP99" s="159">
        <f t="shared" si="757"/>
        <v>0</v>
      </c>
      <c r="BQ99" s="159">
        <f t="shared" si="729"/>
        <v>0</v>
      </c>
      <c r="BR99" s="160">
        <f t="shared" si="730"/>
        <v>0</v>
      </c>
      <c r="BS99" s="159">
        <v>0</v>
      </c>
      <c r="BT99" s="159">
        <v>0</v>
      </c>
      <c r="BU99" s="160">
        <f t="shared" si="731"/>
        <v>0</v>
      </c>
      <c r="BV99" s="159">
        <v>0</v>
      </c>
      <c r="BW99" s="159">
        <v>0</v>
      </c>
      <c r="BX99" s="160">
        <f t="shared" si="732"/>
        <v>0</v>
      </c>
      <c r="BY99" s="159">
        <f t="shared" si="758"/>
        <v>0</v>
      </c>
      <c r="BZ99" s="159">
        <f t="shared" si="733"/>
        <v>0</v>
      </c>
      <c r="CA99" s="160">
        <f t="shared" si="734"/>
        <v>0</v>
      </c>
      <c r="CB99" s="159">
        <v>0</v>
      </c>
      <c r="CC99" s="159">
        <v>0</v>
      </c>
      <c r="CD99" s="160">
        <f t="shared" si="735"/>
        <v>0</v>
      </c>
      <c r="CE99" s="159">
        <v>0</v>
      </c>
      <c r="CF99" s="159">
        <v>0</v>
      </c>
      <c r="CG99" s="160">
        <f t="shared" si="736"/>
        <v>0</v>
      </c>
      <c r="CH99" s="159">
        <f t="shared" si="759"/>
        <v>0</v>
      </c>
      <c r="CI99" s="159">
        <f t="shared" si="737"/>
        <v>0</v>
      </c>
      <c r="CJ99" s="160">
        <f t="shared" si="738"/>
        <v>0</v>
      </c>
      <c r="CK99" s="159">
        <v>0</v>
      </c>
      <c r="CL99" s="159">
        <v>0</v>
      </c>
      <c r="CM99" s="160">
        <f t="shared" si="739"/>
        <v>0</v>
      </c>
      <c r="CN99" s="159">
        <v>0</v>
      </c>
      <c r="CO99" s="159">
        <v>0</v>
      </c>
      <c r="CP99" s="160">
        <f t="shared" si="740"/>
        <v>0</v>
      </c>
      <c r="CQ99" s="159">
        <f t="shared" si="760"/>
        <v>0</v>
      </c>
      <c r="CR99" s="159">
        <f t="shared" si="741"/>
        <v>0</v>
      </c>
      <c r="CS99" s="160">
        <f t="shared" si="742"/>
        <v>0</v>
      </c>
      <c r="CT99" s="230"/>
      <c r="CU99" s="226">
        <f t="shared" si="761"/>
        <v>0</v>
      </c>
      <c r="CV99" s="227">
        <f t="shared" si="743"/>
        <v>0</v>
      </c>
      <c r="CW99" s="230"/>
      <c r="CX99" s="228"/>
      <c r="CY99" s="229"/>
    </row>
    <row r="100" spans="1:103" ht="15.75" hidden="1" customHeight="1">
      <c r="A100" s="185"/>
      <c r="B100" s="156"/>
      <c r="C100" s="157"/>
      <c r="D100" s="158">
        <f t="shared" si="703"/>
        <v>0</v>
      </c>
      <c r="E100" s="159">
        <f t="shared" si="744"/>
        <v>0</v>
      </c>
      <c r="F100" s="160">
        <f t="shared" si="745"/>
        <v>0</v>
      </c>
      <c r="G100" s="161"/>
      <c r="H100" s="159">
        <f t="shared" si="746"/>
        <v>0</v>
      </c>
      <c r="I100" s="159">
        <f t="shared" si="747"/>
        <v>0</v>
      </c>
      <c r="J100" s="160">
        <f t="shared" si="748"/>
        <v>0</v>
      </c>
      <c r="K100" s="159">
        <f t="shared" si="749"/>
        <v>0</v>
      </c>
      <c r="L100" s="291">
        <f t="shared" si="750"/>
        <v>0</v>
      </c>
      <c r="M100" s="160">
        <f t="shared" si="751"/>
        <v>0</v>
      </c>
      <c r="N100" s="159">
        <v>0</v>
      </c>
      <c r="O100" s="159">
        <v>0</v>
      </c>
      <c r="P100" s="160">
        <f t="shared" si="707"/>
        <v>0</v>
      </c>
      <c r="Q100" s="291">
        <v>0</v>
      </c>
      <c r="R100" s="291">
        <v>0</v>
      </c>
      <c r="S100" s="160">
        <f t="shared" si="708"/>
        <v>0</v>
      </c>
      <c r="T100" s="159">
        <f t="shared" si="752"/>
        <v>0</v>
      </c>
      <c r="U100" s="159">
        <f t="shared" si="709"/>
        <v>0</v>
      </c>
      <c r="V100" s="160">
        <f t="shared" si="710"/>
        <v>0</v>
      </c>
      <c r="W100" s="593">
        <f t="shared" si="762"/>
        <v>0</v>
      </c>
      <c r="X100" s="593">
        <f t="shared" si="763"/>
        <v>0</v>
      </c>
      <c r="Y100" s="593">
        <f t="shared" si="764"/>
        <v>0</v>
      </c>
      <c r="Z100" s="159">
        <v>0</v>
      </c>
      <c r="AA100" s="159">
        <v>0</v>
      </c>
      <c r="AB100" s="160">
        <f t="shared" si="711"/>
        <v>0</v>
      </c>
      <c r="AC100" s="159">
        <v>0</v>
      </c>
      <c r="AD100" s="159">
        <v>0</v>
      </c>
      <c r="AE100" s="160">
        <f t="shared" si="712"/>
        <v>0</v>
      </c>
      <c r="AF100" s="159">
        <f t="shared" si="753"/>
        <v>0</v>
      </c>
      <c r="AG100" s="159">
        <f t="shared" si="713"/>
        <v>0</v>
      </c>
      <c r="AH100" s="160">
        <f t="shared" si="714"/>
        <v>0</v>
      </c>
      <c r="AI100" s="159">
        <v>0</v>
      </c>
      <c r="AJ100" s="159">
        <v>0</v>
      </c>
      <c r="AK100" s="160">
        <f t="shared" si="715"/>
        <v>0</v>
      </c>
      <c r="AL100" s="159">
        <v>0</v>
      </c>
      <c r="AM100" s="159">
        <v>0</v>
      </c>
      <c r="AN100" s="160">
        <f t="shared" si="716"/>
        <v>0</v>
      </c>
      <c r="AO100" s="159">
        <f t="shared" si="754"/>
        <v>0</v>
      </c>
      <c r="AP100" s="159">
        <f t="shared" si="717"/>
        <v>0</v>
      </c>
      <c r="AQ100" s="160">
        <f t="shared" si="718"/>
        <v>0</v>
      </c>
      <c r="AR100" s="159">
        <v>0</v>
      </c>
      <c r="AS100" s="159">
        <v>0</v>
      </c>
      <c r="AT100" s="160">
        <f t="shared" si="719"/>
        <v>0</v>
      </c>
      <c r="AU100" s="159">
        <v>0</v>
      </c>
      <c r="AV100" s="159">
        <v>0</v>
      </c>
      <c r="AW100" s="160">
        <f t="shared" si="720"/>
        <v>0</v>
      </c>
      <c r="AX100" s="159">
        <f t="shared" si="755"/>
        <v>0</v>
      </c>
      <c r="AY100" s="159">
        <f t="shared" si="721"/>
        <v>0</v>
      </c>
      <c r="AZ100" s="160">
        <f t="shared" si="722"/>
        <v>0</v>
      </c>
      <c r="BA100" s="159">
        <v>0</v>
      </c>
      <c r="BB100" s="159">
        <v>0</v>
      </c>
      <c r="BC100" s="160">
        <f t="shared" si="723"/>
        <v>0</v>
      </c>
      <c r="BD100" s="159">
        <v>0</v>
      </c>
      <c r="BE100" s="159">
        <v>0</v>
      </c>
      <c r="BF100" s="160">
        <f t="shared" si="724"/>
        <v>0</v>
      </c>
      <c r="BG100" s="159">
        <f t="shared" si="756"/>
        <v>0</v>
      </c>
      <c r="BH100" s="159">
        <f t="shared" si="725"/>
        <v>0</v>
      </c>
      <c r="BI100" s="160">
        <f t="shared" si="726"/>
        <v>0</v>
      </c>
      <c r="BJ100" s="159">
        <v>0</v>
      </c>
      <c r="BK100" s="159">
        <v>0</v>
      </c>
      <c r="BL100" s="160">
        <f t="shared" si="727"/>
        <v>0</v>
      </c>
      <c r="BM100" s="159">
        <v>0</v>
      </c>
      <c r="BN100" s="159">
        <v>0</v>
      </c>
      <c r="BO100" s="160">
        <f t="shared" si="728"/>
        <v>0</v>
      </c>
      <c r="BP100" s="159">
        <f t="shared" si="757"/>
        <v>0</v>
      </c>
      <c r="BQ100" s="159">
        <f t="shared" si="729"/>
        <v>0</v>
      </c>
      <c r="BR100" s="160">
        <f t="shared" si="730"/>
        <v>0</v>
      </c>
      <c r="BS100" s="159">
        <v>0</v>
      </c>
      <c r="BT100" s="159">
        <v>0</v>
      </c>
      <c r="BU100" s="160">
        <f t="shared" si="731"/>
        <v>0</v>
      </c>
      <c r="BV100" s="159">
        <v>0</v>
      </c>
      <c r="BW100" s="159">
        <v>0</v>
      </c>
      <c r="BX100" s="160">
        <f t="shared" si="732"/>
        <v>0</v>
      </c>
      <c r="BY100" s="159">
        <f t="shared" si="758"/>
        <v>0</v>
      </c>
      <c r="BZ100" s="159">
        <f t="shared" si="733"/>
        <v>0</v>
      </c>
      <c r="CA100" s="160">
        <f t="shared" si="734"/>
        <v>0</v>
      </c>
      <c r="CB100" s="159">
        <v>0</v>
      </c>
      <c r="CC100" s="159">
        <v>0</v>
      </c>
      <c r="CD100" s="160">
        <f t="shared" si="735"/>
        <v>0</v>
      </c>
      <c r="CE100" s="159">
        <v>0</v>
      </c>
      <c r="CF100" s="159">
        <v>0</v>
      </c>
      <c r="CG100" s="160">
        <f t="shared" si="736"/>
        <v>0</v>
      </c>
      <c r="CH100" s="159">
        <f t="shared" si="759"/>
        <v>0</v>
      </c>
      <c r="CI100" s="159">
        <f t="shared" si="737"/>
        <v>0</v>
      </c>
      <c r="CJ100" s="160">
        <f t="shared" si="738"/>
        <v>0</v>
      </c>
      <c r="CK100" s="159">
        <v>0</v>
      </c>
      <c r="CL100" s="159">
        <v>0</v>
      </c>
      <c r="CM100" s="160">
        <f t="shared" si="739"/>
        <v>0</v>
      </c>
      <c r="CN100" s="159">
        <v>0</v>
      </c>
      <c r="CO100" s="159">
        <v>0</v>
      </c>
      <c r="CP100" s="160">
        <f t="shared" si="740"/>
        <v>0</v>
      </c>
      <c r="CQ100" s="159">
        <f t="shared" si="760"/>
        <v>0</v>
      </c>
      <c r="CR100" s="159">
        <f t="shared" si="741"/>
        <v>0</v>
      </c>
      <c r="CS100" s="160">
        <f t="shared" si="742"/>
        <v>0</v>
      </c>
      <c r="CT100" s="230"/>
      <c r="CU100" s="226">
        <f t="shared" si="761"/>
        <v>0</v>
      </c>
      <c r="CV100" s="227">
        <f t="shared" si="743"/>
        <v>0</v>
      </c>
      <c r="CW100" s="230"/>
      <c r="CX100" s="228"/>
      <c r="CY100" s="229"/>
    </row>
    <row r="101" spans="1:103" ht="15.75" hidden="1" customHeight="1">
      <c r="A101" s="185"/>
      <c r="B101" s="156"/>
      <c r="C101" s="157"/>
      <c r="D101" s="158">
        <f t="shared" si="703"/>
        <v>0</v>
      </c>
      <c r="E101" s="159">
        <f t="shared" si="744"/>
        <v>0</v>
      </c>
      <c r="F101" s="160">
        <f t="shared" si="745"/>
        <v>0</v>
      </c>
      <c r="G101" s="161"/>
      <c r="H101" s="159">
        <f t="shared" si="746"/>
        <v>0</v>
      </c>
      <c r="I101" s="159">
        <f t="shared" si="747"/>
        <v>0</v>
      </c>
      <c r="J101" s="160">
        <f t="shared" si="748"/>
        <v>0</v>
      </c>
      <c r="K101" s="159">
        <f t="shared" si="749"/>
        <v>0</v>
      </c>
      <c r="L101" s="291">
        <f t="shared" si="750"/>
        <v>0</v>
      </c>
      <c r="M101" s="160">
        <f t="shared" si="751"/>
        <v>0</v>
      </c>
      <c r="N101" s="159">
        <v>0</v>
      </c>
      <c r="O101" s="159">
        <v>0</v>
      </c>
      <c r="P101" s="160">
        <f t="shared" si="707"/>
        <v>0</v>
      </c>
      <c r="Q101" s="291">
        <v>0</v>
      </c>
      <c r="R101" s="291">
        <v>0</v>
      </c>
      <c r="S101" s="160">
        <f t="shared" si="708"/>
        <v>0</v>
      </c>
      <c r="T101" s="159">
        <f t="shared" si="752"/>
        <v>0</v>
      </c>
      <c r="U101" s="159">
        <f t="shared" si="709"/>
        <v>0</v>
      </c>
      <c r="V101" s="160">
        <f t="shared" si="710"/>
        <v>0</v>
      </c>
      <c r="W101" s="593">
        <f t="shared" si="762"/>
        <v>0</v>
      </c>
      <c r="X101" s="593">
        <f t="shared" si="763"/>
        <v>0</v>
      </c>
      <c r="Y101" s="593">
        <f t="shared" si="764"/>
        <v>0</v>
      </c>
      <c r="Z101" s="159">
        <v>0</v>
      </c>
      <c r="AA101" s="159">
        <v>0</v>
      </c>
      <c r="AB101" s="160">
        <f t="shared" si="711"/>
        <v>0</v>
      </c>
      <c r="AC101" s="159">
        <v>0</v>
      </c>
      <c r="AD101" s="159">
        <v>0</v>
      </c>
      <c r="AE101" s="160">
        <f t="shared" si="712"/>
        <v>0</v>
      </c>
      <c r="AF101" s="159">
        <f t="shared" si="753"/>
        <v>0</v>
      </c>
      <c r="AG101" s="159">
        <f t="shared" si="713"/>
        <v>0</v>
      </c>
      <c r="AH101" s="160">
        <f t="shared" si="714"/>
        <v>0</v>
      </c>
      <c r="AI101" s="159">
        <v>0</v>
      </c>
      <c r="AJ101" s="159">
        <v>0</v>
      </c>
      <c r="AK101" s="160">
        <f t="shared" si="715"/>
        <v>0</v>
      </c>
      <c r="AL101" s="159">
        <v>0</v>
      </c>
      <c r="AM101" s="159">
        <v>0</v>
      </c>
      <c r="AN101" s="160">
        <f t="shared" si="716"/>
        <v>0</v>
      </c>
      <c r="AO101" s="159">
        <f t="shared" si="754"/>
        <v>0</v>
      </c>
      <c r="AP101" s="159">
        <f t="shared" si="717"/>
        <v>0</v>
      </c>
      <c r="AQ101" s="160">
        <f t="shared" si="718"/>
        <v>0</v>
      </c>
      <c r="AR101" s="159">
        <v>0</v>
      </c>
      <c r="AS101" s="159">
        <v>0</v>
      </c>
      <c r="AT101" s="160">
        <f t="shared" si="719"/>
        <v>0</v>
      </c>
      <c r="AU101" s="159">
        <v>0</v>
      </c>
      <c r="AV101" s="159">
        <v>0</v>
      </c>
      <c r="AW101" s="160">
        <f t="shared" si="720"/>
        <v>0</v>
      </c>
      <c r="AX101" s="159">
        <f t="shared" si="755"/>
        <v>0</v>
      </c>
      <c r="AY101" s="159">
        <f t="shared" si="721"/>
        <v>0</v>
      </c>
      <c r="AZ101" s="160">
        <f t="shared" si="722"/>
        <v>0</v>
      </c>
      <c r="BA101" s="159">
        <v>0</v>
      </c>
      <c r="BB101" s="159">
        <v>0</v>
      </c>
      <c r="BC101" s="160">
        <f t="shared" si="723"/>
        <v>0</v>
      </c>
      <c r="BD101" s="159">
        <v>0</v>
      </c>
      <c r="BE101" s="159">
        <v>0</v>
      </c>
      <c r="BF101" s="160">
        <f t="shared" si="724"/>
        <v>0</v>
      </c>
      <c r="BG101" s="159">
        <f t="shared" si="756"/>
        <v>0</v>
      </c>
      <c r="BH101" s="159">
        <f t="shared" si="725"/>
        <v>0</v>
      </c>
      <c r="BI101" s="160">
        <f t="shared" si="726"/>
        <v>0</v>
      </c>
      <c r="BJ101" s="159">
        <v>0</v>
      </c>
      <c r="BK101" s="159">
        <v>0</v>
      </c>
      <c r="BL101" s="160">
        <f t="shared" si="727"/>
        <v>0</v>
      </c>
      <c r="BM101" s="159">
        <v>0</v>
      </c>
      <c r="BN101" s="159">
        <v>0</v>
      </c>
      <c r="BO101" s="160">
        <f t="shared" si="728"/>
        <v>0</v>
      </c>
      <c r="BP101" s="159">
        <f t="shared" si="757"/>
        <v>0</v>
      </c>
      <c r="BQ101" s="159">
        <f t="shared" si="729"/>
        <v>0</v>
      </c>
      <c r="BR101" s="160">
        <f t="shared" si="730"/>
        <v>0</v>
      </c>
      <c r="BS101" s="159">
        <v>0</v>
      </c>
      <c r="BT101" s="159">
        <v>0</v>
      </c>
      <c r="BU101" s="160">
        <f t="shared" si="731"/>
        <v>0</v>
      </c>
      <c r="BV101" s="159">
        <v>0</v>
      </c>
      <c r="BW101" s="159">
        <v>0</v>
      </c>
      <c r="BX101" s="160">
        <f t="shared" si="732"/>
        <v>0</v>
      </c>
      <c r="BY101" s="159">
        <f t="shared" si="758"/>
        <v>0</v>
      </c>
      <c r="BZ101" s="159">
        <f t="shared" si="733"/>
        <v>0</v>
      </c>
      <c r="CA101" s="160">
        <f t="shared" si="734"/>
        <v>0</v>
      </c>
      <c r="CB101" s="159">
        <v>0</v>
      </c>
      <c r="CC101" s="159">
        <v>0</v>
      </c>
      <c r="CD101" s="160">
        <f t="shared" si="735"/>
        <v>0</v>
      </c>
      <c r="CE101" s="159">
        <v>0</v>
      </c>
      <c r="CF101" s="159">
        <v>0</v>
      </c>
      <c r="CG101" s="160">
        <f t="shared" si="736"/>
        <v>0</v>
      </c>
      <c r="CH101" s="159">
        <f t="shared" si="759"/>
        <v>0</v>
      </c>
      <c r="CI101" s="159">
        <f t="shared" si="737"/>
        <v>0</v>
      </c>
      <c r="CJ101" s="160">
        <f t="shared" si="738"/>
        <v>0</v>
      </c>
      <c r="CK101" s="159">
        <v>0</v>
      </c>
      <c r="CL101" s="159">
        <v>0</v>
      </c>
      <c r="CM101" s="160">
        <f t="shared" si="739"/>
        <v>0</v>
      </c>
      <c r="CN101" s="159">
        <v>0</v>
      </c>
      <c r="CO101" s="159">
        <v>0</v>
      </c>
      <c r="CP101" s="160">
        <f t="shared" si="740"/>
        <v>0</v>
      </c>
      <c r="CQ101" s="159">
        <f t="shared" si="760"/>
        <v>0</v>
      </c>
      <c r="CR101" s="159">
        <f t="shared" si="741"/>
        <v>0</v>
      </c>
      <c r="CS101" s="160">
        <f t="shared" si="742"/>
        <v>0</v>
      </c>
      <c r="CT101" s="230"/>
      <c r="CU101" s="226">
        <f t="shared" si="761"/>
        <v>0</v>
      </c>
      <c r="CV101" s="227">
        <f t="shared" si="743"/>
        <v>0</v>
      </c>
      <c r="CW101" s="230"/>
      <c r="CX101" s="228"/>
      <c r="CY101" s="229"/>
    </row>
    <row r="102" spans="1:103" ht="15.75" customHeight="1" thickBot="1">
      <c r="A102" s="138"/>
      <c r="B102" s="149"/>
      <c r="C102" s="157"/>
      <c r="D102" s="164">
        <f t="shared" si="703"/>
        <v>0</v>
      </c>
      <c r="E102" s="165">
        <f t="shared" si="744"/>
        <v>0</v>
      </c>
      <c r="F102" s="166">
        <f t="shared" si="745"/>
        <v>0</v>
      </c>
      <c r="G102" s="182"/>
      <c r="H102" s="165">
        <f t="shared" si="746"/>
        <v>0</v>
      </c>
      <c r="I102" s="165">
        <f t="shared" si="747"/>
        <v>0</v>
      </c>
      <c r="J102" s="166">
        <f t="shared" si="748"/>
        <v>0</v>
      </c>
      <c r="K102" s="165">
        <f t="shared" si="749"/>
        <v>0</v>
      </c>
      <c r="L102" s="820">
        <f t="shared" si="750"/>
        <v>0</v>
      </c>
      <c r="M102" s="166">
        <f t="shared" si="751"/>
        <v>0</v>
      </c>
      <c r="N102" s="164">
        <v>0</v>
      </c>
      <c r="O102" s="165">
        <v>0</v>
      </c>
      <c r="P102" s="166">
        <f t="shared" si="707"/>
        <v>0</v>
      </c>
      <c r="Q102" s="788">
        <v>0</v>
      </c>
      <c r="R102" s="789">
        <v>0</v>
      </c>
      <c r="S102" s="166">
        <f t="shared" si="708"/>
        <v>0</v>
      </c>
      <c r="T102" s="200">
        <f t="shared" si="752"/>
        <v>0</v>
      </c>
      <c r="U102" s="200">
        <f t="shared" si="709"/>
        <v>0</v>
      </c>
      <c r="V102" s="201">
        <f t="shared" si="710"/>
        <v>0</v>
      </c>
      <c r="W102" s="593">
        <f t="shared" si="762"/>
        <v>0</v>
      </c>
      <c r="X102" s="593">
        <f t="shared" si="763"/>
        <v>0</v>
      </c>
      <c r="Y102" s="593">
        <f t="shared" si="764"/>
        <v>0</v>
      </c>
      <c r="Z102" s="164">
        <v>0</v>
      </c>
      <c r="AA102" s="165">
        <v>0</v>
      </c>
      <c r="AB102" s="166">
        <f t="shared" si="711"/>
        <v>0</v>
      </c>
      <c r="AC102" s="198">
        <v>0</v>
      </c>
      <c r="AD102" s="199">
        <v>0</v>
      </c>
      <c r="AE102" s="166">
        <f t="shared" si="712"/>
        <v>0</v>
      </c>
      <c r="AF102" s="200">
        <f t="shared" si="753"/>
        <v>0</v>
      </c>
      <c r="AG102" s="200">
        <f t="shared" si="713"/>
        <v>0</v>
      </c>
      <c r="AH102" s="201">
        <f t="shared" si="714"/>
        <v>0</v>
      </c>
      <c r="AI102" s="164">
        <v>0</v>
      </c>
      <c r="AJ102" s="165">
        <v>0</v>
      </c>
      <c r="AK102" s="166">
        <f t="shared" si="715"/>
        <v>0</v>
      </c>
      <c r="AL102" s="198">
        <v>0</v>
      </c>
      <c r="AM102" s="199">
        <v>0</v>
      </c>
      <c r="AN102" s="166">
        <f t="shared" si="716"/>
        <v>0</v>
      </c>
      <c r="AO102" s="200">
        <f t="shared" si="754"/>
        <v>0</v>
      </c>
      <c r="AP102" s="200">
        <f t="shared" si="717"/>
        <v>0</v>
      </c>
      <c r="AQ102" s="201">
        <f t="shared" si="718"/>
        <v>0</v>
      </c>
      <c r="AR102" s="164">
        <v>0</v>
      </c>
      <c r="AS102" s="165">
        <v>0</v>
      </c>
      <c r="AT102" s="166">
        <f t="shared" si="719"/>
        <v>0</v>
      </c>
      <c r="AU102" s="198">
        <v>0</v>
      </c>
      <c r="AV102" s="199">
        <v>0</v>
      </c>
      <c r="AW102" s="166">
        <f t="shared" si="720"/>
        <v>0</v>
      </c>
      <c r="AX102" s="200">
        <f t="shared" si="755"/>
        <v>0</v>
      </c>
      <c r="AY102" s="200">
        <f t="shared" si="721"/>
        <v>0</v>
      </c>
      <c r="AZ102" s="201">
        <f t="shared" si="722"/>
        <v>0</v>
      </c>
      <c r="BA102" s="164">
        <v>0</v>
      </c>
      <c r="BB102" s="165">
        <v>0</v>
      </c>
      <c r="BC102" s="166">
        <f t="shared" si="723"/>
        <v>0</v>
      </c>
      <c r="BD102" s="198">
        <v>0</v>
      </c>
      <c r="BE102" s="199">
        <v>0</v>
      </c>
      <c r="BF102" s="166">
        <f t="shared" si="724"/>
        <v>0</v>
      </c>
      <c r="BG102" s="200">
        <f t="shared" si="756"/>
        <v>0</v>
      </c>
      <c r="BH102" s="200">
        <f t="shared" si="725"/>
        <v>0</v>
      </c>
      <c r="BI102" s="201">
        <f t="shared" si="726"/>
        <v>0</v>
      </c>
      <c r="BJ102" s="164">
        <v>0</v>
      </c>
      <c r="BK102" s="165">
        <v>0</v>
      </c>
      <c r="BL102" s="166">
        <f t="shared" si="727"/>
        <v>0</v>
      </c>
      <c r="BM102" s="198">
        <v>0</v>
      </c>
      <c r="BN102" s="199">
        <v>0</v>
      </c>
      <c r="BO102" s="166">
        <f t="shared" si="728"/>
        <v>0</v>
      </c>
      <c r="BP102" s="200">
        <f t="shared" si="757"/>
        <v>0</v>
      </c>
      <c r="BQ102" s="200">
        <f t="shared" si="729"/>
        <v>0</v>
      </c>
      <c r="BR102" s="201">
        <f t="shared" si="730"/>
        <v>0</v>
      </c>
      <c r="BS102" s="164">
        <v>0</v>
      </c>
      <c r="BT102" s="165">
        <v>0</v>
      </c>
      <c r="BU102" s="166">
        <f t="shared" si="731"/>
        <v>0</v>
      </c>
      <c r="BV102" s="198">
        <v>0</v>
      </c>
      <c r="BW102" s="199">
        <v>0</v>
      </c>
      <c r="BX102" s="166">
        <f t="shared" si="732"/>
        <v>0</v>
      </c>
      <c r="BY102" s="200">
        <f t="shared" si="758"/>
        <v>0</v>
      </c>
      <c r="BZ102" s="200">
        <f t="shared" si="733"/>
        <v>0</v>
      </c>
      <c r="CA102" s="201">
        <f t="shared" si="734"/>
        <v>0</v>
      </c>
      <c r="CB102" s="164">
        <v>0</v>
      </c>
      <c r="CC102" s="165">
        <v>0</v>
      </c>
      <c r="CD102" s="166">
        <f t="shared" si="735"/>
        <v>0</v>
      </c>
      <c r="CE102" s="198">
        <v>0</v>
      </c>
      <c r="CF102" s="199">
        <v>0</v>
      </c>
      <c r="CG102" s="166">
        <f t="shared" si="736"/>
        <v>0</v>
      </c>
      <c r="CH102" s="200">
        <f t="shared" si="759"/>
        <v>0</v>
      </c>
      <c r="CI102" s="200">
        <f t="shared" si="737"/>
        <v>0</v>
      </c>
      <c r="CJ102" s="201">
        <f t="shared" si="738"/>
        <v>0</v>
      </c>
      <c r="CK102" s="164">
        <v>0</v>
      </c>
      <c r="CL102" s="165">
        <v>0</v>
      </c>
      <c r="CM102" s="166">
        <f t="shared" si="739"/>
        <v>0</v>
      </c>
      <c r="CN102" s="198">
        <v>0</v>
      </c>
      <c r="CO102" s="199">
        <v>0</v>
      </c>
      <c r="CP102" s="166">
        <f t="shared" si="740"/>
        <v>0</v>
      </c>
      <c r="CQ102" s="200">
        <f t="shared" si="760"/>
        <v>0</v>
      </c>
      <c r="CR102" s="200">
        <f t="shared" si="741"/>
        <v>0</v>
      </c>
      <c r="CS102" s="201">
        <f t="shared" si="742"/>
        <v>0</v>
      </c>
      <c r="CT102" s="232"/>
      <c r="CU102" s="233">
        <f t="shared" si="761"/>
        <v>0</v>
      </c>
      <c r="CV102" s="234">
        <f t="shared" si="743"/>
        <v>0</v>
      </c>
      <c r="CW102" s="232"/>
      <c r="CX102" s="246"/>
      <c r="CY102" s="247"/>
    </row>
    <row r="103" spans="1:103" ht="15.75" customHeight="1">
      <c r="A103" s="139"/>
      <c r="B103" s="189"/>
      <c r="C103" s="190"/>
      <c r="D103" s="191"/>
      <c r="E103" s="191"/>
      <c r="F103" s="192"/>
      <c r="G103" s="189"/>
      <c r="H103" s="191"/>
      <c r="I103" s="191"/>
      <c r="J103" s="192"/>
      <c r="K103" s="191"/>
      <c r="L103" s="792"/>
      <c r="M103" s="192"/>
      <c r="N103" s="191"/>
      <c r="O103" s="191"/>
      <c r="P103" s="192"/>
      <c r="Q103" s="792"/>
      <c r="R103" s="792"/>
      <c r="S103" s="192"/>
      <c r="T103" s="206"/>
      <c r="U103" s="206"/>
      <c r="V103" s="207"/>
      <c r="W103" s="593">
        <f t="shared" si="762"/>
        <v>0</v>
      </c>
      <c r="X103" s="593">
        <f t="shared" si="763"/>
        <v>0</v>
      </c>
      <c r="Y103" s="593">
        <f t="shared" si="764"/>
        <v>0</v>
      </c>
      <c r="Z103" s="191"/>
      <c r="AA103" s="191"/>
      <c r="AB103" s="192"/>
      <c r="AC103" s="191"/>
      <c r="AD103" s="191"/>
      <c r="AE103" s="192"/>
      <c r="AF103" s="206"/>
      <c r="AG103" s="206"/>
      <c r="AH103" s="207"/>
      <c r="AI103" s="191"/>
      <c r="AJ103" s="191"/>
      <c r="AK103" s="192"/>
      <c r="AL103" s="191"/>
      <c r="AM103" s="191"/>
      <c r="AN103" s="192"/>
      <c r="AO103" s="206"/>
      <c r="AP103" s="206"/>
      <c r="AQ103" s="207"/>
      <c r="AR103" s="191"/>
      <c r="AS103" s="191"/>
      <c r="AT103" s="192"/>
      <c r="AU103" s="191"/>
      <c r="AV103" s="191"/>
      <c r="AW103" s="192"/>
      <c r="AX103" s="206"/>
      <c r="AY103" s="206"/>
      <c r="AZ103" s="207"/>
      <c r="BA103" s="191"/>
      <c r="BB103" s="191"/>
      <c r="BC103" s="192"/>
      <c r="BD103" s="191"/>
      <c r="BE103" s="191"/>
      <c r="BF103" s="192"/>
      <c r="BG103" s="206"/>
      <c r="BH103" s="206"/>
      <c r="BI103" s="207"/>
      <c r="BJ103" s="191"/>
      <c r="BK103" s="191"/>
      <c r="BL103" s="192"/>
      <c r="BM103" s="191"/>
      <c r="BN103" s="191"/>
      <c r="BO103" s="192"/>
      <c r="BP103" s="206"/>
      <c r="BQ103" s="206"/>
      <c r="BR103" s="207"/>
      <c r="BS103" s="191"/>
      <c r="BT103" s="191"/>
      <c r="BU103" s="192"/>
      <c r="BV103" s="191"/>
      <c r="BW103" s="191"/>
      <c r="BX103" s="192"/>
      <c r="BY103" s="206"/>
      <c r="BZ103" s="206"/>
      <c r="CA103" s="207"/>
      <c r="CB103" s="191"/>
      <c r="CC103" s="191"/>
      <c r="CD103" s="192"/>
      <c r="CE103" s="191"/>
      <c r="CF103" s="191"/>
      <c r="CG103" s="192"/>
      <c r="CH103" s="206"/>
      <c r="CI103" s="206"/>
      <c r="CJ103" s="207"/>
      <c r="CK103" s="191"/>
      <c r="CL103" s="191"/>
      <c r="CM103" s="192"/>
      <c r="CN103" s="191"/>
      <c r="CO103" s="191"/>
      <c r="CP103" s="192"/>
      <c r="CQ103" s="206"/>
      <c r="CR103" s="206"/>
      <c r="CS103" s="207"/>
      <c r="CT103" s="232"/>
      <c r="CU103" s="191"/>
      <c r="CV103" s="191"/>
      <c r="CW103" s="232"/>
      <c r="CX103" s="248"/>
      <c r="CY103" s="248"/>
    </row>
    <row r="104" spans="1:103" ht="15.75" customHeight="1" thickBot="1">
      <c r="A104" s="139"/>
      <c r="B104" s="168"/>
      <c r="C104" s="139"/>
      <c r="D104" s="142"/>
      <c r="E104" s="142"/>
      <c r="F104" s="142"/>
      <c r="G104" s="169"/>
      <c r="H104" s="142"/>
      <c r="I104" s="142"/>
      <c r="J104" s="142"/>
      <c r="K104" s="142"/>
      <c r="L104" s="785"/>
      <c r="M104" s="142"/>
      <c r="N104" s="142"/>
      <c r="O104" s="142"/>
      <c r="P104" s="142"/>
      <c r="Q104" s="785"/>
      <c r="R104" s="785"/>
      <c r="S104" s="142"/>
      <c r="T104" s="196"/>
      <c r="U104" s="196"/>
      <c r="V104" s="139"/>
      <c r="W104" s="593">
        <f t="shared" si="762"/>
        <v>0</v>
      </c>
      <c r="X104" s="593">
        <f t="shared" si="763"/>
        <v>0</v>
      </c>
      <c r="Y104" s="593">
        <f t="shared" si="764"/>
        <v>0</v>
      </c>
      <c r="Z104" s="142"/>
      <c r="AA104" s="142"/>
      <c r="AB104" s="142"/>
      <c r="AC104" s="142"/>
      <c r="AD104" s="142"/>
      <c r="AE104" s="142"/>
      <c r="AF104" s="196"/>
      <c r="AG104" s="196"/>
      <c r="AH104" s="139"/>
      <c r="AI104" s="142"/>
      <c r="AJ104" s="142"/>
      <c r="AK104" s="142"/>
      <c r="AL104" s="142"/>
      <c r="AM104" s="142"/>
      <c r="AN104" s="142"/>
      <c r="AO104" s="196"/>
      <c r="AP104" s="196"/>
      <c r="AQ104" s="139"/>
      <c r="AR104" s="142"/>
      <c r="AS104" s="142"/>
      <c r="AT104" s="142"/>
      <c r="AU104" s="142"/>
      <c r="AV104" s="142"/>
      <c r="AW104" s="142"/>
      <c r="AX104" s="196"/>
      <c r="AY104" s="196"/>
      <c r="AZ104" s="139"/>
      <c r="BA104" s="142"/>
      <c r="BB104" s="142"/>
      <c r="BC104" s="142"/>
      <c r="BD104" s="142"/>
      <c r="BE104" s="142"/>
      <c r="BF104" s="142"/>
      <c r="BG104" s="196"/>
      <c r="BH104" s="196"/>
      <c r="BI104" s="139"/>
      <c r="BJ104" s="142"/>
      <c r="BK104" s="142"/>
      <c r="BL104" s="142"/>
      <c r="BM104" s="142"/>
      <c r="BN104" s="142"/>
      <c r="BO104" s="142"/>
      <c r="BP104" s="196"/>
      <c r="BQ104" s="196"/>
      <c r="BR104" s="139"/>
      <c r="BS104" s="142"/>
      <c r="BT104" s="142"/>
      <c r="BU104" s="142"/>
      <c r="BV104" s="142"/>
      <c r="BW104" s="142"/>
      <c r="BX104" s="142"/>
      <c r="BY104" s="196"/>
      <c r="BZ104" s="196"/>
      <c r="CA104" s="139"/>
      <c r="CB104" s="142"/>
      <c r="CC104" s="142"/>
      <c r="CD104" s="142"/>
      <c r="CE104" s="142"/>
      <c r="CF104" s="142"/>
      <c r="CG104" s="142"/>
      <c r="CH104" s="196"/>
      <c r="CI104" s="196"/>
      <c r="CJ104" s="139"/>
      <c r="CK104" s="142"/>
      <c r="CL104" s="142"/>
      <c r="CM104" s="142"/>
      <c r="CN104" s="142"/>
      <c r="CO104" s="142"/>
      <c r="CP104" s="142"/>
      <c r="CQ104" s="196"/>
      <c r="CR104" s="196"/>
      <c r="CS104" s="139"/>
      <c r="CT104" s="139"/>
      <c r="CU104" s="142"/>
      <c r="CV104" s="139"/>
      <c r="CW104" s="139"/>
      <c r="CX104" s="209"/>
      <c r="CY104" s="209"/>
    </row>
    <row r="105" spans="1:103" ht="15.75" customHeight="1" thickBot="1">
      <c r="A105" s="139"/>
      <c r="B105" s="186"/>
      <c r="C105" s="139" t="s">
        <v>293</v>
      </c>
      <c r="D105" s="249"/>
      <c r="E105" s="250"/>
      <c r="F105" s="251">
        <f>F108+F189+F333+F388+F465</f>
        <v>0</v>
      </c>
      <c r="G105" s="184"/>
      <c r="H105" s="183"/>
      <c r="I105" s="183"/>
      <c r="J105" s="251">
        <f>J108+J189+J333+J388+J465</f>
        <v>3078903.575507856</v>
      </c>
      <c r="K105" s="249"/>
      <c r="L105" s="250"/>
      <c r="M105" s="251">
        <f>M108+M189+M333+M388+M465</f>
        <v>2969102.5638948916</v>
      </c>
      <c r="N105" s="249"/>
      <c r="O105" s="250"/>
      <c r="P105" s="251">
        <f>P108+P189+P333+P388+P465</f>
        <v>0</v>
      </c>
      <c r="Q105" s="791"/>
      <c r="R105" s="791"/>
      <c r="S105" s="251">
        <f>S108+S189+S333+S388+S465</f>
        <v>423010.77903661039</v>
      </c>
      <c r="T105" s="259"/>
      <c r="U105" s="250"/>
      <c r="V105" s="251">
        <f>V108+V189+V333+V388+V465</f>
        <v>402609.6123320451</v>
      </c>
      <c r="W105" s="593">
        <f t="shared" si="762"/>
        <v>0</v>
      </c>
      <c r="X105" s="593">
        <f t="shared" si="763"/>
        <v>0</v>
      </c>
      <c r="Y105" s="593">
        <f t="shared" si="764"/>
        <v>-20401.166704565287</v>
      </c>
      <c r="Z105" s="249"/>
      <c r="AA105" s="250"/>
      <c r="AB105" s="251">
        <f>AB108+AB189+AB333+AB388+AB465</f>
        <v>0</v>
      </c>
      <c r="AC105" s="183"/>
      <c r="AD105" s="183"/>
      <c r="AE105" s="251">
        <f>AE108+AE189+AE333+AE388+AE465</f>
        <v>423010.77903661039</v>
      </c>
      <c r="AF105" s="259"/>
      <c r="AG105" s="250"/>
      <c r="AH105" s="251">
        <f>AH108+AH189+AH333+AH388+AH465</f>
        <v>402609.6123320451</v>
      </c>
      <c r="AI105" s="249"/>
      <c r="AJ105" s="250"/>
      <c r="AK105" s="251">
        <f>AK108+AK189+AK333+AK388+AK465</f>
        <v>0</v>
      </c>
      <c r="AL105" s="183"/>
      <c r="AM105" s="183"/>
      <c r="AN105" s="251">
        <f>AN108+AN189+AN333+AN388+AN465</f>
        <v>423010.77903661039</v>
      </c>
      <c r="AO105" s="259"/>
      <c r="AP105" s="250"/>
      <c r="AQ105" s="251">
        <f>AQ108+AQ189+AQ333+AQ388+AQ465</f>
        <v>402609.6123320451</v>
      </c>
      <c r="AR105" s="249"/>
      <c r="AS105" s="250"/>
      <c r="AT105" s="251">
        <f>AT108+AT189+AT333+AT388+AT465</f>
        <v>0</v>
      </c>
      <c r="AU105" s="183"/>
      <c r="AV105" s="183"/>
      <c r="AW105" s="251">
        <f>AW108+AW189+AW333+AW388+AW465</f>
        <v>423010.77903661039</v>
      </c>
      <c r="AX105" s="259"/>
      <c r="AY105" s="250"/>
      <c r="AZ105" s="251">
        <f>AZ108+AZ189+AZ333+AZ388+AZ465</f>
        <v>402609.6123320451</v>
      </c>
      <c r="BA105" s="249"/>
      <c r="BB105" s="250"/>
      <c r="BC105" s="251">
        <f>BC108+BC189+BC333+BC388+BC465</f>
        <v>0</v>
      </c>
      <c r="BD105" s="183"/>
      <c r="BE105" s="183"/>
      <c r="BF105" s="251">
        <f>BF108+BF189+BF333+BF388+BF465</f>
        <v>693430.2296807071</v>
      </c>
      <c r="BG105" s="259"/>
      <c r="BH105" s="250"/>
      <c r="BI105" s="251">
        <f>BI108+BI189+BI333+BI388+BI465</f>
        <v>679332.05728335562</v>
      </c>
      <c r="BJ105" s="249"/>
      <c r="BK105" s="250"/>
      <c r="BL105" s="251">
        <f>BL108+BL189+BL333+BL388+BL465</f>
        <v>0</v>
      </c>
      <c r="BM105" s="183"/>
      <c r="BN105" s="183"/>
      <c r="BO105" s="251">
        <f>BO108+BO189+BO333+BO388+BO465</f>
        <v>693430.2296807071</v>
      </c>
      <c r="BP105" s="259"/>
      <c r="BQ105" s="250"/>
      <c r="BR105" s="251">
        <f>BR108+BR189+BR333+BR388+BR465</f>
        <v>679332.05728335562</v>
      </c>
      <c r="BS105" s="249"/>
      <c r="BT105" s="250"/>
      <c r="BU105" s="251">
        <f>BU108+BU189+BU333+BU388+BU465</f>
        <v>0</v>
      </c>
      <c r="BV105" s="183"/>
      <c r="BW105" s="183"/>
      <c r="BX105" s="251">
        <f>BX108+BX189+BX333+BX388+BX465</f>
        <v>0</v>
      </c>
      <c r="BY105" s="259"/>
      <c r="BZ105" s="250"/>
      <c r="CA105" s="251">
        <f>CA108+CA189+CA333+CA388+CA465</f>
        <v>0</v>
      </c>
      <c r="CB105" s="249"/>
      <c r="CC105" s="250"/>
      <c r="CD105" s="251">
        <f>CD108+CD189+CD333+CD388+CD465</f>
        <v>0</v>
      </c>
      <c r="CE105" s="183"/>
      <c r="CF105" s="183"/>
      <c r="CG105" s="251">
        <f>CG108+CG189+CG333+CG388+CG465</f>
        <v>0</v>
      </c>
      <c r="CH105" s="259"/>
      <c r="CI105" s="250"/>
      <c r="CJ105" s="251">
        <f>CJ108+CJ189+CJ333+CJ388+CJ465</f>
        <v>0</v>
      </c>
      <c r="CK105" s="249"/>
      <c r="CL105" s="250"/>
      <c r="CM105" s="251">
        <f>CM108+CM189+CM333+CM388+CM465</f>
        <v>0</v>
      </c>
      <c r="CN105" s="183"/>
      <c r="CO105" s="183"/>
      <c r="CP105" s="251">
        <f>CP108+CP189+CP333+CP388+CP465</f>
        <v>0</v>
      </c>
      <c r="CQ105" s="259"/>
      <c r="CR105" s="250"/>
      <c r="CS105" s="251">
        <f>CS108+CS189+CS333+CS388+CS465</f>
        <v>0</v>
      </c>
      <c r="CT105" s="139"/>
      <c r="CU105" s="183"/>
      <c r="CV105" s="187"/>
      <c r="CW105" s="139"/>
      <c r="CX105" s="242"/>
      <c r="CY105" s="242"/>
    </row>
    <row r="106" spans="1:103" ht="15.75" customHeight="1">
      <c r="A106" s="138"/>
      <c r="B106" s="1065" t="s">
        <v>273</v>
      </c>
      <c r="C106" s="1062" t="s">
        <v>274</v>
      </c>
      <c r="D106" s="1009" t="str">
        <f>AFEstatPref</f>
        <v>Historical</v>
      </c>
      <c r="E106" s="1010"/>
      <c r="F106" s="1011"/>
      <c r="G106" s="1041" t="str">
        <f>AFEstatSlc</f>
        <v>Proposed Original</v>
      </c>
      <c r="H106" s="1015"/>
      <c r="I106" s="1015"/>
      <c r="J106" s="1042"/>
      <c r="K106" s="1020" t="s">
        <v>275</v>
      </c>
      <c r="L106" s="1020"/>
      <c r="M106" s="1039"/>
      <c r="N106" s="1009" t="str">
        <f>AFEstatPref</f>
        <v>Historical</v>
      </c>
      <c r="O106" s="1010"/>
      <c r="P106" s="1011"/>
      <c r="Q106" s="1015" t="str">
        <f>AFEstatSlc</f>
        <v>Proposed Original</v>
      </c>
      <c r="R106" s="1015"/>
      <c r="S106" s="1016"/>
      <c r="T106" s="1019" t="s">
        <v>275</v>
      </c>
      <c r="U106" s="1020"/>
      <c r="V106" s="1021"/>
      <c r="W106" s="593">
        <f t="shared" si="762"/>
        <v>0</v>
      </c>
      <c r="X106" s="593">
        <f t="shared" si="763"/>
        <v>0</v>
      </c>
      <c r="Y106" s="593">
        <f t="shared" si="764"/>
        <v>0</v>
      </c>
      <c r="Z106" s="1009" t="str">
        <f>AFEstatPref</f>
        <v>Historical</v>
      </c>
      <c r="AA106" s="1010"/>
      <c r="AB106" s="1011"/>
      <c r="AC106" s="1015" t="str">
        <f>AFEstatSlc</f>
        <v>Proposed Original</v>
      </c>
      <c r="AD106" s="1015"/>
      <c r="AE106" s="1016"/>
      <c r="AF106" s="1019" t="s">
        <v>275</v>
      </c>
      <c r="AG106" s="1020"/>
      <c r="AH106" s="1021"/>
      <c r="AI106" s="1009" t="str">
        <f>AFEstatPref</f>
        <v>Historical</v>
      </c>
      <c r="AJ106" s="1010"/>
      <c r="AK106" s="1011"/>
      <c r="AL106" s="1015" t="str">
        <f>AFEstatSlc</f>
        <v>Proposed Original</v>
      </c>
      <c r="AM106" s="1015"/>
      <c r="AN106" s="1016"/>
      <c r="AO106" s="1019" t="s">
        <v>275</v>
      </c>
      <c r="AP106" s="1020"/>
      <c r="AQ106" s="1021"/>
      <c r="AR106" s="1009" t="str">
        <f>AFEstatPref</f>
        <v>Historical</v>
      </c>
      <c r="AS106" s="1010"/>
      <c r="AT106" s="1011"/>
      <c r="AU106" s="1015" t="str">
        <f>AFEstatSlc</f>
        <v>Proposed Original</v>
      </c>
      <c r="AV106" s="1015"/>
      <c r="AW106" s="1016"/>
      <c r="AX106" s="1019" t="s">
        <v>275</v>
      </c>
      <c r="AY106" s="1020"/>
      <c r="AZ106" s="1021"/>
      <c r="BA106" s="1009" t="str">
        <f>AFEstatPref</f>
        <v>Historical</v>
      </c>
      <c r="BB106" s="1010"/>
      <c r="BC106" s="1011"/>
      <c r="BD106" s="1015" t="str">
        <f>AFEstatSlc</f>
        <v>Proposed Original</v>
      </c>
      <c r="BE106" s="1015"/>
      <c r="BF106" s="1016"/>
      <c r="BG106" s="1019" t="s">
        <v>275</v>
      </c>
      <c r="BH106" s="1020"/>
      <c r="BI106" s="1021"/>
      <c r="BJ106" s="1009" t="str">
        <f>AFEstatPref</f>
        <v>Historical</v>
      </c>
      <c r="BK106" s="1010"/>
      <c r="BL106" s="1011"/>
      <c r="BM106" s="1015" t="str">
        <f>AFEstatSlc</f>
        <v>Proposed Original</v>
      </c>
      <c r="BN106" s="1015"/>
      <c r="BO106" s="1016"/>
      <c r="BP106" s="1019" t="s">
        <v>275</v>
      </c>
      <c r="BQ106" s="1020"/>
      <c r="BR106" s="1021"/>
      <c r="BS106" s="1009" t="str">
        <f>AFEstatPref</f>
        <v>Historical</v>
      </c>
      <c r="BT106" s="1010"/>
      <c r="BU106" s="1011"/>
      <c r="BV106" s="1015" t="str">
        <f>AFEstatSlc</f>
        <v>Proposed Original</v>
      </c>
      <c r="BW106" s="1015"/>
      <c r="BX106" s="1016"/>
      <c r="BY106" s="1019" t="s">
        <v>275</v>
      </c>
      <c r="BZ106" s="1020"/>
      <c r="CA106" s="1021"/>
      <c r="CB106" s="1009" t="str">
        <f>AFEstatPref</f>
        <v>Historical</v>
      </c>
      <c r="CC106" s="1010"/>
      <c r="CD106" s="1011"/>
      <c r="CE106" s="1015" t="str">
        <f>AFEstatSlc</f>
        <v>Proposed Original</v>
      </c>
      <c r="CF106" s="1015"/>
      <c r="CG106" s="1016"/>
      <c r="CH106" s="1019" t="s">
        <v>275</v>
      </c>
      <c r="CI106" s="1020"/>
      <c r="CJ106" s="1021"/>
      <c r="CK106" s="1009" t="str">
        <f>AFEstatPref</f>
        <v>Historical</v>
      </c>
      <c r="CL106" s="1010"/>
      <c r="CM106" s="1011"/>
      <c r="CN106" s="1015" t="str">
        <f>AFEstatSlc</f>
        <v>Proposed Original</v>
      </c>
      <c r="CO106" s="1015"/>
      <c r="CP106" s="1016"/>
      <c r="CQ106" s="1019" t="s">
        <v>275</v>
      </c>
      <c r="CR106" s="1020"/>
      <c r="CS106" s="1021"/>
      <c r="CT106" s="214"/>
      <c r="CU106" s="1051" t="s">
        <v>276</v>
      </c>
      <c r="CV106" s="1052"/>
      <c r="CW106" s="214"/>
      <c r="CX106" s="1058" t="s">
        <v>277</v>
      </c>
      <c r="CY106" s="1055" t="s">
        <v>278</v>
      </c>
    </row>
    <row r="107" spans="1:103" ht="15.75" customHeight="1" thickBot="1">
      <c r="A107" s="139"/>
      <c r="B107" s="1059"/>
      <c r="C107" s="1063"/>
      <c r="D107" s="1012"/>
      <c r="E107" s="1013"/>
      <c r="F107" s="1014"/>
      <c r="G107" s="1043"/>
      <c r="H107" s="1017"/>
      <c r="I107" s="1017"/>
      <c r="J107" s="1044"/>
      <c r="K107" s="1023"/>
      <c r="L107" s="1023"/>
      <c r="M107" s="1040"/>
      <c r="N107" s="1012"/>
      <c r="O107" s="1013"/>
      <c r="P107" s="1014"/>
      <c r="Q107" s="1017"/>
      <c r="R107" s="1017"/>
      <c r="S107" s="1018"/>
      <c r="T107" s="1022"/>
      <c r="U107" s="1023"/>
      <c r="V107" s="1024"/>
      <c r="W107" s="593">
        <f t="shared" si="762"/>
        <v>0</v>
      </c>
      <c r="X107" s="593">
        <f t="shared" si="763"/>
        <v>0</v>
      </c>
      <c r="Y107" s="593">
        <f t="shared" si="764"/>
        <v>0</v>
      </c>
      <c r="Z107" s="1012"/>
      <c r="AA107" s="1013"/>
      <c r="AB107" s="1014"/>
      <c r="AC107" s="1017"/>
      <c r="AD107" s="1017"/>
      <c r="AE107" s="1018"/>
      <c r="AF107" s="1022"/>
      <c r="AG107" s="1023"/>
      <c r="AH107" s="1024"/>
      <c r="AI107" s="1012"/>
      <c r="AJ107" s="1013"/>
      <c r="AK107" s="1014"/>
      <c r="AL107" s="1017"/>
      <c r="AM107" s="1017"/>
      <c r="AN107" s="1018"/>
      <c r="AO107" s="1022"/>
      <c r="AP107" s="1023"/>
      <c r="AQ107" s="1024"/>
      <c r="AR107" s="1012"/>
      <c r="AS107" s="1013"/>
      <c r="AT107" s="1014"/>
      <c r="AU107" s="1017"/>
      <c r="AV107" s="1017"/>
      <c r="AW107" s="1018"/>
      <c r="AX107" s="1022"/>
      <c r="AY107" s="1023"/>
      <c r="AZ107" s="1024"/>
      <c r="BA107" s="1012"/>
      <c r="BB107" s="1013"/>
      <c r="BC107" s="1014"/>
      <c r="BD107" s="1017"/>
      <c r="BE107" s="1017"/>
      <c r="BF107" s="1018"/>
      <c r="BG107" s="1022"/>
      <c r="BH107" s="1023"/>
      <c r="BI107" s="1024"/>
      <c r="BJ107" s="1012"/>
      <c r="BK107" s="1013"/>
      <c r="BL107" s="1014"/>
      <c r="BM107" s="1017"/>
      <c r="BN107" s="1017"/>
      <c r="BO107" s="1018"/>
      <c r="BP107" s="1022"/>
      <c r="BQ107" s="1023"/>
      <c r="BR107" s="1024"/>
      <c r="BS107" s="1012"/>
      <c r="BT107" s="1013"/>
      <c r="BU107" s="1014"/>
      <c r="BV107" s="1017"/>
      <c r="BW107" s="1017"/>
      <c r="BX107" s="1018"/>
      <c r="BY107" s="1022"/>
      <c r="BZ107" s="1023"/>
      <c r="CA107" s="1024"/>
      <c r="CB107" s="1012"/>
      <c r="CC107" s="1013"/>
      <c r="CD107" s="1014"/>
      <c r="CE107" s="1017"/>
      <c r="CF107" s="1017"/>
      <c r="CG107" s="1018"/>
      <c r="CH107" s="1022"/>
      <c r="CI107" s="1023"/>
      <c r="CJ107" s="1024"/>
      <c r="CK107" s="1012"/>
      <c r="CL107" s="1013"/>
      <c r="CM107" s="1014"/>
      <c r="CN107" s="1017"/>
      <c r="CO107" s="1017"/>
      <c r="CP107" s="1018"/>
      <c r="CQ107" s="1022"/>
      <c r="CR107" s="1023"/>
      <c r="CS107" s="1024"/>
      <c r="CT107" s="139"/>
      <c r="CU107" s="261" t="s">
        <v>279</v>
      </c>
      <c r="CV107" s="262" t="s">
        <v>280</v>
      </c>
      <c r="CW107" s="139"/>
      <c r="CX107" s="1064"/>
      <c r="CY107" s="1061"/>
    </row>
    <row r="108" spans="1:103" ht="15.75" customHeight="1">
      <c r="A108" s="139"/>
      <c r="B108" s="252">
        <v>10</v>
      </c>
      <c r="C108" s="253" t="s">
        <v>294</v>
      </c>
      <c r="D108" s="254"/>
      <c r="E108" s="255"/>
      <c r="F108" s="256">
        <f>F109+F123+F137+F148+F162+F176</f>
        <v>0</v>
      </c>
      <c r="G108" s="257"/>
      <c r="H108" s="255"/>
      <c r="I108" s="255"/>
      <c r="J108" s="256">
        <f>+J109+J123+J137+J148+J162+J176</f>
        <v>363859.95418098511</v>
      </c>
      <c r="K108" s="254"/>
      <c r="L108" s="793"/>
      <c r="M108" s="256">
        <f>M109+M123+M137+M148+M162+M176</f>
        <v>359493.08976502274</v>
      </c>
      <c r="N108" s="254"/>
      <c r="O108" s="255"/>
      <c r="P108" s="256">
        <f>P109+P123+P137+P148+P162+P176</f>
        <v>0</v>
      </c>
      <c r="Q108" s="793"/>
      <c r="R108" s="793"/>
      <c r="S108" s="256">
        <f>S109+S123+S137+S148+S162+S176</f>
        <v>59049.236827033223</v>
      </c>
      <c r="T108" s="254"/>
      <c r="U108" s="255"/>
      <c r="V108" s="256">
        <f>V109+V123+V137+V148+V162+V176</f>
        <v>58322.564592620976</v>
      </c>
      <c r="W108" s="593">
        <f t="shared" si="762"/>
        <v>0</v>
      </c>
      <c r="X108" s="593">
        <f t="shared" si="763"/>
        <v>0</v>
      </c>
      <c r="Y108" s="593">
        <f t="shared" si="764"/>
        <v>-726.67223441224633</v>
      </c>
      <c r="Z108" s="254"/>
      <c r="AA108" s="255"/>
      <c r="AB108" s="256">
        <f>AB109+AB123+AB137+AB148+AB162+AB176</f>
        <v>0</v>
      </c>
      <c r="AC108" s="255"/>
      <c r="AD108" s="255"/>
      <c r="AE108" s="256">
        <f>AE109+AE123+AE137+AE148+AE162+AE176</f>
        <v>59049.236827033223</v>
      </c>
      <c r="AF108" s="254"/>
      <c r="AG108" s="255"/>
      <c r="AH108" s="256">
        <f>AH109+AH123+AH137+AH148+AH162+AH176</f>
        <v>58322.564592620976</v>
      </c>
      <c r="AI108" s="254"/>
      <c r="AJ108" s="255"/>
      <c r="AK108" s="256">
        <f>AK109+AK123+AK137+AK148+AK162+AK176</f>
        <v>0</v>
      </c>
      <c r="AL108" s="255"/>
      <c r="AM108" s="255"/>
      <c r="AN108" s="256">
        <f>AN109+AN123+AN137+AN148+AN162+AN176</f>
        <v>59049.236827033223</v>
      </c>
      <c r="AO108" s="254"/>
      <c r="AP108" s="255"/>
      <c r="AQ108" s="256">
        <f>AQ109+AQ123+AQ137+AQ148+AQ162+AQ176</f>
        <v>58322.564592620976</v>
      </c>
      <c r="AR108" s="254"/>
      <c r="AS108" s="255"/>
      <c r="AT108" s="256">
        <f>AT109+AT123+AT137+AT148+AT162+AT176</f>
        <v>0</v>
      </c>
      <c r="AU108" s="255"/>
      <c r="AV108" s="255"/>
      <c r="AW108" s="256">
        <f>AW109+AW123+AW137+AW148+AW162+AW176</f>
        <v>59049.236827033223</v>
      </c>
      <c r="AX108" s="254"/>
      <c r="AY108" s="255"/>
      <c r="AZ108" s="256">
        <f>AZ109+AZ123+AZ137+AZ148+AZ162+AZ176</f>
        <v>58322.564592620976</v>
      </c>
      <c r="BA108" s="254"/>
      <c r="BB108" s="255"/>
      <c r="BC108" s="256">
        <f>BC109+BC123+BC137+BC148+BC162+BC176</f>
        <v>0</v>
      </c>
      <c r="BD108" s="255"/>
      <c r="BE108" s="255"/>
      <c r="BF108" s="256">
        <f>BF109+BF123+BF137+BF148+BF162+BF176</f>
        <v>63831.503436426123</v>
      </c>
      <c r="BG108" s="254"/>
      <c r="BH108" s="255"/>
      <c r="BI108" s="256">
        <f>BI109+BI123+BI137+BI148+BI162+BI176</f>
        <v>63101.415697269433</v>
      </c>
      <c r="BJ108" s="254"/>
      <c r="BK108" s="255"/>
      <c r="BL108" s="256">
        <f>BL109+BL123+BL137+BL148+BL162+BL176</f>
        <v>0</v>
      </c>
      <c r="BM108" s="255"/>
      <c r="BN108" s="255"/>
      <c r="BO108" s="256">
        <f>BO109+BO123+BO137+BO148+BO162+BO176</f>
        <v>63831.503436426123</v>
      </c>
      <c r="BP108" s="254"/>
      <c r="BQ108" s="255"/>
      <c r="BR108" s="256">
        <f>BR109+BR123+BR137+BR148+BR162+BR176</f>
        <v>63101.415697269433</v>
      </c>
      <c r="BS108" s="254"/>
      <c r="BT108" s="255"/>
      <c r="BU108" s="256">
        <f>BU109+BU123+BU137+BU148+BU162+BU176</f>
        <v>0</v>
      </c>
      <c r="BV108" s="255"/>
      <c r="BW108" s="255"/>
      <c r="BX108" s="256">
        <f>BX109+BX123+BX137+BX148+BX162+BX176</f>
        <v>0</v>
      </c>
      <c r="BY108" s="254"/>
      <c r="BZ108" s="255"/>
      <c r="CA108" s="256">
        <f>CA109+CA123+CA137+CA148+CA162+CA176</f>
        <v>0</v>
      </c>
      <c r="CB108" s="254"/>
      <c r="CC108" s="255"/>
      <c r="CD108" s="256">
        <f>CD109+CD123+CD137+CD148+CD162+CD176</f>
        <v>0</v>
      </c>
      <c r="CE108" s="255"/>
      <c r="CF108" s="255"/>
      <c r="CG108" s="256">
        <f>CG109+CG123+CG137+CG148+CG162+CG176</f>
        <v>0</v>
      </c>
      <c r="CH108" s="254"/>
      <c r="CI108" s="255"/>
      <c r="CJ108" s="256">
        <f>CJ109+CJ123+CJ137+CJ148+CJ162+CJ176</f>
        <v>0</v>
      </c>
      <c r="CK108" s="254"/>
      <c r="CL108" s="255"/>
      <c r="CM108" s="256">
        <f>CM109+CM123+CM137+CM148+CM162+CM176</f>
        <v>0</v>
      </c>
      <c r="CN108" s="255"/>
      <c r="CO108" s="255"/>
      <c r="CP108" s="256">
        <f>CP109+CP123+CP137+CP148+CP162+CP176</f>
        <v>0</v>
      </c>
      <c r="CQ108" s="254"/>
      <c r="CR108" s="255"/>
      <c r="CS108" s="256">
        <f>CS109+CS123+CS137+CS148+CS162+CS176</f>
        <v>0</v>
      </c>
      <c r="CT108" s="139"/>
      <c r="CU108" s="264"/>
      <c r="CV108" s="265"/>
      <c r="CW108" s="139"/>
      <c r="CX108" s="266"/>
      <c r="CY108" s="267"/>
    </row>
    <row r="109" spans="1:103" ht="15.75" customHeight="1">
      <c r="A109" s="138"/>
      <c r="B109" s="149">
        <v>11</v>
      </c>
      <c r="C109" s="150" t="s">
        <v>295</v>
      </c>
      <c r="D109" s="151" t="s">
        <v>283</v>
      </c>
      <c r="E109" s="152" t="s">
        <v>284</v>
      </c>
      <c r="F109" s="153">
        <f>SUM(F110:F119)</f>
        <v>0</v>
      </c>
      <c r="G109" s="154" t="s">
        <v>285</v>
      </c>
      <c r="H109" s="152" t="s">
        <v>283</v>
      </c>
      <c r="I109" s="152" t="s">
        <v>284</v>
      </c>
      <c r="J109" s="153">
        <f>SUM(J110:J119)</f>
        <v>0</v>
      </c>
      <c r="K109" s="151" t="s">
        <v>283</v>
      </c>
      <c r="L109" s="787" t="s">
        <v>284</v>
      </c>
      <c r="M109" s="153">
        <f>SUM(M110:M119)</f>
        <v>0</v>
      </c>
      <c r="N109" s="151" t="s">
        <v>283</v>
      </c>
      <c r="O109" s="152" t="s">
        <v>284</v>
      </c>
      <c r="P109" s="153">
        <f>SUM(P110:P119)</f>
        <v>0</v>
      </c>
      <c r="Q109" s="787" t="s">
        <v>283</v>
      </c>
      <c r="R109" s="787" t="s">
        <v>284</v>
      </c>
      <c r="S109" s="153">
        <f>SUM(S110:S119)</f>
        <v>0</v>
      </c>
      <c r="T109" s="204" t="s">
        <v>283</v>
      </c>
      <c r="U109" s="205" t="s">
        <v>284</v>
      </c>
      <c r="V109" s="153">
        <f>SUM(V110:V119)</f>
        <v>0</v>
      </c>
      <c r="W109" s="593">
        <f t="shared" si="762"/>
        <v>0</v>
      </c>
      <c r="X109" s="593">
        <f t="shared" si="763"/>
        <v>0</v>
      </c>
      <c r="Y109" s="593">
        <f t="shared" si="764"/>
        <v>0</v>
      </c>
      <c r="Z109" s="151" t="s">
        <v>283</v>
      </c>
      <c r="AA109" s="152" t="s">
        <v>284</v>
      </c>
      <c r="AB109" s="153">
        <f>SUM(AB110:AB119)</f>
        <v>0</v>
      </c>
      <c r="AC109" s="152" t="s">
        <v>283</v>
      </c>
      <c r="AD109" s="152" t="s">
        <v>284</v>
      </c>
      <c r="AE109" s="153">
        <f>SUM(AE110:AE119)</f>
        <v>0</v>
      </c>
      <c r="AF109" s="204" t="s">
        <v>283</v>
      </c>
      <c r="AG109" s="205" t="s">
        <v>284</v>
      </c>
      <c r="AH109" s="153">
        <f>SUM(AH110:AH119)</f>
        <v>0</v>
      </c>
      <c r="AI109" s="151" t="s">
        <v>283</v>
      </c>
      <c r="AJ109" s="152" t="s">
        <v>284</v>
      </c>
      <c r="AK109" s="153">
        <f>SUM(AK110:AK119)</f>
        <v>0</v>
      </c>
      <c r="AL109" s="152" t="s">
        <v>283</v>
      </c>
      <c r="AM109" s="152" t="s">
        <v>284</v>
      </c>
      <c r="AN109" s="153">
        <f>SUM(AN110:AN119)</f>
        <v>0</v>
      </c>
      <c r="AO109" s="204" t="s">
        <v>283</v>
      </c>
      <c r="AP109" s="205" t="s">
        <v>284</v>
      </c>
      <c r="AQ109" s="153">
        <f>SUM(AQ110:AQ119)</f>
        <v>0</v>
      </c>
      <c r="AR109" s="151" t="s">
        <v>283</v>
      </c>
      <c r="AS109" s="152" t="s">
        <v>284</v>
      </c>
      <c r="AT109" s="153">
        <f>SUM(AT110:AT119)</f>
        <v>0</v>
      </c>
      <c r="AU109" s="152" t="s">
        <v>283</v>
      </c>
      <c r="AV109" s="152" t="s">
        <v>284</v>
      </c>
      <c r="AW109" s="153">
        <f>SUM(AW110:AW119)</f>
        <v>0</v>
      </c>
      <c r="AX109" s="204" t="s">
        <v>283</v>
      </c>
      <c r="AY109" s="205" t="s">
        <v>284</v>
      </c>
      <c r="AZ109" s="153">
        <f>SUM(AZ110:AZ119)</f>
        <v>0</v>
      </c>
      <c r="BA109" s="151" t="s">
        <v>283</v>
      </c>
      <c r="BB109" s="152" t="s">
        <v>284</v>
      </c>
      <c r="BC109" s="153">
        <f>SUM(BC110:BC119)</f>
        <v>0</v>
      </c>
      <c r="BD109" s="152" t="s">
        <v>283</v>
      </c>
      <c r="BE109" s="152" t="s">
        <v>284</v>
      </c>
      <c r="BF109" s="153">
        <f>SUM(BF110:BF119)</f>
        <v>0</v>
      </c>
      <c r="BG109" s="204" t="s">
        <v>283</v>
      </c>
      <c r="BH109" s="205" t="s">
        <v>284</v>
      </c>
      <c r="BI109" s="153">
        <f>SUM(BI110:BI119)</f>
        <v>0</v>
      </c>
      <c r="BJ109" s="151" t="s">
        <v>283</v>
      </c>
      <c r="BK109" s="152" t="s">
        <v>284</v>
      </c>
      <c r="BL109" s="153">
        <f>SUM(BL110:BL119)</f>
        <v>0</v>
      </c>
      <c r="BM109" s="152" t="s">
        <v>283</v>
      </c>
      <c r="BN109" s="152" t="s">
        <v>284</v>
      </c>
      <c r="BO109" s="153">
        <f>SUM(BO110:BO119)</f>
        <v>0</v>
      </c>
      <c r="BP109" s="204" t="s">
        <v>283</v>
      </c>
      <c r="BQ109" s="205" t="s">
        <v>284</v>
      </c>
      <c r="BR109" s="153">
        <f>SUM(BR110:BR119)</f>
        <v>0</v>
      </c>
      <c r="BS109" s="151" t="s">
        <v>283</v>
      </c>
      <c r="BT109" s="152" t="s">
        <v>284</v>
      </c>
      <c r="BU109" s="153">
        <f>SUM(BU110:BU119)</f>
        <v>0</v>
      </c>
      <c r="BV109" s="152" t="s">
        <v>283</v>
      </c>
      <c r="BW109" s="152" t="s">
        <v>284</v>
      </c>
      <c r="BX109" s="153">
        <f>SUM(BX110:BX119)</f>
        <v>0</v>
      </c>
      <c r="BY109" s="204" t="s">
        <v>283</v>
      </c>
      <c r="BZ109" s="205" t="s">
        <v>284</v>
      </c>
      <c r="CA109" s="153">
        <f>SUM(CA110:CA119)</f>
        <v>0</v>
      </c>
      <c r="CB109" s="151" t="s">
        <v>283</v>
      </c>
      <c r="CC109" s="152" t="s">
        <v>284</v>
      </c>
      <c r="CD109" s="153">
        <f>SUM(CD110:CD119)</f>
        <v>0</v>
      </c>
      <c r="CE109" s="152" t="s">
        <v>283</v>
      </c>
      <c r="CF109" s="152" t="s">
        <v>284</v>
      </c>
      <c r="CG109" s="153">
        <f>SUM(CG110:CG119)</f>
        <v>0</v>
      </c>
      <c r="CH109" s="204" t="s">
        <v>283</v>
      </c>
      <c r="CI109" s="205" t="s">
        <v>284</v>
      </c>
      <c r="CJ109" s="153">
        <f>SUM(CJ110:CJ119)</f>
        <v>0</v>
      </c>
      <c r="CK109" s="151" t="s">
        <v>283</v>
      </c>
      <c r="CL109" s="152" t="s">
        <v>284</v>
      </c>
      <c r="CM109" s="153">
        <f>SUM(CM110:CM119)</f>
        <v>0</v>
      </c>
      <c r="CN109" s="152" t="s">
        <v>283</v>
      </c>
      <c r="CO109" s="152" t="s">
        <v>284</v>
      </c>
      <c r="CP109" s="153">
        <f>SUM(CP110:CP119)</f>
        <v>0</v>
      </c>
      <c r="CQ109" s="204" t="s">
        <v>283</v>
      </c>
      <c r="CR109" s="205" t="s">
        <v>284</v>
      </c>
      <c r="CS109" s="153">
        <f>SUM(CS110:CS119)</f>
        <v>0</v>
      </c>
      <c r="CT109" s="196"/>
      <c r="CU109" s="268"/>
      <c r="CV109" s="269"/>
      <c r="CW109" s="196"/>
      <c r="CX109" s="270"/>
      <c r="CY109" s="271"/>
    </row>
    <row r="110" spans="1:103" ht="15.75" customHeight="1">
      <c r="A110" s="185"/>
      <c r="B110" s="156"/>
      <c r="C110" s="157" t="s">
        <v>538</v>
      </c>
      <c r="D110" s="158">
        <f t="shared" ref="D110:D119" si="765">N110+Z110+AI110+AR110+BS110</f>
        <v>0</v>
      </c>
      <c r="E110" s="159">
        <f>IFERROR(F110/D110,)</f>
        <v>0</v>
      </c>
      <c r="F110" s="160">
        <f>P110+AB110+AK110+AT110+BU110</f>
        <v>0</v>
      </c>
      <c r="G110" s="179"/>
      <c r="H110" s="159">
        <f t="shared" ref="H110:H119" si="766">Q110+AC110+AL110+AU110+BD110+BM110+BV110+CE110+CN110</f>
        <v>0</v>
      </c>
      <c r="I110" s="159">
        <f>IFERROR(J110/H110,)</f>
        <v>0</v>
      </c>
      <c r="J110" s="160">
        <f t="shared" ref="J110:K110" si="767">S110+AE110+AN110+AW110+BF110+BO110+BX110+CG110+CP110</f>
        <v>0</v>
      </c>
      <c r="K110" s="158">
        <f t="shared" si="767"/>
        <v>0</v>
      </c>
      <c r="L110" s="291">
        <f>IFERROR(M110/K110,)</f>
        <v>0</v>
      </c>
      <c r="M110" s="160">
        <f t="shared" ref="M110" si="768">V110+AH110+AQ110+AZ110+BI110+BR110+CA110+CJ110+CS110</f>
        <v>0</v>
      </c>
      <c r="N110" s="159">
        <v>0</v>
      </c>
      <c r="O110" s="159"/>
      <c r="P110" s="160">
        <f t="shared" ref="P110:P119" si="769">N110*O110</f>
        <v>0</v>
      </c>
      <c r="Q110" s="291">
        <v>0</v>
      </c>
      <c r="R110" s="291">
        <v>0</v>
      </c>
      <c r="S110" s="160">
        <f>Q110*R110</f>
        <v>0</v>
      </c>
      <c r="T110" s="159">
        <f t="shared" ref="T110:T118" si="770">Q110</f>
        <v>0</v>
      </c>
      <c r="U110" s="159">
        <f t="shared" ref="U110:U118" si="771">R110</f>
        <v>0</v>
      </c>
      <c r="V110" s="160">
        <f t="shared" ref="V110:V119" si="772">T110*U110</f>
        <v>0</v>
      </c>
      <c r="W110" s="593">
        <f t="shared" si="762"/>
        <v>0</v>
      </c>
      <c r="X110" s="593">
        <f t="shared" si="763"/>
        <v>0</v>
      </c>
      <c r="Y110" s="593">
        <f t="shared" si="764"/>
        <v>0</v>
      </c>
      <c r="Z110" s="159">
        <v>0</v>
      </c>
      <c r="AA110" s="159">
        <v>0</v>
      </c>
      <c r="AB110" s="160">
        <f t="shared" ref="AB110:AB119" si="773">Z110*AA110</f>
        <v>0</v>
      </c>
      <c r="AC110" s="159">
        <v>0</v>
      </c>
      <c r="AD110" s="159">
        <v>0</v>
      </c>
      <c r="AE110" s="160">
        <f t="shared" ref="AE110:AE119" si="774">AC110*AD110</f>
        <v>0</v>
      </c>
      <c r="AF110" s="159">
        <f>AC110</f>
        <v>0</v>
      </c>
      <c r="AG110" s="159">
        <f t="shared" ref="AG110:AG119" si="775">U110</f>
        <v>0</v>
      </c>
      <c r="AH110" s="160">
        <f t="shared" ref="AH110:AH119" si="776">AF110*AG110</f>
        <v>0</v>
      </c>
      <c r="AI110" s="159">
        <v>0</v>
      </c>
      <c r="AJ110" s="159">
        <v>0</v>
      </c>
      <c r="AK110" s="160">
        <f t="shared" ref="AK110:AK119" si="777">AI110*AJ110</f>
        <v>0</v>
      </c>
      <c r="AL110" s="159">
        <f>Q110</f>
        <v>0</v>
      </c>
      <c r="AM110" s="159">
        <f>R110</f>
        <v>0</v>
      </c>
      <c r="AN110" s="160">
        <f t="shared" ref="AN110:AN119" si="778">AL110*AM110</f>
        <v>0</v>
      </c>
      <c r="AO110" s="159">
        <f>AL110</f>
        <v>0</v>
      </c>
      <c r="AP110" s="159">
        <f t="shared" ref="AP110:AP119" si="779">AG110</f>
        <v>0</v>
      </c>
      <c r="AQ110" s="160">
        <f t="shared" ref="AQ110:AQ119" si="780">AO110*AP110</f>
        <v>0</v>
      </c>
      <c r="AR110" s="159">
        <v>0</v>
      </c>
      <c r="AS110" s="159">
        <v>0</v>
      </c>
      <c r="AT110" s="160">
        <f t="shared" ref="AT110:AT119" si="781">AR110*AS110</f>
        <v>0</v>
      </c>
      <c r="AU110" s="159">
        <v>0</v>
      </c>
      <c r="AV110" s="159">
        <f>R110</f>
        <v>0</v>
      </c>
      <c r="AW110" s="160">
        <f t="shared" ref="AW110:AW119" si="782">AU110*AV110</f>
        <v>0</v>
      </c>
      <c r="AX110" s="159">
        <v>0</v>
      </c>
      <c r="AY110" s="159">
        <f t="shared" ref="AY110:AY119" si="783">AP110</f>
        <v>0</v>
      </c>
      <c r="AZ110" s="160">
        <f t="shared" ref="AZ110:AZ119" si="784">AX110*AY110</f>
        <v>0</v>
      </c>
      <c r="BA110" s="159">
        <v>0</v>
      </c>
      <c r="BB110" s="159">
        <v>0</v>
      </c>
      <c r="BC110" s="160">
        <f t="shared" ref="BC110:BC119" si="785">BA110*BB110</f>
        <v>0</v>
      </c>
      <c r="BD110" s="159">
        <f>AU110</f>
        <v>0</v>
      </c>
      <c r="BE110" s="159">
        <f>AV110</f>
        <v>0</v>
      </c>
      <c r="BF110" s="160">
        <f t="shared" ref="BF110:BF119" si="786">BD110*BE110</f>
        <v>0</v>
      </c>
      <c r="BG110" s="159">
        <f>BD110</f>
        <v>0</v>
      </c>
      <c r="BH110" s="159">
        <f t="shared" ref="BH110:BH119" si="787">BE110</f>
        <v>0</v>
      </c>
      <c r="BI110" s="160">
        <f t="shared" ref="BI110:BI119" si="788">BG110*BH110</f>
        <v>0</v>
      </c>
      <c r="BJ110" s="159">
        <v>0</v>
      </c>
      <c r="BK110" s="159">
        <v>0</v>
      </c>
      <c r="BL110" s="160">
        <f t="shared" ref="BL110:BL119" si="789">BJ110*BK110</f>
        <v>0</v>
      </c>
      <c r="BM110" s="159">
        <f>BD110</f>
        <v>0</v>
      </c>
      <c r="BN110" s="159">
        <f>BE110</f>
        <v>0</v>
      </c>
      <c r="BO110" s="160">
        <f t="shared" ref="BO110:BO119" si="790">BM110*BN110</f>
        <v>0</v>
      </c>
      <c r="BP110" s="159">
        <f>BM110</f>
        <v>0</v>
      </c>
      <c r="BQ110" s="159">
        <f t="shared" ref="BQ110:BQ119" si="791">BH110</f>
        <v>0</v>
      </c>
      <c r="BR110" s="160">
        <f t="shared" ref="BR110:BR119" si="792">BP110*BQ110</f>
        <v>0</v>
      </c>
      <c r="BS110" s="159">
        <v>0</v>
      </c>
      <c r="BT110" s="159">
        <v>0</v>
      </c>
      <c r="BU110" s="160">
        <f t="shared" ref="BU110:BU119" si="793">BS110*BT110</f>
        <v>0</v>
      </c>
      <c r="BV110" s="159">
        <v>0</v>
      </c>
      <c r="BW110" s="159">
        <f>R110</f>
        <v>0</v>
      </c>
      <c r="BX110" s="160">
        <f t="shared" ref="BX110:BX119" si="794">BV110*BW110</f>
        <v>0</v>
      </c>
      <c r="BY110" s="159">
        <f>BV110</f>
        <v>0</v>
      </c>
      <c r="BZ110" s="159">
        <f t="shared" ref="BZ110:BZ119" si="795">BW110</f>
        <v>0</v>
      </c>
      <c r="CA110" s="160">
        <f t="shared" ref="CA110:CA119" si="796">BY110*BZ110</f>
        <v>0</v>
      </c>
      <c r="CB110" s="159">
        <v>0</v>
      </c>
      <c r="CC110" s="159">
        <v>0</v>
      </c>
      <c r="CD110" s="160">
        <f t="shared" ref="CD110:CD119" si="797">CB110*CC110</f>
        <v>0</v>
      </c>
      <c r="CE110" s="159">
        <f>BV110</f>
        <v>0</v>
      </c>
      <c r="CF110" s="159">
        <f>BW110</f>
        <v>0</v>
      </c>
      <c r="CG110" s="160">
        <f t="shared" ref="CG110:CG119" si="798">CE110*CF110</f>
        <v>0</v>
      </c>
      <c r="CH110" s="159">
        <f>CE110</f>
        <v>0</v>
      </c>
      <c r="CI110" s="159">
        <f t="shared" ref="CI110:CI119" si="799">CF110</f>
        <v>0</v>
      </c>
      <c r="CJ110" s="160">
        <f t="shared" ref="CJ110:CJ119" si="800">CH110*CI110</f>
        <v>0</v>
      </c>
      <c r="CK110" s="159">
        <v>0</v>
      </c>
      <c r="CL110" s="159">
        <v>0</v>
      </c>
      <c r="CM110" s="160">
        <f t="shared" ref="CM110:CM119" si="801">CK110*CL110</f>
        <v>0</v>
      </c>
      <c r="CN110" s="159">
        <f>BV110</f>
        <v>0</v>
      </c>
      <c r="CO110" s="159">
        <f>BW110</f>
        <v>0</v>
      </c>
      <c r="CP110" s="160">
        <f t="shared" ref="CP110:CP119" si="802">CN110*CO110</f>
        <v>0</v>
      </c>
      <c r="CQ110" s="159">
        <f>CN110</f>
        <v>0</v>
      </c>
      <c r="CR110" s="159">
        <f t="shared" ref="CR110:CR119" si="803">CO110</f>
        <v>0</v>
      </c>
      <c r="CS110" s="160">
        <f t="shared" ref="CS110:CS119" si="804">CQ110*CR110</f>
        <v>0</v>
      </c>
      <c r="CT110" s="272"/>
      <c r="CU110" s="226">
        <f>K110-H110</f>
        <v>0</v>
      </c>
      <c r="CV110" s="227">
        <f t="shared" ref="CV110:CV119" si="805">L110-I110</f>
        <v>0</v>
      </c>
      <c r="CW110" s="272"/>
      <c r="CX110" s="273"/>
      <c r="CY110" s="274"/>
    </row>
    <row r="111" spans="1:103" ht="15.75" hidden="1" customHeight="1">
      <c r="A111" s="185"/>
      <c r="B111" s="156"/>
      <c r="C111" s="157"/>
      <c r="D111" s="158">
        <f t="shared" si="765"/>
        <v>0</v>
      </c>
      <c r="E111" s="159">
        <f t="shared" ref="E111:E119" si="806">IFERROR(F111/D111,)</f>
        <v>0</v>
      </c>
      <c r="F111" s="160">
        <f t="shared" ref="F111:F119" si="807">P111+AB111+AK111+AT111+BU111</f>
        <v>0</v>
      </c>
      <c r="G111" s="161"/>
      <c r="H111" s="159">
        <f t="shared" si="766"/>
        <v>0</v>
      </c>
      <c r="I111" s="159">
        <f t="shared" ref="I111:I119" si="808">IFERROR(J111/H111,)</f>
        <v>0</v>
      </c>
      <c r="J111" s="160">
        <f t="shared" ref="J111:J119" si="809">S111+AE111+AN111+AW111+BX111</f>
        <v>0</v>
      </c>
      <c r="K111" s="159">
        <f t="shared" ref="K111:K119" si="810">T111+AF111+AO111+AX111+BY111</f>
        <v>0</v>
      </c>
      <c r="L111" s="291">
        <f t="shared" ref="L111:L119" si="811">IFERROR(M111/K111,)</f>
        <v>0</v>
      </c>
      <c r="M111" s="160">
        <f t="shared" ref="M111:M119" si="812">V111+AH111+AQ111+AZ111+CA111</f>
        <v>0</v>
      </c>
      <c r="N111" s="159">
        <v>0</v>
      </c>
      <c r="O111" s="159">
        <v>0</v>
      </c>
      <c r="P111" s="160">
        <f t="shared" si="769"/>
        <v>0</v>
      </c>
      <c r="Q111" s="291">
        <v>0</v>
      </c>
      <c r="R111" s="291">
        <v>0</v>
      </c>
      <c r="S111" s="160">
        <f t="shared" ref="S111:S119" si="813">Q111*R111</f>
        <v>0</v>
      </c>
      <c r="T111" s="159">
        <f t="shared" si="770"/>
        <v>0</v>
      </c>
      <c r="U111" s="159">
        <f t="shared" si="771"/>
        <v>0</v>
      </c>
      <c r="V111" s="160">
        <f t="shared" si="772"/>
        <v>0</v>
      </c>
      <c r="W111" s="593">
        <f t="shared" si="762"/>
        <v>0</v>
      </c>
      <c r="X111" s="593">
        <f t="shared" si="763"/>
        <v>0</v>
      </c>
      <c r="Y111" s="593">
        <f t="shared" si="764"/>
        <v>0</v>
      </c>
      <c r="Z111" s="159">
        <v>0</v>
      </c>
      <c r="AA111" s="159">
        <v>0</v>
      </c>
      <c r="AB111" s="160">
        <f t="shared" si="773"/>
        <v>0</v>
      </c>
      <c r="AC111" s="159">
        <v>0</v>
      </c>
      <c r="AD111" s="159">
        <v>0</v>
      </c>
      <c r="AE111" s="160">
        <f t="shared" si="774"/>
        <v>0</v>
      </c>
      <c r="AF111" s="159">
        <f t="shared" ref="AF111:AF119" si="814">AC111</f>
        <v>0</v>
      </c>
      <c r="AG111" s="159">
        <f t="shared" si="775"/>
        <v>0</v>
      </c>
      <c r="AH111" s="160">
        <f t="shared" si="776"/>
        <v>0</v>
      </c>
      <c r="AI111" s="159">
        <v>0</v>
      </c>
      <c r="AJ111" s="159">
        <v>0</v>
      </c>
      <c r="AK111" s="160">
        <f t="shared" si="777"/>
        <v>0</v>
      </c>
      <c r="AL111" s="159">
        <v>0</v>
      </c>
      <c r="AM111" s="159">
        <v>0</v>
      </c>
      <c r="AN111" s="160">
        <f t="shared" si="778"/>
        <v>0</v>
      </c>
      <c r="AO111" s="159">
        <f t="shared" ref="AO111:AO119" si="815">AL111</f>
        <v>0</v>
      </c>
      <c r="AP111" s="159">
        <f t="shared" si="779"/>
        <v>0</v>
      </c>
      <c r="AQ111" s="160">
        <f t="shared" si="780"/>
        <v>0</v>
      </c>
      <c r="AR111" s="159">
        <v>0</v>
      </c>
      <c r="AS111" s="159">
        <v>0</v>
      </c>
      <c r="AT111" s="160">
        <f t="shared" si="781"/>
        <v>0</v>
      </c>
      <c r="AU111" s="159">
        <v>0</v>
      </c>
      <c r="AV111" s="159">
        <v>0</v>
      </c>
      <c r="AW111" s="160">
        <f t="shared" si="782"/>
        <v>0</v>
      </c>
      <c r="AX111" s="159">
        <f t="shared" ref="AX111:AX119" si="816">AU111</f>
        <v>0</v>
      </c>
      <c r="AY111" s="159">
        <f t="shared" si="783"/>
        <v>0</v>
      </c>
      <c r="AZ111" s="160">
        <f t="shared" si="784"/>
        <v>0</v>
      </c>
      <c r="BA111" s="159">
        <v>0</v>
      </c>
      <c r="BB111" s="159">
        <v>0</v>
      </c>
      <c r="BC111" s="160">
        <f t="shared" si="785"/>
        <v>0</v>
      </c>
      <c r="BD111" s="159">
        <v>0</v>
      </c>
      <c r="BE111" s="159">
        <v>0</v>
      </c>
      <c r="BF111" s="160">
        <f t="shared" si="786"/>
        <v>0</v>
      </c>
      <c r="BG111" s="159">
        <f t="shared" ref="BG111:BG119" si="817">BD111</f>
        <v>0</v>
      </c>
      <c r="BH111" s="159">
        <f t="shared" si="787"/>
        <v>0</v>
      </c>
      <c r="BI111" s="160">
        <f t="shared" si="788"/>
        <v>0</v>
      </c>
      <c r="BJ111" s="159">
        <v>0</v>
      </c>
      <c r="BK111" s="159">
        <v>0</v>
      </c>
      <c r="BL111" s="160">
        <f t="shared" si="789"/>
        <v>0</v>
      </c>
      <c r="BM111" s="159">
        <v>0</v>
      </c>
      <c r="BN111" s="159">
        <v>0</v>
      </c>
      <c r="BO111" s="160">
        <f t="shared" si="790"/>
        <v>0</v>
      </c>
      <c r="BP111" s="159">
        <f t="shared" ref="BP111:BP119" si="818">BM111</f>
        <v>0</v>
      </c>
      <c r="BQ111" s="159">
        <f t="shared" si="791"/>
        <v>0</v>
      </c>
      <c r="BR111" s="160">
        <f t="shared" si="792"/>
        <v>0</v>
      </c>
      <c r="BS111" s="159">
        <v>0</v>
      </c>
      <c r="BT111" s="159">
        <v>0</v>
      </c>
      <c r="BU111" s="160">
        <f t="shared" si="793"/>
        <v>0</v>
      </c>
      <c r="BV111" s="159">
        <v>0</v>
      </c>
      <c r="BW111" s="159">
        <v>0</v>
      </c>
      <c r="BX111" s="160">
        <f t="shared" si="794"/>
        <v>0</v>
      </c>
      <c r="BY111" s="159">
        <f t="shared" ref="BY111:BY119" si="819">BV111</f>
        <v>0</v>
      </c>
      <c r="BZ111" s="159">
        <f t="shared" si="795"/>
        <v>0</v>
      </c>
      <c r="CA111" s="160">
        <f t="shared" si="796"/>
        <v>0</v>
      </c>
      <c r="CB111" s="159">
        <v>0</v>
      </c>
      <c r="CC111" s="159">
        <v>0</v>
      </c>
      <c r="CD111" s="160">
        <f t="shared" si="797"/>
        <v>0</v>
      </c>
      <c r="CE111" s="159">
        <v>0</v>
      </c>
      <c r="CF111" s="159">
        <v>0</v>
      </c>
      <c r="CG111" s="160">
        <f t="shared" si="798"/>
        <v>0</v>
      </c>
      <c r="CH111" s="159">
        <f t="shared" ref="CH111:CH119" si="820">CE111</f>
        <v>0</v>
      </c>
      <c r="CI111" s="159">
        <f t="shared" si="799"/>
        <v>0</v>
      </c>
      <c r="CJ111" s="160">
        <f t="shared" si="800"/>
        <v>0</v>
      </c>
      <c r="CK111" s="159">
        <v>0</v>
      </c>
      <c r="CL111" s="159">
        <v>0</v>
      </c>
      <c r="CM111" s="160">
        <f t="shared" si="801"/>
        <v>0</v>
      </c>
      <c r="CN111" s="159">
        <v>0</v>
      </c>
      <c r="CO111" s="159">
        <v>0</v>
      </c>
      <c r="CP111" s="160">
        <f t="shared" si="802"/>
        <v>0</v>
      </c>
      <c r="CQ111" s="159">
        <f t="shared" ref="CQ111:CQ119" si="821">CN111</f>
        <v>0</v>
      </c>
      <c r="CR111" s="159">
        <f t="shared" si="803"/>
        <v>0</v>
      </c>
      <c r="CS111" s="160">
        <f t="shared" si="804"/>
        <v>0</v>
      </c>
      <c r="CT111" s="272"/>
      <c r="CU111" s="226">
        <f t="shared" ref="CU111:CU119" si="822">K111-H111</f>
        <v>0</v>
      </c>
      <c r="CV111" s="227">
        <f t="shared" si="805"/>
        <v>0</v>
      </c>
      <c r="CW111" s="272"/>
      <c r="CX111" s="273"/>
      <c r="CY111" s="274"/>
    </row>
    <row r="112" spans="1:103" ht="15.75" hidden="1" customHeight="1">
      <c r="A112" s="185"/>
      <c r="B112" s="156"/>
      <c r="C112" s="157"/>
      <c r="D112" s="158">
        <f t="shared" si="765"/>
        <v>0</v>
      </c>
      <c r="E112" s="159">
        <f t="shared" si="806"/>
        <v>0</v>
      </c>
      <c r="F112" s="160">
        <f t="shared" si="807"/>
        <v>0</v>
      </c>
      <c r="G112" s="161"/>
      <c r="H112" s="159">
        <f t="shared" si="766"/>
        <v>0</v>
      </c>
      <c r="I112" s="159">
        <f t="shared" si="808"/>
        <v>0</v>
      </c>
      <c r="J112" s="160">
        <f t="shared" si="809"/>
        <v>0</v>
      </c>
      <c r="K112" s="159">
        <f t="shared" si="810"/>
        <v>0</v>
      </c>
      <c r="L112" s="291">
        <f t="shared" si="811"/>
        <v>0</v>
      </c>
      <c r="M112" s="160">
        <f t="shared" si="812"/>
        <v>0</v>
      </c>
      <c r="N112" s="159">
        <v>0</v>
      </c>
      <c r="O112" s="159">
        <v>0</v>
      </c>
      <c r="P112" s="160">
        <f t="shared" si="769"/>
        <v>0</v>
      </c>
      <c r="Q112" s="291">
        <v>0</v>
      </c>
      <c r="R112" s="291">
        <v>0</v>
      </c>
      <c r="S112" s="160">
        <f t="shared" si="813"/>
        <v>0</v>
      </c>
      <c r="T112" s="159">
        <f t="shared" si="770"/>
        <v>0</v>
      </c>
      <c r="U112" s="159">
        <f t="shared" si="771"/>
        <v>0</v>
      </c>
      <c r="V112" s="160">
        <f t="shared" si="772"/>
        <v>0</v>
      </c>
      <c r="W112" s="593">
        <f t="shared" si="762"/>
        <v>0</v>
      </c>
      <c r="X112" s="593">
        <f t="shared" si="763"/>
        <v>0</v>
      </c>
      <c r="Y112" s="593">
        <f t="shared" si="764"/>
        <v>0</v>
      </c>
      <c r="Z112" s="159">
        <v>0</v>
      </c>
      <c r="AA112" s="159">
        <v>0</v>
      </c>
      <c r="AB112" s="160">
        <f t="shared" si="773"/>
        <v>0</v>
      </c>
      <c r="AC112" s="159">
        <v>0</v>
      </c>
      <c r="AD112" s="159">
        <v>0</v>
      </c>
      <c r="AE112" s="160">
        <f t="shared" si="774"/>
        <v>0</v>
      </c>
      <c r="AF112" s="159">
        <f t="shared" si="814"/>
        <v>0</v>
      </c>
      <c r="AG112" s="159">
        <f t="shared" si="775"/>
        <v>0</v>
      </c>
      <c r="AH112" s="160">
        <f t="shared" si="776"/>
        <v>0</v>
      </c>
      <c r="AI112" s="159">
        <v>0</v>
      </c>
      <c r="AJ112" s="159">
        <v>0</v>
      </c>
      <c r="AK112" s="160">
        <f t="shared" si="777"/>
        <v>0</v>
      </c>
      <c r="AL112" s="159">
        <v>0</v>
      </c>
      <c r="AM112" s="159">
        <v>0</v>
      </c>
      <c r="AN112" s="160">
        <f t="shared" si="778"/>
        <v>0</v>
      </c>
      <c r="AO112" s="159">
        <f t="shared" si="815"/>
        <v>0</v>
      </c>
      <c r="AP112" s="159">
        <f t="shared" si="779"/>
        <v>0</v>
      </c>
      <c r="AQ112" s="160">
        <f t="shared" si="780"/>
        <v>0</v>
      </c>
      <c r="AR112" s="159">
        <v>0</v>
      </c>
      <c r="AS112" s="159">
        <v>0</v>
      </c>
      <c r="AT112" s="160">
        <f t="shared" si="781"/>
        <v>0</v>
      </c>
      <c r="AU112" s="159">
        <v>0</v>
      </c>
      <c r="AV112" s="159">
        <v>0</v>
      </c>
      <c r="AW112" s="160">
        <f t="shared" si="782"/>
        <v>0</v>
      </c>
      <c r="AX112" s="159">
        <f t="shared" si="816"/>
        <v>0</v>
      </c>
      <c r="AY112" s="159">
        <f t="shared" si="783"/>
        <v>0</v>
      </c>
      <c r="AZ112" s="160">
        <f t="shared" si="784"/>
        <v>0</v>
      </c>
      <c r="BA112" s="159">
        <v>0</v>
      </c>
      <c r="BB112" s="159">
        <v>0</v>
      </c>
      <c r="BC112" s="160">
        <f t="shared" si="785"/>
        <v>0</v>
      </c>
      <c r="BD112" s="159">
        <v>0</v>
      </c>
      <c r="BE112" s="159">
        <v>0</v>
      </c>
      <c r="BF112" s="160">
        <f t="shared" si="786"/>
        <v>0</v>
      </c>
      <c r="BG112" s="159">
        <f t="shared" si="817"/>
        <v>0</v>
      </c>
      <c r="BH112" s="159">
        <f t="shared" si="787"/>
        <v>0</v>
      </c>
      <c r="BI112" s="160">
        <f t="shared" si="788"/>
        <v>0</v>
      </c>
      <c r="BJ112" s="159">
        <v>0</v>
      </c>
      <c r="BK112" s="159">
        <v>0</v>
      </c>
      <c r="BL112" s="160">
        <f t="shared" si="789"/>
        <v>0</v>
      </c>
      <c r="BM112" s="159">
        <v>0</v>
      </c>
      <c r="BN112" s="159">
        <v>0</v>
      </c>
      <c r="BO112" s="160">
        <f t="shared" si="790"/>
        <v>0</v>
      </c>
      <c r="BP112" s="159">
        <f t="shared" si="818"/>
        <v>0</v>
      </c>
      <c r="BQ112" s="159">
        <f t="shared" si="791"/>
        <v>0</v>
      </c>
      <c r="BR112" s="160">
        <f t="shared" si="792"/>
        <v>0</v>
      </c>
      <c r="BS112" s="159">
        <v>0</v>
      </c>
      <c r="BT112" s="159">
        <v>0</v>
      </c>
      <c r="BU112" s="160">
        <f t="shared" si="793"/>
        <v>0</v>
      </c>
      <c r="BV112" s="159">
        <v>0</v>
      </c>
      <c r="BW112" s="159">
        <v>0</v>
      </c>
      <c r="BX112" s="160">
        <f t="shared" si="794"/>
        <v>0</v>
      </c>
      <c r="BY112" s="159">
        <f t="shared" si="819"/>
        <v>0</v>
      </c>
      <c r="BZ112" s="159">
        <f t="shared" si="795"/>
        <v>0</v>
      </c>
      <c r="CA112" s="160">
        <f t="shared" si="796"/>
        <v>0</v>
      </c>
      <c r="CB112" s="159">
        <v>0</v>
      </c>
      <c r="CC112" s="159">
        <v>0</v>
      </c>
      <c r="CD112" s="160">
        <f t="shared" si="797"/>
        <v>0</v>
      </c>
      <c r="CE112" s="159">
        <v>0</v>
      </c>
      <c r="CF112" s="159">
        <v>0</v>
      </c>
      <c r="CG112" s="160">
        <f t="shared" si="798"/>
        <v>0</v>
      </c>
      <c r="CH112" s="159">
        <f t="shared" si="820"/>
        <v>0</v>
      </c>
      <c r="CI112" s="159">
        <f t="shared" si="799"/>
        <v>0</v>
      </c>
      <c r="CJ112" s="160">
        <f t="shared" si="800"/>
        <v>0</v>
      </c>
      <c r="CK112" s="159">
        <v>0</v>
      </c>
      <c r="CL112" s="159">
        <v>0</v>
      </c>
      <c r="CM112" s="160">
        <f t="shared" si="801"/>
        <v>0</v>
      </c>
      <c r="CN112" s="159">
        <v>0</v>
      </c>
      <c r="CO112" s="159">
        <v>0</v>
      </c>
      <c r="CP112" s="160">
        <f t="shared" si="802"/>
        <v>0</v>
      </c>
      <c r="CQ112" s="159">
        <f t="shared" si="821"/>
        <v>0</v>
      </c>
      <c r="CR112" s="159">
        <f t="shared" si="803"/>
        <v>0</v>
      </c>
      <c r="CS112" s="160">
        <f t="shared" si="804"/>
        <v>0</v>
      </c>
      <c r="CT112" s="272"/>
      <c r="CU112" s="226">
        <f t="shared" si="822"/>
        <v>0</v>
      </c>
      <c r="CV112" s="227">
        <f t="shared" si="805"/>
        <v>0</v>
      </c>
      <c r="CW112" s="272"/>
      <c r="CX112" s="273"/>
      <c r="CY112" s="274"/>
    </row>
    <row r="113" spans="1:103" ht="15.75" hidden="1" customHeight="1">
      <c r="A113" s="185"/>
      <c r="B113" s="156"/>
      <c r="C113" s="157"/>
      <c r="D113" s="158">
        <f t="shared" si="765"/>
        <v>0</v>
      </c>
      <c r="E113" s="159">
        <f t="shared" si="806"/>
        <v>0</v>
      </c>
      <c r="F113" s="160">
        <f t="shared" si="807"/>
        <v>0</v>
      </c>
      <c r="G113" s="161"/>
      <c r="H113" s="159">
        <f t="shared" si="766"/>
        <v>0</v>
      </c>
      <c r="I113" s="159">
        <f t="shared" si="808"/>
        <v>0</v>
      </c>
      <c r="J113" s="160">
        <f t="shared" si="809"/>
        <v>0</v>
      </c>
      <c r="K113" s="159">
        <f t="shared" si="810"/>
        <v>0</v>
      </c>
      <c r="L113" s="291">
        <f t="shared" si="811"/>
        <v>0</v>
      </c>
      <c r="M113" s="160">
        <f t="shared" si="812"/>
        <v>0</v>
      </c>
      <c r="N113" s="159">
        <v>0</v>
      </c>
      <c r="O113" s="159">
        <v>0</v>
      </c>
      <c r="P113" s="160">
        <f t="shared" si="769"/>
        <v>0</v>
      </c>
      <c r="Q113" s="291">
        <v>0</v>
      </c>
      <c r="R113" s="291">
        <v>0</v>
      </c>
      <c r="S113" s="160">
        <f t="shared" si="813"/>
        <v>0</v>
      </c>
      <c r="T113" s="159">
        <f t="shared" si="770"/>
        <v>0</v>
      </c>
      <c r="U113" s="159">
        <f t="shared" si="771"/>
        <v>0</v>
      </c>
      <c r="V113" s="160">
        <f t="shared" si="772"/>
        <v>0</v>
      </c>
      <c r="W113" s="593">
        <f t="shared" si="762"/>
        <v>0</v>
      </c>
      <c r="X113" s="593">
        <f t="shared" si="763"/>
        <v>0</v>
      </c>
      <c r="Y113" s="593">
        <f t="shared" si="764"/>
        <v>0</v>
      </c>
      <c r="Z113" s="159">
        <v>0</v>
      </c>
      <c r="AA113" s="159">
        <v>0</v>
      </c>
      <c r="AB113" s="160">
        <f t="shared" si="773"/>
        <v>0</v>
      </c>
      <c r="AC113" s="159">
        <v>0</v>
      </c>
      <c r="AD113" s="159">
        <v>0</v>
      </c>
      <c r="AE113" s="160">
        <f t="shared" si="774"/>
        <v>0</v>
      </c>
      <c r="AF113" s="159">
        <f t="shared" si="814"/>
        <v>0</v>
      </c>
      <c r="AG113" s="159">
        <f t="shared" si="775"/>
        <v>0</v>
      </c>
      <c r="AH113" s="160">
        <f t="shared" si="776"/>
        <v>0</v>
      </c>
      <c r="AI113" s="159">
        <v>0</v>
      </c>
      <c r="AJ113" s="159">
        <v>0</v>
      </c>
      <c r="AK113" s="160">
        <f t="shared" si="777"/>
        <v>0</v>
      </c>
      <c r="AL113" s="159">
        <v>0</v>
      </c>
      <c r="AM113" s="159">
        <v>0</v>
      </c>
      <c r="AN113" s="160">
        <f t="shared" si="778"/>
        <v>0</v>
      </c>
      <c r="AO113" s="159">
        <f t="shared" si="815"/>
        <v>0</v>
      </c>
      <c r="AP113" s="159">
        <f t="shared" si="779"/>
        <v>0</v>
      </c>
      <c r="AQ113" s="160">
        <f t="shared" si="780"/>
        <v>0</v>
      </c>
      <c r="AR113" s="159">
        <v>0</v>
      </c>
      <c r="AS113" s="159">
        <v>0</v>
      </c>
      <c r="AT113" s="160">
        <f t="shared" si="781"/>
        <v>0</v>
      </c>
      <c r="AU113" s="159">
        <v>0</v>
      </c>
      <c r="AV113" s="159">
        <v>0</v>
      </c>
      <c r="AW113" s="160">
        <f t="shared" si="782"/>
        <v>0</v>
      </c>
      <c r="AX113" s="159">
        <f t="shared" si="816"/>
        <v>0</v>
      </c>
      <c r="AY113" s="159">
        <f t="shared" si="783"/>
        <v>0</v>
      </c>
      <c r="AZ113" s="160">
        <f t="shared" si="784"/>
        <v>0</v>
      </c>
      <c r="BA113" s="159">
        <v>0</v>
      </c>
      <c r="BB113" s="159">
        <v>0</v>
      </c>
      <c r="BC113" s="160">
        <f t="shared" si="785"/>
        <v>0</v>
      </c>
      <c r="BD113" s="159">
        <v>0</v>
      </c>
      <c r="BE113" s="159">
        <v>0</v>
      </c>
      <c r="BF113" s="160">
        <f t="shared" si="786"/>
        <v>0</v>
      </c>
      <c r="BG113" s="159">
        <f t="shared" si="817"/>
        <v>0</v>
      </c>
      <c r="BH113" s="159">
        <f t="shared" si="787"/>
        <v>0</v>
      </c>
      <c r="BI113" s="160">
        <f t="shared" si="788"/>
        <v>0</v>
      </c>
      <c r="BJ113" s="159">
        <v>0</v>
      </c>
      <c r="BK113" s="159">
        <v>0</v>
      </c>
      <c r="BL113" s="160">
        <f t="shared" si="789"/>
        <v>0</v>
      </c>
      <c r="BM113" s="159">
        <v>0</v>
      </c>
      <c r="BN113" s="159">
        <v>0</v>
      </c>
      <c r="BO113" s="160">
        <f t="shared" si="790"/>
        <v>0</v>
      </c>
      <c r="BP113" s="159">
        <f t="shared" si="818"/>
        <v>0</v>
      </c>
      <c r="BQ113" s="159">
        <f t="shared" si="791"/>
        <v>0</v>
      </c>
      <c r="BR113" s="160">
        <f t="shared" si="792"/>
        <v>0</v>
      </c>
      <c r="BS113" s="159">
        <v>0</v>
      </c>
      <c r="BT113" s="159">
        <v>0</v>
      </c>
      <c r="BU113" s="160">
        <f t="shared" si="793"/>
        <v>0</v>
      </c>
      <c r="BV113" s="159">
        <v>0</v>
      </c>
      <c r="BW113" s="159">
        <v>0</v>
      </c>
      <c r="BX113" s="160">
        <f t="shared" si="794"/>
        <v>0</v>
      </c>
      <c r="BY113" s="159">
        <f t="shared" si="819"/>
        <v>0</v>
      </c>
      <c r="BZ113" s="159">
        <f t="shared" si="795"/>
        <v>0</v>
      </c>
      <c r="CA113" s="160">
        <f t="shared" si="796"/>
        <v>0</v>
      </c>
      <c r="CB113" s="159">
        <v>0</v>
      </c>
      <c r="CC113" s="159">
        <v>0</v>
      </c>
      <c r="CD113" s="160">
        <f t="shared" si="797"/>
        <v>0</v>
      </c>
      <c r="CE113" s="159">
        <v>0</v>
      </c>
      <c r="CF113" s="159">
        <v>0</v>
      </c>
      <c r="CG113" s="160">
        <f t="shared" si="798"/>
        <v>0</v>
      </c>
      <c r="CH113" s="159">
        <f t="shared" si="820"/>
        <v>0</v>
      </c>
      <c r="CI113" s="159">
        <f t="shared" si="799"/>
        <v>0</v>
      </c>
      <c r="CJ113" s="160">
        <f t="shared" si="800"/>
        <v>0</v>
      </c>
      <c r="CK113" s="159">
        <v>0</v>
      </c>
      <c r="CL113" s="159">
        <v>0</v>
      </c>
      <c r="CM113" s="160">
        <f t="shared" si="801"/>
        <v>0</v>
      </c>
      <c r="CN113" s="159">
        <v>0</v>
      </c>
      <c r="CO113" s="159">
        <v>0</v>
      </c>
      <c r="CP113" s="160">
        <f t="shared" si="802"/>
        <v>0</v>
      </c>
      <c r="CQ113" s="159">
        <f t="shared" si="821"/>
        <v>0</v>
      </c>
      <c r="CR113" s="159">
        <f t="shared" si="803"/>
        <v>0</v>
      </c>
      <c r="CS113" s="160">
        <f t="shared" si="804"/>
        <v>0</v>
      </c>
      <c r="CT113" s="272"/>
      <c r="CU113" s="226">
        <f t="shared" si="822"/>
        <v>0</v>
      </c>
      <c r="CV113" s="227">
        <f t="shared" si="805"/>
        <v>0</v>
      </c>
      <c r="CW113" s="272"/>
      <c r="CX113" s="273"/>
      <c r="CY113" s="274"/>
    </row>
    <row r="114" spans="1:103" ht="15.75" hidden="1" customHeight="1">
      <c r="A114" s="185"/>
      <c r="B114" s="156"/>
      <c r="C114" s="157"/>
      <c r="D114" s="158">
        <f t="shared" si="765"/>
        <v>0</v>
      </c>
      <c r="E114" s="159">
        <f t="shared" si="806"/>
        <v>0</v>
      </c>
      <c r="F114" s="160">
        <f t="shared" si="807"/>
        <v>0</v>
      </c>
      <c r="G114" s="161"/>
      <c r="H114" s="159">
        <f t="shared" si="766"/>
        <v>0</v>
      </c>
      <c r="I114" s="159">
        <f t="shared" si="808"/>
        <v>0</v>
      </c>
      <c r="J114" s="160">
        <f t="shared" si="809"/>
        <v>0</v>
      </c>
      <c r="K114" s="159">
        <f t="shared" si="810"/>
        <v>0</v>
      </c>
      <c r="L114" s="291">
        <f t="shared" si="811"/>
        <v>0</v>
      </c>
      <c r="M114" s="160">
        <f t="shared" si="812"/>
        <v>0</v>
      </c>
      <c r="N114" s="159">
        <v>0</v>
      </c>
      <c r="O114" s="159">
        <v>0</v>
      </c>
      <c r="P114" s="160">
        <f t="shared" si="769"/>
        <v>0</v>
      </c>
      <c r="Q114" s="291">
        <v>0</v>
      </c>
      <c r="R114" s="291">
        <v>0</v>
      </c>
      <c r="S114" s="160">
        <f t="shared" si="813"/>
        <v>0</v>
      </c>
      <c r="T114" s="159">
        <f t="shared" si="770"/>
        <v>0</v>
      </c>
      <c r="U114" s="159">
        <f t="shared" si="771"/>
        <v>0</v>
      </c>
      <c r="V114" s="160">
        <f t="shared" si="772"/>
        <v>0</v>
      </c>
      <c r="W114" s="593">
        <f t="shared" si="762"/>
        <v>0</v>
      </c>
      <c r="X114" s="593">
        <f t="shared" si="763"/>
        <v>0</v>
      </c>
      <c r="Y114" s="593">
        <f t="shared" si="764"/>
        <v>0</v>
      </c>
      <c r="Z114" s="159">
        <v>0</v>
      </c>
      <c r="AA114" s="159">
        <v>0</v>
      </c>
      <c r="AB114" s="160">
        <f t="shared" si="773"/>
        <v>0</v>
      </c>
      <c r="AC114" s="159">
        <v>0</v>
      </c>
      <c r="AD114" s="159">
        <v>0</v>
      </c>
      <c r="AE114" s="160">
        <f t="shared" si="774"/>
        <v>0</v>
      </c>
      <c r="AF114" s="159">
        <f t="shared" si="814"/>
        <v>0</v>
      </c>
      <c r="AG114" s="159">
        <f t="shared" si="775"/>
        <v>0</v>
      </c>
      <c r="AH114" s="160">
        <f t="shared" si="776"/>
        <v>0</v>
      </c>
      <c r="AI114" s="159">
        <v>0</v>
      </c>
      <c r="AJ114" s="159">
        <v>0</v>
      </c>
      <c r="AK114" s="160">
        <f t="shared" si="777"/>
        <v>0</v>
      </c>
      <c r="AL114" s="159">
        <v>0</v>
      </c>
      <c r="AM114" s="159">
        <v>0</v>
      </c>
      <c r="AN114" s="160">
        <f t="shared" si="778"/>
        <v>0</v>
      </c>
      <c r="AO114" s="159">
        <f t="shared" si="815"/>
        <v>0</v>
      </c>
      <c r="AP114" s="159">
        <f t="shared" si="779"/>
        <v>0</v>
      </c>
      <c r="AQ114" s="160">
        <f t="shared" si="780"/>
        <v>0</v>
      </c>
      <c r="AR114" s="159">
        <v>0</v>
      </c>
      <c r="AS114" s="159">
        <v>0</v>
      </c>
      <c r="AT114" s="160">
        <f t="shared" si="781"/>
        <v>0</v>
      </c>
      <c r="AU114" s="159">
        <v>0</v>
      </c>
      <c r="AV114" s="159">
        <v>0</v>
      </c>
      <c r="AW114" s="160">
        <f t="shared" si="782"/>
        <v>0</v>
      </c>
      <c r="AX114" s="159">
        <f t="shared" si="816"/>
        <v>0</v>
      </c>
      <c r="AY114" s="159">
        <f t="shared" si="783"/>
        <v>0</v>
      </c>
      <c r="AZ114" s="160">
        <f t="shared" si="784"/>
        <v>0</v>
      </c>
      <c r="BA114" s="159">
        <v>0</v>
      </c>
      <c r="BB114" s="159">
        <v>0</v>
      </c>
      <c r="BC114" s="160">
        <f t="shared" si="785"/>
        <v>0</v>
      </c>
      <c r="BD114" s="159">
        <v>0</v>
      </c>
      <c r="BE114" s="159">
        <v>0</v>
      </c>
      <c r="BF114" s="160">
        <f t="shared" si="786"/>
        <v>0</v>
      </c>
      <c r="BG114" s="159">
        <f t="shared" si="817"/>
        <v>0</v>
      </c>
      <c r="BH114" s="159">
        <f t="shared" si="787"/>
        <v>0</v>
      </c>
      <c r="BI114" s="160">
        <f t="shared" si="788"/>
        <v>0</v>
      </c>
      <c r="BJ114" s="159">
        <v>0</v>
      </c>
      <c r="BK114" s="159">
        <v>0</v>
      </c>
      <c r="BL114" s="160">
        <f t="shared" si="789"/>
        <v>0</v>
      </c>
      <c r="BM114" s="159">
        <v>0</v>
      </c>
      <c r="BN114" s="159">
        <v>0</v>
      </c>
      <c r="BO114" s="160">
        <f t="shared" si="790"/>
        <v>0</v>
      </c>
      <c r="BP114" s="159">
        <f t="shared" si="818"/>
        <v>0</v>
      </c>
      <c r="BQ114" s="159">
        <f t="shared" si="791"/>
        <v>0</v>
      </c>
      <c r="BR114" s="160">
        <f t="shared" si="792"/>
        <v>0</v>
      </c>
      <c r="BS114" s="159">
        <v>0</v>
      </c>
      <c r="BT114" s="159">
        <v>0</v>
      </c>
      <c r="BU114" s="160">
        <f t="shared" si="793"/>
        <v>0</v>
      </c>
      <c r="BV114" s="159">
        <v>0</v>
      </c>
      <c r="BW114" s="159">
        <v>0</v>
      </c>
      <c r="BX114" s="160">
        <f t="shared" si="794"/>
        <v>0</v>
      </c>
      <c r="BY114" s="159">
        <f t="shared" si="819"/>
        <v>0</v>
      </c>
      <c r="BZ114" s="159">
        <f t="shared" si="795"/>
        <v>0</v>
      </c>
      <c r="CA114" s="160">
        <f t="shared" si="796"/>
        <v>0</v>
      </c>
      <c r="CB114" s="159">
        <v>0</v>
      </c>
      <c r="CC114" s="159">
        <v>0</v>
      </c>
      <c r="CD114" s="160">
        <f t="shared" si="797"/>
        <v>0</v>
      </c>
      <c r="CE114" s="159">
        <v>0</v>
      </c>
      <c r="CF114" s="159">
        <v>0</v>
      </c>
      <c r="CG114" s="160">
        <f t="shared" si="798"/>
        <v>0</v>
      </c>
      <c r="CH114" s="159">
        <f t="shared" si="820"/>
        <v>0</v>
      </c>
      <c r="CI114" s="159">
        <f t="shared" si="799"/>
        <v>0</v>
      </c>
      <c r="CJ114" s="160">
        <f t="shared" si="800"/>
        <v>0</v>
      </c>
      <c r="CK114" s="159">
        <v>0</v>
      </c>
      <c r="CL114" s="159">
        <v>0</v>
      </c>
      <c r="CM114" s="160">
        <f t="shared" si="801"/>
        <v>0</v>
      </c>
      <c r="CN114" s="159">
        <v>0</v>
      </c>
      <c r="CO114" s="159">
        <v>0</v>
      </c>
      <c r="CP114" s="160">
        <f t="shared" si="802"/>
        <v>0</v>
      </c>
      <c r="CQ114" s="159">
        <f t="shared" si="821"/>
        <v>0</v>
      </c>
      <c r="CR114" s="159">
        <f t="shared" si="803"/>
        <v>0</v>
      </c>
      <c r="CS114" s="160">
        <f t="shared" si="804"/>
        <v>0</v>
      </c>
      <c r="CT114" s="272"/>
      <c r="CU114" s="226">
        <f t="shared" si="822"/>
        <v>0</v>
      </c>
      <c r="CV114" s="227">
        <f t="shared" si="805"/>
        <v>0</v>
      </c>
      <c r="CW114" s="272"/>
      <c r="CX114" s="273"/>
      <c r="CY114" s="274"/>
    </row>
    <row r="115" spans="1:103" ht="15.75" hidden="1" customHeight="1">
      <c r="A115" s="185"/>
      <c r="B115" s="156"/>
      <c r="C115" s="157"/>
      <c r="D115" s="158">
        <f t="shared" si="765"/>
        <v>0</v>
      </c>
      <c r="E115" s="159">
        <f t="shared" si="806"/>
        <v>0</v>
      </c>
      <c r="F115" s="160">
        <f t="shared" si="807"/>
        <v>0</v>
      </c>
      <c r="G115" s="161"/>
      <c r="H115" s="159">
        <f t="shared" si="766"/>
        <v>0</v>
      </c>
      <c r="I115" s="159">
        <f t="shared" si="808"/>
        <v>0</v>
      </c>
      <c r="J115" s="160">
        <f t="shared" si="809"/>
        <v>0</v>
      </c>
      <c r="K115" s="159">
        <f t="shared" si="810"/>
        <v>0</v>
      </c>
      <c r="L115" s="291">
        <f t="shared" si="811"/>
        <v>0</v>
      </c>
      <c r="M115" s="160">
        <f t="shared" si="812"/>
        <v>0</v>
      </c>
      <c r="N115" s="159">
        <v>0</v>
      </c>
      <c r="O115" s="159">
        <v>0</v>
      </c>
      <c r="P115" s="160">
        <f t="shared" si="769"/>
        <v>0</v>
      </c>
      <c r="Q115" s="291">
        <v>0</v>
      </c>
      <c r="R115" s="291">
        <v>0</v>
      </c>
      <c r="S115" s="160">
        <f t="shared" si="813"/>
        <v>0</v>
      </c>
      <c r="T115" s="159">
        <f t="shared" si="770"/>
        <v>0</v>
      </c>
      <c r="U115" s="159">
        <f t="shared" si="771"/>
        <v>0</v>
      </c>
      <c r="V115" s="160">
        <f t="shared" si="772"/>
        <v>0</v>
      </c>
      <c r="W115" s="593">
        <f t="shared" si="762"/>
        <v>0</v>
      </c>
      <c r="X115" s="593">
        <f t="shared" si="763"/>
        <v>0</v>
      </c>
      <c r="Y115" s="593">
        <f t="shared" si="764"/>
        <v>0</v>
      </c>
      <c r="Z115" s="159">
        <v>0</v>
      </c>
      <c r="AA115" s="159">
        <v>0</v>
      </c>
      <c r="AB115" s="160">
        <f t="shared" si="773"/>
        <v>0</v>
      </c>
      <c r="AC115" s="159">
        <v>0</v>
      </c>
      <c r="AD115" s="159">
        <v>0</v>
      </c>
      <c r="AE115" s="160">
        <f t="shared" si="774"/>
        <v>0</v>
      </c>
      <c r="AF115" s="159">
        <f t="shared" si="814"/>
        <v>0</v>
      </c>
      <c r="AG115" s="159">
        <f t="shared" si="775"/>
        <v>0</v>
      </c>
      <c r="AH115" s="160">
        <f t="shared" si="776"/>
        <v>0</v>
      </c>
      <c r="AI115" s="159">
        <v>0</v>
      </c>
      <c r="AJ115" s="159">
        <v>0</v>
      </c>
      <c r="AK115" s="160">
        <f t="shared" si="777"/>
        <v>0</v>
      </c>
      <c r="AL115" s="159">
        <v>0</v>
      </c>
      <c r="AM115" s="159">
        <v>0</v>
      </c>
      <c r="AN115" s="160">
        <f t="shared" si="778"/>
        <v>0</v>
      </c>
      <c r="AO115" s="159">
        <f t="shared" si="815"/>
        <v>0</v>
      </c>
      <c r="AP115" s="159">
        <f t="shared" si="779"/>
        <v>0</v>
      </c>
      <c r="AQ115" s="160">
        <f t="shared" si="780"/>
        <v>0</v>
      </c>
      <c r="AR115" s="159">
        <v>0</v>
      </c>
      <c r="AS115" s="159">
        <v>0</v>
      </c>
      <c r="AT115" s="160">
        <f t="shared" si="781"/>
        <v>0</v>
      </c>
      <c r="AU115" s="159">
        <v>0</v>
      </c>
      <c r="AV115" s="159">
        <v>0</v>
      </c>
      <c r="AW115" s="160">
        <f t="shared" si="782"/>
        <v>0</v>
      </c>
      <c r="AX115" s="159">
        <f t="shared" si="816"/>
        <v>0</v>
      </c>
      <c r="AY115" s="159">
        <f t="shared" si="783"/>
        <v>0</v>
      </c>
      <c r="AZ115" s="160">
        <f t="shared" si="784"/>
        <v>0</v>
      </c>
      <c r="BA115" s="159">
        <v>0</v>
      </c>
      <c r="BB115" s="159">
        <v>0</v>
      </c>
      <c r="BC115" s="160">
        <f t="shared" si="785"/>
        <v>0</v>
      </c>
      <c r="BD115" s="159">
        <v>0</v>
      </c>
      <c r="BE115" s="159">
        <v>0</v>
      </c>
      <c r="BF115" s="160">
        <f t="shared" si="786"/>
        <v>0</v>
      </c>
      <c r="BG115" s="159">
        <f t="shared" si="817"/>
        <v>0</v>
      </c>
      <c r="BH115" s="159">
        <f t="shared" si="787"/>
        <v>0</v>
      </c>
      <c r="BI115" s="160">
        <f t="shared" si="788"/>
        <v>0</v>
      </c>
      <c r="BJ115" s="159">
        <v>0</v>
      </c>
      <c r="BK115" s="159">
        <v>0</v>
      </c>
      <c r="BL115" s="160">
        <f t="shared" si="789"/>
        <v>0</v>
      </c>
      <c r="BM115" s="159">
        <v>0</v>
      </c>
      <c r="BN115" s="159">
        <v>0</v>
      </c>
      <c r="BO115" s="160">
        <f t="shared" si="790"/>
        <v>0</v>
      </c>
      <c r="BP115" s="159">
        <f t="shared" si="818"/>
        <v>0</v>
      </c>
      <c r="BQ115" s="159">
        <f t="shared" si="791"/>
        <v>0</v>
      </c>
      <c r="BR115" s="160">
        <f t="shared" si="792"/>
        <v>0</v>
      </c>
      <c r="BS115" s="159">
        <v>0</v>
      </c>
      <c r="BT115" s="159">
        <v>0</v>
      </c>
      <c r="BU115" s="160">
        <f t="shared" si="793"/>
        <v>0</v>
      </c>
      <c r="BV115" s="159">
        <v>0</v>
      </c>
      <c r="BW115" s="159">
        <v>0</v>
      </c>
      <c r="BX115" s="160">
        <f t="shared" si="794"/>
        <v>0</v>
      </c>
      <c r="BY115" s="159">
        <f t="shared" si="819"/>
        <v>0</v>
      </c>
      <c r="BZ115" s="159">
        <f t="shared" si="795"/>
        <v>0</v>
      </c>
      <c r="CA115" s="160">
        <f t="shared" si="796"/>
        <v>0</v>
      </c>
      <c r="CB115" s="159">
        <v>0</v>
      </c>
      <c r="CC115" s="159">
        <v>0</v>
      </c>
      <c r="CD115" s="160">
        <f t="shared" si="797"/>
        <v>0</v>
      </c>
      <c r="CE115" s="159">
        <v>0</v>
      </c>
      <c r="CF115" s="159">
        <v>0</v>
      </c>
      <c r="CG115" s="160">
        <f t="shared" si="798"/>
        <v>0</v>
      </c>
      <c r="CH115" s="159">
        <f t="shared" si="820"/>
        <v>0</v>
      </c>
      <c r="CI115" s="159">
        <f t="shared" si="799"/>
        <v>0</v>
      </c>
      <c r="CJ115" s="160">
        <f t="shared" si="800"/>
        <v>0</v>
      </c>
      <c r="CK115" s="159">
        <v>0</v>
      </c>
      <c r="CL115" s="159">
        <v>0</v>
      </c>
      <c r="CM115" s="160">
        <f t="shared" si="801"/>
        <v>0</v>
      </c>
      <c r="CN115" s="159">
        <v>0</v>
      </c>
      <c r="CO115" s="159">
        <v>0</v>
      </c>
      <c r="CP115" s="160">
        <f t="shared" si="802"/>
        <v>0</v>
      </c>
      <c r="CQ115" s="159">
        <f t="shared" si="821"/>
        <v>0</v>
      </c>
      <c r="CR115" s="159">
        <f t="shared" si="803"/>
        <v>0</v>
      </c>
      <c r="CS115" s="160">
        <f t="shared" si="804"/>
        <v>0</v>
      </c>
      <c r="CT115" s="272"/>
      <c r="CU115" s="226">
        <f t="shared" si="822"/>
        <v>0</v>
      </c>
      <c r="CV115" s="227">
        <f t="shared" si="805"/>
        <v>0</v>
      </c>
      <c r="CW115" s="272"/>
      <c r="CX115" s="273"/>
      <c r="CY115" s="274"/>
    </row>
    <row r="116" spans="1:103" ht="15.75" hidden="1" customHeight="1">
      <c r="A116" s="185"/>
      <c r="B116" s="156"/>
      <c r="C116" s="157"/>
      <c r="D116" s="158">
        <f t="shared" si="765"/>
        <v>0</v>
      </c>
      <c r="E116" s="159">
        <f t="shared" si="806"/>
        <v>0</v>
      </c>
      <c r="F116" s="160">
        <f t="shared" si="807"/>
        <v>0</v>
      </c>
      <c r="G116" s="161"/>
      <c r="H116" s="159">
        <f t="shared" si="766"/>
        <v>0</v>
      </c>
      <c r="I116" s="159">
        <f t="shared" si="808"/>
        <v>0</v>
      </c>
      <c r="J116" s="160">
        <f t="shared" si="809"/>
        <v>0</v>
      </c>
      <c r="K116" s="159">
        <f t="shared" si="810"/>
        <v>0</v>
      </c>
      <c r="L116" s="291">
        <f t="shared" si="811"/>
        <v>0</v>
      </c>
      <c r="M116" s="160">
        <f t="shared" si="812"/>
        <v>0</v>
      </c>
      <c r="N116" s="159">
        <v>0</v>
      </c>
      <c r="O116" s="159">
        <v>0</v>
      </c>
      <c r="P116" s="160">
        <f t="shared" si="769"/>
        <v>0</v>
      </c>
      <c r="Q116" s="291">
        <v>0</v>
      </c>
      <c r="R116" s="291">
        <v>0</v>
      </c>
      <c r="S116" s="160">
        <f t="shared" si="813"/>
        <v>0</v>
      </c>
      <c r="T116" s="159">
        <f t="shared" si="770"/>
        <v>0</v>
      </c>
      <c r="U116" s="159">
        <f t="shared" si="771"/>
        <v>0</v>
      </c>
      <c r="V116" s="160">
        <f t="shared" si="772"/>
        <v>0</v>
      </c>
      <c r="W116" s="593">
        <f t="shared" si="762"/>
        <v>0</v>
      </c>
      <c r="X116" s="593">
        <f t="shared" si="763"/>
        <v>0</v>
      </c>
      <c r="Y116" s="593">
        <f t="shared" si="764"/>
        <v>0</v>
      </c>
      <c r="Z116" s="159">
        <v>0</v>
      </c>
      <c r="AA116" s="159">
        <v>0</v>
      </c>
      <c r="AB116" s="160">
        <f t="shared" si="773"/>
        <v>0</v>
      </c>
      <c r="AC116" s="159">
        <v>0</v>
      </c>
      <c r="AD116" s="159">
        <v>0</v>
      </c>
      <c r="AE116" s="160">
        <f t="shared" si="774"/>
        <v>0</v>
      </c>
      <c r="AF116" s="159">
        <f t="shared" si="814"/>
        <v>0</v>
      </c>
      <c r="AG116" s="159">
        <f t="shared" si="775"/>
        <v>0</v>
      </c>
      <c r="AH116" s="160">
        <f t="shared" si="776"/>
        <v>0</v>
      </c>
      <c r="AI116" s="159">
        <v>0</v>
      </c>
      <c r="AJ116" s="159">
        <v>0</v>
      </c>
      <c r="AK116" s="160">
        <f t="shared" si="777"/>
        <v>0</v>
      </c>
      <c r="AL116" s="159">
        <v>0</v>
      </c>
      <c r="AM116" s="159">
        <v>0</v>
      </c>
      <c r="AN116" s="160">
        <f t="shared" si="778"/>
        <v>0</v>
      </c>
      <c r="AO116" s="159">
        <f t="shared" si="815"/>
        <v>0</v>
      </c>
      <c r="AP116" s="159">
        <f t="shared" si="779"/>
        <v>0</v>
      </c>
      <c r="AQ116" s="160">
        <f t="shared" si="780"/>
        <v>0</v>
      </c>
      <c r="AR116" s="159">
        <v>0</v>
      </c>
      <c r="AS116" s="159">
        <v>0</v>
      </c>
      <c r="AT116" s="160">
        <f t="shared" si="781"/>
        <v>0</v>
      </c>
      <c r="AU116" s="159">
        <v>0</v>
      </c>
      <c r="AV116" s="159">
        <v>0</v>
      </c>
      <c r="AW116" s="160">
        <f t="shared" si="782"/>
        <v>0</v>
      </c>
      <c r="AX116" s="159">
        <f t="shared" si="816"/>
        <v>0</v>
      </c>
      <c r="AY116" s="159">
        <f t="shared" si="783"/>
        <v>0</v>
      </c>
      <c r="AZ116" s="160">
        <f t="shared" si="784"/>
        <v>0</v>
      </c>
      <c r="BA116" s="159">
        <v>0</v>
      </c>
      <c r="BB116" s="159">
        <v>0</v>
      </c>
      <c r="BC116" s="160">
        <f t="shared" si="785"/>
        <v>0</v>
      </c>
      <c r="BD116" s="159">
        <v>0</v>
      </c>
      <c r="BE116" s="159">
        <v>0</v>
      </c>
      <c r="BF116" s="160">
        <f t="shared" si="786"/>
        <v>0</v>
      </c>
      <c r="BG116" s="159">
        <f t="shared" si="817"/>
        <v>0</v>
      </c>
      <c r="BH116" s="159">
        <f t="shared" si="787"/>
        <v>0</v>
      </c>
      <c r="BI116" s="160">
        <f t="shared" si="788"/>
        <v>0</v>
      </c>
      <c r="BJ116" s="159">
        <v>0</v>
      </c>
      <c r="BK116" s="159">
        <v>0</v>
      </c>
      <c r="BL116" s="160">
        <f t="shared" si="789"/>
        <v>0</v>
      </c>
      <c r="BM116" s="159">
        <v>0</v>
      </c>
      <c r="BN116" s="159">
        <v>0</v>
      </c>
      <c r="BO116" s="160">
        <f t="shared" si="790"/>
        <v>0</v>
      </c>
      <c r="BP116" s="159">
        <f t="shared" si="818"/>
        <v>0</v>
      </c>
      <c r="BQ116" s="159">
        <f t="shared" si="791"/>
        <v>0</v>
      </c>
      <c r="BR116" s="160">
        <f t="shared" si="792"/>
        <v>0</v>
      </c>
      <c r="BS116" s="159">
        <v>0</v>
      </c>
      <c r="BT116" s="159">
        <v>0</v>
      </c>
      <c r="BU116" s="160">
        <f t="shared" si="793"/>
        <v>0</v>
      </c>
      <c r="BV116" s="159">
        <v>0</v>
      </c>
      <c r="BW116" s="159">
        <v>0</v>
      </c>
      <c r="BX116" s="160">
        <f t="shared" si="794"/>
        <v>0</v>
      </c>
      <c r="BY116" s="159">
        <f t="shared" si="819"/>
        <v>0</v>
      </c>
      <c r="BZ116" s="159">
        <f t="shared" si="795"/>
        <v>0</v>
      </c>
      <c r="CA116" s="160">
        <f t="shared" si="796"/>
        <v>0</v>
      </c>
      <c r="CB116" s="159">
        <v>0</v>
      </c>
      <c r="CC116" s="159">
        <v>0</v>
      </c>
      <c r="CD116" s="160">
        <f t="shared" si="797"/>
        <v>0</v>
      </c>
      <c r="CE116" s="159">
        <v>0</v>
      </c>
      <c r="CF116" s="159">
        <v>0</v>
      </c>
      <c r="CG116" s="160">
        <f t="shared" si="798"/>
        <v>0</v>
      </c>
      <c r="CH116" s="159">
        <f t="shared" si="820"/>
        <v>0</v>
      </c>
      <c r="CI116" s="159">
        <f t="shared" si="799"/>
        <v>0</v>
      </c>
      <c r="CJ116" s="160">
        <f t="shared" si="800"/>
        <v>0</v>
      </c>
      <c r="CK116" s="159">
        <v>0</v>
      </c>
      <c r="CL116" s="159">
        <v>0</v>
      </c>
      <c r="CM116" s="160">
        <f t="shared" si="801"/>
        <v>0</v>
      </c>
      <c r="CN116" s="159">
        <v>0</v>
      </c>
      <c r="CO116" s="159">
        <v>0</v>
      </c>
      <c r="CP116" s="160">
        <f t="shared" si="802"/>
        <v>0</v>
      </c>
      <c r="CQ116" s="159">
        <f t="shared" si="821"/>
        <v>0</v>
      </c>
      <c r="CR116" s="159">
        <f t="shared" si="803"/>
        <v>0</v>
      </c>
      <c r="CS116" s="160">
        <f t="shared" si="804"/>
        <v>0</v>
      </c>
      <c r="CT116" s="272"/>
      <c r="CU116" s="226">
        <f t="shared" si="822"/>
        <v>0</v>
      </c>
      <c r="CV116" s="227">
        <f t="shared" si="805"/>
        <v>0</v>
      </c>
      <c r="CW116" s="272"/>
      <c r="CX116" s="273"/>
      <c r="CY116" s="274"/>
    </row>
    <row r="117" spans="1:103" ht="15.75" hidden="1" customHeight="1">
      <c r="A117" s="185"/>
      <c r="B117" s="156"/>
      <c r="C117" s="157"/>
      <c r="D117" s="158">
        <f t="shared" si="765"/>
        <v>0</v>
      </c>
      <c r="E117" s="159">
        <f t="shared" si="806"/>
        <v>0</v>
      </c>
      <c r="F117" s="160">
        <f t="shared" si="807"/>
        <v>0</v>
      </c>
      <c r="G117" s="161"/>
      <c r="H117" s="159">
        <f t="shared" si="766"/>
        <v>0</v>
      </c>
      <c r="I117" s="159">
        <f t="shared" si="808"/>
        <v>0</v>
      </c>
      <c r="J117" s="160">
        <f t="shared" si="809"/>
        <v>0</v>
      </c>
      <c r="K117" s="159">
        <f t="shared" si="810"/>
        <v>0</v>
      </c>
      <c r="L117" s="291">
        <f t="shared" si="811"/>
        <v>0</v>
      </c>
      <c r="M117" s="160">
        <f t="shared" si="812"/>
        <v>0</v>
      </c>
      <c r="N117" s="159">
        <v>0</v>
      </c>
      <c r="O117" s="159">
        <v>0</v>
      </c>
      <c r="P117" s="160">
        <f t="shared" si="769"/>
        <v>0</v>
      </c>
      <c r="Q117" s="291">
        <v>0</v>
      </c>
      <c r="R117" s="291">
        <v>0</v>
      </c>
      <c r="S117" s="160">
        <f t="shared" si="813"/>
        <v>0</v>
      </c>
      <c r="T117" s="159">
        <f t="shared" si="770"/>
        <v>0</v>
      </c>
      <c r="U117" s="159">
        <f t="shared" si="771"/>
        <v>0</v>
      </c>
      <c r="V117" s="160">
        <f t="shared" si="772"/>
        <v>0</v>
      </c>
      <c r="W117" s="593">
        <f t="shared" si="762"/>
        <v>0</v>
      </c>
      <c r="X117" s="593">
        <f t="shared" si="763"/>
        <v>0</v>
      </c>
      <c r="Y117" s="593">
        <f t="shared" si="764"/>
        <v>0</v>
      </c>
      <c r="Z117" s="159">
        <v>0</v>
      </c>
      <c r="AA117" s="159">
        <v>0</v>
      </c>
      <c r="AB117" s="160">
        <f t="shared" si="773"/>
        <v>0</v>
      </c>
      <c r="AC117" s="159">
        <v>0</v>
      </c>
      <c r="AD117" s="159">
        <v>0</v>
      </c>
      <c r="AE117" s="160">
        <f t="shared" si="774"/>
        <v>0</v>
      </c>
      <c r="AF117" s="159">
        <f t="shared" si="814"/>
        <v>0</v>
      </c>
      <c r="AG117" s="159">
        <f t="shared" si="775"/>
        <v>0</v>
      </c>
      <c r="AH117" s="160">
        <f t="shared" si="776"/>
        <v>0</v>
      </c>
      <c r="AI117" s="159">
        <v>0</v>
      </c>
      <c r="AJ117" s="159">
        <v>0</v>
      </c>
      <c r="AK117" s="160">
        <f t="shared" si="777"/>
        <v>0</v>
      </c>
      <c r="AL117" s="159">
        <v>0</v>
      </c>
      <c r="AM117" s="159">
        <v>0</v>
      </c>
      <c r="AN117" s="160">
        <f t="shared" si="778"/>
        <v>0</v>
      </c>
      <c r="AO117" s="159">
        <f t="shared" si="815"/>
        <v>0</v>
      </c>
      <c r="AP117" s="159">
        <f t="shared" si="779"/>
        <v>0</v>
      </c>
      <c r="AQ117" s="160">
        <f t="shared" si="780"/>
        <v>0</v>
      </c>
      <c r="AR117" s="159">
        <v>0</v>
      </c>
      <c r="AS117" s="159">
        <v>0</v>
      </c>
      <c r="AT117" s="160">
        <f t="shared" si="781"/>
        <v>0</v>
      </c>
      <c r="AU117" s="159">
        <v>0</v>
      </c>
      <c r="AV117" s="159">
        <v>0</v>
      </c>
      <c r="AW117" s="160">
        <f t="shared" si="782"/>
        <v>0</v>
      </c>
      <c r="AX117" s="159">
        <f t="shared" si="816"/>
        <v>0</v>
      </c>
      <c r="AY117" s="159">
        <f t="shared" si="783"/>
        <v>0</v>
      </c>
      <c r="AZ117" s="160">
        <f t="shared" si="784"/>
        <v>0</v>
      </c>
      <c r="BA117" s="159">
        <v>0</v>
      </c>
      <c r="BB117" s="159">
        <v>0</v>
      </c>
      <c r="BC117" s="160">
        <f t="shared" si="785"/>
        <v>0</v>
      </c>
      <c r="BD117" s="159">
        <v>0</v>
      </c>
      <c r="BE117" s="159">
        <v>0</v>
      </c>
      <c r="BF117" s="160">
        <f t="shared" si="786"/>
        <v>0</v>
      </c>
      <c r="BG117" s="159">
        <f t="shared" si="817"/>
        <v>0</v>
      </c>
      <c r="BH117" s="159">
        <f t="shared" si="787"/>
        <v>0</v>
      </c>
      <c r="BI117" s="160">
        <f t="shared" si="788"/>
        <v>0</v>
      </c>
      <c r="BJ117" s="159">
        <v>0</v>
      </c>
      <c r="BK117" s="159">
        <v>0</v>
      </c>
      <c r="BL117" s="160">
        <f t="shared" si="789"/>
        <v>0</v>
      </c>
      <c r="BM117" s="159">
        <v>0</v>
      </c>
      <c r="BN117" s="159">
        <v>0</v>
      </c>
      <c r="BO117" s="160">
        <f t="shared" si="790"/>
        <v>0</v>
      </c>
      <c r="BP117" s="159">
        <f t="shared" si="818"/>
        <v>0</v>
      </c>
      <c r="BQ117" s="159">
        <f t="shared" si="791"/>
        <v>0</v>
      </c>
      <c r="BR117" s="160">
        <f t="shared" si="792"/>
        <v>0</v>
      </c>
      <c r="BS117" s="159">
        <v>0</v>
      </c>
      <c r="BT117" s="159">
        <v>0</v>
      </c>
      <c r="BU117" s="160">
        <f t="shared" si="793"/>
        <v>0</v>
      </c>
      <c r="BV117" s="159">
        <v>0</v>
      </c>
      <c r="BW117" s="159">
        <v>0</v>
      </c>
      <c r="BX117" s="160">
        <f t="shared" si="794"/>
        <v>0</v>
      </c>
      <c r="BY117" s="159">
        <f t="shared" si="819"/>
        <v>0</v>
      </c>
      <c r="BZ117" s="159">
        <f t="shared" si="795"/>
        <v>0</v>
      </c>
      <c r="CA117" s="160">
        <f t="shared" si="796"/>
        <v>0</v>
      </c>
      <c r="CB117" s="159">
        <v>0</v>
      </c>
      <c r="CC117" s="159">
        <v>0</v>
      </c>
      <c r="CD117" s="160">
        <f t="shared" si="797"/>
        <v>0</v>
      </c>
      <c r="CE117" s="159">
        <v>0</v>
      </c>
      <c r="CF117" s="159">
        <v>0</v>
      </c>
      <c r="CG117" s="160">
        <f t="shared" si="798"/>
        <v>0</v>
      </c>
      <c r="CH117" s="159">
        <f t="shared" si="820"/>
        <v>0</v>
      </c>
      <c r="CI117" s="159">
        <f t="shared" si="799"/>
        <v>0</v>
      </c>
      <c r="CJ117" s="160">
        <f t="shared" si="800"/>
        <v>0</v>
      </c>
      <c r="CK117" s="159">
        <v>0</v>
      </c>
      <c r="CL117" s="159">
        <v>0</v>
      </c>
      <c r="CM117" s="160">
        <f t="shared" si="801"/>
        <v>0</v>
      </c>
      <c r="CN117" s="159">
        <v>0</v>
      </c>
      <c r="CO117" s="159">
        <v>0</v>
      </c>
      <c r="CP117" s="160">
        <f t="shared" si="802"/>
        <v>0</v>
      </c>
      <c r="CQ117" s="159">
        <f t="shared" si="821"/>
        <v>0</v>
      </c>
      <c r="CR117" s="159">
        <f t="shared" si="803"/>
        <v>0</v>
      </c>
      <c r="CS117" s="160">
        <f t="shared" si="804"/>
        <v>0</v>
      </c>
      <c r="CT117" s="272"/>
      <c r="CU117" s="226">
        <f t="shared" si="822"/>
        <v>0</v>
      </c>
      <c r="CV117" s="227">
        <f t="shared" si="805"/>
        <v>0</v>
      </c>
      <c r="CW117" s="272"/>
      <c r="CX117" s="273"/>
      <c r="CY117" s="274"/>
    </row>
    <row r="118" spans="1:103" ht="15.75" hidden="1" customHeight="1">
      <c r="A118" s="185"/>
      <c r="B118" s="156"/>
      <c r="C118" s="157"/>
      <c r="D118" s="158">
        <f t="shared" si="765"/>
        <v>0</v>
      </c>
      <c r="E118" s="159">
        <f t="shared" si="806"/>
        <v>0</v>
      </c>
      <c r="F118" s="160">
        <f t="shared" si="807"/>
        <v>0</v>
      </c>
      <c r="G118" s="161"/>
      <c r="H118" s="159">
        <f t="shared" si="766"/>
        <v>0</v>
      </c>
      <c r="I118" s="159">
        <f t="shared" si="808"/>
        <v>0</v>
      </c>
      <c r="J118" s="160">
        <f t="shared" si="809"/>
        <v>0</v>
      </c>
      <c r="K118" s="159">
        <f t="shared" si="810"/>
        <v>0</v>
      </c>
      <c r="L118" s="291">
        <f t="shared" si="811"/>
        <v>0</v>
      </c>
      <c r="M118" s="160">
        <f t="shared" si="812"/>
        <v>0</v>
      </c>
      <c r="N118" s="159">
        <v>0</v>
      </c>
      <c r="O118" s="159">
        <v>0</v>
      </c>
      <c r="P118" s="160">
        <f t="shared" si="769"/>
        <v>0</v>
      </c>
      <c r="Q118" s="291">
        <v>0</v>
      </c>
      <c r="R118" s="291">
        <v>0</v>
      </c>
      <c r="S118" s="160">
        <f t="shared" si="813"/>
        <v>0</v>
      </c>
      <c r="T118" s="159">
        <f t="shared" si="770"/>
        <v>0</v>
      </c>
      <c r="U118" s="159">
        <f t="shared" si="771"/>
        <v>0</v>
      </c>
      <c r="V118" s="160">
        <f t="shared" si="772"/>
        <v>0</v>
      </c>
      <c r="W118" s="593">
        <f t="shared" si="762"/>
        <v>0</v>
      </c>
      <c r="X118" s="593">
        <f t="shared" si="763"/>
        <v>0</v>
      </c>
      <c r="Y118" s="593">
        <f t="shared" si="764"/>
        <v>0</v>
      </c>
      <c r="Z118" s="159">
        <v>0</v>
      </c>
      <c r="AA118" s="159">
        <v>0</v>
      </c>
      <c r="AB118" s="160">
        <f t="shared" si="773"/>
        <v>0</v>
      </c>
      <c r="AC118" s="159">
        <v>0</v>
      </c>
      <c r="AD118" s="159">
        <v>0</v>
      </c>
      <c r="AE118" s="160">
        <f t="shared" si="774"/>
        <v>0</v>
      </c>
      <c r="AF118" s="159">
        <f t="shared" si="814"/>
        <v>0</v>
      </c>
      <c r="AG118" s="159">
        <f t="shared" si="775"/>
        <v>0</v>
      </c>
      <c r="AH118" s="160">
        <f t="shared" si="776"/>
        <v>0</v>
      </c>
      <c r="AI118" s="159">
        <v>0</v>
      </c>
      <c r="AJ118" s="159">
        <v>0</v>
      </c>
      <c r="AK118" s="160">
        <f t="shared" si="777"/>
        <v>0</v>
      </c>
      <c r="AL118" s="159">
        <v>0</v>
      </c>
      <c r="AM118" s="159">
        <v>0</v>
      </c>
      <c r="AN118" s="160">
        <f t="shared" si="778"/>
        <v>0</v>
      </c>
      <c r="AO118" s="159">
        <f t="shared" si="815"/>
        <v>0</v>
      </c>
      <c r="AP118" s="159">
        <f t="shared" si="779"/>
        <v>0</v>
      </c>
      <c r="AQ118" s="160">
        <f t="shared" si="780"/>
        <v>0</v>
      </c>
      <c r="AR118" s="159">
        <v>0</v>
      </c>
      <c r="AS118" s="159">
        <v>0</v>
      </c>
      <c r="AT118" s="160">
        <f t="shared" si="781"/>
        <v>0</v>
      </c>
      <c r="AU118" s="159">
        <v>0</v>
      </c>
      <c r="AV118" s="159">
        <v>0</v>
      </c>
      <c r="AW118" s="160">
        <f t="shared" si="782"/>
        <v>0</v>
      </c>
      <c r="AX118" s="159">
        <f t="shared" si="816"/>
        <v>0</v>
      </c>
      <c r="AY118" s="159">
        <f t="shared" si="783"/>
        <v>0</v>
      </c>
      <c r="AZ118" s="160">
        <f t="shared" si="784"/>
        <v>0</v>
      </c>
      <c r="BA118" s="159">
        <v>0</v>
      </c>
      <c r="BB118" s="159">
        <v>0</v>
      </c>
      <c r="BC118" s="160">
        <f t="shared" si="785"/>
        <v>0</v>
      </c>
      <c r="BD118" s="159">
        <v>0</v>
      </c>
      <c r="BE118" s="159">
        <v>0</v>
      </c>
      <c r="BF118" s="160">
        <f t="shared" si="786"/>
        <v>0</v>
      </c>
      <c r="BG118" s="159">
        <f t="shared" si="817"/>
        <v>0</v>
      </c>
      <c r="BH118" s="159">
        <f t="shared" si="787"/>
        <v>0</v>
      </c>
      <c r="BI118" s="160">
        <f t="shared" si="788"/>
        <v>0</v>
      </c>
      <c r="BJ118" s="159">
        <v>0</v>
      </c>
      <c r="BK118" s="159">
        <v>0</v>
      </c>
      <c r="BL118" s="160">
        <f t="shared" si="789"/>
        <v>0</v>
      </c>
      <c r="BM118" s="159">
        <v>0</v>
      </c>
      <c r="BN118" s="159">
        <v>0</v>
      </c>
      <c r="BO118" s="160">
        <f t="shared" si="790"/>
        <v>0</v>
      </c>
      <c r="BP118" s="159">
        <f t="shared" si="818"/>
        <v>0</v>
      </c>
      <c r="BQ118" s="159">
        <f t="shared" si="791"/>
        <v>0</v>
      </c>
      <c r="BR118" s="160">
        <f t="shared" si="792"/>
        <v>0</v>
      </c>
      <c r="BS118" s="159">
        <v>0</v>
      </c>
      <c r="BT118" s="159">
        <v>0</v>
      </c>
      <c r="BU118" s="160">
        <f t="shared" si="793"/>
        <v>0</v>
      </c>
      <c r="BV118" s="159">
        <v>0</v>
      </c>
      <c r="BW118" s="159">
        <v>0</v>
      </c>
      <c r="BX118" s="160">
        <f t="shared" si="794"/>
        <v>0</v>
      </c>
      <c r="BY118" s="159">
        <f t="shared" si="819"/>
        <v>0</v>
      </c>
      <c r="BZ118" s="159">
        <f t="shared" si="795"/>
        <v>0</v>
      </c>
      <c r="CA118" s="160">
        <f t="shared" si="796"/>
        <v>0</v>
      </c>
      <c r="CB118" s="159">
        <v>0</v>
      </c>
      <c r="CC118" s="159">
        <v>0</v>
      </c>
      <c r="CD118" s="160">
        <f t="shared" si="797"/>
        <v>0</v>
      </c>
      <c r="CE118" s="159">
        <v>0</v>
      </c>
      <c r="CF118" s="159">
        <v>0</v>
      </c>
      <c r="CG118" s="160">
        <f t="shared" si="798"/>
        <v>0</v>
      </c>
      <c r="CH118" s="159">
        <f t="shared" si="820"/>
        <v>0</v>
      </c>
      <c r="CI118" s="159">
        <f t="shared" si="799"/>
        <v>0</v>
      </c>
      <c r="CJ118" s="160">
        <f t="shared" si="800"/>
        <v>0</v>
      </c>
      <c r="CK118" s="159">
        <v>0</v>
      </c>
      <c r="CL118" s="159">
        <v>0</v>
      </c>
      <c r="CM118" s="160">
        <f t="shared" si="801"/>
        <v>0</v>
      </c>
      <c r="CN118" s="159">
        <v>0</v>
      </c>
      <c r="CO118" s="159">
        <v>0</v>
      </c>
      <c r="CP118" s="160">
        <f t="shared" si="802"/>
        <v>0</v>
      </c>
      <c r="CQ118" s="159">
        <f t="shared" si="821"/>
        <v>0</v>
      </c>
      <c r="CR118" s="159">
        <f t="shared" si="803"/>
        <v>0</v>
      </c>
      <c r="CS118" s="160">
        <f t="shared" si="804"/>
        <v>0</v>
      </c>
      <c r="CT118" s="272"/>
      <c r="CU118" s="226">
        <f t="shared" si="822"/>
        <v>0</v>
      </c>
      <c r="CV118" s="227">
        <f t="shared" si="805"/>
        <v>0</v>
      </c>
      <c r="CW118" s="272"/>
      <c r="CX118" s="273"/>
      <c r="CY118" s="274"/>
    </row>
    <row r="119" spans="1:103" ht="15.75" customHeight="1" thickBot="1">
      <c r="A119" s="138"/>
      <c r="B119" s="162"/>
      <c r="C119" s="163"/>
      <c r="D119" s="164">
        <f t="shared" si="765"/>
        <v>0</v>
      </c>
      <c r="E119" s="165">
        <f t="shared" si="806"/>
        <v>0</v>
      </c>
      <c r="F119" s="166">
        <f t="shared" si="807"/>
        <v>0</v>
      </c>
      <c r="G119" s="167"/>
      <c r="H119" s="629">
        <f t="shared" si="766"/>
        <v>0</v>
      </c>
      <c r="I119" s="165">
        <f t="shared" si="808"/>
        <v>0</v>
      </c>
      <c r="J119" s="166">
        <f t="shared" si="809"/>
        <v>0</v>
      </c>
      <c r="K119" s="165">
        <f t="shared" si="810"/>
        <v>0</v>
      </c>
      <c r="L119" s="820">
        <f t="shared" si="811"/>
        <v>0</v>
      </c>
      <c r="M119" s="166">
        <f t="shared" si="812"/>
        <v>0</v>
      </c>
      <c r="N119" s="164">
        <v>0</v>
      </c>
      <c r="O119" s="165">
        <v>0</v>
      </c>
      <c r="P119" s="166">
        <f t="shared" si="769"/>
        <v>0</v>
      </c>
      <c r="Q119" s="788">
        <v>0</v>
      </c>
      <c r="R119" s="789">
        <v>0</v>
      </c>
      <c r="S119" s="166">
        <f t="shared" si="813"/>
        <v>0</v>
      </c>
      <c r="T119" s="200">
        <f t="shared" ref="T119" si="823">Q119</f>
        <v>0</v>
      </c>
      <c r="U119" s="200">
        <f t="shared" ref="U119" si="824">R119</f>
        <v>0</v>
      </c>
      <c r="V119" s="201">
        <f t="shared" si="772"/>
        <v>0</v>
      </c>
      <c r="W119" s="593">
        <f t="shared" si="762"/>
        <v>0</v>
      </c>
      <c r="X119" s="593">
        <f t="shared" si="763"/>
        <v>0</v>
      </c>
      <c r="Y119" s="593">
        <f t="shared" si="764"/>
        <v>0</v>
      </c>
      <c r="Z119" s="164">
        <v>0</v>
      </c>
      <c r="AA119" s="165">
        <v>0</v>
      </c>
      <c r="AB119" s="166">
        <f t="shared" si="773"/>
        <v>0</v>
      </c>
      <c r="AC119" s="198">
        <v>0</v>
      </c>
      <c r="AD119" s="199">
        <v>0</v>
      </c>
      <c r="AE119" s="166">
        <f t="shared" si="774"/>
        <v>0</v>
      </c>
      <c r="AF119" s="200">
        <f t="shared" si="814"/>
        <v>0</v>
      </c>
      <c r="AG119" s="200">
        <f t="shared" si="775"/>
        <v>0</v>
      </c>
      <c r="AH119" s="201">
        <f t="shared" si="776"/>
        <v>0</v>
      </c>
      <c r="AI119" s="164">
        <v>0</v>
      </c>
      <c r="AJ119" s="165">
        <v>0</v>
      </c>
      <c r="AK119" s="166">
        <f t="shared" si="777"/>
        <v>0</v>
      </c>
      <c r="AL119" s="198">
        <v>0</v>
      </c>
      <c r="AM119" s="199">
        <v>0</v>
      </c>
      <c r="AN119" s="166">
        <f t="shared" si="778"/>
        <v>0</v>
      </c>
      <c r="AO119" s="200">
        <f t="shared" si="815"/>
        <v>0</v>
      </c>
      <c r="AP119" s="200">
        <f t="shared" si="779"/>
        <v>0</v>
      </c>
      <c r="AQ119" s="201">
        <f t="shared" si="780"/>
        <v>0</v>
      </c>
      <c r="AR119" s="164">
        <v>0</v>
      </c>
      <c r="AS119" s="165">
        <v>0</v>
      </c>
      <c r="AT119" s="166">
        <f t="shared" si="781"/>
        <v>0</v>
      </c>
      <c r="AU119" s="198">
        <v>0</v>
      </c>
      <c r="AV119" s="199">
        <v>0</v>
      </c>
      <c r="AW119" s="166">
        <f t="shared" si="782"/>
        <v>0</v>
      </c>
      <c r="AX119" s="200">
        <f t="shared" si="816"/>
        <v>0</v>
      </c>
      <c r="AY119" s="200">
        <f t="shared" si="783"/>
        <v>0</v>
      </c>
      <c r="AZ119" s="201">
        <f t="shared" si="784"/>
        <v>0</v>
      </c>
      <c r="BA119" s="164">
        <v>0</v>
      </c>
      <c r="BB119" s="165">
        <v>0</v>
      </c>
      <c r="BC119" s="166">
        <f t="shared" si="785"/>
        <v>0</v>
      </c>
      <c r="BD119" s="198">
        <v>0</v>
      </c>
      <c r="BE119" s="199">
        <v>0</v>
      </c>
      <c r="BF119" s="166">
        <f t="shared" si="786"/>
        <v>0</v>
      </c>
      <c r="BG119" s="200">
        <f t="shared" si="817"/>
        <v>0</v>
      </c>
      <c r="BH119" s="200">
        <f t="shared" si="787"/>
        <v>0</v>
      </c>
      <c r="BI119" s="201">
        <f t="shared" si="788"/>
        <v>0</v>
      </c>
      <c r="BJ119" s="164">
        <v>0</v>
      </c>
      <c r="BK119" s="165">
        <v>0</v>
      </c>
      <c r="BL119" s="166">
        <f t="shared" si="789"/>
        <v>0</v>
      </c>
      <c r="BM119" s="198">
        <v>0</v>
      </c>
      <c r="BN119" s="199">
        <v>0</v>
      </c>
      <c r="BO119" s="166">
        <f t="shared" si="790"/>
        <v>0</v>
      </c>
      <c r="BP119" s="200">
        <f t="shared" si="818"/>
        <v>0</v>
      </c>
      <c r="BQ119" s="200">
        <f t="shared" si="791"/>
        <v>0</v>
      </c>
      <c r="BR119" s="201">
        <f t="shared" si="792"/>
        <v>0</v>
      </c>
      <c r="BS119" s="164">
        <v>0</v>
      </c>
      <c r="BT119" s="165">
        <v>0</v>
      </c>
      <c r="BU119" s="166">
        <f t="shared" si="793"/>
        <v>0</v>
      </c>
      <c r="BV119" s="198">
        <v>0</v>
      </c>
      <c r="BW119" s="199">
        <v>0</v>
      </c>
      <c r="BX119" s="166">
        <f t="shared" si="794"/>
        <v>0</v>
      </c>
      <c r="BY119" s="200">
        <f t="shared" si="819"/>
        <v>0</v>
      </c>
      <c r="BZ119" s="200">
        <f t="shared" si="795"/>
        <v>0</v>
      </c>
      <c r="CA119" s="201">
        <f t="shared" si="796"/>
        <v>0</v>
      </c>
      <c r="CB119" s="164">
        <v>0</v>
      </c>
      <c r="CC119" s="165">
        <v>0</v>
      </c>
      <c r="CD119" s="166">
        <f t="shared" si="797"/>
        <v>0</v>
      </c>
      <c r="CE119" s="198">
        <v>0</v>
      </c>
      <c r="CF119" s="199">
        <v>0</v>
      </c>
      <c r="CG119" s="166">
        <f t="shared" si="798"/>
        <v>0</v>
      </c>
      <c r="CH119" s="200">
        <f t="shared" si="820"/>
        <v>0</v>
      </c>
      <c r="CI119" s="200">
        <f t="shared" si="799"/>
        <v>0</v>
      </c>
      <c r="CJ119" s="201">
        <f t="shared" si="800"/>
        <v>0</v>
      </c>
      <c r="CK119" s="164">
        <v>0</v>
      </c>
      <c r="CL119" s="165">
        <v>0</v>
      </c>
      <c r="CM119" s="166">
        <f t="shared" si="801"/>
        <v>0</v>
      </c>
      <c r="CN119" s="198">
        <v>0</v>
      </c>
      <c r="CO119" s="199">
        <v>0</v>
      </c>
      <c r="CP119" s="166">
        <f t="shared" si="802"/>
        <v>0</v>
      </c>
      <c r="CQ119" s="200">
        <f t="shared" si="821"/>
        <v>0</v>
      </c>
      <c r="CR119" s="200">
        <f t="shared" si="803"/>
        <v>0</v>
      </c>
      <c r="CS119" s="201">
        <f t="shared" si="804"/>
        <v>0</v>
      </c>
      <c r="CT119" s="196"/>
      <c r="CU119" s="233">
        <f t="shared" si="822"/>
        <v>0</v>
      </c>
      <c r="CV119" s="234">
        <f t="shared" si="805"/>
        <v>0</v>
      </c>
      <c r="CW119" s="196"/>
      <c r="CX119" s="275"/>
      <c r="CY119" s="276"/>
    </row>
    <row r="120" spans="1:103" ht="15.75" customHeight="1" thickBot="1">
      <c r="A120" s="139"/>
      <c r="B120" s="189"/>
      <c r="C120" s="190"/>
      <c r="D120" s="212"/>
      <c r="E120" s="212"/>
      <c r="F120" s="237"/>
      <c r="G120" s="168"/>
      <c r="H120" s="212"/>
      <c r="I120" s="212"/>
      <c r="J120" s="237"/>
      <c r="K120" s="212"/>
      <c r="L120" s="794"/>
      <c r="M120" s="237"/>
      <c r="N120" s="212"/>
      <c r="O120" s="212"/>
      <c r="P120" s="237"/>
      <c r="Q120" s="794"/>
      <c r="R120" s="794"/>
      <c r="S120" s="237"/>
      <c r="T120" s="211"/>
      <c r="U120" s="211"/>
      <c r="V120" s="232"/>
      <c r="W120" s="593">
        <f t="shared" si="762"/>
        <v>0</v>
      </c>
      <c r="X120" s="593">
        <f t="shared" si="763"/>
        <v>0</v>
      </c>
      <c r="Y120" s="593">
        <f t="shared" si="764"/>
        <v>0</v>
      </c>
      <c r="Z120" s="212"/>
      <c r="AA120" s="212"/>
      <c r="AB120" s="237"/>
      <c r="AC120" s="212"/>
      <c r="AD120" s="212"/>
      <c r="AE120" s="237"/>
      <c r="AF120" s="211"/>
      <c r="AG120" s="211"/>
      <c r="AH120" s="232"/>
      <c r="AI120" s="212"/>
      <c r="AJ120" s="212"/>
      <c r="AK120" s="237"/>
      <c r="AL120" s="212"/>
      <c r="AM120" s="212"/>
      <c r="AN120" s="237"/>
      <c r="AO120" s="211"/>
      <c r="AP120" s="211"/>
      <c r="AQ120" s="232"/>
      <c r="AR120" s="212"/>
      <c r="AS120" s="212"/>
      <c r="AT120" s="237"/>
      <c r="AU120" s="212"/>
      <c r="AV120" s="212"/>
      <c r="AW120" s="237"/>
      <c r="AX120" s="211"/>
      <c r="AY120" s="211"/>
      <c r="AZ120" s="232"/>
      <c r="BA120" s="212"/>
      <c r="BB120" s="212"/>
      <c r="BC120" s="237"/>
      <c r="BD120" s="212"/>
      <c r="BE120" s="212"/>
      <c r="BF120" s="237"/>
      <c r="BG120" s="211"/>
      <c r="BH120" s="211"/>
      <c r="BI120" s="232"/>
      <c r="BJ120" s="212"/>
      <c r="BK120" s="212"/>
      <c r="BL120" s="237"/>
      <c r="BM120" s="212"/>
      <c r="BN120" s="212"/>
      <c r="BO120" s="237"/>
      <c r="BP120" s="211"/>
      <c r="BQ120" s="211"/>
      <c r="BR120" s="232"/>
      <c r="BS120" s="212"/>
      <c r="BT120" s="212"/>
      <c r="BU120" s="237"/>
      <c r="BV120" s="212"/>
      <c r="BW120" s="212"/>
      <c r="BX120" s="237"/>
      <c r="BY120" s="211"/>
      <c r="BZ120" s="211"/>
      <c r="CA120" s="232"/>
      <c r="CB120" s="212"/>
      <c r="CC120" s="212"/>
      <c r="CD120" s="237"/>
      <c r="CE120" s="212"/>
      <c r="CF120" s="212"/>
      <c r="CG120" s="237"/>
      <c r="CH120" s="211"/>
      <c r="CI120" s="211"/>
      <c r="CJ120" s="232"/>
      <c r="CK120" s="212"/>
      <c r="CL120" s="212"/>
      <c r="CM120" s="237"/>
      <c r="CN120" s="212"/>
      <c r="CO120" s="212"/>
      <c r="CP120" s="237"/>
      <c r="CQ120" s="211"/>
      <c r="CR120" s="211"/>
      <c r="CS120" s="232"/>
      <c r="CT120" s="232"/>
      <c r="CU120" s="212"/>
      <c r="CV120" s="212"/>
      <c r="CW120" s="232"/>
      <c r="CX120" s="213"/>
      <c r="CY120" s="213"/>
    </row>
    <row r="121" spans="1:103" ht="15.75" customHeight="1">
      <c r="A121" s="138"/>
      <c r="B121" s="1065" t="s">
        <v>273</v>
      </c>
      <c r="C121" s="1062" t="s">
        <v>274</v>
      </c>
      <c r="D121" s="1009" t="str">
        <f>AFEstatPref</f>
        <v>Historical</v>
      </c>
      <c r="E121" s="1010"/>
      <c r="F121" s="1011"/>
      <c r="G121" s="1041" t="str">
        <f>AFEstatSlc</f>
        <v>Proposed Original</v>
      </c>
      <c r="H121" s="1015"/>
      <c r="I121" s="1015"/>
      <c r="J121" s="1042"/>
      <c r="K121" s="1020" t="s">
        <v>275</v>
      </c>
      <c r="L121" s="1020"/>
      <c r="M121" s="1039"/>
      <c r="N121" s="1009" t="str">
        <f>AFEstatPref</f>
        <v>Historical</v>
      </c>
      <c r="O121" s="1010"/>
      <c r="P121" s="1011"/>
      <c r="Q121" s="1015" t="str">
        <f>AFEstatSlc</f>
        <v>Proposed Original</v>
      </c>
      <c r="R121" s="1015"/>
      <c r="S121" s="1016"/>
      <c r="T121" s="1019" t="s">
        <v>275</v>
      </c>
      <c r="U121" s="1020"/>
      <c r="V121" s="1021"/>
      <c r="W121" s="593">
        <f t="shared" si="762"/>
        <v>0</v>
      </c>
      <c r="X121" s="593">
        <f t="shared" si="763"/>
        <v>0</v>
      </c>
      <c r="Y121" s="593">
        <f t="shared" si="764"/>
        <v>0</v>
      </c>
      <c r="Z121" s="1009" t="str">
        <f>AFEstatPref</f>
        <v>Historical</v>
      </c>
      <c r="AA121" s="1010"/>
      <c r="AB121" s="1011"/>
      <c r="AC121" s="1015" t="str">
        <f>AFEstatSlc</f>
        <v>Proposed Original</v>
      </c>
      <c r="AD121" s="1015"/>
      <c r="AE121" s="1016"/>
      <c r="AF121" s="1019" t="s">
        <v>275</v>
      </c>
      <c r="AG121" s="1020"/>
      <c r="AH121" s="1021"/>
      <c r="AI121" s="1009" t="str">
        <f>AFEstatPref</f>
        <v>Historical</v>
      </c>
      <c r="AJ121" s="1010"/>
      <c r="AK121" s="1011"/>
      <c r="AL121" s="1015" t="str">
        <f>AFEstatSlc</f>
        <v>Proposed Original</v>
      </c>
      <c r="AM121" s="1015"/>
      <c r="AN121" s="1016"/>
      <c r="AO121" s="1019" t="s">
        <v>275</v>
      </c>
      <c r="AP121" s="1020"/>
      <c r="AQ121" s="1021"/>
      <c r="AR121" s="1009" t="str">
        <f>AFEstatPref</f>
        <v>Historical</v>
      </c>
      <c r="AS121" s="1010"/>
      <c r="AT121" s="1011"/>
      <c r="AU121" s="1015" t="str">
        <f>AFEstatSlc</f>
        <v>Proposed Original</v>
      </c>
      <c r="AV121" s="1015"/>
      <c r="AW121" s="1016"/>
      <c r="AX121" s="1019" t="s">
        <v>275</v>
      </c>
      <c r="AY121" s="1020"/>
      <c r="AZ121" s="1021"/>
      <c r="BA121" s="1009" t="str">
        <f>AFEstatPref</f>
        <v>Historical</v>
      </c>
      <c r="BB121" s="1010"/>
      <c r="BC121" s="1011"/>
      <c r="BD121" s="1015" t="str">
        <f>AFEstatSlc</f>
        <v>Proposed Original</v>
      </c>
      <c r="BE121" s="1015"/>
      <c r="BF121" s="1016"/>
      <c r="BG121" s="1019" t="s">
        <v>275</v>
      </c>
      <c r="BH121" s="1020"/>
      <c r="BI121" s="1021"/>
      <c r="BJ121" s="1009" t="str">
        <f>AFEstatPref</f>
        <v>Historical</v>
      </c>
      <c r="BK121" s="1010"/>
      <c r="BL121" s="1011"/>
      <c r="BM121" s="1015" t="str">
        <f>AFEstatSlc</f>
        <v>Proposed Original</v>
      </c>
      <c r="BN121" s="1015"/>
      <c r="BO121" s="1016"/>
      <c r="BP121" s="1019" t="s">
        <v>275</v>
      </c>
      <c r="BQ121" s="1020"/>
      <c r="BR121" s="1021"/>
      <c r="BS121" s="1009" t="str">
        <f>AFEstatPref</f>
        <v>Historical</v>
      </c>
      <c r="BT121" s="1010"/>
      <c r="BU121" s="1011"/>
      <c r="BV121" s="1015" t="str">
        <f>AFEstatSlc</f>
        <v>Proposed Original</v>
      </c>
      <c r="BW121" s="1015"/>
      <c r="BX121" s="1016"/>
      <c r="BY121" s="1019" t="s">
        <v>275</v>
      </c>
      <c r="BZ121" s="1020"/>
      <c r="CA121" s="1021"/>
      <c r="CB121" s="1009" t="str">
        <f>AFEstatPref</f>
        <v>Historical</v>
      </c>
      <c r="CC121" s="1010"/>
      <c r="CD121" s="1011"/>
      <c r="CE121" s="1015" t="str">
        <f>AFEstatSlc</f>
        <v>Proposed Original</v>
      </c>
      <c r="CF121" s="1015"/>
      <c r="CG121" s="1016"/>
      <c r="CH121" s="1019" t="s">
        <v>275</v>
      </c>
      <c r="CI121" s="1020"/>
      <c r="CJ121" s="1021"/>
      <c r="CK121" s="1009" t="str">
        <f>AFEstatPref</f>
        <v>Historical</v>
      </c>
      <c r="CL121" s="1010"/>
      <c r="CM121" s="1011"/>
      <c r="CN121" s="1015" t="str">
        <f>AFEstatSlc</f>
        <v>Proposed Original</v>
      </c>
      <c r="CO121" s="1015"/>
      <c r="CP121" s="1016"/>
      <c r="CQ121" s="1019" t="s">
        <v>275</v>
      </c>
      <c r="CR121" s="1020"/>
      <c r="CS121" s="1021"/>
      <c r="CT121" s="214"/>
      <c r="CU121" s="1051" t="s">
        <v>276</v>
      </c>
      <c r="CV121" s="1052"/>
      <c r="CW121" s="214"/>
      <c r="CX121" s="1060" t="s">
        <v>277</v>
      </c>
      <c r="CY121" s="1057" t="s">
        <v>278</v>
      </c>
    </row>
    <row r="122" spans="1:103" ht="15.75" customHeight="1" thickBot="1">
      <c r="A122" s="139"/>
      <c r="B122" s="1059"/>
      <c r="C122" s="1063"/>
      <c r="D122" s="1012"/>
      <c r="E122" s="1013"/>
      <c r="F122" s="1014"/>
      <c r="G122" s="1043"/>
      <c r="H122" s="1017"/>
      <c r="I122" s="1017"/>
      <c r="J122" s="1044"/>
      <c r="K122" s="1023"/>
      <c r="L122" s="1023"/>
      <c r="M122" s="1040"/>
      <c r="N122" s="1012"/>
      <c r="O122" s="1013"/>
      <c r="P122" s="1014"/>
      <c r="Q122" s="1017"/>
      <c r="R122" s="1017"/>
      <c r="S122" s="1018"/>
      <c r="T122" s="1022"/>
      <c r="U122" s="1023"/>
      <c r="V122" s="1024"/>
      <c r="W122" s="593">
        <f t="shared" si="762"/>
        <v>0</v>
      </c>
      <c r="X122" s="593">
        <f t="shared" si="763"/>
        <v>0</v>
      </c>
      <c r="Y122" s="593">
        <f t="shared" si="764"/>
        <v>0</v>
      </c>
      <c r="Z122" s="1012"/>
      <c r="AA122" s="1013"/>
      <c r="AB122" s="1014"/>
      <c r="AC122" s="1017"/>
      <c r="AD122" s="1017"/>
      <c r="AE122" s="1018"/>
      <c r="AF122" s="1022"/>
      <c r="AG122" s="1023"/>
      <c r="AH122" s="1024"/>
      <c r="AI122" s="1012"/>
      <c r="AJ122" s="1013"/>
      <c r="AK122" s="1014"/>
      <c r="AL122" s="1017"/>
      <c r="AM122" s="1017"/>
      <c r="AN122" s="1018"/>
      <c r="AO122" s="1022"/>
      <c r="AP122" s="1023"/>
      <c r="AQ122" s="1024"/>
      <c r="AR122" s="1012"/>
      <c r="AS122" s="1013"/>
      <c r="AT122" s="1014"/>
      <c r="AU122" s="1017"/>
      <c r="AV122" s="1017"/>
      <c r="AW122" s="1018"/>
      <c r="AX122" s="1022"/>
      <c r="AY122" s="1023"/>
      <c r="AZ122" s="1024"/>
      <c r="BA122" s="1012"/>
      <c r="BB122" s="1013"/>
      <c r="BC122" s="1014"/>
      <c r="BD122" s="1017"/>
      <c r="BE122" s="1017"/>
      <c r="BF122" s="1018"/>
      <c r="BG122" s="1022"/>
      <c r="BH122" s="1023"/>
      <c r="BI122" s="1024"/>
      <c r="BJ122" s="1012"/>
      <c r="BK122" s="1013"/>
      <c r="BL122" s="1014"/>
      <c r="BM122" s="1017"/>
      <c r="BN122" s="1017"/>
      <c r="BO122" s="1018"/>
      <c r="BP122" s="1022"/>
      <c r="BQ122" s="1023"/>
      <c r="BR122" s="1024"/>
      <c r="BS122" s="1012"/>
      <c r="BT122" s="1013"/>
      <c r="BU122" s="1014"/>
      <c r="BV122" s="1017"/>
      <c r="BW122" s="1017"/>
      <c r="BX122" s="1018"/>
      <c r="BY122" s="1022"/>
      <c r="BZ122" s="1023"/>
      <c r="CA122" s="1024"/>
      <c r="CB122" s="1012"/>
      <c r="CC122" s="1013"/>
      <c r="CD122" s="1014"/>
      <c r="CE122" s="1017"/>
      <c r="CF122" s="1017"/>
      <c r="CG122" s="1018"/>
      <c r="CH122" s="1022"/>
      <c r="CI122" s="1023"/>
      <c r="CJ122" s="1024"/>
      <c r="CK122" s="1012"/>
      <c r="CL122" s="1013"/>
      <c r="CM122" s="1014"/>
      <c r="CN122" s="1017"/>
      <c r="CO122" s="1017"/>
      <c r="CP122" s="1018"/>
      <c r="CQ122" s="1022"/>
      <c r="CR122" s="1023"/>
      <c r="CS122" s="1024"/>
      <c r="CT122" s="139"/>
      <c r="CU122" s="215" t="s">
        <v>279</v>
      </c>
      <c r="CV122" s="216" t="s">
        <v>280</v>
      </c>
      <c r="CW122" s="139"/>
      <c r="CX122" s="1059"/>
      <c r="CY122" s="1056"/>
    </row>
    <row r="123" spans="1:103" ht="15.75" customHeight="1">
      <c r="A123" s="138"/>
      <c r="B123" s="149">
        <v>12</v>
      </c>
      <c r="C123" s="150" t="s">
        <v>296</v>
      </c>
      <c r="D123" s="151" t="s">
        <v>283</v>
      </c>
      <c r="E123" s="152" t="s">
        <v>284</v>
      </c>
      <c r="F123" s="153">
        <f>SUM(F124:F133)</f>
        <v>0</v>
      </c>
      <c r="G123" s="154" t="s">
        <v>285</v>
      </c>
      <c r="H123" s="152" t="s">
        <v>283</v>
      </c>
      <c r="I123" s="152" t="s">
        <v>284</v>
      </c>
      <c r="J123" s="153">
        <f>SUM(J124:J133)</f>
        <v>0</v>
      </c>
      <c r="K123" s="151" t="s">
        <v>283</v>
      </c>
      <c r="L123" s="787" t="s">
        <v>284</v>
      </c>
      <c r="M123" s="153">
        <f>SUM(M124:M133)</f>
        <v>0</v>
      </c>
      <c r="N123" s="151" t="s">
        <v>283</v>
      </c>
      <c r="O123" s="152" t="s">
        <v>284</v>
      </c>
      <c r="P123" s="153">
        <f>SUM(P124:P133)</f>
        <v>0</v>
      </c>
      <c r="Q123" s="787" t="s">
        <v>283</v>
      </c>
      <c r="R123" s="787" t="s">
        <v>284</v>
      </c>
      <c r="S123" s="153">
        <f>SUM(S124:S133)</f>
        <v>0</v>
      </c>
      <c r="T123" s="204" t="s">
        <v>283</v>
      </c>
      <c r="U123" s="205" t="s">
        <v>284</v>
      </c>
      <c r="V123" s="153">
        <f>SUM(V124:V133)</f>
        <v>0</v>
      </c>
      <c r="W123" s="593">
        <f t="shared" si="762"/>
        <v>0</v>
      </c>
      <c r="X123" s="593">
        <f t="shared" si="763"/>
        <v>0</v>
      </c>
      <c r="Y123" s="593">
        <f t="shared" si="764"/>
        <v>0</v>
      </c>
      <c r="Z123" s="151" t="s">
        <v>283</v>
      </c>
      <c r="AA123" s="152" t="s">
        <v>284</v>
      </c>
      <c r="AB123" s="153">
        <f>SUM(AB124:AB133)</f>
        <v>0</v>
      </c>
      <c r="AC123" s="152" t="s">
        <v>283</v>
      </c>
      <c r="AD123" s="152" t="s">
        <v>284</v>
      </c>
      <c r="AE123" s="153">
        <f>SUM(AE124:AE133)</f>
        <v>0</v>
      </c>
      <c r="AF123" s="204" t="s">
        <v>283</v>
      </c>
      <c r="AG123" s="205" t="s">
        <v>284</v>
      </c>
      <c r="AH123" s="153">
        <f>SUM(AH124:AH133)</f>
        <v>0</v>
      </c>
      <c r="AI123" s="151" t="s">
        <v>283</v>
      </c>
      <c r="AJ123" s="152" t="s">
        <v>284</v>
      </c>
      <c r="AK123" s="153">
        <f>SUM(AK124:AK133)</f>
        <v>0</v>
      </c>
      <c r="AL123" s="152" t="s">
        <v>283</v>
      </c>
      <c r="AM123" s="152" t="s">
        <v>284</v>
      </c>
      <c r="AN123" s="153">
        <f>SUM(AN124:AN133)</f>
        <v>0</v>
      </c>
      <c r="AO123" s="204" t="s">
        <v>283</v>
      </c>
      <c r="AP123" s="205" t="s">
        <v>284</v>
      </c>
      <c r="AQ123" s="153">
        <f>SUM(AQ124:AQ133)</f>
        <v>0</v>
      </c>
      <c r="AR123" s="151" t="s">
        <v>283</v>
      </c>
      <c r="AS123" s="152" t="s">
        <v>284</v>
      </c>
      <c r="AT123" s="153">
        <f>SUM(AT124:AT133)</f>
        <v>0</v>
      </c>
      <c r="AU123" s="152" t="s">
        <v>283</v>
      </c>
      <c r="AV123" s="152" t="s">
        <v>284</v>
      </c>
      <c r="AW123" s="153">
        <f>SUM(AW124:AW133)</f>
        <v>0</v>
      </c>
      <c r="AX123" s="204" t="s">
        <v>283</v>
      </c>
      <c r="AY123" s="205" t="s">
        <v>284</v>
      </c>
      <c r="AZ123" s="153">
        <f>SUM(AZ124:AZ133)</f>
        <v>0</v>
      </c>
      <c r="BA123" s="151" t="s">
        <v>283</v>
      </c>
      <c r="BB123" s="152" t="s">
        <v>284</v>
      </c>
      <c r="BC123" s="153">
        <f>SUM(BC124:BC133)</f>
        <v>0</v>
      </c>
      <c r="BD123" s="152" t="s">
        <v>283</v>
      </c>
      <c r="BE123" s="152" t="s">
        <v>284</v>
      </c>
      <c r="BF123" s="153">
        <f>SUM(BF124:BF133)</f>
        <v>0</v>
      </c>
      <c r="BG123" s="204" t="s">
        <v>283</v>
      </c>
      <c r="BH123" s="205" t="s">
        <v>284</v>
      </c>
      <c r="BI123" s="153">
        <f>SUM(BI124:BI133)</f>
        <v>0</v>
      </c>
      <c r="BJ123" s="151" t="s">
        <v>283</v>
      </c>
      <c r="BK123" s="152" t="s">
        <v>284</v>
      </c>
      <c r="BL123" s="153">
        <f>SUM(BL124:BL133)</f>
        <v>0</v>
      </c>
      <c r="BM123" s="152" t="s">
        <v>283</v>
      </c>
      <c r="BN123" s="152" t="s">
        <v>284</v>
      </c>
      <c r="BO123" s="153">
        <f>SUM(BO124:BO133)</f>
        <v>0</v>
      </c>
      <c r="BP123" s="204" t="s">
        <v>283</v>
      </c>
      <c r="BQ123" s="205" t="s">
        <v>284</v>
      </c>
      <c r="BR123" s="153">
        <f>SUM(BR124:BR133)</f>
        <v>0</v>
      </c>
      <c r="BS123" s="151" t="s">
        <v>283</v>
      </c>
      <c r="BT123" s="152" t="s">
        <v>284</v>
      </c>
      <c r="BU123" s="153">
        <f>SUM(BU124:BU133)</f>
        <v>0</v>
      </c>
      <c r="BV123" s="152" t="s">
        <v>283</v>
      </c>
      <c r="BW123" s="152" t="s">
        <v>284</v>
      </c>
      <c r="BX123" s="153">
        <f>SUM(BX124:BX133)</f>
        <v>0</v>
      </c>
      <c r="BY123" s="204" t="s">
        <v>283</v>
      </c>
      <c r="BZ123" s="205" t="s">
        <v>284</v>
      </c>
      <c r="CA123" s="153">
        <f>SUM(CA124:CA133)</f>
        <v>0</v>
      </c>
      <c r="CB123" s="151" t="s">
        <v>283</v>
      </c>
      <c r="CC123" s="152" t="s">
        <v>284</v>
      </c>
      <c r="CD123" s="153">
        <f>SUM(CD124:CD133)</f>
        <v>0</v>
      </c>
      <c r="CE123" s="152" t="s">
        <v>283</v>
      </c>
      <c r="CF123" s="152" t="s">
        <v>284</v>
      </c>
      <c r="CG123" s="153">
        <f>SUM(CG124:CG133)</f>
        <v>0</v>
      </c>
      <c r="CH123" s="204" t="s">
        <v>283</v>
      </c>
      <c r="CI123" s="205" t="s">
        <v>284</v>
      </c>
      <c r="CJ123" s="153">
        <f>SUM(CJ124:CJ133)</f>
        <v>0</v>
      </c>
      <c r="CK123" s="151" t="s">
        <v>283</v>
      </c>
      <c r="CL123" s="152" t="s">
        <v>284</v>
      </c>
      <c r="CM123" s="153">
        <f>SUM(CM124:CM133)</f>
        <v>0</v>
      </c>
      <c r="CN123" s="152" t="s">
        <v>283</v>
      </c>
      <c r="CO123" s="152" t="s">
        <v>284</v>
      </c>
      <c r="CP123" s="153">
        <f>SUM(CP124:CP133)</f>
        <v>0</v>
      </c>
      <c r="CQ123" s="204" t="s">
        <v>283</v>
      </c>
      <c r="CR123" s="205" t="s">
        <v>284</v>
      </c>
      <c r="CS123" s="153">
        <f>SUM(CS124:CS133)</f>
        <v>0</v>
      </c>
      <c r="CT123" s="196"/>
      <c r="CU123" s="221"/>
      <c r="CV123" s="243"/>
      <c r="CW123" s="196"/>
      <c r="CX123" s="244"/>
      <c r="CY123" s="245"/>
    </row>
    <row r="124" spans="1:103" ht="15.75" hidden="1" customHeight="1">
      <c r="A124" s="185"/>
      <c r="B124" s="156"/>
      <c r="C124" s="157"/>
      <c r="D124" s="158">
        <f t="shared" ref="D124:D133" si="825">N124+Z124+AI124+AR124+BS124</f>
        <v>0</v>
      </c>
      <c r="E124" s="159">
        <f>IFERROR(F124/D124,)</f>
        <v>0</v>
      </c>
      <c r="F124" s="160">
        <f>P124+AB124+AK124+AT124+BU124</f>
        <v>0</v>
      </c>
      <c r="G124" s="179"/>
      <c r="H124" s="159">
        <f>Q124+AC124+AL124+AU124+BV124</f>
        <v>0</v>
      </c>
      <c r="I124" s="159">
        <f>IFERROR(J124/H124,)</f>
        <v>0</v>
      </c>
      <c r="J124" s="160">
        <f t="shared" ref="J124:J133" si="826">S124+AE124+AN124+AW124+BX124</f>
        <v>0</v>
      </c>
      <c r="K124" s="159">
        <f t="shared" ref="K124:K133" si="827">T124+AF124+AO124+AX124+BY124</f>
        <v>0</v>
      </c>
      <c r="L124" s="291">
        <f>IFERROR(M124/K124,)</f>
        <v>0</v>
      </c>
      <c r="M124" s="160">
        <f t="shared" ref="M124:M133" si="828">V124+AH124+AQ124+AZ124+CA124</f>
        <v>0</v>
      </c>
      <c r="N124" s="159">
        <v>0</v>
      </c>
      <c r="O124" s="159">
        <v>0</v>
      </c>
      <c r="P124" s="160">
        <f t="shared" ref="P124:P133" si="829">N124*O124</f>
        <v>0</v>
      </c>
      <c r="Q124" s="291">
        <v>0</v>
      </c>
      <c r="R124" s="291">
        <v>0</v>
      </c>
      <c r="S124" s="160">
        <f t="shared" ref="S124:S133" si="830">Q124*R124</f>
        <v>0</v>
      </c>
      <c r="T124" s="159">
        <f>Q124</f>
        <v>0</v>
      </c>
      <c r="U124" s="159">
        <f t="shared" ref="U124:U133" si="831">R124</f>
        <v>0</v>
      </c>
      <c r="V124" s="160">
        <f t="shared" ref="V124:V133" si="832">T124*U124</f>
        <v>0</v>
      </c>
      <c r="W124" s="593">
        <f t="shared" si="762"/>
        <v>0</v>
      </c>
      <c r="X124" s="593">
        <f t="shared" si="763"/>
        <v>0</v>
      </c>
      <c r="Y124" s="593">
        <f t="shared" si="764"/>
        <v>0</v>
      </c>
      <c r="Z124" s="159">
        <v>0</v>
      </c>
      <c r="AA124" s="159">
        <v>0</v>
      </c>
      <c r="AB124" s="160">
        <f t="shared" ref="AB124:AB133" si="833">Z124*AA124</f>
        <v>0</v>
      </c>
      <c r="AC124" s="159">
        <v>0</v>
      </c>
      <c r="AD124" s="159">
        <v>0</v>
      </c>
      <c r="AE124" s="160">
        <f t="shared" ref="AE124:AE133" si="834">AC124*AD124</f>
        <v>0</v>
      </c>
      <c r="AF124" s="159">
        <f>AC124</f>
        <v>0</v>
      </c>
      <c r="AG124" s="159">
        <f t="shared" ref="AG124:AG133" si="835">U124</f>
        <v>0</v>
      </c>
      <c r="AH124" s="160">
        <f t="shared" ref="AH124:AH133" si="836">AF124*AG124</f>
        <v>0</v>
      </c>
      <c r="AI124" s="159">
        <v>0</v>
      </c>
      <c r="AJ124" s="159">
        <v>0</v>
      </c>
      <c r="AK124" s="160">
        <f t="shared" ref="AK124:AK133" si="837">AI124*AJ124</f>
        <v>0</v>
      </c>
      <c r="AL124" s="159">
        <v>0</v>
      </c>
      <c r="AM124" s="159">
        <v>0</v>
      </c>
      <c r="AN124" s="160">
        <f t="shared" ref="AN124:AN133" si="838">AL124*AM124</f>
        <v>0</v>
      </c>
      <c r="AO124" s="159">
        <f>AL124</f>
        <v>0</v>
      </c>
      <c r="AP124" s="159">
        <f t="shared" ref="AP124:AP133" si="839">AG124</f>
        <v>0</v>
      </c>
      <c r="AQ124" s="160">
        <f t="shared" ref="AQ124:AQ133" si="840">AO124*AP124</f>
        <v>0</v>
      </c>
      <c r="AR124" s="159">
        <v>0</v>
      </c>
      <c r="AS124" s="159">
        <v>0</v>
      </c>
      <c r="AT124" s="160">
        <f t="shared" ref="AT124:AT133" si="841">AR124*AS124</f>
        <v>0</v>
      </c>
      <c r="AU124" s="159">
        <v>0</v>
      </c>
      <c r="AV124" s="159">
        <v>0</v>
      </c>
      <c r="AW124" s="160">
        <f t="shared" ref="AW124:AW133" si="842">AU124*AV124</f>
        <v>0</v>
      </c>
      <c r="AX124" s="159">
        <f>AU124</f>
        <v>0</v>
      </c>
      <c r="AY124" s="159">
        <f t="shared" ref="AY124:AY133" si="843">AP124</f>
        <v>0</v>
      </c>
      <c r="AZ124" s="160">
        <f t="shared" ref="AZ124:AZ133" si="844">AX124*AY124</f>
        <v>0</v>
      </c>
      <c r="BA124" s="159">
        <v>0</v>
      </c>
      <c r="BB124" s="159">
        <v>0</v>
      </c>
      <c r="BC124" s="160">
        <f t="shared" ref="BC124:BC133" si="845">BA124*BB124</f>
        <v>0</v>
      </c>
      <c r="BD124" s="159">
        <v>0</v>
      </c>
      <c r="BE124" s="159">
        <v>0</v>
      </c>
      <c r="BF124" s="160">
        <f t="shared" ref="BF124:BF133" si="846">BD124*BE124</f>
        <v>0</v>
      </c>
      <c r="BG124" s="159">
        <f>BD124</f>
        <v>0</v>
      </c>
      <c r="BH124" s="159">
        <f t="shared" ref="BH124:BH133" si="847">BE124</f>
        <v>0</v>
      </c>
      <c r="BI124" s="160">
        <f t="shared" ref="BI124:BI133" si="848">BG124*BH124</f>
        <v>0</v>
      </c>
      <c r="BJ124" s="159">
        <v>0</v>
      </c>
      <c r="BK124" s="159">
        <v>0</v>
      </c>
      <c r="BL124" s="160">
        <f t="shared" ref="BL124:BL133" si="849">BJ124*BK124</f>
        <v>0</v>
      </c>
      <c r="BM124" s="159">
        <v>0</v>
      </c>
      <c r="BN124" s="159">
        <v>0</v>
      </c>
      <c r="BO124" s="160">
        <f t="shared" ref="BO124:BO133" si="850">BM124*BN124</f>
        <v>0</v>
      </c>
      <c r="BP124" s="159">
        <f>BM124</f>
        <v>0</v>
      </c>
      <c r="BQ124" s="159">
        <f t="shared" ref="BQ124:BQ133" si="851">BH124</f>
        <v>0</v>
      </c>
      <c r="BR124" s="160">
        <f t="shared" ref="BR124:BR133" si="852">BP124*BQ124</f>
        <v>0</v>
      </c>
      <c r="BS124" s="159">
        <v>0</v>
      </c>
      <c r="BT124" s="159">
        <v>0</v>
      </c>
      <c r="BU124" s="160">
        <f t="shared" ref="BU124:BU133" si="853">BS124*BT124</f>
        <v>0</v>
      </c>
      <c r="BV124" s="159">
        <v>0</v>
      </c>
      <c r="BW124" s="159">
        <v>0</v>
      </c>
      <c r="BX124" s="160">
        <f t="shared" ref="BX124:BX133" si="854">BV124*BW124</f>
        <v>0</v>
      </c>
      <c r="BY124" s="159">
        <f>BV124</f>
        <v>0</v>
      </c>
      <c r="BZ124" s="159">
        <f t="shared" ref="BZ124:BZ133" si="855">BW124</f>
        <v>0</v>
      </c>
      <c r="CA124" s="160">
        <f t="shared" ref="CA124:CA133" si="856">BY124*BZ124</f>
        <v>0</v>
      </c>
      <c r="CB124" s="159">
        <v>0</v>
      </c>
      <c r="CC124" s="159">
        <v>0</v>
      </c>
      <c r="CD124" s="160">
        <f t="shared" ref="CD124:CD133" si="857">CB124*CC124</f>
        <v>0</v>
      </c>
      <c r="CE124" s="159">
        <v>0</v>
      </c>
      <c r="CF124" s="159">
        <v>0</v>
      </c>
      <c r="CG124" s="160">
        <f t="shared" ref="CG124:CG133" si="858">CE124*CF124</f>
        <v>0</v>
      </c>
      <c r="CH124" s="159">
        <f>CE124</f>
        <v>0</v>
      </c>
      <c r="CI124" s="159">
        <f t="shared" ref="CI124:CI133" si="859">CF124</f>
        <v>0</v>
      </c>
      <c r="CJ124" s="160">
        <f t="shared" ref="CJ124:CJ133" si="860">CH124*CI124</f>
        <v>0</v>
      </c>
      <c r="CK124" s="159">
        <v>0</v>
      </c>
      <c r="CL124" s="159">
        <v>0</v>
      </c>
      <c r="CM124" s="160">
        <f t="shared" ref="CM124:CM133" si="861">CK124*CL124</f>
        <v>0</v>
      </c>
      <c r="CN124" s="159">
        <v>0</v>
      </c>
      <c r="CO124" s="159">
        <v>0</v>
      </c>
      <c r="CP124" s="160">
        <f t="shared" ref="CP124:CP133" si="862">CN124*CO124</f>
        <v>0</v>
      </c>
      <c r="CQ124" s="159">
        <f>CN124</f>
        <v>0</v>
      </c>
      <c r="CR124" s="159">
        <f t="shared" ref="CR124:CR133" si="863">CO124</f>
        <v>0</v>
      </c>
      <c r="CS124" s="160">
        <f t="shared" ref="CS124:CS133" si="864">CQ124*CR124</f>
        <v>0</v>
      </c>
      <c r="CT124" s="272"/>
      <c r="CU124" s="226">
        <f>K124-H124</f>
        <v>0</v>
      </c>
      <c r="CV124" s="227">
        <f t="shared" ref="CV124:CV133" si="865">L124-I124</f>
        <v>0</v>
      </c>
      <c r="CW124" s="272"/>
      <c r="CX124" s="228"/>
      <c r="CY124" s="229"/>
    </row>
    <row r="125" spans="1:103" ht="15.75" hidden="1" customHeight="1">
      <c r="A125" s="185"/>
      <c r="B125" s="156"/>
      <c r="C125" s="157"/>
      <c r="D125" s="158">
        <f t="shared" si="825"/>
        <v>0</v>
      </c>
      <c r="E125" s="159">
        <f t="shared" ref="E125:E133" si="866">IFERROR(F125/D125,)</f>
        <v>0</v>
      </c>
      <c r="F125" s="160">
        <f t="shared" ref="F125:F133" si="867">P125+AB125+AK125+AT125+BU125</f>
        <v>0</v>
      </c>
      <c r="G125" s="161"/>
      <c r="H125" s="159">
        <f t="shared" ref="H125:H133" si="868">Q125+AC125+AL125+AU125+BV125</f>
        <v>0</v>
      </c>
      <c r="I125" s="159">
        <f t="shared" ref="I125:I133" si="869">IFERROR(J125/H125,)</f>
        <v>0</v>
      </c>
      <c r="J125" s="160">
        <f t="shared" si="826"/>
        <v>0</v>
      </c>
      <c r="K125" s="159">
        <f t="shared" si="827"/>
        <v>0</v>
      </c>
      <c r="L125" s="291">
        <f t="shared" ref="L125:L133" si="870">IFERROR(M125/K125,)</f>
        <v>0</v>
      </c>
      <c r="M125" s="160">
        <f t="shared" si="828"/>
        <v>0</v>
      </c>
      <c r="N125" s="159">
        <v>0</v>
      </c>
      <c r="O125" s="159">
        <v>0</v>
      </c>
      <c r="P125" s="160">
        <f t="shared" si="829"/>
        <v>0</v>
      </c>
      <c r="Q125" s="291">
        <v>0</v>
      </c>
      <c r="R125" s="291">
        <v>0</v>
      </c>
      <c r="S125" s="160">
        <f t="shared" si="830"/>
        <v>0</v>
      </c>
      <c r="T125" s="159">
        <f t="shared" ref="T125:T133" si="871">Q125</f>
        <v>0</v>
      </c>
      <c r="U125" s="159">
        <f t="shared" si="831"/>
        <v>0</v>
      </c>
      <c r="V125" s="160">
        <f t="shared" si="832"/>
        <v>0</v>
      </c>
      <c r="W125" s="593">
        <f t="shared" si="762"/>
        <v>0</v>
      </c>
      <c r="X125" s="593">
        <f t="shared" si="763"/>
        <v>0</v>
      </c>
      <c r="Y125" s="593">
        <f t="shared" si="764"/>
        <v>0</v>
      </c>
      <c r="Z125" s="159">
        <v>0</v>
      </c>
      <c r="AA125" s="159">
        <v>0</v>
      </c>
      <c r="AB125" s="160">
        <f t="shared" si="833"/>
        <v>0</v>
      </c>
      <c r="AC125" s="159">
        <v>0</v>
      </c>
      <c r="AD125" s="159">
        <v>0</v>
      </c>
      <c r="AE125" s="160">
        <f t="shared" si="834"/>
        <v>0</v>
      </c>
      <c r="AF125" s="159">
        <f t="shared" ref="AF125:AF133" si="872">AC125</f>
        <v>0</v>
      </c>
      <c r="AG125" s="159">
        <f t="shared" si="835"/>
        <v>0</v>
      </c>
      <c r="AH125" s="160">
        <f t="shared" si="836"/>
        <v>0</v>
      </c>
      <c r="AI125" s="159">
        <v>0</v>
      </c>
      <c r="AJ125" s="159">
        <v>0</v>
      </c>
      <c r="AK125" s="160">
        <f t="shared" si="837"/>
        <v>0</v>
      </c>
      <c r="AL125" s="159">
        <v>0</v>
      </c>
      <c r="AM125" s="159">
        <v>0</v>
      </c>
      <c r="AN125" s="160">
        <f t="shared" si="838"/>
        <v>0</v>
      </c>
      <c r="AO125" s="159">
        <f t="shared" ref="AO125:AO133" si="873">AL125</f>
        <v>0</v>
      </c>
      <c r="AP125" s="159">
        <f t="shared" si="839"/>
        <v>0</v>
      </c>
      <c r="AQ125" s="160">
        <f t="shared" si="840"/>
        <v>0</v>
      </c>
      <c r="AR125" s="159">
        <v>0</v>
      </c>
      <c r="AS125" s="159">
        <v>0</v>
      </c>
      <c r="AT125" s="160">
        <f t="shared" si="841"/>
        <v>0</v>
      </c>
      <c r="AU125" s="159">
        <v>0</v>
      </c>
      <c r="AV125" s="159">
        <v>0</v>
      </c>
      <c r="AW125" s="160">
        <f t="shared" si="842"/>
        <v>0</v>
      </c>
      <c r="AX125" s="159">
        <f t="shared" ref="AX125:AX133" si="874">AU125</f>
        <v>0</v>
      </c>
      <c r="AY125" s="159">
        <f t="shared" si="843"/>
        <v>0</v>
      </c>
      <c r="AZ125" s="160">
        <f t="shared" si="844"/>
        <v>0</v>
      </c>
      <c r="BA125" s="159">
        <v>0</v>
      </c>
      <c r="BB125" s="159">
        <v>0</v>
      </c>
      <c r="BC125" s="160">
        <f t="shared" si="845"/>
        <v>0</v>
      </c>
      <c r="BD125" s="159">
        <v>0</v>
      </c>
      <c r="BE125" s="159">
        <v>0</v>
      </c>
      <c r="BF125" s="160">
        <f t="shared" si="846"/>
        <v>0</v>
      </c>
      <c r="BG125" s="159">
        <f t="shared" ref="BG125:BG133" si="875">BD125</f>
        <v>0</v>
      </c>
      <c r="BH125" s="159">
        <f t="shared" si="847"/>
        <v>0</v>
      </c>
      <c r="BI125" s="160">
        <f t="shared" si="848"/>
        <v>0</v>
      </c>
      <c r="BJ125" s="159">
        <v>0</v>
      </c>
      <c r="BK125" s="159">
        <v>0</v>
      </c>
      <c r="BL125" s="160">
        <f t="shared" si="849"/>
        <v>0</v>
      </c>
      <c r="BM125" s="159">
        <v>0</v>
      </c>
      <c r="BN125" s="159">
        <v>0</v>
      </c>
      <c r="BO125" s="160">
        <f t="shared" si="850"/>
        <v>0</v>
      </c>
      <c r="BP125" s="159">
        <f t="shared" ref="BP125:BP133" si="876">BM125</f>
        <v>0</v>
      </c>
      <c r="BQ125" s="159">
        <f t="shared" si="851"/>
        <v>0</v>
      </c>
      <c r="BR125" s="160">
        <f t="shared" si="852"/>
        <v>0</v>
      </c>
      <c r="BS125" s="159">
        <v>0</v>
      </c>
      <c r="BT125" s="159">
        <v>0</v>
      </c>
      <c r="BU125" s="160">
        <f t="shared" si="853"/>
        <v>0</v>
      </c>
      <c r="BV125" s="159">
        <v>0</v>
      </c>
      <c r="BW125" s="159">
        <v>0</v>
      </c>
      <c r="BX125" s="160">
        <f t="shared" si="854"/>
        <v>0</v>
      </c>
      <c r="BY125" s="159">
        <f t="shared" ref="BY125:BY133" si="877">BV125</f>
        <v>0</v>
      </c>
      <c r="BZ125" s="159">
        <f t="shared" si="855"/>
        <v>0</v>
      </c>
      <c r="CA125" s="160">
        <f t="shared" si="856"/>
        <v>0</v>
      </c>
      <c r="CB125" s="159">
        <v>0</v>
      </c>
      <c r="CC125" s="159">
        <v>0</v>
      </c>
      <c r="CD125" s="160">
        <f t="shared" si="857"/>
        <v>0</v>
      </c>
      <c r="CE125" s="159">
        <v>0</v>
      </c>
      <c r="CF125" s="159">
        <v>0</v>
      </c>
      <c r="CG125" s="160">
        <f t="shared" si="858"/>
        <v>0</v>
      </c>
      <c r="CH125" s="159">
        <f t="shared" ref="CH125:CH133" si="878">CE125</f>
        <v>0</v>
      </c>
      <c r="CI125" s="159">
        <f t="shared" si="859"/>
        <v>0</v>
      </c>
      <c r="CJ125" s="160">
        <f t="shared" si="860"/>
        <v>0</v>
      </c>
      <c r="CK125" s="159">
        <v>0</v>
      </c>
      <c r="CL125" s="159">
        <v>0</v>
      </c>
      <c r="CM125" s="160">
        <f t="shared" si="861"/>
        <v>0</v>
      </c>
      <c r="CN125" s="159">
        <v>0</v>
      </c>
      <c r="CO125" s="159">
        <v>0</v>
      </c>
      <c r="CP125" s="160">
        <f t="shared" si="862"/>
        <v>0</v>
      </c>
      <c r="CQ125" s="159">
        <f t="shared" ref="CQ125:CQ133" si="879">CN125</f>
        <v>0</v>
      </c>
      <c r="CR125" s="159">
        <f t="shared" si="863"/>
        <v>0</v>
      </c>
      <c r="CS125" s="160">
        <f t="shared" si="864"/>
        <v>0</v>
      </c>
      <c r="CT125" s="272"/>
      <c r="CU125" s="226">
        <f t="shared" ref="CU125:CU133" si="880">K125-H125</f>
        <v>0</v>
      </c>
      <c r="CV125" s="227">
        <f t="shared" si="865"/>
        <v>0</v>
      </c>
      <c r="CW125" s="272"/>
      <c r="CX125" s="228"/>
      <c r="CY125" s="229"/>
    </row>
    <row r="126" spans="1:103" ht="15.75" hidden="1" customHeight="1">
      <c r="A126" s="185"/>
      <c r="B126" s="156"/>
      <c r="C126" s="157"/>
      <c r="D126" s="158">
        <f t="shared" si="825"/>
        <v>0</v>
      </c>
      <c r="E126" s="159">
        <f t="shared" si="866"/>
        <v>0</v>
      </c>
      <c r="F126" s="160">
        <f t="shared" si="867"/>
        <v>0</v>
      </c>
      <c r="G126" s="161"/>
      <c r="H126" s="159">
        <f t="shared" si="868"/>
        <v>0</v>
      </c>
      <c r="I126" s="159">
        <f t="shared" si="869"/>
        <v>0</v>
      </c>
      <c r="J126" s="160">
        <f t="shared" si="826"/>
        <v>0</v>
      </c>
      <c r="K126" s="159">
        <f t="shared" si="827"/>
        <v>0</v>
      </c>
      <c r="L126" s="291">
        <f t="shared" si="870"/>
        <v>0</v>
      </c>
      <c r="M126" s="160">
        <f t="shared" si="828"/>
        <v>0</v>
      </c>
      <c r="N126" s="159">
        <v>0</v>
      </c>
      <c r="O126" s="159">
        <v>0</v>
      </c>
      <c r="P126" s="160">
        <f t="shared" si="829"/>
        <v>0</v>
      </c>
      <c r="Q126" s="291">
        <v>0</v>
      </c>
      <c r="R126" s="291">
        <v>0</v>
      </c>
      <c r="S126" s="160">
        <f t="shared" si="830"/>
        <v>0</v>
      </c>
      <c r="T126" s="159">
        <f t="shared" si="871"/>
        <v>0</v>
      </c>
      <c r="U126" s="159">
        <f t="shared" si="831"/>
        <v>0</v>
      </c>
      <c r="V126" s="160">
        <f t="shared" si="832"/>
        <v>0</v>
      </c>
      <c r="W126" s="593">
        <f t="shared" si="762"/>
        <v>0</v>
      </c>
      <c r="X126" s="593">
        <f t="shared" si="763"/>
        <v>0</v>
      </c>
      <c r="Y126" s="593">
        <f t="shared" si="764"/>
        <v>0</v>
      </c>
      <c r="Z126" s="159">
        <v>0</v>
      </c>
      <c r="AA126" s="159">
        <v>0</v>
      </c>
      <c r="AB126" s="160">
        <f t="shared" si="833"/>
        <v>0</v>
      </c>
      <c r="AC126" s="159">
        <v>0</v>
      </c>
      <c r="AD126" s="159">
        <v>0</v>
      </c>
      <c r="AE126" s="160">
        <f t="shared" si="834"/>
        <v>0</v>
      </c>
      <c r="AF126" s="159">
        <f t="shared" si="872"/>
        <v>0</v>
      </c>
      <c r="AG126" s="159">
        <f t="shared" si="835"/>
        <v>0</v>
      </c>
      <c r="AH126" s="160">
        <f t="shared" si="836"/>
        <v>0</v>
      </c>
      <c r="AI126" s="159">
        <v>0</v>
      </c>
      <c r="AJ126" s="159">
        <v>0</v>
      </c>
      <c r="AK126" s="160">
        <f t="shared" si="837"/>
        <v>0</v>
      </c>
      <c r="AL126" s="159">
        <v>0</v>
      </c>
      <c r="AM126" s="159">
        <v>0</v>
      </c>
      <c r="AN126" s="160">
        <f t="shared" si="838"/>
        <v>0</v>
      </c>
      <c r="AO126" s="159">
        <f t="shared" si="873"/>
        <v>0</v>
      </c>
      <c r="AP126" s="159">
        <f t="shared" si="839"/>
        <v>0</v>
      </c>
      <c r="AQ126" s="160">
        <f t="shared" si="840"/>
        <v>0</v>
      </c>
      <c r="AR126" s="159">
        <v>0</v>
      </c>
      <c r="AS126" s="159">
        <v>0</v>
      </c>
      <c r="AT126" s="160">
        <f t="shared" si="841"/>
        <v>0</v>
      </c>
      <c r="AU126" s="159">
        <v>0</v>
      </c>
      <c r="AV126" s="159">
        <v>0</v>
      </c>
      <c r="AW126" s="160">
        <f t="shared" si="842"/>
        <v>0</v>
      </c>
      <c r="AX126" s="159">
        <f t="shared" si="874"/>
        <v>0</v>
      </c>
      <c r="AY126" s="159">
        <f t="shared" si="843"/>
        <v>0</v>
      </c>
      <c r="AZ126" s="160">
        <f t="shared" si="844"/>
        <v>0</v>
      </c>
      <c r="BA126" s="159">
        <v>0</v>
      </c>
      <c r="BB126" s="159">
        <v>0</v>
      </c>
      <c r="BC126" s="160">
        <f t="shared" si="845"/>
        <v>0</v>
      </c>
      <c r="BD126" s="159">
        <v>0</v>
      </c>
      <c r="BE126" s="159">
        <v>0</v>
      </c>
      <c r="BF126" s="160">
        <f t="shared" si="846"/>
        <v>0</v>
      </c>
      <c r="BG126" s="159">
        <f t="shared" si="875"/>
        <v>0</v>
      </c>
      <c r="BH126" s="159">
        <f t="shared" si="847"/>
        <v>0</v>
      </c>
      <c r="BI126" s="160">
        <f t="shared" si="848"/>
        <v>0</v>
      </c>
      <c r="BJ126" s="159">
        <v>0</v>
      </c>
      <c r="BK126" s="159">
        <v>0</v>
      </c>
      <c r="BL126" s="160">
        <f t="shared" si="849"/>
        <v>0</v>
      </c>
      <c r="BM126" s="159">
        <v>0</v>
      </c>
      <c r="BN126" s="159">
        <v>0</v>
      </c>
      <c r="BO126" s="160">
        <f t="shared" si="850"/>
        <v>0</v>
      </c>
      <c r="BP126" s="159">
        <f t="shared" si="876"/>
        <v>0</v>
      </c>
      <c r="BQ126" s="159">
        <f t="shared" si="851"/>
        <v>0</v>
      </c>
      <c r="BR126" s="160">
        <f t="shared" si="852"/>
        <v>0</v>
      </c>
      <c r="BS126" s="159">
        <v>0</v>
      </c>
      <c r="BT126" s="159">
        <v>0</v>
      </c>
      <c r="BU126" s="160">
        <f t="shared" si="853"/>
        <v>0</v>
      </c>
      <c r="BV126" s="159">
        <v>0</v>
      </c>
      <c r="BW126" s="159">
        <v>0</v>
      </c>
      <c r="BX126" s="160">
        <f t="shared" si="854"/>
        <v>0</v>
      </c>
      <c r="BY126" s="159">
        <f t="shared" si="877"/>
        <v>0</v>
      </c>
      <c r="BZ126" s="159">
        <f t="shared" si="855"/>
        <v>0</v>
      </c>
      <c r="CA126" s="160">
        <f t="shared" si="856"/>
        <v>0</v>
      </c>
      <c r="CB126" s="159">
        <v>0</v>
      </c>
      <c r="CC126" s="159">
        <v>0</v>
      </c>
      <c r="CD126" s="160">
        <f t="shared" si="857"/>
        <v>0</v>
      </c>
      <c r="CE126" s="159">
        <v>0</v>
      </c>
      <c r="CF126" s="159">
        <v>0</v>
      </c>
      <c r="CG126" s="160">
        <f t="shared" si="858"/>
        <v>0</v>
      </c>
      <c r="CH126" s="159">
        <f t="shared" si="878"/>
        <v>0</v>
      </c>
      <c r="CI126" s="159">
        <f t="shared" si="859"/>
        <v>0</v>
      </c>
      <c r="CJ126" s="160">
        <f t="shared" si="860"/>
        <v>0</v>
      </c>
      <c r="CK126" s="159">
        <v>0</v>
      </c>
      <c r="CL126" s="159">
        <v>0</v>
      </c>
      <c r="CM126" s="160">
        <f t="shared" si="861"/>
        <v>0</v>
      </c>
      <c r="CN126" s="159">
        <v>0</v>
      </c>
      <c r="CO126" s="159">
        <v>0</v>
      </c>
      <c r="CP126" s="160">
        <f t="shared" si="862"/>
        <v>0</v>
      </c>
      <c r="CQ126" s="159">
        <f t="shared" si="879"/>
        <v>0</v>
      </c>
      <c r="CR126" s="159">
        <f t="shared" si="863"/>
        <v>0</v>
      </c>
      <c r="CS126" s="160">
        <f t="shared" si="864"/>
        <v>0</v>
      </c>
      <c r="CT126" s="272"/>
      <c r="CU126" s="226">
        <f t="shared" si="880"/>
        <v>0</v>
      </c>
      <c r="CV126" s="227">
        <f t="shared" si="865"/>
        <v>0</v>
      </c>
      <c r="CW126" s="272"/>
      <c r="CX126" s="228"/>
      <c r="CY126" s="229"/>
    </row>
    <row r="127" spans="1:103" ht="15.75" hidden="1" customHeight="1">
      <c r="A127" s="185"/>
      <c r="B127" s="156"/>
      <c r="C127" s="157"/>
      <c r="D127" s="158">
        <f t="shared" si="825"/>
        <v>0</v>
      </c>
      <c r="E127" s="159">
        <f t="shared" si="866"/>
        <v>0</v>
      </c>
      <c r="F127" s="160">
        <f t="shared" si="867"/>
        <v>0</v>
      </c>
      <c r="G127" s="161"/>
      <c r="H127" s="159">
        <f t="shared" si="868"/>
        <v>0</v>
      </c>
      <c r="I127" s="159">
        <f t="shared" si="869"/>
        <v>0</v>
      </c>
      <c r="J127" s="160">
        <f t="shared" si="826"/>
        <v>0</v>
      </c>
      <c r="K127" s="159">
        <f t="shared" si="827"/>
        <v>0</v>
      </c>
      <c r="L127" s="291">
        <f t="shared" si="870"/>
        <v>0</v>
      </c>
      <c r="M127" s="160">
        <f t="shared" si="828"/>
        <v>0</v>
      </c>
      <c r="N127" s="159">
        <v>0</v>
      </c>
      <c r="O127" s="159">
        <v>0</v>
      </c>
      <c r="P127" s="160">
        <f t="shared" si="829"/>
        <v>0</v>
      </c>
      <c r="Q127" s="291">
        <v>0</v>
      </c>
      <c r="R127" s="291">
        <v>0</v>
      </c>
      <c r="S127" s="160">
        <f t="shared" si="830"/>
        <v>0</v>
      </c>
      <c r="T127" s="159">
        <f t="shared" si="871"/>
        <v>0</v>
      </c>
      <c r="U127" s="159">
        <f t="shared" si="831"/>
        <v>0</v>
      </c>
      <c r="V127" s="160">
        <f t="shared" si="832"/>
        <v>0</v>
      </c>
      <c r="W127" s="593">
        <f t="shared" si="762"/>
        <v>0</v>
      </c>
      <c r="X127" s="593">
        <f t="shared" si="763"/>
        <v>0</v>
      </c>
      <c r="Y127" s="593">
        <f t="shared" si="764"/>
        <v>0</v>
      </c>
      <c r="Z127" s="159">
        <v>0</v>
      </c>
      <c r="AA127" s="159">
        <v>0</v>
      </c>
      <c r="AB127" s="160">
        <f t="shared" si="833"/>
        <v>0</v>
      </c>
      <c r="AC127" s="159">
        <v>0</v>
      </c>
      <c r="AD127" s="159">
        <v>0</v>
      </c>
      <c r="AE127" s="160">
        <f t="shared" si="834"/>
        <v>0</v>
      </c>
      <c r="AF127" s="159">
        <f t="shared" si="872"/>
        <v>0</v>
      </c>
      <c r="AG127" s="159">
        <f t="shared" si="835"/>
        <v>0</v>
      </c>
      <c r="AH127" s="160">
        <f t="shared" si="836"/>
        <v>0</v>
      </c>
      <c r="AI127" s="159">
        <v>0</v>
      </c>
      <c r="AJ127" s="159">
        <v>0</v>
      </c>
      <c r="AK127" s="160">
        <f t="shared" si="837"/>
        <v>0</v>
      </c>
      <c r="AL127" s="159">
        <v>0</v>
      </c>
      <c r="AM127" s="159">
        <v>0</v>
      </c>
      <c r="AN127" s="160">
        <f t="shared" si="838"/>
        <v>0</v>
      </c>
      <c r="AO127" s="159">
        <f t="shared" si="873"/>
        <v>0</v>
      </c>
      <c r="AP127" s="159">
        <f t="shared" si="839"/>
        <v>0</v>
      </c>
      <c r="AQ127" s="160">
        <f t="shared" si="840"/>
        <v>0</v>
      </c>
      <c r="AR127" s="159">
        <v>0</v>
      </c>
      <c r="AS127" s="159">
        <v>0</v>
      </c>
      <c r="AT127" s="160">
        <f t="shared" si="841"/>
        <v>0</v>
      </c>
      <c r="AU127" s="159">
        <v>0</v>
      </c>
      <c r="AV127" s="159">
        <v>0</v>
      </c>
      <c r="AW127" s="160">
        <f t="shared" si="842"/>
        <v>0</v>
      </c>
      <c r="AX127" s="159">
        <f t="shared" si="874"/>
        <v>0</v>
      </c>
      <c r="AY127" s="159">
        <f t="shared" si="843"/>
        <v>0</v>
      </c>
      <c r="AZ127" s="160">
        <f t="shared" si="844"/>
        <v>0</v>
      </c>
      <c r="BA127" s="159">
        <v>0</v>
      </c>
      <c r="BB127" s="159">
        <v>0</v>
      </c>
      <c r="BC127" s="160">
        <f t="shared" si="845"/>
        <v>0</v>
      </c>
      <c r="BD127" s="159">
        <v>0</v>
      </c>
      <c r="BE127" s="159">
        <v>0</v>
      </c>
      <c r="BF127" s="160">
        <f t="shared" si="846"/>
        <v>0</v>
      </c>
      <c r="BG127" s="159">
        <f t="shared" si="875"/>
        <v>0</v>
      </c>
      <c r="BH127" s="159">
        <f t="shared" si="847"/>
        <v>0</v>
      </c>
      <c r="BI127" s="160">
        <f t="shared" si="848"/>
        <v>0</v>
      </c>
      <c r="BJ127" s="159">
        <v>0</v>
      </c>
      <c r="BK127" s="159">
        <v>0</v>
      </c>
      <c r="BL127" s="160">
        <f t="shared" si="849"/>
        <v>0</v>
      </c>
      <c r="BM127" s="159">
        <v>0</v>
      </c>
      <c r="BN127" s="159">
        <v>0</v>
      </c>
      <c r="BO127" s="160">
        <f t="shared" si="850"/>
        <v>0</v>
      </c>
      <c r="BP127" s="159">
        <f t="shared" si="876"/>
        <v>0</v>
      </c>
      <c r="BQ127" s="159">
        <f t="shared" si="851"/>
        <v>0</v>
      </c>
      <c r="BR127" s="160">
        <f t="shared" si="852"/>
        <v>0</v>
      </c>
      <c r="BS127" s="159">
        <v>0</v>
      </c>
      <c r="BT127" s="159">
        <v>0</v>
      </c>
      <c r="BU127" s="160">
        <f t="shared" si="853"/>
        <v>0</v>
      </c>
      <c r="BV127" s="159">
        <v>0</v>
      </c>
      <c r="BW127" s="159">
        <v>0</v>
      </c>
      <c r="BX127" s="160">
        <f t="shared" si="854"/>
        <v>0</v>
      </c>
      <c r="BY127" s="159">
        <f t="shared" si="877"/>
        <v>0</v>
      </c>
      <c r="BZ127" s="159">
        <f t="shared" si="855"/>
        <v>0</v>
      </c>
      <c r="CA127" s="160">
        <f t="shared" si="856"/>
        <v>0</v>
      </c>
      <c r="CB127" s="159">
        <v>0</v>
      </c>
      <c r="CC127" s="159">
        <v>0</v>
      </c>
      <c r="CD127" s="160">
        <f t="shared" si="857"/>
        <v>0</v>
      </c>
      <c r="CE127" s="159">
        <v>0</v>
      </c>
      <c r="CF127" s="159">
        <v>0</v>
      </c>
      <c r="CG127" s="160">
        <f t="shared" si="858"/>
        <v>0</v>
      </c>
      <c r="CH127" s="159">
        <f t="shared" si="878"/>
        <v>0</v>
      </c>
      <c r="CI127" s="159">
        <f t="shared" si="859"/>
        <v>0</v>
      </c>
      <c r="CJ127" s="160">
        <f t="shared" si="860"/>
        <v>0</v>
      </c>
      <c r="CK127" s="159">
        <v>0</v>
      </c>
      <c r="CL127" s="159">
        <v>0</v>
      </c>
      <c r="CM127" s="160">
        <f t="shared" si="861"/>
        <v>0</v>
      </c>
      <c r="CN127" s="159">
        <v>0</v>
      </c>
      <c r="CO127" s="159">
        <v>0</v>
      </c>
      <c r="CP127" s="160">
        <f t="shared" si="862"/>
        <v>0</v>
      </c>
      <c r="CQ127" s="159">
        <f t="shared" si="879"/>
        <v>0</v>
      </c>
      <c r="CR127" s="159">
        <f t="shared" si="863"/>
        <v>0</v>
      </c>
      <c r="CS127" s="160">
        <f t="shared" si="864"/>
        <v>0</v>
      </c>
      <c r="CT127" s="272"/>
      <c r="CU127" s="226">
        <f t="shared" si="880"/>
        <v>0</v>
      </c>
      <c r="CV127" s="227">
        <f t="shared" si="865"/>
        <v>0</v>
      </c>
      <c r="CW127" s="272"/>
      <c r="CX127" s="228"/>
      <c r="CY127" s="229"/>
    </row>
    <row r="128" spans="1:103" ht="15.75" hidden="1" customHeight="1">
      <c r="A128" s="185"/>
      <c r="B128" s="156"/>
      <c r="C128" s="157"/>
      <c r="D128" s="158">
        <f t="shared" si="825"/>
        <v>0</v>
      </c>
      <c r="E128" s="159">
        <f t="shared" si="866"/>
        <v>0</v>
      </c>
      <c r="F128" s="160">
        <f t="shared" si="867"/>
        <v>0</v>
      </c>
      <c r="G128" s="161"/>
      <c r="H128" s="159">
        <f t="shared" si="868"/>
        <v>0</v>
      </c>
      <c r="I128" s="159">
        <f t="shared" si="869"/>
        <v>0</v>
      </c>
      <c r="J128" s="160">
        <f t="shared" si="826"/>
        <v>0</v>
      </c>
      <c r="K128" s="159">
        <f t="shared" si="827"/>
        <v>0</v>
      </c>
      <c r="L128" s="291">
        <f t="shared" si="870"/>
        <v>0</v>
      </c>
      <c r="M128" s="160">
        <f t="shared" si="828"/>
        <v>0</v>
      </c>
      <c r="N128" s="159">
        <v>0</v>
      </c>
      <c r="O128" s="159">
        <v>0</v>
      </c>
      <c r="P128" s="160">
        <f t="shared" si="829"/>
        <v>0</v>
      </c>
      <c r="Q128" s="291">
        <v>0</v>
      </c>
      <c r="R128" s="291">
        <v>0</v>
      </c>
      <c r="S128" s="160">
        <f t="shared" si="830"/>
        <v>0</v>
      </c>
      <c r="T128" s="159">
        <f t="shared" si="871"/>
        <v>0</v>
      </c>
      <c r="U128" s="159">
        <f t="shared" si="831"/>
        <v>0</v>
      </c>
      <c r="V128" s="160">
        <f t="shared" si="832"/>
        <v>0</v>
      </c>
      <c r="W128" s="593">
        <f t="shared" si="762"/>
        <v>0</v>
      </c>
      <c r="X128" s="593">
        <f t="shared" si="763"/>
        <v>0</v>
      </c>
      <c r="Y128" s="593">
        <f t="shared" si="764"/>
        <v>0</v>
      </c>
      <c r="Z128" s="159">
        <v>0</v>
      </c>
      <c r="AA128" s="159">
        <v>0</v>
      </c>
      <c r="AB128" s="160">
        <f t="shared" si="833"/>
        <v>0</v>
      </c>
      <c r="AC128" s="159">
        <v>0</v>
      </c>
      <c r="AD128" s="159">
        <v>0</v>
      </c>
      <c r="AE128" s="160">
        <f t="shared" si="834"/>
        <v>0</v>
      </c>
      <c r="AF128" s="159">
        <f t="shared" si="872"/>
        <v>0</v>
      </c>
      <c r="AG128" s="159">
        <f t="shared" si="835"/>
        <v>0</v>
      </c>
      <c r="AH128" s="160">
        <f t="shared" si="836"/>
        <v>0</v>
      </c>
      <c r="AI128" s="159">
        <v>0</v>
      </c>
      <c r="AJ128" s="159">
        <v>0</v>
      </c>
      <c r="AK128" s="160">
        <f t="shared" si="837"/>
        <v>0</v>
      </c>
      <c r="AL128" s="159">
        <v>0</v>
      </c>
      <c r="AM128" s="159">
        <v>0</v>
      </c>
      <c r="AN128" s="160">
        <f t="shared" si="838"/>
        <v>0</v>
      </c>
      <c r="AO128" s="159">
        <f t="shared" si="873"/>
        <v>0</v>
      </c>
      <c r="AP128" s="159">
        <f t="shared" si="839"/>
        <v>0</v>
      </c>
      <c r="AQ128" s="160">
        <f t="shared" si="840"/>
        <v>0</v>
      </c>
      <c r="AR128" s="159">
        <v>0</v>
      </c>
      <c r="AS128" s="159">
        <v>0</v>
      </c>
      <c r="AT128" s="160">
        <f t="shared" si="841"/>
        <v>0</v>
      </c>
      <c r="AU128" s="159">
        <v>0</v>
      </c>
      <c r="AV128" s="159">
        <v>0</v>
      </c>
      <c r="AW128" s="160">
        <f t="shared" si="842"/>
        <v>0</v>
      </c>
      <c r="AX128" s="159">
        <f t="shared" si="874"/>
        <v>0</v>
      </c>
      <c r="AY128" s="159">
        <f t="shared" si="843"/>
        <v>0</v>
      </c>
      <c r="AZ128" s="160">
        <f t="shared" si="844"/>
        <v>0</v>
      </c>
      <c r="BA128" s="159">
        <v>0</v>
      </c>
      <c r="BB128" s="159">
        <v>0</v>
      </c>
      <c r="BC128" s="160">
        <f t="shared" si="845"/>
        <v>0</v>
      </c>
      <c r="BD128" s="159">
        <v>0</v>
      </c>
      <c r="BE128" s="159">
        <v>0</v>
      </c>
      <c r="BF128" s="160">
        <f t="shared" si="846"/>
        <v>0</v>
      </c>
      <c r="BG128" s="159">
        <f t="shared" si="875"/>
        <v>0</v>
      </c>
      <c r="BH128" s="159">
        <f t="shared" si="847"/>
        <v>0</v>
      </c>
      <c r="BI128" s="160">
        <f t="shared" si="848"/>
        <v>0</v>
      </c>
      <c r="BJ128" s="159">
        <v>0</v>
      </c>
      <c r="BK128" s="159">
        <v>0</v>
      </c>
      <c r="BL128" s="160">
        <f t="shared" si="849"/>
        <v>0</v>
      </c>
      <c r="BM128" s="159">
        <v>0</v>
      </c>
      <c r="BN128" s="159">
        <v>0</v>
      </c>
      <c r="BO128" s="160">
        <f t="shared" si="850"/>
        <v>0</v>
      </c>
      <c r="BP128" s="159">
        <f t="shared" si="876"/>
        <v>0</v>
      </c>
      <c r="BQ128" s="159">
        <f t="shared" si="851"/>
        <v>0</v>
      </c>
      <c r="BR128" s="160">
        <f t="shared" si="852"/>
        <v>0</v>
      </c>
      <c r="BS128" s="159">
        <v>0</v>
      </c>
      <c r="BT128" s="159">
        <v>0</v>
      </c>
      <c r="BU128" s="160">
        <f t="shared" si="853"/>
        <v>0</v>
      </c>
      <c r="BV128" s="159">
        <v>0</v>
      </c>
      <c r="BW128" s="159">
        <v>0</v>
      </c>
      <c r="BX128" s="160">
        <f t="shared" si="854"/>
        <v>0</v>
      </c>
      <c r="BY128" s="159">
        <f t="shared" si="877"/>
        <v>0</v>
      </c>
      <c r="BZ128" s="159">
        <f t="shared" si="855"/>
        <v>0</v>
      </c>
      <c r="CA128" s="160">
        <f t="shared" si="856"/>
        <v>0</v>
      </c>
      <c r="CB128" s="159">
        <v>0</v>
      </c>
      <c r="CC128" s="159">
        <v>0</v>
      </c>
      <c r="CD128" s="160">
        <f t="shared" si="857"/>
        <v>0</v>
      </c>
      <c r="CE128" s="159">
        <v>0</v>
      </c>
      <c r="CF128" s="159">
        <v>0</v>
      </c>
      <c r="CG128" s="160">
        <f t="shared" si="858"/>
        <v>0</v>
      </c>
      <c r="CH128" s="159">
        <f t="shared" si="878"/>
        <v>0</v>
      </c>
      <c r="CI128" s="159">
        <f t="shared" si="859"/>
        <v>0</v>
      </c>
      <c r="CJ128" s="160">
        <f t="shared" si="860"/>
        <v>0</v>
      </c>
      <c r="CK128" s="159">
        <v>0</v>
      </c>
      <c r="CL128" s="159">
        <v>0</v>
      </c>
      <c r="CM128" s="160">
        <f t="shared" si="861"/>
        <v>0</v>
      </c>
      <c r="CN128" s="159">
        <v>0</v>
      </c>
      <c r="CO128" s="159">
        <v>0</v>
      </c>
      <c r="CP128" s="160">
        <f t="shared" si="862"/>
        <v>0</v>
      </c>
      <c r="CQ128" s="159">
        <f t="shared" si="879"/>
        <v>0</v>
      </c>
      <c r="CR128" s="159">
        <f t="shared" si="863"/>
        <v>0</v>
      </c>
      <c r="CS128" s="160">
        <f t="shared" si="864"/>
        <v>0</v>
      </c>
      <c r="CT128" s="272"/>
      <c r="CU128" s="226">
        <f t="shared" si="880"/>
        <v>0</v>
      </c>
      <c r="CV128" s="227">
        <f t="shared" si="865"/>
        <v>0</v>
      </c>
      <c r="CW128" s="272"/>
      <c r="CX128" s="228"/>
      <c r="CY128" s="229"/>
    </row>
    <row r="129" spans="1:103" ht="15.75" hidden="1" customHeight="1">
      <c r="A129" s="185"/>
      <c r="B129" s="156"/>
      <c r="C129" s="157"/>
      <c r="D129" s="158">
        <f t="shared" si="825"/>
        <v>0</v>
      </c>
      <c r="E129" s="159">
        <f t="shared" si="866"/>
        <v>0</v>
      </c>
      <c r="F129" s="160">
        <f t="shared" si="867"/>
        <v>0</v>
      </c>
      <c r="G129" s="161"/>
      <c r="H129" s="159">
        <f t="shared" si="868"/>
        <v>0</v>
      </c>
      <c r="I129" s="159">
        <f t="shared" si="869"/>
        <v>0</v>
      </c>
      <c r="J129" s="160">
        <f t="shared" si="826"/>
        <v>0</v>
      </c>
      <c r="K129" s="159">
        <f t="shared" si="827"/>
        <v>0</v>
      </c>
      <c r="L129" s="291">
        <f t="shared" si="870"/>
        <v>0</v>
      </c>
      <c r="M129" s="160">
        <f t="shared" si="828"/>
        <v>0</v>
      </c>
      <c r="N129" s="159">
        <v>0</v>
      </c>
      <c r="O129" s="159">
        <v>0</v>
      </c>
      <c r="P129" s="160">
        <f t="shared" si="829"/>
        <v>0</v>
      </c>
      <c r="Q129" s="291">
        <v>0</v>
      </c>
      <c r="R129" s="291">
        <v>0</v>
      </c>
      <c r="S129" s="160">
        <f t="shared" si="830"/>
        <v>0</v>
      </c>
      <c r="T129" s="159">
        <f t="shared" si="871"/>
        <v>0</v>
      </c>
      <c r="U129" s="159">
        <f t="shared" si="831"/>
        <v>0</v>
      </c>
      <c r="V129" s="160">
        <f t="shared" si="832"/>
        <v>0</v>
      </c>
      <c r="W129" s="593">
        <f t="shared" si="762"/>
        <v>0</v>
      </c>
      <c r="X129" s="593">
        <f t="shared" si="763"/>
        <v>0</v>
      </c>
      <c r="Y129" s="593">
        <f t="shared" si="764"/>
        <v>0</v>
      </c>
      <c r="Z129" s="159">
        <v>0</v>
      </c>
      <c r="AA129" s="159">
        <v>0</v>
      </c>
      <c r="AB129" s="160">
        <f t="shared" si="833"/>
        <v>0</v>
      </c>
      <c r="AC129" s="159">
        <v>0</v>
      </c>
      <c r="AD129" s="159">
        <v>0</v>
      </c>
      <c r="AE129" s="160">
        <f t="shared" si="834"/>
        <v>0</v>
      </c>
      <c r="AF129" s="159">
        <f t="shared" si="872"/>
        <v>0</v>
      </c>
      <c r="AG129" s="159">
        <f t="shared" si="835"/>
        <v>0</v>
      </c>
      <c r="AH129" s="160">
        <f t="shared" si="836"/>
        <v>0</v>
      </c>
      <c r="AI129" s="159">
        <v>0</v>
      </c>
      <c r="AJ129" s="159">
        <v>0</v>
      </c>
      <c r="AK129" s="160">
        <f t="shared" si="837"/>
        <v>0</v>
      </c>
      <c r="AL129" s="159">
        <v>0</v>
      </c>
      <c r="AM129" s="159">
        <v>0</v>
      </c>
      <c r="AN129" s="160">
        <f t="shared" si="838"/>
        <v>0</v>
      </c>
      <c r="AO129" s="159">
        <f t="shared" si="873"/>
        <v>0</v>
      </c>
      <c r="AP129" s="159">
        <f t="shared" si="839"/>
        <v>0</v>
      </c>
      <c r="AQ129" s="160">
        <f t="shared" si="840"/>
        <v>0</v>
      </c>
      <c r="AR129" s="159">
        <v>0</v>
      </c>
      <c r="AS129" s="159">
        <v>0</v>
      </c>
      <c r="AT129" s="160">
        <f t="shared" si="841"/>
        <v>0</v>
      </c>
      <c r="AU129" s="159">
        <v>0</v>
      </c>
      <c r="AV129" s="159">
        <v>0</v>
      </c>
      <c r="AW129" s="160">
        <f t="shared" si="842"/>
        <v>0</v>
      </c>
      <c r="AX129" s="159">
        <f t="shared" si="874"/>
        <v>0</v>
      </c>
      <c r="AY129" s="159">
        <f t="shared" si="843"/>
        <v>0</v>
      </c>
      <c r="AZ129" s="160">
        <f t="shared" si="844"/>
        <v>0</v>
      </c>
      <c r="BA129" s="159">
        <v>0</v>
      </c>
      <c r="BB129" s="159">
        <v>0</v>
      </c>
      <c r="BC129" s="160">
        <f t="shared" si="845"/>
        <v>0</v>
      </c>
      <c r="BD129" s="159">
        <v>0</v>
      </c>
      <c r="BE129" s="159">
        <v>0</v>
      </c>
      <c r="BF129" s="160">
        <f t="shared" si="846"/>
        <v>0</v>
      </c>
      <c r="BG129" s="159">
        <f t="shared" si="875"/>
        <v>0</v>
      </c>
      <c r="BH129" s="159">
        <f t="shared" si="847"/>
        <v>0</v>
      </c>
      <c r="BI129" s="160">
        <f t="shared" si="848"/>
        <v>0</v>
      </c>
      <c r="BJ129" s="159">
        <v>0</v>
      </c>
      <c r="BK129" s="159">
        <v>0</v>
      </c>
      <c r="BL129" s="160">
        <f t="shared" si="849"/>
        <v>0</v>
      </c>
      <c r="BM129" s="159">
        <v>0</v>
      </c>
      <c r="BN129" s="159">
        <v>0</v>
      </c>
      <c r="BO129" s="160">
        <f t="shared" si="850"/>
        <v>0</v>
      </c>
      <c r="BP129" s="159">
        <f t="shared" si="876"/>
        <v>0</v>
      </c>
      <c r="BQ129" s="159">
        <f t="shared" si="851"/>
        <v>0</v>
      </c>
      <c r="BR129" s="160">
        <f t="shared" si="852"/>
        <v>0</v>
      </c>
      <c r="BS129" s="159">
        <v>0</v>
      </c>
      <c r="BT129" s="159">
        <v>0</v>
      </c>
      <c r="BU129" s="160">
        <f t="shared" si="853"/>
        <v>0</v>
      </c>
      <c r="BV129" s="159">
        <v>0</v>
      </c>
      <c r="BW129" s="159">
        <v>0</v>
      </c>
      <c r="BX129" s="160">
        <f t="shared" si="854"/>
        <v>0</v>
      </c>
      <c r="BY129" s="159">
        <f t="shared" si="877"/>
        <v>0</v>
      </c>
      <c r="BZ129" s="159">
        <f t="shared" si="855"/>
        <v>0</v>
      </c>
      <c r="CA129" s="160">
        <f t="shared" si="856"/>
        <v>0</v>
      </c>
      <c r="CB129" s="159">
        <v>0</v>
      </c>
      <c r="CC129" s="159">
        <v>0</v>
      </c>
      <c r="CD129" s="160">
        <f t="shared" si="857"/>
        <v>0</v>
      </c>
      <c r="CE129" s="159">
        <v>0</v>
      </c>
      <c r="CF129" s="159">
        <v>0</v>
      </c>
      <c r="CG129" s="160">
        <f t="shared" si="858"/>
        <v>0</v>
      </c>
      <c r="CH129" s="159">
        <f t="shared" si="878"/>
        <v>0</v>
      </c>
      <c r="CI129" s="159">
        <f t="shared" si="859"/>
        <v>0</v>
      </c>
      <c r="CJ129" s="160">
        <f t="shared" si="860"/>
        <v>0</v>
      </c>
      <c r="CK129" s="159">
        <v>0</v>
      </c>
      <c r="CL129" s="159">
        <v>0</v>
      </c>
      <c r="CM129" s="160">
        <f t="shared" si="861"/>
        <v>0</v>
      </c>
      <c r="CN129" s="159">
        <v>0</v>
      </c>
      <c r="CO129" s="159">
        <v>0</v>
      </c>
      <c r="CP129" s="160">
        <f t="shared" si="862"/>
        <v>0</v>
      </c>
      <c r="CQ129" s="159">
        <f t="shared" si="879"/>
        <v>0</v>
      </c>
      <c r="CR129" s="159">
        <f t="shared" si="863"/>
        <v>0</v>
      </c>
      <c r="CS129" s="160">
        <f t="shared" si="864"/>
        <v>0</v>
      </c>
      <c r="CT129" s="272"/>
      <c r="CU129" s="226">
        <f t="shared" si="880"/>
        <v>0</v>
      </c>
      <c r="CV129" s="227">
        <f t="shared" si="865"/>
        <v>0</v>
      </c>
      <c r="CW129" s="272"/>
      <c r="CX129" s="228"/>
      <c r="CY129" s="229"/>
    </row>
    <row r="130" spans="1:103" ht="15.75" hidden="1" customHeight="1">
      <c r="A130" s="185"/>
      <c r="B130" s="156"/>
      <c r="C130" s="157"/>
      <c r="D130" s="158">
        <f t="shared" si="825"/>
        <v>0</v>
      </c>
      <c r="E130" s="159">
        <f t="shared" si="866"/>
        <v>0</v>
      </c>
      <c r="F130" s="160">
        <f t="shared" si="867"/>
        <v>0</v>
      </c>
      <c r="G130" s="161"/>
      <c r="H130" s="159">
        <f t="shared" si="868"/>
        <v>0</v>
      </c>
      <c r="I130" s="159">
        <f t="shared" si="869"/>
        <v>0</v>
      </c>
      <c r="J130" s="160">
        <f t="shared" si="826"/>
        <v>0</v>
      </c>
      <c r="K130" s="159">
        <f t="shared" si="827"/>
        <v>0</v>
      </c>
      <c r="L130" s="291">
        <f t="shared" si="870"/>
        <v>0</v>
      </c>
      <c r="M130" s="160">
        <f t="shared" si="828"/>
        <v>0</v>
      </c>
      <c r="N130" s="159">
        <v>0</v>
      </c>
      <c r="O130" s="159">
        <v>0</v>
      </c>
      <c r="P130" s="160">
        <f t="shared" si="829"/>
        <v>0</v>
      </c>
      <c r="Q130" s="291">
        <v>0</v>
      </c>
      <c r="R130" s="291">
        <v>0</v>
      </c>
      <c r="S130" s="160">
        <f t="shared" si="830"/>
        <v>0</v>
      </c>
      <c r="T130" s="159">
        <f t="shared" si="871"/>
        <v>0</v>
      </c>
      <c r="U130" s="159">
        <f t="shared" si="831"/>
        <v>0</v>
      </c>
      <c r="V130" s="160">
        <f t="shared" si="832"/>
        <v>0</v>
      </c>
      <c r="W130" s="593">
        <f t="shared" si="762"/>
        <v>0</v>
      </c>
      <c r="X130" s="593">
        <f t="shared" si="763"/>
        <v>0</v>
      </c>
      <c r="Y130" s="593">
        <f t="shared" si="764"/>
        <v>0</v>
      </c>
      <c r="Z130" s="159">
        <v>0</v>
      </c>
      <c r="AA130" s="159">
        <v>0</v>
      </c>
      <c r="AB130" s="160">
        <f t="shared" si="833"/>
        <v>0</v>
      </c>
      <c r="AC130" s="159">
        <v>0</v>
      </c>
      <c r="AD130" s="159">
        <v>0</v>
      </c>
      <c r="AE130" s="160">
        <f t="shared" si="834"/>
        <v>0</v>
      </c>
      <c r="AF130" s="159">
        <f t="shared" si="872"/>
        <v>0</v>
      </c>
      <c r="AG130" s="159">
        <f t="shared" si="835"/>
        <v>0</v>
      </c>
      <c r="AH130" s="160">
        <f t="shared" si="836"/>
        <v>0</v>
      </c>
      <c r="AI130" s="159">
        <v>0</v>
      </c>
      <c r="AJ130" s="159">
        <v>0</v>
      </c>
      <c r="AK130" s="160">
        <f t="shared" si="837"/>
        <v>0</v>
      </c>
      <c r="AL130" s="159">
        <v>0</v>
      </c>
      <c r="AM130" s="159">
        <v>0</v>
      </c>
      <c r="AN130" s="160">
        <f t="shared" si="838"/>
        <v>0</v>
      </c>
      <c r="AO130" s="159">
        <f t="shared" si="873"/>
        <v>0</v>
      </c>
      <c r="AP130" s="159">
        <f t="shared" si="839"/>
        <v>0</v>
      </c>
      <c r="AQ130" s="160">
        <f t="shared" si="840"/>
        <v>0</v>
      </c>
      <c r="AR130" s="159">
        <v>0</v>
      </c>
      <c r="AS130" s="159">
        <v>0</v>
      </c>
      <c r="AT130" s="160">
        <f t="shared" si="841"/>
        <v>0</v>
      </c>
      <c r="AU130" s="159">
        <v>0</v>
      </c>
      <c r="AV130" s="159">
        <v>0</v>
      </c>
      <c r="AW130" s="160">
        <f t="shared" si="842"/>
        <v>0</v>
      </c>
      <c r="AX130" s="159">
        <f t="shared" si="874"/>
        <v>0</v>
      </c>
      <c r="AY130" s="159">
        <f t="shared" si="843"/>
        <v>0</v>
      </c>
      <c r="AZ130" s="160">
        <f t="shared" si="844"/>
        <v>0</v>
      </c>
      <c r="BA130" s="159">
        <v>0</v>
      </c>
      <c r="BB130" s="159">
        <v>0</v>
      </c>
      <c r="BC130" s="160">
        <f t="shared" si="845"/>
        <v>0</v>
      </c>
      <c r="BD130" s="159">
        <v>0</v>
      </c>
      <c r="BE130" s="159">
        <v>0</v>
      </c>
      <c r="BF130" s="160">
        <f t="shared" si="846"/>
        <v>0</v>
      </c>
      <c r="BG130" s="159">
        <f t="shared" si="875"/>
        <v>0</v>
      </c>
      <c r="BH130" s="159">
        <f t="shared" si="847"/>
        <v>0</v>
      </c>
      <c r="BI130" s="160">
        <f t="shared" si="848"/>
        <v>0</v>
      </c>
      <c r="BJ130" s="159">
        <v>0</v>
      </c>
      <c r="BK130" s="159">
        <v>0</v>
      </c>
      <c r="BL130" s="160">
        <f t="shared" si="849"/>
        <v>0</v>
      </c>
      <c r="BM130" s="159">
        <v>0</v>
      </c>
      <c r="BN130" s="159">
        <v>0</v>
      </c>
      <c r="BO130" s="160">
        <f t="shared" si="850"/>
        <v>0</v>
      </c>
      <c r="BP130" s="159">
        <f t="shared" si="876"/>
        <v>0</v>
      </c>
      <c r="BQ130" s="159">
        <f t="shared" si="851"/>
        <v>0</v>
      </c>
      <c r="BR130" s="160">
        <f t="shared" si="852"/>
        <v>0</v>
      </c>
      <c r="BS130" s="159">
        <v>0</v>
      </c>
      <c r="BT130" s="159">
        <v>0</v>
      </c>
      <c r="BU130" s="160">
        <f t="shared" si="853"/>
        <v>0</v>
      </c>
      <c r="BV130" s="159">
        <v>0</v>
      </c>
      <c r="BW130" s="159">
        <v>0</v>
      </c>
      <c r="BX130" s="160">
        <f t="shared" si="854"/>
        <v>0</v>
      </c>
      <c r="BY130" s="159">
        <f t="shared" si="877"/>
        <v>0</v>
      </c>
      <c r="BZ130" s="159">
        <f t="shared" si="855"/>
        <v>0</v>
      </c>
      <c r="CA130" s="160">
        <f t="shared" si="856"/>
        <v>0</v>
      </c>
      <c r="CB130" s="159">
        <v>0</v>
      </c>
      <c r="CC130" s="159">
        <v>0</v>
      </c>
      <c r="CD130" s="160">
        <f t="shared" si="857"/>
        <v>0</v>
      </c>
      <c r="CE130" s="159">
        <v>0</v>
      </c>
      <c r="CF130" s="159">
        <v>0</v>
      </c>
      <c r="CG130" s="160">
        <f t="shared" si="858"/>
        <v>0</v>
      </c>
      <c r="CH130" s="159">
        <f t="shared" si="878"/>
        <v>0</v>
      </c>
      <c r="CI130" s="159">
        <f t="shared" si="859"/>
        <v>0</v>
      </c>
      <c r="CJ130" s="160">
        <f t="shared" si="860"/>
        <v>0</v>
      </c>
      <c r="CK130" s="159">
        <v>0</v>
      </c>
      <c r="CL130" s="159">
        <v>0</v>
      </c>
      <c r="CM130" s="160">
        <f t="shared" si="861"/>
        <v>0</v>
      </c>
      <c r="CN130" s="159">
        <v>0</v>
      </c>
      <c r="CO130" s="159">
        <v>0</v>
      </c>
      <c r="CP130" s="160">
        <f t="shared" si="862"/>
        <v>0</v>
      </c>
      <c r="CQ130" s="159">
        <f t="shared" si="879"/>
        <v>0</v>
      </c>
      <c r="CR130" s="159">
        <f t="shared" si="863"/>
        <v>0</v>
      </c>
      <c r="CS130" s="160">
        <f t="shared" si="864"/>
        <v>0</v>
      </c>
      <c r="CT130" s="272"/>
      <c r="CU130" s="226">
        <f t="shared" si="880"/>
        <v>0</v>
      </c>
      <c r="CV130" s="227">
        <f t="shared" si="865"/>
        <v>0</v>
      </c>
      <c r="CW130" s="272"/>
      <c r="CX130" s="228"/>
      <c r="CY130" s="229"/>
    </row>
    <row r="131" spans="1:103" ht="15.75" hidden="1" customHeight="1">
      <c r="A131" s="185"/>
      <c r="B131" s="156"/>
      <c r="C131" s="157"/>
      <c r="D131" s="158">
        <f t="shared" si="825"/>
        <v>0</v>
      </c>
      <c r="E131" s="159">
        <f t="shared" si="866"/>
        <v>0</v>
      </c>
      <c r="F131" s="160">
        <f t="shared" si="867"/>
        <v>0</v>
      </c>
      <c r="G131" s="161"/>
      <c r="H131" s="159">
        <f t="shared" si="868"/>
        <v>0</v>
      </c>
      <c r="I131" s="159">
        <f t="shared" si="869"/>
        <v>0</v>
      </c>
      <c r="J131" s="160">
        <f t="shared" si="826"/>
        <v>0</v>
      </c>
      <c r="K131" s="159">
        <f t="shared" si="827"/>
        <v>0</v>
      </c>
      <c r="L131" s="291">
        <f t="shared" si="870"/>
        <v>0</v>
      </c>
      <c r="M131" s="160">
        <f t="shared" si="828"/>
        <v>0</v>
      </c>
      <c r="N131" s="159">
        <v>0</v>
      </c>
      <c r="O131" s="159">
        <v>0</v>
      </c>
      <c r="P131" s="160">
        <f t="shared" si="829"/>
        <v>0</v>
      </c>
      <c r="Q131" s="291">
        <v>0</v>
      </c>
      <c r="R131" s="291">
        <v>0</v>
      </c>
      <c r="S131" s="160">
        <f t="shared" si="830"/>
        <v>0</v>
      </c>
      <c r="T131" s="159">
        <f t="shared" si="871"/>
        <v>0</v>
      </c>
      <c r="U131" s="159">
        <f t="shared" si="831"/>
        <v>0</v>
      </c>
      <c r="V131" s="160">
        <f t="shared" si="832"/>
        <v>0</v>
      </c>
      <c r="W131" s="593">
        <f t="shared" si="762"/>
        <v>0</v>
      </c>
      <c r="X131" s="593">
        <f t="shared" si="763"/>
        <v>0</v>
      </c>
      <c r="Y131" s="593">
        <f t="shared" si="764"/>
        <v>0</v>
      </c>
      <c r="Z131" s="159">
        <v>0</v>
      </c>
      <c r="AA131" s="159">
        <v>0</v>
      </c>
      <c r="AB131" s="160">
        <f t="shared" si="833"/>
        <v>0</v>
      </c>
      <c r="AC131" s="159">
        <v>0</v>
      </c>
      <c r="AD131" s="159">
        <v>0</v>
      </c>
      <c r="AE131" s="160">
        <f t="shared" si="834"/>
        <v>0</v>
      </c>
      <c r="AF131" s="159">
        <f t="shared" si="872"/>
        <v>0</v>
      </c>
      <c r="AG131" s="159">
        <f t="shared" si="835"/>
        <v>0</v>
      </c>
      <c r="AH131" s="160">
        <f t="shared" si="836"/>
        <v>0</v>
      </c>
      <c r="AI131" s="159">
        <v>0</v>
      </c>
      <c r="AJ131" s="159">
        <v>0</v>
      </c>
      <c r="AK131" s="160">
        <f t="shared" si="837"/>
        <v>0</v>
      </c>
      <c r="AL131" s="159">
        <v>0</v>
      </c>
      <c r="AM131" s="159">
        <v>0</v>
      </c>
      <c r="AN131" s="160">
        <f t="shared" si="838"/>
        <v>0</v>
      </c>
      <c r="AO131" s="159">
        <f t="shared" si="873"/>
        <v>0</v>
      </c>
      <c r="AP131" s="159">
        <f t="shared" si="839"/>
        <v>0</v>
      </c>
      <c r="AQ131" s="160">
        <f t="shared" si="840"/>
        <v>0</v>
      </c>
      <c r="AR131" s="159">
        <v>0</v>
      </c>
      <c r="AS131" s="159">
        <v>0</v>
      </c>
      <c r="AT131" s="160">
        <f t="shared" si="841"/>
        <v>0</v>
      </c>
      <c r="AU131" s="159">
        <v>0</v>
      </c>
      <c r="AV131" s="159">
        <v>0</v>
      </c>
      <c r="AW131" s="160">
        <f t="shared" si="842"/>
        <v>0</v>
      </c>
      <c r="AX131" s="159">
        <f t="shared" si="874"/>
        <v>0</v>
      </c>
      <c r="AY131" s="159">
        <f t="shared" si="843"/>
        <v>0</v>
      </c>
      <c r="AZ131" s="160">
        <f t="shared" si="844"/>
        <v>0</v>
      </c>
      <c r="BA131" s="159">
        <v>0</v>
      </c>
      <c r="BB131" s="159">
        <v>0</v>
      </c>
      <c r="BC131" s="160">
        <f t="shared" si="845"/>
        <v>0</v>
      </c>
      <c r="BD131" s="159">
        <v>0</v>
      </c>
      <c r="BE131" s="159">
        <v>0</v>
      </c>
      <c r="BF131" s="160">
        <f t="shared" si="846"/>
        <v>0</v>
      </c>
      <c r="BG131" s="159">
        <f t="shared" si="875"/>
        <v>0</v>
      </c>
      <c r="BH131" s="159">
        <f t="shared" si="847"/>
        <v>0</v>
      </c>
      <c r="BI131" s="160">
        <f t="shared" si="848"/>
        <v>0</v>
      </c>
      <c r="BJ131" s="159">
        <v>0</v>
      </c>
      <c r="BK131" s="159">
        <v>0</v>
      </c>
      <c r="BL131" s="160">
        <f t="shared" si="849"/>
        <v>0</v>
      </c>
      <c r="BM131" s="159">
        <v>0</v>
      </c>
      <c r="BN131" s="159">
        <v>0</v>
      </c>
      <c r="BO131" s="160">
        <f t="shared" si="850"/>
        <v>0</v>
      </c>
      <c r="BP131" s="159">
        <f t="shared" si="876"/>
        <v>0</v>
      </c>
      <c r="BQ131" s="159">
        <f t="shared" si="851"/>
        <v>0</v>
      </c>
      <c r="BR131" s="160">
        <f t="shared" si="852"/>
        <v>0</v>
      </c>
      <c r="BS131" s="159">
        <v>0</v>
      </c>
      <c r="BT131" s="159">
        <v>0</v>
      </c>
      <c r="BU131" s="160">
        <f t="shared" si="853"/>
        <v>0</v>
      </c>
      <c r="BV131" s="159">
        <v>0</v>
      </c>
      <c r="BW131" s="159">
        <v>0</v>
      </c>
      <c r="BX131" s="160">
        <f t="shared" si="854"/>
        <v>0</v>
      </c>
      <c r="BY131" s="159">
        <f t="shared" si="877"/>
        <v>0</v>
      </c>
      <c r="BZ131" s="159">
        <f t="shared" si="855"/>
        <v>0</v>
      </c>
      <c r="CA131" s="160">
        <f t="shared" si="856"/>
        <v>0</v>
      </c>
      <c r="CB131" s="159">
        <v>0</v>
      </c>
      <c r="CC131" s="159">
        <v>0</v>
      </c>
      <c r="CD131" s="160">
        <f t="shared" si="857"/>
        <v>0</v>
      </c>
      <c r="CE131" s="159">
        <v>0</v>
      </c>
      <c r="CF131" s="159">
        <v>0</v>
      </c>
      <c r="CG131" s="160">
        <f t="shared" si="858"/>
        <v>0</v>
      </c>
      <c r="CH131" s="159">
        <f t="shared" si="878"/>
        <v>0</v>
      </c>
      <c r="CI131" s="159">
        <f t="shared" si="859"/>
        <v>0</v>
      </c>
      <c r="CJ131" s="160">
        <f t="shared" si="860"/>
        <v>0</v>
      </c>
      <c r="CK131" s="159">
        <v>0</v>
      </c>
      <c r="CL131" s="159">
        <v>0</v>
      </c>
      <c r="CM131" s="160">
        <f t="shared" si="861"/>
        <v>0</v>
      </c>
      <c r="CN131" s="159">
        <v>0</v>
      </c>
      <c r="CO131" s="159">
        <v>0</v>
      </c>
      <c r="CP131" s="160">
        <f t="shared" si="862"/>
        <v>0</v>
      </c>
      <c r="CQ131" s="159">
        <f t="shared" si="879"/>
        <v>0</v>
      </c>
      <c r="CR131" s="159">
        <f t="shared" si="863"/>
        <v>0</v>
      </c>
      <c r="CS131" s="160">
        <f t="shared" si="864"/>
        <v>0</v>
      </c>
      <c r="CT131" s="272"/>
      <c r="CU131" s="226">
        <f t="shared" si="880"/>
        <v>0</v>
      </c>
      <c r="CV131" s="227">
        <f t="shared" si="865"/>
        <v>0</v>
      </c>
      <c r="CW131" s="272"/>
      <c r="CX131" s="228"/>
      <c r="CY131" s="229"/>
    </row>
    <row r="132" spans="1:103" ht="15.75" hidden="1" customHeight="1">
      <c r="A132" s="185"/>
      <c r="B132" s="156"/>
      <c r="C132" s="157"/>
      <c r="D132" s="158">
        <f t="shared" si="825"/>
        <v>0</v>
      </c>
      <c r="E132" s="159">
        <f t="shared" si="866"/>
        <v>0</v>
      </c>
      <c r="F132" s="160">
        <f t="shared" si="867"/>
        <v>0</v>
      </c>
      <c r="G132" s="161"/>
      <c r="H132" s="159">
        <f t="shared" si="868"/>
        <v>0</v>
      </c>
      <c r="I132" s="159">
        <f t="shared" si="869"/>
        <v>0</v>
      </c>
      <c r="J132" s="160">
        <f t="shared" si="826"/>
        <v>0</v>
      </c>
      <c r="K132" s="159">
        <f t="shared" si="827"/>
        <v>0</v>
      </c>
      <c r="L132" s="291">
        <f t="shared" si="870"/>
        <v>0</v>
      </c>
      <c r="M132" s="160">
        <f t="shared" si="828"/>
        <v>0</v>
      </c>
      <c r="N132" s="159">
        <v>0</v>
      </c>
      <c r="O132" s="159">
        <v>0</v>
      </c>
      <c r="P132" s="160">
        <f t="shared" si="829"/>
        <v>0</v>
      </c>
      <c r="Q132" s="291">
        <v>0</v>
      </c>
      <c r="R132" s="291">
        <v>0</v>
      </c>
      <c r="S132" s="160">
        <f t="shared" si="830"/>
        <v>0</v>
      </c>
      <c r="T132" s="159">
        <f t="shared" si="871"/>
        <v>0</v>
      </c>
      <c r="U132" s="159">
        <f t="shared" si="831"/>
        <v>0</v>
      </c>
      <c r="V132" s="160">
        <f t="shared" si="832"/>
        <v>0</v>
      </c>
      <c r="W132" s="593">
        <f t="shared" si="762"/>
        <v>0</v>
      </c>
      <c r="X132" s="593">
        <f t="shared" si="763"/>
        <v>0</v>
      </c>
      <c r="Y132" s="593">
        <f t="shared" si="764"/>
        <v>0</v>
      </c>
      <c r="Z132" s="159">
        <v>0</v>
      </c>
      <c r="AA132" s="159">
        <v>0</v>
      </c>
      <c r="AB132" s="160">
        <f t="shared" si="833"/>
        <v>0</v>
      </c>
      <c r="AC132" s="159">
        <v>0</v>
      </c>
      <c r="AD132" s="159">
        <v>0</v>
      </c>
      <c r="AE132" s="160">
        <f t="shared" si="834"/>
        <v>0</v>
      </c>
      <c r="AF132" s="159">
        <f t="shared" si="872"/>
        <v>0</v>
      </c>
      <c r="AG132" s="159">
        <f t="shared" si="835"/>
        <v>0</v>
      </c>
      <c r="AH132" s="160">
        <f t="shared" si="836"/>
        <v>0</v>
      </c>
      <c r="AI132" s="159">
        <v>0</v>
      </c>
      <c r="AJ132" s="159">
        <v>0</v>
      </c>
      <c r="AK132" s="160">
        <f t="shared" si="837"/>
        <v>0</v>
      </c>
      <c r="AL132" s="159">
        <v>0</v>
      </c>
      <c r="AM132" s="159">
        <v>0</v>
      </c>
      <c r="AN132" s="160">
        <f t="shared" si="838"/>
        <v>0</v>
      </c>
      <c r="AO132" s="159">
        <f t="shared" si="873"/>
        <v>0</v>
      </c>
      <c r="AP132" s="159">
        <f t="shared" si="839"/>
        <v>0</v>
      </c>
      <c r="AQ132" s="160">
        <f t="shared" si="840"/>
        <v>0</v>
      </c>
      <c r="AR132" s="159">
        <v>0</v>
      </c>
      <c r="AS132" s="159">
        <v>0</v>
      </c>
      <c r="AT132" s="160">
        <f t="shared" si="841"/>
        <v>0</v>
      </c>
      <c r="AU132" s="159">
        <v>0</v>
      </c>
      <c r="AV132" s="159">
        <v>0</v>
      </c>
      <c r="AW132" s="160">
        <f t="shared" si="842"/>
        <v>0</v>
      </c>
      <c r="AX132" s="159">
        <f t="shared" si="874"/>
        <v>0</v>
      </c>
      <c r="AY132" s="159">
        <f t="shared" si="843"/>
        <v>0</v>
      </c>
      <c r="AZ132" s="160">
        <f t="shared" si="844"/>
        <v>0</v>
      </c>
      <c r="BA132" s="159">
        <v>0</v>
      </c>
      <c r="BB132" s="159">
        <v>0</v>
      </c>
      <c r="BC132" s="160">
        <f t="shared" si="845"/>
        <v>0</v>
      </c>
      <c r="BD132" s="159">
        <v>0</v>
      </c>
      <c r="BE132" s="159">
        <v>0</v>
      </c>
      <c r="BF132" s="160">
        <f t="shared" si="846"/>
        <v>0</v>
      </c>
      <c r="BG132" s="159">
        <f t="shared" si="875"/>
        <v>0</v>
      </c>
      <c r="BH132" s="159">
        <f t="shared" si="847"/>
        <v>0</v>
      </c>
      <c r="BI132" s="160">
        <f t="shared" si="848"/>
        <v>0</v>
      </c>
      <c r="BJ132" s="159">
        <v>0</v>
      </c>
      <c r="BK132" s="159">
        <v>0</v>
      </c>
      <c r="BL132" s="160">
        <f t="shared" si="849"/>
        <v>0</v>
      </c>
      <c r="BM132" s="159">
        <v>0</v>
      </c>
      <c r="BN132" s="159">
        <v>0</v>
      </c>
      <c r="BO132" s="160">
        <f t="shared" si="850"/>
        <v>0</v>
      </c>
      <c r="BP132" s="159">
        <f t="shared" si="876"/>
        <v>0</v>
      </c>
      <c r="BQ132" s="159">
        <f t="shared" si="851"/>
        <v>0</v>
      </c>
      <c r="BR132" s="160">
        <f t="shared" si="852"/>
        <v>0</v>
      </c>
      <c r="BS132" s="159">
        <v>0</v>
      </c>
      <c r="BT132" s="159">
        <v>0</v>
      </c>
      <c r="BU132" s="160">
        <f t="shared" si="853"/>
        <v>0</v>
      </c>
      <c r="BV132" s="159">
        <v>0</v>
      </c>
      <c r="BW132" s="159">
        <v>0</v>
      </c>
      <c r="BX132" s="160">
        <f t="shared" si="854"/>
        <v>0</v>
      </c>
      <c r="BY132" s="159">
        <f t="shared" si="877"/>
        <v>0</v>
      </c>
      <c r="BZ132" s="159">
        <f t="shared" si="855"/>
        <v>0</v>
      </c>
      <c r="CA132" s="160">
        <f t="shared" si="856"/>
        <v>0</v>
      </c>
      <c r="CB132" s="159">
        <v>0</v>
      </c>
      <c r="CC132" s="159">
        <v>0</v>
      </c>
      <c r="CD132" s="160">
        <f t="shared" si="857"/>
        <v>0</v>
      </c>
      <c r="CE132" s="159">
        <v>0</v>
      </c>
      <c r="CF132" s="159">
        <v>0</v>
      </c>
      <c r="CG132" s="160">
        <f t="shared" si="858"/>
        <v>0</v>
      </c>
      <c r="CH132" s="159">
        <f t="shared" si="878"/>
        <v>0</v>
      </c>
      <c r="CI132" s="159">
        <f t="shared" si="859"/>
        <v>0</v>
      </c>
      <c r="CJ132" s="160">
        <f t="shared" si="860"/>
        <v>0</v>
      </c>
      <c r="CK132" s="159">
        <v>0</v>
      </c>
      <c r="CL132" s="159">
        <v>0</v>
      </c>
      <c r="CM132" s="160">
        <f t="shared" si="861"/>
        <v>0</v>
      </c>
      <c r="CN132" s="159">
        <v>0</v>
      </c>
      <c r="CO132" s="159">
        <v>0</v>
      </c>
      <c r="CP132" s="160">
        <f t="shared" si="862"/>
        <v>0</v>
      </c>
      <c r="CQ132" s="159">
        <f t="shared" si="879"/>
        <v>0</v>
      </c>
      <c r="CR132" s="159">
        <f t="shared" si="863"/>
        <v>0</v>
      </c>
      <c r="CS132" s="160">
        <f t="shared" si="864"/>
        <v>0</v>
      </c>
      <c r="CT132" s="272"/>
      <c r="CU132" s="226">
        <f t="shared" si="880"/>
        <v>0</v>
      </c>
      <c r="CV132" s="227">
        <f t="shared" si="865"/>
        <v>0</v>
      </c>
      <c r="CW132" s="272"/>
      <c r="CX132" s="228"/>
      <c r="CY132" s="229"/>
    </row>
    <row r="133" spans="1:103" ht="15.75" customHeight="1" thickBot="1">
      <c r="A133" s="138"/>
      <c r="B133" s="162"/>
      <c r="C133" s="163"/>
      <c r="D133" s="164">
        <f t="shared" si="825"/>
        <v>0</v>
      </c>
      <c r="E133" s="165">
        <f t="shared" si="866"/>
        <v>0</v>
      </c>
      <c r="F133" s="166">
        <f t="shared" si="867"/>
        <v>0</v>
      </c>
      <c r="G133" s="167"/>
      <c r="H133" s="165">
        <f t="shared" si="868"/>
        <v>0</v>
      </c>
      <c r="I133" s="165">
        <f t="shared" si="869"/>
        <v>0</v>
      </c>
      <c r="J133" s="166">
        <f t="shared" si="826"/>
        <v>0</v>
      </c>
      <c r="K133" s="165">
        <f t="shared" si="827"/>
        <v>0</v>
      </c>
      <c r="L133" s="820">
        <f t="shared" si="870"/>
        <v>0</v>
      </c>
      <c r="M133" s="166">
        <f t="shared" si="828"/>
        <v>0</v>
      </c>
      <c r="N133" s="164">
        <v>0</v>
      </c>
      <c r="O133" s="165">
        <v>0</v>
      </c>
      <c r="P133" s="166">
        <f t="shared" si="829"/>
        <v>0</v>
      </c>
      <c r="Q133" s="788">
        <v>0</v>
      </c>
      <c r="R133" s="789">
        <v>0</v>
      </c>
      <c r="S133" s="166">
        <f t="shared" si="830"/>
        <v>0</v>
      </c>
      <c r="T133" s="200">
        <f t="shared" si="871"/>
        <v>0</v>
      </c>
      <c r="U133" s="200">
        <f t="shared" si="831"/>
        <v>0</v>
      </c>
      <c r="V133" s="201">
        <f t="shared" si="832"/>
        <v>0</v>
      </c>
      <c r="W133" s="593">
        <f t="shared" si="762"/>
        <v>0</v>
      </c>
      <c r="X133" s="593">
        <f t="shared" si="763"/>
        <v>0</v>
      </c>
      <c r="Y133" s="593">
        <f t="shared" si="764"/>
        <v>0</v>
      </c>
      <c r="Z133" s="164">
        <v>0</v>
      </c>
      <c r="AA133" s="165">
        <v>0</v>
      </c>
      <c r="AB133" s="166">
        <f t="shared" si="833"/>
        <v>0</v>
      </c>
      <c r="AC133" s="198">
        <v>0</v>
      </c>
      <c r="AD133" s="199">
        <v>0</v>
      </c>
      <c r="AE133" s="166">
        <f t="shared" si="834"/>
        <v>0</v>
      </c>
      <c r="AF133" s="200">
        <f t="shared" si="872"/>
        <v>0</v>
      </c>
      <c r="AG133" s="200">
        <f t="shared" si="835"/>
        <v>0</v>
      </c>
      <c r="AH133" s="201">
        <f t="shared" si="836"/>
        <v>0</v>
      </c>
      <c r="AI133" s="164">
        <v>0</v>
      </c>
      <c r="AJ133" s="165">
        <v>0</v>
      </c>
      <c r="AK133" s="166">
        <f t="shared" si="837"/>
        <v>0</v>
      </c>
      <c r="AL133" s="198">
        <v>0</v>
      </c>
      <c r="AM133" s="199">
        <v>0</v>
      </c>
      <c r="AN133" s="166">
        <f t="shared" si="838"/>
        <v>0</v>
      </c>
      <c r="AO133" s="200">
        <f t="shared" si="873"/>
        <v>0</v>
      </c>
      <c r="AP133" s="200">
        <f t="shared" si="839"/>
        <v>0</v>
      </c>
      <c r="AQ133" s="201">
        <f t="shared" si="840"/>
        <v>0</v>
      </c>
      <c r="AR133" s="164">
        <v>0</v>
      </c>
      <c r="AS133" s="165">
        <v>0</v>
      </c>
      <c r="AT133" s="166">
        <f t="shared" si="841"/>
        <v>0</v>
      </c>
      <c r="AU133" s="198">
        <v>0</v>
      </c>
      <c r="AV133" s="199">
        <v>0</v>
      </c>
      <c r="AW133" s="166">
        <f t="shared" si="842"/>
        <v>0</v>
      </c>
      <c r="AX133" s="200">
        <f t="shared" si="874"/>
        <v>0</v>
      </c>
      <c r="AY133" s="200">
        <f t="shared" si="843"/>
        <v>0</v>
      </c>
      <c r="AZ133" s="201">
        <f t="shared" si="844"/>
        <v>0</v>
      </c>
      <c r="BA133" s="164">
        <v>0</v>
      </c>
      <c r="BB133" s="165">
        <v>0</v>
      </c>
      <c r="BC133" s="166">
        <f t="shared" si="845"/>
        <v>0</v>
      </c>
      <c r="BD133" s="198">
        <v>0</v>
      </c>
      <c r="BE133" s="199">
        <v>0</v>
      </c>
      <c r="BF133" s="166">
        <f t="shared" si="846"/>
        <v>0</v>
      </c>
      <c r="BG133" s="200">
        <f t="shared" si="875"/>
        <v>0</v>
      </c>
      <c r="BH133" s="200">
        <f t="shared" si="847"/>
        <v>0</v>
      </c>
      <c r="BI133" s="201">
        <f t="shared" si="848"/>
        <v>0</v>
      </c>
      <c r="BJ133" s="164">
        <v>0</v>
      </c>
      <c r="BK133" s="165">
        <v>0</v>
      </c>
      <c r="BL133" s="166">
        <f t="shared" si="849"/>
        <v>0</v>
      </c>
      <c r="BM133" s="198">
        <v>0</v>
      </c>
      <c r="BN133" s="199">
        <v>0</v>
      </c>
      <c r="BO133" s="166">
        <f t="shared" si="850"/>
        <v>0</v>
      </c>
      <c r="BP133" s="200">
        <f t="shared" si="876"/>
        <v>0</v>
      </c>
      <c r="BQ133" s="200">
        <f t="shared" si="851"/>
        <v>0</v>
      </c>
      <c r="BR133" s="201">
        <f t="shared" si="852"/>
        <v>0</v>
      </c>
      <c r="BS133" s="164">
        <v>0</v>
      </c>
      <c r="BT133" s="165">
        <v>0</v>
      </c>
      <c r="BU133" s="166">
        <f t="shared" si="853"/>
        <v>0</v>
      </c>
      <c r="BV133" s="198">
        <v>0</v>
      </c>
      <c r="BW133" s="199">
        <v>0</v>
      </c>
      <c r="BX133" s="166">
        <f t="shared" si="854"/>
        <v>0</v>
      </c>
      <c r="BY133" s="200">
        <f t="shared" si="877"/>
        <v>0</v>
      </c>
      <c r="BZ133" s="200">
        <f t="shared" si="855"/>
        <v>0</v>
      </c>
      <c r="CA133" s="201">
        <f t="shared" si="856"/>
        <v>0</v>
      </c>
      <c r="CB133" s="164">
        <v>0</v>
      </c>
      <c r="CC133" s="165">
        <v>0</v>
      </c>
      <c r="CD133" s="166">
        <f t="shared" si="857"/>
        <v>0</v>
      </c>
      <c r="CE133" s="198">
        <v>0</v>
      </c>
      <c r="CF133" s="199">
        <v>0</v>
      </c>
      <c r="CG133" s="166">
        <f t="shared" si="858"/>
        <v>0</v>
      </c>
      <c r="CH133" s="200">
        <f t="shared" si="878"/>
        <v>0</v>
      </c>
      <c r="CI133" s="200">
        <f t="shared" si="859"/>
        <v>0</v>
      </c>
      <c r="CJ133" s="201">
        <f t="shared" si="860"/>
        <v>0</v>
      </c>
      <c r="CK133" s="164">
        <v>0</v>
      </c>
      <c r="CL133" s="165">
        <v>0</v>
      </c>
      <c r="CM133" s="166">
        <f t="shared" si="861"/>
        <v>0</v>
      </c>
      <c r="CN133" s="198">
        <v>0</v>
      </c>
      <c r="CO133" s="199">
        <v>0</v>
      </c>
      <c r="CP133" s="166">
        <f t="shared" si="862"/>
        <v>0</v>
      </c>
      <c r="CQ133" s="200">
        <f t="shared" si="879"/>
        <v>0</v>
      </c>
      <c r="CR133" s="200">
        <f t="shared" si="863"/>
        <v>0</v>
      </c>
      <c r="CS133" s="201">
        <f t="shared" si="864"/>
        <v>0</v>
      </c>
      <c r="CT133" s="196"/>
      <c r="CU133" s="233">
        <f t="shared" si="880"/>
        <v>0</v>
      </c>
      <c r="CV133" s="234">
        <f t="shared" si="865"/>
        <v>0</v>
      </c>
      <c r="CW133" s="196"/>
      <c r="CX133" s="275"/>
      <c r="CY133" s="276"/>
    </row>
    <row r="134" spans="1:103" ht="15.75" customHeight="1" thickBot="1">
      <c r="A134" s="139"/>
      <c r="B134" s="186"/>
      <c r="C134" s="187"/>
      <c r="D134" s="183"/>
      <c r="E134" s="183"/>
      <c r="F134" s="183"/>
      <c r="G134" s="184"/>
      <c r="H134" s="183"/>
      <c r="I134" s="183"/>
      <c r="J134" s="183"/>
      <c r="K134" s="183"/>
      <c r="L134" s="791"/>
      <c r="M134" s="183"/>
      <c r="N134" s="183"/>
      <c r="O134" s="183"/>
      <c r="P134" s="183"/>
      <c r="Q134" s="791"/>
      <c r="R134" s="791"/>
      <c r="S134" s="183"/>
      <c r="T134" s="203"/>
      <c r="U134" s="203"/>
      <c r="V134" s="187"/>
      <c r="W134" s="593">
        <f t="shared" si="762"/>
        <v>0</v>
      </c>
      <c r="X134" s="593">
        <f t="shared" si="763"/>
        <v>0</v>
      </c>
      <c r="Y134" s="593">
        <f t="shared" si="764"/>
        <v>0</v>
      </c>
      <c r="Z134" s="183"/>
      <c r="AA134" s="183"/>
      <c r="AB134" s="183"/>
      <c r="AC134" s="183"/>
      <c r="AD134" s="183"/>
      <c r="AE134" s="183"/>
      <c r="AF134" s="203"/>
      <c r="AG134" s="203"/>
      <c r="AH134" s="187"/>
      <c r="AI134" s="183"/>
      <c r="AJ134" s="183"/>
      <c r="AK134" s="183"/>
      <c r="AL134" s="183"/>
      <c r="AM134" s="183"/>
      <c r="AN134" s="183"/>
      <c r="AO134" s="203"/>
      <c r="AP134" s="203"/>
      <c r="AQ134" s="187"/>
      <c r="AR134" s="183"/>
      <c r="AS134" s="183"/>
      <c r="AT134" s="183"/>
      <c r="AU134" s="183"/>
      <c r="AV134" s="183"/>
      <c r="AW134" s="183"/>
      <c r="AX134" s="203"/>
      <c r="AY134" s="203"/>
      <c r="AZ134" s="187"/>
      <c r="BA134" s="183"/>
      <c r="BB134" s="183"/>
      <c r="BC134" s="183"/>
      <c r="BD134" s="183"/>
      <c r="BE134" s="183"/>
      <c r="BF134" s="183"/>
      <c r="BG134" s="203"/>
      <c r="BH134" s="203"/>
      <c r="BI134" s="187"/>
      <c r="BJ134" s="183"/>
      <c r="BK134" s="183"/>
      <c r="BL134" s="183"/>
      <c r="BM134" s="183"/>
      <c r="BN134" s="183"/>
      <c r="BO134" s="183"/>
      <c r="BP134" s="203"/>
      <c r="BQ134" s="203"/>
      <c r="BR134" s="187"/>
      <c r="BS134" s="183"/>
      <c r="BT134" s="183"/>
      <c r="BU134" s="183"/>
      <c r="BV134" s="183"/>
      <c r="BW134" s="183"/>
      <c r="BX134" s="183"/>
      <c r="BY134" s="203"/>
      <c r="BZ134" s="203"/>
      <c r="CA134" s="187"/>
      <c r="CB134" s="183"/>
      <c r="CC134" s="183"/>
      <c r="CD134" s="183"/>
      <c r="CE134" s="183"/>
      <c r="CF134" s="183"/>
      <c r="CG134" s="183"/>
      <c r="CH134" s="203"/>
      <c r="CI134" s="203"/>
      <c r="CJ134" s="187"/>
      <c r="CK134" s="183"/>
      <c r="CL134" s="183"/>
      <c r="CM134" s="183"/>
      <c r="CN134" s="183"/>
      <c r="CO134" s="183"/>
      <c r="CP134" s="183"/>
      <c r="CQ134" s="203"/>
      <c r="CR134" s="203"/>
      <c r="CS134" s="187"/>
      <c r="CT134" s="139"/>
      <c r="CU134" s="183"/>
      <c r="CV134" s="187"/>
      <c r="CW134" s="139"/>
      <c r="CX134" s="242"/>
      <c r="CY134" s="242"/>
    </row>
    <row r="135" spans="1:103" ht="15.75" customHeight="1">
      <c r="A135" s="138"/>
      <c r="B135" s="1065" t="s">
        <v>273</v>
      </c>
      <c r="C135" s="1062" t="s">
        <v>274</v>
      </c>
      <c r="D135" s="1009" t="str">
        <f>AFEstatPref</f>
        <v>Historical</v>
      </c>
      <c r="E135" s="1010"/>
      <c r="F135" s="1011"/>
      <c r="G135" s="1041" t="str">
        <f>AFEstatSlc</f>
        <v>Proposed Original</v>
      </c>
      <c r="H135" s="1015"/>
      <c r="I135" s="1015"/>
      <c r="J135" s="1042"/>
      <c r="K135" s="1020" t="s">
        <v>275</v>
      </c>
      <c r="L135" s="1020"/>
      <c r="M135" s="1039"/>
      <c r="N135" s="1009" t="str">
        <f>AFEstatPref</f>
        <v>Historical</v>
      </c>
      <c r="O135" s="1010"/>
      <c r="P135" s="1011"/>
      <c r="Q135" s="1015" t="str">
        <f>AFEstatSlc</f>
        <v>Proposed Original</v>
      </c>
      <c r="R135" s="1015"/>
      <c r="S135" s="1016"/>
      <c r="T135" s="1019" t="s">
        <v>275</v>
      </c>
      <c r="U135" s="1020"/>
      <c r="V135" s="1021"/>
      <c r="W135" s="593">
        <f t="shared" si="762"/>
        <v>0</v>
      </c>
      <c r="X135" s="593">
        <f t="shared" si="763"/>
        <v>0</v>
      </c>
      <c r="Y135" s="593">
        <f t="shared" si="764"/>
        <v>0</v>
      </c>
      <c r="Z135" s="1009" t="str">
        <f>AFEstatPref</f>
        <v>Historical</v>
      </c>
      <c r="AA135" s="1010"/>
      <c r="AB135" s="1011"/>
      <c r="AC135" s="1015" t="str">
        <f>AFEstatSlc</f>
        <v>Proposed Original</v>
      </c>
      <c r="AD135" s="1015"/>
      <c r="AE135" s="1016"/>
      <c r="AF135" s="1019" t="s">
        <v>275</v>
      </c>
      <c r="AG135" s="1020"/>
      <c r="AH135" s="1021"/>
      <c r="AI135" s="1009" t="str">
        <f>AFEstatPref</f>
        <v>Historical</v>
      </c>
      <c r="AJ135" s="1010"/>
      <c r="AK135" s="1011"/>
      <c r="AL135" s="1015" t="str">
        <f>AFEstatSlc</f>
        <v>Proposed Original</v>
      </c>
      <c r="AM135" s="1015"/>
      <c r="AN135" s="1016"/>
      <c r="AO135" s="1019" t="s">
        <v>275</v>
      </c>
      <c r="AP135" s="1020"/>
      <c r="AQ135" s="1021"/>
      <c r="AR135" s="1009" t="str">
        <f>AFEstatPref</f>
        <v>Historical</v>
      </c>
      <c r="AS135" s="1010"/>
      <c r="AT135" s="1011"/>
      <c r="AU135" s="1015" t="str">
        <f>AFEstatSlc</f>
        <v>Proposed Original</v>
      </c>
      <c r="AV135" s="1015"/>
      <c r="AW135" s="1016"/>
      <c r="AX135" s="1019" t="s">
        <v>275</v>
      </c>
      <c r="AY135" s="1020"/>
      <c r="AZ135" s="1021"/>
      <c r="BA135" s="1009" t="str">
        <f>AFEstatPref</f>
        <v>Historical</v>
      </c>
      <c r="BB135" s="1010"/>
      <c r="BC135" s="1011"/>
      <c r="BD135" s="1015" t="str">
        <f>AFEstatSlc</f>
        <v>Proposed Original</v>
      </c>
      <c r="BE135" s="1015"/>
      <c r="BF135" s="1016"/>
      <c r="BG135" s="1019" t="s">
        <v>275</v>
      </c>
      <c r="BH135" s="1020"/>
      <c r="BI135" s="1021"/>
      <c r="BJ135" s="1009" t="str">
        <f>AFEstatPref</f>
        <v>Historical</v>
      </c>
      <c r="BK135" s="1010"/>
      <c r="BL135" s="1011"/>
      <c r="BM135" s="1015" t="str">
        <f>AFEstatSlc</f>
        <v>Proposed Original</v>
      </c>
      <c r="BN135" s="1015"/>
      <c r="BO135" s="1016"/>
      <c r="BP135" s="1019" t="s">
        <v>275</v>
      </c>
      <c r="BQ135" s="1020"/>
      <c r="BR135" s="1021"/>
      <c r="BS135" s="1009" t="str">
        <f>AFEstatPref</f>
        <v>Historical</v>
      </c>
      <c r="BT135" s="1010"/>
      <c r="BU135" s="1011"/>
      <c r="BV135" s="1015" t="str">
        <f>AFEstatSlc</f>
        <v>Proposed Original</v>
      </c>
      <c r="BW135" s="1015"/>
      <c r="BX135" s="1016"/>
      <c r="BY135" s="1019" t="s">
        <v>275</v>
      </c>
      <c r="BZ135" s="1020"/>
      <c r="CA135" s="1021"/>
      <c r="CB135" s="1009" t="str">
        <f>AFEstatPref</f>
        <v>Historical</v>
      </c>
      <c r="CC135" s="1010"/>
      <c r="CD135" s="1011"/>
      <c r="CE135" s="1015" t="str">
        <f>AFEstatSlc</f>
        <v>Proposed Original</v>
      </c>
      <c r="CF135" s="1015"/>
      <c r="CG135" s="1016"/>
      <c r="CH135" s="1019" t="s">
        <v>275</v>
      </c>
      <c r="CI135" s="1020"/>
      <c r="CJ135" s="1021"/>
      <c r="CK135" s="1009" t="str">
        <f>AFEstatPref</f>
        <v>Historical</v>
      </c>
      <c r="CL135" s="1010"/>
      <c r="CM135" s="1011"/>
      <c r="CN135" s="1015" t="str">
        <f>AFEstatSlc</f>
        <v>Proposed Original</v>
      </c>
      <c r="CO135" s="1015"/>
      <c r="CP135" s="1016"/>
      <c r="CQ135" s="1019" t="s">
        <v>275</v>
      </c>
      <c r="CR135" s="1020"/>
      <c r="CS135" s="1021"/>
      <c r="CT135" s="214"/>
      <c r="CU135" s="1051" t="s">
        <v>276</v>
      </c>
      <c r="CV135" s="1052"/>
      <c r="CW135" s="214"/>
      <c r="CX135" s="1058" t="s">
        <v>277</v>
      </c>
      <c r="CY135" s="1055" t="s">
        <v>278</v>
      </c>
    </row>
    <row r="136" spans="1:103" ht="15.75" customHeight="1" thickBot="1">
      <c r="A136" s="139"/>
      <c r="B136" s="1059"/>
      <c r="C136" s="1063"/>
      <c r="D136" s="1012"/>
      <c r="E136" s="1013"/>
      <c r="F136" s="1014"/>
      <c r="G136" s="1043"/>
      <c r="H136" s="1017"/>
      <c r="I136" s="1017"/>
      <c r="J136" s="1044"/>
      <c r="K136" s="1023"/>
      <c r="L136" s="1023"/>
      <c r="M136" s="1040"/>
      <c r="N136" s="1012"/>
      <c r="O136" s="1013"/>
      <c r="P136" s="1014"/>
      <c r="Q136" s="1017"/>
      <c r="R136" s="1017"/>
      <c r="S136" s="1018"/>
      <c r="T136" s="1022"/>
      <c r="U136" s="1023"/>
      <c r="V136" s="1024"/>
      <c r="W136" s="593">
        <f t="shared" si="762"/>
        <v>0</v>
      </c>
      <c r="X136" s="593">
        <f t="shared" si="763"/>
        <v>0</v>
      </c>
      <c r="Y136" s="593">
        <f t="shared" si="764"/>
        <v>0</v>
      </c>
      <c r="Z136" s="1012"/>
      <c r="AA136" s="1013"/>
      <c r="AB136" s="1014"/>
      <c r="AC136" s="1017"/>
      <c r="AD136" s="1017"/>
      <c r="AE136" s="1018"/>
      <c r="AF136" s="1022"/>
      <c r="AG136" s="1023"/>
      <c r="AH136" s="1024"/>
      <c r="AI136" s="1012"/>
      <c r="AJ136" s="1013"/>
      <c r="AK136" s="1014"/>
      <c r="AL136" s="1017"/>
      <c r="AM136" s="1017"/>
      <c r="AN136" s="1018"/>
      <c r="AO136" s="1022"/>
      <c r="AP136" s="1023"/>
      <c r="AQ136" s="1024"/>
      <c r="AR136" s="1012"/>
      <c r="AS136" s="1013"/>
      <c r="AT136" s="1014"/>
      <c r="AU136" s="1017"/>
      <c r="AV136" s="1017"/>
      <c r="AW136" s="1018"/>
      <c r="AX136" s="1022"/>
      <c r="AY136" s="1023"/>
      <c r="AZ136" s="1024"/>
      <c r="BA136" s="1012"/>
      <c r="BB136" s="1013"/>
      <c r="BC136" s="1014"/>
      <c r="BD136" s="1017"/>
      <c r="BE136" s="1017"/>
      <c r="BF136" s="1018"/>
      <c r="BG136" s="1022"/>
      <c r="BH136" s="1023"/>
      <c r="BI136" s="1024"/>
      <c r="BJ136" s="1012"/>
      <c r="BK136" s="1013"/>
      <c r="BL136" s="1014"/>
      <c r="BM136" s="1017"/>
      <c r="BN136" s="1017"/>
      <c r="BO136" s="1018"/>
      <c r="BP136" s="1022"/>
      <c r="BQ136" s="1023"/>
      <c r="BR136" s="1024"/>
      <c r="BS136" s="1012"/>
      <c r="BT136" s="1013"/>
      <c r="BU136" s="1014"/>
      <c r="BV136" s="1017"/>
      <c r="BW136" s="1017"/>
      <c r="BX136" s="1018"/>
      <c r="BY136" s="1022"/>
      <c r="BZ136" s="1023"/>
      <c r="CA136" s="1024"/>
      <c r="CB136" s="1012"/>
      <c r="CC136" s="1013"/>
      <c r="CD136" s="1014"/>
      <c r="CE136" s="1017"/>
      <c r="CF136" s="1017"/>
      <c r="CG136" s="1018"/>
      <c r="CH136" s="1022"/>
      <c r="CI136" s="1023"/>
      <c r="CJ136" s="1024"/>
      <c r="CK136" s="1012"/>
      <c r="CL136" s="1013"/>
      <c r="CM136" s="1014"/>
      <c r="CN136" s="1017"/>
      <c r="CO136" s="1017"/>
      <c r="CP136" s="1018"/>
      <c r="CQ136" s="1022"/>
      <c r="CR136" s="1023"/>
      <c r="CS136" s="1024"/>
      <c r="CT136" s="139"/>
      <c r="CU136" s="215" t="s">
        <v>279</v>
      </c>
      <c r="CV136" s="216" t="s">
        <v>280</v>
      </c>
      <c r="CW136" s="139"/>
      <c r="CX136" s="1059"/>
      <c r="CY136" s="1056"/>
    </row>
    <row r="137" spans="1:103" ht="15.75" customHeight="1">
      <c r="A137" s="138"/>
      <c r="B137" s="149">
        <v>13</v>
      </c>
      <c r="C137" s="150" t="s">
        <v>297</v>
      </c>
      <c r="D137" s="151" t="s">
        <v>283</v>
      </c>
      <c r="E137" s="152" t="s">
        <v>284</v>
      </c>
      <c r="F137" s="153">
        <f>SUM(F138:F144)</f>
        <v>0</v>
      </c>
      <c r="G137" s="154" t="s">
        <v>285</v>
      </c>
      <c r="H137" s="152" t="s">
        <v>283</v>
      </c>
      <c r="I137" s="152" t="s">
        <v>284</v>
      </c>
      <c r="J137" s="153">
        <f>SUM(J138:J144)</f>
        <v>240000</v>
      </c>
      <c r="K137" s="151" t="s">
        <v>283</v>
      </c>
      <c r="L137" s="787" t="s">
        <v>284</v>
      </c>
      <c r="M137" s="153">
        <f>SUM(M138:M144)</f>
        <v>235945.94594594595</v>
      </c>
      <c r="N137" s="151" t="s">
        <v>283</v>
      </c>
      <c r="O137" s="152" t="s">
        <v>284</v>
      </c>
      <c r="P137" s="153">
        <f>SUM(P138:P144)</f>
        <v>0</v>
      </c>
      <c r="Q137" s="787" t="s">
        <v>283</v>
      </c>
      <c r="R137" s="787" t="s">
        <v>284</v>
      </c>
      <c r="S137" s="153">
        <f>SUM(S138:S144)</f>
        <v>40000</v>
      </c>
      <c r="T137" s="204" t="s">
        <v>283</v>
      </c>
      <c r="U137" s="205" t="s">
        <v>284</v>
      </c>
      <c r="V137" s="153">
        <f>SUM(V138:V144)</f>
        <v>39324.324324324327</v>
      </c>
      <c r="W137" s="593">
        <f t="shared" si="762"/>
        <v>0</v>
      </c>
      <c r="X137" s="593">
        <f t="shared" si="763"/>
        <v>0</v>
      </c>
      <c r="Y137" s="593">
        <f t="shared" si="764"/>
        <v>-675.67567567567312</v>
      </c>
      <c r="Z137" s="151" t="s">
        <v>283</v>
      </c>
      <c r="AA137" s="152" t="s">
        <v>284</v>
      </c>
      <c r="AB137" s="153">
        <f>SUM(AB138:AB144)</f>
        <v>0</v>
      </c>
      <c r="AC137" s="152" t="s">
        <v>283</v>
      </c>
      <c r="AD137" s="152" t="s">
        <v>284</v>
      </c>
      <c r="AE137" s="153">
        <f>SUM(AE138:AE144)</f>
        <v>40000</v>
      </c>
      <c r="AF137" s="204" t="s">
        <v>283</v>
      </c>
      <c r="AG137" s="205" t="s">
        <v>284</v>
      </c>
      <c r="AH137" s="153">
        <f>SUM(AH138:AH144)</f>
        <v>39324.324324324327</v>
      </c>
      <c r="AI137" s="151" t="s">
        <v>283</v>
      </c>
      <c r="AJ137" s="152" t="s">
        <v>284</v>
      </c>
      <c r="AK137" s="153">
        <f>SUM(AK138:AK144)</f>
        <v>0</v>
      </c>
      <c r="AL137" s="152" t="s">
        <v>283</v>
      </c>
      <c r="AM137" s="152" t="s">
        <v>284</v>
      </c>
      <c r="AN137" s="153">
        <f>SUM(AN138:AN144)</f>
        <v>40000</v>
      </c>
      <c r="AO137" s="204" t="s">
        <v>283</v>
      </c>
      <c r="AP137" s="205" t="s">
        <v>284</v>
      </c>
      <c r="AQ137" s="153">
        <f>SUM(AQ138:AQ144)</f>
        <v>39324.324324324327</v>
      </c>
      <c r="AR137" s="151" t="s">
        <v>283</v>
      </c>
      <c r="AS137" s="152" t="s">
        <v>284</v>
      </c>
      <c r="AT137" s="153">
        <f>SUM(AT138:AT144)</f>
        <v>0</v>
      </c>
      <c r="AU137" s="152" t="s">
        <v>283</v>
      </c>
      <c r="AV137" s="152" t="s">
        <v>284</v>
      </c>
      <c r="AW137" s="153">
        <f>SUM(AW138:AW144)</f>
        <v>40000</v>
      </c>
      <c r="AX137" s="204" t="s">
        <v>283</v>
      </c>
      <c r="AY137" s="205" t="s">
        <v>284</v>
      </c>
      <c r="AZ137" s="153">
        <f>SUM(AZ138:AZ144)</f>
        <v>39324.324324324327</v>
      </c>
      <c r="BA137" s="151" t="s">
        <v>283</v>
      </c>
      <c r="BB137" s="152" t="s">
        <v>284</v>
      </c>
      <c r="BC137" s="153">
        <f>SUM(BC138:BC144)</f>
        <v>0</v>
      </c>
      <c r="BD137" s="152" t="s">
        <v>283</v>
      </c>
      <c r="BE137" s="152" t="s">
        <v>284</v>
      </c>
      <c r="BF137" s="153">
        <f>SUM(BF138:BF144)</f>
        <v>40000</v>
      </c>
      <c r="BG137" s="204" t="s">
        <v>283</v>
      </c>
      <c r="BH137" s="205" t="s">
        <v>284</v>
      </c>
      <c r="BI137" s="153">
        <f>SUM(BI138:BI144)</f>
        <v>39324.324324324327</v>
      </c>
      <c r="BJ137" s="151" t="s">
        <v>283</v>
      </c>
      <c r="BK137" s="152" t="s">
        <v>284</v>
      </c>
      <c r="BL137" s="153">
        <f>SUM(BL138:BL144)</f>
        <v>0</v>
      </c>
      <c r="BM137" s="152" t="s">
        <v>283</v>
      </c>
      <c r="BN137" s="152" t="s">
        <v>284</v>
      </c>
      <c r="BO137" s="153">
        <f>SUM(BO138:BO144)</f>
        <v>40000</v>
      </c>
      <c r="BP137" s="204" t="s">
        <v>283</v>
      </c>
      <c r="BQ137" s="205" t="s">
        <v>284</v>
      </c>
      <c r="BR137" s="153">
        <f>SUM(BR138:BR144)</f>
        <v>39324.324324324327</v>
      </c>
      <c r="BS137" s="151" t="s">
        <v>283</v>
      </c>
      <c r="BT137" s="152" t="s">
        <v>284</v>
      </c>
      <c r="BU137" s="153">
        <f>SUM(BU138:BU144)</f>
        <v>0</v>
      </c>
      <c r="BV137" s="152" t="s">
        <v>283</v>
      </c>
      <c r="BW137" s="152" t="s">
        <v>284</v>
      </c>
      <c r="BX137" s="153">
        <f>SUM(BX138:BX144)</f>
        <v>0</v>
      </c>
      <c r="BY137" s="204" t="s">
        <v>283</v>
      </c>
      <c r="BZ137" s="205" t="s">
        <v>284</v>
      </c>
      <c r="CA137" s="153">
        <f>SUM(CA138:CA144)</f>
        <v>0</v>
      </c>
      <c r="CB137" s="151" t="s">
        <v>283</v>
      </c>
      <c r="CC137" s="152" t="s">
        <v>284</v>
      </c>
      <c r="CD137" s="153">
        <f>SUM(CD138:CD144)</f>
        <v>0</v>
      </c>
      <c r="CE137" s="152" t="s">
        <v>283</v>
      </c>
      <c r="CF137" s="152" t="s">
        <v>284</v>
      </c>
      <c r="CG137" s="153">
        <f>SUM(CG138:CG144)</f>
        <v>0</v>
      </c>
      <c r="CH137" s="204" t="s">
        <v>283</v>
      </c>
      <c r="CI137" s="205" t="s">
        <v>284</v>
      </c>
      <c r="CJ137" s="153">
        <f>SUM(CJ138:CJ144)</f>
        <v>0</v>
      </c>
      <c r="CK137" s="151" t="s">
        <v>283</v>
      </c>
      <c r="CL137" s="152" t="s">
        <v>284</v>
      </c>
      <c r="CM137" s="153">
        <f>SUM(CM138:CM144)</f>
        <v>0</v>
      </c>
      <c r="CN137" s="152" t="s">
        <v>283</v>
      </c>
      <c r="CO137" s="152" t="s">
        <v>284</v>
      </c>
      <c r="CP137" s="153">
        <f>SUM(CP138:CP144)</f>
        <v>0</v>
      </c>
      <c r="CQ137" s="204" t="s">
        <v>283</v>
      </c>
      <c r="CR137" s="205" t="s">
        <v>284</v>
      </c>
      <c r="CS137" s="153">
        <f>SUM(CS138:CS144)</f>
        <v>0</v>
      </c>
      <c r="CT137" s="196"/>
      <c r="CU137" s="221"/>
      <c r="CV137" s="243"/>
      <c r="CW137" s="196"/>
      <c r="CX137" s="244"/>
      <c r="CY137" s="245"/>
    </row>
    <row r="138" spans="1:103" ht="15.75" customHeight="1">
      <c r="A138" s="185"/>
      <c r="B138" s="156"/>
      <c r="C138" s="258" t="s">
        <v>287</v>
      </c>
      <c r="D138" s="158">
        <f t="shared" ref="D138:D143" si="881">N138+Z138+AI138+AR138+BS138</f>
        <v>0</v>
      </c>
      <c r="E138" s="159">
        <f t="shared" ref="E138:E143" si="882">IFERROR(F138/D138,)</f>
        <v>0</v>
      </c>
      <c r="F138" s="160">
        <f t="shared" ref="F138:F143" si="883">P138+AB138+AK138+AT138+BU138</f>
        <v>0</v>
      </c>
      <c r="G138" s="161"/>
      <c r="H138" s="159">
        <f t="shared" ref="H138:H143" si="884">Q138+AC138+AL138+AU138+BD138+BM138+BV138+CE138+CN138</f>
        <v>0</v>
      </c>
      <c r="I138" s="159">
        <f t="shared" ref="I138:I143" si="885">IFERROR(J138/H138,)</f>
        <v>0</v>
      </c>
      <c r="J138" s="160">
        <f t="shared" ref="J138:J143" si="886">S138+AE138+AN138+AW138+BF138+BO138+BX138+CG138+CP138</f>
        <v>0</v>
      </c>
      <c r="K138" s="158">
        <f t="shared" ref="K138:K143" si="887">T138+AF138+AO138+AX138+BG138+BP138+BY138+CH138+CQ138</f>
        <v>0</v>
      </c>
      <c r="L138" s="291">
        <f t="shared" ref="L138:L143" si="888">IFERROR(M138/K138,)</f>
        <v>0</v>
      </c>
      <c r="M138" s="160">
        <f t="shared" ref="M138:M143" si="889">V138+AH138+AQ138+AZ138+BI138+BR138+CA138+CJ138+CS138</f>
        <v>0</v>
      </c>
      <c r="N138" s="159">
        <v>0</v>
      </c>
      <c r="O138" s="159"/>
      <c r="P138" s="160">
        <f t="shared" ref="P138:P144" si="890">N138*O138</f>
        <v>0</v>
      </c>
      <c r="Q138" s="291">
        <v>0</v>
      </c>
      <c r="R138" s="291">
        <v>0</v>
      </c>
      <c r="S138" s="160">
        <f t="shared" ref="S138:S144" si="891">Q138*R138</f>
        <v>0</v>
      </c>
      <c r="T138" s="159">
        <f t="shared" ref="T138:T143" si="892">Q138</f>
        <v>0</v>
      </c>
      <c r="U138" s="159">
        <f t="shared" ref="U138:U143" si="893">R138</f>
        <v>0</v>
      </c>
      <c r="V138" s="160">
        <f t="shared" ref="V138:V144" si="894">T138*U138</f>
        <v>0</v>
      </c>
      <c r="W138" s="593">
        <f t="shared" si="762"/>
        <v>0</v>
      </c>
      <c r="X138" s="593">
        <f t="shared" si="763"/>
        <v>0</v>
      </c>
      <c r="Y138" s="593">
        <f t="shared" si="764"/>
        <v>0</v>
      </c>
      <c r="Z138" s="159">
        <v>0</v>
      </c>
      <c r="AA138" s="159">
        <v>0</v>
      </c>
      <c r="AB138" s="160">
        <f t="shared" ref="AB138:AB144" si="895">Z138*AA138</f>
        <v>0</v>
      </c>
      <c r="AC138" s="159">
        <v>0</v>
      </c>
      <c r="AD138" s="159">
        <v>0</v>
      </c>
      <c r="AE138" s="160">
        <f t="shared" ref="AE138:AE144" si="896">AC138*AD138</f>
        <v>0</v>
      </c>
      <c r="AF138" s="159">
        <f>AC138</f>
        <v>0</v>
      </c>
      <c r="AG138" s="159">
        <f>U138</f>
        <v>0</v>
      </c>
      <c r="AH138" s="160">
        <f t="shared" ref="AH138:AH144" si="897">AF138*AG138</f>
        <v>0</v>
      </c>
      <c r="AI138" s="159">
        <v>0</v>
      </c>
      <c r="AJ138" s="159">
        <v>0</v>
      </c>
      <c r="AK138" s="160">
        <f t="shared" ref="AK138:AK144" si="898">AI138*AJ138</f>
        <v>0</v>
      </c>
      <c r="AL138" s="159">
        <v>0</v>
      </c>
      <c r="AM138" s="159">
        <v>0</v>
      </c>
      <c r="AN138" s="160">
        <f t="shared" ref="AN138:AN144" si="899">AL138*AM138</f>
        <v>0</v>
      </c>
      <c r="AO138" s="159">
        <f>AL138</f>
        <v>0</v>
      </c>
      <c r="AP138" s="159">
        <f>AG138</f>
        <v>0</v>
      </c>
      <c r="AQ138" s="160">
        <f t="shared" ref="AQ138:AQ144" si="900">AO138*AP138</f>
        <v>0</v>
      </c>
      <c r="AR138" s="159">
        <v>0</v>
      </c>
      <c r="AS138" s="159">
        <v>0</v>
      </c>
      <c r="AT138" s="160">
        <f t="shared" ref="AT138:AT144" si="901">AR138*AS138</f>
        <v>0</v>
      </c>
      <c r="AU138" s="159">
        <v>0</v>
      </c>
      <c r="AV138" s="159">
        <v>0</v>
      </c>
      <c r="AW138" s="160">
        <f t="shared" ref="AW138:AW144" si="902">AU138*AV138</f>
        <v>0</v>
      </c>
      <c r="AX138" s="159">
        <f t="shared" ref="AX138:AX143" si="903">AO138</f>
        <v>0</v>
      </c>
      <c r="AY138" s="159">
        <f t="shared" ref="AY138:AY143" si="904">AP138</f>
        <v>0</v>
      </c>
      <c r="AZ138" s="160">
        <f t="shared" ref="AZ138:AZ144" si="905">AX138*AY138</f>
        <v>0</v>
      </c>
      <c r="BA138" s="159">
        <v>0</v>
      </c>
      <c r="BB138" s="159">
        <v>0</v>
      </c>
      <c r="BC138" s="160">
        <f t="shared" ref="BC138:BC144" si="906">BA138*BB138</f>
        <v>0</v>
      </c>
      <c r="BD138" s="159">
        <v>0</v>
      </c>
      <c r="BE138" s="159">
        <v>0</v>
      </c>
      <c r="BF138" s="160">
        <f t="shared" ref="BF138:BF144" si="907">BD138*BE138</f>
        <v>0</v>
      </c>
      <c r="BG138" s="159">
        <f t="shared" ref="BG138:BG143" si="908">AX138</f>
        <v>0</v>
      </c>
      <c r="BH138" s="159">
        <f t="shared" ref="BH138:BH143" si="909">AY138</f>
        <v>0</v>
      </c>
      <c r="BI138" s="160">
        <f t="shared" ref="BI138:BI144" si="910">BG138*BH138</f>
        <v>0</v>
      </c>
      <c r="BJ138" s="159">
        <v>0</v>
      </c>
      <c r="BK138" s="159">
        <v>0</v>
      </c>
      <c r="BL138" s="160">
        <f t="shared" ref="BL138:BL144" si="911">BJ138*BK138</f>
        <v>0</v>
      </c>
      <c r="BM138" s="159">
        <v>0</v>
      </c>
      <c r="BN138" s="159">
        <v>0</v>
      </c>
      <c r="BO138" s="160">
        <f t="shared" ref="BO138:BO144" si="912">BM138*BN138</f>
        <v>0</v>
      </c>
      <c r="BP138" s="159">
        <f>BM138</f>
        <v>0</v>
      </c>
      <c r="BQ138" s="159">
        <f t="shared" ref="BQ138:BQ144" si="913">BH138</f>
        <v>0</v>
      </c>
      <c r="BR138" s="160">
        <f t="shared" ref="BR138:BR144" si="914">BP138*BQ138</f>
        <v>0</v>
      </c>
      <c r="BS138" s="159">
        <v>0</v>
      </c>
      <c r="BT138" s="159">
        <v>0</v>
      </c>
      <c r="BU138" s="160">
        <f t="shared" ref="BU138:BU144" si="915">BS138*BT138</f>
        <v>0</v>
      </c>
      <c r="BV138" s="159">
        <v>0</v>
      </c>
      <c r="BW138" s="159">
        <v>0</v>
      </c>
      <c r="BX138" s="160">
        <f t="shared" ref="BX138:BX144" si="916">BV138*BW138</f>
        <v>0</v>
      </c>
      <c r="BY138" s="159">
        <f>BV138</f>
        <v>0</v>
      </c>
      <c r="BZ138" s="159">
        <f t="shared" ref="BZ138:BZ144" si="917">BW138</f>
        <v>0</v>
      </c>
      <c r="CA138" s="160">
        <f t="shared" ref="CA138:CA144" si="918">BY138*BZ138</f>
        <v>0</v>
      </c>
      <c r="CB138" s="159">
        <v>0</v>
      </c>
      <c r="CC138" s="159">
        <v>0</v>
      </c>
      <c r="CD138" s="160">
        <f t="shared" ref="CD138:CD144" si="919">CB138*CC138</f>
        <v>0</v>
      </c>
      <c r="CE138" s="159">
        <v>0</v>
      </c>
      <c r="CF138" s="159">
        <v>0</v>
      </c>
      <c r="CG138" s="160">
        <f t="shared" ref="CG138:CG144" si="920">CE138*CF138</f>
        <v>0</v>
      </c>
      <c r="CH138" s="159">
        <f>CE138</f>
        <v>0</v>
      </c>
      <c r="CI138" s="159">
        <f t="shared" ref="CI138:CI144" si="921">CF138</f>
        <v>0</v>
      </c>
      <c r="CJ138" s="160">
        <f t="shared" ref="CJ138:CJ144" si="922">CH138*CI138</f>
        <v>0</v>
      </c>
      <c r="CK138" s="159">
        <v>0</v>
      </c>
      <c r="CL138" s="159">
        <v>0</v>
      </c>
      <c r="CM138" s="160">
        <f t="shared" ref="CM138:CM144" si="923">CK138*CL138</f>
        <v>0</v>
      </c>
      <c r="CN138" s="159">
        <v>0</v>
      </c>
      <c r="CO138" s="159">
        <v>0</v>
      </c>
      <c r="CP138" s="160">
        <f t="shared" ref="CP138:CP144" si="924">CN138*CO138</f>
        <v>0</v>
      </c>
      <c r="CQ138" s="159">
        <f>CN138</f>
        <v>0</v>
      </c>
      <c r="CR138" s="159">
        <f t="shared" ref="CR138:CR144" si="925">CO138</f>
        <v>0</v>
      </c>
      <c r="CS138" s="160">
        <f t="shared" ref="CS138:CS144" si="926">CQ138*CR138</f>
        <v>0</v>
      </c>
      <c r="CT138" s="230"/>
      <c r="CU138" s="226">
        <f>K138-H138</f>
        <v>0</v>
      </c>
      <c r="CV138" s="227">
        <f t="shared" ref="CV138:CV144" si="927">L138-I138</f>
        <v>0</v>
      </c>
      <c r="CW138" s="230"/>
      <c r="CX138" s="228"/>
      <c r="CY138" s="229"/>
    </row>
    <row r="139" spans="1:103" ht="15.75" customHeight="1">
      <c r="A139" s="185"/>
      <c r="B139" s="156"/>
      <c r="C139" s="185" t="s">
        <v>718</v>
      </c>
      <c r="D139" s="158">
        <f t="shared" si="881"/>
        <v>0</v>
      </c>
      <c r="E139" s="159">
        <f t="shared" si="882"/>
        <v>0</v>
      </c>
      <c r="F139" s="160">
        <f>P139+AB139+AK139+AT139+BU139</f>
        <v>0</v>
      </c>
      <c r="G139" s="161"/>
      <c r="H139" s="159">
        <f>Q139+AC139+AL139+AU139+BD139+BM139</f>
        <v>6</v>
      </c>
      <c r="I139" s="159">
        <f t="shared" ref="I139" si="928">IFERROR(J139/H139,)</f>
        <v>40000</v>
      </c>
      <c r="J139" s="160">
        <f t="shared" ref="J139" si="929">S139+AE139+AN139+AW139+BF139+BO139</f>
        <v>240000</v>
      </c>
      <c r="K139" s="158">
        <f t="shared" ref="K139" si="930">T139+AF139+AO139+AX139+BG139+BP139+BY139+CH139+CQ139</f>
        <v>6</v>
      </c>
      <c r="L139" s="822">
        <f t="shared" ref="L139" si="931">IFERROR(M139/K139,)</f>
        <v>39324.324324324327</v>
      </c>
      <c r="M139" s="160">
        <f>V139+AH139+AQ139+AZ139+BI139+BR139</f>
        <v>235945.94594594595</v>
      </c>
      <c r="N139" s="159">
        <v>0</v>
      </c>
      <c r="O139" s="159">
        <v>0</v>
      </c>
      <c r="P139" s="160">
        <f t="shared" ref="P139" si="932">N139*O139</f>
        <v>0</v>
      </c>
      <c r="Q139" s="291">
        <v>1</v>
      </c>
      <c r="R139" s="291">
        <v>40000</v>
      </c>
      <c r="S139" s="160">
        <f t="shared" ref="S139" si="933">Q139*R139</f>
        <v>40000</v>
      </c>
      <c r="T139" s="159">
        <f t="shared" ref="T139" si="934">Q139</f>
        <v>1</v>
      </c>
      <c r="U139" s="610">
        <f t="shared" ref="U139" si="935">(R139*14550)/14800</f>
        <v>39324.324324324327</v>
      </c>
      <c r="V139" s="160">
        <f t="shared" ref="V139" si="936">T139*U139</f>
        <v>39324.324324324327</v>
      </c>
      <c r="W139" s="593">
        <f t="shared" ref="W139" si="937">IFERROR(T139-Q139,0)</f>
        <v>0</v>
      </c>
      <c r="X139" s="593">
        <f t="shared" ref="X139" si="938">IFERROR(U139-R139,0)</f>
        <v>-675.67567567567312</v>
      </c>
      <c r="Y139" s="593">
        <f t="shared" ref="Y139" si="939">IFERROR(V139-S139,0)</f>
        <v>-675.67567567567312</v>
      </c>
      <c r="Z139" s="159">
        <v>0</v>
      </c>
      <c r="AA139" s="159">
        <v>0</v>
      </c>
      <c r="AB139" s="160">
        <f t="shared" ref="AB139" si="940">Z139*AA139</f>
        <v>0</v>
      </c>
      <c r="AC139" s="159">
        <f>Q139</f>
        <v>1</v>
      </c>
      <c r="AD139" s="159">
        <f>R139</f>
        <v>40000</v>
      </c>
      <c r="AE139" s="160">
        <f t="shared" ref="AE139" si="941">AC139*AD139</f>
        <v>40000</v>
      </c>
      <c r="AF139" s="159">
        <f t="shared" ref="AF139" si="942">T139</f>
        <v>1</v>
      </c>
      <c r="AG139" s="159">
        <f t="shared" ref="AG139" si="943">U139</f>
        <v>39324.324324324327</v>
      </c>
      <c r="AH139" s="160">
        <f t="shared" ref="AH139" si="944">AF139*AG139</f>
        <v>39324.324324324327</v>
      </c>
      <c r="AI139" s="159">
        <v>0</v>
      </c>
      <c r="AJ139" s="159">
        <v>0</v>
      </c>
      <c r="AK139" s="160">
        <f t="shared" ref="AK139" si="945">AI139*AJ139</f>
        <v>0</v>
      </c>
      <c r="AL139" s="159">
        <f>Q139</f>
        <v>1</v>
      </c>
      <c r="AM139" s="159">
        <f>R139</f>
        <v>40000</v>
      </c>
      <c r="AN139" s="160">
        <f t="shared" ref="AN139" si="946">AL139*AM139</f>
        <v>40000</v>
      </c>
      <c r="AO139" s="159">
        <f>AL139</f>
        <v>1</v>
      </c>
      <c r="AP139" s="159">
        <f>U139</f>
        <v>39324.324324324327</v>
      </c>
      <c r="AQ139" s="160">
        <f t="shared" ref="AQ139" si="947">AO139*AP139</f>
        <v>39324.324324324327</v>
      </c>
      <c r="AR139" s="159">
        <v>0</v>
      </c>
      <c r="AS139" s="159">
        <v>0</v>
      </c>
      <c r="AT139" s="160">
        <f t="shared" ref="AT139" si="948">AR139*AS139</f>
        <v>0</v>
      </c>
      <c r="AU139" s="159">
        <f>AL139</f>
        <v>1</v>
      </c>
      <c r="AV139" s="159">
        <f>AM139</f>
        <v>40000</v>
      </c>
      <c r="AW139" s="160">
        <f t="shared" ref="AW139" si="949">AU139*AV139</f>
        <v>40000</v>
      </c>
      <c r="AX139" s="159">
        <f t="shared" ref="AX139" si="950">AO139</f>
        <v>1</v>
      </c>
      <c r="AY139" s="159">
        <f t="shared" ref="AY139" si="951">AP139</f>
        <v>39324.324324324327</v>
      </c>
      <c r="AZ139" s="160">
        <f t="shared" ref="AZ139" si="952">AX139*AY139</f>
        <v>39324.324324324327</v>
      </c>
      <c r="BA139" s="159">
        <v>0</v>
      </c>
      <c r="BB139" s="159">
        <v>0</v>
      </c>
      <c r="BC139" s="160">
        <f t="shared" ref="BC139" si="953">BA139*BB139</f>
        <v>0</v>
      </c>
      <c r="BD139" s="159">
        <f>AU139</f>
        <v>1</v>
      </c>
      <c r="BE139" s="159">
        <f>AV139</f>
        <v>40000</v>
      </c>
      <c r="BF139" s="160">
        <f t="shared" ref="BF139" si="954">BD139*BE139</f>
        <v>40000</v>
      </c>
      <c r="BG139" s="159">
        <f>BD139</f>
        <v>1</v>
      </c>
      <c r="BH139" s="159">
        <f>AY139</f>
        <v>39324.324324324327</v>
      </c>
      <c r="BI139" s="160">
        <f t="shared" ref="BI139" si="955">BG139*BH139</f>
        <v>39324.324324324327</v>
      </c>
      <c r="BJ139" s="159">
        <v>0</v>
      </c>
      <c r="BK139" s="159">
        <v>0</v>
      </c>
      <c r="BL139" s="160">
        <f t="shared" ref="BL139" si="956">BJ139*BK139</f>
        <v>0</v>
      </c>
      <c r="BM139" s="159">
        <f>BD139</f>
        <v>1</v>
      </c>
      <c r="BN139" s="159">
        <f>BE139</f>
        <v>40000</v>
      </c>
      <c r="BO139" s="160">
        <f t="shared" ref="BO139" si="957">BM139*BN139</f>
        <v>40000</v>
      </c>
      <c r="BP139" s="159">
        <f>BG139</f>
        <v>1</v>
      </c>
      <c r="BQ139" s="159">
        <f t="shared" si="913"/>
        <v>39324.324324324327</v>
      </c>
      <c r="BR139" s="160">
        <f t="shared" ref="BR139" si="958">BP139*BQ139</f>
        <v>39324.324324324327</v>
      </c>
      <c r="BS139" s="159">
        <v>0</v>
      </c>
      <c r="BT139" s="159">
        <v>0</v>
      </c>
      <c r="BU139" s="160">
        <f t="shared" ref="BU139" si="959">BS139*BT139</f>
        <v>0</v>
      </c>
      <c r="BV139" s="159">
        <v>0</v>
      </c>
      <c r="BW139" s="159">
        <v>0</v>
      </c>
      <c r="BX139" s="160">
        <f t="shared" ref="BX139" si="960">BV139*BW139</f>
        <v>0</v>
      </c>
      <c r="BY139" s="159">
        <f t="shared" ref="BY139" si="961">BV139</f>
        <v>0</v>
      </c>
      <c r="BZ139" s="159">
        <f>U139</f>
        <v>39324.324324324327</v>
      </c>
      <c r="CA139" s="160">
        <f t="shared" ref="CA139" si="962">BY139*BZ139</f>
        <v>0</v>
      </c>
      <c r="CB139" s="159">
        <v>0</v>
      </c>
      <c r="CC139" s="159">
        <v>0</v>
      </c>
      <c r="CD139" s="160">
        <f t="shared" ref="CD139" si="963">CB139*CC139</f>
        <v>0</v>
      </c>
      <c r="CE139" s="159">
        <f>BV139</f>
        <v>0</v>
      </c>
      <c r="CF139" s="159">
        <f>BW139</f>
        <v>0</v>
      </c>
      <c r="CG139" s="160">
        <f t="shared" ref="CG139" si="964">CE139*CF139</f>
        <v>0</v>
      </c>
      <c r="CH139" s="159">
        <f t="shared" ref="CH139" si="965">CE139</f>
        <v>0</v>
      </c>
      <c r="CI139" s="159">
        <f>U139</f>
        <v>39324.324324324327</v>
      </c>
      <c r="CJ139" s="160">
        <f t="shared" ref="CJ139" si="966">CH139*CI139</f>
        <v>0</v>
      </c>
      <c r="CK139" s="159">
        <v>0</v>
      </c>
      <c r="CL139" s="159">
        <v>0</v>
      </c>
      <c r="CM139" s="160">
        <f t="shared" ref="CM139" si="967">CK139*CL139</f>
        <v>0</v>
      </c>
      <c r="CN139" s="159">
        <f>BV139</f>
        <v>0</v>
      </c>
      <c r="CO139" s="159">
        <f>BW139</f>
        <v>0</v>
      </c>
      <c r="CP139" s="160">
        <f t="shared" ref="CP139" si="968">CN139*CO139</f>
        <v>0</v>
      </c>
      <c r="CQ139" s="159">
        <f t="shared" ref="CQ139" si="969">CN139</f>
        <v>0</v>
      </c>
      <c r="CR139" s="159">
        <f>U139</f>
        <v>39324.324324324327</v>
      </c>
      <c r="CS139" s="160">
        <f t="shared" ref="CS139" si="970">CQ139*CR139</f>
        <v>0</v>
      </c>
      <c r="CT139" s="230"/>
      <c r="CU139" s="226">
        <f t="shared" ref="CU139" si="971">K139-H139</f>
        <v>0</v>
      </c>
      <c r="CV139" s="227">
        <f t="shared" ref="CV139" si="972">L139-I139</f>
        <v>-675.67567567567312</v>
      </c>
      <c r="CW139" s="230"/>
      <c r="CX139" s="228"/>
      <c r="CY139" s="229"/>
    </row>
    <row r="140" spans="1:103" ht="15.75" hidden="1" customHeight="1">
      <c r="A140" s="185"/>
      <c r="B140" s="156"/>
      <c r="C140" s="185" t="s">
        <v>561</v>
      </c>
      <c r="D140" s="158">
        <f t="shared" si="881"/>
        <v>0</v>
      </c>
      <c r="E140" s="159">
        <f t="shared" si="882"/>
        <v>0</v>
      </c>
      <c r="F140" s="160">
        <f t="shared" si="883"/>
        <v>0</v>
      </c>
      <c r="G140" s="161"/>
      <c r="H140" s="159">
        <f t="shared" si="884"/>
        <v>0</v>
      </c>
      <c r="I140" s="159">
        <f t="shared" si="885"/>
        <v>0</v>
      </c>
      <c r="J140" s="160">
        <f t="shared" si="886"/>
        <v>0</v>
      </c>
      <c r="K140" s="158">
        <f t="shared" si="887"/>
        <v>0</v>
      </c>
      <c r="L140" s="291">
        <f t="shared" si="888"/>
        <v>0</v>
      </c>
      <c r="M140" s="160">
        <f t="shared" si="889"/>
        <v>0</v>
      </c>
      <c r="N140" s="159">
        <v>0</v>
      </c>
      <c r="O140" s="159"/>
      <c r="P140" s="160">
        <f t="shared" si="890"/>
        <v>0</v>
      </c>
      <c r="Q140" s="291">
        <v>0</v>
      </c>
      <c r="R140" s="291">
        <v>0</v>
      </c>
      <c r="S140" s="160">
        <f t="shared" si="891"/>
        <v>0</v>
      </c>
      <c r="T140" s="159">
        <f t="shared" si="892"/>
        <v>0</v>
      </c>
      <c r="U140" s="159">
        <f t="shared" si="893"/>
        <v>0</v>
      </c>
      <c r="V140" s="160">
        <f t="shared" si="894"/>
        <v>0</v>
      </c>
      <c r="W140" s="593">
        <f t="shared" si="762"/>
        <v>0</v>
      </c>
      <c r="X140" s="593">
        <f t="shared" si="763"/>
        <v>0</v>
      </c>
      <c r="Y140" s="593">
        <f t="shared" si="764"/>
        <v>0</v>
      </c>
      <c r="Z140" s="159">
        <v>0</v>
      </c>
      <c r="AA140" s="159">
        <v>0</v>
      </c>
      <c r="AB140" s="160">
        <f t="shared" si="895"/>
        <v>0</v>
      </c>
      <c r="AC140" s="159">
        <v>0</v>
      </c>
      <c r="AD140" s="159">
        <v>0</v>
      </c>
      <c r="AE140" s="160">
        <f t="shared" si="896"/>
        <v>0</v>
      </c>
      <c r="AF140" s="159">
        <f t="shared" ref="AF140:AF144" si="973">AC140</f>
        <v>0</v>
      </c>
      <c r="AG140" s="159">
        <f>U140</f>
        <v>0</v>
      </c>
      <c r="AH140" s="160">
        <f t="shared" si="897"/>
        <v>0</v>
      </c>
      <c r="AI140" s="159">
        <v>0</v>
      </c>
      <c r="AJ140" s="159">
        <v>0</v>
      </c>
      <c r="AK140" s="160">
        <f t="shared" si="898"/>
        <v>0</v>
      </c>
      <c r="AL140" s="159">
        <v>0</v>
      </c>
      <c r="AM140" s="159">
        <v>0</v>
      </c>
      <c r="AN140" s="160">
        <f t="shared" si="899"/>
        <v>0</v>
      </c>
      <c r="AO140" s="159">
        <f t="shared" ref="AO140:AO144" si="974">AL140</f>
        <v>0</v>
      </c>
      <c r="AP140" s="159">
        <f>AG140</f>
        <v>0</v>
      </c>
      <c r="AQ140" s="160">
        <f t="shared" si="900"/>
        <v>0</v>
      </c>
      <c r="AR140" s="159">
        <v>0</v>
      </c>
      <c r="AS140" s="159">
        <v>0</v>
      </c>
      <c r="AT140" s="160">
        <f t="shared" si="901"/>
        <v>0</v>
      </c>
      <c r="AU140" s="159">
        <v>0</v>
      </c>
      <c r="AV140" s="159">
        <v>0</v>
      </c>
      <c r="AW140" s="160">
        <f t="shared" si="902"/>
        <v>0</v>
      </c>
      <c r="AX140" s="159">
        <f t="shared" si="903"/>
        <v>0</v>
      </c>
      <c r="AY140" s="159">
        <f t="shared" si="904"/>
        <v>0</v>
      </c>
      <c r="AZ140" s="160">
        <f t="shared" si="905"/>
        <v>0</v>
      </c>
      <c r="BA140" s="159">
        <v>0</v>
      </c>
      <c r="BB140" s="159">
        <v>0</v>
      </c>
      <c r="BC140" s="160">
        <f t="shared" si="906"/>
        <v>0</v>
      </c>
      <c r="BD140" s="159">
        <v>0</v>
      </c>
      <c r="BE140" s="159">
        <v>0</v>
      </c>
      <c r="BF140" s="160">
        <f t="shared" si="907"/>
        <v>0</v>
      </c>
      <c r="BG140" s="159">
        <f t="shared" si="908"/>
        <v>0</v>
      </c>
      <c r="BH140" s="159">
        <f t="shared" si="909"/>
        <v>0</v>
      </c>
      <c r="BI140" s="160">
        <f t="shared" si="910"/>
        <v>0</v>
      </c>
      <c r="BJ140" s="159">
        <v>0</v>
      </c>
      <c r="BK140" s="159">
        <v>0</v>
      </c>
      <c r="BL140" s="160">
        <f t="shared" si="911"/>
        <v>0</v>
      </c>
      <c r="BM140" s="159">
        <v>0</v>
      </c>
      <c r="BN140" s="159">
        <v>0</v>
      </c>
      <c r="BO140" s="160">
        <f t="shared" si="912"/>
        <v>0</v>
      </c>
      <c r="BP140" s="159">
        <f t="shared" ref="BP140:BP144" si="975">BM140</f>
        <v>0</v>
      </c>
      <c r="BQ140" s="159">
        <f t="shared" si="913"/>
        <v>0</v>
      </c>
      <c r="BR140" s="160">
        <f t="shared" si="914"/>
        <v>0</v>
      </c>
      <c r="BS140" s="159">
        <v>0</v>
      </c>
      <c r="BT140" s="159">
        <v>0</v>
      </c>
      <c r="BU140" s="160">
        <f t="shared" si="915"/>
        <v>0</v>
      </c>
      <c r="BV140" s="159">
        <v>0</v>
      </c>
      <c r="BW140" s="159">
        <v>0</v>
      </c>
      <c r="BX140" s="160">
        <f t="shared" si="916"/>
        <v>0</v>
      </c>
      <c r="BY140" s="159">
        <f t="shared" ref="BY140:BY144" si="976">BV140</f>
        <v>0</v>
      </c>
      <c r="BZ140" s="159">
        <f t="shared" si="917"/>
        <v>0</v>
      </c>
      <c r="CA140" s="160">
        <f t="shared" si="918"/>
        <v>0</v>
      </c>
      <c r="CB140" s="159">
        <v>0</v>
      </c>
      <c r="CC140" s="159">
        <v>0</v>
      </c>
      <c r="CD140" s="160">
        <f t="shared" si="919"/>
        <v>0</v>
      </c>
      <c r="CE140" s="159">
        <v>0</v>
      </c>
      <c r="CF140" s="159">
        <v>0</v>
      </c>
      <c r="CG140" s="160">
        <f t="shared" si="920"/>
        <v>0</v>
      </c>
      <c r="CH140" s="159">
        <f t="shared" ref="CH140:CH144" si="977">CE140</f>
        <v>0</v>
      </c>
      <c r="CI140" s="159">
        <f t="shared" si="921"/>
        <v>0</v>
      </c>
      <c r="CJ140" s="160">
        <f t="shared" si="922"/>
        <v>0</v>
      </c>
      <c r="CK140" s="159">
        <v>0</v>
      </c>
      <c r="CL140" s="159">
        <v>0</v>
      </c>
      <c r="CM140" s="160">
        <f t="shared" si="923"/>
        <v>0</v>
      </c>
      <c r="CN140" s="159">
        <v>0</v>
      </c>
      <c r="CO140" s="159">
        <v>0</v>
      </c>
      <c r="CP140" s="160">
        <f t="shared" si="924"/>
        <v>0</v>
      </c>
      <c r="CQ140" s="159">
        <f t="shared" ref="CQ140:CQ144" si="978">CN140</f>
        <v>0</v>
      </c>
      <c r="CR140" s="159">
        <f t="shared" si="925"/>
        <v>0</v>
      </c>
      <c r="CS140" s="160">
        <f t="shared" si="926"/>
        <v>0</v>
      </c>
      <c r="CT140" s="230"/>
      <c r="CU140" s="226">
        <f t="shared" ref="CU140:CU144" si="979">K140-H140</f>
        <v>0</v>
      </c>
      <c r="CV140" s="227">
        <f t="shared" si="927"/>
        <v>0</v>
      </c>
      <c r="CW140" s="230"/>
      <c r="CX140" s="228"/>
      <c r="CY140" s="229"/>
    </row>
    <row r="141" spans="1:103" ht="15.75" hidden="1" customHeight="1">
      <c r="A141" s="185"/>
      <c r="B141" s="156"/>
      <c r="C141" s="185" t="s">
        <v>562</v>
      </c>
      <c r="D141" s="158">
        <f t="shared" si="881"/>
        <v>0</v>
      </c>
      <c r="E141" s="159">
        <f t="shared" si="882"/>
        <v>0</v>
      </c>
      <c r="F141" s="160">
        <f t="shared" si="883"/>
        <v>0</v>
      </c>
      <c r="G141" s="161"/>
      <c r="H141" s="159">
        <f t="shared" si="884"/>
        <v>0</v>
      </c>
      <c r="I141" s="159">
        <f t="shared" si="885"/>
        <v>0</v>
      </c>
      <c r="J141" s="160">
        <f t="shared" si="886"/>
        <v>0</v>
      </c>
      <c r="K141" s="158">
        <f t="shared" si="887"/>
        <v>0</v>
      </c>
      <c r="L141" s="291">
        <f t="shared" si="888"/>
        <v>0</v>
      </c>
      <c r="M141" s="160">
        <f t="shared" si="889"/>
        <v>0</v>
      </c>
      <c r="N141" s="159"/>
      <c r="O141" s="159"/>
      <c r="P141" s="160">
        <f t="shared" si="890"/>
        <v>0</v>
      </c>
      <c r="Q141" s="291">
        <v>0</v>
      </c>
      <c r="R141" s="291">
        <v>0</v>
      </c>
      <c r="S141" s="160">
        <f t="shared" si="891"/>
        <v>0</v>
      </c>
      <c r="T141" s="159">
        <f t="shared" si="892"/>
        <v>0</v>
      </c>
      <c r="U141" s="159">
        <f t="shared" si="893"/>
        <v>0</v>
      </c>
      <c r="V141" s="160">
        <f t="shared" si="894"/>
        <v>0</v>
      </c>
      <c r="W141" s="593">
        <f t="shared" si="762"/>
        <v>0</v>
      </c>
      <c r="X141" s="593">
        <f t="shared" si="763"/>
        <v>0</v>
      </c>
      <c r="Y141" s="593">
        <f t="shared" si="764"/>
        <v>0</v>
      </c>
      <c r="Z141" s="159">
        <v>0</v>
      </c>
      <c r="AA141" s="159">
        <v>0</v>
      </c>
      <c r="AB141" s="160">
        <f t="shared" si="895"/>
        <v>0</v>
      </c>
      <c r="AC141" s="159">
        <v>0</v>
      </c>
      <c r="AD141" s="159">
        <v>0</v>
      </c>
      <c r="AE141" s="160">
        <f t="shared" si="896"/>
        <v>0</v>
      </c>
      <c r="AF141" s="159">
        <f t="shared" si="973"/>
        <v>0</v>
      </c>
      <c r="AG141" s="159">
        <f>U141</f>
        <v>0</v>
      </c>
      <c r="AH141" s="160">
        <f t="shared" si="897"/>
        <v>0</v>
      </c>
      <c r="AI141" s="159">
        <v>0</v>
      </c>
      <c r="AJ141" s="159">
        <v>0</v>
      </c>
      <c r="AK141" s="160">
        <f t="shared" si="898"/>
        <v>0</v>
      </c>
      <c r="AL141" s="159">
        <v>0</v>
      </c>
      <c r="AM141" s="159">
        <v>0</v>
      </c>
      <c r="AN141" s="160">
        <f t="shared" si="899"/>
        <v>0</v>
      </c>
      <c r="AO141" s="159">
        <f t="shared" si="974"/>
        <v>0</v>
      </c>
      <c r="AP141" s="159">
        <f>AG141</f>
        <v>0</v>
      </c>
      <c r="AQ141" s="160">
        <f t="shared" si="900"/>
        <v>0</v>
      </c>
      <c r="AR141" s="159">
        <v>0</v>
      </c>
      <c r="AS141" s="159">
        <v>0</v>
      </c>
      <c r="AT141" s="160">
        <f t="shared" si="901"/>
        <v>0</v>
      </c>
      <c r="AU141" s="159">
        <v>0</v>
      </c>
      <c r="AV141" s="159">
        <v>0</v>
      </c>
      <c r="AW141" s="160">
        <f t="shared" si="902"/>
        <v>0</v>
      </c>
      <c r="AX141" s="159">
        <f t="shared" si="903"/>
        <v>0</v>
      </c>
      <c r="AY141" s="159">
        <f t="shared" si="904"/>
        <v>0</v>
      </c>
      <c r="AZ141" s="160">
        <f t="shared" si="905"/>
        <v>0</v>
      </c>
      <c r="BA141" s="159">
        <v>0</v>
      </c>
      <c r="BB141" s="159">
        <v>0</v>
      </c>
      <c r="BC141" s="160">
        <f t="shared" si="906"/>
        <v>0</v>
      </c>
      <c r="BD141" s="159">
        <v>0</v>
      </c>
      <c r="BE141" s="159">
        <v>0</v>
      </c>
      <c r="BF141" s="160">
        <f t="shared" si="907"/>
        <v>0</v>
      </c>
      <c r="BG141" s="159">
        <f t="shared" si="908"/>
        <v>0</v>
      </c>
      <c r="BH141" s="159">
        <f t="shared" si="909"/>
        <v>0</v>
      </c>
      <c r="BI141" s="160">
        <f t="shared" si="910"/>
        <v>0</v>
      </c>
      <c r="BJ141" s="159">
        <v>0</v>
      </c>
      <c r="BK141" s="159">
        <v>0</v>
      </c>
      <c r="BL141" s="160">
        <f t="shared" si="911"/>
        <v>0</v>
      </c>
      <c r="BM141" s="159">
        <v>0</v>
      </c>
      <c r="BN141" s="159">
        <v>0</v>
      </c>
      <c r="BO141" s="160">
        <f t="shared" si="912"/>
        <v>0</v>
      </c>
      <c r="BP141" s="159">
        <f t="shared" si="975"/>
        <v>0</v>
      </c>
      <c r="BQ141" s="159">
        <f t="shared" si="913"/>
        <v>0</v>
      </c>
      <c r="BR141" s="160">
        <f t="shared" si="914"/>
        <v>0</v>
      </c>
      <c r="BS141" s="159">
        <v>0</v>
      </c>
      <c r="BT141" s="159">
        <v>0</v>
      </c>
      <c r="BU141" s="160">
        <f t="shared" si="915"/>
        <v>0</v>
      </c>
      <c r="BV141" s="159">
        <v>0</v>
      </c>
      <c r="BW141" s="159">
        <v>0</v>
      </c>
      <c r="BX141" s="160">
        <f t="shared" si="916"/>
        <v>0</v>
      </c>
      <c r="BY141" s="159">
        <f t="shared" si="976"/>
        <v>0</v>
      </c>
      <c r="BZ141" s="159">
        <f t="shared" si="917"/>
        <v>0</v>
      </c>
      <c r="CA141" s="160">
        <f t="shared" si="918"/>
        <v>0</v>
      </c>
      <c r="CB141" s="159">
        <v>0</v>
      </c>
      <c r="CC141" s="159">
        <v>0</v>
      </c>
      <c r="CD141" s="160">
        <f t="shared" si="919"/>
        <v>0</v>
      </c>
      <c r="CE141" s="159">
        <v>0</v>
      </c>
      <c r="CF141" s="159">
        <v>0</v>
      </c>
      <c r="CG141" s="160">
        <f t="shared" si="920"/>
        <v>0</v>
      </c>
      <c r="CH141" s="159">
        <f t="shared" si="977"/>
        <v>0</v>
      </c>
      <c r="CI141" s="159">
        <f t="shared" si="921"/>
        <v>0</v>
      </c>
      <c r="CJ141" s="160">
        <f t="shared" si="922"/>
        <v>0</v>
      </c>
      <c r="CK141" s="159">
        <v>0</v>
      </c>
      <c r="CL141" s="159">
        <v>0</v>
      </c>
      <c r="CM141" s="160">
        <f t="shared" si="923"/>
        <v>0</v>
      </c>
      <c r="CN141" s="159">
        <v>0</v>
      </c>
      <c r="CO141" s="159">
        <v>0</v>
      </c>
      <c r="CP141" s="160">
        <f t="shared" si="924"/>
        <v>0</v>
      </c>
      <c r="CQ141" s="159">
        <f t="shared" si="978"/>
        <v>0</v>
      </c>
      <c r="CR141" s="159">
        <f t="shared" si="925"/>
        <v>0</v>
      </c>
      <c r="CS141" s="160">
        <f t="shared" si="926"/>
        <v>0</v>
      </c>
      <c r="CT141" s="230"/>
      <c r="CU141" s="226">
        <f t="shared" si="979"/>
        <v>0</v>
      </c>
      <c r="CV141" s="227">
        <f t="shared" si="927"/>
        <v>0</v>
      </c>
      <c r="CW141" s="230"/>
      <c r="CX141" s="228"/>
      <c r="CY141" s="229"/>
    </row>
    <row r="142" spans="1:103" ht="15.75" hidden="1" customHeight="1">
      <c r="A142" s="185"/>
      <c r="B142" s="156"/>
      <c r="C142" s="185" t="s">
        <v>563</v>
      </c>
      <c r="D142" s="158">
        <f t="shared" si="881"/>
        <v>0</v>
      </c>
      <c r="E142" s="159">
        <f t="shared" si="882"/>
        <v>0</v>
      </c>
      <c r="F142" s="160">
        <f t="shared" si="883"/>
        <v>0</v>
      </c>
      <c r="G142" s="161"/>
      <c r="H142" s="159">
        <f t="shared" si="884"/>
        <v>0</v>
      </c>
      <c r="I142" s="159">
        <f t="shared" si="885"/>
        <v>0</v>
      </c>
      <c r="J142" s="160">
        <f t="shared" si="886"/>
        <v>0</v>
      </c>
      <c r="K142" s="158">
        <f t="shared" si="887"/>
        <v>0</v>
      </c>
      <c r="L142" s="291">
        <f t="shared" si="888"/>
        <v>0</v>
      </c>
      <c r="M142" s="160">
        <f t="shared" si="889"/>
        <v>0</v>
      </c>
      <c r="N142" s="159">
        <v>0</v>
      </c>
      <c r="O142" s="159"/>
      <c r="P142" s="160">
        <f t="shared" si="890"/>
        <v>0</v>
      </c>
      <c r="Q142" s="291">
        <v>0</v>
      </c>
      <c r="R142" s="291">
        <v>0</v>
      </c>
      <c r="S142" s="160">
        <f t="shared" si="891"/>
        <v>0</v>
      </c>
      <c r="T142" s="159">
        <f t="shared" si="892"/>
        <v>0</v>
      </c>
      <c r="U142" s="159">
        <f t="shared" si="893"/>
        <v>0</v>
      </c>
      <c r="V142" s="160">
        <f t="shared" si="894"/>
        <v>0</v>
      </c>
      <c r="W142" s="593">
        <f t="shared" si="762"/>
        <v>0</v>
      </c>
      <c r="X142" s="593">
        <f t="shared" si="763"/>
        <v>0</v>
      </c>
      <c r="Y142" s="593">
        <f t="shared" si="764"/>
        <v>0</v>
      </c>
      <c r="Z142" s="159">
        <v>0</v>
      </c>
      <c r="AA142" s="159">
        <v>0</v>
      </c>
      <c r="AB142" s="160">
        <f t="shared" si="895"/>
        <v>0</v>
      </c>
      <c r="AC142" s="159">
        <v>0</v>
      </c>
      <c r="AD142" s="159">
        <v>0</v>
      </c>
      <c r="AE142" s="160">
        <f t="shared" si="896"/>
        <v>0</v>
      </c>
      <c r="AF142" s="159">
        <f t="shared" si="973"/>
        <v>0</v>
      </c>
      <c r="AG142" s="159">
        <f>U142</f>
        <v>0</v>
      </c>
      <c r="AH142" s="160">
        <f t="shared" si="897"/>
        <v>0</v>
      </c>
      <c r="AI142" s="159">
        <v>0</v>
      </c>
      <c r="AJ142" s="159">
        <v>0</v>
      </c>
      <c r="AK142" s="160">
        <f t="shared" si="898"/>
        <v>0</v>
      </c>
      <c r="AL142" s="159">
        <v>0</v>
      </c>
      <c r="AM142" s="159">
        <v>0</v>
      </c>
      <c r="AN142" s="160">
        <f t="shared" si="899"/>
        <v>0</v>
      </c>
      <c r="AO142" s="159">
        <f t="shared" si="974"/>
        <v>0</v>
      </c>
      <c r="AP142" s="159">
        <f>AG142</f>
        <v>0</v>
      </c>
      <c r="AQ142" s="160">
        <f t="shared" si="900"/>
        <v>0</v>
      </c>
      <c r="AR142" s="159">
        <v>0</v>
      </c>
      <c r="AS142" s="159">
        <v>0</v>
      </c>
      <c r="AT142" s="160">
        <f t="shared" si="901"/>
        <v>0</v>
      </c>
      <c r="AU142" s="159">
        <v>0</v>
      </c>
      <c r="AV142" s="159">
        <v>0</v>
      </c>
      <c r="AW142" s="160">
        <f t="shared" si="902"/>
        <v>0</v>
      </c>
      <c r="AX142" s="159">
        <f t="shared" si="903"/>
        <v>0</v>
      </c>
      <c r="AY142" s="159">
        <f t="shared" si="904"/>
        <v>0</v>
      </c>
      <c r="AZ142" s="160">
        <f t="shared" si="905"/>
        <v>0</v>
      </c>
      <c r="BA142" s="159">
        <v>0</v>
      </c>
      <c r="BB142" s="159">
        <v>0</v>
      </c>
      <c r="BC142" s="160">
        <f t="shared" si="906"/>
        <v>0</v>
      </c>
      <c r="BD142" s="159">
        <v>0</v>
      </c>
      <c r="BE142" s="159">
        <v>0</v>
      </c>
      <c r="BF142" s="160">
        <f t="shared" si="907"/>
        <v>0</v>
      </c>
      <c r="BG142" s="159">
        <f t="shared" si="908"/>
        <v>0</v>
      </c>
      <c r="BH142" s="159">
        <f t="shared" si="909"/>
        <v>0</v>
      </c>
      <c r="BI142" s="160">
        <f t="shared" si="910"/>
        <v>0</v>
      </c>
      <c r="BJ142" s="159">
        <v>0</v>
      </c>
      <c r="BK142" s="159">
        <v>0</v>
      </c>
      <c r="BL142" s="160">
        <f t="shared" si="911"/>
        <v>0</v>
      </c>
      <c r="BM142" s="159">
        <v>0</v>
      </c>
      <c r="BN142" s="159">
        <v>0</v>
      </c>
      <c r="BO142" s="160">
        <f t="shared" si="912"/>
        <v>0</v>
      </c>
      <c r="BP142" s="159">
        <f t="shared" si="975"/>
        <v>0</v>
      </c>
      <c r="BQ142" s="159">
        <f t="shared" si="913"/>
        <v>0</v>
      </c>
      <c r="BR142" s="160">
        <f t="shared" si="914"/>
        <v>0</v>
      </c>
      <c r="BS142" s="159">
        <v>0</v>
      </c>
      <c r="BT142" s="159">
        <v>0</v>
      </c>
      <c r="BU142" s="160">
        <f t="shared" si="915"/>
        <v>0</v>
      </c>
      <c r="BV142" s="159">
        <v>0</v>
      </c>
      <c r="BW142" s="159">
        <v>0</v>
      </c>
      <c r="BX142" s="160">
        <f t="shared" si="916"/>
        <v>0</v>
      </c>
      <c r="BY142" s="159">
        <f t="shared" si="976"/>
        <v>0</v>
      </c>
      <c r="BZ142" s="159">
        <f t="shared" si="917"/>
        <v>0</v>
      </c>
      <c r="CA142" s="160">
        <f t="shared" si="918"/>
        <v>0</v>
      </c>
      <c r="CB142" s="159">
        <v>0</v>
      </c>
      <c r="CC142" s="159">
        <v>0</v>
      </c>
      <c r="CD142" s="160">
        <f t="shared" si="919"/>
        <v>0</v>
      </c>
      <c r="CE142" s="159">
        <v>0</v>
      </c>
      <c r="CF142" s="159">
        <v>0</v>
      </c>
      <c r="CG142" s="160">
        <f t="shared" si="920"/>
        <v>0</v>
      </c>
      <c r="CH142" s="159">
        <f t="shared" si="977"/>
        <v>0</v>
      </c>
      <c r="CI142" s="159">
        <f t="shared" si="921"/>
        <v>0</v>
      </c>
      <c r="CJ142" s="160">
        <f t="shared" si="922"/>
        <v>0</v>
      </c>
      <c r="CK142" s="159">
        <v>0</v>
      </c>
      <c r="CL142" s="159">
        <v>0</v>
      </c>
      <c r="CM142" s="160">
        <f t="shared" si="923"/>
        <v>0</v>
      </c>
      <c r="CN142" s="159">
        <v>0</v>
      </c>
      <c r="CO142" s="159">
        <v>0</v>
      </c>
      <c r="CP142" s="160">
        <f t="shared" si="924"/>
        <v>0</v>
      </c>
      <c r="CQ142" s="159">
        <f t="shared" si="978"/>
        <v>0</v>
      </c>
      <c r="CR142" s="159">
        <f t="shared" si="925"/>
        <v>0</v>
      </c>
      <c r="CS142" s="160">
        <f t="shared" si="926"/>
        <v>0</v>
      </c>
      <c r="CT142" s="230"/>
      <c r="CU142" s="226">
        <f t="shared" si="979"/>
        <v>0</v>
      </c>
      <c r="CV142" s="227">
        <f t="shared" si="927"/>
        <v>0</v>
      </c>
      <c r="CW142" s="230"/>
      <c r="CX142" s="228"/>
      <c r="CY142" s="229"/>
    </row>
    <row r="143" spans="1:103" ht="15.75" hidden="1" customHeight="1">
      <c r="A143" s="185"/>
      <c r="B143" s="156"/>
      <c r="C143" s="185" t="s">
        <v>564</v>
      </c>
      <c r="D143" s="158">
        <f t="shared" si="881"/>
        <v>0</v>
      </c>
      <c r="E143" s="159">
        <f t="shared" si="882"/>
        <v>0</v>
      </c>
      <c r="F143" s="160">
        <f t="shared" si="883"/>
        <v>0</v>
      </c>
      <c r="G143" s="161"/>
      <c r="H143" s="159">
        <f t="shared" si="884"/>
        <v>0</v>
      </c>
      <c r="I143" s="159">
        <f t="shared" si="885"/>
        <v>0</v>
      </c>
      <c r="J143" s="160">
        <f t="shared" si="886"/>
        <v>0</v>
      </c>
      <c r="K143" s="158">
        <f t="shared" si="887"/>
        <v>0</v>
      </c>
      <c r="L143" s="291">
        <f t="shared" si="888"/>
        <v>0</v>
      </c>
      <c r="M143" s="160">
        <f t="shared" si="889"/>
        <v>0</v>
      </c>
      <c r="N143" s="159">
        <v>0</v>
      </c>
      <c r="O143" s="159">
        <v>0</v>
      </c>
      <c r="P143" s="160">
        <f t="shared" si="890"/>
        <v>0</v>
      </c>
      <c r="Q143" s="291">
        <v>0</v>
      </c>
      <c r="R143" s="291">
        <v>0</v>
      </c>
      <c r="S143" s="160">
        <f t="shared" si="891"/>
        <v>0</v>
      </c>
      <c r="T143" s="159">
        <f t="shared" si="892"/>
        <v>0</v>
      </c>
      <c r="U143" s="159">
        <f t="shared" si="893"/>
        <v>0</v>
      </c>
      <c r="V143" s="160">
        <f t="shared" si="894"/>
        <v>0</v>
      </c>
      <c r="W143" s="593">
        <f t="shared" si="762"/>
        <v>0</v>
      </c>
      <c r="X143" s="593">
        <f t="shared" si="763"/>
        <v>0</v>
      </c>
      <c r="Y143" s="593">
        <f t="shared" si="764"/>
        <v>0</v>
      </c>
      <c r="Z143" s="159">
        <v>0</v>
      </c>
      <c r="AA143" s="159">
        <v>0</v>
      </c>
      <c r="AB143" s="160">
        <f t="shared" si="895"/>
        <v>0</v>
      </c>
      <c r="AC143" s="159">
        <v>0</v>
      </c>
      <c r="AD143" s="159">
        <v>0</v>
      </c>
      <c r="AE143" s="160">
        <f t="shared" si="896"/>
        <v>0</v>
      </c>
      <c r="AF143" s="159">
        <f t="shared" si="973"/>
        <v>0</v>
      </c>
      <c r="AG143" s="159">
        <f>U143</f>
        <v>0</v>
      </c>
      <c r="AH143" s="160">
        <f t="shared" si="897"/>
        <v>0</v>
      </c>
      <c r="AI143" s="159">
        <v>0</v>
      </c>
      <c r="AJ143" s="159">
        <v>0</v>
      </c>
      <c r="AK143" s="160">
        <f t="shared" si="898"/>
        <v>0</v>
      </c>
      <c r="AL143" s="159">
        <v>0</v>
      </c>
      <c r="AM143" s="159">
        <v>0</v>
      </c>
      <c r="AN143" s="160">
        <f t="shared" si="899"/>
        <v>0</v>
      </c>
      <c r="AO143" s="159">
        <f t="shared" si="974"/>
        <v>0</v>
      </c>
      <c r="AP143" s="159">
        <f>AG143</f>
        <v>0</v>
      </c>
      <c r="AQ143" s="160">
        <f t="shared" si="900"/>
        <v>0</v>
      </c>
      <c r="AR143" s="159">
        <v>0</v>
      </c>
      <c r="AS143" s="159">
        <v>0</v>
      </c>
      <c r="AT143" s="160">
        <f t="shared" si="901"/>
        <v>0</v>
      </c>
      <c r="AU143" s="159">
        <v>0</v>
      </c>
      <c r="AV143" s="159">
        <v>0</v>
      </c>
      <c r="AW143" s="160">
        <f t="shared" si="902"/>
        <v>0</v>
      </c>
      <c r="AX143" s="159">
        <f t="shared" si="903"/>
        <v>0</v>
      </c>
      <c r="AY143" s="159">
        <f t="shared" si="904"/>
        <v>0</v>
      </c>
      <c r="AZ143" s="160">
        <f t="shared" si="905"/>
        <v>0</v>
      </c>
      <c r="BA143" s="159">
        <v>0</v>
      </c>
      <c r="BB143" s="159">
        <v>0</v>
      </c>
      <c r="BC143" s="160">
        <f t="shared" si="906"/>
        <v>0</v>
      </c>
      <c r="BD143" s="159">
        <v>0</v>
      </c>
      <c r="BE143" s="159">
        <v>0</v>
      </c>
      <c r="BF143" s="160">
        <f t="shared" si="907"/>
        <v>0</v>
      </c>
      <c r="BG143" s="159">
        <f t="shared" si="908"/>
        <v>0</v>
      </c>
      <c r="BH143" s="159">
        <f t="shared" si="909"/>
        <v>0</v>
      </c>
      <c r="BI143" s="160">
        <f t="shared" si="910"/>
        <v>0</v>
      </c>
      <c r="BJ143" s="159">
        <v>0</v>
      </c>
      <c r="BK143" s="159">
        <v>0</v>
      </c>
      <c r="BL143" s="160">
        <f t="shared" si="911"/>
        <v>0</v>
      </c>
      <c r="BM143" s="159">
        <v>0</v>
      </c>
      <c r="BN143" s="159">
        <v>0</v>
      </c>
      <c r="BO143" s="160">
        <f t="shared" si="912"/>
        <v>0</v>
      </c>
      <c r="BP143" s="159">
        <f t="shared" si="975"/>
        <v>0</v>
      </c>
      <c r="BQ143" s="159">
        <f t="shared" si="913"/>
        <v>0</v>
      </c>
      <c r="BR143" s="160">
        <f t="shared" si="914"/>
        <v>0</v>
      </c>
      <c r="BS143" s="159">
        <v>0</v>
      </c>
      <c r="BT143" s="159">
        <v>0</v>
      </c>
      <c r="BU143" s="160">
        <f t="shared" si="915"/>
        <v>0</v>
      </c>
      <c r="BV143" s="159">
        <v>0</v>
      </c>
      <c r="BW143" s="159">
        <v>0</v>
      </c>
      <c r="BX143" s="160">
        <f t="shared" si="916"/>
        <v>0</v>
      </c>
      <c r="BY143" s="159">
        <f t="shared" si="976"/>
        <v>0</v>
      </c>
      <c r="BZ143" s="159">
        <f t="shared" si="917"/>
        <v>0</v>
      </c>
      <c r="CA143" s="160">
        <f t="shared" si="918"/>
        <v>0</v>
      </c>
      <c r="CB143" s="159">
        <v>0</v>
      </c>
      <c r="CC143" s="159">
        <v>0</v>
      </c>
      <c r="CD143" s="160">
        <f t="shared" si="919"/>
        <v>0</v>
      </c>
      <c r="CE143" s="159">
        <v>0</v>
      </c>
      <c r="CF143" s="159">
        <v>0</v>
      </c>
      <c r="CG143" s="160">
        <f t="shared" si="920"/>
        <v>0</v>
      </c>
      <c r="CH143" s="159">
        <f t="shared" si="977"/>
        <v>0</v>
      </c>
      <c r="CI143" s="159">
        <f t="shared" si="921"/>
        <v>0</v>
      </c>
      <c r="CJ143" s="160">
        <f t="shared" si="922"/>
        <v>0</v>
      </c>
      <c r="CK143" s="159">
        <v>0</v>
      </c>
      <c r="CL143" s="159">
        <v>0</v>
      </c>
      <c r="CM143" s="160">
        <f t="shared" si="923"/>
        <v>0</v>
      </c>
      <c r="CN143" s="159">
        <v>0</v>
      </c>
      <c r="CO143" s="159">
        <v>0</v>
      </c>
      <c r="CP143" s="160">
        <f t="shared" si="924"/>
        <v>0</v>
      </c>
      <c r="CQ143" s="159">
        <f t="shared" si="978"/>
        <v>0</v>
      </c>
      <c r="CR143" s="159">
        <f t="shared" si="925"/>
        <v>0</v>
      </c>
      <c r="CS143" s="160">
        <f t="shared" si="926"/>
        <v>0</v>
      </c>
      <c r="CT143" s="230"/>
      <c r="CU143" s="226">
        <f t="shared" si="979"/>
        <v>0</v>
      </c>
      <c r="CV143" s="227">
        <f t="shared" si="927"/>
        <v>0</v>
      </c>
      <c r="CW143" s="230"/>
      <c r="CX143" s="228"/>
      <c r="CY143" s="229"/>
    </row>
    <row r="144" spans="1:103" ht="15.75" customHeight="1" thickBot="1">
      <c r="A144" s="138"/>
      <c r="B144" s="162"/>
      <c r="C144" s="163"/>
      <c r="D144" s="164">
        <f t="shared" ref="D144" si="980">N144+Z144+AI144+AR144+BS144</f>
        <v>0</v>
      </c>
      <c r="E144" s="165">
        <f t="shared" ref="E144" si="981">IFERROR(F144/D144,)</f>
        <v>0</v>
      </c>
      <c r="F144" s="166">
        <f t="shared" ref="F144" si="982">P144+AB144+AK144+AT144+BU144</f>
        <v>0</v>
      </c>
      <c r="G144" s="167"/>
      <c r="H144" s="165">
        <f t="shared" ref="H144" si="983">Q144+AC144+AL144+AU144+BV144</f>
        <v>0</v>
      </c>
      <c r="I144" s="165">
        <f t="shared" ref="I144" si="984">IFERROR(J144/H144,)</f>
        <v>0</v>
      </c>
      <c r="J144" s="166">
        <f t="shared" ref="J144" si="985">S144+AE144+AN144+AW144+BX144</f>
        <v>0</v>
      </c>
      <c r="K144" s="165">
        <f t="shared" ref="K144" si="986">T144+AF144+AO144+AX144+BY144</f>
        <v>0</v>
      </c>
      <c r="L144" s="820">
        <f t="shared" ref="L144" si="987">IFERROR(M144/K144,)</f>
        <v>0</v>
      </c>
      <c r="M144" s="166">
        <f t="shared" ref="M144" si="988">V144+AH144+AQ144+AZ144+CA144</f>
        <v>0</v>
      </c>
      <c r="N144" s="164">
        <v>0</v>
      </c>
      <c r="O144" s="165">
        <v>0</v>
      </c>
      <c r="P144" s="166">
        <f t="shared" si="890"/>
        <v>0</v>
      </c>
      <c r="Q144" s="788">
        <v>0</v>
      </c>
      <c r="R144" s="789">
        <v>0</v>
      </c>
      <c r="S144" s="166">
        <f t="shared" si="891"/>
        <v>0</v>
      </c>
      <c r="T144" s="198">
        <f t="shared" ref="T144" si="989">Q144</f>
        <v>0</v>
      </c>
      <c r="U144" s="199">
        <f t="shared" ref="U144" si="990">R144</f>
        <v>0</v>
      </c>
      <c r="V144" s="166">
        <f t="shared" si="894"/>
        <v>0</v>
      </c>
      <c r="W144" s="593">
        <f t="shared" si="762"/>
        <v>0</v>
      </c>
      <c r="X144" s="593">
        <f t="shared" si="763"/>
        <v>0</v>
      </c>
      <c r="Y144" s="593">
        <f t="shared" si="764"/>
        <v>0</v>
      </c>
      <c r="Z144" s="164">
        <v>0</v>
      </c>
      <c r="AA144" s="165">
        <v>0</v>
      </c>
      <c r="AB144" s="166">
        <f t="shared" si="895"/>
        <v>0</v>
      </c>
      <c r="AC144" s="198">
        <v>0</v>
      </c>
      <c r="AD144" s="199">
        <v>0</v>
      </c>
      <c r="AE144" s="166">
        <f t="shared" si="896"/>
        <v>0</v>
      </c>
      <c r="AF144" s="200">
        <f t="shared" si="973"/>
        <v>0</v>
      </c>
      <c r="AG144" s="200">
        <f>U144</f>
        <v>0</v>
      </c>
      <c r="AH144" s="201">
        <f t="shared" si="897"/>
        <v>0</v>
      </c>
      <c r="AI144" s="164">
        <v>0</v>
      </c>
      <c r="AJ144" s="165">
        <v>0</v>
      </c>
      <c r="AK144" s="166">
        <f t="shared" si="898"/>
        <v>0</v>
      </c>
      <c r="AL144" s="198">
        <v>0</v>
      </c>
      <c r="AM144" s="199">
        <v>0</v>
      </c>
      <c r="AN144" s="166">
        <f t="shared" si="899"/>
        <v>0</v>
      </c>
      <c r="AO144" s="200">
        <f t="shared" si="974"/>
        <v>0</v>
      </c>
      <c r="AP144" s="200">
        <f>AG144</f>
        <v>0</v>
      </c>
      <c r="AQ144" s="201">
        <f t="shared" si="900"/>
        <v>0</v>
      </c>
      <c r="AR144" s="164">
        <v>0</v>
      </c>
      <c r="AS144" s="165">
        <v>0</v>
      </c>
      <c r="AT144" s="166">
        <f t="shared" si="901"/>
        <v>0</v>
      </c>
      <c r="AU144" s="198">
        <v>0</v>
      </c>
      <c r="AV144" s="199">
        <v>0</v>
      </c>
      <c r="AW144" s="166">
        <f t="shared" si="902"/>
        <v>0</v>
      </c>
      <c r="AX144" s="200">
        <f t="shared" ref="AX144" si="991">AU144</f>
        <v>0</v>
      </c>
      <c r="AY144" s="200">
        <f>AP144</f>
        <v>0</v>
      </c>
      <c r="AZ144" s="201">
        <f t="shared" si="905"/>
        <v>0</v>
      </c>
      <c r="BA144" s="164">
        <v>0</v>
      </c>
      <c r="BB144" s="165">
        <v>0</v>
      </c>
      <c r="BC144" s="166">
        <f t="shared" si="906"/>
        <v>0</v>
      </c>
      <c r="BD144" s="198">
        <v>0</v>
      </c>
      <c r="BE144" s="199">
        <v>0</v>
      </c>
      <c r="BF144" s="166">
        <f t="shared" si="907"/>
        <v>0</v>
      </c>
      <c r="BG144" s="200">
        <f t="shared" ref="BG144" si="992">BD144</f>
        <v>0</v>
      </c>
      <c r="BH144" s="200">
        <f t="shared" ref="BH144" si="993">BE144</f>
        <v>0</v>
      </c>
      <c r="BI144" s="201">
        <f t="shared" si="910"/>
        <v>0</v>
      </c>
      <c r="BJ144" s="164">
        <v>0</v>
      </c>
      <c r="BK144" s="165">
        <v>0</v>
      </c>
      <c r="BL144" s="166">
        <f t="shared" si="911"/>
        <v>0</v>
      </c>
      <c r="BM144" s="198">
        <v>0</v>
      </c>
      <c r="BN144" s="199">
        <v>0</v>
      </c>
      <c r="BO144" s="166">
        <f t="shared" si="912"/>
        <v>0</v>
      </c>
      <c r="BP144" s="200">
        <f t="shared" si="975"/>
        <v>0</v>
      </c>
      <c r="BQ144" s="200">
        <f t="shared" si="913"/>
        <v>0</v>
      </c>
      <c r="BR144" s="201">
        <f t="shared" si="914"/>
        <v>0</v>
      </c>
      <c r="BS144" s="164">
        <v>0</v>
      </c>
      <c r="BT144" s="165">
        <v>0</v>
      </c>
      <c r="BU144" s="166">
        <f t="shared" si="915"/>
        <v>0</v>
      </c>
      <c r="BV144" s="198">
        <v>0</v>
      </c>
      <c r="BW144" s="199">
        <v>0</v>
      </c>
      <c r="BX144" s="166">
        <f t="shared" si="916"/>
        <v>0</v>
      </c>
      <c r="BY144" s="200">
        <f t="shared" si="976"/>
        <v>0</v>
      </c>
      <c r="BZ144" s="200">
        <f t="shared" si="917"/>
        <v>0</v>
      </c>
      <c r="CA144" s="201">
        <f t="shared" si="918"/>
        <v>0</v>
      </c>
      <c r="CB144" s="164">
        <v>0</v>
      </c>
      <c r="CC144" s="165">
        <v>0</v>
      </c>
      <c r="CD144" s="166">
        <f t="shared" si="919"/>
        <v>0</v>
      </c>
      <c r="CE144" s="198">
        <v>0</v>
      </c>
      <c r="CF144" s="199">
        <v>0</v>
      </c>
      <c r="CG144" s="166">
        <f t="shared" si="920"/>
        <v>0</v>
      </c>
      <c r="CH144" s="200">
        <f t="shared" si="977"/>
        <v>0</v>
      </c>
      <c r="CI144" s="200">
        <f t="shared" si="921"/>
        <v>0</v>
      </c>
      <c r="CJ144" s="201">
        <f t="shared" si="922"/>
        <v>0</v>
      </c>
      <c r="CK144" s="164">
        <v>0</v>
      </c>
      <c r="CL144" s="165">
        <v>0</v>
      </c>
      <c r="CM144" s="166">
        <f t="shared" si="923"/>
        <v>0</v>
      </c>
      <c r="CN144" s="198">
        <v>0</v>
      </c>
      <c r="CO144" s="199">
        <v>0</v>
      </c>
      <c r="CP144" s="166">
        <f t="shared" si="924"/>
        <v>0</v>
      </c>
      <c r="CQ144" s="200">
        <f t="shared" si="978"/>
        <v>0</v>
      </c>
      <c r="CR144" s="200">
        <f t="shared" si="925"/>
        <v>0</v>
      </c>
      <c r="CS144" s="201">
        <f t="shared" si="926"/>
        <v>0</v>
      </c>
      <c r="CT144" s="196"/>
      <c r="CU144" s="233">
        <f t="shared" si="979"/>
        <v>0</v>
      </c>
      <c r="CV144" s="234">
        <f t="shared" si="927"/>
        <v>0</v>
      </c>
      <c r="CW144" s="196"/>
      <c r="CX144" s="275"/>
      <c r="CY144" s="276"/>
    </row>
    <row r="145" spans="1:103" ht="15.75" customHeight="1" thickBot="1">
      <c r="A145" s="139"/>
      <c r="B145" s="186"/>
      <c r="C145" s="187"/>
      <c r="D145" s="183"/>
      <c r="E145" s="183"/>
      <c r="F145" s="183"/>
      <c r="G145" s="184"/>
      <c r="H145" s="183"/>
      <c r="I145" s="183"/>
      <c r="J145" s="183"/>
      <c r="K145" s="183"/>
      <c r="L145" s="791"/>
      <c r="M145" s="183"/>
      <c r="N145" s="183"/>
      <c r="O145" s="183"/>
      <c r="P145" s="183"/>
      <c r="Q145" s="791"/>
      <c r="R145" s="791"/>
      <c r="S145" s="183"/>
      <c r="T145" s="203"/>
      <c r="U145" s="203"/>
      <c r="V145" s="187"/>
      <c r="W145" s="593">
        <f t="shared" si="762"/>
        <v>0</v>
      </c>
      <c r="X145" s="593">
        <f t="shared" si="763"/>
        <v>0</v>
      </c>
      <c r="Y145" s="593">
        <f t="shared" si="764"/>
        <v>0</v>
      </c>
      <c r="Z145" s="183"/>
      <c r="AA145" s="183"/>
      <c r="AB145" s="183"/>
      <c r="AC145" s="183"/>
      <c r="AD145" s="183"/>
      <c r="AE145" s="183"/>
      <c r="AF145" s="203"/>
      <c r="AG145" s="203"/>
      <c r="AH145" s="187"/>
      <c r="AI145" s="183"/>
      <c r="AJ145" s="183"/>
      <c r="AK145" s="183"/>
      <c r="AL145" s="183"/>
      <c r="AM145" s="183"/>
      <c r="AN145" s="183"/>
      <c r="AO145" s="203"/>
      <c r="AP145" s="203"/>
      <c r="AQ145" s="187"/>
      <c r="AR145" s="183"/>
      <c r="AS145" s="183"/>
      <c r="AT145" s="183"/>
      <c r="AU145" s="183"/>
      <c r="AV145" s="183"/>
      <c r="AW145" s="183"/>
      <c r="AX145" s="203"/>
      <c r="AY145" s="203"/>
      <c r="AZ145" s="187"/>
      <c r="BA145" s="183"/>
      <c r="BB145" s="183"/>
      <c r="BC145" s="183"/>
      <c r="BD145" s="183"/>
      <c r="BE145" s="183"/>
      <c r="BF145" s="183"/>
      <c r="BG145" s="203"/>
      <c r="BH145" s="203"/>
      <c r="BI145" s="187"/>
      <c r="BJ145" s="183"/>
      <c r="BK145" s="183"/>
      <c r="BL145" s="183"/>
      <c r="BM145" s="183"/>
      <c r="BN145" s="183"/>
      <c r="BO145" s="183"/>
      <c r="BP145" s="203"/>
      <c r="BQ145" s="203"/>
      <c r="BR145" s="187"/>
      <c r="BS145" s="183"/>
      <c r="BT145" s="183"/>
      <c r="BU145" s="183"/>
      <c r="BV145" s="183"/>
      <c r="BW145" s="183"/>
      <c r="BX145" s="183"/>
      <c r="BY145" s="203"/>
      <c r="BZ145" s="203"/>
      <c r="CA145" s="187"/>
      <c r="CB145" s="183"/>
      <c r="CC145" s="183"/>
      <c r="CD145" s="183"/>
      <c r="CE145" s="183"/>
      <c r="CF145" s="183"/>
      <c r="CG145" s="183"/>
      <c r="CH145" s="203"/>
      <c r="CI145" s="203"/>
      <c r="CJ145" s="187"/>
      <c r="CK145" s="183"/>
      <c r="CL145" s="183"/>
      <c r="CM145" s="183"/>
      <c r="CN145" s="183"/>
      <c r="CO145" s="183"/>
      <c r="CP145" s="183"/>
      <c r="CQ145" s="203"/>
      <c r="CR145" s="203"/>
      <c r="CS145" s="187"/>
      <c r="CT145" s="139"/>
      <c r="CU145" s="183"/>
      <c r="CV145" s="187"/>
      <c r="CW145" s="139"/>
      <c r="CX145" s="242"/>
      <c r="CY145" s="242"/>
    </row>
    <row r="146" spans="1:103" ht="15.75" customHeight="1">
      <c r="A146" s="138"/>
      <c r="B146" s="1065" t="s">
        <v>273</v>
      </c>
      <c r="C146" s="1062" t="s">
        <v>274</v>
      </c>
      <c r="D146" s="1009" t="str">
        <f>AFEstatPref</f>
        <v>Historical</v>
      </c>
      <c r="E146" s="1010"/>
      <c r="F146" s="1011"/>
      <c r="G146" s="1041" t="str">
        <f>AFEstatSlc</f>
        <v>Proposed Original</v>
      </c>
      <c r="H146" s="1015"/>
      <c r="I146" s="1015"/>
      <c r="J146" s="1042"/>
      <c r="K146" s="1020" t="s">
        <v>275</v>
      </c>
      <c r="L146" s="1020"/>
      <c r="M146" s="1039"/>
      <c r="N146" s="1009" t="str">
        <f>AFEstatPref</f>
        <v>Historical</v>
      </c>
      <c r="O146" s="1010"/>
      <c r="P146" s="1011"/>
      <c r="Q146" s="1015" t="str">
        <f>AFEstatSlc</f>
        <v>Proposed Original</v>
      </c>
      <c r="R146" s="1015"/>
      <c r="S146" s="1016"/>
      <c r="T146" s="1019" t="s">
        <v>275</v>
      </c>
      <c r="U146" s="1020"/>
      <c r="V146" s="1021"/>
      <c r="W146" s="593">
        <f t="shared" si="762"/>
        <v>0</v>
      </c>
      <c r="X146" s="593">
        <f t="shared" si="763"/>
        <v>0</v>
      </c>
      <c r="Y146" s="593">
        <f t="shared" si="764"/>
        <v>0</v>
      </c>
      <c r="Z146" s="1009" t="str">
        <f>AFEstatPref</f>
        <v>Historical</v>
      </c>
      <c r="AA146" s="1010"/>
      <c r="AB146" s="1011"/>
      <c r="AC146" s="1015" t="str">
        <f>AFEstatSlc</f>
        <v>Proposed Original</v>
      </c>
      <c r="AD146" s="1015"/>
      <c r="AE146" s="1016"/>
      <c r="AF146" s="1019" t="s">
        <v>275</v>
      </c>
      <c r="AG146" s="1020"/>
      <c r="AH146" s="1021"/>
      <c r="AI146" s="1009" t="str">
        <f>AFEstatPref</f>
        <v>Historical</v>
      </c>
      <c r="AJ146" s="1010"/>
      <c r="AK146" s="1011"/>
      <c r="AL146" s="1015" t="str">
        <f>AFEstatSlc</f>
        <v>Proposed Original</v>
      </c>
      <c r="AM146" s="1015"/>
      <c r="AN146" s="1016"/>
      <c r="AO146" s="1019" t="s">
        <v>275</v>
      </c>
      <c r="AP146" s="1020"/>
      <c r="AQ146" s="1021"/>
      <c r="AR146" s="1009" t="str">
        <f>AFEstatPref</f>
        <v>Historical</v>
      </c>
      <c r="AS146" s="1010"/>
      <c r="AT146" s="1011"/>
      <c r="AU146" s="1015" t="str">
        <f>AFEstatSlc</f>
        <v>Proposed Original</v>
      </c>
      <c r="AV146" s="1015"/>
      <c r="AW146" s="1016"/>
      <c r="AX146" s="1019" t="s">
        <v>275</v>
      </c>
      <c r="AY146" s="1020"/>
      <c r="AZ146" s="1021"/>
      <c r="BA146" s="1009" t="str">
        <f>AFEstatPref</f>
        <v>Historical</v>
      </c>
      <c r="BB146" s="1010"/>
      <c r="BC146" s="1011"/>
      <c r="BD146" s="1015" t="str">
        <f>AFEstatSlc</f>
        <v>Proposed Original</v>
      </c>
      <c r="BE146" s="1015"/>
      <c r="BF146" s="1016"/>
      <c r="BG146" s="1019" t="s">
        <v>275</v>
      </c>
      <c r="BH146" s="1020"/>
      <c r="BI146" s="1021"/>
      <c r="BJ146" s="1009" t="str">
        <f>AFEstatPref</f>
        <v>Historical</v>
      </c>
      <c r="BK146" s="1010"/>
      <c r="BL146" s="1011"/>
      <c r="BM146" s="1015" t="str">
        <f>AFEstatSlc</f>
        <v>Proposed Original</v>
      </c>
      <c r="BN146" s="1015"/>
      <c r="BO146" s="1016"/>
      <c r="BP146" s="1019" t="s">
        <v>275</v>
      </c>
      <c r="BQ146" s="1020"/>
      <c r="BR146" s="1021"/>
      <c r="BS146" s="1009" t="str">
        <f>AFEstatPref</f>
        <v>Historical</v>
      </c>
      <c r="BT146" s="1010"/>
      <c r="BU146" s="1011"/>
      <c r="BV146" s="1015" t="str">
        <f>AFEstatSlc</f>
        <v>Proposed Original</v>
      </c>
      <c r="BW146" s="1015"/>
      <c r="BX146" s="1016"/>
      <c r="BY146" s="1019" t="s">
        <v>275</v>
      </c>
      <c r="BZ146" s="1020"/>
      <c r="CA146" s="1021"/>
      <c r="CB146" s="1009" t="str">
        <f>AFEstatPref</f>
        <v>Historical</v>
      </c>
      <c r="CC146" s="1010"/>
      <c r="CD146" s="1011"/>
      <c r="CE146" s="1015" t="str">
        <f>AFEstatSlc</f>
        <v>Proposed Original</v>
      </c>
      <c r="CF146" s="1015"/>
      <c r="CG146" s="1016"/>
      <c r="CH146" s="1019" t="s">
        <v>275</v>
      </c>
      <c r="CI146" s="1020"/>
      <c r="CJ146" s="1021"/>
      <c r="CK146" s="1009" t="str">
        <f>AFEstatPref</f>
        <v>Historical</v>
      </c>
      <c r="CL146" s="1010"/>
      <c r="CM146" s="1011"/>
      <c r="CN146" s="1015" t="str">
        <f>AFEstatSlc</f>
        <v>Proposed Original</v>
      </c>
      <c r="CO146" s="1015"/>
      <c r="CP146" s="1016"/>
      <c r="CQ146" s="1019" t="s">
        <v>275</v>
      </c>
      <c r="CR146" s="1020"/>
      <c r="CS146" s="1021"/>
      <c r="CT146" s="214"/>
      <c r="CU146" s="1051" t="s">
        <v>276</v>
      </c>
      <c r="CV146" s="1052"/>
      <c r="CW146" s="214"/>
      <c r="CX146" s="1058" t="s">
        <v>277</v>
      </c>
      <c r="CY146" s="1055" t="s">
        <v>278</v>
      </c>
    </row>
    <row r="147" spans="1:103" ht="15.75" customHeight="1" thickBot="1">
      <c r="A147" s="139"/>
      <c r="B147" s="1059"/>
      <c r="C147" s="1063"/>
      <c r="D147" s="1012"/>
      <c r="E147" s="1013"/>
      <c r="F147" s="1014"/>
      <c r="G147" s="1043"/>
      <c r="H147" s="1017"/>
      <c r="I147" s="1017"/>
      <c r="J147" s="1044"/>
      <c r="K147" s="1023"/>
      <c r="L147" s="1023"/>
      <c r="M147" s="1040"/>
      <c r="N147" s="1012"/>
      <c r="O147" s="1013"/>
      <c r="P147" s="1014"/>
      <c r="Q147" s="1017"/>
      <c r="R147" s="1017"/>
      <c r="S147" s="1018"/>
      <c r="T147" s="1022"/>
      <c r="U147" s="1023"/>
      <c r="V147" s="1024"/>
      <c r="W147" s="593">
        <f t="shared" si="762"/>
        <v>0</v>
      </c>
      <c r="X147" s="593">
        <f t="shared" si="763"/>
        <v>0</v>
      </c>
      <c r="Y147" s="593">
        <f t="shared" si="764"/>
        <v>0</v>
      </c>
      <c r="Z147" s="1012"/>
      <c r="AA147" s="1013"/>
      <c r="AB147" s="1014"/>
      <c r="AC147" s="1017"/>
      <c r="AD147" s="1017"/>
      <c r="AE147" s="1018"/>
      <c r="AF147" s="1022"/>
      <c r="AG147" s="1023"/>
      <c r="AH147" s="1024"/>
      <c r="AI147" s="1012"/>
      <c r="AJ147" s="1013"/>
      <c r="AK147" s="1014"/>
      <c r="AL147" s="1017"/>
      <c r="AM147" s="1017"/>
      <c r="AN147" s="1018"/>
      <c r="AO147" s="1022"/>
      <c r="AP147" s="1023"/>
      <c r="AQ147" s="1024"/>
      <c r="AR147" s="1012"/>
      <c r="AS147" s="1013"/>
      <c r="AT147" s="1014"/>
      <c r="AU147" s="1017"/>
      <c r="AV147" s="1017"/>
      <c r="AW147" s="1018"/>
      <c r="AX147" s="1022"/>
      <c r="AY147" s="1023"/>
      <c r="AZ147" s="1024"/>
      <c r="BA147" s="1012"/>
      <c r="BB147" s="1013"/>
      <c r="BC147" s="1014"/>
      <c r="BD147" s="1017"/>
      <c r="BE147" s="1017"/>
      <c r="BF147" s="1018"/>
      <c r="BG147" s="1022"/>
      <c r="BH147" s="1023"/>
      <c r="BI147" s="1024"/>
      <c r="BJ147" s="1012"/>
      <c r="BK147" s="1013"/>
      <c r="BL147" s="1014"/>
      <c r="BM147" s="1017"/>
      <c r="BN147" s="1017"/>
      <c r="BO147" s="1018"/>
      <c r="BP147" s="1022"/>
      <c r="BQ147" s="1023"/>
      <c r="BR147" s="1024"/>
      <c r="BS147" s="1012"/>
      <c r="BT147" s="1013"/>
      <c r="BU147" s="1014"/>
      <c r="BV147" s="1017"/>
      <c r="BW147" s="1017"/>
      <c r="BX147" s="1018"/>
      <c r="BY147" s="1022"/>
      <c r="BZ147" s="1023"/>
      <c r="CA147" s="1024"/>
      <c r="CB147" s="1012"/>
      <c r="CC147" s="1013"/>
      <c r="CD147" s="1014"/>
      <c r="CE147" s="1017"/>
      <c r="CF147" s="1017"/>
      <c r="CG147" s="1018"/>
      <c r="CH147" s="1022"/>
      <c r="CI147" s="1023"/>
      <c r="CJ147" s="1024"/>
      <c r="CK147" s="1012"/>
      <c r="CL147" s="1013"/>
      <c r="CM147" s="1014"/>
      <c r="CN147" s="1017"/>
      <c r="CO147" s="1017"/>
      <c r="CP147" s="1018"/>
      <c r="CQ147" s="1022"/>
      <c r="CR147" s="1023"/>
      <c r="CS147" s="1024"/>
      <c r="CT147" s="139"/>
      <c r="CU147" s="215" t="s">
        <v>279</v>
      </c>
      <c r="CV147" s="216" t="s">
        <v>280</v>
      </c>
      <c r="CW147" s="139"/>
      <c r="CX147" s="1059"/>
      <c r="CY147" s="1056"/>
    </row>
    <row r="148" spans="1:103" ht="15.75" customHeight="1">
      <c r="A148" s="138"/>
      <c r="B148" s="149">
        <v>14</v>
      </c>
      <c r="C148" s="150" t="s">
        <v>298</v>
      </c>
      <c r="D148" s="151" t="s">
        <v>283</v>
      </c>
      <c r="E148" s="152" t="s">
        <v>284</v>
      </c>
      <c r="F148" s="153">
        <f>SUM(F149:F158)</f>
        <v>0</v>
      </c>
      <c r="G148" s="154" t="s">
        <v>285</v>
      </c>
      <c r="H148" s="152" t="s">
        <v>283</v>
      </c>
      <c r="I148" s="152" t="s">
        <v>284</v>
      </c>
      <c r="J148" s="153">
        <f>SUM(J149:J158)</f>
        <v>18518.37342497136</v>
      </c>
      <c r="K148" s="151" t="s">
        <v>283</v>
      </c>
      <c r="L148" s="787" t="s">
        <v>284</v>
      </c>
      <c r="M148" s="153">
        <f>SUM(M149:M158)</f>
        <v>18205.563063063059</v>
      </c>
      <c r="N148" s="151" t="s">
        <v>283</v>
      </c>
      <c r="O148" s="152" t="s">
        <v>284</v>
      </c>
      <c r="P148" s="153">
        <f>SUM(P149:P158)</f>
        <v>0</v>
      </c>
      <c r="Q148" s="787" t="s">
        <v>283</v>
      </c>
      <c r="R148" s="787" t="s">
        <v>284</v>
      </c>
      <c r="S148" s="153">
        <f>SUM(S149:S158)</f>
        <v>3018.9962772050394</v>
      </c>
      <c r="T148" s="204" t="s">
        <v>283</v>
      </c>
      <c r="U148" s="205" t="s">
        <v>284</v>
      </c>
      <c r="V148" s="153">
        <f>SUM(V149:V158)</f>
        <v>2967.9997184684676</v>
      </c>
      <c r="W148" s="593">
        <f t="shared" si="762"/>
        <v>0</v>
      </c>
      <c r="X148" s="593">
        <f t="shared" si="763"/>
        <v>0</v>
      </c>
      <c r="Y148" s="593">
        <f t="shared" si="764"/>
        <v>-50.996558736571842</v>
      </c>
      <c r="Z148" s="151" t="s">
        <v>283</v>
      </c>
      <c r="AA148" s="152" t="s">
        <v>284</v>
      </c>
      <c r="AB148" s="153">
        <f>SUM(AB149:AB158)</f>
        <v>0</v>
      </c>
      <c r="AC148" s="152" t="s">
        <v>283</v>
      </c>
      <c r="AD148" s="152" t="s">
        <v>284</v>
      </c>
      <c r="AE148" s="153">
        <f>SUM(AE149:AE158)</f>
        <v>3018.9962772050394</v>
      </c>
      <c r="AF148" s="204" t="s">
        <v>283</v>
      </c>
      <c r="AG148" s="205" t="s">
        <v>284</v>
      </c>
      <c r="AH148" s="153">
        <f>SUM(AH149:AH158)</f>
        <v>2967.9997184684676</v>
      </c>
      <c r="AI148" s="151" t="s">
        <v>283</v>
      </c>
      <c r="AJ148" s="152" t="s">
        <v>284</v>
      </c>
      <c r="AK148" s="153">
        <f>SUM(AK149:AK158)</f>
        <v>0</v>
      </c>
      <c r="AL148" s="152" t="s">
        <v>283</v>
      </c>
      <c r="AM148" s="152" t="s">
        <v>284</v>
      </c>
      <c r="AN148" s="153">
        <f>SUM(AN149:AN158)</f>
        <v>3018.9962772050394</v>
      </c>
      <c r="AO148" s="204" t="s">
        <v>283</v>
      </c>
      <c r="AP148" s="205" t="s">
        <v>284</v>
      </c>
      <c r="AQ148" s="153">
        <f>SUM(AQ149:AQ158)</f>
        <v>2967.9997184684676</v>
      </c>
      <c r="AR148" s="151" t="s">
        <v>283</v>
      </c>
      <c r="AS148" s="152" t="s">
        <v>284</v>
      </c>
      <c r="AT148" s="153">
        <f>SUM(AT149:AT158)</f>
        <v>0</v>
      </c>
      <c r="AU148" s="152" t="s">
        <v>283</v>
      </c>
      <c r="AV148" s="152" t="s">
        <v>284</v>
      </c>
      <c r="AW148" s="153">
        <f>SUM(AW149:AW158)</f>
        <v>3018.9962772050394</v>
      </c>
      <c r="AX148" s="204" t="s">
        <v>283</v>
      </c>
      <c r="AY148" s="205" t="s">
        <v>284</v>
      </c>
      <c r="AZ148" s="153">
        <f>SUM(AZ149:AZ158)</f>
        <v>2967.9997184684676</v>
      </c>
      <c r="BA148" s="151" t="s">
        <v>283</v>
      </c>
      <c r="BB148" s="152" t="s">
        <v>284</v>
      </c>
      <c r="BC148" s="153">
        <f>SUM(BC149:BC158)</f>
        <v>0</v>
      </c>
      <c r="BD148" s="152" t="s">
        <v>283</v>
      </c>
      <c r="BE148" s="152" t="s">
        <v>284</v>
      </c>
      <c r="BF148" s="153">
        <f>SUM(BF149:BF158)</f>
        <v>3221.1941580756015</v>
      </c>
      <c r="BG148" s="204" t="s">
        <v>283</v>
      </c>
      <c r="BH148" s="205" t="s">
        <v>284</v>
      </c>
      <c r="BI148" s="153">
        <f>SUM(BI149:BI158)</f>
        <v>3166.7820945945946</v>
      </c>
      <c r="BJ148" s="151" t="s">
        <v>283</v>
      </c>
      <c r="BK148" s="152" t="s">
        <v>284</v>
      </c>
      <c r="BL148" s="153">
        <f>SUM(BL149:BL158)</f>
        <v>0</v>
      </c>
      <c r="BM148" s="152" t="s">
        <v>283</v>
      </c>
      <c r="BN148" s="152" t="s">
        <v>284</v>
      </c>
      <c r="BO148" s="153">
        <f>SUM(BO149:BO158)</f>
        <v>3221.1941580756015</v>
      </c>
      <c r="BP148" s="204" t="s">
        <v>283</v>
      </c>
      <c r="BQ148" s="205" t="s">
        <v>284</v>
      </c>
      <c r="BR148" s="153">
        <f>SUM(BR149:BR158)</f>
        <v>3166.7820945945946</v>
      </c>
      <c r="BS148" s="151" t="s">
        <v>283</v>
      </c>
      <c r="BT148" s="152" t="s">
        <v>284</v>
      </c>
      <c r="BU148" s="153">
        <f>SUM(BU149:BU158)</f>
        <v>0</v>
      </c>
      <c r="BV148" s="152" t="s">
        <v>283</v>
      </c>
      <c r="BW148" s="152" t="s">
        <v>284</v>
      </c>
      <c r="BX148" s="153">
        <f>SUM(BX149:BX158)</f>
        <v>0</v>
      </c>
      <c r="BY148" s="204" t="s">
        <v>283</v>
      </c>
      <c r="BZ148" s="205" t="s">
        <v>284</v>
      </c>
      <c r="CA148" s="153">
        <f>SUM(CA149:CA158)</f>
        <v>0</v>
      </c>
      <c r="CB148" s="151" t="s">
        <v>283</v>
      </c>
      <c r="CC148" s="152" t="s">
        <v>284</v>
      </c>
      <c r="CD148" s="153">
        <f>SUM(CD149:CD158)</f>
        <v>0</v>
      </c>
      <c r="CE148" s="152" t="s">
        <v>283</v>
      </c>
      <c r="CF148" s="152" t="s">
        <v>284</v>
      </c>
      <c r="CG148" s="153">
        <f>SUM(CG149:CG158)</f>
        <v>0</v>
      </c>
      <c r="CH148" s="204" t="s">
        <v>283</v>
      </c>
      <c r="CI148" s="205" t="s">
        <v>284</v>
      </c>
      <c r="CJ148" s="153">
        <f>SUM(CJ149:CJ158)</f>
        <v>0</v>
      </c>
      <c r="CK148" s="151" t="s">
        <v>283</v>
      </c>
      <c r="CL148" s="152" t="s">
        <v>284</v>
      </c>
      <c r="CM148" s="153">
        <f>SUM(CM149:CM158)</f>
        <v>0</v>
      </c>
      <c r="CN148" s="152" t="s">
        <v>283</v>
      </c>
      <c r="CO148" s="152" t="s">
        <v>284</v>
      </c>
      <c r="CP148" s="153">
        <f>SUM(CP149:CP158)</f>
        <v>0</v>
      </c>
      <c r="CQ148" s="204" t="s">
        <v>283</v>
      </c>
      <c r="CR148" s="205" t="s">
        <v>284</v>
      </c>
      <c r="CS148" s="153">
        <f>SUM(CS149:CS158)</f>
        <v>0</v>
      </c>
      <c r="CT148" s="196"/>
      <c r="CU148" s="221"/>
      <c r="CV148" s="243"/>
      <c r="CW148" s="196"/>
      <c r="CX148" s="244"/>
      <c r="CY148" s="245"/>
    </row>
    <row r="149" spans="1:103" ht="15.75" customHeight="1">
      <c r="A149" s="185"/>
      <c r="B149" s="156"/>
      <c r="C149" s="258" t="s">
        <v>287</v>
      </c>
      <c r="D149" s="158">
        <f t="shared" ref="D149:D158" si="994">N149+Z149+AI149+AR149+BS149</f>
        <v>0</v>
      </c>
      <c r="E149" s="159">
        <f>IFERROR(F149/D149,)</f>
        <v>0</v>
      </c>
      <c r="F149" s="160">
        <f>P149+AB149+AK149+AT149+BU149</f>
        <v>0</v>
      </c>
      <c r="G149" s="179"/>
      <c r="H149" s="159">
        <f>Q149+AC149+AL149+AU149+BV149</f>
        <v>0</v>
      </c>
      <c r="I149" s="159">
        <f>IFERROR(J149/H149,)</f>
        <v>0</v>
      </c>
      <c r="J149" s="160">
        <f t="shared" ref="J149:J158" si="995">S149+AE149+AN149+AW149+BX149</f>
        <v>0</v>
      </c>
      <c r="K149" s="159">
        <f t="shared" ref="K149:K158" si="996">T149+AF149+AO149+AX149+BY149</f>
        <v>0</v>
      </c>
      <c r="L149" s="291">
        <f>IFERROR(M149/K149,)</f>
        <v>0</v>
      </c>
      <c r="M149" s="160">
        <f t="shared" ref="M149:M158" si="997">V149+AH149+AQ149+AZ149+CA149</f>
        <v>0</v>
      </c>
      <c r="N149" s="159">
        <v>0</v>
      </c>
      <c r="O149" s="159">
        <v>0</v>
      </c>
      <c r="P149" s="160">
        <f t="shared" ref="P149:P158" si="998">N149*O149</f>
        <v>0</v>
      </c>
      <c r="Q149" s="291">
        <v>0</v>
      </c>
      <c r="R149" s="291">
        <v>0</v>
      </c>
      <c r="S149" s="160">
        <f t="shared" ref="S149:S158" si="999">Q149*R149</f>
        <v>0</v>
      </c>
      <c r="T149" s="159">
        <f t="shared" ref="T149:T150" si="1000">Q149</f>
        <v>0</v>
      </c>
      <c r="U149" s="159">
        <f t="shared" ref="U149" si="1001">R149</f>
        <v>0</v>
      </c>
      <c r="V149" s="160">
        <f t="shared" ref="V149:V158" si="1002">T149*U149</f>
        <v>0</v>
      </c>
      <c r="W149" s="593">
        <f t="shared" si="762"/>
        <v>0</v>
      </c>
      <c r="X149" s="593">
        <f t="shared" si="763"/>
        <v>0</v>
      </c>
      <c r="Y149" s="593">
        <f t="shared" si="764"/>
        <v>0</v>
      </c>
      <c r="Z149" s="159">
        <v>0</v>
      </c>
      <c r="AA149" s="159">
        <v>0</v>
      </c>
      <c r="AB149" s="160">
        <f t="shared" ref="AB149:AB158" si="1003">Z149*AA149</f>
        <v>0</v>
      </c>
      <c r="AC149" s="159">
        <v>0</v>
      </c>
      <c r="AD149" s="159">
        <v>0</v>
      </c>
      <c r="AE149" s="160">
        <f t="shared" ref="AE149:AE158" si="1004">AC149*AD149</f>
        <v>0</v>
      </c>
      <c r="AF149" s="159">
        <f>AC149</f>
        <v>0</v>
      </c>
      <c r="AG149" s="159">
        <f>U149</f>
        <v>0</v>
      </c>
      <c r="AH149" s="160">
        <f t="shared" ref="AH149:AH158" si="1005">AF149*AG149</f>
        <v>0</v>
      </c>
      <c r="AI149" s="159">
        <v>0</v>
      </c>
      <c r="AJ149" s="159">
        <v>0</v>
      </c>
      <c r="AK149" s="160">
        <f t="shared" ref="AK149:AK158" si="1006">AI149*AJ149</f>
        <v>0</v>
      </c>
      <c r="AL149" s="159">
        <v>0</v>
      </c>
      <c r="AM149" s="159">
        <v>0</v>
      </c>
      <c r="AN149" s="160">
        <f t="shared" ref="AN149:AN158" si="1007">AL149*AM149</f>
        <v>0</v>
      </c>
      <c r="AO149" s="159">
        <f>AL149</f>
        <v>0</v>
      </c>
      <c r="AP149" s="159">
        <f t="shared" ref="AP149:AP158" si="1008">AG149</f>
        <v>0</v>
      </c>
      <c r="AQ149" s="160">
        <f t="shared" ref="AQ149:AQ158" si="1009">AO149*AP149</f>
        <v>0</v>
      </c>
      <c r="AR149" s="159">
        <v>0</v>
      </c>
      <c r="AS149" s="159">
        <v>0</v>
      </c>
      <c r="AT149" s="160">
        <f t="shared" ref="AT149:AT158" si="1010">AR149*AS149</f>
        <v>0</v>
      </c>
      <c r="AU149" s="159">
        <v>0</v>
      </c>
      <c r="AV149" s="159">
        <v>0</v>
      </c>
      <c r="AW149" s="160">
        <f t="shared" ref="AW149:AW158" si="1011">AU149*AV149</f>
        <v>0</v>
      </c>
      <c r="AX149" s="159">
        <f t="shared" ref="AX149:AX150" si="1012">AO149</f>
        <v>0</v>
      </c>
      <c r="AY149" s="159">
        <f t="shared" ref="AY149:AY150" si="1013">AP149</f>
        <v>0</v>
      </c>
      <c r="AZ149" s="160">
        <f t="shared" ref="AZ149:AZ158" si="1014">AX149*AY149</f>
        <v>0</v>
      </c>
      <c r="BA149" s="159">
        <v>0</v>
      </c>
      <c r="BB149" s="159">
        <v>0</v>
      </c>
      <c r="BC149" s="160">
        <f t="shared" ref="BC149:BC158" si="1015">BA149*BB149</f>
        <v>0</v>
      </c>
      <c r="BD149" s="159">
        <v>0</v>
      </c>
      <c r="BE149" s="159">
        <v>0</v>
      </c>
      <c r="BF149" s="160">
        <f t="shared" ref="BF149:BF158" si="1016">BD149*BE149</f>
        <v>0</v>
      </c>
      <c r="BG149" s="159">
        <f>BD149</f>
        <v>0</v>
      </c>
      <c r="BH149" s="159">
        <f t="shared" ref="BH149:BH158" si="1017">BE149</f>
        <v>0</v>
      </c>
      <c r="BI149" s="160">
        <f t="shared" ref="BI149:BI158" si="1018">BG149*BH149</f>
        <v>0</v>
      </c>
      <c r="BJ149" s="159">
        <v>0</v>
      </c>
      <c r="BK149" s="159">
        <v>0</v>
      </c>
      <c r="BL149" s="160">
        <f t="shared" ref="BL149:BL158" si="1019">BJ149*BK149</f>
        <v>0</v>
      </c>
      <c r="BM149" s="159">
        <v>0</v>
      </c>
      <c r="BN149" s="159">
        <v>0</v>
      </c>
      <c r="BO149" s="160">
        <f t="shared" ref="BO149:BO158" si="1020">BM149*BN149</f>
        <v>0</v>
      </c>
      <c r="BP149" s="159">
        <f>BM149</f>
        <v>0</v>
      </c>
      <c r="BQ149" s="159">
        <f t="shared" ref="BQ149:BQ158" si="1021">BH149</f>
        <v>0</v>
      </c>
      <c r="BR149" s="160">
        <f t="shared" ref="BR149:BR158" si="1022">BP149*BQ149</f>
        <v>0</v>
      </c>
      <c r="BS149" s="159">
        <v>0</v>
      </c>
      <c r="BT149" s="159">
        <v>0</v>
      </c>
      <c r="BU149" s="160">
        <f t="shared" ref="BU149:BU158" si="1023">BS149*BT149</f>
        <v>0</v>
      </c>
      <c r="BV149" s="159">
        <v>0</v>
      </c>
      <c r="BW149" s="159">
        <v>0</v>
      </c>
      <c r="BX149" s="160">
        <f t="shared" ref="BX149:BX158" si="1024">BV149*BW149</f>
        <v>0</v>
      </c>
      <c r="BY149" s="159">
        <f>BV149</f>
        <v>0</v>
      </c>
      <c r="BZ149" s="159">
        <f t="shared" ref="BZ149:BZ158" si="1025">BW149</f>
        <v>0</v>
      </c>
      <c r="CA149" s="160">
        <f t="shared" ref="CA149:CA158" si="1026">BY149*BZ149</f>
        <v>0</v>
      </c>
      <c r="CB149" s="159">
        <v>0</v>
      </c>
      <c r="CC149" s="159">
        <v>0</v>
      </c>
      <c r="CD149" s="160">
        <f t="shared" ref="CD149:CD158" si="1027">CB149*CC149</f>
        <v>0</v>
      </c>
      <c r="CE149" s="159">
        <v>0</v>
      </c>
      <c r="CF149" s="159">
        <v>0</v>
      </c>
      <c r="CG149" s="160">
        <f t="shared" ref="CG149:CG158" si="1028">CE149*CF149</f>
        <v>0</v>
      </c>
      <c r="CH149" s="159">
        <f>CE149</f>
        <v>0</v>
      </c>
      <c r="CI149" s="159">
        <f t="shared" ref="CI149:CI158" si="1029">CF149</f>
        <v>0</v>
      </c>
      <c r="CJ149" s="160">
        <f t="shared" ref="CJ149:CJ158" si="1030">CH149*CI149</f>
        <v>0</v>
      </c>
      <c r="CK149" s="159">
        <v>0</v>
      </c>
      <c r="CL149" s="159">
        <v>0</v>
      </c>
      <c r="CM149" s="160">
        <f t="shared" ref="CM149:CM158" si="1031">CK149*CL149</f>
        <v>0</v>
      </c>
      <c r="CN149" s="159">
        <v>0</v>
      </c>
      <c r="CO149" s="159">
        <v>0</v>
      </c>
      <c r="CP149" s="160">
        <f t="shared" ref="CP149:CP158" si="1032">CN149*CO149</f>
        <v>0</v>
      </c>
      <c r="CQ149" s="159">
        <f>CN149</f>
        <v>0</v>
      </c>
      <c r="CR149" s="159">
        <f t="shared" ref="CR149:CR158" si="1033">CO149</f>
        <v>0</v>
      </c>
      <c r="CS149" s="160">
        <f t="shared" ref="CS149:CS158" si="1034">CQ149*CR149</f>
        <v>0</v>
      </c>
      <c r="CT149" s="230"/>
      <c r="CU149" s="226">
        <f>K149-H149</f>
        <v>0</v>
      </c>
      <c r="CV149" s="227">
        <f t="shared" ref="CV149:CV158" si="1035">L149-I149</f>
        <v>0</v>
      </c>
      <c r="CW149" s="230"/>
      <c r="CX149" s="228"/>
      <c r="CY149" s="229"/>
    </row>
    <row r="150" spans="1:103" ht="15.75" customHeight="1">
      <c r="A150" s="185"/>
      <c r="B150" s="156"/>
      <c r="C150" s="185" t="s">
        <v>820</v>
      </c>
      <c r="D150" s="158">
        <f t="shared" si="994"/>
        <v>0</v>
      </c>
      <c r="E150" s="159">
        <f t="shared" ref="E150:E158" si="1036">IFERROR(F150/D150,)</f>
        <v>0</v>
      </c>
      <c r="F150" s="160">
        <f t="shared" ref="F150:F158" si="1037">P150+AB150+AK150+AT150+BU150</f>
        <v>0</v>
      </c>
      <c r="G150" s="161"/>
      <c r="H150" s="159">
        <f>Q150+AC150+AL150+AU150+BD150+BM150</f>
        <v>6</v>
      </c>
      <c r="I150" s="610">
        <f t="shared" ref="I150:I158" si="1038">IFERROR(J150/H150,)</f>
        <v>3086.3955708285598</v>
      </c>
      <c r="J150" s="160">
        <f t="shared" ref="J150" si="1039">S150+AE150+AN150+AW150+BF150+BO150</f>
        <v>18518.37342497136</v>
      </c>
      <c r="K150" s="158">
        <f t="shared" ref="K150" si="1040">T150+AF150+AO150+AX150+BG150+BP150+BY150+CH150+CQ150</f>
        <v>6</v>
      </c>
      <c r="L150" s="822">
        <f t="shared" ref="L150:L158" si="1041">IFERROR(M150/K150,)</f>
        <v>3034.2605105105099</v>
      </c>
      <c r="M150" s="160">
        <f>V150+AH150+AQ150+AZ150+BI150+BR150</f>
        <v>18205.563063063059</v>
      </c>
      <c r="N150" s="159">
        <v>0</v>
      </c>
      <c r="O150" s="159"/>
      <c r="P150" s="160">
        <f t="shared" si="998"/>
        <v>0</v>
      </c>
      <c r="Q150" s="291">
        <v>1</v>
      </c>
      <c r="R150" s="291">
        <v>3018.9962772050394</v>
      </c>
      <c r="S150" s="160">
        <f>Q150*R150</f>
        <v>3018.9962772050394</v>
      </c>
      <c r="T150" s="159">
        <f t="shared" si="1000"/>
        <v>1</v>
      </c>
      <c r="U150" s="610">
        <f t="shared" ref="U150" si="1042">(R150*14550)/14800</f>
        <v>2967.9997184684676</v>
      </c>
      <c r="V150" s="160">
        <f t="shared" si="1002"/>
        <v>2967.9997184684676</v>
      </c>
      <c r="W150" s="593">
        <f t="shared" si="762"/>
        <v>0</v>
      </c>
      <c r="X150" s="593">
        <f t="shared" si="763"/>
        <v>-50.996558736571842</v>
      </c>
      <c r="Y150" s="593">
        <f t="shared" si="764"/>
        <v>-50.996558736571842</v>
      </c>
      <c r="Z150" s="159">
        <v>0</v>
      </c>
      <c r="AA150" s="159">
        <v>0</v>
      </c>
      <c r="AB150" s="160">
        <f t="shared" si="1003"/>
        <v>0</v>
      </c>
      <c r="AC150" s="159">
        <f>Q150</f>
        <v>1</v>
      </c>
      <c r="AD150" s="159">
        <f>R150</f>
        <v>3018.9962772050394</v>
      </c>
      <c r="AE150" s="160">
        <f t="shared" si="1004"/>
        <v>3018.9962772050394</v>
      </c>
      <c r="AF150" s="159">
        <f t="shared" ref="AF150" si="1043">T150</f>
        <v>1</v>
      </c>
      <c r="AG150" s="159">
        <f t="shared" ref="AG150" si="1044">U150</f>
        <v>2967.9997184684676</v>
      </c>
      <c r="AH150" s="160">
        <f t="shared" si="1005"/>
        <v>2967.9997184684676</v>
      </c>
      <c r="AI150" s="159">
        <v>0</v>
      </c>
      <c r="AJ150" s="159">
        <v>0</v>
      </c>
      <c r="AK150" s="160">
        <f t="shared" si="1006"/>
        <v>0</v>
      </c>
      <c r="AL150" s="159">
        <f>Q150</f>
        <v>1</v>
      </c>
      <c r="AM150" s="159">
        <f>R150</f>
        <v>3018.9962772050394</v>
      </c>
      <c r="AN150" s="160">
        <f t="shared" si="1007"/>
        <v>3018.9962772050394</v>
      </c>
      <c r="AO150" s="159">
        <f t="shared" ref="AO150" si="1045">AL150</f>
        <v>1</v>
      </c>
      <c r="AP150" s="159">
        <f t="shared" si="1008"/>
        <v>2967.9997184684676</v>
      </c>
      <c r="AQ150" s="160">
        <f t="shared" si="1009"/>
        <v>2967.9997184684676</v>
      </c>
      <c r="AR150" s="159">
        <v>0</v>
      </c>
      <c r="AS150" s="159">
        <v>0</v>
      </c>
      <c r="AT150" s="160">
        <f t="shared" si="1010"/>
        <v>0</v>
      </c>
      <c r="AU150" s="159">
        <f>AL150</f>
        <v>1</v>
      </c>
      <c r="AV150" s="159">
        <f>AM150</f>
        <v>3018.9962772050394</v>
      </c>
      <c r="AW150" s="160">
        <f t="shared" si="1011"/>
        <v>3018.9962772050394</v>
      </c>
      <c r="AX150" s="159">
        <f t="shared" si="1012"/>
        <v>1</v>
      </c>
      <c r="AY150" s="159">
        <f t="shared" si="1013"/>
        <v>2967.9997184684676</v>
      </c>
      <c r="AZ150" s="160">
        <f t="shared" si="1014"/>
        <v>2967.9997184684676</v>
      </c>
      <c r="BA150" s="159">
        <v>0</v>
      </c>
      <c r="BB150" s="159">
        <v>0</v>
      </c>
      <c r="BC150" s="160">
        <f t="shared" si="1015"/>
        <v>0</v>
      </c>
      <c r="BD150" s="159">
        <f>AU150</f>
        <v>1</v>
      </c>
      <c r="BE150" s="610">
        <v>3221.1941580756015</v>
      </c>
      <c r="BF150" s="160">
        <f t="shared" si="1016"/>
        <v>3221.1941580756015</v>
      </c>
      <c r="BG150" s="159">
        <f>BD150</f>
        <v>1</v>
      </c>
      <c r="BH150" s="159">
        <f>(BE150*14550)/14800</f>
        <v>3166.7820945945946</v>
      </c>
      <c r="BI150" s="160">
        <f t="shared" si="1018"/>
        <v>3166.7820945945946</v>
      </c>
      <c r="BJ150" s="159">
        <v>0</v>
      </c>
      <c r="BK150" s="159">
        <v>0</v>
      </c>
      <c r="BL150" s="160">
        <f t="shared" si="1019"/>
        <v>0</v>
      </c>
      <c r="BM150" s="159">
        <f>BD150</f>
        <v>1</v>
      </c>
      <c r="BN150" s="159">
        <v>3221.1941580756015</v>
      </c>
      <c r="BO150" s="160">
        <f t="shared" si="1020"/>
        <v>3221.1941580756015</v>
      </c>
      <c r="BP150" s="159">
        <f>BG150</f>
        <v>1</v>
      </c>
      <c r="BQ150" s="159">
        <f t="shared" si="1021"/>
        <v>3166.7820945945946</v>
      </c>
      <c r="BR150" s="160">
        <f t="shared" si="1022"/>
        <v>3166.7820945945946</v>
      </c>
      <c r="BS150" s="159">
        <v>0</v>
      </c>
      <c r="BT150" s="159">
        <v>0</v>
      </c>
      <c r="BU150" s="160">
        <f t="shared" si="1023"/>
        <v>0</v>
      </c>
      <c r="BV150" s="159">
        <v>0</v>
      </c>
      <c r="BW150" s="159">
        <v>0</v>
      </c>
      <c r="BX150" s="160">
        <f t="shared" si="1024"/>
        <v>0</v>
      </c>
      <c r="BY150" s="159">
        <f t="shared" ref="BY150:BY158" si="1046">BV150</f>
        <v>0</v>
      </c>
      <c r="BZ150" s="159">
        <f t="shared" si="1025"/>
        <v>0</v>
      </c>
      <c r="CA150" s="160">
        <f t="shared" si="1026"/>
        <v>0</v>
      </c>
      <c r="CB150" s="159">
        <v>0</v>
      </c>
      <c r="CC150" s="159">
        <v>0</v>
      </c>
      <c r="CD150" s="160">
        <f t="shared" si="1027"/>
        <v>0</v>
      </c>
      <c r="CE150" s="159">
        <f>BV150</f>
        <v>0</v>
      </c>
      <c r="CF150" s="159">
        <f>BW150</f>
        <v>0</v>
      </c>
      <c r="CG150" s="160">
        <f t="shared" si="1028"/>
        <v>0</v>
      </c>
      <c r="CH150" s="159">
        <f t="shared" ref="CH150:CH158" si="1047">CE150</f>
        <v>0</v>
      </c>
      <c r="CI150" s="159">
        <f t="shared" si="1029"/>
        <v>0</v>
      </c>
      <c r="CJ150" s="160">
        <f t="shared" si="1030"/>
        <v>0</v>
      </c>
      <c r="CK150" s="159">
        <v>0</v>
      </c>
      <c r="CL150" s="159">
        <v>0</v>
      </c>
      <c r="CM150" s="160">
        <f t="shared" si="1031"/>
        <v>0</v>
      </c>
      <c r="CN150" s="159">
        <f>BV150</f>
        <v>0</v>
      </c>
      <c r="CO150" s="159">
        <f>BW150</f>
        <v>0</v>
      </c>
      <c r="CP150" s="160">
        <f t="shared" si="1032"/>
        <v>0</v>
      </c>
      <c r="CQ150" s="159">
        <f t="shared" ref="CQ150:CQ158" si="1048">CN150</f>
        <v>0</v>
      </c>
      <c r="CR150" s="159">
        <f t="shared" si="1033"/>
        <v>0</v>
      </c>
      <c r="CS150" s="160">
        <f t="shared" si="1034"/>
        <v>0</v>
      </c>
      <c r="CT150" s="230"/>
      <c r="CU150" s="226">
        <f t="shared" ref="CU150:CU158" si="1049">K150-H150</f>
        <v>0</v>
      </c>
      <c r="CV150" s="227">
        <f t="shared" si="1035"/>
        <v>-52.135060318049909</v>
      </c>
      <c r="CW150" s="230"/>
      <c r="CX150" s="228"/>
      <c r="CY150" s="229"/>
    </row>
    <row r="151" spans="1:103" ht="15.75" hidden="1" customHeight="1">
      <c r="A151" s="185"/>
      <c r="B151" s="156"/>
      <c r="C151" s="185"/>
      <c r="D151" s="158">
        <f t="shared" si="994"/>
        <v>0</v>
      </c>
      <c r="E151" s="159">
        <f t="shared" si="1036"/>
        <v>0</v>
      </c>
      <c r="F151" s="160">
        <f t="shared" si="1037"/>
        <v>0</v>
      </c>
      <c r="G151" s="161"/>
      <c r="H151" s="159">
        <f t="shared" ref="H151:H158" si="1050">Q151+AC151+AL151+AU151+BV151</f>
        <v>0</v>
      </c>
      <c r="I151" s="159">
        <f t="shared" si="1038"/>
        <v>0</v>
      </c>
      <c r="J151" s="160">
        <f t="shared" si="995"/>
        <v>0</v>
      </c>
      <c r="K151" s="159">
        <f t="shared" si="996"/>
        <v>0</v>
      </c>
      <c r="L151" s="291">
        <f t="shared" si="1041"/>
        <v>0</v>
      </c>
      <c r="M151" s="160">
        <f t="shared" si="997"/>
        <v>0</v>
      </c>
      <c r="N151" s="159">
        <v>0</v>
      </c>
      <c r="O151" s="159">
        <v>0</v>
      </c>
      <c r="P151" s="160">
        <f t="shared" si="998"/>
        <v>0</v>
      </c>
      <c r="Q151" s="291">
        <v>0</v>
      </c>
      <c r="R151" s="291">
        <v>0</v>
      </c>
      <c r="S151" s="160">
        <f t="shared" si="999"/>
        <v>0</v>
      </c>
      <c r="T151" s="159">
        <f t="shared" ref="T151:T158" si="1051">Q151</f>
        <v>0</v>
      </c>
      <c r="U151" s="159">
        <f t="shared" ref="U151:U158" si="1052">R151</f>
        <v>0</v>
      </c>
      <c r="V151" s="160">
        <f t="shared" si="1002"/>
        <v>0</v>
      </c>
      <c r="W151" s="593">
        <f t="shared" si="762"/>
        <v>0</v>
      </c>
      <c r="X151" s="593">
        <f t="shared" si="763"/>
        <v>0</v>
      </c>
      <c r="Y151" s="593">
        <f t="shared" si="764"/>
        <v>0</v>
      </c>
      <c r="Z151" s="159">
        <v>0</v>
      </c>
      <c r="AA151" s="159">
        <v>0</v>
      </c>
      <c r="AB151" s="160">
        <f t="shared" si="1003"/>
        <v>0</v>
      </c>
      <c r="AC151" s="159">
        <v>0</v>
      </c>
      <c r="AD151" s="159">
        <v>0</v>
      </c>
      <c r="AE151" s="160">
        <f t="shared" si="1004"/>
        <v>0</v>
      </c>
      <c r="AF151" s="159">
        <f t="shared" ref="AF151:AF158" si="1053">AC151</f>
        <v>0</v>
      </c>
      <c r="AG151" s="159">
        <f t="shared" ref="AG151:AG158" si="1054">U151</f>
        <v>0</v>
      </c>
      <c r="AH151" s="160">
        <f t="shared" si="1005"/>
        <v>0</v>
      </c>
      <c r="AI151" s="159">
        <v>0</v>
      </c>
      <c r="AJ151" s="159">
        <v>0</v>
      </c>
      <c r="AK151" s="160">
        <f t="shared" si="1006"/>
        <v>0</v>
      </c>
      <c r="AL151" s="159">
        <v>0</v>
      </c>
      <c r="AM151" s="159">
        <v>0</v>
      </c>
      <c r="AN151" s="160">
        <f t="shared" si="1007"/>
        <v>0</v>
      </c>
      <c r="AO151" s="159">
        <f t="shared" ref="AO151:AO158" si="1055">AL151</f>
        <v>0</v>
      </c>
      <c r="AP151" s="159">
        <f t="shared" si="1008"/>
        <v>0</v>
      </c>
      <c r="AQ151" s="160">
        <f t="shared" si="1009"/>
        <v>0</v>
      </c>
      <c r="AR151" s="159">
        <v>0</v>
      </c>
      <c r="AS151" s="159">
        <v>0</v>
      </c>
      <c r="AT151" s="160">
        <f t="shared" si="1010"/>
        <v>0</v>
      </c>
      <c r="AU151" s="159">
        <v>0</v>
      </c>
      <c r="AV151" s="159">
        <v>0</v>
      </c>
      <c r="AW151" s="160">
        <f t="shared" si="1011"/>
        <v>0</v>
      </c>
      <c r="AX151" s="159">
        <f t="shared" ref="AX151:AX158" si="1056">AU151</f>
        <v>0</v>
      </c>
      <c r="AY151" s="159">
        <f t="shared" ref="AY151:AY158" si="1057">AP151</f>
        <v>0</v>
      </c>
      <c r="AZ151" s="160">
        <f t="shared" si="1014"/>
        <v>0</v>
      </c>
      <c r="BA151" s="159">
        <v>0</v>
      </c>
      <c r="BB151" s="159">
        <v>0</v>
      </c>
      <c r="BC151" s="160">
        <f t="shared" si="1015"/>
        <v>0</v>
      </c>
      <c r="BD151" s="159">
        <v>0</v>
      </c>
      <c r="BE151" s="159">
        <v>0</v>
      </c>
      <c r="BF151" s="160">
        <f t="shared" si="1016"/>
        <v>0</v>
      </c>
      <c r="BG151" s="159">
        <f t="shared" ref="BG151:BG158" si="1058">BD151</f>
        <v>0</v>
      </c>
      <c r="BH151" s="159">
        <f t="shared" si="1017"/>
        <v>0</v>
      </c>
      <c r="BI151" s="160">
        <f t="shared" si="1018"/>
        <v>0</v>
      </c>
      <c r="BJ151" s="159">
        <v>0</v>
      </c>
      <c r="BK151" s="159">
        <v>0</v>
      </c>
      <c r="BL151" s="160">
        <f t="shared" si="1019"/>
        <v>0</v>
      </c>
      <c r="BM151" s="159">
        <v>0</v>
      </c>
      <c r="BN151" s="159">
        <v>0</v>
      </c>
      <c r="BO151" s="160">
        <f t="shared" si="1020"/>
        <v>0</v>
      </c>
      <c r="BP151" s="159">
        <f t="shared" ref="BP151:BP158" si="1059">BM151</f>
        <v>0</v>
      </c>
      <c r="BQ151" s="159">
        <f t="shared" si="1021"/>
        <v>0</v>
      </c>
      <c r="BR151" s="160">
        <f t="shared" si="1022"/>
        <v>0</v>
      </c>
      <c r="BS151" s="159">
        <v>0</v>
      </c>
      <c r="BT151" s="159">
        <v>0</v>
      </c>
      <c r="BU151" s="160">
        <f t="shared" si="1023"/>
        <v>0</v>
      </c>
      <c r="BV151" s="159">
        <v>0</v>
      </c>
      <c r="BW151" s="159">
        <v>0</v>
      </c>
      <c r="BX151" s="160">
        <f t="shared" si="1024"/>
        <v>0</v>
      </c>
      <c r="BY151" s="159">
        <f t="shared" si="1046"/>
        <v>0</v>
      </c>
      <c r="BZ151" s="159">
        <f t="shared" si="1025"/>
        <v>0</v>
      </c>
      <c r="CA151" s="160">
        <f t="shared" si="1026"/>
        <v>0</v>
      </c>
      <c r="CB151" s="159">
        <v>0</v>
      </c>
      <c r="CC151" s="159">
        <v>0</v>
      </c>
      <c r="CD151" s="160">
        <f t="shared" si="1027"/>
        <v>0</v>
      </c>
      <c r="CE151" s="159">
        <v>0</v>
      </c>
      <c r="CF151" s="159">
        <v>0</v>
      </c>
      <c r="CG151" s="160">
        <f t="shared" si="1028"/>
        <v>0</v>
      </c>
      <c r="CH151" s="159">
        <f t="shared" si="1047"/>
        <v>0</v>
      </c>
      <c r="CI151" s="159">
        <f t="shared" si="1029"/>
        <v>0</v>
      </c>
      <c r="CJ151" s="160">
        <f t="shared" si="1030"/>
        <v>0</v>
      </c>
      <c r="CK151" s="159">
        <v>0</v>
      </c>
      <c r="CL151" s="159">
        <v>0</v>
      </c>
      <c r="CM151" s="160">
        <f t="shared" si="1031"/>
        <v>0</v>
      </c>
      <c r="CN151" s="159">
        <v>0</v>
      </c>
      <c r="CO151" s="159">
        <v>0</v>
      </c>
      <c r="CP151" s="160">
        <f t="shared" si="1032"/>
        <v>0</v>
      </c>
      <c r="CQ151" s="159">
        <f t="shared" si="1048"/>
        <v>0</v>
      </c>
      <c r="CR151" s="159">
        <f t="shared" si="1033"/>
        <v>0</v>
      </c>
      <c r="CS151" s="160">
        <f t="shared" si="1034"/>
        <v>0</v>
      </c>
      <c r="CT151" s="230"/>
      <c r="CU151" s="226">
        <f t="shared" si="1049"/>
        <v>0</v>
      </c>
      <c r="CV151" s="227">
        <f t="shared" si="1035"/>
        <v>0</v>
      </c>
      <c r="CW151" s="230"/>
      <c r="CX151" s="228"/>
      <c r="CY151" s="229"/>
    </row>
    <row r="152" spans="1:103" ht="15.75" hidden="1" customHeight="1">
      <c r="A152" s="185"/>
      <c r="B152" s="156"/>
      <c r="C152" s="185"/>
      <c r="D152" s="158">
        <f t="shared" si="994"/>
        <v>0</v>
      </c>
      <c r="E152" s="159">
        <f t="shared" si="1036"/>
        <v>0</v>
      </c>
      <c r="F152" s="160">
        <f t="shared" si="1037"/>
        <v>0</v>
      </c>
      <c r="G152" s="161"/>
      <c r="H152" s="159">
        <f t="shared" si="1050"/>
        <v>0</v>
      </c>
      <c r="I152" s="159">
        <f t="shared" si="1038"/>
        <v>0</v>
      </c>
      <c r="J152" s="160">
        <f t="shared" si="995"/>
        <v>0</v>
      </c>
      <c r="K152" s="159">
        <f t="shared" si="996"/>
        <v>0</v>
      </c>
      <c r="L152" s="291">
        <f t="shared" si="1041"/>
        <v>0</v>
      </c>
      <c r="M152" s="160">
        <f t="shared" si="997"/>
        <v>0</v>
      </c>
      <c r="N152" s="159">
        <v>0</v>
      </c>
      <c r="O152" s="159">
        <v>0</v>
      </c>
      <c r="P152" s="160">
        <f t="shared" si="998"/>
        <v>0</v>
      </c>
      <c r="Q152" s="291">
        <v>0</v>
      </c>
      <c r="R152" s="291">
        <v>0</v>
      </c>
      <c r="S152" s="160">
        <f t="shared" si="999"/>
        <v>0</v>
      </c>
      <c r="T152" s="159">
        <f t="shared" si="1051"/>
        <v>0</v>
      </c>
      <c r="U152" s="159">
        <f t="shared" si="1052"/>
        <v>0</v>
      </c>
      <c r="V152" s="160">
        <f t="shared" si="1002"/>
        <v>0</v>
      </c>
      <c r="W152" s="593">
        <f t="shared" si="762"/>
        <v>0</v>
      </c>
      <c r="X152" s="593">
        <f t="shared" si="763"/>
        <v>0</v>
      </c>
      <c r="Y152" s="593">
        <f t="shared" si="764"/>
        <v>0</v>
      </c>
      <c r="Z152" s="159">
        <v>0</v>
      </c>
      <c r="AA152" s="159">
        <v>0</v>
      </c>
      <c r="AB152" s="160">
        <f t="shared" si="1003"/>
        <v>0</v>
      </c>
      <c r="AC152" s="159">
        <v>0</v>
      </c>
      <c r="AD152" s="159">
        <v>0</v>
      </c>
      <c r="AE152" s="160">
        <f t="shared" si="1004"/>
        <v>0</v>
      </c>
      <c r="AF152" s="159">
        <f t="shared" si="1053"/>
        <v>0</v>
      </c>
      <c r="AG152" s="159">
        <f t="shared" si="1054"/>
        <v>0</v>
      </c>
      <c r="AH152" s="160">
        <f t="shared" si="1005"/>
        <v>0</v>
      </c>
      <c r="AI152" s="159">
        <v>0</v>
      </c>
      <c r="AJ152" s="159">
        <v>0</v>
      </c>
      <c r="AK152" s="160">
        <f t="shared" si="1006"/>
        <v>0</v>
      </c>
      <c r="AL152" s="159">
        <v>0</v>
      </c>
      <c r="AM152" s="159">
        <v>0</v>
      </c>
      <c r="AN152" s="160">
        <f t="shared" si="1007"/>
        <v>0</v>
      </c>
      <c r="AO152" s="159">
        <f t="shared" si="1055"/>
        <v>0</v>
      </c>
      <c r="AP152" s="159">
        <f t="shared" si="1008"/>
        <v>0</v>
      </c>
      <c r="AQ152" s="160">
        <f t="shared" si="1009"/>
        <v>0</v>
      </c>
      <c r="AR152" s="159">
        <v>0</v>
      </c>
      <c r="AS152" s="159">
        <v>0</v>
      </c>
      <c r="AT152" s="160">
        <f t="shared" si="1010"/>
        <v>0</v>
      </c>
      <c r="AU152" s="159">
        <v>0</v>
      </c>
      <c r="AV152" s="159">
        <v>0</v>
      </c>
      <c r="AW152" s="160">
        <f t="shared" si="1011"/>
        <v>0</v>
      </c>
      <c r="AX152" s="159">
        <f t="shared" si="1056"/>
        <v>0</v>
      </c>
      <c r="AY152" s="159">
        <f t="shared" si="1057"/>
        <v>0</v>
      </c>
      <c r="AZ152" s="160">
        <f t="shared" si="1014"/>
        <v>0</v>
      </c>
      <c r="BA152" s="159">
        <v>0</v>
      </c>
      <c r="BB152" s="159">
        <v>0</v>
      </c>
      <c r="BC152" s="160">
        <f t="shared" si="1015"/>
        <v>0</v>
      </c>
      <c r="BD152" s="159">
        <v>0</v>
      </c>
      <c r="BE152" s="159">
        <v>0</v>
      </c>
      <c r="BF152" s="160">
        <f t="shared" si="1016"/>
        <v>0</v>
      </c>
      <c r="BG152" s="159">
        <f t="shared" si="1058"/>
        <v>0</v>
      </c>
      <c r="BH152" s="159">
        <f t="shared" si="1017"/>
        <v>0</v>
      </c>
      <c r="BI152" s="160">
        <f t="shared" si="1018"/>
        <v>0</v>
      </c>
      <c r="BJ152" s="159">
        <v>0</v>
      </c>
      <c r="BK152" s="159">
        <v>0</v>
      </c>
      <c r="BL152" s="160">
        <f t="shared" si="1019"/>
        <v>0</v>
      </c>
      <c r="BM152" s="159">
        <v>0</v>
      </c>
      <c r="BN152" s="159">
        <v>0</v>
      </c>
      <c r="BO152" s="160">
        <f t="shared" si="1020"/>
        <v>0</v>
      </c>
      <c r="BP152" s="159">
        <f t="shared" si="1059"/>
        <v>0</v>
      </c>
      <c r="BQ152" s="159">
        <f t="shared" si="1021"/>
        <v>0</v>
      </c>
      <c r="BR152" s="160">
        <f t="shared" si="1022"/>
        <v>0</v>
      </c>
      <c r="BS152" s="159">
        <v>0</v>
      </c>
      <c r="BT152" s="159">
        <v>0</v>
      </c>
      <c r="BU152" s="160">
        <f t="shared" si="1023"/>
        <v>0</v>
      </c>
      <c r="BV152" s="159">
        <v>0</v>
      </c>
      <c r="BW152" s="159">
        <v>0</v>
      </c>
      <c r="BX152" s="160">
        <f t="shared" si="1024"/>
        <v>0</v>
      </c>
      <c r="BY152" s="159">
        <f t="shared" si="1046"/>
        <v>0</v>
      </c>
      <c r="BZ152" s="159">
        <f t="shared" si="1025"/>
        <v>0</v>
      </c>
      <c r="CA152" s="160">
        <f t="shared" si="1026"/>
        <v>0</v>
      </c>
      <c r="CB152" s="159">
        <v>0</v>
      </c>
      <c r="CC152" s="159">
        <v>0</v>
      </c>
      <c r="CD152" s="160">
        <f t="shared" si="1027"/>
        <v>0</v>
      </c>
      <c r="CE152" s="159">
        <v>0</v>
      </c>
      <c r="CF152" s="159">
        <v>0</v>
      </c>
      <c r="CG152" s="160">
        <f t="shared" si="1028"/>
        <v>0</v>
      </c>
      <c r="CH152" s="159">
        <f t="shared" si="1047"/>
        <v>0</v>
      </c>
      <c r="CI152" s="159">
        <f t="shared" si="1029"/>
        <v>0</v>
      </c>
      <c r="CJ152" s="160">
        <f t="shared" si="1030"/>
        <v>0</v>
      </c>
      <c r="CK152" s="159">
        <v>0</v>
      </c>
      <c r="CL152" s="159">
        <v>0</v>
      </c>
      <c r="CM152" s="160">
        <f t="shared" si="1031"/>
        <v>0</v>
      </c>
      <c r="CN152" s="159">
        <v>0</v>
      </c>
      <c r="CO152" s="159">
        <v>0</v>
      </c>
      <c r="CP152" s="160">
        <f t="shared" si="1032"/>
        <v>0</v>
      </c>
      <c r="CQ152" s="159">
        <f t="shared" si="1048"/>
        <v>0</v>
      </c>
      <c r="CR152" s="159">
        <f t="shared" si="1033"/>
        <v>0</v>
      </c>
      <c r="CS152" s="160">
        <f t="shared" si="1034"/>
        <v>0</v>
      </c>
      <c r="CT152" s="230"/>
      <c r="CU152" s="226">
        <f t="shared" si="1049"/>
        <v>0</v>
      </c>
      <c r="CV152" s="227">
        <f t="shared" si="1035"/>
        <v>0</v>
      </c>
      <c r="CW152" s="230"/>
      <c r="CX152" s="228"/>
      <c r="CY152" s="229"/>
    </row>
    <row r="153" spans="1:103" ht="15.75" hidden="1" customHeight="1">
      <c r="A153" s="185"/>
      <c r="B153" s="156"/>
      <c r="C153" s="185"/>
      <c r="D153" s="158">
        <f t="shared" si="994"/>
        <v>0</v>
      </c>
      <c r="E153" s="159">
        <f t="shared" si="1036"/>
        <v>0</v>
      </c>
      <c r="F153" s="160">
        <f t="shared" si="1037"/>
        <v>0</v>
      </c>
      <c r="G153" s="161"/>
      <c r="H153" s="159">
        <f t="shared" si="1050"/>
        <v>0</v>
      </c>
      <c r="I153" s="159">
        <f t="shared" si="1038"/>
        <v>0</v>
      </c>
      <c r="J153" s="160">
        <f t="shared" si="995"/>
        <v>0</v>
      </c>
      <c r="K153" s="159">
        <f t="shared" si="996"/>
        <v>0</v>
      </c>
      <c r="L153" s="291">
        <f t="shared" si="1041"/>
        <v>0</v>
      </c>
      <c r="M153" s="160">
        <f t="shared" si="997"/>
        <v>0</v>
      </c>
      <c r="N153" s="159">
        <v>0</v>
      </c>
      <c r="O153" s="159">
        <v>0</v>
      </c>
      <c r="P153" s="160">
        <f t="shared" si="998"/>
        <v>0</v>
      </c>
      <c r="Q153" s="291">
        <v>0</v>
      </c>
      <c r="R153" s="291">
        <v>0</v>
      </c>
      <c r="S153" s="160">
        <f t="shared" si="999"/>
        <v>0</v>
      </c>
      <c r="T153" s="159">
        <f t="shared" si="1051"/>
        <v>0</v>
      </c>
      <c r="U153" s="159">
        <f t="shared" si="1052"/>
        <v>0</v>
      </c>
      <c r="V153" s="160">
        <f t="shared" si="1002"/>
        <v>0</v>
      </c>
      <c r="W153" s="593">
        <f t="shared" si="762"/>
        <v>0</v>
      </c>
      <c r="X153" s="593">
        <f t="shared" si="763"/>
        <v>0</v>
      </c>
      <c r="Y153" s="593">
        <f t="shared" si="764"/>
        <v>0</v>
      </c>
      <c r="Z153" s="159">
        <v>0</v>
      </c>
      <c r="AA153" s="159">
        <v>0</v>
      </c>
      <c r="AB153" s="160">
        <f t="shared" si="1003"/>
        <v>0</v>
      </c>
      <c r="AC153" s="159">
        <v>0</v>
      </c>
      <c r="AD153" s="159">
        <v>0</v>
      </c>
      <c r="AE153" s="160">
        <f t="shared" si="1004"/>
        <v>0</v>
      </c>
      <c r="AF153" s="159">
        <f t="shared" si="1053"/>
        <v>0</v>
      </c>
      <c r="AG153" s="159">
        <f t="shared" si="1054"/>
        <v>0</v>
      </c>
      <c r="AH153" s="160">
        <f t="shared" si="1005"/>
        <v>0</v>
      </c>
      <c r="AI153" s="159">
        <v>0</v>
      </c>
      <c r="AJ153" s="159">
        <v>0</v>
      </c>
      <c r="AK153" s="160">
        <f t="shared" si="1006"/>
        <v>0</v>
      </c>
      <c r="AL153" s="159">
        <v>0</v>
      </c>
      <c r="AM153" s="159">
        <v>0</v>
      </c>
      <c r="AN153" s="160">
        <f t="shared" si="1007"/>
        <v>0</v>
      </c>
      <c r="AO153" s="159">
        <f t="shared" si="1055"/>
        <v>0</v>
      </c>
      <c r="AP153" s="159">
        <f t="shared" si="1008"/>
        <v>0</v>
      </c>
      <c r="AQ153" s="160">
        <f t="shared" si="1009"/>
        <v>0</v>
      </c>
      <c r="AR153" s="159">
        <v>0</v>
      </c>
      <c r="AS153" s="159">
        <v>0</v>
      </c>
      <c r="AT153" s="160">
        <f t="shared" si="1010"/>
        <v>0</v>
      </c>
      <c r="AU153" s="159">
        <v>0</v>
      </c>
      <c r="AV153" s="159">
        <v>0</v>
      </c>
      <c r="AW153" s="160">
        <f t="shared" si="1011"/>
        <v>0</v>
      </c>
      <c r="AX153" s="159">
        <f t="shared" si="1056"/>
        <v>0</v>
      </c>
      <c r="AY153" s="159">
        <f t="shared" si="1057"/>
        <v>0</v>
      </c>
      <c r="AZ153" s="160">
        <f t="shared" si="1014"/>
        <v>0</v>
      </c>
      <c r="BA153" s="159">
        <v>0</v>
      </c>
      <c r="BB153" s="159">
        <v>0</v>
      </c>
      <c r="BC153" s="160">
        <f t="shared" si="1015"/>
        <v>0</v>
      </c>
      <c r="BD153" s="159">
        <v>0</v>
      </c>
      <c r="BE153" s="159">
        <v>0</v>
      </c>
      <c r="BF153" s="160">
        <f t="shared" si="1016"/>
        <v>0</v>
      </c>
      <c r="BG153" s="159">
        <f t="shared" si="1058"/>
        <v>0</v>
      </c>
      <c r="BH153" s="159">
        <f t="shared" si="1017"/>
        <v>0</v>
      </c>
      <c r="BI153" s="160">
        <f t="shared" si="1018"/>
        <v>0</v>
      </c>
      <c r="BJ153" s="159">
        <v>0</v>
      </c>
      <c r="BK153" s="159">
        <v>0</v>
      </c>
      <c r="BL153" s="160">
        <f t="shared" si="1019"/>
        <v>0</v>
      </c>
      <c r="BM153" s="159">
        <v>0</v>
      </c>
      <c r="BN153" s="159">
        <v>0</v>
      </c>
      <c r="BO153" s="160">
        <f t="shared" si="1020"/>
        <v>0</v>
      </c>
      <c r="BP153" s="159">
        <f t="shared" si="1059"/>
        <v>0</v>
      </c>
      <c r="BQ153" s="159">
        <f t="shared" si="1021"/>
        <v>0</v>
      </c>
      <c r="BR153" s="160">
        <f t="shared" si="1022"/>
        <v>0</v>
      </c>
      <c r="BS153" s="159">
        <v>0</v>
      </c>
      <c r="BT153" s="159">
        <v>0</v>
      </c>
      <c r="BU153" s="160">
        <f t="shared" si="1023"/>
        <v>0</v>
      </c>
      <c r="BV153" s="159">
        <v>0</v>
      </c>
      <c r="BW153" s="159">
        <v>0</v>
      </c>
      <c r="BX153" s="160">
        <f t="shared" si="1024"/>
        <v>0</v>
      </c>
      <c r="BY153" s="159">
        <f t="shared" si="1046"/>
        <v>0</v>
      </c>
      <c r="BZ153" s="159">
        <f t="shared" si="1025"/>
        <v>0</v>
      </c>
      <c r="CA153" s="160">
        <f t="shared" si="1026"/>
        <v>0</v>
      </c>
      <c r="CB153" s="159">
        <v>0</v>
      </c>
      <c r="CC153" s="159">
        <v>0</v>
      </c>
      <c r="CD153" s="160">
        <f t="shared" si="1027"/>
        <v>0</v>
      </c>
      <c r="CE153" s="159">
        <v>0</v>
      </c>
      <c r="CF153" s="159">
        <v>0</v>
      </c>
      <c r="CG153" s="160">
        <f t="shared" si="1028"/>
        <v>0</v>
      </c>
      <c r="CH153" s="159">
        <f t="shared" si="1047"/>
        <v>0</v>
      </c>
      <c r="CI153" s="159">
        <f t="shared" si="1029"/>
        <v>0</v>
      </c>
      <c r="CJ153" s="160">
        <f t="shared" si="1030"/>
        <v>0</v>
      </c>
      <c r="CK153" s="159">
        <v>0</v>
      </c>
      <c r="CL153" s="159">
        <v>0</v>
      </c>
      <c r="CM153" s="160">
        <f t="shared" si="1031"/>
        <v>0</v>
      </c>
      <c r="CN153" s="159">
        <v>0</v>
      </c>
      <c r="CO153" s="159">
        <v>0</v>
      </c>
      <c r="CP153" s="160">
        <f t="shared" si="1032"/>
        <v>0</v>
      </c>
      <c r="CQ153" s="159">
        <f t="shared" si="1048"/>
        <v>0</v>
      </c>
      <c r="CR153" s="159">
        <f t="shared" si="1033"/>
        <v>0</v>
      </c>
      <c r="CS153" s="160">
        <f t="shared" si="1034"/>
        <v>0</v>
      </c>
      <c r="CT153" s="230"/>
      <c r="CU153" s="226">
        <f t="shared" si="1049"/>
        <v>0</v>
      </c>
      <c r="CV153" s="227">
        <f t="shared" si="1035"/>
        <v>0</v>
      </c>
      <c r="CW153" s="230"/>
      <c r="CX153" s="228"/>
      <c r="CY153" s="229"/>
    </row>
    <row r="154" spans="1:103" ht="15.75" hidden="1" customHeight="1">
      <c r="A154" s="185"/>
      <c r="B154" s="156"/>
      <c r="C154" s="185"/>
      <c r="D154" s="158">
        <f t="shared" si="994"/>
        <v>0</v>
      </c>
      <c r="E154" s="159">
        <f t="shared" si="1036"/>
        <v>0</v>
      </c>
      <c r="F154" s="160">
        <f t="shared" si="1037"/>
        <v>0</v>
      </c>
      <c r="G154" s="161"/>
      <c r="H154" s="159">
        <f t="shared" si="1050"/>
        <v>0</v>
      </c>
      <c r="I154" s="159">
        <f t="shared" si="1038"/>
        <v>0</v>
      </c>
      <c r="J154" s="160">
        <f t="shared" si="995"/>
        <v>0</v>
      </c>
      <c r="K154" s="159">
        <f t="shared" si="996"/>
        <v>0</v>
      </c>
      <c r="L154" s="291">
        <f t="shared" si="1041"/>
        <v>0</v>
      </c>
      <c r="M154" s="160">
        <f t="shared" si="997"/>
        <v>0</v>
      </c>
      <c r="N154" s="159">
        <v>0</v>
      </c>
      <c r="O154" s="159">
        <v>0</v>
      </c>
      <c r="P154" s="160">
        <f t="shared" si="998"/>
        <v>0</v>
      </c>
      <c r="Q154" s="291">
        <v>0</v>
      </c>
      <c r="R154" s="291">
        <v>0</v>
      </c>
      <c r="S154" s="160">
        <f t="shared" si="999"/>
        <v>0</v>
      </c>
      <c r="T154" s="159">
        <f t="shared" si="1051"/>
        <v>0</v>
      </c>
      <c r="U154" s="159">
        <f t="shared" si="1052"/>
        <v>0</v>
      </c>
      <c r="V154" s="160">
        <f t="shared" si="1002"/>
        <v>0</v>
      </c>
      <c r="W154" s="593">
        <f t="shared" si="762"/>
        <v>0</v>
      </c>
      <c r="X154" s="593">
        <f t="shared" si="763"/>
        <v>0</v>
      </c>
      <c r="Y154" s="593">
        <f t="shared" si="764"/>
        <v>0</v>
      </c>
      <c r="Z154" s="159">
        <v>0</v>
      </c>
      <c r="AA154" s="159">
        <v>0</v>
      </c>
      <c r="AB154" s="160">
        <f t="shared" si="1003"/>
        <v>0</v>
      </c>
      <c r="AC154" s="159">
        <v>0</v>
      </c>
      <c r="AD154" s="159">
        <v>0</v>
      </c>
      <c r="AE154" s="160">
        <f t="shared" si="1004"/>
        <v>0</v>
      </c>
      <c r="AF154" s="159">
        <f t="shared" si="1053"/>
        <v>0</v>
      </c>
      <c r="AG154" s="159">
        <f t="shared" si="1054"/>
        <v>0</v>
      </c>
      <c r="AH154" s="160">
        <f t="shared" si="1005"/>
        <v>0</v>
      </c>
      <c r="AI154" s="159">
        <v>0</v>
      </c>
      <c r="AJ154" s="159">
        <v>0</v>
      </c>
      <c r="AK154" s="160">
        <f t="shared" si="1006"/>
        <v>0</v>
      </c>
      <c r="AL154" s="159">
        <v>0</v>
      </c>
      <c r="AM154" s="159">
        <v>0</v>
      </c>
      <c r="AN154" s="160">
        <f t="shared" si="1007"/>
        <v>0</v>
      </c>
      <c r="AO154" s="159">
        <f t="shared" si="1055"/>
        <v>0</v>
      </c>
      <c r="AP154" s="159">
        <f t="shared" si="1008"/>
        <v>0</v>
      </c>
      <c r="AQ154" s="160">
        <f t="shared" si="1009"/>
        <v>0</v>
      </c>
      <c r="AR154" s="159">
        <v>0</v>
      </c>
      <c r="AS154" s="159">
        <v>0</v>
      </c>
      <c r="AT154" s="160">
        <f t="shared" si="1010"/>
        <v>0</v>
      </c>
      <c r="AU154" s="159">
        <v>0</v>
      </c>
      <c r="AV154" s="159">
        <v>0</v>
      </c>
      <c r="AW154" s="160">
        <f t="shared" si="1011"/>
        <v>0</v>
      </c>
      <c r="AX154" s="159">
        <f t="shared" si="1056"/>
        <v>0</v>
      </c>
      <c r="AY154" s="159">
        <f t="shared" si="1057"/>
        <v>0</v>
      </c>
      <c r="AZ154" s="160">
        <f t="shared" si="1014"/>
        <v>0</v>
      </c>
      <c r="BA154" s="159">
        <v>0</v>
      </c>
      <c r="BB154" s="159">
        <v>0</v>
      </c>
      <c r="BC154" s="160">
        <f t="shared" si="1015"/>
        <v>0</v>
      </c>
      <c r="BD154" s="159">
        <v>0</v>
      </c>
      <c r="BE154" s="159">
        <v>0</v>
      </c>
      <c r="BF154" s="160">
        <f t="shared" si="1016"/>
        <v>0</v>
      </c>
      <c r="BG154" s="159">
        <f t="shared" si="1058"/>
        <v>0</v>
      </c>
      <c r="BH154" s="159">
        <f t="shared" si="1017"/>
        <v>0</v>
      </c>
      <c r="BI154" s="160">
        <f t="shared" si="1018"/>
        <v>0</v>
      </c>
      <c r="BJ154" s="159">
        <v>0</v>
      </c>
      <c r="BK154" s="159">
        <v>0</v>
      </c>
      <c r="BL154" s="160">
        <f t="shared" si="1019"/>
        <v>0</v>
      </c>
      <c r="BM154" s="159">
        <v>0</v>
      </c>
      <c r="BN154" s="159">
        <v>0</v>
      </c>
      <c r="BO154" s="160">
        <f t="shared" si="1020"/>
        <v>0</v>
      </c>
      <c r="BP154" s="159">
        <f t="shared" si="1059"/>
        <v>0</v>
      </c>
      <c r="BQ154" s="159">
        <f t="shared" si="1021"/>
        <v>0</v>
      </c>
      <c r="BR154" s="160">
        <f t="shared" si="1022"/>
        <v>0</v>
      </c>
      <c r="BS154" s="159">
        <v>0</v>
      </c>
      <c r="BT154" s="159">
        <v>0</v>
      </c>
      <c r="BU154" s="160">
        <f t="shared" si="1023"/>
        <v>0</v>
      </c>
      <c r="BV154" s="159">
        <v>0</v>
      </c>
      <c r="BW154" s="159">
        <v>0</v>
      </c>
      <c r="BX154" s="160">
        <f t="shared" si="1024"/>
        <v>0</v>
      </c>
      <c r="BY154" s="159">
        <f t="shared" si="1046"/>
        <v>0</v>
      </c>
      <c r="BZ154" s="159">
        <f t="shared" si="1025"/>
        <v>0</v>
      </c>
      <c r="CA154" s="160">
        <f t="shared" si="1026"/>
        <v>0</v>
      </c>
      <c r="CB154" s="159">
        <v>0</v>
      </c>
      <c r="CC154" s="159">
        <v>0</v>
      </c>
      <c r="CD154" s="160">
        <f t="shared" si="1027"/>
        <v>0</v>
      </c>
      <c r="CE154" s="159">
        <v>0</v>
      </c>
      <c r="CF154" s="159">
        <v>0</v>
      </c>
      <c r="CG154" s="160">
        <f t="shared" si="1028"/>
        <v>0</v>
      </c>
      <c r="CH154" s="159">
        <f t="shared" si="1047"/>
        <v>0</v>
      </c>
      <c r="CI154" s="159">
        <f t="shared" si="1029"/>
        <v>0</v>
      </c>
      <c r="CJ154" s="160">
        <f t="shared" si="1030"/>
        <v>0</v>
      </c>
      <c r="CK154" s="159">
        <v>0</v>
      </c>
      <c r="CL154" s="159">
        <v>0</v>
      </c>
      <c r="CM154" s="160">
        <f t="shared" si="1031"/>
        <v>0</v>
      </c>
      <c r="CN154" s="159">
        <v>0</v>
      </c>
      <c r="CO154" s="159">
        <v>0</v>
      </c>
      <c r="CP154" s="160">
        <f t="shared" si="1032"/>
        <v>0</v>
      </c>
      <c r="CQ154" s="159">
        <f t="shared" si="1048"/>
        <v>0</v>
      </c>
      <c r="CR154" s="159">
        <f t="shared" si="1033"/>
        <v>0</v>
      </c>
      <c r="CS154" s="160">
        <f t="shared" si="1034"/>
        <v>0</v>
      </c>
      <c r="CT154" s="230"/>
      <c r="CU154" s="226">
        <f t="shared" si="1049"/>
        <v>0</v>
      </c>
      <c r="CV154" s="227">
        <f t="shared" si="1035"/>
        <v>0</v>
      </c>
      <c r="CW154" s="230"/>
      <c r="CX154" s="228"/>
      <c r="CY154" s="283"/>
    </row>
    <row r="155" spans="1:103" ht="15.75" hidden="1" customHeight="1">
      <c r="A155" s="185"/>
      <c r="B155" s="156"/>
      <c r="C155" s="185"/>
      <c r="D155" s="158">
        <f t="shared" si="994"/>
        <v>0</v>
      </c>
      <c r="E155" s="159">
        <f t="shared" si="1036"/>
        <v>0</v>
      </c>
      <c r="F155" s="160">
        <f t="shared" si="1037"/>
        <v>0</v>
      </c>
      <c r="G155" s="161"/>
      <c r="H155" s="159">
        <f t="shared" si="1050"/>
        <v>0</v>
      </c>
      <c r="I155" s="159">
        <f t="shared" si="1038"/>
        <v>0</v>
      </c>
      <c r="J155" s="160">
        <f t="shared" si="995"/>
        <v>0</v>
      </c>
      <c r="K155" s="159">
        <f t="shared" si="996"/>
        <v>0</v>
      </c>
      <c r="L155" s="291">
        <f t="shared" si="1041"/>
        <v>0</v>
      </c>
      <c r="M155" s="160">
        <f t="shared" si="997"/>
        <v>0</v>
      </c>
      <c r="N155" s="159">
        <v>0</v>
      </c>
      <c r="O155" s="159">
        <v>0</v>
      </c>
      <c r="P155" s="160">
        <f t="shared" si="998"/>
        <v>0</v>
      </c>
      <c r="Q155" s="291">
        <v>0</v>
      </c>
      <c r="R155" s="291">
        <v>0</v>
      </c>
      <c r="S155" s="160">
        <f t="shared" si="999"/>
        <v>0</v>
      </c>
      <c r="T155" s="159">
        <f t="shared" si="1051"/>
        <v>0</v>
      </c>
      <c r="U155" s="159">
        <f t="shared" si="1052"/>
        <v>0</v>
      </c>
      <c r="V155" s="160">
        <f t="shared" si="1002"/>
        <v>0</v>
      </c>
      <c r="W155" s="593">
        <f t="shared" si="762"/>
        <v>0</v>
      </c>
      <c r="X155" s="593">
        <f t="shared" si="763"/>
        <v>0</v>
      </c>
      <c r="Y155" s="593">
        <f t="shared" si="764"/>
        <v>0</v>
      </c>
      <c r="Z155" s="159">
        <v>0</v>
      </c>
      <c r="AA155" s="159">
        <v>0</v>
      </c>
      <c r="AB155" s="160">
        <f t="shared" si="1003"/>
        <v>0</v>
      </c>
      <c r="AC155" s="159">
        <v>0</v>
      </c>
      <c r="AD155" s="159">
        <v>0</v>
      </c>
      <c r="AE155" s="160">
        <f t="shared" si="1004"/>
        <v>0</v>
      </c>
      <c r="AF155" s="159">
        <f t="shared" si="1053"/>
        <v>0</v>
      </c>
      <c r="AG155" s="159">
        <f t="shared" si="1054"/>
        <v>0</v>
      </c>
      <c r="AH155" s="160">
        <f t="shared" si="1005"/>
        <v>0</v>
      </c>
      <c r="AI155" s="159">
        <v>0</v>
      </c>
      <c r="AJ155" s="159">
        <v>0</v>
      </c>
      <c r="AK155" s="160">
        <f t="shared" si="1006"/>
        <v>0</v>
      </c>
      <c r="AL155" s="159">
        <v>0</v>
      </c>
      <c r="AM155" s="159">
        <v>0</v>
      </c>
      <c r="AN155" s="160">
        <f t="shared" si="1007"/>
        <v>0</v>
      </c>
      <c r="AO155" s="159">
        <f t="shared" si="1055"/>
        <v>0</v>
      </c>
      <c r="AP155" s="159">
        <f t="shared" si="1008"/>
        <v>0</v>
      </c>
      <c r="AQ155" s="160">
        <f t="shared" si="1009"/>
        <v>0</v>
      </c>
      <c r="AR155" s="159">
        <v>0</v>
      </c>
      <c r="AS155" s="159">
        <v>0</v>
      </c>
      <c r="AT155" s="160">
        <f t="shared" si="1010"/>
        <v>0</v>
      </c>
      <c r="AU155" s="159">
        <v>0</v>
      </c>
      <c r="AV155" s="159">
        <v>0</v>
      </c>
      <c r="AW155" s="160">
        <f t="shared" si="1011"/>
        <v>0</v>
      </c>
      <c r="AX155" s="159">
        <f t="shared" si="1056"/>
        <v>0</v>
      </c>
      <c r="AY155" s="159">
        <f t="shared" si="1057"/>
        <v>0</v>
      </c>
      <c r="AZ155" s="160">
        <f t="shared" si="1014"/>
        <v>0</v>
      </c>
      <c r="BA155" s="159">
        <v>0</v>
      </c>
      <c r="BB155" s="159">
        <v>0</v>
      </c>
      <c r="BC155" s="160">
        <f t="shared" si="1015"/>
        <v>0</v>
      </c>
      <c r="BD155" s="159">
        <v>0</v>
      </c>
      <c r="BE155" s="159">
        <v>0</v>
      </c>
      <c r="BF155" s="160">
        <f t="shared" si="1016"/>
        <v>0</v>
      </c>
      <c r="BG155" s="159">
        <f t="shared" si="1058"/>
        <v>0</v>
      </c>
      <c r="BH155" s="159">
        <f t="shared" si="1017"/>
        <v>0</v>
      </c>
      <c r="BI155" s="160">
        <f t="shared" si="1018"/>
        <v>0</v>
      </c>
      <c r="BJ155" s="159">
        <v>0</v>
      </c>
      <c r="BK155" s="159">
        <v>0</v>
      </c>
      <c r="BL155" s="160">
        <f t="shared" si="1019"/>
        <v>0</v>
      </c>
      <c r="BM155" s="159">
        <v>0</v>
      </c>
      <c r="BN155" s="159">
        <v>0</v>
      </c>
      <c r="BO155" s="160">
        <f t="shared" si="1020"/>
        <v>0</v>
      </c>
      <c r="BP155" s="159">
        <f t="shared" si="1059"/>
        <v>0</v>
      </c>
      <c r="BQ155" s="159">
        <f t="shared" si="1021"/>
        <v>0</v>
      </c>
      <c r="BR155" s="160">
        <f t="shared" si="1022"/>
        <v>0</v>
      </c>
      <c r="BS155" s="159">
        <v>0</v>
      </c>
      <c r="BT155" s="159">
        <v>0</v>
      </c>
      <c r="BU155" s="160">
        <f t="shared" si="1023"/>
        <v>0</v>
      </c>
      <c r="BV155" s="159">
        <v>0</v>
      </c>
      <c r="BW155" s="159">
        <v>0</v>
      </c>
      <c r="BX155" s="160">
        <f t="shared" si="1024"/>
        <v>0</v>
      </c>
      <c r="BY155" s="159">
        <f t="shared" si="1046"/>
        <v>0</v>
      </c>
      <c r="BZ155" s="159">
        <f t="shared" si="1025"/>
        <v>0</v>
      </c>
      <c r="CA155" s="160">
        <f t="shared" si="1026"/>
        <v>0</v>
      </c>
      <c r="CB155" s="159">
        <v>0</v>
      </c>
      <c r="CC155" s="159">
        <v>0</v>
      </c>
      <c r="CD155" s="160">
        <f t="shared" si="1027"/>
        <v>0</v>
      </c>
      <c r="CE155" s="159">
        <v>0</v>
      </c>
      <c r="CF155" s="159">
        <v>0</v>
      </c>
      <c r="CG155" s="160">
        <f t="shared" si="1028"/>
        <v>0</v>
      </c>
      <c r="CH155" s="159">
        <f t="shared" si="1047"/>
        <v>0</v>
      </c>
      <c r="CI155" s="159">
        <f t="shared" si="1029"/>
        <v>0</v>
      </c>
      <c r="CJ155" s="160">
        <f t="shared" si="1030"/>
        <v>0</v>
      </c>
      <c r="CK155" s="159">
        <v>0</v>
      </c>
      <c r="CL155" s="159">
        <v>0</v>
      </c>
      <c r="CM155" s="160">
        <f t="shared" si="1031"/>
        <v>0</v>
      </c>
      <c r="CN155" s="159">
        <v>0</v>
      </c>
      <c r="CO155" s="159">
        <v>0</v>
      </c>
      <c r="CP155" s="160">
        <f t="shared" si="1032"/>
        <v>0</v>
      </c>
      <c r="CQ155" s="159">
        <f t="shared" si="1048"/>
        <v>0</v>
      </c>
      <c r="CR155" s="159">
        <f t="shared" si="1033"/>
        <v>0</v>
      </c>
      <c r="CS155" s="160">
        <f t="shared" si="1034"/>
        <v>0</v>
      </c>
      <c r="CT155" s="230"/>
      <c r="CU155" s="226">
        <f t="shared" si="1049"/>
        <v>0</v>
      </c>
      <c r="CV155" s="227">
        <f t="shared" si="1035"/>
        <v>0</v>
      </c>
      <c r="CW155" s="230"/>
      <c r="CX155" s="228"/>
      <c r="CY155" s="283"/>
    </row>
    <row r="156" spans="1:103" ht="15.75" hidden="1" customHeight="1">
      <c r="A156" s="185"/>
      <c r="B156" s="156"/>
      <c r="C156" s="185"/>
      <c r="D156" s="158">
        <f t="shared" si="994"/>
        <v>0</v>
      </c>
      <c r="E156" s="159">
        <f t="shared" si="1036"/>
        <v>0</v>
      </c>
      <c r="F156" s="160">
        <f t="shared" si="1037"/>
        <v>0</v>
      </c>
      <c r="G156" s="161"/>
      <c r="H156" s="159">
        <f t="shared" si="1050"/>
        <v>0</v>
      </c>
      <c r="I156" s="159">
        <f t="shared" si="1038"/>
        <v>0</v>
      </c>
      <c r="J156" s="160">
        <f t="shared" si="995"/>
        <v>0</v>
      </c>
      <c r="K156" s="159">
        <f t="shared" si="996"/>
        <v>0</v>
      </c>
      <c r="L156" s="291">
        <f t="shared" si="1041"/>
        <v>0</v>
      </c>
      <c r="M156" s="160">
        <f t="shared" si="997"/>
        <v>0</v>
      </c>
      <c r="N156" s="159">
        <v>0</v>
      </c>
      <c r="O156" s="159">
        <v>0</v>
      </c>
      <c r="P156" s="160">
        <f t="shared" si="998"/>
        <v>0</v>
      </c>
      <c r="Q156" s="291">
        <v>0</v>
      </c>
      <c r="R156" s="291">
        <v>0</v>
      </c>
      <c r="S156" s="160">
        <f t="shared" si="999"/>
        <v>0</v>
      </c>
      <c r="T156" s="159">
        <f t="shared" si="1051"/>
        <v>0</v>
      </c>
      <c r="U156" s="159">
        <f t="shared" si="1052"/>
        <v>0</v>
      </c>
      <c r="V156" s="160">
        <f t="shared" si="1002"/>
        <v>0</v>
      </c>
      <c r="W156" s="593">
        <f t="shared" si="762"/>
        <v>0</v>
      </c>
      <c r="X156" s="593">
        <f t="shared" si="763"/>
        <v>0</v>
      </c>
      <c r="Y156" s="593">
        <f t="shared" si="764"/>
        <v>0</v>
      </c>
      <c r="Z156" s="159">
        <v>0</v>
      </c>
      <c r="AA156" s="159">
        <v>0</v>
      </c>
      <c r="AB156" s="160">
        <f t="shared" si="1003"/>
        <v>0</v>
      </c>
      <c r="AC156" s="159">
        <v>0</v>
      </c>
      <c r="AD156" s="159">
        <v>0</v>
      </c>
      <c r="AE156" s="160">
        <f t="shared" si="1004"/>
        <v>0</v>
      </c>
      <c r="AF156" s="159">
        <f t="shared" si="1053"/>
        <v>0</v>
      </c>
      <c r="AG156" s="159">
        <f t="shared" si="1054"/>
        <v>0</v>
      </c>
      <c r="AH156" s="160">
        <f t="shared" si="1005"/>
        <v>0</v>
      </c>
      <c r="AI156" s="159">
        <v>0</v>
      </c>
      <c r="AJ156" s="159">
        <v>0</v>
      </c>
      <c r="AK156" s="160">
        <f t="shared" si="1006"/>
        <v>0</v>
      </c>
      <c r="AL156" s="159">
        <v>0</v>
      </c>
      <c r="AM156" s="159">
        <v>0</v>
      </c>
      <c r="AN156" s="160">
        <f t="shared" si="1007"/>
        <v>0</v>
      </c>
      <c r="AO156" s="159">
        <f t="shared" si="1055"/>
        <v>0</v>
      </c>
      <c r="AP156" s="159">
        <f t="shared" si="1008"/>
        <v>0</v>
      </c>
      <c r="AQ156" s="160">
        <f t="shared" si="1009"/>
        <v>0</v>
      </c>
      <c r="AR156" s="159">
        <v>0</v>
      </c>
      <c r="AS156" s="159">
        <v>0</v>
      </c>
      <c r="AT156" s="160">
        <f t="shared" si="1010"/>
        <v>0</v>
      </c>
      <c r="AU156" s="159">
        <v>0</v>
      </c>
      <c r="AV156" s="159">
        <v>0</v>
      </c>
      <c r="AW156" s="160">
        <f t="shared" si="1011"/>
        <v>0</v>
      </c>
      <c r="AX156" s="159">
        <f t="shared" si="1056"/>
        <v>0</v>
      </c>
      <c r="AY156" s="159">
        <f t="shared" si="1057"/>
        <v>0</v>
      </c>
      <c r="AZ156" s="160">
        <f t="shared" si="1014"/>
        <v>0</v>
      </c>
      <c r="BA156" s="159">
        <v>0</v>
      </c>
      <c r="BB156" s="159">
        <v>0</v>
      </c>
      <c r="BC156" s="160">
        <f t="shared" si="1015"/>
        <v>0</v>
      </c>
      <c r="BD156" s="159">
        <v>0</v>
      </c>
      <c r="BE156" s="159">
        <v>0</v>
      </c>
      <c r="BF156" s="160">
        <f t="shared" si="1016"/>
        <v>0</v>
      </c>
      <c r="BG156" s="159">
        <f t="shared" si="1058"/>
        <v>0</v>
      </c>
      <c r="BH156" s="159">
        <f t="shared" si="1017"/>
        <v>0</v>
      </c>
      <c r="BI156" s="160">
        <f t="shared" si="1018"/>
        <v>0</v>
      </c>
      <c r="BJ156" s="159">
        <v>0</v>
      </c>
      <c r="BK156" s="159">
        <v>0</v>
      </c>
      <c r="BL156" s="160">
        <f t="shared" si="1019"/>
        <v>0</v>
      </c>
      <c r="BM156" s="159">
        <v>0</v>
      </c>
      <c r="BN156" s="159">
        <v>0</v>
      </c>
      <c r="BO156" s="160">
        <f t="shared" si="1020"/>
        <v>0</v>
      </c>
      <c r="BP156" s="159">
        <f t="shared" si="1059"/>
        <v>0</v>
      </c>
      <c r="BQ156" s="159">
        <f t="shared" si="1021"/>
        <v>0</v>
      </c>
      <c r="BR156" s="160">
        <f t="shared" si="1022"/>
        <v>0</v>
      </c>
      <c r="BS156" s="159">
        <v>0</v>
      </c>
      <c r="BT156" s="159">
        <v>0</v>
      </c>
      <c r="BU156" s="160">
        <f t="shared" si="1023"/>
        <v>0</v>
      </c>
      <c r="BV156" s="159">
        <v>0</v>
      </c>
      <c r="BW156" s="159">
        <v>0</v>
      </c>
      <c r="BX156" s="160">
        <f t="shared" si="1024"/>
        <v>0</v>
      </c>
      <c r="BY156" s="159">
        <f t="shared" si="1046"/>
        <v>0</v>
      </c>
      <c r="BZ156" s="159">
        <f t="shared" si="1025"/>
        <v>0</v>
      </c>
      <c r="CA156" s="160">
        <f t="shared" si="1026"/>
        <v>0</v>
      </c>
      <c r="CB156" s="159">
        <v>0</v>
      </c>
      <c r="CC156" s="159">
        <v>0</v>
      </c>
      <c r="CD156" s="160">
        <f t="shared" si="1027"/>
        <v>0</v>
      </c>
      <c r="CE156" s="159">
        <v>0</v>
      </c>
      <c r="CF156" s="159">
        <v>0</v>
      </c>
      <c r="CG156" s="160">
        <f t="shared" si="1028"/>
        <v>0</v>
      </c>
      <c r="CH156" s="159">
        <f t="shared" si="1047"/>
        <v>0</v>
      </c>
      <c r="CI156" s="159">
        <f t="shared" si="1029"/>
        <v>0</v>
      </c>
      <c r="CJ156" s="160">
        <f t="shared" si="1030"/>
        <v>0</v>
      </c>
      <c r="CK156" s="159">
        <v>0</v>
      </c>
      <c r="CL156" s="159">
        <v>0</v>
      </c>
      <c r="CM156" s="160">
        <f t="shared" si="1031"/>
        <v>0</v>
      </c>
      <c r="CN156" s="159">
        <v>0</v>
      </c>
      <c r="CO156" s="159">
        <v>0</v>
      </c>
      <c r="CP156" s="160">
        <f t="shared" si="1032"/>
        <v>0</v>
      </c>
      <c r="CQ156" s="159">
        <f t="shared" si="1048"/>
        <v>0</v>
      </c>
      <c r="CR156" s="159">
        <f t="shared" si="1033"/>
        <v>0</v>
      </c>
      <c r="CS156" s="160">
        <f t="shared" si="1034"/>
        <v>0</v>
      </c>
      <c r="CT156" s="230"/>
      <c r="CU156" s="226">
        <f t="shared" si="1049"/>
        <v>0</v>
      </c>
      <c r="CV156" s="227">
        <f t="shared" si="1035"/>
        <v>0</v>
      </c>
      <c r="CW156" s="230"/>
      <c r="CX156" s="228"/>
      <c r="CY156" s="229"/>
    </row>
    <row r="157" spans="1:103" ht="15.75" hidden="1" customHeight="1">
      <c r="A157" s="185"/>
      <c r="B157" s="156"/>
      <c r="C157" s="185"/>
      <c r="D157" s="158">
        <f t="shared" si="994"/>
        <v>0</v>
      </c>
      <c r="E157" s="159">
        <f t="shared" si="1036"/>
        <v>0</v>
      </c>
      <c r="F157" s="160">
        <f t="shared" si="1037"/>
        <v>0</v>
      </c>
      <c r="G157" s="161"/>
      <c r="H157" s="159">
        <f t="shared" si="1050"/>
        <v>0</v>
      </c>
      <c r="I157" s="159">
        <f t="shared" si="1038"/>
        <v>0</v>
      </c>
      <c r="J157" s="160">
        <f t="shared" si="995"/>
        <v>0</v>
      </c>
      <c r="K157" s="159">
        <f t="shared" si="996"/>
        <v>0</v>
      </c>
      <c r="L157" s="291">
        <f t="shared" si="1041"/>
        <v>0</v>
      </c>
      <c r="M157" s="160">
        <f t="shared" si="997"/>
        <v>0</v>
      </c>
      <c r="N157" s="159">
        <v>0</v>
      </c>
      <c r="O157" s="159">
        <v>0</v>
      </c>
      <c r="P157" s="160">
        <f t="shared" si="998"/>
        <v>0</v>
      </c>
      <c r="Q157" s="291">
        <v>0</v>
      </c>
      <c r="R157" s="291">
        <v>0</v>
      </c>
      <c r="S157" s="160">
        <f t="shared" si="999"/>
        <v>0</v>
      </c>
      <c r="T157" s="159">
        <f t="shared" si="1051"/>
        <v>0</v>
      </c>
      <c r="U157" s="159">
        <f t="shared" si="1052"/>
        <v>0</v>
      </c>
      <c r="V157" s="160">
        <f t="shared" si="1002"/>
        <v>0</v>
      </c>
      <c r="W157" s="593">
        <f t="shared" si="762"/>
        <v>0</v>
      </c>
      <c r="X157" s="593">
        <f t="shared" si="763"/>
        <v>0</v>
      </c>
      <c r="Y157" s="593">
        <f t="shared" si="764"/>
        <v>0</v>
      </c>
      <c r="Z157" s="159">
        <v>0</v>
      </c>
      <c r="AA157" s="159">
        <v>0</v>
      </c>
      <c r="AB157" s="160">
        <f t="shared" si="1003"/>
        <v>0</v>
      </c>
      <c r="AC157" s="159">
        <v>0</v>
      </c>
      <c r="AD157" s="159">
        <v>0</v>
      </c>
      <c r="AE157" s="160">
        <f t="shared" si="1004"/>
        <v>0</v>
      </c>
      <c r="AF157" s="159">
        <f t="shared" si="1053"/>
        <v>0</v>
      </c>
      <c r="AG157" s="159">
        <f t="shared" si="1054"/>
        <v>0</v>
      </c>
      <c r="AH157" s="160">
        <f t="shared" si="1005"/>
        <v>0</v>
      </c>
      <c r="AI157" s="159">
        <v>0</v>
      </c>
      <c r="AJ157" s="159">
        <v>0</v>
      </c>
      <c r="AK157" s="160">
        <f t="shared" si="1006"/>
        <v>0</v>
      </c>
      <c r="AL157" s="159">
        <v>0</v>
      </c>
      <c r="AM157" s="159">
        <v>0</v>
      </c>
      <c r="AN157" s="160">
        <f t="shared" si="1007"/>
        <v>0</v>
      </c>
      <c r="AO157" s="159">
        <f t="shared" si="1055"/>
        <v>0</v>
      </c>
      <c r="AP157" s="159">
        <f t="shared" si="1008"/>
        <v>0</v>
      </c>
      <c r="AQ157" s="160">
        <f t="shared" si="1009"/>
        <v>0</v>
      </c>
      <c r="AR157" s="159">
        <v>0</v>
      </c>
      <c r="AS157" s="159">
        <v>0</v>
      </c>
      <c r="AT157" s="160">
        <f t="shared" si="1010"/>
        <v>0</v>
      </c>
      <c r="AU157" s="159">
        <v>0</v>
      </c>
      <c r="AV157" s="159">
        <v>0</v>
      </c>
      <c r="AW157" s="160">
        <f t="shared" si="1011"/>
        <v>0</v>
      </c>
      <c r="AX157" s="159">
        <f t="shared" si="1056"/>
        <v>0</v>
      </c>
      <c r="AY157" s="159">
        <f t="shared" si="1057"/>
        <v>0</v>
      </c>
      <c r="AZ157" s="160">
        <f t="shared" si="1014"/>
        <v>0</v>
      </c>
      <c r="BA157" s="159">
        <v>0</v>
      </c>
      <c r="BB157" s="159">
        <v>0</v>
      </c>
      <c r="BC157" s="160">
        <f t="shared" si="1015"/>
        <v>0</v>
      </c>
      <c r="BD157" s="159">
        <v>0</v>
      </c>
      <c r="BE157" s="159">
        <v>0</v>
      </c>
      <c r="BF157" s="160">
        <f t="shared" si="1016"/>
        <v>0</v>
      </c>
      <c r="BG157" s="159">
        <f t="shared" si="1058"/>
        <v>0</v>
      </c>
      <c r="BH157" s="159">
        <f t="shared" si="1017"/>
        <v>0</v>
      </c>
      <c r="BI157" s="160">
        <f t="shared" si="1018"/>
        <v>0</v>
      </c>
      <c r="BJ157" s="159">
        <v>0</v>
      </c>
      <c r="BK157" s="159">
        <v>0</v>
      </c>
      <c r="BL157" s="160">
        <f t="shared" si="1019"/>
        <v>0</v>
      </c>
      <c r="BM157" s="159">
        <v>0</v>
      </c>
      <c r="BN157" s="159">
        <v>0</v>
      </c>
      <c r="BO157" s="160">
        <f t="shared" si="1020"/>
        <v>0</v>
      </c>
      <c r="BP157" s="159">
        <f t="shared" si="1059"/>
        <v>0</v>
      </c>
      <c r="BQ157" s="159">
        <f t="shared" si="1021"/>
        <v>0</v>
      </c>
      <c r="BR157" s="160">
        <f t="shared" si="1022"/>
        <v>0</v>
      </c>
      <c r="BS157" s="159">
        <v>0</v>
      </c>
      <c r="BT157" s="159">
        <v>0</v>
      </c>
      <c r="BU157" s="160">
        <f t="shared" si="1023"/>
        <v>0</v>
      </c>
      <c r="BV157" s="159">
        <v>0</v>
      </c>
      <c r="BW157" s="159">
        <v>0</v>
      </c>
      <c r="BX157" s="160">
        <f t="shared" si="1024"/>
        <v>0</v>
      </c>
      <c r="BY157" s="159">
        <f t="shared" si="1046"/>
        <v>0</v>
      </c>
      <c r="BZ157" s="159">
        <f t="shared" si="1025"/>
        <v>0</v>
      </c>
      <c r="CA157" s="160">
        <f t="shared" si="1026"/>
        <v>0</v>
      </c>
      <c r="CB157" s="159">
        <v>0</v>
      </c>
      <c r="CC157" s="159">
        <v>0</v>
      </c>
      <c r="CD157" s="160">
        <f t="shared" si="1027"/>
        <v>0</v>
      </c>
      <c r="CE157" s="159">
        <v>0</v>
      </c>
      <c r="CF157" s="159">
        <v>0</v>
      </c>
      <c r="CG157" s="160">
        <f t="shared" si="1028"/>
        <v>0</v>
      </c>
      <c r="CH157" s="159">
        <f t="shared" si="1047"/>
        <v>0</v>
      </c>
      <c r="CI157" s="159">
        <f t="shared" si="1029"/>
        <v>0</v>
      </c>
      <c r="CJ157" s="160">
        <f t="shared" si="1030"/>
        <v>0</v>
      </c>
      <c r="CK157" s="159">
        <v>0</v>
      </c>
      <c r="CL157" s="159">
        <v>0</v>
      </c>
      <c r="CM157" s="160">
        <f t="shared" si="1031"/>
        <v>0</v>
      </c>
      <c r="CN157" s="159">
        <v>0</v>
      </c>
      <c r="CO157" s="159">
        <v>0</v>
      </c>
      <c r="CP157" s="160">
        <f t="shared" si="1032"/>
        <v>0</v>
      </c>
      <c r="CQ157" s="159">
        <f t="shared" si="1048"/>
        <v>0</v>
      </c>
      <c r="CR157" s="159">
        <f t="shared" si="1033"/>
        <v>0</v>
      </c>
      <c r="CS157" s="160">
        <f t="shared" si="1034"/>
        <v>0</v>
      </c>
      <c r="CT157" s="230"/>
      <c r="CU157" s="226">
        <f t="shared" si="1049"/>
        <v>0</v>
      </c>
      <c r="CV157" s="227">
        <f t="shared" si="1035"/>
        <v>0</v>
      </c>
      <c r="CW157" s="230"/>
      <c r="CX157" s="228"/>
      <c r="CY157" s="229"/>
    </row>
    <row r="158" spans="1:103" ht="15.75" customHeight="1" thickBot="1">
      <c r="A158" s="138"/>
      <c r="B158" s="162"/>
      <c r="C158" s="163"/>
      <c r="D158" s="164">
        <f t="shared" si="994"/>
        <v>0</v>
      </c>
      <c r="E158" s="165">
        <f t="shared" si="1036"/>
        <v>0</v>
      </c>
      <c r="F158" s="166">
        <f t="shared" si="1037"/>
        <v>0</v>
      </c>
      <c r="G158" s="167"/>
      <c r="H158" s="165">
        <f t="shared" si="1050"/>
        <v>0</v>
      </c>
      <c r="I158" s="165">
        <f t="shared" si="1038"/>
        <v>0</v>
      </c>
      <c r="J158" s="166">
        <f t="shared" si="995"/>
        <v>0</v>
      </c>
      <c r="K158" s="165">
        <f t="shared" si="996"/>
        <v>0</v>
      </c>
      <c r="L158" s="820">
        <f t="shared" si="1041"/>
        <v>0</v>
      </c>
      <c r="M158" s="166">
        <f t="shared" si="997"/>
        <v>0</v>
      </c>
      <c r="N158" s="164">
        <v>0</v>
      </c>
      <c r="O158" s="165">
        <v>0</v>
      </c>
      <c r="P158" s="166">
        <f t="shared" si="998"/>
        <v>0</v>
      </c>
      <c r="Q158" s="788">
        <v>0</v>
      </c>
      <c r="R158" s="789">
        <v>0</v>
      </c>
      <c r="S158" s="166">
        <f t="shared" si="999"/>
        <v>0</v>
      </c>
      <c r="T158" s="200">
        <f t="shared" si="1051"/>
        <v>0</v>
      </c>
      <c r="U158" s="200">
        <f t="shared" si="1052"/>
        <v>0</v>
      </c>
      <c r="V158" s="201">
        <f t="shared" si="1002"/>
        <v>0</v>
      </c>
      <c r="W158" s="593">
        <f t="shared" si="762"/>
        <v>0</v>
      </c>
      <c r="X158" s="593">
        <f t="shared" si="763"/>
        <v>0</v>
      </c>
      <c r="Y158" s="593">
        <f t="shared" si="764"/>
        <v>0</v>
      </c>
      <c r="Z158" s="164">
        <v>0</v>
      </c>
      <c r="AA158" s="165">
        <v>0</v>
      </c>
      <c r="AB158" s="166">
        <f t="shared" si="1003"/>
        <v>0</v>
      </c>
      <c r="AC158" s="198">
        <v>0</v>
      </c>
      <c r="AD158" s="199">
        <v>0</v>
      </c>
      <c r="AE158" s="166">
        <f t="shared" si="1004"/>
        <v>0</v>
      </c>
      <c r="AF158" s="200">
        <f t="shared" si="1053"/>
        <v>0</v>
      </c>
      <c r="AG158" s="200">
        <f t="shared" si="1054"/>
        <v>0</v>
      </c>
      <c r="AH158" s="201">
        <f t="shared" si="1005"/>
        <v>0</v>
      </c>
      <c r="AI158" s="164">
        <v>0</v>
      </c>
      <c r="AJ158" s="165">
        <v>0</v>
      </c>
      <c r="AK158" s="166">
        <f t="shared" si="1006"/>
        <v>0</v>
      </c>
      <c r="AL158" s="198">
        <v>0</v>
      </c>
      <c r="AM158" s="199">
        <v>0</v>
      </c>
      <c r="AN158" s="166">
        <f t="shared" si="1007"/>
        <v>0</v>
      </c>
      <c r="AO158" s="200">
        <f t="shared" si="1055"/>
        <v>0</v>
      </c>
      <c r="AP158" s="200">
        <f t="shared" si="1008"/>
        <v>0</v>
      </c>
      <c r="AQ158" s="201">
        <f t="shared" si="1009"/>
        <v>0</v>
      </c>
      <c r="AR158" s="164">
        <v>0</v>
      </c>
      <c r="AS158" s="165">
        <v>0</v>
      </c>
      <c r="AT158" s="166">
        <f t="shared" si="1010"/>
        <v>0</v>
      </c>
      <c r="AU158" s="198">
        <v>0</v>
      </c>
      <c r="AV158" s="199">
        <v>0</v>
      </c>
      <c r="AW158" s="166">
        <f t="shared" si="1011"/>
        <v>0</v>
      </c>
      <c r="AX158" s="200">
        <f t="shared" si="1056"/>
        <v>0</v>
      </c>
      <c r="AY158" s="200">
        <f t="shared" si="1057"/>
        <v>0</v>
      </c>
      <c r="AZ158" s="201">
        <f t="shared" si="1014"/>
        <v>0</v>
      </c>
      <c r="BA158" s="164">
        <v>0</v>
      </c>
      <c r="BB158" s="165">
        <v>0</v>
      </c>
      <c r="BC158" s="166">
        <f t="shared" si="1015"/>
        <v>0</v>
      </c>
      <c r="BD158" s="198">
        <v>0</v>
      </c>
      <c r="BE158" s="199">
        <v>0</v>
      </c>
      <c r="BF158" s="166">
        <f t="shared" si="1016"/>
        <v>0</v>
      </c>
      <c r="BG158" s="200">
        <f t="shared" si="1058"/>
        <v>0</v>
      </c>
      <c r="BH158" s="200">
        <f t="shared" si="1017"/>
        <v>0</v>
      </c>
      <c r="BI158" s="201">
        <f t="shared" si="1018"/>
        <v>0</v>
      </c>
      <c r="BJ158" s="164">
        <v>0</v>
      </c>
      <c r="BK158" s="165">
        <v>0</v>
      </c>
      <c r="BL158" s="166">
        <f t="shared" si="1019"/>
        <v>0</v>
      </c>
      <c r="BM158" s="198">
        <v>0</v>
      </c>
      <c r="BN158" s="199">
        <v>0</v>
      </c>
      <c r="BO158" s="166">
        <f t="shared" si="1020"/>
        <v>0</v>
      </c>
      <c r="BP158" s="200">
        <f t="shared" si="1059"/>
        <v>0</v>
      </c>
      <c r="BQ158" s="200">
        <f t="shared" si="1021"/>
        <v>0</v>
      </c>
      <c r="BR158" s="201">
        <f t="shared" si="1022"/>
        <v>0</v>
      </c>
      <c r="BS158" s="164">
        <v>0</v>
      </c>
      <c r="BT158" s="165">
        <v>0</v>
      </c>
      <c r="BU158" s="166">
        <f t="shared" si="1023"/>
        <v>0</v>
      </c>
      <c r="BV158" s="198">
        <v>0</v>
      </c>
      <c r="BW158" s="199">
        <v>0</v>
      </c>
      <c r="BX158" s="166">
        <f t="shared" si="1024"/>
        <v>0</v>
      </c>
      <c r="BY158" s="200">
        <f t="shared" si="1046"/>
        <v>0</v>
      </c>
      <c r="BZ158" s="200">
        <f t="shared" si="1025"/>
        <v>0</v>
      </c>
      <c r="CA158" s="201">
        <f t="shared" si="1026"/>
        <v>0</v>
      </c>
      <c r="CB158" s="164">
        <v>0</v>
      </c>
      <c r="CC158" s="165">
        <v>0</v>
      </c>
      <c r="CD158" s="166">
        <f t="shared" si="1027"/>
        <v>0</v>
      </c>
      <c r="CE158" s="198">
        <v>0</v>
      </c>
      <c r="CF158" s="199">
        <v>0</v>
      </c>
      <c r="CG158" s="166">
        <f t="shared" si="1028"/>
        <v>0</v>
      </c>
      <c r="CH158" s="200">
        <f t="shared" si="1047"/>
        <v>0</v>
      </c>
      <c r="CI158" s="200">
        <f t="shared" si="1029"/>
        <v>0</v>
      </c>
      <c r="CJ158" s="201">
        <f t="shared" si="1030"/>
        <v>0</v>
      </c>
      <c r="CK158" s="164">
        <v>0</v>
      </c>
      <c r="CL158" s="165">
        <v>0</v>
      </c>
      <c r="CM158" s="166">
        <f t="shared" si="1031"/>
        <v>0</v>
      </c>
      <c r="CN158" s="198">
        <v>0</v>
      </c>
      <c r="CO158" s="199">
        <v>0</v>
      </c>
      <c r="CP158" s="166">
        <f t="shared" si="1032"/>
        <v>0</v>
      </c>
      <c r="CQ158" s="200">
        <f t="shared" si="1048"/>
        <v>0</v>
      </c>
      <c r="CR158" s="200">
        <f t="shared" si="1033"/>
        <v>0</v>
      </c>
      <c r="CS158" s="201">
        <f t="shared" si="1034"/>
        <v>0</v>
      </c>
      <c r="CT158" s="211"/>
      <c r="CU158" s="233">
        <f t="shared" si="1049"/>
        <v>0</v>
      </c>
      <c r="CV158" s="234">
        <f t="shared" si="1035"/>
        <v>0</v>
      </c>
      <c r="CW158" s="211"/>
      <c r="CX158" s="246"/>
      <c r="CY158" s="247"/>
    </row>
    <row r="159" spans="1:103" ht="15.75" customHeight="1" thickBot="1">
      <c r="A159" s="139"/>
      <c r="B159" s="189"/>
      <c r="C159" s="190"/>
      <c r="D159" s="191"/>
      <c r="E159" s="191"/>
      <c r="F159" s="192"/>
      <c r="G159" s="189"/>
      <c r="H159" s="191"/>
      <c r="I159" s="191"/>
      <c r="J159" s="192"/>
      <c r="K159" s="191"/>
      <c r="L159" s="792"/>
      <c r="M159" s="192"/>
      <c r="N159" s="191"/>
      <c r="O159" s="191"/>
      <c r="P159" s="192"/>
      <c r="Q159" s="792"/>
      <c r="R159" s="792"/>
      <c r="S159" s="192"/>
      <c r="T159" s="206"/>
      <c r="U159" s="206"/>
      <c r="V159" s="207"/>
      <c r="W159" s="593">
        <f t="shared" ref="W159:W220" si="1060">IFERROR(T159-Q159,0)</f>
        <v>0</v>
      </c>
      <c r="X159" s="593">
        <f t="shared" ref="X159:X220" si="1061">IFERROR(U159-R159,0)</f>
        <v>0</v>
      </c>
      <c r="Y159" s="593">
        <f t="shared" ref="Y159:Y220" si="1062">IFERROR(V159-S159,0)</f>
        <v>0</v>
      </c>
      <c r="Z159" s="191"/>
      <c r="AA159" s="191"/>
      <c r="AB159" s="192"/>
      <c r="AC159" s="191"/>
      <c r="AD159" s="191"/>
      <c r="AE159" s="192"/>
      <c r="AF159" s="206"/>
      <c r="AG159" s="206"/>
      <c r="AH159" s="207"/>
      <c r="AI159" s="191"/>
      <c r="AJ159" s="191"/>
      <c r="AK159" s="192"/>
      <c r="AL159" s="191"/>
      <c r="AM159" s="191"/>
      <c r="AN159" s="192"/>
      <c r="AO159" s="206"/>
      <c r="AP159" s="206"/>
      <c r="AQ159" s="207"/>
      <c r="AR159" s="191"/>
      <c r="AS159" s="191"/>
      <c r="AT159" s="192"/>
      <c r="AU159" s="191"/>
      <c r="AV159" s="191"/>
      <c r="AW159" s="192"/>
      <c r="AX159" s="206"/>
      <c r="AY159" s="206"/>
      <c r="AZ159" s="207"/>
      <c r="BA159" s="191"/>
      <c r="BB159" s="191"/>
      <c r="BC159" s="192"/>
      <c r="BD159" s="191"/>
      <c r="BE159" s="191"/>
      <c r="BF159" s="192"/>
      <c r="BG159" s="206"/>
      <c r="BH159" s="206"/>
      <c r="BI159" s="207"/>
      <c r="BJ159" s="191"/>
      <c r="BK159" s="191"/>
      <c r="BL159" s="192"/>
      <c r="BM159" s="191"/>
      <c r="BN159" s="191"/>
      <c r="BO159" s="192"/>
      <c r="BP159" s="206"/>
      <c r="BQ159" s="206"/>
      <c r="BR159" s="207"/>
      <c r="BS159" s="191"/>
      <c r="BT159" s="191"/>
      <c r="BU159" s="192"/>
      <c r="BV159" s="191"/>
      <c r="BW159" s="191"/>
      <c r="BX159" s="192"/>
      <c r="BY159" s="206"/>
      <c r="BZ159" s="206"/>
      <c r="CA159" s="207"/>
      <c r="CB159" s="191"/>
      <c r="CC159" s="191"/>
      <c r="CD159" s="192"/>
      <c r="CE159" s="191"/>
      <c r="CF159" s="191"/>
      <c r="CG159" s="192"/>
      <c r="CH159" s="206"/>
      <c r="CI159" s="206"/>
      <c r="CJ159" s="207"/>
      <c r="CK159" s="191"/>
      <c r="CL159" s="191"/>
      <c r="CM159" s="192"/>
      <c r="CN159" s="191"/>
      <c r="CO159" s="191"/>
      <c r="CP159" s="192"/>
      <c r="CQ159" s="206"/>
      <c r="CR159" s="206"/>
      <c r="CS159" s="207"/>
      <c r="CT159" s="232"/>
      <c r="CU159" s="191"/>
      <c r="CV159" s="191"/>
      <c r="CW159" s="232"/>
      <c r="CX159" s="248"/>
      <c r="CY159" s="248"/>
    </row>
    <row r="160" spans="1:103" ht="15.75" customHeight="1">
      <c r="A160" s="138"/>
      <c r="B160" s="1065" t="s">
        <v>273</v>
      </c>
      <c r="C160" s="1062" t="s">
        <v>274</v>
      </c>
      <c r="D160" s="1009" t="str">
        <f>AFEstatPref</f>
        <v>Historical</v>
      </c>
      <c r="E160" s="1010"/>
      <c r="F160" s="1011"/>
      <c r="G160" s="1041" t="str">
        <f>AFEstatSlc</f>
        <v>Proposed Original</v>
      </c>
      <c r="H160" s="1015"/>
      <c r="I160" s="1015"/>
      <c r="J160" s="1042"/>
      <c r="K160" s="1020" t="s">
        <v>275</v>
      </c>
      <c r="L160" s="1020"/>
      <c r="M160" s="1039"/>
      <c r="N160" s="1009" t="str">
        <f>AFEstatPref</f>
        <v>Historical</v>
      </c>
      <c r="O160" s="1010"/>
      <c r="P160" s="1011"/>
      <c r="Q160" s="1015" t="str">
        <f>AFEstatSlc</f>
        <v>Proposed Original</v>
      </c>
      <c r="R160" s="1015"/>
      <c r="S160" s="1016"/>
      <c r="T160" s="1019" t="s">
        <v>275</v>
      </c>
      <c r="U160" s="1020"/>
      <c r="V160" s="1021"/>
      <c r="W160" s="593">
        <f t="shared" si="1060"/>
        <v>0</v>
      </c>
      <c r="X160" s="593">
        <f t="shared" si="1061"/>
        <v>0</v>
      </c>
      <c r="Y160" s="593">
        <f t="shared" si="1062"/>
        <v>0</v>
      </c>
      <c r="Z160" s="1009" t="str">
        <f>AFEstatPref</f>
        <v>Historical</v>
      </c>
      <c r="AA160" s="1010"/>
      <c r="AB160" s="1011"/>
      <c r="AC160" s="1015" t="str">
        <f>AFEstatSlc</f>
        <v>Proposed Original</v>
      </c>
      <c r="AD160" s="1015"/>
      <c r="AE160" s="1016"/>
      <c r="AF160" s="1019" t="s">
        <v>275</v>
      </c>
      <c r="AG160" s="1020"/>
      <c r="AH160" s="1021"/>
      <c r="AI160" s="1009" t="str">
        <f>AFEstatPref</f>
        <v>Historical</v>
      </c>
      <c r="AJ160" s="1010"/>
      <c r="AK160" s="1011"/>
      <c r="AL160" s="1015" t="str">
        <f>AFEstatSlc</f>
        <v>Proposed Original</v>
      </c>
      <c r="AM160" s="1015"/>
      <c r="AN160" s="1016"/>
      <c r="AO160" s="1019" t="s">
        <v>275</v>
      </c>
      <c r="AP160" s="1020"/>
      <c r="AQ160" s="1021"/>
      <c r="AR160" s="1009" t="str">
        <f>AFEstatPref</f>
        <v>Historical</v>
      </c>
      <c r="AS160" s="1010"/>
      <c r="AT160" s="1011"/>
      <c r="AU160" s="1015" t="str">
        <f>AFEstatSlc</f>
        <v>Proposed Original</v>
      </c>
      <c r="AV160" s="1015"/>
      <c r="AW160" s="1016"/>
      <c r="AX160" s="1019" t="s">
        <v>275</v>
      </c>
      <c r="AY160" s="1020"/>
      <c r="AZ160" s="1021"/>
      <c r="BA160" s="1009" t="str">
        <f>AFEstatPref</f>
        <v>Historical</v>
      </c>
      <c r="BB160" s="1010"/>
      <c r="BC160" s="1011"/>
      <c r="BD160" s="1015" t="str">
        <f>AFEstatSlc</f>
        <v>Proposed Original</v>
      </c>
      <c r="BE160" s="1015"/>
      <c r="BF160" s="1016"/>
      <c r="BG160" s="1019" t="s">
        <v>275</v>
      </c>
      <c r="BH160" s="1020"/>
      <c r="BI160" s="1021"/>
      <c r="BJ160" s="1009" t="str">
        <f>AFEstatPref</f>
        <v>Historical</v>
      </c>
      <c r="BK160" s="1010"/>
      <c r="BL160" s="1011"/>
      <c r="BM160" s="1015" t="str">
        <f>AFEstatSlc</f>
        <v>Proposed Original</v>
      </c>
      <c r="BN160" s="1015"/>
      <c r="BO160" s="1016"/>
      <c r="BP160" s="1019" t="s">
        <v>275</v>
      </c>
      <c r="BQ160" s="1020"/>
      <c r="BR160" s="1021"/>
      <c r="BS160" s="1009" t="str">
        <f>AFEstatPref</f>
        <v>Historical</v>
      </c>
      <c r="BT160" s="1010"/>
      <c r="BU160" s="1011"/>
      <c r="BV160" s="1015" t="str">
        <f>AFEstatSlc</f>
        <v>Proposed Original</v>
      </c>
      <c r="BW160" s="1015"/>
      <c r="BX160" s="1016"/>
      <c r="BY160" s="1019" t="s">
        <v>275</v>
      </c>
      <c r="BZ160" s="1020"/>
      <c r="CA160" s="1021"/>
      <c r="CB160" s="1009" t="str">
        <f>AFEstatPref</f>
        <v>Historical</v>
      </c>
      <c r="CC160" s="1010"/>
      <c r="CD160" s="1011"/>
      <c r="CE160" s="1015" t="str">
        <f>AFEstatSlc</f>
        <v>Proposed Original</v>
      </c>
      <c r="CF160" s="1015"/>
      <c r="CG160" s="1016"/>
      <c r="CH160" s="1019" t="s">
        <v>275</v>
      </c>
      <c r="CI160" s="1020"/>
      <c r="CJ160" s="1021"/>
      <c r="CK160" s="1009" t="str">
        <f>AFEstatPref</f>
        <v>Historical</v>
      </c>
      <c r="CL160" s="1010"/>
      <c r="CM160" s="1011"/>
      <c r="CN160" s="1015" t="str">
        <f>AFEstatSlc</f>
        <v>Proposed Original</v>
      </c>
      <c r="CO160" s="1015"/>
      <c r="CP160" s="1016"/>
      <c r="CQ160" s="1019" t="s">
        <v>275</v>
      </c>
      <c r="CR160" s="1020"/>
      <c r="CS160" s="1021"/>
      <c r="CT160" s="214"/>
      <c r="CU160" s="1051" t="s">
        <v>276</v>
      </c>
      <c r="CV160" s="1052"/>
      <c r="CW160" s="214"/>
      <c r="CX160" s="1060" t="s">
        <v>277</v>
      </c>
      <c r="CY160" s="1057" t="s">
        <v>278</v>
      </c>
    </row>
    <row r="161" spans="1:103" ht="15.75" customHeight="1" thickBot="1">
      <c r="A161" s="139"/>
      <c r="B161" s="1059"/>
      <c r="C161" s="1063"/>
      <c r="D161" s="1012"/>
      <c r="E161" s="1013"/>
      <c r="F161" s="1014"/>
      <c r="G161" s="1043"/>
      <c r="H161" s="1017"/>
      <c r="I161" s="1017"/>
      <c r="J161" s="1044"/>
      <c r="K161" s="1023"/>
      <c r="L161" s="1023"/>
      <c r="M161" s="1040"/>
      <c r="N161" s="1012"/>
      <c r="O161" s="1013"/>
      <c r="P161" s="1014"/>
      <c r="Q161" s="1017"/>
      <c r="R161" s="1017"/>
      <c r="S161" s="1018"/>
      <c r="T161" s="1022"/>
      <c r="U161" s="1023"/>
      <c r="V161" s="1024"/>
      <c r="W161" s="593">
        <f t="shared" si="1060"/>
        <v>0</v>
      </c>
      <c r="X161" s="593">
        <f t="shared" si="1061"/>
        <v>0</v>
      </c>
      <c r="Y161" s="593">
        <f t="shared" si="1062"/>
        <v>0</v>
      </c>
      <c r="Z161" s="1012"/>
      <c r="AA161" s="1013"/>
      <c r="AB161" s="1014"/>
      <c r="AC161" s="1017"/>
      <c r="AD161" s="1017"/>
      <c r="AE161" s="1018"/>
      <c r="AF161" s="1022"/>
      <c r="AG161" s="1023"/>
      <c r="AH161" s="1024"/>
      <c r="AI161" s="1012"/>
      <c r="AJ161" s="1013"/>
      <c r="AK161" s="1014"/>
      <c r="AL161" s="1017"/>
      <c r="AM161" s="1017"/>
      <c r="AN161" s="1018"/>
      <c r="AO161" s="1022"/>
      <c r="AP161" s="1023"/>
      <c r="AQ161" s="1024"/>
      <c r="AR161" s="1012"/>
      <c r="AS161" s="1013"/>
      <c r="AT161" s="1014"/>
      <c r="AU161" s="1017"/>
      <c r="AV161" s="1017"/>
      <c r="AW161" s="1018"/>
      <c r="AX161" s="1022"/>
      <c r="AY161" s="1023"/>
      <c r="AZ161" s="1024"/>
      <c r="BA161" s="1012"/>
      <c r="BB161" s="1013"/>
      <c r="BC161" s="1014"/>
      <c r="BD161" s="1017"/>
      <c r="BE161" s="1017"/>
      <c r="BF161" s="1018"/>
      <c r="BG161" s="1022"/>
      <c r="BH161" s="1023"/>
      <c r="BI161" s="1024"/>
      <c r="BJ161" s="1012"/>
      <c r="BK161" s="1013"/>
      <c r="BL161" s="1014"/>
      <c r="BM161" s="1017"/>
      <c r="BN161" s="1017"/>
      <c r="BO161" s="1018"/>
      <c r="BP161" s="1022"/>
      <c r="BQ161" s="1023"/>
      <c r="BR161" s="1024"/>
      <c r="BS161" s="1012"/>
      <c r="BT161" s="1013"/>
      <c r="BU161" s="1014"/>
      <c r="BV161" s="1017"/>
      <c r="BW161" s="1017"/>
      <c r="BX161" s="1018"/>
      <c r="BY161" s="1022"/>
      <c r="BZ161" s="1023"/>
      <c r="CA161" s="1024"/>
      <c r="CB161" s="1012"/>
      <c r="CC161" s="1013"/>
      <c r="CD161" s="1014"/>
      <c r="CE161" s="1017"/>
      <c r="CF161" s="1017"/>
      <c r="CG161" s="1018"/>
      <c r="CH161" s="1022"/>
      <c r="CI161" s="1023"/>
      <c r="CJ161" s="1024"/>
      <c r="CK161" s="1012"/>
      <c r="CL161" s="1013"/>
      <c r="CM161" s="1014"/>
      <c r="CN161" s="1017"/>
      <c r="CO161" s="1017"/>
      <c r="CP161" s="1018"/>
      <c r="CQ161" s="1022"/>
      <c r="CR161" s="1023"/>
      <c r="CS161" s="1024"/>
      <c r="CT161" s="139"/>
      <c r="CU161" s="215" t="s">
        <v>279</v>
      </c>
      <c r="CV161" s="216" t="s">
        <v>280</v>
      </c>
      <c r="CW161" s="139"/>
      <c r="CX161" s="1059"/>
      <c r="CY161" s="1056"/>
    </row>
    <row r="162" spans="1:103" ht="15.75" customHeight="1">
      <c r="A162" s="138"/>
      <c r="B162" s="149">
        <v>15</v>
      </c>
      <c r="C162" s="150" t="s">
        <v>299</v>
      </c>
      <c r="D162" s="151" t="s">
        <v>283</v>
      </c>
      <c r="E162" s="152" t="s">
        <v>284</v>
      </c>
      <c r="F162" s="153">
        <f>SUM(F163:F172)</f>
        <v>0</v>
      </c>
      <c r="G162" s="154" t="s">
        <v>285</v>
      </c>
      <c r="H162" s="152" t="s">
        <v>283</v>
      </c>
      <c r="I162" s="152" t="s">
        <v>284</v>
      </c>
      <c r="J162" s="153">
        <f>SUM(J163:J172)</f>
        <v>0</v>
      </c>
      <c r="K162" s="151" t="s">
        <v>283</v>
      </c>
      <c r="L162" s="787" t="s">
        <v>284</v>
      </c>
      <c r="M162" s="153">
        <f>SUM(M163:M172)</f>
        <v>0</v>
      </c>
      <c r="N162" s="151" t="s">
        <v>283</v>
      </c>
      <c r="O162" s="152" t="s">
        <v>284</v>
      </c>
      <c r="P162" s="153">
        <f>SUM(P163:P172)</f>
        <v>0</v>
      </c>
      <c r="Q162" s="787" t="s">
        <v>283</v>
      </c>
      <c r="R162" s="787" t="s">
        <v>284</v>
      </c>
      <c r="S162" s="153">
        <f>SUM(S163:S172)</f>
        <v>0</v>
      </c>
      <c r="T162" s="204" t="s">
        <v>283</v>
      </c>
      <c r="U162" s="205" t="s">
        <v>284</v>
      </c>
      <c r="V162" s="153">
        <f>SUM(V163:V172)</f>
        <v>0</v>
      </c>
      <c r="W162" s="593">
        <f t="shared" si="1060"/>
        <v>0</v>
      </c>
      <c r="X162" s="593">
        <f t="shared" si="1061"/>
        <v>0</v>
      </c>
      <c r="Y162" s="593">
        <f t="shared" si="1062"/>
        <v>0</v>
      </c>
      <c r="Z162" s="151" t="s">
        <v>283</v>
      </c>
      <c r="AA162" s="152" t="s">
        <v>284</v>
      </c>
      <c r="AB162" s="153">
        <f>SUM(AB163:AB172)</f>
        <v>0</v>
      </c>
      <c r="AC162" s="152" t="s">
        <v>283</v>
      </c>
      <c r="AD162" s="152" t="s">
        <v>284</v>
      </c>
      <c r="AE162" s="153">
        <f>SUM(AE163:AE172)</f>
        <v>0</v>
      </c>
      <c r="AF162" s="204" t="s">
        <v>283</v>
      </c>
      <c r="AG162" s="205" t="s">
        <v>284</v>
      </c>
      <c r="AH162" s="153">
        <f>SUM(AH163:AH172)</f>
        <v>0</v>
      </c>
      <c r="AI162" s="151" t="s">
        <v>283</v>
      </c>
      <c r="AJ162" s="152" t="s">
        <v>284</v>
      </c>
      <c r="AK162" s="153">
        <f>SUM(AK163:AK172)</f>
        <v>0</v>
      </c>
      <c r="AL162" s="152" t="s">
        <v>283</v>
      </c>
      <c r="AM162" s="152" t="s">
        <v>284</v>
      </c>
      <c r="AN162" s="153">
        <f>SUM(AN163:AN172)</f>
        <v>0</v>
      </c>
      <c r="AO162" s="204" t="s">
        <v>283</v>
      </c>
      <c r="AP162" s="205" t="s">
        <v>284</v>
      </c>
      <c r="AQ162" s="153">
        <f>SUM(AQ163:AQ172)</f>
        <v>0</v>
      </c>
      <c r="AR162" s="151" t="s">
        <v>283</v>
      </c>
      <c r="AS162" s="152" t="s">
        <v>284</v>
      </c>
      <c r="AT162" s="153">
        <f>SUM(AT163:AT172)</f>
        <v>0</v>
      </c>
      <c r="AU162" s="152" t="s">
        <v>283</v>
      </c>
      <c r="AV162" s="152" t="s">
        <v>284</v>
      </c>
      <c r="AW162" s="153">
        <f>SUM(AW163:AW172)</f>
        <v>0</v>
      </c>
      <c r="AX162" s="204" t="s">
        <v>283</v>
      </c>
      <c r="AY162" s="205" t="s">
        <v>284</v>
      </c>
      <c r="AZ162" s="153">
        <f>SUM(AZ163:AZ172)</f>
        <v>0</v>
      </c>
      <c r="BA162" s="151" t="s">
        <v>283</v>
      </c>
      <c r="BB162" s="152" t="s">
        <v>284</v>
      </c>
      <c r="BC162" s="153">
        <f>SUM(BC163:BC172)</f>
        <v>0</v>
      </c>
      <c r="BD162" s="152" t="s">
        <v>283</v>
      </c>
      <c r="BE162" s="152" t="s">
        <v>284</v>
      </c>
      <c r="BF162" s="153">
        <f>SUM(BF163:BF172)</f>
        <v>0</v>
      </c>
      <c r="BG162" s="204" t="s">
        <v>283</v>
      </c>
      <c r="BH162" s="205" t="s">
        <v>284</v>
      </c>
      <c r="BI162" s="153">
        <f>SUM(BI163:BI172)</f>
        <v>0</v>
      </c>
      <c r="BJ162" s="151" t="s">
        <v>283</v>
      </c>
      <c r="BK162" s="152" t="s">
        <v>284</v>
      </c>
      <c r="BL162" s="153">
        <f>SUM(BL163:BL172)</f>
        <v>0</v>
      </c>
      <c r="BM162" s="152" t="s">
        <v>283</v>
      </c>
      <c r="BN162" s="152" t="s">
        <v>284</v>
      </c>
      <c r="BO162" s="153">
        <f>SUM(BO163:BO172)</f>
        <v>0</v>
      </c>
      <c r="BP162" s="204" t="s">
        <v>283</v>
      </c>
      <c r="BQ162" s="205" t="s">
        <v>284</v>
      </c>
      <c r="BR162" s="153">
        <f>SUM(BR163:BR172)</f>
        <v>0</v>
      </c>
      <c r="BS162" s="151" t="s">
        <v>283</v>
      </c>
      <c r="BT162" s="152" t="s">
        <v>284</v>
      </c>
      <c r="BU162" s="153">
        <f>SUM(BU163:BU172)</f>
        <v>0</v>
      </c>
      <c r="BV162" s="152" t="s">
        <v>283</v>
      </c>
      <c r="BW162" s="152" t="s">
        <v>284</v>
      </c>
      <c r="BX162" s="153">
        <f>SUM(BX163:BX172)</f>
        <v>0</v>
      </c>
      <c r="BY162" s="204" t="s">
        <v>283</v>
      </c>
      <c r="BZ162" s="205" t="s">
        <v>284</v>
      </c>
      <c r="CA162" s="153">
        <f>SUM(CA163:CA172)</f>
        <v>0</v>
      </c>
      <c r="CB162" s="151" t="s">
        <v>283</v>
      </c>
      <c r="CC162" s="152" t="s">
        <v>284</v>
      </c>
      <c r="CD162" s="153">
        <f>SUM(CD163:CD172)</f>
        <v>0</v>
      </c>
      <c r="CE162" s="152" t="s">
        <v>283</v>
      </c>
      <c r="CF162" s="152" t="s">
        <v>284</v>
      </c>
      <c r="CG162" s="153">
        <f>SUM(CG163:CG172)</f>
        <v>0</v>
      </c>
      <c r="CH162" s="204" t="s">
        <v>283</v>
      </c>
      <c r="CI162" s="205" t="s">
        <v>284</v>
      </c>
      <c r="CJ162" s="153">
        <f>SUM(CJ163:CJ172)</f>
        <v>0</v>
      </c>
      <c r="CK162" s="151" t="s">
        <v>283</v>
      </c>
      <c r="CL162" s="152" t="s">
        <v>284</v>
      </c>
      <c r="CM162" s="153">
        <f>SUM(CM163:CM172)</f>
        <v>0</v>
      </c>
      <c r="CN162" s="152" t="s">
        <v>283</v>
      </c>
      <c r="CO162" s="152" t="s">
        <v>284</v>
      </c>
      <c r="CP162" s="153">
        <f>SUM(CP163:CP172)</f>
        <v>0</v>
      </c>
      <c r="CQ162" s="204" t="s">
        <v>283</v>
      </c>
      <c r="CR162" s="205" t="s">
        <v>284</v>
      </c>
      <c r="CS162" s="153">
        <f>SUM(CS163:CS172)</f>
        <v>0</v>
      </c>
      <c r="CT162" s="196"/>
      <c r="CU162" s="221"/>
      <c r="CV162" s="243"/>
      <c r="CW162" s="196"/>
      <c r="CX162" s="244"/>
      <c r="CY162" s="245"/>
    </row>
    <row r="163" spans="1:103" ht="15.75" customHeight="1">
      <c r="A163" s="185"/>
      <c r="B163" s="156"/>
      <c r="C163" s="258" t="s">
        <v>287</v>
      </c>
      <c r="D163" s="158">
        <f t="shared" ref="D163:D172" si="1063">N163+Z163+AI163+AR163+BS163</f>
        <v>0</v>
      </c>
      <c r="E163" s="159">
        <f>IFERROR(F163/D163,)</f>
        <v>0</v>
      </c>
      <c r="F163" s="160">
        <f>P163+AB163+AK163+AT163+BU163</f>
        <v>0</v>
      </c>
      <c r="G163" s="179"/>
      <c r="H163" s="159">
        <f>Q163+AC163+AL163+AU163+BV163</f>
        <v>0</v>
      </c>
      <c r="I163" s="159">
        <f>IFERROR(J163/H163,)</f>
        <v>0</v>
      </c>
      <c r="J163" s="160">
        <f t="shared" ref="J163:J172" si="1064">S163+AE163+AN163+AW163+BX163</f>
        <v>0</v>
      </c>
      <c r="K163" s="159">
        <f t="shared" ref="K163:K172" si="1065">T163+AF163+AO163+AX163+BY163</f>
        <v>0</v>
      </c>
      <c r="L163" s="291">
        <f>IFERROR(M163/K163,)</f>
        <v>0</v>
      </c>
      <c r="M163" s="160">
        <f t="shared" ref="M163:M172" si="1066">V163+AH163+AQ163+AZ163+CA163</f>
        <v>0</v>
      </c>
      <c r="N163" s="159">
        <v>0</v>
      </c>
      <c r="O163" s="159"/>
      <c r="P163" s="160">
        <f t="shared" ref="P163:P172" si="1067">N163*O163</f>
        <v>0</v>
      </c>
      <c r="Q163" s="291">
        <v>0</v>
      </c>
      <c r="R163" s="291">
        <v>0</v>
      </c>
      <c r="S163" s="160">
        <f t="shared" ref="S163:S172" si="1068">Q163*R163</f>
        <v>0</v>
      </c>
      <c r="T163" s="159">
        <f>Q163</f>
        <v>0</v>
      </c>
      <c r="U163" s="159">
        <f t="shared" ref="U163:U172" si="1069">R163</f>
        <v>0</v>
      </c>
      <c r="V163" s="160">
        <f t="shared" ref="V163:V172" si="1070">T163*U163</f>
        <v>0</v>
      </c>
      <c r="W163" s="593">
        <f t="shared" si="1060"/>
        <v>0</v>
      </c>
      <c r="X163" s="593">
        <f t="shared" si="1061"/>
        <v>0</v>
      </c>
      <c r="Y163" s="593">
        <f t="shared" si="1062"/>
        <v>0</v>
      </c>
      <c r="Z163" s="159">
        <v>0</v>
      </c>
      <c r="AA163" s="159">
        <v>0</v>
      </c>
      <c r="AB163" s="160">
        <f t="shared" ref="AB163:AB172" si="1071">Z163*AA163</f>
        <v>0</v>
      </c>
      <c r="AC163" s="159">
        <v>0</v>
      </c>
      <c r="AD163" s="159">
        <v>0</v>
      </c>
      <c r="AE163" s="160">
        <f t="shared" ref="AE163:AE172" si="1072">AC163*AD163</f>
        <v>0</v>
      </c>
      <c r="AF163" s="159">
        <f>AC163</f>
        <v>0</v>
      </c>
      <c r="AG163" s="159">
        <f t="shared" ref="AG163:AG172" si="1073">U163</f>
        <v>0</v>
      </c>
      <c r="AH163" s="160">
        <f t="shared" ref="AH163:AH172" si="1074">AF163*AG163</f>
        <v>0</v>
      </c>
      <c r="AI163" s="159">
        <v>0</v>
      </c>
      <c r="AJ163" s="159">
        <v>0</v>
      </c>
      <c r="AK163" s="160">
        <f t="shared" ref="AK163:AK172" si="1075">AI163*AJ163</f>
        <v>0</v>
      </c>
      <c r="AL163" s="159">
        <v>0</v>
      </c>
      <c r="AM163" s="159">
        <v>0</v>
      </c>
      <c r="AN163" s="160">
        <f t="shared" ref="AN163:AN172" si="1076">AL163*AM163</f>
        <v>0</v>
      </c>
      <c r="AO163" s="159">
        <f>AL163</f>
        <v>0</v>
      </c>
      <c r="AP163" s="159">
        <f t="shared" ref="AP163:AP172" si="1077">AG163</f>
        <v>0</v>
      </c>
      <c r="AQ163" s="160">
        <f t="shared" ref="AQ163:AQ172" si="1078">AO163*AP163</f>
        <v>0</v>
      </c>
      <c r="AR163" s="159">
        <v>0</v>
      </c>
      <c r="AS163" s="159">
        <v>0</v>
      </c>
      <c r="AT163" s="160">
        <f t="shared" ref="AT163:AT172" si="1079">AR163*AS163</f>
        <v>0</v>
      </c>
      <c r="AU163" s="159">
        <v>0</v>
      </c>
      <c r="AV163" s="159">
        <v>0</v>
      </c>
      <c r="AW163" s="160">
        <f t="shared" ref="AW163:AW172" si="1080">AU163*AV163</f>
        <v>0</v>
      </c>
      <c r="AX163" s="159">
        <f>AU163</f>
        <v>0</v>
      </c>
      <c r="AY163" s="159">
        <f t="shared" ref="AY163:AY172" si="1081">AP163</f>
        <v>0</v>
      </c>
      <c r="AZ163" s="160">
        <f t="shared" ref="AZ163:AZ172" si="1082">AX163*AY163</f>
        <v>0</v>
      </c>
      <c r="BA163" s="159">
        <v>0</v>
      </c>
      <c r="BB163" s="159">
        <v>0</v>
      </c>
      <c r="BC163" s="160">
        <f t="shared" ref="BC163:BC172" si="1083">BA163*BB163</f>
        <v>0</v>
      </c>
      <c r="BD163" s="159">
        <v>0</v>
      </c>
      <c r="BE163" s="159">
        <v>0</v>
      </c>
      <c r="BF163" s="160">
        <f t="shared" ref="BF163:BF172" si="1084">BD163*BE163</f>
        <v>0</v>
      </c>
      <c r="BG163" s="159">
        <f>BD163</f>
        <v>0</v>
      </c>
      <c r="BH163" s="159">
        <f t="shared" ref="BH163:BH172" si="1085">BE163</f>
        <v>0</v>
      </c>
      <c r="BI163" s="160">
        <f t="shared" ref="BI163:BI172" si="1086">BG163*BH163</f>
        <v>0</v>
      </c>
      <c r="BJ163" s="159">
        <v>0</v>
      </c>
      <c r="BK163" s="159">
        <v>0</v>
      </c>
      <c r="BL163" s="160">
        <f t="shared" ref="BL163:BL172" si="1087">BJ163*BK163</f>
        <v>0</v>
      </c>
      <c r="BM163" s="159">
        <v>0</v>
      </c>
      <c r="BN163" s="159">
        <v>0</v>
      </c>
      <c r="BO163" s="160">
        <f t="shared" ref="BO163:BO172" si="1088">BM163*BN163</f>
        <v>0</v>
      </c>
      <c r="BP163" s="159">
        <f>BM163</f>
        <v>0</v>
      </c>
      <c r="BQ163" s="159">
        <f t="shared" ref="BQ163:BQ172" si="1089">BH163</f>
        <v>0</v>
      </c>
      <c r="BR163" s="160">
        <f t="shared" ref="BR163:BR172" si="1090">BP163*BQ163</f>
        <v>0</v>
      </c>
      <c r="BS163" s="159">
        <v>0</v>
      </c>
      <c r="BT163" s="159">
        <v>0</v>
      </c>
      <c r="BU163" s="160">
        <f t="shared" ref="BU163:BU172" si="1091">BS163*BT163</f>
        <v>0</v>
      </c>
      <c r="BV163" s="159">
        <v>0</v>
      </c>
      <c r="BW163" s="159">
        <v>0</v>
      </c>
      <c r="BX163" s="160">
        <f t="shared" ref="BX163:BX172" si="1092">BV163*BW163</f>
        <v>0</v>
      </c>
      <c r="BY163" s="159">
        <f>BV163</f>
        <v>0</v>
      </c>
      <c r="BZ163" s="159">
        <f t="shared" ref="BZ163:BZ172" si="1093">BW163</f>
        <v>0</v>
      </c>
      <c r="CA163" s="160">
        <f t="shared" ref="CA163:CA172" si="1094">BY163*BZ163</f>
        <v>0</v>
      </c>
      <c r="CB163" s="159">
        <v>0</v>
      </c>
      <c r="CC163" s="159">
        <v>0</v>
      </c>
      <c r="CD163" s="160">
        <f t="shared" ref="CD163:CD172" si="1095">CB163*CC163</f>
        <v>0</v>
      </c>
      <c r="CE163" s="159">
        <v>0</v>
      </c>
      <c r="CF163" s="159">
        <v>0</v>
      </c>
      <c r="CG163" s="160">
        <f t="shared" ref="CG163:CG172" si="1096">CE163*CF163</f>
        <v>0</v>
      </c>
      <c r="CH163" s="159">
        <f>CE163</f>
        <v>0</v>
      </c>
      <c r="CI163" s="159">
        <f t="shared" ref="CI163:CI172" si="1097">CF163</f>
        <v>0</v>
      </c>
      <c r="CJ163" s="160">
        <f t="shared" ref="CJ163:CJ172" si="1098">CH163*CI163</f>
        <v>0</v>
      </c>
      <c r="CK163" s="159">
        <v>0</v>
      </c>
      <c r="CL163" s="159">
        <v>0</v>
      </c>
      <c r="CM163" s="160">
        <f t="shared" ref="CM163:CM172" si="1099">CK163*CL163</f>
        <v>0</v>
      </c>
      <c r="CN163" s="159">
        <v>0</v>
      </c>
      <c r="CO163" s="159">
        <v>0</v>
      </c>
      <c r="CP163" s="160">
        <f t="shared" ref="CP163:CP172" si="1100">CN163*CO163</f>
        <v>0</v>
      </c>
      <c r="CQ163" s="159">
        <f>CN163</f>
        <v>0</v>
      </c>
      <c r="CR163" s="159">
        <f t="shared" ref="CR163:CR172" si="1101">CO163</f>
        <v>0</v>
      </c>
      <c r="CS163" s="160">
        <f t="shared" ref="CS163:CS172" si="1102">CQ163*CR163</f>
        <v>0</v>
      </c>
      <c r="CT163" s="230"/>
      <c r="CU163" s="226">
        <f>K163-H163</f>
        <v>0</v>
      </c>
      <c r="CV163" s="227">
        <f t="shared" ref="CV163:CV172" si="1103">L163-I163</f>
        <v>0</v>
      </c>
      <c r="CW163" s="230"/>
      <c r="CX163" s="228"/>
      <c r="CY163" s="229"/>
    </row>
    <row r="164" spans="1:103" ht="15.75" hidden="1" customHeight="1">
      <c r="A164" s="185"/>
      <c r="B164" s="156"/>
      <c r="C164" s="185"/>
      <c r="D164" s="158">
        <f t="shared" si="1063"/>
        <v>1</v>
      </c>
      <c r="E164" s="159">
        <f t="shared" ref="E164:E172" si="1104">IFERROR(F164/D164,)</f>
        <v>0</v>
      </c>
      <c r="F164" s="160">
        <f t="shared" ref="F164:F172" si="1105">P164+AB164+AK164+AT164+BU164</f>
        <v>0</v>
      </c>
      <c r="G164" s="161"/>
      <c r="H164" s="159">
        <f t="shared" ref="H164:H172" si="1106">Q164+AC164+AL164+AU164+BV164</f>
        <v>0</v>
      </c>
      <c r="I164" s="159">
        <f t="shared" ref="I164:I172" si="1107">IFERROR(J164/H164,)</f>
        <v>0</v>
      </c>
      <c r="J164" s="160">
        <f t="shared" si="1064"/>
        <v>0</v>
      </c>
      <c r="K164" s="159">
        <f t="shared" si="1065"/>
        <v>0</v>
      </c>
      <c r="L164" s="291">
        <f t="shared" ref="L164:L172" si="1108">IFERROR(M164/K164,)</f>
        <v>0</v>
      </c>
      <c r="M164" s="160">
        <f t="shared" si="1066"/>
        <v>0</v>
      </c>
      <c r="N164" s="159">
        <v>1</v>
      </c>
      <c r="O164" s="159"/>
      <c r="P164" s="160">
        <f t="shared" si="1067"/>
        <v>0</v>
      </c>
      <c r="Q164" s="291">
        <v>0</v>
      </c>
      <c r="R164" s="291">
        <v>0</v>
      </c>
      <c r="S164" s="160">
        <f t="shared" si="1068"/>
        <v>0</v>
      </c>
      <c r="T164" s="159">
        <f>Q164</f>
        <v>0</v>
      </c>
      <c r="U164" s="607">
        <f>R164*60%</f>
        <v>0</v>
      </c>
      <c r="V164" s="160">
        <f t="shared" si="1070"/>
        <v>0</v>
      </c>
      <c r="W164" s="593">
        <f t="shared" si="1060"/>
        <v>0</v>
      </c>
      <c r="X164" s="593">
        <f t="shared" si="1061"/>
        <v>0</v>
      </c>
      <c r="Y164" s="593">
        <f t="shared" si="1062"/>
        <v>0</v>
      </c>
      <c r="Z164" s="159">
        <v>0</v>
      </c>
      <c r="AA164" s="159">
        <v>0</v>
      </c>
      <c r="AB164" s="160">
        <f t="shared" si="1071"/>
        <v>0</v>
      </c>
      <c r="AC164" s="159">
        <v>0</v>
      </c>
      <c r="AD164" s="159">
        <v>0</v>
      </c>
      <c r="AE164" s="160">
        <f t="shared" si="1072"/>
        <v>0</v>
      </c>
      <c r="AF164" s="159">
        <f t="shared" ref="AF164:AF172" si="1109">AC164</f>
        <v>0</v>
      </c>
      <c r="AG164" s="159">
        <f t="shared" si="1073"/>
        <v>0</v>
      </c>
      <c r="AH164" s="160">
        <f t="shared" si="1074"/>
        <v>0</v>
      </c>
      <c r="AI164" s="159">
        <v>0</v>
      </c>
      <c r="AJ164" s="159">
        <v>0</v>
      </c>
      <c r="AK164" s="160">
        <f t="shared" si="1075"/>
        <v>0</v>
      </c>
      <c r="AL164" s="159">
        <v>0</v>
      </c>
      <c r="AM164" s="159">
        <v>0</v>
      </c>
      <c r="AN164" s="160">
        <f t="shared" si="1076"/>
        <v>0</v>
      </c>
      <c r="AO164" s="159">
        <f t="shared" ref="AO164:AO172" si="1110">AL164</f>
        <v>0</v>
      </c>
      <c r="AP164" s="159">
        <f t="shared" si="1077"/>
        <v>0</v>
      </c>
      <c r="AQ164" s="160">
        <f t="shared" si="1078"/>
        <v>0</v>
      </c>
      <c r="AR164" s="159">
        <v>0</v>
      </c>
      <c r="AS164" s="159">
        <v>0</v>
      </c>
      <c r="AT164" s="160">
        <f t="shared" si="1079"/>
        <v>0</v>
      </c>
      <c r="AU164" s="159">
        <v>0</v>
      </c>
      <c r="AV164" s="159">
        <v>0</v>
      </c>
      <c r="AW164" s="160">
        <f t="shared" si="1080"/>
        <v>0</v>
      </c>
      <c r="AX164" s="159">
        <f t="shared" ref="AX164:AX172" si="1111">AU164</f>
        <v>0</v>
      </c>
      <c r="AY164" s="159">
        <f t="shared" si="1081"/>
        <v>0</v>
      </c>
      <c r="AZ164" s="160">
        <f t="shared" si="1082"/>
        <v>0</v>
      </c>
      <c r="BA164" s="159">
        <v>0</v>
      </c>
      <c r="BB164" s="159">
        <v>0</v>
      </c>
      <c r="BC164" s="160">
        <f t="shared" si="1083"/>
        <v>0</v>
      </c>
      <c r="BD164" s="159">
        <v>0</v>
      </c>
      <c r="BE164" s="159">
        <v>0</v>
      </c>
      <c r="BF164" s="160">
        <f t="shared" si="1084"/>
        <v>0</v>
      </c>
      <c r="BG164" s="159">
        <f t="shared" ref="BG164:BG172" si="1112">BD164</f>
        <v>0</v>
      </c>
      <c r="BH164" s="159">
        <f t="shared" si="1085"/>
        <v>0</v>
      </c>
      <c r="BI164" s="160">
        <f t="shared" si="1086"/>
        <v>0</v>
      </c>
      <c r="BJ164" s="159">
        <v>0</v>
      </c>
      <c r="BK164" s="159">
        <v>0</v>
      </c>
      <c r="BL164" s="160">
        <f t="shared" si="1087"/>
        <v>0</v>
      </c>
      <c r="BM164" s="159">
        <v>0</v>
      </c>
      <c r="BN164" s="159">
        <v>0</v>
      </c>
      <c r="BO164" s="160">
        <f t="shared" si="1088"/>
        <v>0</v>
      </c>
      <c r="BP164" s="159">
        <f t="shared" ref="BP164:BP172" si="1113">BM164</f>
        <v>0</v>
      </c>
      <c r="BQ164" s="159">
        <f t="shared" si="1089"/>
        <v>0</v>
      </c>
      <c r="BR164" s="160">
        <f t="shared" si="1090"/>
        <v>0</v>
      </c>
      <c r="BS164" s="159">
        <v>0</v>
      </c>
      <c r="BT164" s="159">
        <v>0</v>
      </c>
      <c r="BU164" s="160">
        <f t="shared" si="1091"/>
        <v>0</v>
      </c>
      <c r="BV164" s="159">
        <v>0</v>
      </c>
      <c r="BW164" s="159">
        <v>0</v>
      </c>
      <c r="BX164" s="160">
        <f t="shared" si="1092"/>
        <v>0</v>
      </c>
      <c r="BY164" s="159">
        <f t="shared" ref="BY164:BY172" si="1114">BV164</f>
        <v>0</v>
      </c>
      <c r="BZ164" s="159">
        <f t="shared" si="1093"/>
        <v>0</v>
      </c>
      <c r="CA164" s="160">
        <f t="shared" si="1094"/>
        <v>0</v>
      </c>
      <c r="CB164" s="159">
        <v>0</v>
      </c>
      <c r="CC164" s="159">
        <v>0</v>
      </c>
      <c r="CD164" s="160">
        <f t="shared" si="1095"/>
        <v>0</v>
      </c>
      <c r="CE164" s="159">
        <v>0</v>
      </c>
      <c r="CF164" s="159">
        <v>0</v>
      </c>
      <c r="CG164" s="160">
        <f t="shared" si="1096"/>
        <v>0</v>
      </c>
      <c r="CH164" s="159">
        <f t="shared" ref="CH164:CH172" si="1115">CE164</f>
        <v>0</v>
      </c>
      <c r="CI164" s="159">
        <f t="shared" si="1097"/>
        <v>0</v>
      </c>
      <c r="CJ164" s="160">
        <f t="shared" si="1098"/>
        <v>0</v>
      </c>
      <c r="CK164" s="159">
        <v>0</v>
      </c>
      <c r="CL164" s="159">
        <v>0</v>
      </c>
      <c r="CM164" s="160">
        <f t="shared" si="1099"/>
        <v>0</v>
      </c>
      <c r="CN164" s="159">
        <v>0</v>
      </c>
      <c r="CO164" s="159">
        <v>0</v>
      </c>
      <c r="CP164" s="160">
        <f t="shared" si="1100"/>
        <v>0</v>
      </c>
      <c r="CQ164" s="159">
        <f t="shared" ref="CQ164:CQ172" si="1116">CN164</f>
        <v>0</v>
      </c>
      <c r="CR164" s="159">
        <f t="shared" si="1101"/>
        <v>0</v>
      </c>
      <c r="CS164" s="160">
        <f t="shared" si="1102"/>
        <v>0</v>
      </c>
      <c r="CT164" s="230"/>
      <c r="CU164" s="226">
        <f t="shared" ref="CU164:CU172" si="1117">K164-H164</f>
        <v>0</v>
      </c>
      <c r="CV164" s="227">
        <f t="shared" si="1103"/>
        <v>0</v>
      </c>
      <c r="CW164" s="230"/>
      <c r="CX164" s="228"/>
      <c r="CY164" s="229"/>
    </row>
    <row r="165" spans="1:103" ht="15.75" hidden="1" customHeight="1">
      <c r="A165" s="185"/>
      <c r="B165" s="156"/>
      <c r="C165" s="185"/>
      <c r="D165" s="158">
        <f t="shared" si="1063"/>
        <v>1</v>
      </c>
      <c r="E165" s="159">
        <f t="shared" si="1104"/>
        <v>0</v>
      </c>
      <c r="F165" s="160">
        <f t="shared" si="1105"/>
        <v>0</v>
      </c>
      <c r="G165" s="161"/>
      <c r="H165" s="159">
        <f t="shared" si="1106"/>
        <v>0</v>
      </c>
      <c r="I165" s="159">
        <f t="shared" si="1107"/>
        <v>0</v>
      </c>
      <c r="J165" s="160">
        <f t="shared" si="1064"/>
        <v>0</v>
      </c>
      <c r="K165" s="159">
        <f t="shared" si="1065"/>
        <v>0</v>
      </c>
      <c r="L165" s="291">
        <f t="shared" si="1108"/>
        <v>0</v>
      </c>
      <c r="M165" s="160">
        <f t="shared" si="1066"/>
        <v>0</v>
      </c>
      <c r="N165" s="159">
        <v>1</v>
      </c>
      <c r="O165" s="159"/>
      <c r="P165" s="160">
        <f t="shared" si="1067"/>
        <v>0</v>
      </c>
      <c r="Q165" s="291">
        <v>0</v>
      </c>
      <c r="R165" s="291">
        <v>0</v>
      </c>
      <c r="S165" s="160">
        <f t="shared" si="1068"/>
        <v>0</v>
      </c>
      <c r="T165" s="159">
        <f t="shared" ref="T165:T171" si="1118">Q165</f>
        <v>0</v>
      </c>
      <c r="U165" s="159">
        <f t="shared" si="1069"/>
        <v>0</v>
      </c>
      <c r="V165" s="160">
        <f t="shared" si="1070"/>
        <v>0</v>
      </c>
      <c r="W165" s="593">
        <f t="shared" si="1060"/>
        <v>0</v>
      </c>
      <c r="X165" s="593">
        <f t="shared" si="1061"/>
        <v>0</v>
      </c>
      <c r="Y165" s="593">
        <f t="shared" si="1062"/>
        <v>0</v>
      </c>
      <c r="Z165" s="159">
        <v>0</v>
      </c>
      <c r="AA165" s="159">
        <v>0</v>
      </c>
      <c r="AB165" s="160">
        <f t="shared" si="1071"/>
        <v>0</v>
      </c>
      <c r="AC165" s="159">
        <v>0</v>
      </c>
      <c r="AD165" s="159">
        <v>0</v>
      </c>
      <c r="AE165" s="160">
        <f t="shared" si="1072"/>
        <v>0</v>
      </c>
      <c r="AF165" s="159">
        <f t="shared" si="1109"/>
        <v>0</v>
      </c>
      <c r="AG165" s="159">
        <f t="shared" si="1073"/>
        <v>0</v>
      </c>
      <c r="AH165" s="160">
        <f t="shared" si="1074"/>
        <v>0</v>
      </c>
      <c r="AI165" s="159">
        <v>0</v>
      </c>
      <c r="AJ165" s="159">
        <v>0</v>
      </c>
      <c r="AK165" s="160">
        <f t="shared" si="1075"/>
        <v>0</v>
      </c>
      <c r="AL165" s="159">
        <v>0</v>
      </c>
      <c r="AM165" s="159">
        <v>0</v>
      </c>
      <c r="AN165" s="160">
        <f t="shared" si="1076"/>
        <v>0</v>
      </c>
      <c r="AO165" s="159">
        <f t="shared" si="1110"/>
        <v>0</v>
      </c>
      <c r="AP165" s="159">
        <f t="shared" si="1077"/>
        <v>0</v>
      </c>
      <c r="AQ165" s="160">
        <f t="shared" si="1078"/>
        <v>0</v>
      </c>
      <c r="AR165" s="159">
        <v>0</v>
      </c>
      <c r="AS165" s="159">
        <v>0</v>
      </c>
      <c r="AT165" s="160">
        <f t="shared" si="1079"/>
        <v>0</v>
      </c>
      <c r="AU165" s="159">
        <v>0</v>
      </c>
      <c r="AV165" s="159">
        <v>0</v>
      </c>
      <c r="AW165" s="160">
        <f t="shared" si="1080"/>
        <v>0</v>
      </c>
      <c r="AX165" s="159">
        <f t="shared" si="1111"/>
        <v>0</v>
      </c>
      <c r="AY165" s="159">
        <f t="shared" si="1081"/>
        <v>0</v>
      </c>
      <c r="AZ165" s="160">
        <f t="shared" si="1082"/>
        <v>0</v>
      </c>
      <c r="BA165" s="159">
        <v>0</v>
      </c>
      <c r="BB165" s="159">
        <v>0</v>
      </c>
      <c r="BC165" s="160">
        <f t="shared" si="1083"/>
        <v>0</v>
      </c>
      <c r="BD165" s="159">
        <v>0</v>
      </c>
      <c r="BE165" s="159">
        <v>0</v>
      </c>
      <c r="BF165" s="160">
        <f t="shared" si="1084"/>
        <v>0</v>
      </c>
      <c r="BG165" s="159">
        <f t="shared" si="1112"/>
        <v>0</v>
      </c>
      <c r="BH165" s="159">
        <f t="shared" si="1085"/>
        <v>0</v>
      </c>
      <c r="BI165" s="160">
        <f t="shared" si="1086"/>
        <v>0</v>
      </c>
      <c r="BJ165" s="159">
        <v>0</v>
      </c>
      <c r="BK165" s="159">
        <v>0</v>
      </c>
      <c r="BL165" s="160">
        <f t="shared" si="1087"/>
        <v>0</v>
      </c>
      <c r="BM165" s="159">
        <v>0</v>
      </c>
      <c r="BN165" s="159">
        <v>0</v>
      </c>
      <c r="BO165" s="160">
        <f t="shared" si="1088"/>
        <v>0</v>
      </c>
      <c r="BP165" s="159">
        <f t="shared" si="1113"/>
        <v>0</v>
      </c>
      <c r="BQ165" s="159">
        <f t="shared" si="1089"/>
        <v>0</v>
      </c>
      <c r="BR165" s="160">
        <f t="shared" si="1090"/>
        <v>0</v>
      </c>
      <c r="BS165" s="159">
        <v>0</v>
      </c>
      <c r="BT165" s="159">
        <v>0</v>
      </c>
      <c r="BU165" s="160">
        <f t="shared" si="1091"/>
        <v>0</v>
      </c>
      <c r="BV165" s="159">
        <v>0</v>
      </c>
      <c r="BW165" s="159">
        <v>0</v>
      </c>
      <c r="BX165" s="160">
        <f t="shared" si="1092"/>
        <v>0</v>
      </c>
      <c r="BY165" s="159">
        <f t="shared" si="1114"/>
        <v>0</v>
      </c>
      <c r="BZ165" s="159">
        <f t="shared" si="1093"/>
        <v>0</v>
      </c>
      <c r="CA165" s="160">
        <f t="shared" si="1094"/>
        <v>0</v>
      </c>
      <c r="CB165" s="159">
        <v>0</v>
      </c>
      <c r="CC165" s="159">
        <v>0</v>
      </c>
      <c r="CD165" s="160">
        <f t="shared" si="1095"/>
        <v>0</v>
      </c>
      <c r="CE165" s="159">
        <v>0</v>
      </c>
      <c r="CF165" s="159">
        <v>0</v>
      </c>
      <c r="CG165" s="160">
        <f t="shared" si="1096"/>
        <v>0</v>
      </c>
      <c r="CH165" s="159">
        <f t="shared" si="1115"/>
        <v>0</v>
      </c>
      <c r="CI165" s="159">
        <f t="shared" si="1097"/>
        <v>0</v>
      </c>
      <c r="CJ165" s="160">
        <f t="shared" si="1098"/>
        <v>0</v>
      </c>
      <c r="CK165" s="159">
        <v>0</v>
      </c>
      <c r="CL165" s="159">
        <v>0</v>
      </c>
      <c r="CM165" s="160">
        <f t="shared" si="1099"/>
        <v>0</v>
      </c>
      <c r="CN165" s="159">
        <v>0</v>
      </c>
      <c r="CO165" s="159">
        <v>0</v>
      </c>
      <c r="CP165" s="160">
        <f t="shared" si="1100"/>
        <v>0</v>
      </c>
      <c r="CQ165" s="159">
        <f t="shared" si="1116"/>
        <v>0</v>
      </c>
      <c r="CR165" s="159">
        <f t="shared" si="1101"/>
        <v>0</v>
      </c>
      <c r="CS165" s="160">
        <f t="shared" si="1102"/>
        <v>0</v>
      </c>
      <c r="CT165" s="230"/>
      <c r="CU165" s="226">
        <f t="shared" si="1117"/>
        <v>0</v>
      </c>
      <c r="CV165" s="227">
        <f t="shared" si="1103"/>
        <v>0</v>
      </c>
      <c r="CW165" s="230"/>
      <c r="CX165" s="228"/>
      <c r="CY165" s="229"/>
    </row>
    <row r="166" spans="1:103" ht="15.75" hidden="1" customHeight="1">
      <c r="A166" s="185"/>
      <c r="B166" s="156"/>
      <c r="C166" s="185"/>
      <c r="D166" s="158">
        <f t="shared" si="1063"/>
        <v>1</v>
      </c>
      <c r="E166" s="159">
        <f t="shared" si="1104"/>
        <v>0</v>
      </c>
      <c r="F166" s="160">
        <f t="shared" si="1105"/>
        <v>0</v>
      </c>
      <c r="G166" s="161"/>
      <c r="H166" s="159">
        <f t="shared" si="1106"/>
        <v>0</v>
      </c>
      <c r="I166" s="159">
        <f t="shared" si="1107"/>
        <v>0</v>
      </c>
      <c r="J166" s="160">
        <f t="shared" si="1064"/>
        <v>0</v>
      </c>
      <c r="K166" s="159">
        <f t="shared" si="1065"/>
        <v>0</v>
      </c>
      <c r="L166" s="291">
        <f t="shared" si="1108"/>
        <v>0</v>
      </c>
      <c r="M166" s="160">
        <f t="shared" si="1066"/>
        <v>0</v>
      </c>
      <c r="N166" s="159">
        <v>1</v>
      </c>
      <c r="O166" s="159"/>
      <c r="P166" s="160">
        <f t="shared" si="1067"/>
        <v>0</v>
      </c>
      <c r="Q166" s="291">
        <v>0</v>
      </c>
      <c r="R166" s="291">
        <v>0</v>
      </c>
      <c r="S166" s="160">
        <f t="shared" si="1068"/>
        <v>0</v>
      </c>
      <c r="T166" s="159">
        <f t="shared" si="1118"/>
        <v>0</v>
      </c>
      <c r="U166" s="159">
        <f t="shared" si="1069"/>
        <v>0</v>
      </c>
      <c r="V166" s="160">
        <f t="shared" si="1070"/>
        <v>0</v>
      </c>
      <c r="W166" s="593">
        <f t="shared" si="1060"/>
        <v>0</v>
      </c>
      <c r="X166" s="593">
        <f t="shared" si="1061"/>
        <v>0</v>
      </c>
      <c r="Y166" s="593">
        <f t="shared" si="1062"/>
        <v>0</v>
      </c>
      <c r="Z166" s="159">
        <v>0</v>
      </c>
      <c r="AA166" s="159">
        <v>0</v>
      </c>
      <c r="AB166" s="160">
        <f t="shared" si="1071"/>
        <v>0</v>
      </c>
      <c r="AC166" s="159">
        <v>0</v>
      </c>
      <c r="AD166" s="159">
        <v>0</v>
      </c>
      <c r="AE166" s="160">
        <f t="shared" si="1072"/>
        <v>0</v>
      </c>
      <c r="AF166" s="159">
        <f t="shared" si="1109"/>
        <v>0</v>
      </c>
      <c r="AG166" s="159">
        <f t="shared" si="1073"/>
        <v>0</v>
      </c>
      <c r="AH166" s="160">
        <f t="shared" si="1074"/>
        <v>0</v>
      </c>
      <c r="AI166" s="159">
        <v>0</v>
      </c>
      <c r="AJ166" s="159">
        <v>0</v>
      </c>
      <c r="AK166" s="160">
        <f t="shared" si="1075"/>
        <v>0</v>
      </c>
      <c r="AL166" s="159">
        <v>0</v>
      </c>
      <c r="AM166" s="159">
        <v>0</v>
      </c>
      <c r="AN166" s="160">
        <f t="shared" si="1076"/>
        <v>0</v>
      </c>
      <c r="AO166" s="159">
        <f t="shared" si="1110"/>
        <v>0</v>
      </c>
      <c r="AP166" s="159">
        <f t="shared" si="1077"/>
        <v>0</v>
      </c>
      <c r="AQ166" s="160">
        <f t="shared" si="1078"/>
        <v>0</v>
      </c>
      <c r="AR166" s="159">
        <v>0</v>
      </c>
      <c r="AS166" s="159">
        <v>0</v>
      </c>
      <c r="AT166" s="160">
        <f t="shared" si="1079"/>
        <v>0</v>
      </c>
      <c r="AU166" s="159">
        <v>0</v>
      </c>
      <c r="AV166" s="159">
        <v>0</v>
      </c>
      <c r="AW166" s="160">
        <f t="shared" si="1080"/>
        <v>0</v>
      </c>
      <c r="AX166" s="159">
        <f t="shared" si="1111"/>
        <v>0</v>
      </c>
      <c r="AY166" s="159">
        <f t="shared" si="1081"/>
        <v>0</v>
      </c>
      <c r="AZ166" s="160">
        <f t="shared" si="1082"/>
        <v>0</v>
      </c>
      <c r="BA166" s="159">
        <v>0</v>
      </c>
      <c r="BB166" s="159">
        <v>0</v>
      </c>
      <c r="BC166" s="160">
        <f t="shared" si="1083"/>
        <v>0</v>
      </c>
      <c r="BD166" s="159">
        <v>0</v>
      </c>
      <c r="BE166" s="159">
        <v>0</v>
      </c>
      <c r="BF166" s="160">
        <f t="shared" si="1084"/>
        <v>0</v>
      </c>
      <c r="BG166" s="159">
        <f t="shared" si="1112"/>
        <v>0</v>
      </c>
      <c r="BH166" s="159">
        <f t="shared" si="1085"/>
        <v>0</v>
      </c>
      <c r="BI166" s="160">
        <f t="shared" si="1086"/>
        <v>0</v>
      </c>
      <c r="BJ166" s="159">
        <v>0</v>
      </c>
      <c r="BK166" s="159">
        <v>0</v>
      </c>
      <c r="BL166" s="160">
        <f t="shared" si="1087"/>
        <v>0</v>
      </c>
      <c r="BM166" s="159">
        <v>0</v>
      </c>
      <c r="BN166" s="159">
        <v>0</v>
      </c>
      <c r="BO166" s="160">
        <f t="shared" si="1088"/>
        <v>0</v>
      </c>
      <c r="BP166" s="159">
        <f t="shared" si="1113"/>
        <v>0</v>
      </c>
      <c r="BQ166" s="159">
        <f t="shared" si="1089"/>
        <v>0</v>
      </c>
      <c r="BR166" s="160">
        <f t="shared" si="1090"/>
        <v>0</v>
      </c>
      <c r="BS166" s="159">
        <v>0</v>
      </c>
      <c r="BT166" s="159">
        <v>0</v>
      </c>
      <c r="BU166" s="160">
        <f t="shared" si="1091"/>
        <v>0</v>
      </c>
      <c r="BV166" s="159">
        <v>0</v>
      </c>
      <c r="BW166" s="159">
        <v>0</v>
      </c>
      <c r="BX166" s="160">
        <f t="shared" si="1092"/>
        <v>0</v>
      </c>
      <c r="BY166" s="159">
        <f t="shared" si="1114"/>
        <v>0</v>
      </c>
      <c r="BZ166" s="159">
        <f t="shared" si="1093"/>
        <v>0</v>
      </c>
      <c r="CA166" s="160">
        <f t="shared" si="1094"/>
        <v>0</v>
      </c>
      <c r="CB166" s="159">
        <v>0</v>
      </c>
      <c r="CC166" s="159">
        <v>0</v>
      </c>
      <c r="CD166" s="160">
        <f t="shared" si="1095"/>
        <v>0</v>
      </c>
      <c r="CE166" s="159">
        <v>0</v>
      </c>
      <c r="CF166" s="159">
        <v>0</v>
      </c>
      <c r="CG166" s="160">
        <f t="shared" si="1096"/>
        <v>0</v>
      </c>
      <c r="CH166" s="159">
        <f t="shared" si="1115"/>
        <v>0</v>
      </c>
      <c r="CI166" s="159">
        <f t="shared" si="1097"/>
        <v>0</v>
      </c>
      <c r="CJ166" s="160">
        <f t="shared" si="1098"/>
        <v>0</v>
      </c>
      <c r="CK166" s="159">
        <v>0</v>
      </c>
      <c r="CL166" s="159">
        <v>0</v>
      </c>
      <c r="CM166" s="160">
        <f t="shared" si="1099"/>
        <v>0</v>
      </c>
      <c r="CN166" s="159">
        <v>0</v>
      </c>
      <c r="CO166" s="159">
        <v>0</v>
      </c>
      <c r="CP166" s="160">
        <f t="shared" si="1100"/>
        <v>0</v>
      </c>
      <c r="CQ166" s="159">
        <f t="shared" si="1116"/>
        <v>0</v>
      </c>
      <c r="CR166" s="159">
        <f t="shared" si="1101"/>
        <v>0</v>
      </c>
      <c r="CS166" s="160">
        <f t="shared" si="1102"/>
        <v>0</v>
      </c>
      <c r="CT166" s="230"/>
      <c r="CU166" s="226">
        <f t="shared" si="1117"/>
        <v>0</v>
      </c>
      <c r="CV166" s="227">
        <f t="shared" si="1103"/>
        <v>0</v>
      </c>
      <c r="CW166" s="230"/>
      <c r="CX166" s="228"/>
      <c r="CY166" s="229"/>
    </row>
    <row r="167" spans="1:103" ht="15.75" hidden="1" customHeight="1">
      <c r="A167" s="185"/>
      <c r="B167" s="156"/>
      <c r="C167" s="258"/>
      <c r="D167" s="158">
        <f t="shared" si="1063"/>
        <v>0</v>
      </c>
      <c r="E167" s="159">
        <f t="shared" si="1104"/>
        <v>0</v>
      </c>
      <c r="F167" s="160">
        <f t="shared" si="1105"/>
        <v>0</v>
      </c>
      <c r="G167" s="161"/>
      <c r="H167" s="159">
        <f t="shared" si="1106"/>
        <v>0</v>
      </c>
      <c r="I167" s="159">
        <f t="shared" si="1107"/>
        <v>0</v>
      </c>
      <c r="J167" s="160">
        <f t="shared" si="1064"/>
        <v>0</v>
      </c>
      <c r="K167" s="159">
        <f t="shared" si="1065"/>
        <v>0</v>
      </c>
      <c r="L167" s="291">
        <f t="shared" si="1108"/>
        <v>0</v>
      </c>
      <c r="M167" s="160">
        <f t="shared" si="1066"/>
        <v>0</v>
      </c>
      <c r="N167" s="159">
        <v>0</v>
      </c>
      <c r="O167" s="159">
        <v>0</v>
      </c>
      <c r="P167" s="160">
        <f t="shared" si="1067"/>
        <v>0</v>
      </c>
      <c r="Q167" s="291">
        <v>0</v>
      </c>
      <c r="R167" s="291">
        <v>0</v>
      </c>
      <c r="S167" s="160">
        <f t="shared" si="1068"/>
        <v>0</v>
      </c>
      <c r="T167" s="159">
        <f t="shared" si="1118"/>
        <v>0</v>
      </c>
      <c r="U167" s="159">
        <f t="shared" si="1069"/>
        <v>0</v>
      </c>
      <c r="V167" s="160">
        <f t="shared" si="1070"/>
        <v>0</v>
      </c>
      <c r="W167" s="593">
        <f t="shared" si="1060"/>
        <v>0</v>
      </c>
      <c r="X167" s="593">
        <f t="shared" si="1061"/>
        <v>0</v>
      </c>
      <c r="Y167" s="593">
        <f t="shared" si="1062"/>
        <v>0</v>
      </c>
      <c r="Z167" s="159">
        <v>0</v>
      </c>
      <c r="AA167" s="159">
        <v>0</v>
      </c>
      <c r="AB167" s="160">
        <f t="shared" si="1071"/>
        <v>0</v>
      </c>
      <c r="AC167" s="159">
        <v>0</v>
      </c>
      <c r="AD167" s="159">
        <v>0</v>
      </c>
      <c r="AE167" s="160">
        <f t="shared" si="1072"/>
        <v>0</v>
      </c>
      <c r="AF167" s="159">
        <f t="shared" si="1109"/>
        <v>0</v>
      </c>
      <c r="AG167" s="159">
        <f t="shared" si="1073"/>
        <v>0</v>
      </c>
      <c r="AH167" s="160">
        <f t="shared" si="1074"/>
        <v>0</v>
      </c>
      <c r="AI167" s="159">
        <v>0</v>
      </c>
      <c r="AJ167" s="159">
        <v>0</v>
      </c>
      <c r="AK167" s="160">
        <f t="shared" si="1075"/>
        <v>0</v>
      </c>
      <c r="AL167" s="159">
        <v>0</v>
      </c>
      <c r="AM167" s="159">
        <v>0</v>
      </c>
      <c r="AN167" s="160">
        <f t="shared" si="1076"/>
        <v>0</v>
      </c>
      <c r="AO167" s="159">
        <f t="shared" si="1110"/>
        <v>0</v>
      </c>
      <c r="AP167" s="159">
        <f t="shared" si="1077"/>
        <v>0</v>
      </c>
      <c r="AQ167" s="160">
        <f t="shared" si="1078"/>
        <v>0</v>
      </c>
      <c r="AR167" s="159">
        <v>0</v>
      </c>
      <c r="AS167" s="159">
        <v>0</v>
      </c>
      <c r="AT167" s="160">
        <f t="shared" si="1079"/>
        <v>0</v>
      </c>
      <c r="AU167" s="159">
        <v>0</v>
      </c>
      <c r="AV167" s="159">
        <v>0</v>
      </c>
      <c r="AW167" s="160">
        <f t="shared" si="1080"/>
        <v>0</v>
      </c>
      <c r="AX167" s="159">
        <f t="shared" si="1111"/>
        <v>0</v>
      </c>
      <c r="AY167" s="159">
        <f t="shared" si="1081"/>
        <v>0</v>
      </c>
      <c r="AZ167" s="160">
        <f t="shared" si="1082"/>
        <v>0</v>
      </c>
      <c r="BA167" s="159">
        <v>0</v>
      </c>
      <c r="BB167" s="159">
        <v>0</v>
      </c>
      <c r="BC167" s="160">
        <f t="shared" si="1083"/>
        <v>0</v>
      </c>
      <c r="BD167" s="159">
        <v>0</v>
      </c>
      <c r="BE167" s="159">
        <v>0</v>
      </c>
      <c r="BF167" s="160">
        <f t="shared" si="1084"/>
        <v>0</v>
      </c>
      <c r="BG167" s="159">
        <f t="shared" si="1112"/>
        <v>0</v>
      </c>
      <c r="BH167" s="159">
        <f t="shared" si="1085"/>
        <v>0</v>
      </c>
      <c r="BI167" s="160">
        <f t="shared" si="1086"/>
        <v>0</v>
      </c>
      <c r="BJ167" s="159">
        <v>0</v>
      </c>
      <c r="BK167" s="159">
        <v>0</v>
      </c>
      <c r="BL167" s="160">
        <f t="shared" si="1087"/>
        <v>0</v>
      </c>
      <c r="BM167" s="159">
        <v>0</v>
      </c>
      <c r="BN167" s="159">
        <v>0</v>
      </c>
      <c r="BO167" s="160">
        <f t="shared" si="1088"/>
        <v>0</v>
      </c>
      <c r="BP167" s="159">
        <f t="shared" si="1113"/>
        <v>0</v>
      </c>
      <c r="BQ167" s="159">
        <f t="shared" si="1089"/>
        <v>0</v>
      </c>
      <c r="BR167" s="160">
        <f t="shared" si="1090"/>
        <v>0</v>
      </c>
      <c r="BS167" s="159">
        <v>0</v>
      </c>
      <c r="BT167" s="159">
        <v>0</v>
      </c>
      <c r="BU167" s="160">
        <f t="shared" si="1091"/>
        <v>0</v>
      </c>
      <c r="BV167" s="159">
        <v>0</v>
      </c>
      <c r="BW167" s="159">
        <v>0</v>
      </c>
      <c r="BX167" s="160">
        <f t="shared" si="1092"/>
        <v>0</v>
      </c>
      <c r="BY167" s="159">
        <f t="shared" si="1114"/>
        <v>0</v>
      </c>
      <c r="BZ167" s="159">
        <f t="shared" si="1093"/>
        <v>0</v>
      </c>
      <c r="CA167" s="160">
        <f t="shared" si="1094"/>
        <v>0</v>
      </c>
      <c r="CB167" s="159">
        <v>0</v>
      </c>
      <c r="CC167" s="159">
        <v>0</v>
      </c>
      <c r="CD167" s="160">
        <f t="shared" si="1095"/>
        <v>0</v>
      </c>
      <c r="CE167" s="159">
        <v>0</v>
      </c>
      <c r="CF167" s="159">
        <v>0</v>
      </c>
      <c r="CG167" s="160">
        <f t="shared" si="1096"/>
        <v>0</v>
      </c>
      <c r="CH167" s="159">
        <f t="shared" si="1115"/>
        <v>0</v>
      </c>
      <c r="CI167" s="159">
        <f t="shared" si="1097"/>
        <v>0</v>
      </c>
      <c r="CJ167" s="160">
        <f t="shared" si="1098"/>
        <v>0</v>
      </c>
      <c r="CK167" s="159">
        <v>0</v>
      </c>
      <c r="CL167" s="159">
        <v>0</v>
      </c>
      <c r="CM167" s="160">
        <f t="shared" si="1099"/>
        <v>0</v>
      </c>
      <c r="CN167" s="159">
        <v>0</v>
      </c>
      <c r="CO167" s="159">
        <v>0</v>
      </c>
      <c r="CP167" s="160">
        <f t="shared" si="1100"/>
        <v>0</v>
      </c>
      <c r="CQ167" s="159">
        <f t="shared" si="1116"/>
        <v>0</v>
      </c>
      <c r="CR167" s="159">
        <f t="shared" si="1101"/>
        <v>0</v>
      </c>
      <c r="CS167" s="160">
        <f t="shared" si="1102"/>
        <v>0</v>
      </c>
      <c r="CT167" s="230"/>
      <c r="CU167" s="226">
        <f t="shared" si="1117"/>
        <v>0</v>
      </c>
      <c r="CV167" s="227">
        <f t="shared" si="1103"/>
        <v>0</v>
      </c>
      <c r="CW167" s="230"/>
      <c r="CX167" s="228"/>
      <c r="CY167" s="229"/>
    </row>
    <row r="168" spans="1:103" ht="15.75" hidden="1" customHeight="1">
      <c r="A168" s="185"/>
      <c r="B168" s="156"/>
      <c r="C168" s="258"/>
      <c r="D168" s="158">
        <f t="shared" si="1063"/>
        <v>0</v>
      </c>
      <c r="E168" s="159">
        <f t="shared" si="1104"/>
        <v>0</v>
      </c>
      <c r="F168" s="160">
        <f t="shared" si="1105"/>
        <v>0</v>
      </c>
      <c r="G168" s="161"/>
      <c r="H168" s="159">
        <f t="shared" si="1106"/>
        <v>0</v>
      </c>
      <c r="I168" s="159">
        <f t="shared" si="1107"/>
        <v>0</v>
      </c>
      <c r="J168" s="160">
        <f t="shared" si="1064"/>
        <v>0</v>
      </c>
      <c r="K168" s="159">
        <f t="shared" si="1065"/>
        <v>0</v>
      </c>
      <c r="L168" s="291">
        <f t="shared" si="1108"/>
        <v>0</v>
      </c>
      <c r="M168" s="160">
        <f t="shared" si="1066"/>
        <v>0</v>
      </c>
      <c r="N168" s="159">
        <v>0</v>
      </c>
      <c r="O168" s="159">
        <v>0</v>
      </c>
      <c r="P168" s="160">
        <f t="shared" si="1067"/>
        <v>0</v>
      </c>
      <c r="Q168" s="291">
        <v>0</v>
      </c>
      <c r="R168" s="291">
        <v>0</v>
      </c>
      <c r="S168" s="160">
        <f t="shared" si="1068"/>
        <v>0</v>
      </c>
      <c r="T168" s="159">
        <f t="shared" si="1118"/>
        <v>0</v>
      </c>
      <c r="U168" s="159">
        <f t="shared" si="1069"/>
        <v>0</v>
      </c>
      <c r="V168" s="160">
        <f t="shared" si="1070"/>
        <v>0</v>
      </c>
      <c r="W168" s="593">
        <f t="shared" si="1060"/>
        <v>0</v>
      </c>
      <c r="X168" s="593">
        <f t="shared" si="1061"/>
        <v>0</v>
      </c>
      <c r="Y168" s="593">
        <f t="shared" si="1062"/>
        <v>0</v>
      </c>
      <c r="Z168" s="159">
        <v>0</v>
      </c>
      <c r="AA168" s="159">
        <v>0</v>
      </c>
      <c r="AB168" s="160">
        <f t="shared" si="1071"/>
        <v>0</v>
      </c>
      <c r="AC168" s="159">
        <v>0</v>
      </c>
      <c r="AD168" s="159">
        <v>0</v>
      </c>
      <c r="AE168" s="160">
        <f t="shared" si="1072"/>
        <v>0</v>
      </c>
      <c r="AF168" s="159">
        <f t="shared" si="1109"/>
        <v>0</v>
      </c>
      <c r="AG168" s="159">
        <f t="shared" si="1073"/>
        <v>0</v>
      </c>
      <c r="AH168" s="160">
        <f t="shared" si="1074"/>
        <v>0</v>
      </c>
      <c r="AI168" s="159">
        <v>0</v>
      </c>
      <c r="AJ168" s="159">
        <v>0</v>
      </c>
      <c r="AK168" s="160">
        <f t="shared" si="1075"/>
        <v>0</v>
      </c>
      <c r="AL168" s="159">
        <v>0</v>
      </c>
      <c r="AM168" s="159">
        <v>0</v>
      </c>
      <c r="AN168" s="160">
        <f t="shared" si="1076"/>
        <v>0</v>
      </c>
      <c r="AO168" s="159">
        <f t="shared" si="1110"/>
        <v>0</v>
      </c>
      <c r="AP168" s="159">
        <f t="shared" si="1077"/>
        <v>0</v>
      </c>
      <c r="AQ168" s="160">
        <f t="shared" si="1078"/>
        <v>0</v>
      </c>
      <c r="AR168" s="159">
        <v>0</v>
      </c>
      <c r="AS168" s="159">
        <v>0</v>
      </c>
      <c r="AT168" s="160">
        <f t="shared" si="1079"/>
        <v>0</v>
      </c>
      <c r="AU168" s="159">
        <v>0</v>
      </c>
      <c r="AV168" s="159">
        <v>0</v>
      </c>
      <c r="AW168" s="160">
        <f t="shared" si="1080"/>
        <v>0</v>
      </c>
      <c r="AX168" s="159">
        <f t="shared" si="1111"/>
        <v>0</v>
      </c>
      <c r="AY168" s="159">
        <f t="shared" si="1081"/>
        <v>0</v>
      </c>
      <c r="AZ168" s="160">
        <f t="shared" si="1082"/>
        <v>0</v>
      </c>
      <c r="BA168" s="159">
        <v>0</v>
      </c>
      <c r="BB168" s="159">
        <v>0</v>
      </c>
      <c r="BC168" s="160">
        <f t="shared" si="1083"/>
        <v>0</v>
      </c>
      <c r="BD168" s="159">
        <v>0</v>
      </c>
      <c r="BE168" s="159">
        <v>0</v>
      </c>
      <c r="BF168" s="160">
        <f t="shared" si="1084"/>
        <v>0</v>
      </c>
      <c r="BG168" s="159">
        <f t="shared" si="1112"/>
        <v>0</v>
      </c>
      <c r="BH168" s="159">
        <f t="shared" si="1085"/>
        <v>0</v>
      </c>
      <c r="BI168" s="160">
        <f t="shared" si="1086"/>
        <v>0</v>
      </c>
      <c r="BJ168" s="159">
        <v>0</v>
      </c>
      <c r="BK168" s="159">
        <v>0</v>
      </c>
      <c r="BL168" s="160">
        <f t="shared" si="1087"/>
        <v>0</v>
      </c>
      <c r="BM168" s="159">
        <v>0</v>
      </c>
      <c r="BN168" s="159">
        <v>0</v>
      </c>
      <c r="BO168" s="160">
        <f t="shared" si="1088"/>
        <v>0</v>
      </c>
      <c r="BP168" s="159">
        <f t="shared" si="1113"/>
        <v>0</v>
      </c>
      <c r="BQ168" s="159">
        <f t="shared" si="1089"/>
        <v>0</v>
      </c>
      <c r="BR168" s="160">
        <f t="shared" si="1090"/>
        <v>0</v>
      </c>
      <c r="BS168" s="159">
        <v>0</v>
      </c>
      <c r="BT168" s="159">
        <v>0</v>
      </c>
      <c r="BU168" s="160">
        <f t="shared" si="1091"/>
        <v>0</v>
      </c>
      <c r="BV168" s="159">
        <v>0</v>
      </c>
      <c r="BW168" s="159">
        <v>0</v>
      </c>
      <c r="BX168" s="160">
        <f t="shared" si="1092"/>
        <v>0</v>
      </c>
      <c r="BY168" s="159">
        <f t="shared" si="1114"/>
        <v>0</v>
      </c>
      <c r="BZ168" s="159">
        <f t="shared" si="1093"/>
        <v>0</v>
      </c>
      <c r="CA168" s="160">
        <f t="shared" si="1094"/>
        <v>0</v>
      </c>
      <c r="CB168" s="159">
        <v>0</v>
      </c>
      <c r="CC168" s="159">
        <v>0</v>
      </c>
      <c r="CD168" s="160">
        <f t="shared" si="1095"/>
        <v>0</v>
      </c>
      <c r="CE168" s="159">
        <v>0</v>
      </c>
      <c r="CF168" s="159">
        <v>0</v>
      </c>
      <c r="CG168" s="160">
        <f t="shared" si="1096"/>
        <v>0</v>
      </c>
      <c r="CH168" s="159">
        <f t="shared" si="1115"/>
        <v>0</v>
      </c>
      <c r="CI168" s="159">
        <f t="shared" si="1097"/>
        <v>0</v>
      </c>
      <c r="CJ168" s="160">
        <f t="shared" si="1098"/>
        <v>0</v>
      </c>
      <c r="CK168" s="159">
        <v>0</v>
      </c>
      <c r="CL168" s="159">
        <v>0</v>
      </c>
      <c r="CM168" s="160">
        <f t="shared" si="1099"/>
        <v>0</v>
      </c>
      <c r="CN168" s="159">
        <v>0</v>
      </c>
      <c r="CO168" s="159">
        <v>0</v>
      </c>
      <c r="CP168" s="160">
        <f t="shared" si="1100"/>
        <v>0</v>
      </c>
      <c r="CQ168" s="159">
        <f t="shared" si="1116"/>
        <v>0</v>
      </c>
      <c r="CR168" s="159">
        <f t="shared" si="1101"/>
        <v>0</v>
      </c>
      <c r="CS168" s="160">
        <f t="shared" si="1102"/>
        <v>0</v>
      </c>
      <c r="CT168" s="230"/>
      <c r="CU168" s="226">
        <f t="shared" si="1117"/>
        <v>0</v>
      </c>
      <c r="CV168" s="227">
        <f t="shared" si="1103"/>
        <v>0</v>
      </c>
      <c r="CW168" s="230"/>
      <c r="CX168" s="228"/>
      <c r="CY168" s="229"/>
    </row>
    <row r="169" spans="1:103" ht="15.75" hidden="1" customHeight="1">
      <c r="A169" s="185"/>
      <c r="B169" s="156"/>
      <c r="C169" s="185"/>
      <c r="D169" s="158">
        <f t="shared" si="1063"/>
        <v>0</v>
      </c>
      <c r="E169" s="159">
        <f t="shared" si="1104"/>
        <v>0</v>
      </c>
      <c r="F169" s="160">
        <f t="shared" si="1105"/>
        <v>0</v>
      </c>
      <c r="G169" s="161"/>
      <c r="H169" s="159">
        <f t="shared" si="1106"/>
        <v>0</v>
      </c>
      <c r="I169" s="159">
        <f t="shared" si="1107"/>
        <v>0</v>
      </c>
      <c r="J169" s="160">
        <f t="shared" si="1064"/>
        <v>0</v>
      </c>
      <c r="K169" s="159">
        <f t="shared" si="1065"/>
        <v>0</v>
      </c>
      <c r="L169" s="291">
        <f t="shared" si="1108"/>
        <v>0</v>
      </c>
      <c r="M169" s="160">
        <f t="shared" si="1066"/>
        <v>0</v>
      </c>
      <c r="N169" s="159">
        <v>0</v>
      </c>
      <c r="O169" s="159">
        <v>0</v>
      </c>
      <c r="P169" s="160">
        <f t="shared" si="1067"/>
        <v>0</v>
      </c>
      <c r="Q169" s="291">
        <v>0</v>
      </c>
      <c r="R169" s="291">
        <v>0</v>
      </c>
      <c r="S169" s="160">
        <f t="shared" si="1068"/>
        <v>0</v>
      </c>
      <c r="T169" s="159">
        <f t="shared" si="1118"/>
        <v>0</v>
      </c>
      <c r="U169" s="159">
        <f t="shared" si="1069"/>
        <v>0</v>
      </c>
      <c r="V169" s="160">
        <f t="shared" si="1070"/>
        <v>0</v>
      </c>
      <c r="W169" s="593">
        <f t="shared" si="1060"/>
        <v>0</v>
      </c>
      <c r="X169" s="593">
        <f t="shared" si="1061"/>
        <v>0</v>
      </c>
      <c r="Y169" s="593">
        <f t="shared" si="1062"/>
        <v>0</v>
      </c>
      <c r="Z169" s="159">
        <v>0</v>
      </c>
      <c r="AA169" s="159">
        <v>0</v>
      </c>
      <c r="AB169" s="160">
        <f t="shared" si="1071"/>
        <v>0</v>
      </c>
      <c r="AC169" s="159">
        <v>0</v>
      </c>
      <c r="AD169" s="159">
        <v>0</v>
      </c>
      <c r="AE169" s="160">
        <f t="shared" si="1072"/>
        <v>0</v>
      </c>
      <c r="AF169" s="159">
        <f t="shared" si="1109"/>
        <v>0</v>
      </c>
      <c r="AG169" s="159">
        <f t="shared" si="1073"/>
        <v>0</v>
      </c>
      <c r="AH169" s="160">
        <f t="shared" si="1074"/>
        <v>0</v>
      </c>
      <c r="AI169" s="159">
        <v>0</v>
      </c>
      <c r="AJ169" s="159">
        <v>0</v>
      </c>
      <c r="AK169" s="160">
        <f t="shared" si="1075"/>
        <v>0</v>
      </c>
      <c r="AL169" s="159">
        <v>0</v>
      </c>
      <c r="AM169" s="159">
        <v>0</v>
      </c>
      <c r="AN169" s="160">
        <f t="shared" si="1076"/>
        <v>0</v>
      </c>
      <c r="AO169" s="159">
        <f t="shared" si="1110"/>
        <v>0</v>
      </c>
      <c r="AP169" s="159">
        <f t="shared" si="1077"/>
        <v>0</v>
      </c>
      <c r="AQ169" s="160">
        <f t="shared" si="1078"/>
        <v>0</v>
      </c>
      <c r="AR169" s="159">
        <v>0</v>
      </c>
      <c r="AS169" s="159">
        <v>0</v>
      </c>
      <c r="AT169" s="160">
        <f t="shared" si="1079"/>
        <v>0</v>
      </c>
      <c r="AU169" s="159">
        <v>0</v>
      </c>
      <c r="AV169" s="159">
        <v>0</v>
      </c>
      <c r="AW169" s="160">
        <f t="shared" si="1080"/>
        <v>0</v>
      </c>
      <c r="AX169" s="159">
        <f t="shared" si="1111"/>
        <v>0</v>
      </c>
      <c r="AY169" s="159">
        <f t="shared" si="1081"/>
        <v>0</v>
      </c>
      <c r="AZ169" s="160">
        <f t="shared" si="1082"/>
        <v>0</v>
      </c>
      <c r="BA169" s="159">
        <v>0</v>
      </c>
      <c r="BB169" s="159">
        <v>0</v>
      </c>
      <c r="BC169" s="160">
        <f t="shared" si="1083"/>
        <v>0</v>
      </c>
      <c r="BD169" s="159">
        <v>0</v>
      </c>
      <c r="BE169" s="159">
        <v>0</v>
      </c>
      <c r="BF169" s="160">
        <f t="shared" si="1084"/>
        <v>0</v>
      </c>
      <c r="BG169" s="159">
        <f t="shared" si="1112"/>
        <v>0</v>
      </c>
      <c r="BH169" s="159">
        <f t="shared" si="1085"/>
        <v>0</v>
      </c>
      <c r="BI169" s="160">
        <f t="shared" si="1086"/>
        <v>0</v>
      </c>
      <c r="BJ169" s="159">
        <v>0</v>
      </c>
      <c r="BK169" s="159">
        <v>0</v>
      </c>
      <c r="BL169" s="160">
        <f t="shared" si="1087"/>
        <v>0</v>
      </c>
      <c r="BM169" s="159">
        <v>0</v>
      </c>
      <c r="BN169" s="159">
        <v>0</v>
      </c>
      <c r="BO169" s="160">
        <f t="shared" si="1088"/>
        <v>0</v>
      </c>
      <c r="BP169" s="159">
        <f t="shared" si="1113"/>
        <v>0</v>
      </c>
      <c r="BQ169" s="159">
        <f t="shared" si="1089"/>
        <v>0</v>
      </c>
      <c r="BR169" s="160">
        <f t="shared" si="1090"/>
        <v>0</v>
      </c>
      <c r="BS169" s="159">
        <v>0</v>
      </c>
      <c r="BT169" s="159">
        <v>0</v>
      </c>
      <c r="BU169" s="160">
        <f t="shared" si="1091"/>
        <v>0</v>
      </c>
      <c r="BV169" s="159">
        <v>0</v>
      </c>
      <c r="BW169" s="159">
        <v>0</v>
      </c>
      <c r="BX169" s="160">
        <f t="shared" si="1092"/>
        <v>0</v>
      </c>
      <c r="BY169" s="159">
        <f t="shared" si="1114"/>
        <v>0</v>
      </c>
      <c r="BZ169" s="159">
        <f t="shared" si="1093"/>
        <v>0</v>
      </c>
      <c r="CA169" s="160">
        <f t="shared" si="1094"/>
        <v>0</v>
      </c>
      <c r="CB169" s="159">
        <v>0</v>
      </c>
      <c r="CC169" s="159">
        <v>0</v>
      </c>
      <c r="CD169" s="160">
        <f t="shared" si="1095"/>
        <v>0</v>
      </c>
      <c r="CE169" s="159">
        <v>0</v>
      </c>
      <c r="CF169" s="159">
        <v>0</v>
      </c>
      <c r="CG169" s="160">
        <f t="shared" si="1096"/>
        <v>0</v>
      </c>
      <c r="CH169" s="159">
        <f t="shared" si="1115"/>
        <v>0</v>
      </c>
      <c r="CI169" s="159">
        <f t="shared" si="1097"/>
        <v>0</v>
      </c>
      <c r="CJ169" s="160">
        <f t="shared" si="1098"/>
        <v>0</v>
      </c>
      <c r="CK169" s="159">
        <v>0</v>
      </c>
      <c r="CL169" s="159">
        <v>0</v>
      </c>
      <c r="CM169" s="160">
        <f t="shared" si="1099"/>
        <v>0</v>
      </c>
      <c r="CN169" s="159">
        <v>0</v>
      </c>
      <c r="CO169" s="159">
        <v>0</v>
      </c>
      <c r="CP169" s="160">
        <f t="shared" si="1100"/>
        <v>0</v>
      </c>
      <c r="CQ169" s="159">
        <f t="shared" si="1116"/>
        <v>0</v>
      </c>
      <c r="CR169" s="159">
        <f t="shared" si="1101"/>
        <v>0</v>
      </c>
      <c r="CS169" s="160">
        <f t="shared" si="1102"/>
        <v>0</v>
      </c>
      <c r="CT169" s="230"/>
      <c r="CU169" s="226">
        <f t="shared" si="1117"/>
        <v>0</v>
      </c>
      <c r="CV169" s="227">
        <f t="shared" si="1103"/>
        <v>0</v>
      </c>
      <c r="CW169" s="230"/>
      <c r="CX169" s="228"/>
      <c r="CY169" s="229"/>
    </row>
    <row r="170" spans="1:103" ht="15.75" hidden="1" customHeight="1">
      <c r="A170" s="185"/>
      <c r="B170" s="156"/>
      <c r="C170" s="185"/>
      <c r="D170" s="158">
        <f t="shared" si="1063"/>
        <v>0</v>
      </c>
      <c r="E170" s="159">
        <f t="shared" si="1104"/>
        <v>0</v>
      </c>
      <c r="F170" s="160">
        <f t="shared" si="1105"/>
        <v>0</v>
      </c>
      <c r="G170" s="161"/>
      <c r="H170" s="159">
        <f t="shared" si="1106"/>
        <v>0</v>
      </c>
      <c r="I170" s="159">
        <f t="shared" si="1107"/>
        <v>0</v>
      </c>
      <c r="J170" s="160">
        <f t="shared" si="1064"/>
        <v>0</v>
      </c>
      <c r="K170" s="159">
        <f t="shared" si="1065"/>
        <v>0</v>
      </c>
      <c r="L170" s="291">
        <f t="shared" si="1108"/>
        <v>0</v>
      </c>
      <c r="M170" s="160">
        <f t="shared" si="1066"/>
        <v>0</v>
      </c>
      <c r="N170" s="159">
        <v>0</v>
      </c>
      <c r="O170" s="159">
        <v>0</v>
      </c>
      <c r="P170" s="160">
        <f t="shared" si="1067"/>
        <v>0</v>
      </c>
      <c r="Q170" s="291">
        <v>0</v>
      </c>
      <c r="R170" s="291">
        <v>0</v>
      </c>
      <c r="S170" s="160">
        <f t="shared" si="1068"/>
        <v>0</v>
      </c>
      <c r="T170" s="159">
        <f t="shared" si="1118"/>
        <v>0</v>
      </c>
      <c r="U170" s="159">
        <f t="shared" si="1069"/>
        <v>0</v>
      </c>
      <c r="V170" s="160">
        <f t="shared" si="1070"/>
        <v>0</v>
      </c>
      <c r="W170" s="593">
        <f t="shared" si="1060"/>
        <v>0</v>
      </c>
      <c r="X170" s="593">
        <f t="shared" si="1061"/>
        <v>0</v>
      </c>
      <c r="Y170" s="593">
        <f t="shared" si="1062"/>
        <v>0</v>
      </c>
      <c r="Z170" s="159">
        <v>0</v>
      </c>
      <c r="AA170" s="159">
        <v>0</v>
      </c>
      <c r="AB170" s="160">
        <f t="shared" si="1071"/>
        <v>0</v>
      </c>
      <c r="AC170" s="159">
        <v>0</v>
      </c>
      <c r="AD170" s="159">
        <v>0</v>
      </c>
      <c r="AE170" s="160">
        <f t="shared" si="1072"/>
        <v>0</v>
      </c>
      <c r="AF170" s="159">
        <f t="shared" si="1109"/>
        <v>0</v>
      </c>
      <c r="AG170" s="159">
        <f t="shared" si="1073"/>
        <v>0</v>
      </c>
      <c r="AH170" s="160">
        <f t="shared" si="1074"/>
        <v>0</v>
      </c>
      <c r="AI170" s="159">
        <v>0</v>
      </c>
      <c r="AJ170" s="159">
        <v>0</v>
      </c>
      <c r="AK170" s="160">
        <f t="shared" si="1075"/>
        <v>0</v>
      </c>
      <c r="AL170" s="159">
        <v>0</v>
      </c>
      <c r="AM170" s="159">
        <v>0</v>
      </c>
      <c r="AN170" s="160">
        <f t="shared" si="1076"/>
        <v>0</v>
      </c>
      <c r="AO170" s="159">
        <f t="shared" si="1110"/>
        <v>0</v>
      </c>
      <c r="AP170" s="159">
        <f t="shared" si="1077"/>
        <v>0</v>
      </c>
      <c r="AQ170" s="160">
        <f t="shared" si="1078"/>
        <v>0</v>
      </c>
      <c r="AR170" s="159">
        <v>0</v>
      </c>
      <c r="AS170" s="159">
        <v>0</v>
      </c>
      <c r="AT170" s="160">
        <f t="shared" si="1079"/>
        <v>0</v>
      </c>
      <c r="AU170" s="159">
        <v>0</v>
      </c>
      <c r="AV170" s="159">
        <v>0</v>
      </c>
      <c r="AW170" s="160">
        <f t="shared" si="1080"/>
        <v>0</v>
      </c>
      <c r="AX170" s="159">
        <f t="shared" si="1111"/>
        <v>0</v>
      </c>
      <c r="AY170" s="159">
        <f t="shared" si="1081"/>
        <v>0</v>
      </c>
      <c r="AZ170" s="160">
        <f t="shared" si="1082"/>
        <v>0</v>
      </c>
      <c r="BA170" s="159">
        <v>0</v>
      </c>
      <c r="BB170" s="159">
        <v>0</v>
      </c>
      <c r="BC170" s="160">
        <f t="shared" si="1083"/>
        <v>0</v>
      </c>
      <c r="BD170" s="159">
        <v>0</v>
      </c>
      <c r="BE170" s="159">
        <v>0</v>
      </c>
      <c r="BF170" s="160">
        <f t="shared" si="1084"/>
        <v>0</v>
      </c>
      <c r="BG170" s="159">
        <f t="shared" si="1112"/>
        <v>0</v>
      </c>
      <c r="BH170" s="159">
        <f t="shared" si="1085"/>
        <v>0</v>
      </c>
      <c r="BI170" s="160">
        <f t="shared" si="1086"/>
        <v>0</v>
      </c>
      <c r="BJ170" s="159">
        <v>0</v>
      </c>
      <c r="BK170" s="159">
        <v>0</v>
      </c>
      <c r="BL170" s="160">
        <f t="shared" si="1087"/>
        <v>0</v>
      </c>
      <c r="BM170" s="159">
        <v>0</v>
      </c>
      <c r="BN170" s="159">
        <v>0</v>
      </c>
      <c r="BO170" s="160">
        <f t="shared" si="1088"/>
        <v>0</v>
      </c>
      <c r="BP170" s="159">
        <f t="shared" si="1113"/>
        <v>0</v>
      </c>
      <c r="BQ170" s="159">
        <f t="shared" si="1089"/>
        <v>0</v>
      </c>
      <c r="BR170" s="160">
        <f t="shared" si="1090"/>
        <v>0</v>
      </c>
      <c r="BS170" s="159">
        <v>0</v>
      </c>
      <c r="BT170" s="159">
        <v>0</v>
      </c>
      <c r="BU170" s="160">
        <f t="shared" si="1091"/>
        <v>0</v>
      </c>
      <c r="BV170" s="159">
        <v>0</v>
      </c>
      <c r="BW170" s="159">
        <v>0</v>
      </c>
      <c r="BX170" s="160">
        <f t="shared" si="1092"/>
        <v>0</v>
      </c>
      <c r="BY170" s="159">
        <f t="shared" si="1114"/>
        <v>0</v>
      </c>
      <c r="BZ170" s="159">
        <f t="shared" si="1093"/>
        <v>0</v>
      </c>
      <c r="CA170" s="160">
        <f t="shared" si="1094"/>
        <v>0</v>
      </c>
      <c r="CB170" s="159">
        <v>0</v>
      </c>
      <c r="CC170" s="159">
        <v>0</v>
      </c>
      <c r="CD170" s="160">
        <f t="shared" si="1095"/>
        <v>0</v>
      </c>
      <c r="CE170" s="159">
        <v>0</v>
      </c>
      <c r="CF170" s="159">
        <v>0</v>
      </c>
      <c r="CG170" s="160">
        <f t="shared" si="1096"/>
        <v>0</v>
      </c>
      <c r="CH170" s="159">
        <f t="shared" si="1115"/>
        <v>0</v>
      </c>
      <c r="CI170" s="159">
        <f t="shared" si="1097"/>
        <v>0</v>
      </c>
      <c r="CJ170" s="160">
        <f t="shared" si="1098"/>
        <v>0</v>
      </c>
      <c r="CK170" s="159">
        <v>0</v>
      </c>
      <c r="CL170" s="159">
        <v>0</v>
      </c>
      <c r="CM170" s="160">
        <f t="shared" si="1099"/>
        <v>0</v>
      </c>
      <c r="CN170" s="159">
        <v>0</v>
      </c>
      <c r="CO170" s="159">
        <v>0</v>
      </c>
      <c r="CP170" s="160">
        <f t="shared" si="1100"/>
        <v>0</v>
      </c>
      <c r="CQ170" s="159">
        <f t="shared" si="1116"/>
        <v>0</v>
      </c>
      <c r="CR170" s="159">
        <f t="shared" si="1101"/>
        <v>0</v>
      </c>
      <c r="CS170" s="160">
        <f t="shared" si="1102"/>
        <v>0</v>
      </c>
      <c r="CT170" s="230"/>
      <c r="CU170" s="226">
        <f t="shared" si="1117"/>
        <v>0</v>
      </c>
      <c r="CV170" s="227">
        <f t="shared" si="1103"/>
        <v>0</v>
      </c>
      <c r="CW170" s="230"/>
      <c r="CX170" s="228"/>
      <c r="CY170" s="229"/>
    </row>
    <row r="171" spans="1:103" ht="15.75" hidden="1" customHeight="1">
      <c r="A171" s="185"/>
      <c r="B171" s="156"/>
      <c r="C171" s="185"/>
      <c r="D171" s="158">
        <f t="shared" si="1063"/>
        <v>0</v>
      </c>
      <c r="E171" s="159">
        <f t="shared" si="1104"/>
        <v>0</v>
      </c>
      <c r="F171" s="160">
        <f t="shared" si="1105"/>
        <v>0</v>
      </c>
      <c r="G171" s="161"/>
      <c r="H171" s="159">
        <f t="shared" si="1106"/>
        <v>0</v>
      </c>
      <c r="I171" s="159">
        <f t="shared" si="1107"/>
        <v>0</v>
      </c>
      <c r="J171" s="160">
        <f t="shared" si="1064"/>
        <v>0</v>
      </c>
      <c r="K171" s="159">
        <f t="shared" si="1065"/>
        <v>0</v>
      </c>
      <c r="L171" s="291">
        <f t="shared" si="1108"/>
        <v>0</v>
      </c>
      <c r="M171" s="160">
        <f t="shared" si="1066"/>
        <v>0</v>
      </c>
      <c r="N171" s="159">
        <v>0</v>
      </c>
      <c r="O171" s="159">
        <v>0</v>
      </c>
      <c r="P171" s="160">
        <f t="shared" si="1067"/>
        <v>0</v>
      </c>
      <c r="Q171" s="291">
        <v>0</v>
      </c>
      <c r="R171" s="291">
        <v>0</v>
      </c>
      <c r="S171" s="160">
        <f t="shared" si="1068"/>
        <v>0</v>
      </c>
      <c r="T171" s="159">
        <f t="shared" si="1118"/>
        <v>0</v>
      </c>
      <c r="U171" s="159">
        <f t="shared" si="1069"/>
        <v>0</v>
      </c>
      <c r="V171" s="160">
        <f t="shared" si="1070"/>
        <v>0</v>
      </c>
      <c r="W171" s="593">
        <f t="shared" si="1060"/>
        <v>0</v>
      </c>
      <c r="X171" s="593">
        <f t="shared" si="1061"/>
        <v>0</v>
      </c>
      <c r="Y171" s="593">
        <f t="shared" si="1062"/>
        <v>0</v>
      </c>
      <c r="Z171" s="159">
        <v>0</v>
      </c>
      <c r="AA171" s="159">
        <v>0</v>
      </c>
      <c r="AB171" s="160">
        <f t="shared" si="1071"/>
        <v>0</v>
      </c>
      <c r="AC171" s="159">
        <v>0</v>
      </c>
      <c r="AD171" s="159">
        <v>0</v>
      </c>
      <c r="AE171" s="160">
        <f t="shared" si="1072"/>
        <v>0</v>
      </c>
      <c r="AF171" s="159">
        <f t="shared" si="1109"/>
        <v>0</v>
      </c>
      <c r="AG171" s="159">
        <f t="shared" si="1073"/>
        <v>0</v>
      </c>
      <c r="AH171" s="160">
        <f t="shared" si="1074"/>
        <v>0</v>
      </c>
      <c r="AI171" s="159">
        <v>0</v>
      </c>
      <c r="AJ171" s="159">
        <v>0</v>
      </c>
      <c r="AK171" s="160">
        <f t="shared" si="1075"/>
        <v>0</v>
      </c>
      <c r="AL171" s="159">
        <v>0</v>
      </c>
      <c r="AM171" s="159">
        <v>0</v>
      </c>
      <c r="AN171" s="160">
        <f t="shared" si="1076"/>
        <v>0</v>
      </c>
      <c r="AO171" s="159">
        <f t="shared" si="1110"/>
        <v>0</v>
      </c>
      <c r="AP171" s="159">
        <f t="shared" si="1077"/>
        <v>0</v>
      </c>
      <c r="AQ171" s="160">
        <f t="shared" si="1078"/>
        <v>0</v>
      </c>
      <c r="AR171" s="159">
        <v>0</v>
      </c>
      <c r="AS171" s="159">
        <v>0</v>
      </c>
      <c r="AT171" s="160">
        <f t="shared" si="1079"/>
        <v>0</v>
      </c>
      <c r="AU171" s="159">
        <v>0</v>
      </c>
      <c r="AV171" s="159">
        <v>0</v>
      </c>
      <c r="AW171" s="160">
        <f t="shared" si="1080"/>
        <v>0</v>
      </c>
      <c r="AX171" s="159">
        <f t="shared" si="1111"/>
        <v>0</v>
      </c>
      <c r="AY171" s="159">
        <f t="shared" si="1081"/>
        <v>0</v>
      </c>
      <c r="AZ171" s="160">
        <f t="shared" si="1082"/>
        <v>0</v>
      </c>
      <c r="BA171" s="159">
        <v>0</v>
      </c>
      <c r="BB171" s="159">
        <v>0</v>
      </c>
      <c r="BC171" s="160">
        <f t="shared" si="1083"/>
        <v>0</v>
      </c>
      <c r="BD171" s="159">
        <v>0</v>
      </c>
      <c r="BE171" s="159">
        <v>0</v>
      </c>
      <c r="BF171" s="160">
        <f t="shared" si="1084"/>
        <v>0</v>
      </c>
      <c r="BG171" s="159">
        <f t="shared" si="1112"/>
        <v>0</v>
      </c>
      <c r="BH171" s="159">
        <f t="shared" si="1085"/>
        <v>0</v>
      </c>
      <c r="BI171" s="160">
        <f t="shared" si="1086"/>
        <v>0</v>
      </c>
      <c r="BJ171" s="159">
        <v>0</v>
      </c>
      <c r="BK171" s="159">
        <v>0</v>
      </c>
      <c r="BL171" s="160">
        <f t="shared" si="1087"/>
        <v>0</v>
      </c>
      <c r="BM171" s="159">
        <v>0</v>
      </c>
      <c r="BN171" s="159">
        <v>0</v>
      </c>
      <c r="BO171" s="160">
        <f t="shared" si="1088"/>
        <v>0</v>
      </c>
      <c r="BP171" s="159">
        <f t="shared" si="1113"/>
        <v>0</v>
      </c>
      <c r="BQ171" s="159">
        <f t="shared" si="1089"/>
        <v>0</v>
      </c>
      <c r="BR171" s="160">
        <f t="shared" si="1090"/>
        <v>0</v>
      </c>
      <c r="BS171" s="159">
        <v>0</v>
      </c>
      <c r="BT171" s="159">
        <v>0</v>
      </c>
      <c r="BU171" s="160">
        <f t="shared" si="1091"/>
        <v>0</v>
      </c>
      <c r="BV171" s="159">
        <v>0</v>
      </c>
      <c r="BW171" s="159">
        <v>0</v>
      </c>
      <c r="BX171" s="160">
        <f t="shared" si="1092"/>
        <v>0</v>
      </c>
      <c r="BY171" s="159">
        <f t="shared" si="1114"/>
        <v>0</v>
      </c>
      <c r="BZ171" s="159">
        <f t="shared" si="1093"/>
        <v>0</v>
      </c>
      <c r="CA171" s="160">
        <f t="shared" si="1094"/>
        <v>0</v>
      </c>
      <c r="CB171" s="159">
        <v>0</v>
      </c>
      <c r="CC171" s="159">
        <v>0</v>
      </c>
      <c r="CD171" s="160">
        <f t="shared" si="1095"/>
        <v>0</v>
      </c>
      <c r="CE171" s="159">
        <v>0</v>
      </c>
      <c r="CF171" s="159">
        <v>0</v>
      </c>
      <c r="CG171" s="160">
        <f t="shared" si="1096"/>
        <v>0</v>
      </c>
      <c r="CH171" s="159">
        <f t="shared" si="1115"/>
        <v>0</v>
      </c>
      <c r="CI171" s="159">
        <f t="shared" si="1097"/>
        <v>0</v>
      </c>
      <c r="CJ171" s="160">
        <f t="shared" si="1098"/>
        <v>0</v>
      </c>
      <c r="CK171" s="159">
        <v>0</v>
      </c>
      <c r="CL171" s="159">
        <v>0</v>
      </c>
      <c r="CM171" s="160">
        <f t="shared" si="1099"/>
        <v>0</v>
      </c>
      <c r="CN171" s="159">
        <v>0</v>
      </c>
      <c r="CO171" s="159">
        <v>0</v>
      </c>
      <c r="CP171" s="160">
        <f t="shared" si="1100"/>
        <v>0</v>
      </c>
      <c r="CQ171" s="159">
        <f t="shared" si="1116"/>
        <v>0</v>
      </c>
      <c r="CR171" s="159">
        <f t="shared" si="1101"/>
        <v>0</v>
      </c>
      <c r="CS171" s="160">
        <f t="shared" si="1102"/>
        <v>0</v>
      </c>
      <c r="CT171" s="230"/>
      <c r="CU171" s="226">
        <f t="shared" si="1117"/>
        <v>0</v>
      </c>
      <c r="CV171" s="227">
        <f t="shared" si="1103"/>
        <v>0</v>
      </c>
      <c r="CW171" s="230"/>
      <c r="CX171" s="228"/>
      <c r="CY171" s="229"/>
    </row>
    <row r="172" spans="1:103" ht="15.75" customHeight="1" thickBot="1">
      <c r="A172" s="138"/>
      <c r="B172" s="162"/>
      <c r="C172" s="163"/>
      <c r="D172" s="164">
        <f t="shared" si="1063"/>
        <v>0</v>
      </c>
      <c r="E172" s="165">
        <f t="shared" si="1104"/>
        <v>0</v>
      </c>
      <c r="F172" s="166">
        <f t="shared" si="1105"/>
        <v>0</v>
      </c>
      <c r="G172" s="167"/>
      <c r="H172" s="165">
        <f t="shared" si="1106"/>
        <v>0</v>
      </c>
      <c r="I172" s="165">
        <f t="shared" si="1107"/>
        <v>0</v>
      </c>
      <c r="J172" s="166">
        <f t="shared" si="1064"/>
        <v>0</v>
      </c>
      <c r="K172" s="165">
        <f t="shared" si="1065"/>
        <v>0</v>
      </c>
      <c r="L172" s="820">
        <f t="shared" si="1108"/>
        <v>0</v>
      </c>
      <c r="M172" s="166">
        <f t="shared" si="1066"/>
        <v>0</v>
      </c>
      <c r="N172" s="164">
        <v>0</v>
      </c>
      <c r="O172" s="165">
        <v>0</v>
      </c>
      <c r="P172" s="166">
        <f t="shared" si="1067"/>
        <v>0</v>
      </c>
      <c r="Q172" s="788">
        <v>0</v>
      </c>
      <c r="R172" s="789">
        <v>0</v>
      </c>
      <c r="S172" s="166">
        <f t="shared" si="1068"/>
        <v>0</v>
      </c>
      <c r="T172" s="200">
        <f t="shared" ref="T172" si="1119">Q172</f>
        <v>0</v>
      </c>
      <c r="U172" s="200">
        <f t="shared" si="1069"/>
        <v>0</v>
      </c>
      <c r="V172" s="201">
        <f t="shared" si="1070"/>
        <v>0</v>
      </c>
      <c r="W172" s="593">
        <f t="shared" si="1060"/>
        <v>0</v>
      </c>
      <c r="X172" s="593">
        <f t="shared" si="1061"/>
        <v>0</v>
      </c>
      <c r="Y172" s="593">
        <f t="shared" si="1062"/>
        <v>0</v>
      </c>
      <c r="Z172" s="164">
        <v>0</v>
      </c>
      <c r="AA172" s="165">
        <v>0</v>
      </c>
      <c r="AB172" s="166">
        <f t="shared" si="1071"/>
        <v>0</v>
      </c>
      <c r="AC172" s="198">
        <v>0</v>
      </c>
      <c r="AD172" s="199">
        <v>0</v>
      </c>
      <c r="AE172" s="166">
        <f t="shared" si="1072"/>
        <v>0</v>
      </c>
      <c r="AF172" s="200">
        <f t="shared" si="1109"/>
        <v>0</v>
      </c>
      <c r="AG172" s="200">
        <f t="shared" si="1073"/>
        <v>0</v>
      </c>
      <c r="AH172" s="201">
        <f t="shared" si="1074"/>
        <v>0</v>
      </c>
      <c r="AI172" s="164">
        <v>0</v>
      </c>
      <c r="AJ172" s="165">
        <v>0</v>
      </c>
      <c r="AK172" s="166">
        <f t="shared" si="1075"/>
        <v>0</v>
      </c>
      <c r="AL172" s="198">
        <v>0</v>
      </c>
      <c r="AM172" s="199">
        <v>0</v>
      </c>
      <c r="AN172" s="166">
        <f t="shared" si="1076"/>
        <v>0</v>
      </c>
      <c r="AO172" s="200">
        <f t="shared" si="1110"/>
        <v>0</v>
      </c>
      <c r="AP172" s="200">
        <f t="shared" si="1077"/>
        <v>0</v>
      </c>
      <c r="AQ172" s="201">
        <f t="shared" si="1078"/>
        <v>0</v>
      </c>
      <c r="AR172" s="164">
        <v>0</v>
      </c>
      <c r="AS172" s="165">
        <v>0</v>
      </c>
      <c r="AT172" s="166">
        <f t="shared" si="1079"/>
        <v>0</v>
      </c>
      <c r="AU172" s="198">
        <v>0</v>
      </c>
      <c r="AV172" s="199">
        <v>0</v>
      </c>
      <c r="AW172" s="166">
        <f t="shared" si="1080"/>
        <v>0</v>
      </c>
      <c r="AX172" s="200">
        <f t="shared" si="1111"/>
        <v>0</v>
      </c>
      <c r="AY172" s="200">
        <f t="shared" si="1081"/>
        <v>0</v>
      </c>
      <c r="AZ172" s="201">
        <f t="shared" si="1082"/>
        <v>0</v>
      </c>
      <c r="BA172" s="164">
        <v>0</v>
      </c>
      <c r="BB172" s="165">
        <v>0</v>
      </c>
      <c r="BC172" s="166">
        <f t="shared" si="1083"/>
        <v>0</v>
      </c>
      <c r="BD172" s="198">
        <v>0</v>
      </c>
      <c r="BE172" s="199">
        <v>0</v>
      </c>
      <c r="BF172" s="166">
        <f t="shared" si="1084"/>
        <v>0</v>
      </c>
      <c r="BG172" s="200">
        <f t="shared" si="1112"/>
        <v>0</v>
      </c>
      <c r="BH172" s="200">
        <f t="shared" si="1085"/>
        <v>0</v>
      </c>
      <c r="BI172" s="201">
        <f t="shared" si="1086"/>
        <v>0</v>
      </c>
      <c r="BJ172" s="164">
        <v>0</v>
      </c>
      <c r="BK172" s="165">
        <v>0</v>
      </c>
      <c r="BL172" s="166">
        <f t="shared" si="1087"/>
        <v>0</v>
      </c>
      <c r="BM172" s="198">
        <v>0</v>
      </c>
      <c r="BN172" s="199">
        <v>0</v>
      </c>
      <c r="BO172" s="166">
        <f t="shared" si="1088"/>
        <v>0</v>
      </c>
      <c r="BP172" s="200">
        <f t="shared" si="1113"/>
        <v>0</v>
      </c>
      <c r="BQ172" s="200">
        <f t="shared" si="1089"/>
        <v>0</v>
      </c>
      <c r="BR172" s="201">
        <f t="shared" si="1090"/>
        <v>0</v>
      </c>
      <c r="BS172" s="164">
        <v>0</v>
      </c>
      <c r="BT172" s="165">
        <v>0</v>
      </c>
      <c r="BU172" s="166">
        <f t="shared" si="1091"/>
        <v>0</v>
      </c>
      <c r="BV172" s="198">
        <v>0</v>
      </c>
      <c r="BW172" s="199">
        <v>0</v>
      </c>
      <c r="BX172" s="166">
        <f t="shared" si="1092"/>
        <v>0</v>
      </c>
      <c r="BY172" s="200">
        <f t="shared" si="1114"/>
        <v>0</v>
      </c>
      <c r="BZ172" s="200">
        <f t="shared" si="1093"/>
        <v>0</v>
      </c>
      <c r="CA172" s="201">
        <f t="shared" si="1094"/>
        <v>0</v>
      </c>
      <c r="CB172" s="164">
        <v>0</v>
      </c>
      <c r="CC172" s="165">
        <v>0</v>
      </c>
      <c r="CD172" s="166">
        <f t="shared" si="1095"/>
        <v>0</v>
      </c>
      <c r="CE172" s="198">
        <v>0</v>
      </c>
      <c r="CF172" s="199">
        <v>0</v>
      </c>
      <c r="CG172" s="166">
        <f t="shared" si="1096"/>
        <v>0</v>
      </c>
      <c r="CH172" s="200">
        <f t="shared" si="1115"/>
        <v>0</v>
      </c>
      <c r="CI172" s="200">
        <f t="shared" si="1097"/>
        <v>0</v>
      </c>
      <c r="CJ172" s="201">
        <f t="shared" si="1098"/>
        <v>0</v>
      </c>
      <c r="CK172" s="164">
        <v>0</v>
      </c>
      <c r="CL172" s="165">
        <v>0</v>
      </c>
      <c r="CM172" s="166">
        <f t="shared" si="1099"/>
        <v>0</v>
      </c>
      <c r="CN172" s="198">
        <v>0</v>
      </c>
      <c r="CO172" s="199">
        <v>0</v>
      </c>
      <c r="CP172" s="166">
        <f t="shared" si="1100"/>
        <v>0</v>
      </c>
      <c r="CQ172" s="200">
        <f t="shared" si="1116"/>
        <v>0</v>
      </c>
      <c r="CR172" s="200">
        <f t="shared" si="1101"/>
        <v>0</v>
      </c>
      <c r="CS172" s="201">
        <f t="shared" si="1102"/>
        <v>0</v>
      </c>
      <c r="CT172" s="211"/>
      <c r="CU172" s="233">
        <f t="shared" si="1117"/>
        <v>0</v>
      </c>
      <c r="CV172" s="234">
        <f t="shared" si="1103"/>
        <v>0</v>
      </c>
      <c r="CW172" s="196"/>
      <c r="CX172" s="275"/>
      <c r="CY172" s="276"/>
    </row>
    <row r="173" spans="1:103" ht="15.75" customHeight="1" thickBot="1">
      <c r="A173" s="139"/>
      <c r="B173" s="186"/>
      <c r="C173" s="187"/>
      <c r="D173" s="183"/>
      <c r="E173" s="183"/>
      <c r="F173" s="183"/>
      <c r="G173" s="184"/>
      <c r="H173" s="183"/>
      <c r="I173" s="183"/>
      <c r="J173" s="183"/>
      <c r="K173" s="183"/>
      <c r="L173" s="791"/>
      <c r="M173" s="183"/>
      <c r="N173" s="183"/>
      <c r="O173" s="183"/>
      <c r="P173" s="183"/>
      <c r="Q173" s="791"/>
      <c r="R173" s="791"/>
      <c r="S173" s="183"/>
      <c r="T173" s="203"/>
      <c r="U173" s="203"/>
      <c r="V173" s="187"/>
      <c r="W173" s="593">
        <f t="shared" si="1060"/>
        <v>0</v>
      </c>
      <c r="X173" s="593">
        <f t="shared" si="1061"/>
        <v>0</v>
      </c>
      <c r="Y173" s="593">
        <f t="shared" si="1062"/>
        <v>0</v>
      </c>
      <c r="Z173" s="183"/>
      <c r="AA173" s="183"/>
      <c r="AB173" s="183"/>
      <c r="AC173" s="183"/>
      <c r="AD173" s="183"/>
      <c r="AE173" s="183"/>
      <c r="AF173" s="203"/>
      <c r="AG173" s="203"/>
      <c r="AH173" s="187"/>
      <c r="AI173" s="183"/>
      <c r="AJ173" s="183"/>
      <c r="AK173" s="183"/>
      <c r="AL173" s="183"/>
      <c r="AM173" s="183"/>
      <c r="AN173" s="183"/>
      <c r="AO173" s="203"/>
      <c r="AP173" s="203"/>
      <c r="AQ173" s="187"/>
      <c r="AR173" s="183"/>
      <c r="AS173" s="183"/>
      <c r="AT173" s="183"/>
      <c r="AU173" s="183"/>
      <c r="AV173" s="183"/>
      <c r="AW173" s="183"/>
      <c r="AX173" s="203"/>
      <c r="AY173" s="203"/>
      <c r="AZ173" s="187"/>
      <c r="BA173" s="183"/>
      <c r="BB173" s="183"/>
      <c r="BC173" s="183"/>
      <c r="BD173" s="183"/>
      <c r="BE173" s="183"/>
      <c r="BF173" s="183"/>
      <c r="BG173" s="203"/>
      <c r="BH173" s="203"/>
      <c r="BI173" s="187"/>
      <c r="BJ173" s="183"/>
      <c r="BK173" s="183"/>
      <c r="BL173" s="183"/>
      <c r="BM173" s="183"/>
      <c r="BN173" s="183"/>
      <c r="BO173" s="183"/>
      <c r="BP173" s="203"/>
      <c r="BQ173" s="203"/>
      <c r="BR173" s="187"/>
      <c r="BS173" s="183"/>
      <c r="BT173" s="183"/>
      <c r="BU173" s="183"/>
      <c r="BV173" s="183"/>
      <c r="BW173" s="183"/>
      <c r="BX173" s="183"/>
      <c r="BY173" s="203"/>
      <c r="BZ173" s="203"/>
      <c r="CA173" s="187"/>
      <c r="CB173" s="183"/>
      <c r="CC173" s="183"/>
      <c r="CD173" s="183"/>
      <c r="CE173" s="183"/>
      <c r="CF173" s="183"/>
      <c r="CG173" s="183"/>
      <c r="CH173" s="203"/>
      <c r="CI173" s="203"/>
      <c r="CJ173" s="187"/>
      <c r="CK173" s="183"/>
      <c r="CL173" s="183"/>
      <c r="CM173" s="183"/>
      <c r="CN173" s="183"/>
      <c r="CO173" s="183"/>
      <c r="CP173" s="183"/>
      <c r="CQ173" s="203"/>
      <c r="CR173" s="203"/>
      <c r="CS173" s="187"/>
      <c r="CT173" s="139"/>
      <c r="CU173" s="183"/>
      <c r="CV173" s="187"/>
      <c r="CW173" s="139"/>
      <c r="CX173" s="242"/>
      <c r="CY173" s="242"/>
    </row>
    <row r="174" spans="1:103" ht="15.75" customHeight="1">
      <c r="A174" s="138"/>
      <c r="B174" s="1065" t="s">
        <v>273</v>
      </c>
      <c r="C174" s="1062" t="s">
        <v>274</v>
      </c>
      <c r="D174" s="1009" t="str">
        <f>AFEstatPref</f>
        <v>Historical</v>
      </c>
      <c r="E174" s="1010"/>
      <c r="F174" s="1011"/>
      <c r="G174" s="1041" t="str">
        <f>AFEstatSlc</f>
        <v>Proposed Original</v>
      </c>
      <c r="H174" s="1015"/>
      <c r="I174" s="1015"/>
      <c r="J174" s="1042"/>
      <c r="K174" s="1020" t="s">
        <v>275</v>
      </c>
      <c r="L174" s="1020"/>
      <c r="M174" s="1039"/>
      <c r="N174" s="1009" t="str">
        <f>AFEstatPref</f>
        <v>Historical</v>
      </c>
      <c r="O174" s="1010"/>
      <c r="P174" s="1011"/>
      <c r="Q174" s="1015" t="str">
        <f>AFEstatSlc</f>
        <v>Proposed Original</v>
      </c>
      <c r="R174" s="1015"/>
      <c r="S174" s="1016"/>
      <c r="T174" s="1019" t="s">
        <v>275</v>
      </c>
      <c r="U174" s="1020"/>
      <c r="V174" s="1021"/>
      <c r="W174" s="593">
        <f t="shared" si="1060"/>
        <v>0</v>
      </c>
      <c r="X174" s="593">
        <f t="shared" si="1061"/>
        <v>0</v>
      </c>
      <c r="Y174" s="593">
        <f t="shared" si="1062"/>
        <v>0</v>
      </c>
      <c r="Z174" s="1009" t="str">
        <f>AFEstatPref</f>
        <v>Historical</v>
      </c>
      <c r="AA174" s="1010"/>
      <c r="AB174" s="1011"/>
      <c r="AC174" s="1015" t="str">
        <f>AFEstatSlc</f>
        <v>Proposed Original</v>
      </c>
      <c r="AD174" s="1015"/>
      <c r="AE174" s="1016"/>
      <c r="AF174" s="1019" t="s">
        <v>275</v>
      </c>
      <c r="AG174" s="1020"/>
      <c r="AH174" s="1021"/>
      <c r="AI174" s="1009" t="str">
        <f>AFEstatPref</f>
        <v>Historical</v>
      </c>
      <c r="AJ174" s="1010"/>
      <c r="AK174" s="1011"/>
      <c r="AL174" s="1015" t="str">
        <f>AFEstatSlc</f>
        <v>Proposed Original</v>
      </c>
      <c r="AM174" s="1015"/>
      <c r="AN174" s="1016"/>
      <c r="AO174" s="1019" t="s">
        <v>275</v>
      </c>
      <c r="AP174" s="1020"/>
      <c r="AQ174" s="1021"/>
      <c r="AR174" s="1009" t="str">
        <f>AFEstatPref</f>
        <v>Historical</v>
      </c>
      <c r="AS174" s="1010"/>
      <c r="AT174" s="1011"/>
      <c r="AU174" s="1015" t="str">
        <f>AFEstatSlc</f>
        <v>Proposed Original</v>
      </c>
      <c r="AV174" s="1015"/>
      <c r="AW174" s="1016"/>
      <c r="AX174" s="1019" t="s">
        <v>275</v>
      </c>
      <c r="AY174" s="1020"/>
      <c r="AZ174" s="1021"/>
      <c r="BA174" s="1009" t="str">
        <f>AFEstatPref</f>
        <v>Historical</v>
      </c>
      <c r="BB174" s="1010"/>
      <c r="BC174" s="1011"/>
      <c r="BD174" s="1015" t="str">
        <f>AFEstatSlc</f>
        <v>Proposed Original</v>
      </c>
      <c r="BE174" s="1015"/>
      <c r="BF174" s="1016"/>
      <c r="BG174" s="1019" t="s">
        <v>275</v>
      </c>
      <c r="BH174" s="1020"/>
      <c r="BI174" s="1021"/>
      <c r="BJ174" s="1009" t="str">
        <f>AFEstatPref</f>
        <v>Historical</v>
      </c>
      <c r="BK174" s="1010"/>
      <c r="BL174" s="1011"/>
      <c r="BM174" s="1015" t="str">
        <f>AFEstatSlc</f>
        <v>Proposed Original</v>
      </c>
      <c r="BN174" s="1015"/>
      <c r="BO174" s="1016"/>
      <c r="BP174" s="1019" t="s">
        <v>275</v>
      </c>
      <c r="BQ174" s="1020"/>
      <c r="BR174" s="1021"/>
      <c r="BS174" s="1009" t="str">
        <f>AFEstatPref</f>
        <v>Historical</v>
      </c>
      <c r="BT174" s="1010"/>
      <c r="BU174" s="1011"/>
      <c r="BV174" s="1015" t="str">
        <f>AFEstatSlc</f>
        <v>Proposed Original</v>
      </c>
      <c r="BW174" s="1015"/>
      <c r="BX174" s="1016"/>
      <c r="BY174" s="1019" t="s">
        <v>275</v>
      </c>
      <c r="BZ174" s="1020"/>
      <c r="CA174" s="1021"/>
      <c r="CB174" s="1009" t="str">
        <f>AFEstatPref</f>
        <v>Historical</v>
      </c>
      <c r="CC174" s="1010"/>
      <c r="CD174" s="1011"/>
      <c r="CE174" s="1015" t="str">
        <f>AFEstatSlc</f>
        <v>Proposed Original</v>
      </c>
      <c r="CF174" s="1015"/>
      <c r="CG174" s="1016"/>
      <c r="CH174" s="1019" t="s">
        <v>275</v>
      </c>
      <c r="CI174" s="1020"/>
      <c r="CJ174" s="1021"/>
      <c r="CK174" s="1009" t="str">
        <f>AFEstatPref</f>
        <v>Historical</v>
      </c>
      <c r="CL174" s="1010"/>
      <c r="CM174" s="1011"/>
      <c r="CN174" s="1015" t="str">
        <f>AFEstatSlc</f>
        <v>Proposed Original</v>
      </c>
      <c r="CO174" s="1015"/>
      <c r="CP174" s="1016"/>
      <c r="CQ174" s="1019" t="s">
        <v>275</v>
      </c>
      <c r="CR174" s="1020"/>
      <c r="CS174" s="1021"/>
      <c r="CT174" s="214"/>
      <c r="CU174" s="1051" t="s">
        <v>276</v>
      </c>
      <c r="CV174" s="1052"/>
      <c r="CW174" s="214"/>
      <c r="CX174" s="1058" t="s">
        <v>277</v>
      </c>
      <c r="CY174" s="1055" t="s">
        <v>278</v>
      </c>
    </row>
    <row r="175" spans="1:103" ht="15.75" customHeight="1" thickBot="1">
      <c r="A175" s="139"/>
      <c r="B175" s="1059"/>
      <c r="C175" s="1063"/>
      <c r="D175" s="1012"/>
      <c r="E175" s="1013"/>
      <c r="F175" s="1014"/>
      <c r="G175" s="1043"/>
      <c r="H175" s="1017"/>
      <c r="I175" s="1017"/>
      <c r="J175" s="1044"/>
      <c r="K175" s="1023"/>
      <c r="L175" s="1023"/>
      <c r="M175" s="1040"/>
      <c r="N175" s="1012"/>
      <c r="O175" s="1013"/>
      <c r="P175" s="1014"/>
      <c r="Q175" s="1017"/>
      <c r="R175" s="1017"/>
      <c r="S175" s="1018"/>
      <c r="T175" s="1022"/>
      <c r="U175" s="1023"/>
      <c r="V175" s="1024"/>
      <c r="W175" s="593">
        <f t="shared" si="1060"/>
        <v>0</v>
      </c>
      <c r="X175" s="593">
        <f t="shared" si="1061"/>
        <v>0</v>
      </c>
      <c r="Y175" s="593">
        <f t="shared" si="1062"/>
        <v>0</v>
      </c>
      <c r="Z175" s="1012"/>
      <c r="AA175" s="1013"/>
      <c r="AB175" s="1014"/>
      <c r="AC175" s="1017"/>
      <c r="AD175" s="1017"/>
      <c r="AE175" s="1018"/>
      <c r="AF175" s="1022"/>
      <c r="AG175" s="1023"/>
      <c r="AH175" s="1024"/>
      <c r="AI175" s="1012"/>
      <c r="AJ175" s="1013"/>
      <c r="AK175" s="1014"/>
      <c r="AL175" s="1017"/>
      <c r="AM175" s="1017"/>
      <c r="AN175" s="1018"/>
      <c r="AO175" s="1022"/>
      <c r="AP175" s="1023"/>
      <c r="AQ175" s="1024"/>
      <c r="AR175" s="1012"/>
      <c r="AS175" s="1013"/>
      <c r="AT175" s="1014"/>
      <c r="AU175" s="1017"/>
      <c r="AV175" s="1017"/>
      <c r="AW175" s="1018"/>
      <c r="AX175" s="1022"/>
      <c r="AY175" s="1023"/>
      <c r="AZ175" s="1024"/>
      <c r="BA175" s="1012"/>
      <c r="BB175" s="1013"/>
      <c r="BC175" s="1014"/>
      <c r="BD175" s="1017"/>
      <c r="BE175" s="1017"/>
      <c r="BF175" s="1018"/>
      <c r="BG175" s="1022"/>
      <c r="BH175" s="1023"/>
      <c r="BI175" s="1024"/>
      <c r="BJ175" s="1012"/>
      <c r="BK175" s="1013"/>
      <c r="BL175" s="1014"/>
      <c r="BM175" s="1017"/>
      <c r="BN175" s="1017"/>
      <c r="BO175" s="1018"/>
      <c r="BP175" s="1022"/>
      <c r="BQ175" s="1023"/>
      <c r="BR175" s="1024"/>
      <c r="BS175" s="1012"/>
      <c r="BT175" s="1013"/>
      <c r="BU175" s="1014"/>
      <c r="BV175" s="1017"/>
      <c r="BW175" s="1017"/>
      <c r="BX175" s="1018"/>
      <c r="BY175" s="1022"/>
      <c r="BZ175" s="1023"/>
      <c r="CA175" s="1024"/>
      <c r="CB175" s="1012"/>
      <c r="CC175" s="1013"/>
      <c r="CD175" s="1014"/>
      <c r="CE175" s="1017"/>
      <c r="CF175" s="1017"/>
      <c r="CG175" s="1018"/>
      <c r="CH175" s="1022"/>
      <c r="CI175" s="1023"/>
      <c r="CJ175" s="1024"/>
      <c r="CK175" s="1012"/>
      <c r="CL175" s="1013"/>
      <c r="CM175" s="1014"/>
      <c r="CN175" s="1017"/>
      <c r="CO175" s="1017"/>
      <c r="CP175" s="1018"/>
      <c r="CQ175" s="1022"/>
      <c r="CR175" s="1023"/>
      <c r="CS175" s="1024"/>
      <c r="CT175" s="139"/>
      <c r="CU175" s="215" t="s">
        <v>279</v>
      </c>
      <c r="CV175" s="216" t="s">
        <v>280</v>
      </c>
      <c r="CW175" s="139"/>
      <c r="CX175" s="1059"/>
      <c r="CY175" s="1056"/>
    </row>
    <row r="176" spans="1:103" ht="15.75" customHeight="1">
      <c r="A176" s="138"/>
      <c r="B176" s="149">
        <v>16</v>
      </c>
      <c r="C176" s="150" t="s">
        <v>300</v>
      </c>
      <c r="D176" s="151" t="s">
        <v>283</v>
      </c>
      <c r="E176" s="152" t="s">
        <v>284</v>
      </c>
      <c r="F176" s="153">
        <f>SUM(F177:F184)</f>
        <v>0</v>
      </c>
      <c r="G176" s="154" t="s">
        <v>285</v>
      </c>
      <c r="H176" s="152" t="s">
        <v>283</v>
      </c>
      <c r="I176" s="152" t="s">
        <v>284</v>
      </c>
      <c r="J176" s="153">
        <f>SUM(J177:J184)</f>
        <v>105341.58075601375</v>
      </c>
      <c r="K176" s="151" t="s">
        <v>283</v>
      </c>
      <c r="L176" s="787" t="s">
        <v>284</v>
      </c>
      <c r="M176" s="153">
        <f>SUM(M177:M184)</f>
        <v>105341.58075601375</v>
      </c>
      <c r="N176" s="151" t="s">
        <v>283</v>
      </c>
      <c r="O176" s="152" t="s">
        <v>284</v>
      </c>
      <c r="P176" s="153">
        <f>SUM(P177:P184)</f>
        <v>0</v>
      </c>
      <c r="Q176" s="787" t="s">
        <v>283</v>
      </c>
      <c r="R176" s="787" t="s">
        <v>284</v>
      </c>
      <c r="S176" s="153">
        <f>SUM(S177:S184)</f>
        <v>16030.240549828179</v>
      </c>
      <c r="T176" s="204" t="s">
        <v>283</v>
      </c>
      <c r="U176" s="205" t="s">
        <v>284</v>
      </c>
      <c r="V176" s="153">
        <f>SUM(V177:V184)</f>
        <v>16030.240549828179</v>
      </c>
      <c r="W176" s="593">
        <f t="shared" si="1060"/>
        <v>0</v>
      </c>
      <c r="X176" s="593">
        <f t="shared" si="1061"/>
        <v>0</v>
      </c>
      <c r="Y176" s="593">
        <f t="shared" si="1062"/>
        <v>0</v>
      </c>
      <c r="Z176" s="151" t="s">
        <v>283</v>
      </c>
      <c r="AA176" s="152" t="s">
        <v>284</v>
      </c>
      <c r="AB176" s="153">
        <f>SUM(AB177:AB184)</f>
        <v>0</v>
      </c>
      <c r="AC176" s="152" t="s">
        <v>283</v>
      </c>
      <c r="AD176" s="152" t="s">
        <v>284</v>
      </c>
      <c r="AE176" s="153">
        <f>SUM(AE177:AE184)</f>
        <v>16030.240549828179</v>
      </c>
      <c r="AF176" s="204" t="s">
        <v>283</v>
      </c>
      <c r="AG176" s="205" t="s">
        <v>284</v>
      </c>
      <c r="AH176" s="153">
        <f>SUM(AH177:AH184)</f>
        <v>16030.240549828179</v>
      </c>
      <c r="AI176" s="151" t="s">
        <v>283</v>
      </c>
      <c r="AJ176" s="152" t="s">
        <v>284</v>
      </c>
      <c r="AK176" s="153">
        <f>SUM(AK177:AK184)</f>
        <v>0</v>
      </c>
      <c r="AL176" s="152" t="s">
        <v>283</v>
      </c>
      <c r="AM176" s="152" t="s">
        <v>284</v>
      </c>
      <c r="AN176" s="153">
        <f>SUM(AN177:AN184)</f>
        <v>16030.240549828179</v>
      </c>
      <c r="AO176" s="204" t="s">
        <v>283</v>
      </c>
      <c r="AP176" s="205" t="s">
        <v>284</v>
      </c>
      <c r="AQ176" s="153">
        <f>SUM(AQ177:AQ184)</f>
        <v>16030.240549828179</v>
      </c>
      <c r="AR176" s="151" t="s">
        <v>283</v>
      </c>
      <c r="AS176" s="152" t="s">
        <v>284</v>
      </c>
      <c r="AT176" s="153">
        <f>SUM(AT177:AT184)</f>
        <v>0</v>
      </c>
      <c r="AU176" s="152" t="s">
        <v>283</v>
      </c>
      <c r="AV176" s="152" t="s">
        <v>284</v>
      </c>
      <c r="AW176" s="153">
        <f>SUM(AW177:AW184)</f>
        <v>16030.240549828179</v>
      </c>
      <c r="AX176" s="204" t="s">
        <v>283</v>
      </c>
      <c r="AY176" s="205" t="s">
        <v>284</v>
      </c>
      <c r="AZ176" s="153">
        <f>SUM(AZ177:AZ184)</f>
        <v>16030.240549828179</v>
      </c>
      <c r="BA176" s="151" t="s">
        <v>283</v>
      </c>
      <c r="BB176" s="152" t="s">
        <v>284</v>
      </c>
      <c r="BC176" s="153">
        <f>SUM(BC177:BC184)</f>
        <v>0</v>
      </c>
      <c r="BD176" s="152" t="s">
        <v>283</v>
      </c>
      <c r="BE176" s="152" t="s">
        <v>284</v>
      </c>
      <c r="BF176" s="153">
        <f>SUM(BF177:BF184)</f>
        <v>20610.309278350516</v>
      </c>
      <c r="BG176" s="204" t="s">
        <v>283</v>
      </c>
      <c r="BH176" s="205" t="s">
        <v>284</v>
      </c>
      <c r="BI176" s="153">
        <f>SUM(BI177:BI184)</f>
        <v>20610.309278350516</v>
      </c>
      <c r="BJ176" s="151" t="s">
        <v>283</v>
      </c>
      <c r="BK176" s="152" t="s">
        <v>284</v>
      </c>
      <c r="BL176" s="153">
        <f>SUM(BL177:BL184)</f>
        <v>0</v>
      </c>
      <c r="BM176" s="152" t="s">
        <v>283</v>
      </c>
      <c r="BN176" s="152" t="s">
        <v>284</v>
      </c>
      <c r="BO176" s="153">
        <f>SUM(BO177:BO184)</f>
        <v>20610.309278350516</v>
      </c>
      <c r="BP176" s="204" t="s">
        <v>283</v>
      </c>
      <c r="BQ176" s="205" t="s">
        <v>284</v>
      </c>
      <c r="BR176" s="153">
        <f>SUM(BR177:BR184)</f>
        <v>20610.309278350516</v>
      </c>
      <c r="BS176" s="151" t="s">
        <v>283</v>
      </c>
      <c r="BT176" s="152" t="s">
        <v>284</v>
      </c>
      <c r="BU176" s="153">
        <f>SUM(BU177:BU184)</f>
        <v>0</v>
      </c>
      <c r="BV176" s="152" t="s">
        <v>283</v>
      </c>
      <c r="BW176" s="152" t="s">
        <v>284</v>
      </c>
      <c r="BX176" s="153">
        <f>SUM(BX177:BX184)</f>
        <v>0</v>
      </c>
      <c r="BY176" s="204" t="s">
        <v>283</v>
      </c>
      <c r="BZ176" s="205" t="s">
        <v>284</v>
      </c>
      <c r="CA176" s="153">
        <f>SUM(CA177:CA184)</f>
        <v>0</v>
      </c>
      <c r="CB176" s="151" t="s">
        <v>283</v>
      </c>
      <c r="CC176" s="152" t="s">
        <v>284</v>
      </c>
      <c r="CD176" s="153">
        <f>SUM(CD177:CD184)</f>
        <v>0</v>
      </c>
      <c r="CE176" s="152" t="s">
        <v>283</v>
      </c>
      <c r="CF176" s="152" t="s">
        <v>284</v>
      </c>
      <c r="CG176" s="153">
        <f>SUM(CG177:CG184)</f>
        <v>0</v>
      </c>
      <c r="CH176" s="204" t="s">
        <v>283</v>
      </c>
      <c r="CI176" s="205" t="s">
        <v>284</v>
      </c>
      <c r="CJ176" s="153">
        <f>SUM(CJ177:CJ184)</f>
        <v>0</v>
      </c>
      <c r="CK176" s="151" t="s">
        <v>283</v>
      </c>
      <c r="CL176" s="152" t="s">
        <v>284</v>
      </c>
      <c r="CM176" s="153">
        <f>SUM(CM177:CM184)</f>
        <v>0</v>
      </c>
      <c r="CN176" s="152" t="s">
        <v>283</v>
      </c>
      <c r="CO176" s="152" t="s">
        <v>284</v>
      </c>
      <c r="CP176" s="153">
        <f>SUM(CP177:CP184)</f>
        <v>0</v>
      </c>
      <c r="CQ176" s="204" t="s">
        <v>283</v>
      </c>
      <c r="CR176" s="205" t="s">
        <v>284</v>
      </c>
      <c r="CS176" s="153">
        <f>SUM(CS177:CS184)</f>
        <v>0</v>
      </c>
      <c r="CT176" s="196"/>
      <c r="CU176" s="221"/>
      <c r="CV176" s="243"/>
      <c r="CW176" s="196"/>
      <c r="CX176" s="244"/>
      <c r="CY176" s="245"/>
    </row>
    <row r="177" spans="1:103" ht="15.75" customHeight="1">
      <c r="A177" s="185"/>
      <c r="B177" s="156"/>
      <c r="C177" s="185" t="s">
        <v>719</v>
      </c>
      <c r="D177" s="158">
        <f t="shared" ref="D177:D178" si="1120">N177+Z177+AI177+AR177+BS177</f>
        <v>0</v>
      </c>
      <c r="E177" s="159">
        <f t="shared" ref="E177:E178" si="1121">IFERROR(F177/D177,)</f>
        <v>0</v>
      </c>
      <c r="F177" s="160">
        <f t="shared" ref="F177:F178" si="1122">P177+AB177+AK177+AT177+BU177</f>
        <v>0</v>
      </c>
      <c r="G177" s="179"/>
      <c r="H177" s="159">
        <f t="shared" ref="H177:H178" si="1123">Q177+AC177+AL177+AU177+BD177+BM177</f>
        <v>6</v>
      </c>
      <c r="I177" s="610">
        <f t="shared" ref="I177:I178" si="1124">IFERROR(J177/H177,)</f>
        <v>4389.2325315005728</v>
      </c>
      <c r="J177" s="160">
        <f t="shared" ref="J177:J178" si="1125">S177+AE177+AN177+AW177+BF177+BO177</f>
        <v>26335.395189003437</v>
      </c>
      <c r="K177" s="158">
        <f t="shared" ref="J177:K183" si="1126">T177+AF177+AO177+AX177+BG177+BP177+BY177+CH177+CQ177</f>
        <v>6</v>
      </c>
      <c r="L177" s="291">
        <f t="shared" ref="L177:L178" si="1127">IFERROR(M177/K177,)</f>
        <v>4389.2325315005728</v>
      </c>
      <c r="M177" s="160">
        <f t="shared" ref="M177:M178" si="1128">V177+AH177+AQ177+AZ177+BI177+BR177</f>
        <v>26335.395189003437</v>
      </c>
      <c r="N177" s="159">
        <v>0</v>
      </c>
      <c r="O177" s="159">
        <v>0</v>
      </c>
      <c r="P177" s="160">
        <f t="shared" ref="P177:P184" si="1129">N177*O177</f>
        <v>0</v>
      </c>
      <c r="Q177" s="291">
        <v>1</v>
      </c>
      <c r="R177" s="291">
        <v>4007.5601374570447</v>
      </c>
      <c r="S177" s="160">
        <f t="shared" ref="S177:S178" si="1130">Q177*R177</f>
        <v>4007.5601374570447</v>
      </c>
      <c r="T177" s="159">
        <f t="shared" ref="T177:T178" si="1131">Q177</f>
        <v>1</v>
      </c>
      <c r="U177" s="159">
        <f t="shared" ref="U177:U178" si="1132">R177</f>
        <v>4007.5601374570447</v>
      </c>
      <c r="V177" s="160">
        <f t="shared" ref="V177:V184" si="1133">T177*U177</f>
        <v>4007.5601374570447</v>
      </c>
      <c r="W177" s="593">
        <f t="shared" si="1060"/>
        <v>0</v>
      </c>
      <c r="X177" s="593">
        <f t="shared" si="1061"/>
        <v>0</v>
      </c>
      <c r="Y177" s="593">
        <f t="shared" si="1062"/>
        <v>0</v>
      </c>
      <c r="Z177" s="159">
        <v>0</v>
      </c>
      <c r="AA177" s="159">
        <v>0</v>
      </c>
      <c r="AB177" s="160">
        <f t="shared" ref="AB177:AB184" si="1134">Z177*AA177</f>
        <v>0</v>
      </c>
      <c r="AC177" s="159">
        <f>Q177</f>
        <v>1</v>
      </c>
      <c r="AD177" s="159">
        <f>R177</f>
        <v>4007.5601374570447</v>
      </c>
      <c r="AE177" s="160">
        <f t="shared" ref="AE177:AE184" si="1135">AC177*AD177</f>
        <v>4007.5601374570447</v>
      </c>
      <c r="AF177" s="159">
        <f t="shared" ref="AF177:AF178" si="1136">T177</f>
        <v>1</v>
      </c>
      <c r="AG177" s="159">
        <f t="shared" ref="AG177:AG178" si="1137">U177</f>
        <v>4007.5601374570447</v>
      </c>
      <c r="AH177" s="160">
        <f t="shared" ref="AH177:AH184" si="1138">AF177*AG177</f>
        <v>4007.5601374570447</v>
      </c>
      <c r="AI177" s="159">
        <v>0</v>
      </c>
      <c r="AJ177" s="159">
        <v>0</v>
      </c>
      <c r="AK177" s="160">
        <f t="shared" ref="AK177:AK184" si="1139">AI177*AJ177</f>
        <v>0</v>
      </c>
      <c r="AL177" s="159">
        <f>Q177</f>
        <v>1</v>
      </c>
      <c r="AM177" s="159">
        <f>R177</f>
        <v>4007.5601374570447</v>
      </c>
      <c r="AN177" s="160">
        <f t="shared" ref="AN177:AN184" si="1140">AL177*AM177</f>
        <v>4007.5601374570447</v>
      </c>
      <c r="AO177" s="159">
        <f t="shared" ref="AO177:AO178" si="1141">AL177</f>
        <v>1</v>
      </c>
      <c r="AP177" s="159">
        <f t="shared" ref="AP177:AP184" si="1142">AG177</f>
        <v>4007.5601374570447</v>
      </c>
      <c r="AQ177" s="160">
        <f t="shared" ref="AQ177:AQ184" si="1143">AO177*AP177</f>
        <v>4007.5601374570447</v>
      </c>
      <c r="AR177" s="159">
        <v>0</v>
      </c>
      <c r="AS177" s="159">
        <v>0</v>
      </c>
      <c r="AT177" s="160">
        <f t="shared" ref="AT177:AT184" si="1144">AR177*AS177</f>
        <v>0</v>
      </c>
      <c r="AU177" s="159">
        <f t="shared" ref="AU177:AU178" si="1145">AL177</f>
        <v>1</v>
      </c>
      <c r="AV177" s="159">
        <f t="shared" ref="AV177:AV178" si="1146">AM177</f>
        <v>4007.5601374570447</v>
      </c>
      <c r="AW177" s="160">
        <f t="shared" ref="AW177:AW184" si="1147">AU177*AV177</f>
        <v>4007.5601374570447</v>
      </c>
      <c r="AX177" s="159">
        <f t="shared" ref="AX177:AX178" si="1148">AO177</f>
        <v>1</v>
      </c>
      <c r="AY177" s="159">
        <f t="shared" ref="AY177:AY178" si="1149">AP177</f>
        <v>4007.5601374570447</v>
      </c>
      <c r="AZ177" s="160">
        <f t="shared" ref="AZ177:AZ184" si="1150">AX177*AY177</f>
        <v>4007.5601374570447</v>
      </c>
      <c r="BA177" s="159">
        <v>0</v>
      </c>
      <c r="BB177" s="159">
        <v>0</v>
      </c>
      <c r="BC177" s="160">
        <f t="shared" ref="BC177:BC184" si="1151">BA177*BB177</f>
        <v>0</v>
      </c>
      <c r="BD177" s="159">
        <f>AU177</f>
        <v>1</v>
      </c>
      <c r="BE177" s="159">
        <v>5152.5773195876291</v>
      </c>
      <c r="BF177" s="781">
        <f t="shared" ref="BF177:BF184" si="1152">BD177*BE177</f>
        <v>5152.5773195876291</v>
      </c>
      <c r="BG177" s="159">
        <f t="shared" ref="BG177:BG178" si="1153">BD177</f>
        <v>1</v>
      </c>
      <c r="BH177" s="159">
        <f t="shared" ref="BH177:BH178" si="1154">BE177</f>
        <v>5152.5773195876291</v>
      </c>
      <c r="BI177" s="160">
        <f t="shared" ref="BI177:BI184" si="1155">BG177*BH177</f>
        <v>5152.5773195876291</v>
      </c>
      <c r="BJ177" s="159">
        <v>0</v>
      </c>
      <c r="BK177" s="159">
        <v>0</v>
      </c>
      <c r="BL177" s="160">
        <f t="shared" ref="BL177:BL184" si="1156">BJ177*BK177</f>
        <v>0</v>
      </c>
      <c r="BM177" s="159">
        <f>BD177</f>
        <v>1</v>
      </c>
      <c r="BN177" s="159">
        <v>5152.5773195876291</v>
      </c>
      <c r="BO177" s="781">
        <f t="shared" ref="BO177:BO184" si="1157">BM177*BN177</f>
        <v>5152.5773195876291</v>
      </c>
      <c r="BP177" s="159">
        <f t="shared" ref="BP177:BP178" si="1158">BG177</f>
        <v>1</v>
      </c>
      <c r="BQ177" s="159">
        <f t="shared" ref="BQ177:BQ178" si="1159">BH177</f>
        <v>5152.5773195876291</v>
      </c>
      <c r="BR177" s="160">
        <f t="shared" ref="BR177:BR184" si="1160">BP177*BQ177</f>
        <v>5152.5773195876291</v>
      </c>
      <c r="BS177" s="159">
        <v>0</v>
      </c>
      <c r="BT177" s="159">
        <v>0</v>
      </c>
      <c r="BU177" s="160">
        <f t="shared" ref="BU177:BU184" si="1161">BS177*BT177</f>
        <v>0</v>
      </c>
      <c r="BV177" s="159">
        <v>0</v>
      </c>
      <c r="BW177" s="159">
        <v>0</v>
      </c>
      <c r="BX177" s="160">
        <f t="shared" ref="BX177:BX184" si="1162">BV177*BW177</f>
        <v>0</v>
      </c>
      <c r="BY177" s="159">
        <f>BV177</f>
        <v>0</v>
      </c>
      <c r="BZ177" s="159">
        <f t="shared" ref="BZ177:BZ184" si="1163">BW177</f>
        <v>0</v>
      </c>
      <c r="CA177" s="160">
        <f t="shared" ref="CA177:CA184" si="1164">BY177*BZ177</f>
        <v>0</v>
      </c>
      <c r="CB177" s="159">
        <v>0</v>
      </c>
      <c r="CC177" s="159">
        <v>0</v>
      </c>
      <c r="CD177" s="160">
        <f t="shared" ref="CD177:CD184" si="1165">CB177*CC177</f>
        <v>0</v>
      </c>
      <c r="CE177" s="159">
        <f>BV177</f>
        <v>0</v>
      </c>
      <c r="CF177" s="159">
        <f>BW177</f>
        <v>0</v>
      </c>
      <c r="CG177" s="160">
        <f t="shared" ref="CG177:CG184" si="1166">CE177*CF177</f>
        <v>0</v>
      </c>
      <c r="CH177" s="159">
        <f>CE177</f>
        <v>0</v>
      </c>
      <c r="CI177" s="159">
        <f t="shared" ref="CI177:CI184" si="1167">CF177</f>
        <v>0</v>
      </c>
      <c r="CJ177" s="160">
        <f t="shared" ref="CJ177:CJ184" si="1168">CH177*CI177</f>
        <v>0</v>
      </c>
      <c r="CK177" s="159">
        <v>0</v>
      </c>
      <c r="CL177" s="159">
        <v>0</v>
      </c>
      <c r="CM177" s="160">
        <f t="shared" ref="CM177:CM184" si="1169">CK177*CL177</f>
        <v>0</v>
      </c>
      <c r="CN177" s="159">
        <f>BV177</f>
        <v>0</v>
      </c>
      <c r="CO177" s="159">
        <f>BW177</f>
        <v>0</v>
      </c>
      <c r="CP177" s="160">
        <f t="shared" ref="CP177:CP184" si="1170">CN177*CO177</f>
        <v>0</v>
      </c>
      <c r="CQ177" s="159">
        <f>CN177</f>
        <v>0</v>
      </c>
      <c r="CR177" s="159">
        <f t="shared" ref="CR177:CR184" si="1171">CO177</f>
        <v>0</v>
      </c>
      <c r="CS177" s="160">
        <f t="shared" ref="CS177:CS184" si="1172">CQ177*CR177</f>
        <v>0</v>
      </c>
      <c r="CT177" s="230"/>
      <c r="CU177" s="226">
        <f>K177-H177</f>
        <v>0</v>
      </c>
      <c r="CV177" s="227">
        <f t="shared" ref="CV177:CV184" si="1173">L177-I177</f>
        <v>0</v>
      </c>
      <c r="CW177" s="230"/>
      <c r="CX177" s="228"/>
      <c r="CY177" s="229"/>
    </row>
    <row r="178" spans="1:103" ht="15.75" customHeight="1">
      <c r="A178" s="185"/>
      <c r="B178" s="156"/>
      <c r="C178" s="185" t="s">
        <v>720</v>
      </c>
      <c r="D178" s="158">
        <f t="shared" si="1120"/>
        <v>0</v>
      </c>
      <c r="E178" s="159">
        <f t="shared" si="1121"/>
        <v>0</v>
      </c>
      <c r="F178" s="160">
        <f t="shared" si="1122"/>
        <v>0</v>
      </c>
      <c r="G178" s="161"/>
      <c r="H178" s="159">
        <f t="shared" si="1123"/>
        <v>18</v>
      </c>
      <c r="I178" s="610">
        <f t="shared" si="1124"/>
        <v>4389.2325315005728</v>
      </c>
      <c r="J178" s="160">
        <f t="shared" si="1125"/>
        <v>79006.18556701031</v>
      </c>
      <c r="K178" s="158">
        <f t="shared" si="1126"/>
        <v>18</v>
      </c>
      <c r="L178" s="291">
        <f t="shared" si="1127"/>
        <v>4389.2325315005728</v>
      </c>
      <c r="M178" s="160">
        <f t="shared" si="1128"/>
        <v>79006.18556701031</v>
      </c>
      <c r="N178" s="159">
        <v>0</v>
      </c>
      <c r="O178" s="159"/>
      <c r="P178" s="160">
        <f t="shared" si="1129"/>
        <v>0</v>
      </c>
      <c r="Q178" s="291">
        <v>3</v>
      </c>
      <c r="R178" s="291">
        <v>4007.5601374570447</v>
      </c>
      <c r="S178" s="160">
        <f t="shared" si="1130"/>
        <v>12022.680412371134</v>
      </c>
      <c r="T178" s="159">
        <f t="shared" si="1131"/>
        <v>3</v>
      </c>
      <c r="U178" s="159">
        <f t="shared" si="1132"/>
        <v>4007.5601374570447</v>
      </c>
      <c r="V178" s="160">
        <f t="shared" si="1133"/>
        <v>12022.680412371134</v>
      </c>
      <c r="W178" s="593">
        <f t="shared" si="1060"/>
        <v>0</v>
      </c>
      <c r="X178" s="593">
        <f t="shared" si="1061"/>
        <v>0</v>
      </c>
      <c r="Y178" s="593">
        <f t="shared" si="1062"/>
        <v>0</v>
      </c>
      <c r="Z178" s="159">
        <v>0</v>
      </c>
      <c r="AA178" s="159">
        <v>0</v>
      </c>
      <c r="AB178" s="160">
        <f t="shared" si="1134"/>
        <v>0</v>
      </c>
      <c r="AC178" s="159">
        <f>Q178</f>
        <v>3</v>
      </c>
      <c r="AD178" s="159">
        <f>R178</f>
        <v>4007.5601374570447</v>
      </c>
      <c r="AE178" s="160">
        <f t="shared" si="1135"/>
        <v>12022.680412371134</v>
      </c>
      <c r="AF178" s="159">
        <f t="shared" si="1136"/>
        <v>3</v>
      </c>
      <c r="AG178" s="159">
        <f t="shared" si="1137"/>
        <v>4007.5601374570447</v>
      </c>
      <c r="AH178" s="160">
        <f t="shared" si="1138"/>
        <v>12022.680412371134</v>
      </c>
      <c r="AI178" s="159">
        <v>0</v>
      </c>
      <c r="AJ178" s="159">
        <v>0</v>
      </c>
      <c r="AK178" s="160">
        <f t="shared" si="1139"/>
        <v>0</v>
      </c>
      <c r="AL178" s="159">
        <f>Q178</f>
        <v>3</v>
      </c>
      <c r="AM178" s="159">
        <f>R178</f>
        <v>4007.5601374570447</v>
      </c>
      <c r="AN178" s="160">
        <f t="shared" si="1140"/>
        <v>12022.680412371134</v>
      </c>
      <c r="AO178" s="159">
        <f t="shared" si="1141"/>
        <v>3</v>
      </c>
      <c r="AP178" s="159">
        <f t="shared" si="1142"/>
        <v>4007.5601374570447</v>
      </c>
      <c r="AQ178" s="160">
        <f t="shared" si="1143"/>
        <v>12022.680412371134</v>
      </c>
      <c r="AR178" s="159">
        <v>0</v>
      </c>
      <c r="AS178" s="159">
        <v>0</v>
      </c>
      <c r="AT178" s="160">
        <f t="shared" si="1144"/>
        <v>0</v>
      </c>
      <c r="AU178" s="159">
        <f t="shared" si="1145"/>
        <v>3</v>
      </c>
      <c r="AV178" s="159">
        <f t="shared" si="1146"/>
        <v>4007.5601374570447</v>
      </c>
      <c r="AW178" s="160">
        <f t="shared" si="1147"/>
        <v>12022.680412371134</v>
      </c>
      <c r="AX178" s="159">
        <f t="shared" si="1148"/>
        <v>3</v>
      </c>
      <c r="AY178" s="159">
        <f t="shared" si="1149"/>
        <v>4007.5601374570447</v>
      </c>
      <c r="AZ178" s="160">
        <f t="shared" si="1150"/>
        <v>12022.680412371134</v>
      </c>
      <c r="BA178" s="159">
        <v>0</v>
      </c>
      <c r="BB178" s="159">
        <v>0</v>
      </c>
      <c r="BC178" s="160">
        <f t="shared" si="1151"/>
        <v>0</v>
      </c>
      <c r="BD178" s="159">
        <f>AU178</f>
        <v>3</v>
      </c>
      <c r="BE178" s="159">
        <v>5152.5773195876291</v>
      </c>
      <c r="BF178" s="781">
        <f t="shared" si="1152"/>
        <v>15457.731958762888</v>
      </c>
      <c r="BG178" s="159">
        <f t="shared" si="1153"/>
        <v>3</v>
      </c>
      <c r="BH178" s="159">
        <f t="shared" si="1154"/>
        <v>5152.5773195876291</v>
      </c>
      <c r="BI178" s="160">
        <f t="shared" si="1155"/>
        <v>15457.731958762888</v>
      </c>
      <c r="BJ178" s="159">
        <v>0</v>
      </c>
      <c r="BK178" s="159">
        <v>0</v>
      </c>
      <c r="BL178" s="160">
        <f t="shared" si="1156"/>
        <v>0</v>
      </c>
      <c r="BM178" s="159">
        <f>BD178</f>
        <v>3</v>
      </c>
      <c r="BN178" s="159">
        <v>5152.5773195876291</v>
      </c>
      <c r="BO178" s="781">
        <f t="shared" si="1157"/>
        <v>15457.731958762888</v>
      </c>
      <c r="BP178" s="159">
        <f t="shared" si="1158"/>
        <v>3</v>
      </c>
      <c r="BQ178" s="159">
        <f t="shared" si="1159"/>
        <v>5152.5773195876291</v>
      </c>
      <c r="BR178" s="160">
        <f t="shared" si="1160"/>
        <v>15457.731958762888</v>
      </c>
      <c r="BS178" s="159">
        <v>0</v>
      </c>
      <c r="BT178" s="159">
        <v>0</v>
      </c>
      <c r="BU178" s="160">
        <f t="shared" si="1161"/>
        <v>0</v>
      </c>
      <c r="BV178" s="159">
        <v>0</v>
      </c>
      <c r="BW178" s="159">
        <v>0</v>
      </c>
      <c r="BX178" s="160">
        <f t="shared" si="1162"/>
        <v>0</v>
      </c>
      <c r="BY178" s="159">
        <f t="shared" ref="BY178:BY184" si="1174">BV178</f>
        <v>0</v>
      </c>
      <c r="BZ178" s="159">
        <f t="shared" si="1163"/>
        <v>0</v>
      </c>
      <c r="CA178" s="160">
        <f t="shared" si="1164"/>
        <v>0</v>
      </c>
      <c r="CB178" s="159">
        <v>0</v>
      </c>
      <c r="CC178" s="159">
        <v>0</v>
      </c>
      <c r="CD178" s="160">
        <f t="shared" si="1165"/>
        <v>0</v>
      </c>
      <c r="CE178" s="159">
        <f>BV178</f>
        <v>0</v>
      </c>
      <c r="CF178" s="159">
        <f>BW178</f>
        <v>0</v>
      </c>
      <c r="CG178" s="160">
        <f t="shared" si="1166"/>
        <v>0</v>
      </c>
      <c r="CH178" s="159">
        <f t="shared" ref="CH178:CH184" si="1175">CE178</f>
        <v>0</v>
      </c>
      <c r="CI178" s="159">
        <f t="shared" si="1167"/>
        <v>0</v>
      </c>
      <c r="CJ178" s="160">
        <f t="shared" si="1168"/>
        <v>0</v>
      </c>
      <c r="CK178" s="159">
        <v>0</v>
      </c>
      <c r="CL178" s="159">
        <v>0</v>
      </c>
      <c r="CM178" s="160">
        <f t="shared" si="1169"/>
        <v>0</v>
      </c>
      <c r="CN178" s="159">
        <f t="shared" ref="CN178:CN183" si="1176">BV178</f>
        <v>0</v>
      </c>
      <c r="CO178" s="159">
        <f t="shared" ref="CO178:CO183" si="1177">BW178</f>
        <v>0</v>
      </c>
      <c r="CP178" s="160">
        <f t="shared" si="1170"/>
        <v>0</v>
      </c>
      <c r="CQ178" s="159">
        <f t="shared" ref="CQ178:CQ184" si="1178">CN178</f>
        <v>0</v>
      </c>
      <c r="CR178" s="159">
        <f t="shared" si="1171"/>
        <v>0</v>
      </c>
      <c r="CS178" s="160">
        <f t="shared" si="1172"/>
        <v>0</v>
      </c>
      <c r="CT178" s="230"/>
      <c r="CU178" s="226">
        <f t="shared" ref="CU178:CU184" si="1179">K178-H178</f>
        <v>0</v>
      </c>
      <c r="CV178" s="227">
        <f t="shared" si="1173"/>
        <v>0</v>
      </c>
      <c r="CW178" s="230"/>
      <c r="CX178" s="228"/>
      <c r="CY178" s="229"/>
    </row>
    <row r="179" spans="1:103" ht="15.75" hidden="1" customHeight="1">
      <c r="A179" s="185"/>
      <c r="B179" s="156"/>
      <c r="C179" s="185" t="s">
        <v>557</v>
      </c>
      <c r="D179" s="158">
        <f t="shared" ref="D179:D184" si="1180">N179+Z179+AI179+AR179+BS179</f>
        <v>1</v>
      </c>
      <c r="E179" s="159">
        <f t="shared" ref="E179:E184" si="1181">IFERROR(F179/D179,)</f>
        <v>0</v>
      </c>
      <c r="F179" s="160">
        <f t="shared" ref="F179:F184" si="1182">P179+AB179+AK179+AT179+BU179</f>
        <v>0</v>
      </c>
      <c r="G179" s="161"/>
      <c r="H179" s="159">
        <f t="shared" ref="H179:H184" si="1183">Q179+AC179+AL179+AU179+BV179</f>
        <v>0</v>
      </c>
      <c r="I179" s="159">
        <f t="shared" ref="I179:I184" si="1184">IFERROR(J179/H179,)</f>
        <v>0</v>
      </c>
      <c r="J179" s="160">
        <f t="shared" si="1126"/>
        <v>0</v>
      </c>
      <c r="K179" s="158">
        <f t="shared" si="1126"/>
        <v>0</v>
      </c>
      <c r="L179" s="291">
        <f t="shared" ref="L179:L184" si="1185">IFERROR(M179/K179,)</f>
        <v>0</v>
      </c>
      <c r="M179" s="160">
        <f t="shared" ref="M179:M184" si="1186">V179+AH179+AQ179+AZ179+CA179</f>
        <v>0</v>
      </c>
      <c r="N179" s="159">
        <v>1</v>
      </c>
      <c r="O179" s="159">
        <v>0</v>
      </c>
      <c r="P179" s="160">
        <f t="shared" si="1129"/>
        <v>0</v>
      </c>
      <c r="Q179" s="291">
        <v>0</v>
      </c>
      <c r="R179" s="291">
        <v>0</v>
      </c>
      <c r="S179" s="160">
        <f t="shared" ref="S179:S184" si="1187">Q179*R179</f>
        <v>0</v>
      </c>
      <c r="T179" s="159">
        <v>0</v>
      </c>
      <c r="U179" s="159">
        <f t="shared" ref="U179" si="1188">R179</f>
        <v>0</v>
      </c>
      <c r="V179" s="160">
        <f t="shared" si="1133"/>
        <v>0</v>
      </c>
      <c r="W179" s="593">
        <f t="shared" si="1060"/>
        <v>0</v>
      </c>
      <c r="X179" s="593">
        <f t="shared" si="1061"/>
        <v>0</v>
      </c>
      <c r="Y179" s="593">
        <f t="shared" si="1062"/>
        <v>0</v>
      </c>
      <c r="Z179" s="159">
        <v>0</v>
      </c>
      <c r="AA179" s="159">
        <v>0</v>
      </c>
      <c r="AB179" s="160">
        <f t="shared" si="1134"/>
        <v>0</v>
      </c>
      <c r="AC179" s="159">
        <v>0</v>
      </c>
      <c r="AD179" s="159">
        <v>0</v>
      </c>
      <c r="AE179" s="160">
        <f t="shared" si="1135"/>
        <v>0</v>
      </c>
      <c r="AF179" s="159">
        <f t="shared" ref="AF179:AF184" si="1189">AC179</f>
        <v>0</v>
      </c>
      <c r="AG179" s="159">
        <f t="shared" ref="AG179:AG184" si="1190">U179</f>
        <v>0</v>
      </c>
      <c r="AH179" s="160">
        <f t="shared" si="1138"/>
        <v>0</v>
      </c>
      <c r="AI179" s="159">
        <v>0</v>
      </c>
      <c r="AJ179" s="159">
        <v>0</v>
      </c>
      <c r="AK179" s="160">
        <f t="shared" si="1139"/>
        <v>0</v>
      </c>
      <c r="AL179" s="159">
        <v>0</v>
      </c>
      <c r="AM179" s="159">
        <v>0</v>
      </c>
      <c r="AN179" s="160">
        <f t="shared" si="1140"/>
        <v>0</v>
      </c>
      <c r="AO179" s="159">
        <f t="shared" ref="AO179:AO184" si="1191">AL179</f>
        <v>0</v>
      </c>
      <c r="AP179" s="159">
        <f t="shared" si="1142"/>
        <v>0</v>
      </c>
      <c r="AQ179" s="160">
        <f t="shared" si="1143"/>
        <v>0</v>
      </c>
      <c r="AR179" s="159">
        <v>0</v>
      </c>
      <c r="AS179" s="159">
        <v>0</v>
      </c>
      <c r="AT179" s="160">
        <f t="shared" si="1144"/>
        <v>0</v>
      </c>
      <c r="AU179" s="159">
        <v>0</v>
      </c>
      <c r="AV179" s="159">
        <v>0</v>
      </c>
      <c r="AW179" s="160">
        <f t="shared" si="1147"/>
        <v>0</v>
      </c>
      <c r="AX179" s="159">
        <f t="shared" ref="AX179:AX184" si="1192">AU179</f>
        <v>0</v>
      </c>
      <c r="AY179" s="159">
        <f t="shared" ref="AY179:AY184" si="1193">AP179</f>
        <v>0</v>
      </c>
      <c r="AZ179" s="160">
        <f t="shared" si="1150"/>
        <v>0</v>
      </c>
      <c r="BA179" s="159">
        <v>0</v>
      </c>
      <c r="BB179" s="159">
        <v>0</v>
      </c>
      <c r="BC179" s="160">
        <f t="shared" si="1151"/>
        <v>0</v>
      </c>
      <c r="BD179" s="159">
        <v>0</v>
      </c>
      <c r="BE179" s="159">
        <v>0</v>
      </c>
      <c r="BF179" s="160">
        <f t="shared" si="1152"/>
        <v>0</v>
      </c>
      <c r="BG179" s="159">
        <f t="shared" ref="BG179:BG184" si="1194">BD179</f>
        <v>0</v>
      </c>
      <c r="BH179" s="159">
        <f t="shared" ref="BH179:BH184" si="1195">BE179</f>
        <v>0</v>
      </c>
      <c r="BI179" s="160">
        <f t="shared" si="1155"/>
        <v>0</v>
      </c>
      <c r="BJ179" s="159">
        <v>0</v>
      </c>
      <c r="BK179" s="159">
        <v>0</v>
      </c>
      <c r="BL179" s="160">
        <f t="shared" si="1156"/>
        <v>0</v>
      </c>
      <c r="BM179" s="159">
        <v>0</v>
      </c>
      <c r="BN179" s="159">
        <v>0</v>
      </c>
      <c r="BO179" s="160">
        <f t="shared" si="1157"/>
        <v>0</v>
      </c>
      <c r="BP179" s="159">
        <f t="shared" ref="BP179:BP184" si="1196">BM179</f>
        <v>0</v>
      </c>
      <c r="BQ179" s="159">
        <f t="shared" ref="BQ179:BQ184" si="1197">BH179</f>
        <v>0</v>
      </c>
      <c r="BR179" s="160">
        <f t="shared" si="1160"/>
        <v>0</v>
      </c>
      <c r="BS179" s="159">
        <v>0</v>
      </c>
      <c r="BT179" s="159">
        <v>0</v>
      </c>
      <c r="BU179" s="160">
        <f t="shared" si="1161"/>
        <v>0</v>
      </c>
      <c r="BV179" s="159">
        <v>0</v>
      </c>
      <c r="BW179" s="159">
        <v>0</v>
      </c>
      <c r="BX179" s="160">
        <f t="shared" si="1162"/>
        <v>0</v>
      </c>
      <c r="BY179" s="159">
        <f t="shared" si="1174"/>
        <v>0</v>
      </c>
      <c r="BZ179" s="159">
        <f t="shared" si="1163"/>
        <v>0</v>
      </c>
      <c r="CA179" s="160">
        <f t="shared" si="1164"/>
        <v>0</v>
      </c>
      <c r="CB179" s="159">
        <v>0</v>
      </c>
      <c r="CC179" s="159">
        <v>0</v>
      </c>
      <c r="CD179" s="160">
        <f t="shared" si="1165"/>
        <v>0</v>
      </c>
      <c r="CE179" s="159">
        <v>0</v>
      </c>
      <c r="CF179" s="159">
        <v>0</v>
      </c>
      <c r="CG179" s="160">
        <f t="shared" si="1166"/>
        <v>0</v>
      </c>
      <c r="CH179" s="159">
        <f t="shared" si="1175"/>
        <v>0</v>
      </c>
      <c r="CI179" s="159">
        <f t="shared" si="1167"/>
        <v>0</v>
      </c>
      <c r="CJ179" s="160">
        <f t="shared" si="1168"/>
        <v>0</v>
      </c>
      <c r="CK179" s="159">
        <v>0</v>
      </c>
      <c r="CL179" s="159">
        <v>0</v>
      </c>
      <c r="CM179" s="160">
        <f t="shared" si="1169"/>
        <v>0</v>
      </c>
      <c r="CN179" s="159">
        <f t="shared" si="1176"/>
        <v>0</v>
      </c>
      <c r="CO179" s="159">
        <f t="shared" si="1177"/>
        <v>0</v>
      </c>
      <c r="CP179" s="160">
        <f t="shared" si="1170"/>
        <v>0</v>
      </c>
      <c r="CQ179" s="159">
        <f t="shared" si="1178"/>
        <v>0</v>
      </c>
      <c r="CR179" s="159">
        <f t="shared" si="1171"/>
        <v>0</v>
      </c>
      <c r="CS179" s="160">
        <f t="shared" si="1172"/>
        <v>0</v>
      </c>
      <c r="CT179" s="230"/>
      <c r="CU179" s="226">
        <f t="shared" si="1179"/>
        <v>0</v>
      </c>
      <c r="CV179" s="227">
        <f t="shared" si="1173"/>
        <v>0</v>
      </c>
      <c r="CW179" s="230"/>
      <c r="CX179" s="228"/>
      <c r="CY179" s="229"/>
    </row>
    <row r="180" spans="1:103" ht="15.75" hidden="1" customHeight="1">
      <c r="A180" s="185"/>
      <c r="B180" s="156"/>
      <c r="C180" s="185"/>
      <c r="D180" s="158">
        <f t="shared" si="1180"/>
        <v>0</v>
      </c>
      <c r="E180" s="159">
        <f t="shared" si="1181"/>
        <v>0</v>
      </c>
      <c r="F180" s="160">
        <f t="shared" si="1182"/>
        <v>0</v>
      </c>
      <c r="G180" s="161"/>
      <c r="H180" s="159">
        <f t="shared" si="1183"/>
        <v>0</v>
      </c>
      <c r="I180" s="159">
        <f t="shared" si="1184"/>
        <v>0</v>
      </c>
      <c r="J180" s="160">
        <f t="shared" si="1126"/>
        <v>0</v>
      </c>
      <c r="K180" s="158">
        <f t="shared" si="1126"/>
        <v>0</v>
      </c>
      <c r="L180" s="291">
        <f t="shared" si="1185"/>
        <v>0</v>
      </c>
      <c r="M180" s="160">
        <f t="shared" si="1186"/>
        <v>0</v>
      </c>
      <c r="N180" s="159">
        <v>0</v>
      </c>
      <c r="O180" s="159">
        <v>0</v>
      </c>
      <c r="P180" s="160">
        <f t="shared" si="1129"/>
        <v>0</v>
      </c>
      <c r="Q180" s="291">
        <v>0</v>
      </c>
      <c r="R180" s="291">
        <v>0</v>
      </c>
      <c r="S180" s="160">
        <f t="shared" si="1187"/>
        <v>0</v>
      </c>
      <c r="T180" s="159">
        <f t="shared" ref="T180:T184" si="1198">Q180</f>
        <v>0</v>
      </c>
      <c r="U180" s="159">
        <f t="shared" ref="U180:U184" si="1199">R180</f>
        <v>0</v>
      </c>
      <c r="V180" s="160">
        <f t="shared" si="1133"/>
        <v>0</v>
      </c>
      <c r="W180" s="593">
        <f t="shared" si="1060"/>
        <v>0</v>
      </c>
      <c r="X180" s="593">
        <f t="shared" si="1061"/>
        <v>0</v>
      </c>
      <c r="Y180" s="593">
        <f t="shared" si="1062"/>
        <v>0</v>
      </c>
      <c r="Z180" s="159">
        <v>0</v>
      </c>
      <c r="AA180" s="159">
        <v>0</v>
      </c>
      <c r="AB180" s="160">
        <f t="shared" si="1134"/>
        <v>0</v>
      </c>
      <c r="AC180" s="159">
        <v>0</v>
      </c>
      <c r="AD180" s="159">
        <v>0</v>
      </c>
      <c r="AE180" s="160">
        <f t="shared" si="1135"/>
        <v>0</v>
      </c>
      <c r="AF180" s="159">
        <f t="shared" si="1189"/>
        <v>0</v>
      </c>
      <c r="AG180" s="159">
        <f t="shared" si="1190"/>
        <v>0</v>
      </c>
      <c r="AH180" s="160">
        <f t="shared" si="1138"/>
        <v>0</v>
      </c>
      <c r="AI180" s="159">
        <v>0</v>
      </c>
      <c r="AJ180" s="159">
        <v>0</v>
      </c>
      <c r="AK180" s="160">
        <f t="shared" si="1139"/>
        <v>0</v>
      </c>
      <c r="AL180" s="159">
        <v>0</v>
      </c>
      <c r="AM180" s="159">
        <v>0</v>
      </c>
      <c r="AN180" s="160">
        <f t="shared" si="1140"/>
        <v>0</v>
      </c>
      <c r="AO180" s="159">
        <f t="shared" si="1191"/>
        <v>0</v>
      </c>
      <c r="AP180" s="159">
        <f t="shared" si="1142"/>
        <v>0</v>
      </c>
      <c r="AQ180" s="160">
        <f t="shared" si="1143"/>
        <v>0</v>
      </c>
      <c r="AR180" s="159">
        <v>0</v>
      </c>
      <c r="AS180" s="159">
        <v>0</v>
      </c>
      <c r="AT180" s="160">
        <f t="shared" si="1144"/>
        <v>0</v>
      </c>
      <c r="AU180" s="159">
        <v>0</v>
      </c>
      <c r="AV180" s="159">
        <v>0</v>
      </c>
      <c r="AW180" s="160">
        <f t="shared" si="1147"/>
        <v>0</v>
      </c>
      <c r="AX180" s="159">
        <f t="shared" si="1192"/>
        <v>0</v>
      </c>
      <c r="AY180" s="159">
        <f t="shared" si="1193"/>
        <v>0</v>
      </c>
      <c r="AZ180" s="160">
        <f t="shared" si="1150"/>
        <v>0</v>
      </c>
      <c r="BA180" s="159">
        <v>0</v>
      </c>
      <c r="BB180" s="159">
        <v>0</v>
      </c>
      <c r="BC180" s="160">
        <f t="shared" si="1151"/>
        <v>0</v>
      </c>
      <c r="BD180" s="159">
        <v>0</v>
      </c>
      <c r="BE180" s="159">
        <v>0</v>
      </c>
      <c r="BF180" s="160">
        <f t="shared" si="1152"/>
        <v>0</v>
      </c>
      <c r="BG180" s="159">
        <f t="shared" si="1194"/>
        <v>0</v>
      </c>
      <c r="BH180" s="159">
        <f t="shared" si="1195"/>
        <v>0</v>
      </c>
      <c r="BI180" s="160">
        <f t="shared" si="1155"/>
        <v>0</v>
      </c>
      <c r="BJ180" s="159">
        <v>0</v>
      </c>
      <c r="BK180" s="159">
        <v>0</v>
      </c>
      <c r="BL180" s="160">
        <f t="shared" si="1156"/>
        <v>0</v>
      </c>
      <c r="BM180" s="159">
        <v>0</v>
      </c>
      <c r="BN180" s="159">
        <v>0</v>
      </c>
      <c r="BO180" s="160">
        <f t="shared" si="1157"/>
        <v>0</v>
      </c>
      <c r="BP180" s="159">
        <f t="shared" si="1196"/>
        <v>0</v>
      </c>
      <c r="BQ180" s="159">
        <f t="shared" si="1197"/>
        <v>0</v>
      </c>
      <c r="BR180" s="160">
        <f t="shared" si="1160"/>
        <v>0</v>
      </c>
      <c r="BS180" s="159">
        <v>0</v>
      </c>
      <c r="BT180" s="159">
        <v>0</v>
      </c>
      <c r="BU180" s="160">
        <f t="shared" si="1161"/>
        <v>0</v>
      </c>
      <c r="BV180" s="159">
        <v>0</v>
      </c>
      <c r="BW180" s="159">
        <v>0</v>
      </c>
      <c r="BX180" s="160">
        <f t="shared" si="1162"/>
        <v>0</v>
      </c>
      <c r="BY180" s="159">
        <f t="shared" si="1174"/>
        <v>0</v>
      </c>
      <c r="BZ180" s="159">
        <f t="shared" si="1163"/>
        <v>0</v>
      </c>
      <c r="CA180" s="160">
        <f t="shared" si="1164"/>
        <v>0</v>
      </c>
      <c r="CB180" s="159">
        <v>0</v>
      </c>
      <c r="CC180" s="159">
        <v>0</v>
      </c>
      <c r="CD180" s="160">
        <f t="shared" si="1165"/>
        <v>0</v>
      </c>
      <c r="CE180" s="159">
        <v>0</v>
      </c>
      <c r="CF180" s="159">
        <v>0</v>
      </c>
      <c r="CG180" s="160">
        <f t="shared" si="1166"/>
        <v>0</v>
      </c>
      <c r="CH180" s="159">
        <f t="shared" si="1175"/>
        <v>0</v>
      </c>
      <c r="CI180" s="159">
        <f t="shared" si="1167"/>
        <v>0</v>
      </c>
      <c r="CJ180" s="160">
        <f t="shared" si="1168"/>
        <v>0</v>
      </c>
      <c r="CK180" s="159">
        <v>0</v>
      </c>
      <c r="CL180" s="159">
        <v>0</v>
      </c>
      <c r="CM180" s="160">
        <f t="shared" si="1169"/>
        <v>0</v>
      </c>
      <c r="CN180" s="159">
        <f t="shared" si="1176"/>
        <v>0</v>
      </c>
      <c r="CO180" s="159">
        <f t="shared" si="1177"/>
        <v>0</v>
      </c>
      <c r="CP180" s="160">
        <f t="shared" si="1170"/>
        <v>0</v>
      </c>
      <c r="CQ180" s="159">
        <f t="shared" si="1178"/>
        <v>0</v>
      </c>
      <c r="CR180" s="159">
        <f t="shared" si="1171"/>
        <v>0</v>
      </c>
      <c r="CS180" s="160">
        <f t="shared" si="1172"/>
        <v>0</v>
      </c>
      <c r="CT180" s="230"/>
      <c r="CU180" s="226">
        <f t="shared" si="1179"/>
        <v>0</v>
      </c>
      <c r="CV180" s="227">
        <f t="shared" si="1173"/>
        <v>0</v>
      </c>
      <c r="CW180" s="230"/>
      <c r="CX180" s="228"/>
      <c r="CY180" s="229"/>
    </row>
    <row r="181" spans="1:103" ht="15.75" hidden="1" customHeight="1">
      <c r="A181" s="185"/>
      <c r="B181" s="156"/>
      <c r="C181" s="185"/>
      <c r="D181" s="158">
        <f t="shared" si="1180"/>
        <v>0</v>
      </c>
      <c r="E181" s="159">
        <f t="shared" si="1181"/>
        <v>0</v>
      </c>
      <c r="F181" s="160">
        <f t="shared" si="1182"/>
        <v>0</v>
      </c>
      <c r="G181" s="161"/>
      <c r="H181" s="159">
        <f t="shared" si="1183"/>
        <v>0</v>
      </c>
      <c r="I181" s="159">
        <f t="shared" si="1184"/>
        <v>0</v>
      </c>
      <c r="J181" s="160">
        <f t="shared" si="1126"/>
        <v>0</v>
      </c>
      <c r="K181" s="158">
        <f t="shared" si="1126"/>
        <v>0</v>
      </c>
      <c r="L181" s="291">
        <f t="shared" si="1185"/>
        <v>0</v>
      </c>
      <c r="M181" s="160">
        <f t="shared" si="1186"/>
        <v>0</v>
      </c>
      <c r="N181" s="159">
        <v>0</v>
      </c>
      <c r="O181" s="159">
        <v>0</v>
      </c>
      <c r="P181" s="160">
        <f t="shared" si="1129"/>
        <v>0</v>
      </c>
      <c r="Q181" s="291">
        <v>0</v>
      </c>
      <c r="R181" s="291">
        <v>0</v>
      </c>
      <c r="S181" s="160">
        <f t="shared" si="1187"/>
        <v>0</v>
      </c>
      <c r="T181" s="159">
        <f t="shared" si="1198"/>
        <v>0</v>
      </c>
      <c r="U181" s="159">
        <f t="shared" si="1199"/>
        <v>0</v>
      </c>
      <c r="V181" s="160">
        <f t="shared" si="1133"/>
        <v>0</v>
      </c>
      <c r="W181" s="593">
        <f t="shared" si="1060"/>
        <v>0</v>
      </c>
      <c r="X181" s="593">
        <f t="shared" si="1061"/>
        <v>0</v>
      </c>
      <c r="Y181" s="593">
        <f t="shared" si="1062"/>
        <v>0</v>
      </c>
      <c r="Z181" s="159">
        <v>0</v>
      </c>
      <c r="AA181" s="159">
        <v>0</v>
      </c>
      <c r="AB181" s="160">
        <f t="shared" si="1134"/>
        <v>0</v>
      </c>
      <c r="AC181" s="159">
        <v>0</v>
      </c>
      <c r="AD181" s="159">
        <v>0</v>
      </c>
      <c r="AE181" s="160">
        <f t="shared" si="1135"/>
        <v>0</v>
      </c>
      <c r="AF181" s="159">
        <f t="shared" si="1189"/>
        <v>0</v>
      </c>
      <c r="AG181" s="159">
        <f t="shared" si="1190"/>
        <v>0</v>
      </c>
      <c r="AH181" s="160">
        <f t="shared" si="1138"/>
        <v>0</v>
      </c>
      <c r="AI181" s="159">
        <v>0</v>
      </c>
      <c r="AJ181" s="159">
        <v>0</v>
      </c>
      <c r="AK181" s="160">
        <f t="shared" si="1139"/>
        <v>0</v>
      </c>
      <c r="AL181" s="159">
        <v>0</v>
      </c>
      <c r="AM181" s="159">
        <v>0</v>
      </c>
      <c r="AN181" s="160">
        <f t="shared" si="1140"/>
        <v>0</v>
      </c>
      <c r="AO181" s="159">
        <f t="shared" si="1191"/>
        <v>0</v>
      </c>
      <c r="AP181" s="159">
        <f t="shared" si="1142"/>
        <v>0</v>
      </c>
      <c r="AQ181" s="160">
        <f t="shared" si="1143"/>
        <v>0</v>
      </c>
      <c r="AR181" s="159">
        <v>0</v>
      </c>
      <c r="AS181" s="159">
        <v>0</v>
      </c>
      <c r="AT181" s="160">
        <f t="shared" si="1144"/>
        <v>0</v>
      </c>
      <c r="AU181" s="159">
        <v>0</v>
      </c>
      <c r="AV181" s="159">
        <v>0</v>
      </c>
      <c r="AW181" s="160">
        <f t="shared" si="1147"/>
        <v>0</v>
      </c>
      <c r="AX181" s="159">
        <f t="shared" si="1192"/>
        <v>0</v>
      </c>
      <c r="AY181" s="159">
        <f t="shared" si="1193"/>
        <v>0</v>
      </c>
      <c r="AZ181" s="160">
        <f t="shared" si="1150"/>
        <v>0</v>
      </c>
      <c r="BA181" s="159">
        <v>0</v>
      </c>
      <c r="BB181" s="159">
        <v>0</v>
      </c>
      <c r="BC181" s="160">
        <f t="shared" si="1151"/>
        <v>0</v>
      </c>
      <c r="BD181" s="159">
        <v>0</v>
      </c>
      <c r="BE181" s="159">
        <v>0</v>
      </c>
      <c r="BF181" s="160">
        <f t="shared" si="1152"/>
        <v>0</v>
      </c>
      <c r="BG181" s="159">
        <f t="shared" si="1194"/>
        <v>0</v>
      </c>
      <c r="BH181" s="159">
        <f t="shared" si="1195"/>
        <v>0</v>
      </c>
      <c r="BI181" s="160">
        <f t="shared" si="1155"/>
        <v>0</v>
      </c>
      <c r="BJ181" s="159">
        <v>0</v>
      </c>
      <c r="BK181" s="159">
        <v>0</v>
      </c>
      <c r="BL181" s="160">
        <f t="shared" si="1156"/>
        <v>0</v>
      </c>
      <c r="BM181" s="159">
        <v>0</v>
      </c>
      <c r="BN181" s="159">
        <v>0</v>
      </c>
      <c r="BO181" s="160">
        <f t="shared" si="1157"/>
        <v>0</v>
      </c>
      <c r="BP181" s="159">
        <f t="shared" si="1196"/>
        <v>0</v>
      </c>
      <c r="BQ181" s="159">
        <f t="shared" si="1197"/>
        <v>0</v>
      </c>
      <c r="BR181" s="160">
        <f t="shared" si="1160"/>
        <v>0</v>
      </c>
      <c r="BS181" s="159">
        <v>0</v>
      </c>
      <c r="BT181" s="159">
        <v>0</v>
      </c>
      <c r="BU181" s="160">
        <f t="shared" si="1161"/>
        <v>0</v>
      </c>
      <c r="BV181" s="159">
        <v>0</v>
      </c>
      <c r="BW181" s="159">
        <v>0</v>
      </c>
      <c r="BX181" s="160">
        <f t="shared" si="1162"/>
        <v>0</v>
      </c>
      <c r="BY181" s="159">
        <f t="shared" si="1174"/>
        <v>0</v>
      </c>
      <c r="BZ181" s="159">
        <f t="shared" si="1163"/>
        <v>0</v>
      </c>
      <c r="CA181" s="160">
        <f t="shared" si="1164"/>
        <v>0</v>
      </c>
      <c r="CB181" s="159">
        <v>0</v>
      </c>
      <c r="CC181" s="159">
        <v>0</v>
      </c>
      <c r="CD181" s="160">
        <f t="shared" si="1165"/>
        <v>0</v>
      </c>
      <c r="CE181" s="159">
        <v>0</v>
      </c>
      <c r="CF181" s="159">
        <v>0</v>
      </c>
      <c r="CG181" s="160">
        <f t="shared" si="1166"/>
        <v>0</v>
      </c>
      <c r="CH181" s="159">
        <f t="shared" si="1175"/>
        <v>0</v>
      </c>
      <c r="CI181" s="159">
        <f t="shared" si="1167"/>
        <v>0</v>
      </c>
      <c r="CJ181" s="160">
        <f t="shared" si="1168"/>
        <v>0</v>
      </c>
      <c r="CK181" s="159">
        <v>0</v>
      </c>
      <c r="CL181" s="159">
        <v>0</v>
      </c>
      <c r="CM181" s="160">
        <f t="shared" si="1169"/>
        <v>0</v>
      </c>
      <c r="CN181" s="159">
        <f t="shared" si="1176"/>
        <v>0</v>
      </c>
      <c r="CO181" s="159">
        <f t="shared" si="1177"/>
        <v>0</v>
      </c>
      <c r="CP181" s="160">
        <f t="shared" si="1170"/>
        <v>0</v>
      </c>
      <c r="CQ181" s="159">
        <f t="shared" si="1178"/>
        <v>0</v>
      </c>
      <c r="CR181" s="159">
        <f t="shared" si="1171"/>
        <v>0</v>
      </c>
      <c r="CS181" s="160">
        <f t="shared" si="1172"/>
        <v>0</v>
      </c>
      <c r="CT181" s="230"/>
      <c r="CU181" s="226">
        <f t="shared" si="1179"/>
        <v>0</v>
      </c>
      <c r="CV181" s="227">
        <f t="shared" si="1173"/>
        <v>0</v>
      </c>
      <c r="CW181" s="230"/>
      <c r="CX181" s="228"/>
      <c r="CY181" s="229"/>
    </row>
    <row r="182" spans="1:103" ht="15.75" hidden="1" customHeight="1">
      <c r="A182" s="185"/>
      <c r="B182" s="156"/>
      <c r="C182" s="185"/>
      <c r="D182" s="158">
        <f t="shared" si="1180"/>
        <v>0</v>
      </c>
      <c r="E182" s="159">
        <f t="shared" si="1181"/>
        <v>0</v>
      </c>
      <c r="F182" s="160">
        <f t="shared" si="1182"/>
        <v>0</v>
      </c>
      <c r="G182" s="161"/>
      <c r="H182" s="159">
        <f t="shared" si="1183"/>
        <v>0</v>
      </c>
      <c r="I182" s="159">
        <f t="shared" si="1184"/>
        <v>0</v>
      </c>
      <c r="J182" s="160">
        <f t="shared" si="1126"/>
        <v>0</v>
      </c>
      <c r="K182" s="158">
        <f t="shared" si="1126"/>
        <v>0</v>
      </c>
      <c r="L182" s="291">
        <f t="shared" si="1185"/>
        <v>0</v>
      </c>
      <c r="M182" s="160">
        <f t="shared" si="1186"/>
        <v>0</v>
      </c>
      <c r="N182" s="159">
        <v>0</v>
      </c>
      <c r="O182" s="159">
        <v>0</v>
      </c>
      <c r="P182" s="160">
        <f t="shared" si="1129"/>
        <v>0</v>
      </c>
      <c r="Q182" s="291">
        <v>0</v>
      </c>
      <c r="R182" s="291">
        <v>0</v>
      </c>
      <c r="S182" s="160">
        <f t="shared" si="1187"/>
        <v>0</v>
      </c>
      <c r="T182" s="159">
        <f t="shared" si="1198"/>
        <v>0</v>
      </c>
      <c r="U182" s="159">
        <f t="shared" si="1199"/>
        <v>0</v>
      </c>
      <c r="V182" s="160">
        <f t="shared" si="1133"/>
        <v>0</v>
      </c>
      <c r="W182" s="593">
        <f t="shared" si="1060"/>
        <v>0</v>
      </c>
      <c r="X182" s="593">
        <f t="shared" si="1061"/>
        <v>0</v>
      </c>
      <c r="Y182" s="593">
        <f t="shared" si="1062"/>
        <v>0</v>
      </c>
      <c r="Z182" s="159">
        <v>0</v>
      </c>
      <c r="AA182" s="159">
        <v>0</v>
      </c>
      <c r="AB182" s="160">
        <f t="shared" si="1134"/>
        <v>0</v>
      </c>
      <c r="AC182" s="159">
        <v>0</v>
      </c>
      <c r="AD182" s="159">
        <v>0</v>
      </c>
      <c r="AE182" s="160">
        <f t="shared" si="1135"/>
        <v>0</v>
      </c>
      <c r="AF182" s="159">
        <f t="shared" si="1189"/>
        <v>0</v>
      </c>
      <c r="AG182" s="159">
        <f t="shared" si="1190"/>
        <v>0</v>
      </c>
      <c r="AH182" s="160">
        <f t="shared" si="1138"/>
        <v>0</v>
      </c>
      <c r="AI182" s="159">
        <v>0</v>
      </c>
      <c r="AJ182" s="159">
        <v>0</v>
      </c>
      <c r="AK182" s="160">
        <f t="shared" si="1139"/>
        <v>0</v>
      </c>
      <c r="AL182" s="159">
        <v>0</v>
      </c>
      <c r="AM182" s="159">
        <v>0</v>
      </c>
      <c r="AN182" s="160">
        <f t="shared" si="1140"/>
        <v>0</v>
      </c>
      <c r="AO182" s="159">
        <f t="shared" si="1191"/>
        <v>0</v>
      </c>
      <c r="AP182" s="159">
        <f t="shared" si="1142"/>
        <v>0</v>
      </c>
      <c r="AQ182" s="160">
        <f t="shared" si="1143"/>
        <v>0</v>
      </c>
      <c r="AR182" s="159">
        <v>0</v>
      </c>
      <c r="AS182" s="159">
        <v>0</v>
      </c>
      <c r="AT182" s="160">
        <f t="shared" si="1144"/>
        <v>0</v>
      </c>
      <c r="AU182" s="159">
        <v>0</v>
      </c>
      <c r="AV182" s="159">
        <v>0</v>
      </c>
      <c r="AW182" s="160">
        <f t="shared" si="1147"/>
        <v>0</v>
      </c>
      <c r="AX182" s="159">
        <f t="shared" si="1192"/>
        <v>0</v>
      </c>
      <c r="AY182" s="159">
        <f t="shared" si="1193"/>
        <v>0</v>
      </c>
      <c r="AZ182" s="160">
        <f t="shared" si="1150"/>
        <v>0</v>
      </c>
      <c r="BA182" s="159">
        <v>0</v>
      </c>
      <c r="BB182" s="159">
        <v>0</v>
      </c>
      <c r="BC182" s="160">
        <f t="shared" si="1151"/>
        <v>0</v>
      </c>
      <c r="BD182" s="159">
        <v>0</v>
      </c>
      <c r="BE182" s="159">
        <v>0</v>
      </c>
      <c r="BF182" s="160">
        <f t="shared" si="1152"/>
        <v>0</v>
      </c>
      <c r="BG182" s="159">
        <f t="shared" si="1194"/>
        <v>0</v>
      </c>
      <c r="BH182" s="159">
        <f t="shared" si="1195"/>
        <v>0</v>
      </c>
      <c r="BI182" s="160">
        <f t="shared" si="1155"/>
        <v>0</v>
      </c>
      <c r="BJ182" s="159">
        <v>0</v>
      </c>
      <c r="BK182" s="159">
        <v>0</v>
      </c>
      <c r="BL182" s="160">
        <f t="shared" si="1156"/>
        <v>0</v>
      </c>
      <c r="BM182" s="159">
        <v>0</v>
      </c>
      <c r="BN182" s="159">
        <v>0</v>
      </c>
      <c r="BO182" s="160">
        <f t="shared" si="1157"/>
        <v>0</v>
      </c>
      <c r="BP182" s="159">
        <f t="shared" si="1196"/>
        <v>0</v>
      </c>
      <c r="BQ182" s="159">
        <f t="shared" si="1197"/>
        <v>0</v>
      </c>
      <c r="BR182" s="160">
        <f t="shared" si="1160"/>
        <v>0</v>
      </c>
      <c r="BS182" s="159">
        <v>0</v>
      </c>
      <c r="BT182" s="159">
        <v>0</v>
      </c>
      <c r="BU182" s="160">
        <f t="shared" si="1161"/>
        <v>0</v>
      </c>
      <c r="BV182" s="159">
        <v>0</v>
      </c>
      <c r="BW182" s="159">
        <v>0</v>
      </c>
      <c r="BX182" s="160">
        <f t="shared" si="1162"/>
        <v>0</v>
      </c>
      <c r="BY182" s="159">
        <f t="shared" si="1174"/>
        <v>0</v>
      </c>
      <c r="BZ182" s="159">
        <f t="shared" si="1163"/>
        <v>0</v>
      </c>
      <c r="CA182" s="160">
        <f t="shared" si="1164"/>
        <v>0</v>
      </c>
      <c r="CB182" s="159">
        <v>0</v>
      </c>
      <c r="CC182" s="159">
        <v>0</v>
      </c>
      <c r="CD182" s="160">
        <f t="shared" si="1165"/>
        <v>0</v>
      </c>
      <c r="CE182" s="159">
        <v>0</v>
      </c>
      <c r="CF182" s="159">
        <v>0</v>
      </c>
      <c r="CG182" s="160">
        <f t="shared" si="1166"/>
        <v>0</v>
      </c>
      <c r="CH182" s="159">
        <f t="shared" si="1175"/>
        <v>0</v>
      </c>
      <c r="CI182" s="159">
        <f t="shared" si="1167"/>
        <v>0</v>
      </c>
      <c r="CJ182" s="160">
        <f t="shared" si="1168"/>
        <v>0</v>
      </c>
      <c r="CK182" s="159">
        <v>0</v>
      </c>
      <c r="CL182" s="159">
        <v>0</v>
      </c>
      <c r="CM182" s="160">
        <f t="shared" si="1169"/>
        <v>0</v>
      </c>
      <c r="CN182" s="159">
        <f t="shared" si="1176"/>
        <v>0</v>
      </c>
      <c r="CO182" s="159">
        <f t="shared" si="1177"/>
        <v>0</v>
      </c>
      <c r="CP182" s="160">
        <f t="shared" si="1170"/>
        <v>0</v>
      </c>
      <c r="CQ182" s="159">
        <f t="shared" si="1178"/>
        <v>0</v>
      </c>
      <c r="CR182" s="159">
        <f t="shared" si="1171"/>
        <v>0</v>
      </c>
      <c r="CS182" s="160">
        <f t="shared" si="1172"/>
        <v>0</v>
      </c>
      <c r="CT182" s="230"/>
      <c r="CU182" s="226">
        <f t="shared" si="1179"/>
        <v>0</v>
      </c>
      <c r="CV182" s="227">
        <f t="shared" si="1173"/>
        <v>0</v>
      </c>
      <c r="CW182" s="230"/>
      <c r="CX182" s="228"/>
      <c r="CY182" s="229"/>
    </row>
    <row r="183" spans="1:103" ht="15.75" hidden="1" customHeight="1">
      <c r="A183" s="185"/>
      <c r="B183" s="156"/>
      <c r="C183" s="185"/>
      <c r="D183" s="158">
        <f t="shared" si="1180"/>
        <v>0</v>
      </c>
      <c r="E183" s="159">
        <f t="shared" si="1181"/>
        <v>0</v>
      </c>
      <c r="F183" s="160">
        <f t="shared" si="1182"/>
        <v>0</v>
      </c>
      <c r="G183" s="161"/>
      <c r="H183" s="159">
        <f t="shared" si="1183"/>
        <v>0</v>
      </c>
      <c r="I183" s="159">
        <f t="shared" si="1184"/>
        <v>0</v>
      </c>
      <c r="J183" s="160">
        <f t="shared" si="1126"/>
        <v>0</v>
      </c>
      <c r="K183" s="158">
        <f t="shared" si="1126"/>
        <v>0</v>
      </c>
      <c r="L183" s="291">
        <f t="shared" si="1185"/>
        <v>0</v>
      </c>
      <c r="M183" s="160">
        <f t="shared" si="1186"/>
        <v>0</v>
      </c>
      <c r="N183" s="159">
        <v>0</v>
      </c>
      <c r="O183" s="159">
        <v>0</v>
      </c>
      <c r="P183" s="160">
        <f t="shared" si="1129"/>
        <v>0</v>
      </c>
      <c r="Q183" s="291">
        <v>0</v>
      </c>
      <c r="R183" s="291">
        <v>0</v>
      </c>
      <c r="S183" s="160">
        <f t="shared" si="1187"/>
        <v>0</v>
      </c>
      <c r="T183" s="159">
        <f t="shared" si="1198"/>
        <v>0</v>
      </c>
      <c r="U183" s="159">
        <f t="shared" si="1199"/>
        <v>0</v>
      </c>
      <c r="V183" s="160">
        <f t="shared" si="1133"/>
        <v>0</v>
      </c>
      <c r="W183" s="593">
        <f t="shared" si="1060"/>
        <v>0</v>
      </c>
      <c r="X183" s="593">
        <f t="shared" si="1061"/>
        <v>0</v>
      </c>
      <c r="Y183" s="593">
        <f t="shared" si="1062"/>
        <v>0</v>
      </c>
      <c r="Z183" s="159">
        <v>0</v>
      </c>
      <c r="AA183" s="159">
        <v>0</v>
      </c>
      <c r="AB183" s="160">
        <f t="shared" si="1134"/>
        <v>0</v>
      </c>
      <c r="AC183" s="159">
        <v>0</v>
      </c>
      <c r="AD183" s="159">
        <v>0</v>
      </c>
      <c r="AE183" s="160">
        <f t="shared" si="1135"/>
        <v>0</v>
      </c>
      <c r="AF183" s="159">
        <f t="shared" si="1189"/>
        <v>0</v>
      </c>
      <c r="AG183" s="159">
        <f t="shared" si="1190"/>
        <v>0</v>
      </c>
      <c r="AH183" s="160">
        <f t="shared" si="1138"/>
        <v>0</v>
      </c>
      <c r="AI183" s="159">
        <v>0</v>
      </c>
      <c r="AJ183" s="159">
        <v>0</v>
      </c>
      <c r="AK183" s="160">
        <f t="shared" si="1139"/>
        <v>0</v>
      </c>
      <c r="AL183" s="159">
        <v>0</v>
      </c>
      <c r="AM183" s="159">
        <v>0</v>
      </c>
      <c r="AN183" s="160">
        <f t="shared" si="1140"/>
        <v>0</v>
      </c>
      <c r="AO183" s="159">
        <f t="shared" si="1191"/>
        <v>0</v>
      </c>
      <c r="AP183" s="159">
        <f t="shared" si="1142"/>
        <v>0</v>
      </c>
      <c r="AQ183" s="160">
        <f t="shared" si="1143"/>
        <v>0</v>
      </c>
      <c r="AR183" s="159">
        <v>0</v>
      </c>
      <c r="AS183" s="159">
        <v>0</v>
      </c>
      <c r="AT183" s="160">
        <f t="shared" si="1144"/>
        <v>0</v>
      </c>
      <c r="AU183" s="159">
        <v>0</v>
      </c>
      <c r="AV183" s="159">
        <v>0</v>
      </c>
      <c r="AW183" s="160">
        <f t="shared" si="1147"/>
        <v>0</v>
      </c>
      <c r="AX183" s="159">
        <f t="shared" si="1192"/>
        <v>0</v>
      </c>
      <c r="AY183" s="159">
        <f t="shared" si="1193"/>
        <v>0</v>
      </c>
      <c r="AZ183" s="160">
        <f t="shared" si="1150"/>
        <v>0</v>
      </c>
      <c r="BA183" s="159">
        <v>0</v>
      </c>
      <c r="BB183" s="159">
        <v>0</v>
      </c>
      <c r="BC183" s="160">
        <f t="shared" si="1151"/>
        <v>0</v>
      </c>
      <c r="BD183" s="159">
        <v>0</v>
      </c>
      <c r="BE183" s="159">
        <v>0</v>
      </c>
      <c r="BF183" s="160">
        <f t="shared" si="1152"/>
        <v>0</v>
      </c>
      <c r="BG183" s="159">
        <f t="shared" si="1194"/>
        <v>0</v>
      </c>
      <c r="BH183" s="159">
        <f t="shared" si="1195"/>
        <v>0</v>
      </c>
      <c r="BI183" s="160">
        <f t="shared" si="1155"/>
        <v>0</v>
      </c>
      <c r="BJ183" s="159">
        <v>0</v>
      </c>
      <c r="BK183" s="159">
        <v>0</v>
      </c>
      <c r="BL183" s="160">
        <f t="shared" si="1156"/>
        <v>0</v>
      </c>
      <c r="BM183" s="159">
        <v>0</v>
      </c>
      <c r="BN183" s="159">
        <v>0</v>
      </c>
      <c r="BO183" s="160">
        <f t="shared" si="1157"/>
        <v>0</v>
      </c>
      <c r="BP183" s="159">
        <f t="shared" si="1196"/>
        <v>0</v>
      </c>
      <c r="BQ183" s="159">
        <f t="shared" si="1197"/>
        <v>0</v>
      </c>
      <c r="BR183" s="160">
        <f t="shared" si="1160"/>
        <v>0</v>
      </c>
      <c r="BS183" s="159">
        <v>0</v>
      </c>
      <c r="BT183" s="159">
        <v>0</v>
      </c>
      <c r="BU183" s="160">
        <f t="shared" si="1161"/>
        <v>0</v>
      </c>
      <c r="BV183" s="159">
        <v>0</v>
      </c>
      <c r="BW183" s="159">
        <v>0</v>
      </c>
      <c r="BX183" s="160">
        <f t="shared" si="1162"/>
        <v>0</v>
      </c>
      <c r="BY183" s="159">
        <f t="shared" si="1174"/>
        <v>0</v>
      </c>
      <c r="BZ183" s="159">
        <f t="shared" si="1163"/>
        <v>0</v>
      </c>
      <c r="CA183" s="160">
        <f t="shared" si="1164"/>
        <v>0</v>
      </c>
      <c r="CB183" s="159">
        <v>0</v>
      </c>
      <c r="CC183" s="159">
        <v>0</v>
      </c>
      <c r="CD183" s="160">
        <f t="shared" si="1165"/>
        <v>0</v>
      </c>
      <c r="CE183" s="159">
        <v>0</v>
      </c>
      <c r="CF183" s="159">
        <v>0</v>
      </c>
      <c r="CG183" s="160">
        <f t="shared" si="1166"/>
        <v>0</v>
      </c>
      <c r="CH183" s="159">
        <f t="shared" si="1175"/>
        <v>0</v>
      </c>
      <c r="CI183" s="159">
        <f t="shared" si="1167"/>
        <v>0</v>
      </c>
      <c r="CJ183" s="160">
        <f t="shared" si="1168"/>
        <v>0</v>
      </c>
      <c r="CK183" s="159">
        <v>0</v>
      </c>
      <c r="CL183" s="159">
        <v>0</v>
      </c>
      <c r="CM183" s="160">
        <f t="shared" si="1169"/>
        <v>0</v>
      </c>
      <c r="CN183" s="159">
        <f t="shared" si="1176"/>
        <v>0</v>
      </c>
      <c r="CO183" s="159">
        <f t="shared" si="1177"/>
        <v>0</v>
      </c>
      <c r="CP183" s="160">
        <f t="shared" si="1170"/>
        <v>0</v>
      </c>
      <c r="CQ183" s="159">
        <f t="shared" si="1178"/>
        <v>0</v>
      </c>
      <c r="CR183" s="159">
        <f t="shared" si="1171"/>
        <v>0</v>
      </c>
      <c r="CS183" s="160">
        <f t="shared" si="1172"/>
        <v>0</v>
      </c>
      <c r="CT183" s="230"/>
      <c r="CU183" s="226">
        <f t="shared" si="1179"/>
        <v>0</v>
      </c>
      <c r="CV183" s="227">
        <f t="shared" si="1173"/>
        <v>0</v>
      </c>
      <c r="CW183" s="230"/>
      <c r="CX183" s="228"/>
      <c r="CY183" s="229"/>
    </row>
    <row r="184" spans="1:103" ht="15.75" customHeight="1" thickBot="1">
      <c r="A184" s="138"/>
      <c r="B184" s="162"/>
      <c r="C184" s="163"/>
      <c r="D184" s="164">
        <f t="shared" si="1180"/>
        <v>0</v>
      </c>
      <c r="E184" s="165">
        <f t="shared" si="1181"/>
        <v>0</v>
      </c>
      <c r="F184" s="166">
        <f t="shared" si="1182"/>
        <v>0</v>
      </c>
      <c r="G184" s="167"/>
      <c r="H184" s="165">
        <f t="shared" si="1183"/>
        <v>0</v>
      </c>
      <c r="I184" s="165">
        <f t="shared" si="1184"/>
        <v>0</v>
      </c>
      <c r="J184" s="166">
        <f t="shared" ref="J184" si="1200">S184+AE184+AN184+AW184+BX184</f>
        <v>0</v>
      </c>
      <c r="K184" s="165">
        <f t="shared" ref="K184" si="1201">T184+AF184+AO184+AX184+BY184</f>
        <v>0</v>
      </c>
      <c r="L184" s="820">
        <f t="shared" si="1185"/>
        <v>0</v>
      </c>
      <c r="M184" s="166">
        <f t="shared" si="1186"/>
        <v>0</v>
      </c>
      <c r="N184" s="164">
        <v>0</v>
      </c>
      <c r="O184" s="165">
        <v>0</v>
      </c>
      <c r="P184" s="166">
        <f t="shared" si="1129"/>
        <v>0</v>
      </c>
      <c r="Q184" s="788">
        <v>0</v>
      </c>
      <c r="R184" s="789">
        <v>0</v>
      </c>
      <c r="S184" s="166">
        <f t="shared" si="1187"/>
        <v>0</v>
      </c>
      <c r="T184" s="200">
        <f t="shared" si="1198"/>
        <v>0</v>
      </c>
      <c r="U184" s="200">
        <f t="shared" si="1199"/>
        <v>0</v>
      </c>
      <c r="V184" s="201">
        <f t="shared" si="1133"/>
        <v>0</v>
      </c>
      <c r="W184" s="593">
        <f t="shared" si="1060"/>
        <v>0</v>
      </c>
      <c r="X184" s="593">
        <f t="shared" si="1061"/>
        <v>0</v>
      </c>
      <c r="Y184" s="593">
        <f t="shared" si="1062"/>
        <v>0</v>
      </c>
      <c r="Z184" s="164">
        <v>0</v>
      </c>
      <c r="AA184" s="165">
        <v>0</v>
      </c>
      <c r="AB184" s="166">
        <f t="shared" si="1134"/>
        <v>0</v>
      </c>
      <c r="AC184" s="198">
        <v>0</v>
      </c>
      <c r="AD184" s="199">
        <v>0</v>
      </c>
      <c r="AE184" s="166">
        <f t="shared" si="1135"/>
        <v>0</v>
      </c>
      <c r="AF184" s="200">
        <f t="shared" si="1189"/>
        <v>0</v>
      </c>
      <c r="AG184" s="200">
        <f t="shared" si="1190"/>
        <v>0</v>
      </c>
      <c r="AH184" s="201">
        <f t="shared" si="1138"/>
        <v>0</v>
      </c>
      <c r="AI184" s="164">
        <v>0</v>
      </c>
      <c r="AJ184" s="165">
        <v>0</v>
      </c>
      <c r="AK184" s="166">
        <f t="shared" si="1139"/>
        <v>0</v>
      </c>
      <c r="AL184" s="198">
        <v>0</v>
      </c>
      <c r="AM184" s="199">
        <v>0</v>
      </c>
      <c r="AN184" s="166">
        <f t="shared" si="1140"/>
        <v>0</v>
      </c>
      <c r="AO184" s="200">
        <f t="shared" si="1191"/>
        <v>0</v>
      </c>
      <c r="AP184" s="200">
        <f t="shared" si="1142"/>
        <v>0</v>
      </c>
      <c r="AQ184" s="201">
        <f t="shared" si="1143"/>
        <v>0</v>
      </c>
      <c r="AR184" s="164">
        <v>0</v>
      </c>
      <c r="AS184" s="165">
        <v>0</v>
      </c>
      <c r="AT184" s="166">
        <f t="shared" si="1144"/>
        <v>0</v>
      </c>
      <c r="AU184" s="198">
        <v>0</v>
      </c>
      <c r="AV184" s="199">
        <v>0</v>
      </c>
      <c r="AW184" s="166">
        <f t="shared" si="1147"/>
        <v>0</v>
      </c>
      <c r="AX184" s="200">
        <f t="shared" si="1192"/>
        <v>0</v>
      </c>
      <c r="AY184" s="200">
        <f t="shared" si="1193"/>
        <v>0</v>
      </c>
      <c r="AZ184" s="201">
        <f t="shared" si="1150"/>
        <v>0</v>
      </c>
      <c r="BA184" s="164">
        <v>0</v>
      </c>
      <c r="BB184" s="165">
        <v>0</v>
      </c>
      <c r="BC184" s="166">
        <f t="shared" si="1151"/>
        <v>0</v>
      </c>
      <c r="BD184" s="198">
        <v>0</v>
      </c>
      <c r="BE184" s="199">
        <v>0</v>
      </c>
      <c r="BF184" s="166">
        <f t="shared" si="1152"/>
        <v>0</v>
      </c>
      <c r="BG184" s="200">
        <f t="shared" si="1194"/>
        <v>0</v>
      </c>
      <c r="BH184" s="200">
        <f t="shared" si="1195"/>
        <v>0</v>
      </c>
      <c r="BI184" s="201">
        <f t="shared" si="1155"/>
        <v>0</v>
      </c>
      <c r="BJ184" s="164">
        <v>0</v>
      </c>
      <c r="BK184" s="165">
        <v>0</v>
      </c>
      <c r="BL184" s="166">
        <f t="shared" si="1156"/>
        <v>0</v>
      </c>
      <c r="BM184" s="198">
        <v>0</v>
      </c>
      <c r="BN184" s="199">
        <v>0</v>
      </c>
      <c r="BO184" s="166">
        <f t="shared" si="1157"/>
        <v>0</v>
      </c>
      <c r="BP184" s="200">
        <f t="shared" si="1196"/>
        <v>0</v>
      </c>
      <c r="BQ184" s="200">
        <f t="shared" si="1197"/>
        <v>0</v>
      </c>
      <c r="BR184" s="201">
        <f t="shared" si="1160"/>
        <v>0</v>
      </c>
      <c r="BS184" s="164">
        <v>0</v>
      </c>
      <c r="BT184" s="165">
        <v>0</v>
      </c>
      <c r="BU184" s="166">
        <f t="shared" si="1161"/>
        <v>0</v>
      </c>
      <c r="BV184" s="198">
        <v>0</v>
      </c>
      <c r="BW184" s="199">
        <v>0</v>
      </c>
      <c r="BX184" s="166">
        <f t="shared" si="1162"/>
        <v>0</v>
      </c>
      <c r="BY184" s="200">
        <f t="shared" si="1174"/>
        <v>0</v>
      </c>
      <c r="BZ184" s="200">
        <f t="shared" si="1163"/>
        <v>0</v>
      </c>
      <c r="CA184" s="201">
        <f t="shared" si="1164"/>
        <v>0</v>
      </c>
      <c r="CB184" s="164">
        <v>0</v>
      </c>
      <c r="CC184" s="165">
        <v>0</v>
      </c>
      <c r="CD184" s="166">
        <f t="shared" si="1165"/>
        <v>0</v>
      </c>
      <c r="CE184" s="198">
        <v>0</v>
      </c>
      <c r="CF184" s="199">
        <v>0</v>
      </c>
      <c r="CG184" s="166">
        <f t="shared" si="1166"/>
        <v>0</v>
      </c>
      <c r="CH184" s="200">
        <f t="shared" si="1175"/>
        <v>0</v>
      </c>
      <c r="CI184" s="200">
        <f t="shared" si="1167"/>
        <v>0</v>
      </c>
      <c r="CJ184" s="201">
        <f t="shared" si="1168"/>
        <v>0</v>
      </c>
      <c r="CK184" s="164">
        <v>0</v>
      </c>
      <c r="CL184" s="165">
        <v>0</v>
      </c>
      <c r="CM184" s="166">
        <f t="shared" si="1169"/>
        <v>0</v>
      </c>
      <c r="CN184" s="198">
        <v>0</v>
      </c>
      <c r="CO184" s="199">
        <v>0</v>
      </c>
      <c r="CP184" s="166">
        <f t="shared" si="1170"/>
        <v>0</v>
      </c>
      <c r="CQ184" s="200">
        <f t="shared" si="1178"/>
        <v>0</v>
      </c>
      <c r="CR184" s="200">
        <f t="shared" si="1171"/>
        <v>0</v>
      </c>
      <c r="CS184" s="201">
        <f t="shared" si="1172"/>
        <v>0</v>
      </c>
      <c r="CT184" s="211"/>
      <c r="CU184" s="233">
        <f t="shared" si="1179"/>
        <v>0</v>
      </c>
      <c r="CV184" s="234">
        <f t="shared" si="1173"/>
        <v>0</v>
      </c>
      <c r="CW184" s="211"/>
      <c r="CX184" s="246"/>
      <c r="CY184" s="247"/>
    </row>
    <row r="185" spans="1:103" ht="15.75" customHeight="1">
      <c r="A185" s="139"/>
      <c r="B185" s="189"/>
      <c r="C185" s="190"/>
      <c r="D185" s="191"/>
      <c r="E185" s="277"/>
      <c r="F185" s="192"/>
      <c r="G185" s="189"/>
      <c r="H185" s="191"/>
      <c r="I185" s="191"/>
      <c r="J185" s="192"/>
      <c r="K185" s="191"/>
      <c r="L185" s="792"/>
      <c r="M185" s="192"/>
      <c r="N185" s="191"/>
      <c r="O185" s="277"/>
      <c r="P185" s="192"/>
      <c r="Q185" s="792"/>
      <c r="R185" s="792"/>
      <c r="S185" s="192"/>
      <c r="T185" s="206"/>
      <c r="U185" s="206"/>
      <c r="V185" s="207"/>
      <c r="W185" s="593">
        <f t="shared" si="1060"/>
        <v>0</v>
      </c>
      <c r="X185" s="593">
        <f t="shared" si="1061"/>
        <v>0</v>
      </c>
      <c r="Y185" s="593">
        <f t="shared" si="1062"/>
        <v>0</v>
      </c>
      <c r="Z185" s="191"/>
      <c r="AA185" s="277"/>
      <c r="AB185" s="192"/>
      <c r="AC185" s="191"/>
      <c r="AD185" s="277"/>
      <c r="AE185" s="192"/>
      <c r="AF185" s="206"/>
      <c r="AG185" s="206"/>
      <c r="AH185" s="207"/>
      <c r="AI185" s="191"/>
      <c r="AJ185" s="277"/>
      <c r="AK185" s="192"/>
      <c r="AL185" s="191"/>
      <c r="AM185" s="277"/>
      <c r="AN185" s="192"/>
      <c r="AO185" s="206"/>
      <c r="AP185" s="206"/>
      <c r="AQ185" s="207"/>
      <c r="AR185" s="191"/>
      <c r="AS185" s="277"/>
      <c r="AT185" s="192"/>
      <c r="AU185" s="191"/>
      <c r="AV185" s="277"/>
      <c r="AW185" s="192"/>
      <c r="AX185" s="206"/>
      <c r="AY185" s="206"/>
      <c r="AZ185" s="207"/>
      <c r="BA185" s="191"/>
      <c r="BB185" s="277"/>
      <c r="BC185" s="192"/>
      <c r="BD185" s="191"/>
      <c r="BE185" s="277"/>
      <c r="BF185" s="192"/>
      <c r="BG185" s="206"/>
      <c r="BH185" s="206"/>
      <c r="BI185" s="207"/>
      <c r="BJ185" s="191"/>
      <c r="BK185" s="277"/>
      <c r="BL185" s="192"/>
      <c r="BM185" s="191"/>
      <c r="BN185" s="277"/>
      <c r="BO185" s="192"/>
      <c r="BP185" s="206"/>
      <c r="BQ185" s="206"/>
      <c r="BR185" s="207"/>
      <c r="BS185" s="191"/>
      <c r="BT185" s="277"/>
      <c r="BU185" s="192"/>
      <c r="BV185" s="191"/>
      <c r="BW185" s="277"/>
      <c r="BX185" s="192"/>
      <c r="BY185" s="206"/>
      <c r="BZ185" s="206"/>
      <c r="CA185" s="207"/>
      <c r="CB185" s="191"/>
      <c r="CC185" s="277"/>
      <c r="CD185" s="192"/>
      <c r="CE185" s="191"/>
      <c r="CF185" s="277"/>
      <c r="CG185" s="192"/>
      <c r="CH185" s="206"/>
      <c r="CI185" s="206"/>
      <c r="CJ185" s="207"/>
      <c r="CK185" s="191"/>
      <c r="CL185" s="277"/>
      <c r="CM185" s="192"/>
      <c r="CN185" s="191"/>
      <c r="CO185" s="277"/>
      <c r="CP185" s="192"/>
      <c r="CQ185" s="206"/>
      <c r="CR185" s="206"/>
      <c r="CS185" s="207"/>
      <c r="CT185" s="232"/>
      <c r="CU185" s="191"/>
      <c r="CV185" s="191"/>
      <c r="CW185" s="232"/>
      <c r="CX185" s="248"/>
      <c r="CY185" s="248"/>
    </row>
    <row r="186" spans="1:103" ht="15.75" customHeight="1" thickBot="1">
      <c r="A186" s="139"/>
      <c r="B186" s="186"/>
      <c r="C186" s="187"/>
      <c r="D186" s="183"/>
      <c r="E186" s="183"/>
      <c r="F186" s="183"/>
      <c r="G186" s="184"/>
      <c r="H186" s="183"/>
      <c r="I186" s="183"/>
      <c r="J186" s="183"/>
      <c r="K186" s="183"/>
      <c r="L186" s="791"/>
      <c r="M186" s="183"/>
      <c r="N186" s="183"/>
      <c r="O186" s="183"/>
      <c r="P186" s="183"/>
      <c r="Q186" s="791"/>
      <c r="R186" s="791"/>
      <c r="S186" s="183"/>
      <c r="T186" s="203"/>
      <c r="U186" s="203"/>
      <c r="V186" s="187"/>
      <c r="W186" s="593">
        <f t="shared" si="1060"/>
        <v>0</v>
      </c>
      <c r="X186" s="593">
        <f t="shared" si="1061"/>
        <v>0</v>
      </c>
      <c r="Y186" s="593">
        <f t="shared" si="1062"/>
        <v>0</v>
      </c>
      <c r="Z186" s="183"/>
      <c r="AA186" s="183"/>
      <c r="AB186" s="183"/>
      <c r="AC186" s="183"/>
      <c r="AD186" s="183"/>
      <c r="AE186" s="183"/>
      <c r="AF186" s="203"/>
      <c r="AG186" s="203"/>
      <c r="AH186" s="187"/>
      <c r="AI186" s="183"/>
      <c r="AJ186" s="183"/>
      <c r="AK186" s="183"/>
      <c r="AL186" s="183"/>
      <c r="AM186" s="183"/>
      <c r="AN186" s="183"/>
      <c r="AO186" s="203"/>
      <c r="AP186" s="203"/>
      <c r="AQ186" s="187"/>
      <c r="AR186" s="183"/>
      <c r="AS186" s="183"/>
      <c r="AT186" s="183"/>
      <c r="AU186" s="183"/>
      <c r="AV186" s="183"/>
      <c r="AW186" s="183"/>
      <c r="AX186" s="203"/>
      <c r="AY186" s="203"/>
      <c r="AZ186" s="187"/>
      <c r="BA186" s="183"/>
      <c r="BB186" s="183"/>
      <c r="BC186" s="183"/>
      <c r="BD186" s="183"/>
      <c r="BE186" s="183"/>
      <c r="BF186" s="183"/>
      <c r="BG186" s="203"/>
      <c r="BH186" s="203"/>
      <c r="BI186" s="187"/>
      <c r="BJ186" s="183"/>
      <c r="BK186" s="183"/>
      <c r="BL186" s="183"/>
      <c r="BM186" s="183"/>
      <c r="BN186" s="183"/>
      <c r="BO186" s="183"/>
      <c r="BP186" s="203"/>
      <c r="BQ186" s="203"/>
      <c r="BR186" s="187"/>
      <c r="BS186" s="183"/>
      <c r="BT186" s="183"/>
      <c r="BU186" s="183"/>
      <c r="BV186" s="183"/>
      <c r="BW186" s="183"/>
      <c r="BX186" s="183"/>
      <c r="BY186" s="203"/>
      <c r="BZ186" s="203"/>
      <c r="CA186" s="187"/>
      <c r="CB186" s="183"/>
      <c r="CC186" s="183"/>
      <c r="CD186" s="183"/>
      <c r="CE186" s="183"/>
      <c r="CF186" s="183"/>
      <c r="CG186" s="183"/>
      <c r="CH186" s="203"/>
      <c r="CI186" s="203"/>
      <c r="CJ186" s="187"/>
      <c r="CK186" s="183"/>
      <c r="CL186" s="183"/>
      <c r="CM186" s="183"/>
      <c r="CN186" s="183"/>
      <c r="CO186" s="183"/>
      <c r="CP186" s="183"/>
      <c r="CQ186" s="203"/>
      <c r="CR186" s="203"/>
      <c r="CS186" s="187"/>
      <c r="CT186" s="139"/>
      <c r="CU186" s="183"/>
      <c r="CV186" s="187"/>
      <c r="CW186" s="139"/>
      <c r="CX186" s="242"/>
      <c r="CY186" s="242"/>
    </row>
    <row r="187" spans="1:103" ht="15.75" customHeight="1">
      <c r="A187" s="138"/>
      <c r="B187" s="1065" t="s">
        <v>273</v>
      </c>
      <c r="C187" s="1062" t="s">
        <v>274</v>
      </c>
      <c r="D187" s="1009" t="str">
        <f>AFEstatPref</f>
        <v>Historical</v>
      </c>
      <c r="E187" s="1010"/>
      <c r="F187" s="1011"/>
      <c r="G187" s="1041" t="str">
        <f>AFEstatSlc</f>
        <v>Proposed Original</v>
      </c>
      <c r="H187" s="1015"/>
      <c r="I187" s="1015"/>
      <c r="J187" s="1042"/>
      <c r="K187" s="1020" t="s">
        <v>275</v>
      </c>
      <c r="L187" s="1020"/>
      <c r="M187" s="1039"/>
      <c r="N187" s="1009" t="str">
        <f>AFEstatPref</f>
        <v>Historical</v>
      </c>
      <c r="O187" s="1010"/>
      <c r="P187" s="1011"/>
      <c r="Q187" s="1015" t="str">
        <f>AFEstatSlc</f>
        <v>Proposed Original</v>
      </c>
      <c r="R187" s="1015"/>
      <c r="S187" s="1016"/>
      <c r="T187" s="1019" t="s">
        <v>275</v>
      </c>
      <c r="U187" s="1020"/>
      <c r="V187" s="1021"/>
      <c r="W187" s="593">
        <f t="shared" si="1060"/>
        <v>0</v>
      </c>
      <c r="X187" s="593">
        <f t="shared" si="1061"/>
        <v>0</v>
      </c>
      <c r="Y187" s="593">
        <f t="shared" si="1062"/>
        <v>0</v>
      </c>
      <c r="Z187" s="1009" t="str">
        <f>AFEstatPref</f>
        <v>Historical</v>
      </c>
      <c r="AA187" s="1010"/>
      <c r="AB187" s="1011"/>
      <c r="AC187" s="1015" t="str">
        <f>AFEstatSlc</f>
        <v>Proposed Original</v>
      </c>
      <c r="AD187" s="1015"/>
      <c r="AE187" s="1016"/>
      <c r="AF187" s="1019" t="s">
        <v>275</v>
      </c>
      <c r="AG187" s="1020"/>
      <c r="AH187" s="1021"/>
      <c r="AI187" s="1009" t="str">
        <f>AFEstatPref</f>
        <v>Historical</v>
      </c>
      <c r="AJ187" s="1010"/>
      <c r="AK187" s="1011"/>
      <c r="AL187" s="1015" t="str">
        <f>AFEstatSlc</f>
        <v>Proposed Original</v>
      </c>
      <c r="AM187" s="1015"/>
      <c r="AN187" s="1016"/>
      <c r="AO187" s="1019" t="s">
        <v>275</v>
      </c>
      <c r="AP187" s="1020"/>
      <c r="AQ187" s="1021"/>
      <c r="AR187" s="1009" t="str">
        <f>AFEstatPref</f>
        <v>Historical</v>
      </c>
      <c r="AS187" s="1010"/>
      <c r="AT187" s="1011"/>
      <c r="AU187" s="1015" t="str">
        <f>AFEstatSlc</f>
        <v>Proposed Original</v>
      </c>
      <c r="AV187" s="1015"/>
      <c r="AW187" s="1016"/>
      <c r="AX187" s="1019" t="s">
        <v>275</v>
      </c>
      <c r="AY187" s="1020"/>
      <c r="AZ187" s="1021"/>
      <c r="BA187" s="1009" t="str">
        <f>AFEstatPref</f>
        <v>Historical</v>
      </c>
      <c r="BB187" s="1010"/>
      <c r="BC187" s="1011"/>
      <c r="BD187" s="1015" t="str">
        <f>AFEstatSlc</f>
        <v>Proposed Original</v>
      </c>
      <c r="BE187" s="1015"/>
      <c r="BF187" s="1016"/>
      <c r="BG187" s="1019" t="s">
        <v>275</v>
      </c>
      <c r="BH187" s="1020"/>
      <c r="BI187" s="1021"/>
      <c r="BJ187" s="1009" t="str">
        <f>AFEstatPref</f>
        <v>Historical</v>
      </c>
      <c r="BK187" s="1010"/>
      <c r="BL187" s="1011"/>
      <c r="BM187" s="1015" t="str">
        <f>AFEstatSlc</f>
        <v>Proposed Original</v>
      </c>
      <c r="BN187" s="1015"/>
      <c r="BO187" s="1016"/>
      <c r="BP187" s="1019" t="s">
        <v>275</v>
      </c>
      <c r="BQ187" s="1020"/>
      <c r="BR187" s="1021"/>
      <c r="BS187" s="1009" t="str">
        <f>AFEstatPref</f>
        <v>Historical</v>
      </c>
      <c r="BT187" s="1010"/>
      <c r="BU187" s="1011"/>
      <c r="BV187" s="1015" t="str">
        <f>AFEstatSlc</f>
        <v>Proposed Original</v>
      </c>
      <c r="BW187" s="1015"/>
      <c r="BX187" s="1016"/>
      <c r="BY187" s="1019" t="s">
        <v>275</v>
      </c>
      <c r="BZ187" s="1020"/>
      <c r="CA187" s="1021"/>
      <c r="CB187" s="1009" t="str">
        <f>AFEstatPref</f>
        <v>Historical</v>
      </c>
      <c r="CC187" s="1010"/>
      <c r="CD187" s="1011"/>
      <c r="CE187" s="1015" t="str">
        <f>AFEstatSlc</f>
        <v>Proposed Original</v>
      </c>
      <c r="CF187" s="1015"/>
      <c r="CG187" s="1016"/>
      <c r="CH187" s="1019" t="s">
        <v>275</v>
      </c>
      <c r="CI187" s="1020"/>
      <c r="CJ187" s="1021"/>
      <c r="CK187" s="1009" t="str">
        <f>AFEstatPref</f>
        <v>Historical</v>
      </c>
      <c r="CL187" s="1010"/>
      <c r="CM187" s="1011"/>
      <c r="CN187" s="1015" t="str">
        <f>AFEstatSlc</f>
        <v>Proposed Original</v>
      </c>
      <c r="CO187" s="1015"/>
      <c r="CP187" s="1016"/>
      <c r="CQ187" s="1019" t="s">
        <v>275</v>
      </c>
      <c r="CR187" s="1020"/>
      <c r="CS187" s="1021"/>
      <c r="CT187" s="214"/>
      <c r="CU187" s="1051" t="s">
        <v>276</v>
      </c>
      <c r="CV187" s="1052"/>
      <c r="CW187" s="214"/>
      <c r="CX187" s="1058" t="s">
        <v>277</v>
      </c>
      <c r="CY187" s="1055" t="s">
        <v>278</v>
      </c>
    </row>
    <row r="188" spans="1:103" ht="15.75" customHeight="1" thickBot="1">
      <c r="A188" s="139"/>
      <c r="B188" s="1059"/>
      <c r="C188" s="1063"/>
      <c r="D188" s="1012"/>
      <c r="E188" s="1013"/>
      <c r="F188" s="1014"/>
      <c r="G188" s="1043"/>
      <c r="H188" s="1017"/>
      <c r="I188" s="1017"/>
      <c r="J188" s="1044"/>
      <c r="K188" s="1023"/>
      <c r="L188" s="1023"/>
      <c r="M188" s="1040"/>
      <c r="N188" s="1012"/>
      <c r="O188" s="1013"/>
      <c r="P188" s="1014"/>
      <c r="Q188" s="1017"/>
      <c r="R188" s="1017"/>
      <c r="S188" s="1018"/>
      <c r="T188" s="1022"/>
      <c r="U188" s="1023"/>
      <c r="V188" s="1024"/>
      <c r="W188" s="593">
        <f t="shared" si="1060"/>
        <v>0</v>
      </c>
      <c r="X188" s="593">
        <f t="shared" si="1061"/>
        <v>0</v>
      </c>
      <c r="Y188" s="593">
        <f t="shared" si="1062"/>
        <v>0</v>
      </c>
      <c r="Z188" s="1012"/>
      <c r="AA188" s="1013"/>
      <c r="AB188" s="1014"/>
      <c r="AC188" s="1017"/>
      <c r="AD188" s="1017"/>
      <c r="AE188" s="1018"/>
      <c r="AF188" s="1022"/>
      <c r="AG188" s="1023"/>
      <c r="AH188" s="1024"/>
      <c r="AI188" s="1012"/>
      <c r="AJ188" s="1013"/>
      <c r="AK188" s="1014"/>
      <c r="AL188" s="1017"/>
      <c r="AM188" s="1017"/>
      <c r="AN188" s="1018"/>
      <c r="AO188" s="1022"/>
      <c r="AP188" s="1023"/>
      <c r="AQ188" s="1024"/>
      <c r="AR188" s="1012"/>
      <c r="AS188" s="1013"/>
      <c r="AT188" s="1014"/>
      <c r="AU188" s="1017"/>
      <c r="AV188" s="1017"/>
      <c r="AW188" s="1018"/>
      <c r="AX188" s="1022"/>
      <c r="AY188" s="1023"/>
      <c r="AZ188" s="1024"/>
      <c r="BA188" s="1012"/>
      <c r="BB188" s="1013"/>
      <c r="BC188" s="1014"/>
      <c r="BD188" s="1017"/>
      <c r="BE188" s="1017"/>
      <c r="BF188" s="1018"/>
      <c r="BG188" s="1022"/>
      <c r="BH188" s="1023"/>
      <c r="BI188" s="1024"/>
      <c r="BJ188" s="1012"/>
      <c r="BK188" s="1013"/>
      <c r="BL188" s="1014"/>
      <c r="BM188" s="1017"/>
      <c r="BN188" s="1017"/>
      <c r="BO188" s="1018"/>
      <c r="BP188" s="1022"/>
      <c r="BQ188" s="1023"/>
      <c r="BR188" s="1024"/>
      <c r="BS188" s="1012"/>
      <c r="BT188" s="1013"/>
      <c r="BU188" s="1014"/>
      <c r="BV188" s="1017"/>
      <c r="BW188" s="1017"/>
      <c r="BX188" s="1018"/>
      <c r="BY188" s="1022"/>
      <c r="BZ188" s="1023"/>
      <c r="CA188" s="1024"/>
      <c r="CB188" s="1012"/>
      <c r="CC188" s="1013"/>
      <c r="CD188" s="1014"/>
      <c r="CE188" s="1017"/>
      <c r="CF188" s="1017"/>
      <c r="CG188" s="1018"/>
      <c r="CH188" s="1022"/>
      <c r="CI188" s="1023"/>
      <c r="CJ188" s="1024"/>
      <c r="CK188" s="1012"/>
      <c r="CL188" s="1013"/>
      <c r="CM188" s="1014"/>
      <c r="CN188" s="1017"/>
      <c r="CO188" s="1017"/>
      <c r="CP188" s="1018"/>
      <c r="CQ188" s="1022"/>
      <c r="CR188" s="1023"/>
      <c r="CS188" s="1024"/>
      <c r="CT188" s="139"/>
      <c r="CU188" s="215" t="s">
        <v>279</v>
      </c>
      <c r="CV188" s="216" t="s">
        <v>280</v>
      </c>
      <c r="CW188" s="139"/>
      <c r="CX188" s="1059"/>
      <c r="CY188" s="1056"/>
    </row>
    <row r="189" spans="1:103" ht="15.75" customHeight="1">
      <c r="A189" s="139"/>
      <c r="B189" s="170">
        <v>18</v>
      </c>
      <c r="C189" s="253" t="s">
        <v>301</v>
      </c>
      <c r="D189" s="278"/>
      <c r="E189" s="278"/>
      <c r="F189" s="279">
        <f>+F190+F204+F218+F230+F244+F261+F277+F282+F296+F303</f>
        <v>0</v>
      </c>
      <c r="G189" s="280"/>
      <c r="H189" s="278"/>
      <c r="I189" s="278"/>
      <c r="J189" s="279">
        <f>+J190+J204+J218+J230+J244+J261+J277+J282+J296+J303</f>
        <v>734330.02658807207</v>
      </c>
      <c r="K189" s="278"/>
      <c r="L189" s="796"/>
      <c r="M189" s="279">
        <f>+M190+M204+M218+M230+M244+M261+M277+M282+M296+M303</f>
        <v>733284.19764292752</v>
      </c>
      <c r="N189" s="278"/>
      <c r="O189" s="278"/>
      <c r="P189" s="279">
        <f>+P190+P204+P218+P230+P244+P261+P277+P282+P296+P303</f>
        <v>0</v>
      </c>
      <c r="Q189" s="795"/>
      <c r="R189" s="796"/>
      <c r="S189" s="279">
        <f>+S190+S204+S218+S230+S244+S261+S277+S282+S296+S303</f>
        <v>108504.0116860227</v>
      </c>
      <c r="T189" s="254"/>
      <c r="U189" s="255"/>
      <c r="V189" s="279">
        <f>+V190+V204+V218+V230+V244+V261+V277+V282+V296+V303</f>
        <v>108320.41632129138</v>
      </c>
      <c r="W189" s="593">
        <f t="shared" si="1060"/>
        <v>0</v>
      </c>
      <c r="X189" s="593">
        <f t="shared" si="1061"/>
        <v>0</v>
      </c>
      <c r="Y189" s="593">
        <f t="shared" si="1062"/>
        <v>-183.59536473131448</v>
      </c>
      <c r="Z189" s="278"/>
      <c r="AA189" s="278"/>
      <c r="AB189" s="279">
        <f>+AB190+AB204+AB218+AB230+AB244+AB261+AB277+AB282+AB296+AB303</f>
        <v>0</v>
      </c>
      <c r="AC189" s="281"/>
      <c r="AD189" s="278"/>
      <c r="AE189" s="279">
        <f>+AE190+AE204+AE218+AE230+AE244+AE261+AE277+AE282+AE296+AE303</f>
        <v>108504.0116860227</v>
      </c>
      <c r="AF189" s="254"/>
      <c r="AG189" s="255"/>
      <c r="AH189" s="279">
        <f>+AH190+AH204+AH218+AH230+AH244+AH261+AH277+AH282+AH296+AH303</f>
        <v>108320.41632129138</v>
      </c>
      <c r="AI189" s="278"/>
      <c r="AJ189" s="278"/>
      <c r="AK189" s="279">
        <f>+AK190+AK204+AK218+AK230+AK244+AK261+AK277+AK282+AK296+AK303</f>
        <v>0</v>
      </c>
      <c r="AL189" s="281"/>
      <c r="AM189" s="278"/>
      <c r="AN189" s="279">
        <f>+AN190+AN204+AN218+AN230+AN244+AN261+AN277+AN282+AN296+AN303</f>
        <v>108504.0116860227</v>
      </c>
      <c r="AO189" s="254"/>
      <c r="AP189" s="255"/>
      <c r="AQ189" s="279">
        <f>+AQ190+AQ204+AQ218+AQ230+AQ244+AQ261+AQ277+AQ282+AQ296+AQ303</f>
        <v>108320.41632129138</v>
      </c>
      <c r="AR189" s="278"/>
      <c r="AS189" s="278"/>
      <c r="AT189" s="279">
        <f>+AT190+AT204+AT218+AT230+AT244+AT261+AT277+AT282+AT296+AT303</f>
        <v>0</v>
      </c>
      <c r="AU189" s="281"/>
      <c r="AV189" s="278"/>
      <c r="AW189" s="279">
        <f>+AW190+AW204+AW218+AW230+AW244+AW261+AW277+AW282+AW296+AW303</f>
        <v>108504.0116860227</v>
      </c>
      <c r="AX189" s="254"/>
      <c r="AY189" s="255"/>
      <c r="AZ189" s="279">
        <f>+AZ190+AZ204+AZ218+AZ230+AZ244+AZ261+AZ277+AZ282+AZ296+AZ303</f>
        <v>108320.41632129138</v>
      </c>
      <c r="BA189" s="278"/>
      <c r="BB189" s="278"/>
      <c r="BC189" s="279">
        <f>+BC190+BC204+BC218+BC230+BC244+BC261+BC277+BC282+BC296+BC303</f>
        <v>0</v>
      </c>
      <c r="BD189" s="281"/>
      <c r="BE189" s="278"/>
      <c r="BF189" s="279">
        <f>+BF190+BF204+BF218+BF230+BF244+BF261+BF277+BF282+BF296+BF303</f>
        <v>150156.98992199064</v>
      </c>
      <c r="BG189" s="254"/>
      <c r="BH189" s="255"/>
      <c r="BI189" s="279">
        <f>+BI190+BI204+BI218+BI230+BI244+BI261+BI277+BI282+BI296+BI303</f>
        <v>150001.26617888093</v>
      </c>
      <c r="BJ189" s="278"/>
      <c r="BK189" s="278"/>
      <c r="BL189" s="279">
        <f>+BL190+BL204+BL218+BL230+BL244+BL261+BL277+BL282+BL296+BL303</f>
        <v>0</v>
      </c>
      <c r="BM189" s="281"/>
      <c r="BN189" s="278"/>
      <c r="BO189" s="279">
        <f>+BO190+BO204+BO218+BO230+BO244+BO261+BO277+BO282+BO296+BO303</f>
        <v>150156.98992199064</v>
      </c>
      <c r="BP189" s="254"/>
      <c r="BQ189" s="255"/>
      <c r="BR189" s="279">
        <f>+BR190+BR204+BR218+BR230+BR244+BR261+BR277+BR282+BR296+BR303</f>
        <v>150001.26617888093</v>
      </c>
      <c r="BS189" s="278"/>
      <c r="BT189" s="278"/>
      <c r="BU189" s="279">
        <f>+BU190+BU204+BU218+BU230+BU244+BU261+BU277+BU282+BU296+BU303</f>
        <v>0</v>
      </c>
      <c r="BV189" s="281"/>
      <c r="BW189" s="278"/>
      <c r="BX189" s="279">
        <f>+BX190+BX204+BX218+BX230+BX244+BX261+BX277+BX282+BX296+BX303</f>
        <v>0</v>
      </c>
      <c r="BY189" s="254"/>
      <c r="BZ189" s="255"/>
      <c r="CA189" s="279">
        <f>+CA190+CA204+CA218+CA230+CA244+CA261+CA277+CA282+CA296+CA303</f>
        <v>0</v>
      </c>
      <c r="CB189" s="278"/>
      <c r="CC189" s="278"/>
      <c r="CD189" s="279">
        <f>+CD190+CD204+CD218+CD230+CD244+CD261+CD277+CD282+CD296+CD303</f>
        <v>0</v>
      </c>
      <c r="CE189" s="281"/>
      <c r="CF189" s="278"/>
      <c r="CG189" s="279">
        <f>+CG190+CG204+CG218+CG230+CG244+CG261+CG277+CG282+CG296+CG303</f>
        <v>0</v>
      </c>
      <c r="CH189" s="254"/>
      <c r="CI189" s="255"/>
      <c r="CJ189" s="279">
        <f>+CJ190+CJ204+CJ218+CJ230+CJ244+CJ261+CJ277+CJ282+CJ296+CJ303</f>
        <v>0</v>
      </c>
      <c r="CK189" s="278"/>
      <c r="CL189" s="278"/>
      <c r="CM189" s="279">
        <f>+CM190+CM204+CM218+CM230+CM244+CM261+CM277+CM282+CM296+CM303</f>
        <v>0</v>
      </c>
      <c r="CN189" s="281"/>
      <c r="CO189" s="278"/>
      <c r="CP189" s="279">
        <f>+CP190+CP204+CP218+CP230+CP244+CP261+CP277+CP282+CP296+CP303</f>
        <v>0</v>
      </c>
      <c r="CQ189" s="254"/>
      <c r="CR189" s="255"/>
      <c r="CS189" s="279">
        <f>+CS190+CS204+CS218+CS230+CS244+CS261+CS277+CS282+CS296+CS303</f>
        <v>0</v>
      </c>
      <c r="CT189" s="139"/>
      <c r="CU189" s="284"/>
      <c r="CV189" s="285"/>
      <c r="CW189" s="139"/>
      <c r="CX189" s="170"/>
      <c r="CY189" s="263"/>
    </row>
    <row r="190" spans="1:103" ht="15.75" customHeight="1">
      <c r="A190" s="138"/>
      <c r="B190" s="149">
        <v>19</v>
      </c>
      <c r="C190" s="150" t="s">
        <v>302</v>
      </c>
      <c r="D190" s="151" t="s">
        <v>283</v>
      </c>
      <c r="E190" s="152" t="s">
        <v>284</v>
      </c>
      <c r="F190" s="153">
        <f>SUM(F191:F200)</f>
        <v>0</v>
      </c>
      <c r="G190" s="154" t="s">
        <v>285</v>
      </c>
      <c r="H190" s="152" t="s">
        <v>283</v>
      </c>
      <c r="I190" s="152" t="s">
        <v>284</v>
      </c>
      <c r="J190" s="153">
        <f>SUM(J191:J200)</f>
        <v>672416.95303550968</v>
      </c>
      <c r="K190" s="151" t="s">
        <v>283</v>
      </c>
      <c r="L190" s="787" t="s">
        <v>284</v>
      </c>
      <c r="M190" s="153">
        <f>SUM(M191:M200)</f>
        <v>672416.95303550968</v>
      </c>
      <c r="N190" s="151" t="s">
        <v>283</v>
      </c>
      <c r="O190" s="152" t="s">
        <v>284</v>
      </c>
      <c r="P190" s="153">
        <f>SUM(P191:P200)</f>
        <v>0</v>
      </c>
      <c r="Q190" s="787" t="s">
        <v>283</v>
      </c>
      <c r="R190" s="787" t="s">
        <v>284</v>
      </c>
      <c r="S190" s="282">
        <f>SUM(S191:S200)</f>
        <v>97635.166093928958</v>
      </c>
      <c r="T190" s="204" t="s">
        <v>283</v>
      </c>
      <c r="U190" s="205" t="s">
        <v>284</v>
      </c>
      <c r="V190" s="153">
        <f>SUM(V191:V200)</f>
        <v>97635.166093928958</v>
      </c>
      <c r="W190" s="593">
        <f t="shared" si="1060"/>
        <v>0</v>
      </c>
      <c r="X190" s="593">
        <f t="shared" si="1061"/>
        <v>0</v>
      </c>
      <c r="Y190" s="593">
        <f t="shared" si="1062"/>
        <v>0</v>
      </c>
      <c r="Z190" s="151" t="s">
        <v>283</v>
      </c>
      <c r="AA190" s="152" t="s">
        <v>284</v>
      </c>
      <c r="AB190" s="153">
        <f>SUM(AB191:AB200)</f>
        <v>0</v>
      </c>
      <c r="AC190" s="152" t="s">
        <v>283</v>
      </c>
      <c r="AD190" s="152" t="s">
        <v>284</v>
      </c>
      <c r="AE190" s="282">
        <f>SUM(AE191:AE200)</f>
        <v>97635.166093928958</v>
      </c>
      <c r="AF190" s="204" t="s">
        <v>283</v>
      </c>
      <c r="AG190" s="205" t="s">
        <v>284</v>
      </c>
      <c r="AH190" s="153">
        <f>SUM(AH191:AH200)</f>
        <v>97635.166093928958</v>
      </c>
      <c r="AI190" s="151" t="s">
        <v>283</v>
      </c>
      <c r="AJ190" s="152" t="s">
        <v>284</v>
      </c>
      <c r="AK190" s="153">
        <f>SUM(AK191:AK200)</f>
        <v>0</v>
      </c>
      <c r="AL190" s="152" t="s">
        <v>283</v>
      </c>
      <c r="AM190" s="152" t="s">
        <v>284</v>
      </c>
      <c r="AN190" s="282">
        <f>SUM(AN191:AN200)</f>
        <v>97635.166093928958</v>
      </c>
      <c r="AO190" s="204" t="s">
        <v>283</v>
      </c>
      <c r="AP190" s="205" t="s">
        <v>284</v>
      </c>
      <c r="AQ190" s="153">
        <f>SUM(AQ191:AQ200)</f>
        <v>97635.166093928958</v>
      </c>
      <c r="AR190" s="151" t="s">
        <v>283</v>
      </c>
      <c r="AS190" s="152" t="s">
        <v>284</v>
      </c>
      <c r="AT190" s="153">
        <f>SUM(AT191:AT200)</f>
        <v>0</v>
      </c>
      <c r="AU190" s="152" t="s">
        <v>283</v>
      </c>
      <c r="AV190" s="152" t="s">
        <v>284</v>
      </c>
      <c r="AW190" s="282">
        <f>SUM(AW191:AW200)</f>
        <v>97635.166093928958</v>
      </c>
      <c r="AX190" s="204" t="s">
        <v>283</v>
      </c>
      <c r="AY190" s="205" t="s">
        <v>284</v>
      </c>
      <c r="AZ190" s="153">
        <f>SUM(AZ191:AZ200)</f>
        <v>97635.166093928958</v>
      </c>
      <c r="BA190" s="151" t="s">
        <v>283</v>
      </c>
      <c r="BB190" s="152" t="s">
        <v>284</v>
      </c>
      <c r="BC190" s="153">
        <f>SUM(BC191:BC200)</f>
        <v>0</v>
      </c>
      <c r="BD190" s="152" t="s">
        <v>283</v>
      </c>
      <c r="BE190" s="152" t="s">
        <v>284</v>
      </c>
      <c r="BF190" s="282">
        <f>SUM(BF191:BF200)</f>
        <v>140938.1443298969</v>
      </c>
      <c r="BG190" s="204" t="s">
        <v>283</v>
      </c>
      <c r="BH190" s="205" t="s">
        <v>284</v>
      </c>
      <c r="BI190" s="153">
        <f>SUM(BI191:BI200)</f>
        <v>140938.1443298969</v>
      </c>
      <c r="BJ190" s="151" t="s">
        <v>283</v>
      </c>
      <c r="BK190" s="152" t="s">
        <v>284</v>
      </c>
      <c r="BL190" s="153">
        <f>SUM(BL191:BL200)</f>
        <v>0</v>
      </c>
      <c r="BM190" s="152" t="s">
        <v>283</v>
      </c>
      <c r="BN190" s="152" t="s">
        <v>284</v>
      </c>
      <c r="BO190" s="282">
        <f>SUM(BO191:BO200)</f>
        <v>140938.1443298969</v>
      </c>
      <c r="BP190" s="204" t="s">
        <v>283</v>
      </c>
      <c r="BQ190" s="205" t="s">
        <v>284</v>
      </c>
      <c r="BR190" s="153">
        <f>SUM(BR191:BR200)</f>
        <v>140938.1443298969</v>
      </c>
      <c r="BS190" s="151" t="s">
        <v>283</v>
      </c>
      <c r="BT190" s="152" t="s">
        <v>284</v>
      </c>
      <c r="BU190" s="153">
        <f>SUM(BU191:BU200)</f>
        <v>0</v>
      </c>
      <c r="BV190" s="152" t="s">
        <v>283</v>
      </c>
      <c r="BW190" s="152" t="s">
        <v>284</v>
      </c>
      <c r="BX190" s="282">
        <f>SUM(BX191:BX200)</f>
        <v>0</v>
      </c>
      <c r="BY190" s="204" t="s">
        <v>283</v>
      </c>
      <c r="BZ190" s="205" t="s">
        <v>284</v>
      </c>
      <c r="CA190" s="153">
        <f>SUM(CA191:CA200)</f>
        <v>0</v>
      </c>
      <c r="CB190" s="151" t="s">
        <v>283</v>
      </c>
      <c r="CC190" s="152" t="s">
        <v>284</v>
      </c>
      <c r="CD190" s="153">
        <f>SUM(CD191:CD200)</f>
        <v>0</v>
      </c>
      <c r="CE190" s="152" t="s">
        <v>283</v>
      </c>
      <c r="CF190" s="152" t="s">
        <v>284</v>
      </c>
      <c r="CG190" s="282">
        <f>SUM(CG191:CG200)</f>
        <v>0</v>
      </c>
      <c r="CH190" s="204" t="s">
        <v>283</v>
      </c>
      <c r="CI190" s="205" t="s">
        <v>284</v>
      </c>
      <c r="CJ190" s="153">
        <f>SUM(CJ191:CJ200)</f>
        <v>0</v>
      </c>
      <c r="CK190" s="151" t="s">
        <v>283</v>
      </c>
      <c r="CL190" s="152" t="s">
        <v>284</v>
      </c>
      <c r="CM190" s="153">
        <f>SUM(CM191:CM200)</f>
        <v>0</v>
      </c>
      <c r="CN190" s="152" t="s">
        <v>283</v>
      </c>
      <c r="CO190" s="152" t="s">
        <v>284</v>
      </c>
      <c r="CP190" s="282">
        <f>SUM(CP191:CP200)</f>
        <v>0</v>
      </c>
      <c r="CQ190" s="204" t="s">
        <v>283</v>
      </c>
      <c r="CR190" s="205" t="s">
        <v>284</v>
      </c>
      <c r="CS190" s="153">
        <f>SUM(CS191:CS200)</f>
        <v>0</v>
      </c>
      <c r="CT190" s="196"/>
      <c r="CU190" s="221"/>
      <c r="CV190" s="243"/>
      <c r="CW190" s="196"/>
      <c r="CX190" s="244"/>
      <c r="CY190" s="245"/>
    </row>
    <row r="191" spans="1:103" ht="15.75" hidden="1" customHeight="1">
      <c r="A191" s="185"/>
      <c r="B191" s="156"/>
      <c r="C191" s="258" t="s">
        <v>287</v>
      </c>
      <c r="D191" s="158">
        <f t="shared" ref="D191:D200" si="1202">N191+Z191+AI191+AR191+BS191</f>
        <v>0</v>
      </c>
      <c r="E191" s="159">
        <f>IFERROR(F191/D191,)</f>
        <v>0</v>
      </c>
      <c r="F191" s="160">
        <f>P191+AB191+AK191+AT191+BU191</f>
        <v>0</v>
      </c>
      <c r="G191" s="179"/>
      <c r="H191" s="159">
        <f>Q191+AC191+AL191+AU191+BV191</f>
        <v>0</v>
      </c>
      <c r="I191" s="159">
        <f>IFERROR(J191/H191,)</f>
        <v>0</v>
      </c>
      <c r="J191" s="160">
        <f t="shared" ref="J191:J200" si="1203">S191+AE191+AN191+AW191+BX191</f>
        <v>0</v>
      </c>
      <c r="K191" s="159">
        <f t="shared" ref="K191:K200" si="1204">T191+AF191+AO191+AX191+BY191</f>
        <v>0</v>
      </c>
      <c r="L191" s="291">
        <f>IFERROR(M191/K191,)</f>
        <v>0</v>
      </c>
      <c r="M191" s="160">
        <f t="shared" ref="M191:M200" si="1205">V191+AH191+AQ191+AZ191+CA191</f>
        <v>0</v>
      </c>
      <c r="N191" s="159">
        <v>0</v>
      </c>
      <c r="O191" s="159">
        <v>0</v>
      </c>
      <c r="P191" s="160">
        <f t="shared" ref="P191:P200" si="1206">N191*O191</f>
        <v>0</v>
      </c>
      <c r="Q191" s="291">
        <v>0</v>
      </c>
      <c r="R191" s="291">
        <v>0</v>
      </c>
      <c r="S191" s="160">
        <f t="shared" ref="S191:S200" si="1207">Q191*R191</f>
        <v>0</v>
      </c>
      <c r="T191" s="159">
        <f>Q191</f>
        <v>0</v>
      </c>
      <c r="U191" s="159">
        <f t="shared" ref="U191:U200" si="1208">R191</f>
        <v>0</v>
      </c>
      <c r="V191" s="160">
        <f t="shared" ref="V191:V200" si="1209">T191*U191</f>
        <v>0</v>
      </c>
      <c r="W191" s="593">
        <f t="shared" si="1060"/>
        <v>0</v>
      </c>
      <c r="X191" s="593">
        <f t="shared" si="1061"/>
        <v>0</v>
      </c>
      <c r="Y191" s="593">
        <f t="shared" si="1062"/>
        <v>0</v>
      </c>
      <c r="Z191" s="159">
        <v>0</v>
      </c>
      <c r="AA191" s="159">
        <v>0</v>
      </c>
      <c r="AB191" s="160">
        <f t="shared" ref="AB191:AB200" si="1210">Z191*AA191</f>
        <v>0</v>
      </c>
      <c r="AC191" s="159">
        <v>0</v>
      </c>
      <c r="AD191" s="159">
        <v>0</v>
      </c>
      <c r="AE191" s="160">
        <f t="shared" ref="AE191:AE200" si="1211">AC191*AD191</f>
        <v>0</v>
      </c>
      <c r="AF191" s="159">
        <f>AC191</f>
        <v>0</v>
      </c>
      <c r="AG191" s="159">
        <f>U191</f>
        <v>0</v>
      </c>
      <c r="AH191" s="160">
        <f t="shared" ref="AH191:AH200" si="1212">AF191*AG191</f>
        <v>0</v>
      </c>
      <c r="AI191" s="159">
        <v>0</v>
      </c>
      <c r="AJ191" s="159">
        <v>0</v>
      </c>
      <c r="AK191" s="160">
        <f t="shared" ref="AK191:AK200" si="1213">AI191*AJ191</f>
        <v>0</v>
      </c>
      <c r="AL191" s="159">
        <v>0</v>
      </c>
      <c r="AM191" s="159">
        <v>0</v>
      </c>
      <c r="AN191" s="160">
        <f t="shared" ref="AN191:AN200" si="1214">AL191*AM191</f>
        <v>0</v>
      </c>
      <c r="AO191" s="159">
        <f>AL191</f>
        <v>0</v>
      </c>
      <c r="AP191" s="159">
        <f t="shared" ref="AP191:AP200" si="1215">AG191</f>
        <v>0</v>
      </c>
      <c r="AQ191" s="160">
        <f t="shared" ref="AQ191:AQ200" si="1216">AO191*AP191</f>
        <v>0</v>
      </c>
      <c r="AR191" s="159">
        <v>0</v>
      </c>
      <c r="AS191" s="159">
        <v>0</v>
      </c>
      <c r="AT191" s="160">
        <f t="shared" ref="AT191:AT200" si="1217">AR191*AS191</f>
        <v>0</v>
      </c>
      <c r="AU191" s="159">
        <v>0</v>
      </c>
      <c r="AV191" s="159">
        <v>0</v>
      </c>
      <c r="AW191" s="160">
        <f t="shared" ref="AW191:AW200" si="1218">AU191*AV191</f>
        <v>0</v>
      </c>
      <c r="AX191" s="159">
        <f>AU191</f>
        <v>0</v>
      </c>
      <c r="AY191" s="159">
        <f>AP191</f>
        <v>0</v>
      </c>
      <c r="AZ191" s="160">
        <f t="shared" ref="AZ191:AZ200" si="1219">AX191*AY191</f>
        <v>0</v>
      </c>
      <c r="BA191" s="159">
        <v>0</v>
      </c>
      <c r="BB191" s="159">
        <v>0</v>
      </c>
      <c r="BC191" s="160">
        <f t="shared" ref="BC191:BC200" si="1220">BA191*BB191</f>
        <v>0</v>
      </c>
      <c r="BD191" s="159">
        <v>0</v>
      </c>
      <c r="BE191" s="159">
        <v>0</v>
      </c>
      <c r="BF191" s="160">
        <f t="shared" ref="BF191:BF200" si="1221">BD191*BE191</f>
        <v>0</v>
      </c>
      <c r="BG191" s="159">
        <f>BD191</f>
        <v>0</v>
      </c>
      <c r="BH191" s="159">
        <f t="shared" ref="BH191:BH200" si="1222">BE191</f>
        <v>0</v>
      </c>
      <c r="BI191" s="160">
        <f t="shared" ref="BI191:BI200" si="1223">BG191*BH191</f>
        <v>0</v>
      </c>
      <c r="BJ191" s="159">
        <v>0</v>
      </c>
      <c r="BK191" s="159">
        <v>0</v>
      </c>
      <c r="BL191" s="160">
        <f t="shared" ref="BL191:BL200" si="1224">BJ191*BK191</f>
        <v>0</v>
      </c>
      <c r="BM191" s="159">
        <v>0</v>
      </c>
      <c r="BN191" s="159">
        <v>0</v>
      </c>
      <c r="BO191" s="160">
        <f t="shared" ref="BO191:BO200" si="1225">BM191*BN191</f>
        <v>0</v>
      </c>
      <c r="BP191" s="159">
        <f>BM191</f>
        <v>0</v>
      </c>
      <c r="BQ191" s="159">
        <f t="shared" ref="BQ191:BQ200" si="1226">BH191</f>
        <v>0</v>
      </c>
      <c r="BR191" s="160">
        <f t="shared" ref="BR191:BR200" si="1227">BP191*BQ191</f>
        <v>0</v>
      </c>
      <c r="BS191" s="159">
        <v>0</v>
      </c>
      <c r="BT191" s="159">
        <v>0</v>
      </c>
      <c r="BU191" s="160">
        <f t="shared" ref="BU191:BU200" si="1228">BS191*BT191</f>
        <v>0</v>
      </c>
      <c r="BV191" s="159">
        <v>0</v>
      </c>
      <c r="BW191" s="159">
        <v>0</v>
      </c>
      <c r="BX191" s="160">
        <f t="shared" ref="BX191:BX200" si="1229">BV191*BW191</f>
        <v>0</v>
      </c>
      <c r="BY191" s="159">
        <f>BV191</f>
        <v>0</v>
      </c>
      <c r="BZ191" s="159">
        <f t="shared" ref="BZ191:BZ200" si="1230">BW191</f>
        <v>0</v>
      </c>
      <c r="CA191" s="160">
        <f t="shared" ref="CA191:CA200" si="1231">BY191*BZ191</f>
        <v>0</v>
      </c>
      <c r="CB191" s="159">
        <v>0</v>
      </c>
      <c r="CC191" s="159">
        <v>0</v>
      </c>
      <c r="CD191" s="160">
        <f t="shared" ref="CD191:CD200" si="1232">CB191*CC191</f>
        <v>0</v>
      </c>
      <c r="CE191" s="159">
        <v>0</v>
      </c>
      <c r="CF191" s="159">
        <v>0</v>
      </c>
      <c r="CG191" s="160">
        <f t="shared" ref="CG191:CG200" si="1233">CE191*CF191</f>
        <v>0</v>
      </c>
      <c r="CH191" s="159">
        <f>CE191</f>
        <v>0</v>
      </c>
      <c r="CI191" s="159">
        <f t="shared" ref="CI191:CI200" si="1234">CF191</f>
        <v>0</v>
      </c>
      <c r="CJ191" s="160">
        <f t="shared" ref="CJ191:CJ200" si="1235">CH191*CI191</f>
        <v>0</v>
      </c>
      <c r="CK191" s="159">
        <v>0</v>
      </c>
      <c r="CL191" s="159">
        <v>0</v>
      </c>
      <c r="CM191" s="160">
        <f t="shared" ref="CM191:CM200" si="1236">CK191*CL191</f>
        <v>0</v>
      </c>
      <c r="CN191" s="159">
        <v>0</v>
      </c>
      <c r="CO191" s="159">
        <v>0</v>
      </c>
      <c r="CP191" s="160">
        <f t="shared" ref="CP191:CP200" si="1237">CN191*CO191</f>
        <v>0</v>
      </c>
      <c r="CQ191" s="159">
        <f>CN191</f>
        <v>0</v>
      </c>
      <c r="CR191" s="159">
        <f t="shared" ref="CR191:CR200" si="1238">CO191</f>
        <v>0</v>
      </c>
      <c r="CS191" s="160">
        <f t="shared" ref="CS191:CS200" si="1239">CQ191*CR191</f>
        <v>0</v>
      </c>
      <c r="CT191" s="225"/>
      <c r="CU191" s="226">
        <f>K191-H191</f>
        <v>0</v>
      </c>
      <c r="CV191" s="227">
        <f t="shared" ref="CV191:CV200" si="1240">L191-I191</f>
        <v>0</v>
      </c>
      <c r="CW191" s="225"/>
      <c r="CX191" s="228"/>
      <c r="CY191" s="229"/>
    </row>
    <row r="192" spans="1:103" ht="15.75" customHeight="1">
      <c r="A192" s="185"/>
      <c r="B192" s="156"/>
      <c r="C192" s="258" t="s">
        <v>721</v>
      </c>
      <c r="D192" s="158">
        <f t="shared" si="1202"/>
        <v>0</v>
      </c>
      <c r="E192" s="159">
        <f t="shared" ref="E192:E200" si="1241">IFERROR(F192/D192,)</f>
        <v>0</v>
      </c>
      <c r="F192" s="160">
        <f t="shared" ref="F192:F200" si="1242">P192+AB192+AK192+AT192+BU192</f>
        <v>0</v>
      </c>
      <c r="G192" s="161"/>
      <c r="H192" s="159">
        <f>Q192+AC192+AL192+AU192+BD192+BM192</f>
        <v>129.33333333333331</v>
      </c>
      <c r="I192" s="610">
        <f t="shared" ref="I192:I200" si="1243">IFERROR(J192/H192,)</f>
        <v>5199.1001523364157</v>
      </c>
      <c r="J192" s="160">
        <f t="shared" ref="J192" si="1244">S192+AE192+AN192+AW192+BF192+BO192</f>
        <v>672416.95303550968</v>
      </c>
      <c r="K192" s="158">
        <f t="shared" ref="K192" si="1245">T192+AF192+AO192+AX192+BG192+BP192+BY192+CH192+CQ192</f>
        <v>129.33333333333331</v>
      </c>
      <c r="L192" s="291">
        <f t="shared" ref="L192:L200" si="1246">IFERROR(M192/K192,)</f>
        <v>5199.1001523364157</v>
      </c>
      <c r="M192" s="160">
        <f>V192+AH192+AQ192+AZ192+BI192+BR192</f>
        <v>672416.95303550968</v>
      </c>
      <c r="N192" s="159">
        <v>0</v>
      </c>
      <c r="O192" s="159">
        <v>0</v>
      </c>
      <c r="P192" s="160">
        <f t="shared" si="1206"/>
        <v>0</v>
      </c>
      <c r="Q192" s="291">
        <v>20.708333333333329</v>
      </c>
      <c r="R192" s="797">
        <v>4714.7766323024052</v>
      </c>
      <c r="S192" s="160">
        <f t="shared" si="1207"/>
        <v>97635.166093928958</v>
      </c>
      <c r="T192" s="159">
        <f>Q192</f>
        <v>20.708333333333329</v>
      </c>
      <c r="U192" s="159">
        <f t="shared" si="1208"/>
        <v>4714.7766323024052</v>
      </c>
      <c r="V192" s="160">
        <f>T192*U192</f>
        <v>97635.166093928958</v>
      </c>
      <c r="W192" s="593">
        <f t="shared" si="1060"/>
        <v>0</v>
      </c>
      <c r="X192" s="593">
        <f t="shared" si="1061"/>
        <v>0</v>
      </c>
      <c r="Y192" s="593">
        <f t="shared" si="1062"/>
        <v>0</v>
      </c>
      <c r="Z192" s="159">
        <v>0</v>
      </c>
      <c r="AA192" s="159">
        <v>0</v>
      </c>
      <c r="AB192" s="160">
        <f t="shared" si="1210"/>
        <v>0</v>
      </c>
      <c r="AC192" s="159">
        <f>Q192</f>
        <v>20.708333333333329</v>
      </c>
      <c r="AD192" s="159">
        <f>R192</f>
        <v>4714.7766323024052</v>
      </c>
      <c r="AE192" s="160">
        <f t="shared" si="1211"/>
        <v>97635.166093928958</v>
      </c>
      <c r="AF192" s="159">
        <f t="shared" ref="AF192" si="1247">T192</f>
        <v>20.708333333333329</v>
      </c>
      <c r="AG192" s="159">
        <f t="shared" ref="AG192" si="1248">U192</f>
        <v>4714.7766323024052</v>
      </c>
      <c r="AH192" s="160">
        <f t="shared" si="1212"/>
        <v>97635.166093928958</v>
      </c>
      <c r="AI192" s="159">
        <v>0</v>
      </c>
      <c r="AJ192" s="159">
        <v>0</v>
      </c>
      <c r="AK192" s="160">
        <f t="shared" si="1213"/>
        <v>0</v>
      </c>
      <c r="AL192" s="159">
        <f>Q192</f>
        <v>20.708333333333329</v>
      </c>
      <c r="AM192" s="159">
        <f>R192</f>
        <v>4714.7766323024052</v>
      </c>
      <c r="AN192" s="160">
        <f t="shared" si="1214"/>
        <v>97635.166093928958</v>
      </c>
      <c r="AO192" s="159">
        <f t="shared" ref="AO192" si="1249">AL192</f>
        <v>20.708333333333329</v>
      </c>
      <c r="AP192" s="159">
        <f t="shared" si="1215"/>
        <v>4714.7766323024052</v>
      </c>
      <c r="AQ192" s="160">
        <f t="shared" si="1216"/>
        <v>97635.166093928958</v>
      </c>
      <c r="AR192" s="159">
        <v>0</v>
      </c>
      <c r="AS192" s="159">
        <v>0</v>
      </c>
      <c r="AT192" s="160">
        <f t="shared" si="1217"/>
        <v>0</v>
      </c>
      <c r="AU192" s="159">
        <f>AL192</f>
        <v>20.708333333333329</v>
      </c>
      <c r="AV192" s="159">
        <f>AM192</f>
        <v>4714.7766323024052</v>
      </c>
      <c r="AW192" s="160">
        <f t="shared" si="1218"/>
        <v>97635.166093928958</v>
      </c>
      <c r="AX192" s="159">
        <f t="shared" ref="AX192" si="1250">AO192</f>
        <v>20.708333333333329</v>
      </c>
      <c r="AY192" s="159">
        <f t="shared" ref="AY192" si="1251">AP192</f>
        <v>4714.7766323024052</v>
      </c>
      <c r="AZ192" s="160">
        <f t="shared" si="1219"/>
        <v>97635.166093928958</v>
      </c>
      <c r="BA192" s="159">
        <v>0</v>
      </c>
      <c r="BB192" s="159">
        <v>0</v>
      </c>
      <c r="BC192" s="160">
        <f t="shared" si="1220"/>
        <v>0</v>
      </c>
      <c r="BD192" s="159">
        <v>23.249999999999996</v>
      </c>
      <c r="BE192" s="159">
        <v>6061.855670103093</v>
      </c>
      <c r="BF192" s="160">
        <f t="shared" si="1221"/>
        <v>140938.1443298969</v>
      </c>
      <c r="BG192" s="159">
        <f>BD192</f>
        <v>23.249999999999996</v>
      </c>
      <c r="BH192" s="159">
        <f t="shared" si="1222"/>
        <v>6061.855670103093</v>
      </c>
      <c r="BI192" s="160">
        <f t="shared" si="1223"/>
        <v>140938.1443298969</v>
      </c>
      <c r="BJ192" s="159">
        <v>0</v>
      </c>
      <c r="BK192" s="159">
        <v>0</v>
      </c>
      <c r="BL192" s="160">
        <f t="shared" si="1224"/>
        <v>0</v>
      </c>
      <c r="BM192" s="159">
        <v>23.249999999999996</v>
      </c>
      <c r="BN192" s="159">
        <v>6061.855670103093</v>
      </c>
      <c r="BO192" s="160">
        <f t="shared" si="1225"/>
        <v>140938.1443298969</v>
      </c>
      <c r="BP192" s="159">
        <f>BG192</f>
        <v>23.249999999999996</v>
      </c>
      <c r="BQ192" s="159">
        <f t="shared" si="1226"/>
        <v>6061.855670103093</v>
      </c>
      <c r="BR192" s="160">
        <f t="shared" si="1227"/>
        <v>140938.1443298969</v>
      </c>
      <c r="BS192" s="159">
        <v>0</v>
      </c>
      <c r="BT192" s="159">
        <v>0</v>
      </c>
      <c r="BU192" s="160">
        <f t="shared" si="1228"/>
        <v>0</v>
      </c>
      <c r="BV192" s="159">
        <v>0</v>
      </c>
      <c r="BW192" s="159">
        <v>0</v>
      </c>
      <c r="BX192" s="160">
        <f t="shared" si="1229"/>
        <v>0</v>
      </c>
      <c r="BY192" s="159">
        <f t="shared" ref="BY192:BY200" si="1252">BV192</f>
        <v>0</v>
      </c>
      <c r="BZ192" s="159">
        <f t="shared" si="1230"/>
        <v>0</v>
      </c>
      <c r="CA192" s="160">
        <f t="shared" si="1231"/>
        <v>0</v>
      </c>
      <c r="CB192" s="159">
        <v>0</v>
      </c>
      <c r="CC192" s="159">
        <v>0</v>
      </c>
      <c r="CD192" s="160">
        <f t="shared" si="1232"/>
        <v>0</v>
      </c>
      <c r="CE192" s="159">
        <f>BV192</f>
        <v>0</v>
      </c>
      <c r="CF192" s="159">
        <f>BW192</f>
        <v>0</v>
      </c>
      <c r="CG192" s="160">
        <f t="shared" si="1233"/>
        <v>0</v>
      </c>
      <c r="CH192" s="159">
        <f t="shared" ref="CH192:CH200" si="1253">CE192</f>
        <v>0</v>
      </c>
      <c r="CI192" s="159">
        <f t="shared" si="1234"/>
        <v>0</v>
      </c>
      <c r="CJ192" s="160">
        <f t="shared" si="1235"/>
        <v>0</v>
      </c>
      <c r="CK192" s="159">
        <v>0</v>
      </c>
      <c r="CL192" s="159">
        <v>0</v>
      </c>
      <c r="CM192" s="160">
        <f t="shared" si="1236"/>
        <v>0</v>
      </c>
      <c r="CN192" s="159">
        <f>BV192</f>
        <v>0</v>
      </c>
      <c r="CO192" s="159">
        <f>BW192</f>
        <v>0</v>
      </c>
      <c r="CP192" s="160">
        <f t="shared" si="1237"/>
        <v>0</v>
      </c>
      <c r="CQ192" s="159">
        <f t="shared" ref="CQ192:CQ200" si="1254">CN192</f>
        <v>0</v>
      </c>
      <c r="CR192" s="159">
        <f t="shared" si="1238"/>
        <v>0</v>
      </c>
      <c r="CS192" s="160">
        <f t="shared" si="1239"/>
        <v>0</v>
      </c>
      <c r="CT192" s="225"/>
      <c r="CU192" s="226">
        <f t="shared" ref="CU192:CU200" si="1255">K192-H192</f>
        <v>0</v>
      </c>
      <c r="CV192" s="227">
        <f t="shared" si="1240"/>
        <v>0</v>
      </c>
      <c r="CW192" s="225"/>
      <c r="CX192" s="228"/>
      <c r="CY192" s="229"/>
    </row>
    <row r="193" spans="1:103" ht="15.75" hidden="1" customHeight="1">
      <c r="A193" s="185"/>
      <c r="B193" s="156"/>
      <c r="C193" s="258" t="s">
        <v>534</v>
      </c>
      <c r="D193" s="158">
        <f t="shared" si="1202"/>
        <v>0</v>
      </c>
      <c r="E193" s="159">
        <f t="shared" si="1241"/>
        <v>0</v>
      </c>
      <c r="F193" s="160">
        <f t="shared" si="1242"/>
        <v>0</v>
      </c>
      <c r="G193" s="161"/>
      <c r="H193" s="159">
        <f t="shared" ref="H193:H200" si="1256">Q193+AC193+AL193+AU193+BV193</f>
        <v>0</v>
      </c>
      <c r="I193" s="159">
        <f t="shared" si="1243"/>
        <v>0</v>
      </c>
      <c r="J193" s="160">
        <f t="shared" si="1203"/>
        <v>0</v>
      </c>
      <c r="K193" s="159">
        <f t="shared" si="1204"/>
        <v>0</v>
      </c>
      <c r="L193" s="291">
        <f t="shared" si="1246"/>
        <v>0</v>
      </c>
      <c r="M193" s="160">
        <f t="shared" si="1205"/>
        <v>0</v>
      </c>
      <c r="N193" s="159"/>
      <c r="O193" s="159"/>
      <c r="P193" s="160">
        <f t="shared" si="1206"/>
        <v>0</v>
      </c>
      <c r="Q193" s="291">
        <v>0</v>
      </c>
      <c r="R193" s="291">
        <v>0</v>
      </c>
      <c r="S193" s="160">
        <f t="shared" si="1207"/>
        <v>0</v>
      </c>
      <c r="T193" s="159"/>
      <c r="U193" s="159">
        <f t="shared" si="1208"/>
        <v>0</v>
      </c>
      <c r="V193" s="160">
        <f t="shared" si="1209"/>
        <v>0</v>
      </c>
      <c r="W193" s="593">
        <f t="shared" si="1060"/>
        <v>0</v>
      </c>
      <c r="X193" s="593">
        <f t="shared" si="1061"/>
        <v>0</v>
      </c>
      <c r="Y193" s="593">
        <f t="shared" si="1062"/>
        <v>0</v>
      </c>
      <c r="Z193" s="159">
        <v>0</v>
      </c>
      <c r="AA193" s="159">
        <v>0</v>
      </c>
      <c r="AB193" s="160">
        <f t="shared" si="1210"/>
        <v>0</v>
      </c>
      <c r="AC193" s="159">
        <v>0</v>
      </c>
      <c r="AD193" s="159">
        <v>0</v>
      </c>
      <c r="AE193" s="160">
        <f t="shared" si="1211"/>
        <v>0</v>
      </c>
      <c r="AF193" s="159">
        <f t="shared" ref="AF193:AF200" si="1257">AC193</f>
        <v>0</v>
      </c>
      <c r="AG193" s="159">
        <f t="shared" ref="AG193:AG200" si="1258">U193</f>
        <v>0</v>
      </c>
      <c r="AH193" s="160">
        <f t="shared" si="1212"/>
        <v>0</v>
      </c>
      <c r="AI193" s="159">
        <v>0</v>
      </c>
      <c r="AJ193" s="159">
        <v>0</v>
      </c>
      <c r="AK193" s="160">
        <f t="shared" si="1213"/>
        <v>0</v>
      </c>
      <c r="AL193" s="159">
        <v>0</v>
      </c>
      <c r="AM193" s="159">
        <v>0</v>
      </c>
      <c r="AN193" s="160">
        <f t="shared" si="1214"/>
        <v>0</v>
      </c>
      <c r="AO193" s="159">
        <f t="shared" ref="AO193:AO200" si="1259">AL193</f>
        <v>0</v>
      </c>
      <c r="AP193" s="159">
        <f t="shared" si="1215"/>
        <v>0</v>
      </c>
      <c r="AQ193" s="160">
        <f t="shared" si="1216"/>
        <v>0</v>
      </c>
      <c r="AR193" s="159">
        <v>0</v>
      </c>
      <c r="AS193" s="159">
        <v>0</v>
      </c>
      <c r="AT193" s="160">
        <f t="shared" si="1217"/>
        <v>0</v>
      </c>
      <c r="AU193" s="159">
        <v>0</v>
      </c>
      <c r="AV193" s="159">
        <v>0</v>
      </c>
      <c r="AW193" s="160">
        <f t="shared" si="1218"/>
        <v>0</v>
      </c>
      <c r="AX193" s="159">
        <f t="shared" ref="AX193:AX200" si="1260">AU193</f>
        <v>0</v>
      </c>
      <c r="AY193" s="159">
        <f t="shared" ref="AY193:AY200" si="1261">AP193</f>
        <v>0</v>
      </c>
      <c r="AZ193" s="160">
        <f t="shared" si="1219"/>
        <v>0</v>
      </c>
      <c r="BA193" s="159">
        <v>0</v>
      </c>
      <c r="BB193" s="159">
        <v>0</v>
      </c>
      <c r="BC193" s="160">
        <f t="shared" si="1220"/>
        <v>0</v>
      </c>
      <c r="BD193" s="159">
        <v>0</v>
      </c>
      <c r="BE193" s="159">
        <v>0</v>
      </c>
      <c r="BF193" s="160">
        <f t="shared" si="1221"/>
        <v>0</v>
      </c>
      <c r="BG193" s="159">
        <f t="shared" ref="BG193:BG200" si="1262">BD193</f>
        <v>0</v>
      </c>
      <c r="BH193" s="159">
        <f t="shared" si="1222"/>
        <v>0</v>
      </c>
      <c r="BI193" s="160">
        <f t="shared" si="1223"/>
        <v>0</v>
      </c>
      <c r="BJ193" s="159">
        <v>0</v>
      </c>
      <c r="BK193" s="159">
        <v>0</v>
      </c>
      <c r="BL193" s="160">
        <f t="shared" si="1224"/>
        <v>0</v>
      </c>
      <c r="BM193" s="159">
        <v>0</v>
      </c>
      <c r="BN193" s="159">
        <v>0</v>
      </c>
      <c r="BO193" s="160">
        <f t="shared" si="1225"/>
        <v>0</v>
      </c>
      <c r="BP193" s="159">
        <f t="shared" ref="BP193:BP200" si="1263">BM193</f>
        <v>0</v>
      </c>
      <c r="BQ193" s="159">
        <f t="shared" si="1226"/>
        <v>0</v>
      </c>
      <c r="BR193" s="160">
        <f t="shared" si="1227"/>
        <v>0</v>
      </c>
      <c r="BS193" s="159">
        <v>0</v>
      </c>
      <c r="BT193" s="159">
        <v>0</v>
      </c>
      <c r="BU193" s="160">
        <f t="shared" si="1228"/>
        <v>0</v>
      </c>
      <c r="BV193" s="159">
        <v>0</v>
      </c>
      <c r="BW193" s="159">
        <v>0</v>
      </c>
      <c r="BX193" s="160">
        <f t="shared" si="1229"/>
        <v>0</v>
      </c>
      <c r="BY193" s="159">
        <f t="shared" si="1252"/>
        <v>0</v>
      </c>
      <c r="BZ193" s="159">
        <f t="shared" si="1230"/>
        <v>0</v>
      </c>
      <c r="CA193" s="160">
        <f t="shared" si="1231"/>
        <v>0</v>
      </c>
      <c r="CB193" s="159">
        <v>0</v>
      </c>
      <c r="CC193" s="159">
        <v>0</v>
      </c>
      <c r="CD193" s="160">
        <f t="shared" si="1232"/>
        <v>0</v>
      </c>
      <c r="CE193" s="159">
        <v>0</v>
      </c>
      <c r="CF193" s="159">
        <v>0</v>
      </c>
      <c r="CG193" s="160">
        <f t="shared" si="1233"/>
        <v>0</v>
      </c>
      <c r="CH193" s="159">
        <f t="shared" si="1253"/>
        <v>0</v>
      </c>
      <c r="CI193" s="159">
        <f t="shared" si="1234"/>
        <v>0</v>
      </c>
      <c r="CJ193" s="160">
        <f t="shared" si="1235"/>
        <v>0</v>
      </c>
      <c r="CK193" s="159">
        <v>0</v>
      </c>
      <c r="CL193" s="159">
        <v>0</v>
      </c>
      <c r="CM193" s="160">
        <f t="shared" si="1236"/>
        <v>0</v>
      </c>
      <c r="CN193" s="159">
        <v>0</v>
      </c>
      <c r="CO193" s="159">
        <v>0</v>
      </c>
      <c r="CP193" s="160">
        <f t="shared" si="1237"/>
        <v>0</v>
      </c>
      <c r="CQ193" s="159">
        <f t="shared" si="1254"/>
        <v>0</v>
      </c>
      <c r="CR193" s="159">
        <f t="shared" si="1238"/>
        <v>0</v>
      </c>
      <c r="CS193" s="160">
        <f t="shared" si="1239"/>
        <v>0</v>
      </c>
      <c r="CT193" s="225"/>
      <c r="CU193" s="226">
        <f t="shared" si="1255"/>
        <v>0</v>
      </c>
      <c r="CV193" s="227">
        <f t="shared" si="1240"/>
        <v>0</v>
      </c>
      <c r="CW193" s="225"/>
      <c r="CX193" s="228"/>
      <c r="CY193" s="229"/>
    </row>
    <row r="194" spans="1:103" ht="15.75" hidden="1" customHeight="1">
      <c r="A194" s="185"/>
      <c r="B194" s="156"/>
      <c r="C194" s="258" t="s">
        <v>539</v>
      </c>
      <c r="D194" s="158">
        <f t="shared" si="1202"/>
        <v>0</v>
      </c>
      <c r="E194" s="159">
        <f t="shared" si="1241"/>
        <v>0</v>
      </c>
      <c r="F194" s="160">
        <f t="shared" si="1242"/>
        <v>0</v>
      </c>
      <c r="G194" s="161"/>
      <c r="H194" s="159">
        <f t="shared" si="1256"/>
        <v>0</v>
      </c>
      <c r="I194" s="159">
        <f t="shared" si="1243"/>
        <v>0</v>
      </c>
      <c r="J194" s="160">
        <f t="shared" si="1203"/>
        <v>0</v>
      </c>
      <c r="K194" s="159">
        <f t="shared" si="1204"/>
        <v>35.69166666666667</v>
      </c>
      <c r="L194" s="291">
        <f t="shared" si="1246"/>
        <v>0</v>
      </c>
      <c r="M194" s="160">
        <f t="shared" si="1205"/>
        <v>0</v>
      </c>
      <c r="N194" s="159"/>
      <c r="O194" s="159"/>
      <c r="P194" s="160">
        <f t="shared" si="1206"/>
        <v>0</v>
      </c>
      <c r="Q194" s="291">
        <v>0</v>
      </c>
      <c r="R194" s="291">
        <v>0</v>
      </c>
      <c r="S194" s="160">
        <f t="shared" si="1207"/>
        <v>0</v>
      </c>
      <c r="T194" s="607">
        <f>56.4-T192</f>
        <v>35.69166666666667</v>
      </c>
      <c r="U194" s="159">
        <f t="shared" si="1208"/>
        <v>0</v>
      </c>
      <c r="V194" s="160">
        <f t="shared" si="1209"/>
        <v>0</v>
      </c>
      <c r="W194" s="593">
        <f t="shared" si="1060"/>
        <v>35.69166666666667</v>
      </c>
      <c r="X194" s="593">
        <f t="shared" si="1061"/>
        <v>0</v>
      </c>
      <c r="Y194" s="593">
        <f t="shared" si="1062"/>
        <v>0</v>
      </c>
      <c r="Z194" s="159">
        <v>0</v>
      </c>
      <c r="AA194" s="159">
        <v>0</v>
      </c>
      <c r="AB194" s="160">
        <f t="shared" si="1210"/>
        <v>0</v>
      </c>
      <c r="AC194" s="159">
        <v>0</v>
      </c>
      <c r="AD194" s="159">
        <v>0</v>
      </c>
      <c r="AE194" s="160">
        <f t="shared" si="1211"/>
        <v>0</v>
      </c>
      <c r="AF194" s="159">
        <f t="shared" si="1257"/>
        <v>0</v>
      </c>
      <c r="AG194" s="159">
        <f t="shared" si="1258"/>
        <v>0</v>
      </c>
      <c r="AH194" s="160">
        <f t="shared" si="1212"/>
        <v>0</v>
      </c>
      <c r="AI194" s="159">
        <v>0</v>
      </c>
      <c r="AJ194" s="159">
        <v>0</v>
      </c>
      <c r="AK194" s="160">
        <f t="shared" si="1213"/>
        <v>0</v>
      </c>
      <c r="AL194" s="159">
        <v>0</v>
      </c>
      <c r="AM194" s="159">
        <v>0</v>
      </c>
      <c r="AN194" s="160">
        <f t="shared" si="1214"/>
        <v>0</v>
      </c>
      <c r="AO194" s="159">
        <f t="shared" si="1259"/>
        <v>0</v>
      </c>
      <c r="AP194" s="159">
        <f t="shared" si="1215"/>
        <v>0</v>
      </c>
      <c r="AQ194" s="160">
        <f t="shared" si="1216"/>
        <v>0</v>
      </c>
      <c r="AR194" s="159">
        <v>0</v>
      </c>
      <c r="AS194" s="159">
        <v>0</v>
      </c>
      <c r="AT194" s="160">
        <f t="shared" si="1217"/>
        <v>0</v>
      </c>
      <c r="AU194" s="159">
        <v>0</v>
      </c>
      <c r="AV194" s="159">
        <v>0</v>
      </c>
      <c r="AW194" s="160">
        <f t="shared" si="1218"/>
        <v>0</v>
      </c>
      <c r="AX194" s="159">
        <f t="shared" si="1260"/>
        <v>0</v>
      </c>
      <c r="AY194" s="159">
        <f t="shared" si="1261"/>
        <v>0</v>
      </c>
      <c r="AZ194" s="160">
        <f t="shared" si="1219"/>
        <v>0</v>
      </c>
      <c r="BA194" s="159">
        <v>0</v>
      </c>
      <c r="BB194" s="159">
        <v>0</v>
      </c>
      <c r="BC194" s="160">
        <f t="shared" si="1220"/>
        <v>0</v>
      </c>
      <c r="BD194" s="159">
        <v>0</v>
      </c>
      <c r="BE194" s="159">
        <v>0</v>
      </c>
      <c r="BF194" s="160">
        <f t="shared" si="1221"/>
        <v>0</v>
      </c>
      <c r="BG194" s="159">
        <f t="shared" si="1262"/>
        <v>0</v>
      </c>
      <c r="BH194" s="159">
        <f t="shared" si="1222"/>
        <v>0</v>
      </c>
      <c r="BI194" s="160">
        <f t="shared" si="1223"/>
        <v>0</v>
      </c>
      <c r="BJ194" s="159">
        <v>0</v>
      </c>
      <c r="BK194" s="159">
        <v>0</v>
      </c>
      <c r="BL194" s="160">
        <f t="shared" si="1224"/>
        <v>0</v>
      </c>
      <c r="BM194" s="159">
        <v>0</v>
      </c>
      <c r="BN194" s="159">
        <v>0</v>
      </c>
      <c r="BO194" s="160">
        <f t="shared" si="1225"/>
        <v>0</v>
      </c>
      <c r="BP194" s="159">
        <f t="shared" si="1263"/>
        <v>0</v>
      </c>
      <c r="BQ194" s="159">
        <f t="shared" si="1226"/>
        <v>0</v>
      </c>
      <c r="BR194" s="160">
        <f t="shared" si="1227"/>
        <v>0</v>
      </c>
      <c r="BS194" s="159">
        <v>0</v>
      </c>
      <c r="BT194" s="159">
        <v>0</v>
      </c>
      <c r="BU194" s="160">
        <f t="shared" si="1228"/>
        <v>0</v>
      </c>
      <c r="BV194" s="159">
        <v>0</v>
      </c>
      <c r="BW194" s="159">
        <v>0</v>
      </c>
      <c r="BX194" s="160">
        <f t="shared" si="1229"/>
        <v>0</v>
      </c>
      <c r="BY194" s="159">
        <f t="shared" si="1252"/>
        <v>0</v>
      </c>
      <c r="BZ194" s="159">
        <f t="shared" si="1230"/>
        <v>0</v>
      </c>
      <c r="CA194" s="160">
        <f t="shared" si="1231"/>
        <v>0</v>
      </c>
      <c r="CB194" s="159">
        <v>0</v>
      </c>
      <c r="CC194" s="159">
        <v>0</v>
      </c>
      <c r="CD194" s="160">
        <f t="shared" si="1232"/>
        <v>0</v>
      </c>
      <c r="CE194" s="159">
        <v>0</v>
      </c>
      <c r="CF194" s="159">
        <v>0</v>
      </c>
      <c r="CG194" s="160">
        <f t="shared" si="1233"/>
        <v>0</v>
      </c>
      <c r="CH194" s="159">
        <f t="shared" si="1253"/>
        <v>0</v>
      </c>
      <c r="CI194" s="159">
        <f t="shared" si="1234"/>
        <v>0</v>
      </c>
      <c r="CJ194" s="160">
        <f t="shared" si="1235"/>
        <v>0</v>
      </c>
      <c r="CK194" s="159">
        <v>0</v>
      </c>
      <c r="CL194" s="159">
        <v>0</v>
      </c>
      <c r="CM194" s="160">
        <f t="shared" si="1236"/>
        <v>0</v>
      </c>
      <c r="CN194" s="159">
        <v>0</v>
      </c>
      <c r="CO194" s="159">
        <v>0</v>
      </c>
      <c r="CP194" s="160">
        <f t="shared" si="1237"/>
        <v>0</v>
      </c>
      <c r="CQ194" s="159">
        <f t="shared" si="1254"/>
        <v>0</v>
      </c>
      <c r="CR194" s="159">
        <f t="shared" si="1238"/>
        <v>0</v>
      </c>
      <c r="CS194" s="160">
        <f t="shared" si="1239"/>
        <v>0</v>
      </c>
      <c r="CT194" s="225"/>
      <c r="CU194" s="226">
        <f t="shared" si="1255"/>
        <v>35.69166666666667</v>
      </c>
      <c r="CV194" s="227">
        <f t="shared" si="1240"/>
        <v>0</v>
      </c>
      <c r="CW194" s="225"/>
      <c r="CX194" s="228"/>
      <c r="CY194" s="229"/>
    </row>
    <row r="195" spans="1:103" ht="15.75" hidden="1" customHeight="1">
      <c r="A195" s="185"/>
      <c r="B195" s="156"/>
      <c r="C195" s="258" t="s">
        <v>540</v>
      </c>
      <c r="D195" s="158">
        <f t="shared" si="1202"/>
        <v>0</v>
      </c>
      <c r="E195" s="159">
        <f t="shared" si="1241"/>
        <v>0</v>
      </c>
      <c r="F195" s="160">
        <f t="shared" si="1242"/>
        <v>0</v>
      </c>
      <c r="G195" s="161"/>
      <c r="H195" s="159">
        <f t="shared" si="1256"/>
        <v>0</v>
      </c>
      <c r="I195" s="159">
        <f t="shared" si="1243"/>
        <v>0</v>
      </c>
      <c r="J195" s="160">
        <f t="shared" si="1203"/>
        <v>0</v>
      </c>
      <c r="K195" s="159">
        <f t="shared" si="1204"/>
        <v>0</v>
      </c>
      <c r="L195" s="291">
        <f t="shared" si="1246"/>
        <v>0</v>
      </c>
      <c r="M195" s="160">
        <f t="shared" si="1205"/>
        <v>0</v>
      </c>
      <c r="N195" s="159"/>
      <c r="O195" s="159"/>
      <c r="P195" s="160">
        <f t="shared" si="1206"/>
        <v>0</v>
      </c>
      <c r="Q195" s="291">
        <v>0</v>
      </c>
      <c r="R195" s="291">
        <v>0</v>
      </c>
      <c r="S195" s="160">
        <f t="shared" si="1207"/>
        <v>0</v>
      </c>
      <c r="T195" s="159"/>
      <c r="U195" s="159"/>
      <c r="V195" s="160">
        <f t="shared" si="1209"/>
        <v>0</v>
      </c>
      <c r="W195" s="593">
        <f t="shared" si="1060"/>
        <v>0</v>
      </c>
      <c r="X195" s="593">
        <f t="shared" si="1061"/>
        <v>0</v>
      </c>
      <c r="Y195" s="593">
        <f t="shared" si="1062"/>
        <v>0</v>
      </c>
      <c r="Z195" s="159">
        <v>0</v>
      </c>
      <c r="AA195" s="159">
        <v>0</v>
      </c>
      <c r="AB195" s="160">
        <f t="shared" si="1210"/>
        <v>0</v>
      </c>
      <c r="AC195" s="159">
        <v>0</v>
      </c>
      <c r="AD195" s="159">
        <v>0</v>
      </c>
      <c r="AE195" s="160">
        <f t="shared" si="1211"/>
        <v>0</v>
      </c>
      <c r="AF195" s="159">
        <f t="shared" si="1257"/>
        <v>0</v>
      </c>
      <c r="AG195" s="159">
        <f t="shared" si="1258"/>
        <v>0</v>
      </c>
      <c r="AH195" s="160">
        <f t="shared" si="1212"/>
        <v>0</v>
      </c>
      <c r="AI195" s="159">
        <v>0</v>
      </c>
      <c r="AJ195" s="159">
        <v>0</v>
      </c>
      <c r="AK195" s="160">
        <f t="shared" si="1213"/>
        <v>0</v>
      </c>
      <c r="AL195" s="159">
        <v>0</v>
      </c>
      <c r="AM195" s="159">
        <v>0</v>
      </c>
      <c r="AN195" s="160">
        <f t="shared" si="1214"/>
        <v>0</v>
      </c>
      <c r="AO195" s="159">
        <f t="shared" si="1259"/>
        <v>0</v>
      </c>
      <c r="AP195" s="159">
        <f t="shared" si="1215"/>
        <v>0</v>
      </c>
      <c r="AQ195" s="160">
        <f t="shared" si="1216"/>
        <v>0</v>
      </c>
      <c r="AR195" s="159">
        <v>0</v>
      </c>
      <c r="AS195" s="159">
        <v>0</v>
      </c>
      <c r="AT195" s="160">
        <f t="shared" si="1217"/>
        <v>0</v>
      </c>
      <c r="AU195" s="159">
        <v>0</v>
      </c>
      <c r="AV195" s="159">
        <v>0</v>
      </c>
      <c r="AW195" s="160">
        <f t="shared" si="1218"/>
        <v>0</v>
      </c>
      <c r="AX195" s="159">
        <f t="shared" si="1260"/>
        <v>0</v>
      </c>
      <c r="AY195" s="159">
        <f t="shared" si="1261"/>
        <v>0</v>
      </c>
      <c r="AZ195" s="160">
        <f t="shared" si="1219"/>
        <v>0</v>
      </c>
      <c r="BA195" s="159">
        <v>0</v>
      </c>
      <c r="BB195" s="159">
        <v>0</v>
      </c>
      <c r="BC195" s="160">
        <f t="shared" si="1220"/>
        <v>0</v>
      </c>
      <c r="BD195" s="159">
        <v>0</v>
      </c>
      <c r="BE195" s="159">
        <v>0</v>
      </c>
      <c r="BF195" s="160">
        <f t="shared" si="1221"/>
        <v>0</v>
      </c>
      <c r="BG195" s="159">
        <f t="shared" si="1262"/>
        <v>0</v>
      </c>
      <c r="BH195" s="159">
        <f t="shared" si="1222"/>
        <v>0</v>
      </c>
      <c r="BI195" s="160">
        <f t="shared" si="1223"/>
        <v>0</v>
      </c>
      <c r="BJ195" s="159">
        <v>0</v>
      </c>
      <c r="BK195" s="159">
        <v>0</v>
      </c>
      <c r="BL195" s="160">
        <f t="shared" si="1224"/>
        <v>0</v>
      </c>
      <c r="BM195" s="159">
        <v>0</v>
      </c>
      <c r="BN195" s="159">
        <v>0</v>
      </c>
      <c r="BO195" s="160">
        <f t="shared" si="1225"/>
        <v>0</v>
      </c>
      <c r="BP195" s="159">
        <f t="shared" si="1263"/>
        <v>0</v>
      </c>
      <c r="BQ195" s="159">
        <f t="shared" si="1226"/>
        <v>0</v>
      </c>
      <c r="BR195" s="160">
        <f t="shared" si="1227"/>
        <v>0</v>
      </c>
      <c r="BS195" s="159">
        <v>0</v>
      </c>
      <c r="BT195" s="159">
        <v>0</v>
      </c>
      <c r="BU195" s="160">
        <f t="shared" si="1228"/>
        <v>0</v>
      </c>
      <c r="BV195" s="159">
        <v>0</v>
      </c>
      <c r="BW195" s="159">
        <v>0</v>
      </c>
      <c r="BX195" s="160">
        <f t="shared" si="1229"/>
        <v>0</v>
      </c>
      <c r="BY195" s="159">
        <f t="shared" si="1252"/>
        <v>0</v>
      </c>
      <c r="BZ195" s="159">
        <f t="shared" si="1230"/>
        <v>0</v>
      </c>
      <c r="CA195" s="160">
        <f t="shared" si="1231"/>
        <v>0</v>
      </c>
      <c r="CB195" s="159">
        <v>0</v>
      </c>
      <c r="CC195" s="159">
        <v>0</v>
      </c>
      <c r="CD195" s="160">
        <f t="shared" si="1232"/>
        <v>0</v>
      </c>
      <c r="CE195" s="159">
        <v>0</v>
      </c>
      <c r="CF195" s="159">
        <v>0</v>
      </c>
      <c r="CG195" s="160">
        <f t="shared" si="1233"/>
        <v>0</v>
      </c>
      <c r="CH195" s="159">
        <f t="shared" si="1253"/>
        <v>0</v>
      </c>
      <c r="CI195" s="159">
        <f t="shared" si="1234"/>
        <v>0</v>
      </c>
      <c r="CJ195" s="160">
        <f t="shared" si="1235"/>
        <v>0</v>
      </c>
      <c r="CK195" s="159">
        <v>0</v>
      </c>
      <c r="CL195" s="159">
        <v>0</v>
      </c>
      <c r="CM195" s="160">
        <f t="shared" si="1236"/>
        <v>0</v>
      </c>
      <c r="CN195" s="159">
        <v>0</v>
      </c>
      <c r="CO195" s="159">
        <v>0</v>
      </c>
      <c r="CP195" s="160">
        <f t="shared" si="1237"/>
        <v>0</v>
      </c>
      <c r="CQ195" s="159">
        <f t="shared" si="1254"/>
        <v>0</v>
      </c>
      <c r="CR195" s="159">
        <f t="shared" si="1238"/>
        <v>0</v>
      </c>
      <c r="CS195" s="160">
        <f t="shared" si="1239"/>
        <v>0</v>
      </c>
      <c r="CT195" s="225"/>
      <c r="CU195" s="226">
        <f t="shared" si="1255"/>
        <v>0</v>
      </c>
      <c r="CV195" s="227">
        <f t="shared" si="1240"/>
        <v>0</v>
      </c>
      <c r="CW195" s="225"/>
      <c r="CX195" s="228"/>
      <c r="CY195" s="229"/>
    </row>
    <row r="196" spans="1:103" ht="15.75" hidden="1" customHeight="1">
      <c r="A196" s="185"/>
      <c r="B196" s="156"/>
      <c r="C196" s="258" t="s">
        <v>541</v>
      </c>
      <c r="D196" s="158">
        <f t="shared" si="1202"/>
        <v>0</v>
      </c>
      <c r="E196" s="159">
        <f t="shared" si="1241"/>
        <v>0</v>
      </c>
      <c r="F196" s="160">
        <f t="shared" si="1242"/>
        <v>0</v>
      </c>
      <c r="G196" s="161"/>
      <c r="H196" s="159">
        <f t="shared" si="1256"/>
        <v>0</v>
      </c>
      <c r="I196" s="159">
        <f t="shared" si="1243"/>
        <v>0</v>
      </c>
      <c r="J196" s="160">
        <f t="shared" si="1203"/>
        <v>0</v>
      </c>
      <c r="K196" s="159">
        <f t="shared" si="1204"/>
        <v>0</v>
      </c>
      <c r="L196" s="291">
        <f t="shared" si="1246"/>
        <v>0</v>
      </c>
      <c r="M196" s="160">
        <f t="shared" si="1205"/>
        <v>0</v>
      </c>
      <c r="N196" s="159"/>
      <c r="O196" s="159"/>
      <c r="P196" s="160">
        <f t="shared" si="1206"/>
        <v>0</v>
      </c>
      <c r="Q196" s="291">
        <v>0</v>
      </c>
      <c r="R196" s="291">
        <v>0</v>
      </c>
      <c r="S196" s="160">
        <f t="shared" si="1207"/>
        <v>0</v>
      </c>
      <c r="T196" s="159"/>
      <c r="U196" s="159"/>
      <c r="V196" s="160">
        <f t="shared" si="1209"/>
        <v>0</v>
      </c>
      <c r="W196" s="593">
        <f t="shared" si="1060"/>
        <v>0</v>
      </c>
      <c r="X196" s="593">
        <f t="shared" si="1061"/>
        <v>0</v>
      </c>
      <c r="Y196" s="593">
        <f t="shared" si="1062"/>
        <v>0</v>
      </c>
      <c r="Z196" s="159">
        <v>0</v>
      </c>
      <c r="AA196" s="159">
        <v>0</v>
      </c>
      <c r="AB196" s="160">
        <f t="shared" si="1210"/>
        <v>0</v>
      </c>
      <c r="AC196" s="159">
        <v>0</v>
      </c>
      <c r="AD196" s="159">
        <v>0</v>
      </c>
      <c r="AE196" s="160">
        <f t="shared" si="1211"/>
        <v>0</v>
      </c>
      <c r="AF196" s="159">
        <f t="shared" si="1257"/>
        <v>0</v>
      </c>
      <c r="AG196" s="159">
        <f t="shared" si="1258"/>
        <v>0</v>
      </c>
      <c r="AH196" s="160">
        <f t="shared" si="1212"/>
        <v>0</v>
      </c>
      <c r="AI196" s="159">
        <v>0</v>
      </c>
      <c r="AJ196" s="159">
        <v>0</v>
      </c>
      <c r="AK196" s="160">
        <f t="shared" si="1213"/>
        <v>0</v>
      </c>
      <c r="AL196" s="159">
        <v>0</v>
      </c>
      <c r="AM196" s="159">
        <v>0</v>
      </c>
      <c r="AN196" s="160">
        <f t="shared" si="1214"/>
        <v>0</v>
      </c>
      <c r="AO196" s="159">
        <f t="shared" si="1259"/>
        <v>0</v>
      </c>
      <c r="AP196" s="159">
        <f t="shared" si="1215"/>
        <v>0</v>
      </c>
      <c r="AQ196" s="160">
        <f t="shared" si="1216"/>
        <v>0</v>
      </c>
      <c r="AR196" s="159">
        <v>0</v>
      </c>
      <c r="AS196" s="159">
        <v>0</v>
      </c>
      <c r="AT196" s="160">
        <f t="shared" si="1217"/>
        <v>0</v>
      </c>
      <c r="AU196" s="159">
        <v>0</v>
      </c>
      <c r="AV196" s="159">
        <v>0</v>
      </c>
      <c r="AW196" s="160">
        <f t="shared" si="1218"/>
        <v>0</v>
      </c>
      <c r="AX196" s="159">
        <f t="shared" si="1260"/>
        <v>0</v>
      </c>
      <c r="AY196" s="159">
        <f t="shared" si="1261"/>
        <v>0</v>
      </c>
      <c r="AZ196" s="160">
        <f t="shared" si="1219"/>
        <v>0</v>
      </c>
      <c r="BA196" s="159">
        <v>0</v>
      </c>
      <c r="BB196" s="159">
        <v>0</v>
      </c>
      <c r="BC196" s="160">
        <f t="shared" si="1220"/>
        <v>0</v>
      </c>
      <c r="BD196" s="159">
        <v>0</v>
      </c>
      <c r="BE196" s="159">
        <v>0</v>
      </c>
      <c r="BF196" s="160">
        <f t="shared" si="1221"/>
        <v>0</v>
      </c>
      <c r="BG196" s="159">
        <f t="shared" si="1262"/>
        <v>0</v>
      </c>
      <c r="BH196" s="159">
        <f t="shared" si="1222"/>
        <v>0</v>
      </c>
      <c r="BI196" s="160">
        <f t="shared" si="1223"/>
        <v>0</v>
      </c>
      <c r="BJ196" s="159">
        <v>0</v>
      </c>
      <c r="BK196" s="159">
        <v>0</v>
      </c>
      <c r="BL196" s="160">
        <f t="shared" si="1224"/>
        <v>0</v>
      </c>
      <c r="BM196" s="159">
        <v>0</v>
      </c>
      <c r="BN196" s="159">
        <v>0</v>
      </c>
      <c r="BO196" s="160">
        <f t="shared" si="1225"/>
        <v>0</v>
      </c>
      <c r="BP196" s="159">
        <f t="shared" si="1263"/>
        <v>0</v>
      </c>
      <c r="BQ196" s="159">
        <f t="shared" si="1226"/>
        <v>0</v>
      </c>
      <c r="BR196" s="160">
        <f t="shared" si="1227"/>
        <v>0</v>
      </c>
      <c r="BS196" s="159">
        <v>0</v>
      </c>
      <c r="BT196" s="159">
        <v>0</v>
      </c>
      <c r="BU196" s="160">
        <f t="shared" si="1228"/>
        <v>0</v>
      </c>
      <c r="BV196" s="159">
        <v>0</v>
      </c>
      <c r="BW196" s="159">
        <v>0</v>
      </c>
      <c r="BX196" s="160">
        <f t="shared" si="1229"/>
        <v>0</v>
      </c>
      <c r="BY196" s="159">
        <f t="shared" si="1252"/>
        <v>0</v>
      </c>
      <c r="BZ196" s="159">
        <f t="shared" si="1230"/>
        <v>0</v>
      </c>
      <c r="CA196" s="160">
        <f t="shared" si="1231"/>
        <v>0</v>
      </c>
      <c r="CB196" s="159">
        <v>0</v>
      </c>
      <c r="CC196" s="159">
        <v>0</v>
      </c>
      <c r="CD196" s="160">
        <f t="shared" si="1232"/>
        <v>0</v>
      </c>
      <c r="CE196" s="159">
        <v>0</v>
      </c>
      <c r="CF196" s="159">
        <v>0</v>
      </c>
      <c r="CG196" s="160">
        <f t="shared" si="1233"/>
        <v>0</v>
      </c>
      <c r="CH196" s="159">
        <f t="shared" si="1253"/>
        <v>0</v>
      </c>
      <c r="CI196" s="159">
        <f t="shared" si="1234"/>
        <v>0</v>
      </c>
      <c r="CJ196" s="160">
        <f t="shared" si="1235"/>
        <v>0</v>
      </c>
      <c r="CK196" s="159">
        <v>0</v>
      </c>
      <c r="CL196" s="159">
        <v>0</v>
      </c>
      <c r="CM196" s="160">
        <f t="shared" si="1236"/>
        <v>0</v>
      </c>
      <c r="CN196" s="159">
        <v>0</v>
      </c>
      <c r="CO196" s="159">
        <v>0</v>
      </c>
      <c r="CP196" s="160">
        <f t="shared" si="1237"/>
        <v>0</v>
      </c>
      <c r="CQ196" s="159">
        <f t="shared" si="1254"/>
        <v>0</v>
      </c>
      <c r="CR196" s="159">
        <f t="shared" si="1238"/>
        <v>0</v>
      </c>
      <c r="CS196" s="160">
        <f t="shared" si="1239"/>
        <v>0</v>
      </c>
      <c r="CT196" s="225"/>
      <c r="CU196" s="226">
        <f t="shared" si="1255"/>
        <v>0</v>
      </c>
      <c r="CV196" s="227">
        <f t="shared" si="1240"/>
        <v>0</v>
      </c>
      <c r="CW196" s="225"/>
      <c r="CX196" s="228"/>
      <c r="CY196" s="229"/>
    </row>
    <row r="197" spans="1:103" ht="15.75" hidden="1" customHeight="1">
      <c r="A197" s="185"/>
      <c r="B197" s="156"/>
      <c r="C197" s="185"/>
      <c r="D197" s="158">
        <f t="shared" si="1202"/>
        <v>0</v>
      </c>
      <c r="E197" s="159">
        <f t="shared" si="1241"/>
        <v>0</v>
      </c>
      <c r="F197" s="160">
        <f t="shared" si="1242"/>
        <v>0</v>
      </c>
      <c r="G197" s="161"/>
      <c r="H197" s="159">
        <f t="shared" si="1256"/>
        <v>0</v>
      </c>
      <c r="I197" s="159">
        <f t="shared" si="1243"/>
        <v>0</v>
      </c>
      <c r="J197" s="160">
        <f t="shared" si="1203"/>
        <v>0</v>
      </c>
      <c r="K197" s="159">
        <f t="shared" si="1204"/>
        <v>0</v>
      </c>
      <c r="L197" s="291">
        <f t="shared" si="1246"/>
        <v>0</v>
      </c>
      <c r="M197" s="160">
        <f t="shared" si="1205"/>
        <v>0</v>
      </c>
      <c r="N197" s="159"/>
      <c r="O197" s="159"/>
      <c r="P197" s="160">
        <f t="shared" si="1206"/>
        <v>0</v>
      </c>
      <c r="Q197" s="291">
        <v>0</v>
      </c>
      <c r="R197" s="291">
        <v>0</v>
      </c>
      <c r="S197" s="160">
        <f t="shared" si="1207"/>
        <v>0</v>
      </c>
      <c r="T197" s="159"/>
      <c r="U197" s="159"/>
      <c r="V197" s="160">
        <f t="shared" si="1209"/>
        <v>0</v>
      </c>
      <c r="W197" s="593">
        <f t="shared" si="1060"/>
        <v>0</v>
      </c>
      <c r="X197" s="593">
        <f t="shared" si="1061"/>
        <v>0</v>
      </c>
      <c r="Y197" s="593">
        <f t="shared" si="1062"/>
        <v>0</v>
      </c>
      <c r="Z197" s="159">
        <v>0</v>
      </c>
      <c r="AA197" s="159">
        <v>0</v>
      </c>
      <c r="AB197" s="160">
        <f t="shared" si="1210"/>
        <v>0</v>
      </c>
      <c r="AC197" s="159">
        <v>0</v>
      </c>
      <c r="AD197" s="159">
        <v>0</v>
      </c>
      <c r="AE197" s="160">
        <f t="shared" si="1211"/>
        <v>0</v>
      </c>
      <c r="AF197" s="159">
        <f t="shared" si="1257"/>
        <v>0</v>
      </c>
      <c r="AG197" s="159">
        <f t="shared" si="1258"/>
        <v>0</v>
      </c>
      <c r="AH197" s="160">
        <f t="shared" si="1212"/>
        <v>0</v>
      </c>
      <c r="AI197" s="159">
        <v>0</v>
      </c>
      <c r="AJ197" s="159">
        <v>0</v>
      </c>
      <c r="AK197" s="160">
        <f t="shared" si="1213"/>
        <v>0</v>
      </c>
      <c r="AL197" s="159">
        <v>0</v>
      </c>
      <c r="AM197" s="159">
        <v>0</v>
      </c>
      <c r="AN197" s="160">
        <f t="shared" si="1214"/>
        <v>0</v>
      </c>
      <c r="AO197" s="159">
        <f t="shared" si="1259"/>
        <v>0</v>
      </c>
      <c r="AP197" s="159">
        <f t="shared" si="1215"/>
        <v>0</v>
      </c>
      <c r="AQ197" s="160">
        <f t="shared" si="1216"/>
        <v>0</v>
      </c>
      <c r="AR197" s="159">
        <v>0</v>
      </c>
      <c r="AS197" s="159">
        <v>0</v>
      </c>
      <c r="AT197" s="160">
        <f t="shared" si="1217"/>
        <v>0</v>
      </c>
      <c r="AU197" s="159">
        <v>0</v>
      </c>
      <c r="AV197" s="159">
        <v>0</v>
      </c>
      <c r="AW197" s="160">
        <f t="shared" si="1218"/>
        <v>0</v>
      </c>
      <c r="AX197" s="159">
        <f t="shared" si="1260"/>
        <v>0</v>
      </c>
      <c r="AY197" s="159">
        <f t="shared" si="1261"/>
        <v>0</v>
      </c>
      <c r="AZ197" s="160">
        <f t="shared" si="1219"/>
        <v>0</v>
      </c>
      <c r="BA197" s="159">
        <v>0</v>
      </c>
      <c r="BB197" s="159">
        <v>0</v>
      </c>
      <c r="BC197" s="160">
        <f t="shared" si="1220"/>
        <v>0</v>
      </c>
      <c r="BD197" s="159">
        <v>0</v>
      </c>
      <c r="BE197" s="159">
        <v>0</v>
      </c>
      <c r="BF197" s="160">
        <f t="shared" si="1221"/>
        <v>0</v>
      </c>
      <c r="BG197" s="159">
        <f t="shared" si="1262"/>
        <v>0</v>
      </c>
      <c r="BH197" s="159">
        <f t="shared" si="1222"/>
        <v>0</v>
      </c>
      <c r="BI197" s="160">
        <f t="shared" si="1223"/>
        <v>0</v>
      </c>
      <c r="BJ197" s="159">
        <v>0</v>
      </c>
      <c r="BK197" s="159">
        <v>0</v>
      </c>
      <c r="BL197" s="160">
        <f t="shared" si="1224"/>
        <v>0</v>
      </c>
      <c r="BM197" s="159">
        <v>0</v>
      </c>
      <c r="BN197" s="159">
        <v>0</v>
      </c>
      <c r="BO197" s="160">
        <f t="shared" si="1225"/>
        <v>0</v>
      </c>
      <c r="BP197" s="159">
        <f t="shared" si="1263"/>
        <v>0</v>
      </c>
      <c r="BQ197" s="159">
        <f t="shared" si="1226"/>
        <v>0</v>
      </c>
      <c r="BR197" s="160">
        <f t="shared" si="1227"/>
        <v>0</v>
      </c>
      <c r="BS197" s="159">
        <v>0</v>
      </c>
      <c r="BT197" s="159">
        <v>0</v>
      </c>
      <c r="BU197" s="160">
        <f t="shared" si="1228"/>
        <v>0</v>
      </c>
      <c r="BV197" s="159">
        <v>0</v>
      </c>
      <c r="BW197" s="159">
        <v>0</v>
      </c>
      <c r="BX197" s="160">
        <f t="shared" si="1229"/>
        <v>0</v>
      </c>
      <c r="BY197" s="159">
        <f t="shared" si="1252"/>
        <v>0</v>
      </c>
      <c r="BZ197" s="159">
        <f t="shared" si="1230"/>
        <v>0</v>
      </c>
      <c r="CA197" s="160">
        <f t="shared" si="1231"/>
        <v>0</v>
      </c>
      <c r="CB197" s="159">
        <v>0</v>
      </c>
      <c r="CC197" s="159">
        <v>0</v>
      </c>
      <c r="CD197" s="160">
        <f t="shared" si="1232"/>
        <v>0</v>
      </c>
      <c r="CE197" s="159">
        <v>0</v>
      </c>
      <c r="CF197" s="159">
        <v>0</v>
      </c>
      <c r="CG197" s="160">
        <f t="shared" si="1233"/>
        <v>0</v>
      </c>
      <c r="CH197" s="159">
        <f t="shared" si="1253"/>
        <v>0</v>
      </c>
      <c r="CI197" s="159">
        <f t="shared" si="1234"/>
        <v>0</v>
      </c>
      <c r="CJ197" s="160">
        <f t="shared" si="1235"/>
        <v>0</v>
      </c>
      <c r="CK197" s="159">
        <v>0</v>
      </c>
      <c r="CL197" s="159">
        <v>0</v>
      </c>
      <c r="CM197" s="160">
        <f t="shared" si="1236"/>
        <v>0</v>
      </c>
      <c r="CN197" s="159">
        <v>0</v>
      </c>
      <c r="CO197" s="159">
        <v>0</v>
      </c>
      <c r="CP197" s="160">
        <f t="shared" si="1237"/>
        <v>0</v>
      </c>
      <c r="CQ197" s="159">
        <f t="shared" si="1254"/>
        <v>0</v>
      </c>
      <c r="CR197" s="159">
        <f t="shared" si="1238"/>
        <v>0</v>
      </c>
      <c r="CS197" s="160">
        <f t="shared" si="1239"/>
        <v>0</v>
      </c>
      <c r="CT197" s="225"/>
      <c r="CU197" s="226">
        <f t="shared" si="1255"/>
        <v>0</v>
      </c>
      <c r="CV197" s="227">
        <f t="shared" si="1240"/>
        <v>0</v>
      </c>
      <c r="CW197" s="225"/>
      <c r="CX197" s="228"/>
      <c r="CY197" s="229"/>
    </row>
    <row r="198" spans="1:103" ht="15.75" hidden="1" customHeight="1">
      <c r="A198" s="185"/>
      <c r="B198" s="156"/>
      <c r="C198" s="185"/>
      <c r="D198" s="158">
        <f t="shared" si="1202"/>
        <v>0</v>
      </c>
      <c r="E198" s="159">
        <f t="shared" si="1241"/>
        <v>0</v>
      </c>
      <c r="F198" s="160">
        <f t="shared" si="1242"/>
        <v>0</v>
      </c>
      <c r="G198" s="161"/>
      <c r="H198" s="159">
        <f t="shared" si="1256"/>
        <v>0</v>
      </c>
      <c r="I198" s="159">
        <f t="shared" si="1243"/>
        <v>0</v>
      </c>
      <c r="J198" s="160">
        <f t="shared" si="1203"/>
        <v>0</v>
      </c>
      <c r="K198" s="159">
        <f t="shared" si="1204"/>
        <v>0</v>
      </c>
      <c r="L198" s="291">
        <f t="shared" si="1246"/>
        <v>0</v>
      </c>
      <c r="M198" s="160">
        <f t="shared" si="1205"/>
        <v>0</v>
      </c>
      <c r="N198" s="159"/>
      <c r="O198" s="159"/>
      <c r="P198" s="160">
        <f t="shared" si="1206"/>
        <v>0</v>
      </c>
      <c r="Q198" s="291">
        <v>0</v>
      </c>
      <c r="R198" s="291">
        <v>0</v>
      </c>
      <c r="S198" s="160">
        <f t="shared" si="1207"/>
        <v>0</v>
      </c>
      <c r="T198" s="159"/>
      <c r="U198" s="159"/>
      <c r="V198" s="160">
        <f t="shared" si="1209"/>
        <v>0</v>
      </c>
      <c r="W198" s="593">
        <f t="shared" si="1060"/>
        <v>0</v>
      </c>
      <c r="X198" s="593">
        <f t="shared" si="1061"/>
        <v>0</v>
      </c>
      <c r="Y198" s="593">
        <f t="shared" si="1062"/>
        <v>0</v>
      </c>
      <c r="Z198" s="159">
        <v>0</v>
      </c>
      <c r="AA198" s="159">
        <v>0</v>
      </c>
      <c r="AB198" s="160">
        <f t="shared" si="1210"/>
        <v>0</v>
      </c>
      <c r="AC198" s="159">
        <v>0</v>
      </c>
      <c r="AD198" s="159">
        <v>0</v>
      </c>
      <c r="AE198" s="160">
        <f t="shared" si="1211"/>
        <v>0</v>
      </c>
      <c r="AF198" s="159">
        <f t="shared" si="1257"/>
        <v>0</v>
      </c>
      <c r="AG198" s="159">
        <f t="shared" si="1258"/>
        <v>0</v>
      </c>
      <c r="AH198" s="160">
        <f t="shared" si="1212"/>
        <v>0</v>
      </c>
      <c r="AI198" s="159">
        <v>0</v>
      </c>
      <c r="AJ198" s="159">
        <v>0</v>
      </c>
      <c r="AK198" s="160">
        <f t="shared" si="1213"/>
        <v>0</v>
      </c>
      <c r="AL198" s="159">
        <v>0</v>
      </c>
      <c r="AM198" s="159">
        <v>0</v>
      </c>
      <c r="AN198" s="160">
        <f t="shared" si="1214"/>
        <v>0</v>
      </c>
      <c r="AO198" s="159">
        <f t="shared" si="1259"/>
        <v>0</v>
      </c>
      <c r="AP198" s="159">
        <f t="shared" si="1215"/>
        <v>0</v>
      </c>
      <c r="AQ198" s="160">
        <f t="shared" si="1216"/>
        <v>0</v>
      </c>
      <c r="AR198" s="159">
        <v>0</v>
      </c>
      <c r="AS198" s="159">
        <v>0</v>
      </c>
      <c r="AT198" s="160">
        <f t="shared" si="1217"/>
        <v>0</v>
      </c>
      <c r="AU198" s="159">
        <v>0</v>
      </c>
      <c r="AV198" s="159">
        <v>0</v>
      </c>
      <c r="AW198" s="160">
        <f t="shared" si="1218"/>
        <v>0</v>
      </c>
      <c r="AX198" s="159">
        <f t="shared" si="1260"/>
        <v>0</v>
      </c>
      <c r="AY198" s="159">
        <f t="shared" si="1261"/>
        <v>0</v>
      </c>
      <c r="AZ198" s="160">
        <f t="shared" si="1219"/>
        <v>0</v>
      </c>
      <c r="BA198" s="159">
        <v>0</v>
      </c>
      <c r="BB198" s="159">
        <v>0</v>
      </c>
      <c r="BC198" s="160">
        <f t="shared" si="1220"/>
        <v>0</v>
      </c>
      <c r="BD198" s="159">
        <v>0</v>
      </c>
      <c r="BE198" s="159">
        <v>0</v>
      </c>
      <c r="BF198" s="160">
        <f t="shared" si="1221"/>
        <v>0</v>
      </c>
      <c r="BG198" s="159">
        <f t="shared" si="1262"/>
        <v>0</v>
      </c>
      <c r="BH198" s="159">
        <f t="shared" si="1222"/>
        <v>0</v>
      </c>
      <c r="BI198" s="160">
        <f t="shared" si="1223"/>
        <v>0</v>
      </c>
      <c r="BJ198" s="159">
        <v>0</v>
      </c>
      <c r="BK198" s="159">
        <v>0</v>
      </c>
      <c r="BL198" s="160">
        <f t="shared" si="1224"/>
        <v>0</v>
      </c>
      <c r="BM198" s="159">
        <v>0</v>
      </c>
      <c r="BN198" s="159">
        <v>0</v>
      </c>
      <c r="BO198" s="160">
        <f t="shared" si="1225"/>
        <v>0</v>
      </c>
      <c r="BP198" s="159">
        <f t="shared" si="1263"/>
        <v>0</v>
      </c>
      <c r="BQ198" s="159">
        <f t="shared" si="1226"/>
        <v>0</v>
      </c>
      <c r="BR198" s="160">
        <f t="shared" si="1227"/>
        <v>0</v>
      </c>
      <c r="BS198" s="159">
        <v>0</v>
      </c>
      <c r="BT198" s="159">
        <v>0</v>
      </c>
      <c r="BU198" s="160">
        <f t="shared" si="1228"/>
        <v>0</v>
      </c>
      <c r="BV198" s="159">
        <v>0</v>
      </c>
      <c r="BW198" s="159">
        <v>0</v>
      </c>
      <c r="BX198" s="160">
        <f t="shared" si="1229"/>
        <v>0</v>
      </c>
      <c r="BY198" s="159">
        <f t="shared" si="1252"/>
        <v>0</v>
      </c>
      <c r="BZ198" s="159">
        <f t="shared" si="1230"/>
        <v>0</v>
      </c>
      <c r="CA198" s="160">
        <f t="shared" si="1231"/>
        <v>0</v>
      </c>
      <c r="CB198" s="159">
        <v>0</v>
      </c>
      <c r="CC198" s="159">
        <v>0</v>
      </c>
      <c r="CD198" s="160">
        <f t="shared" si="1232"/>
        <v>0</v>
      </c>
      <c r="CE198" s="159">
        <v>0</v>
      </c>
      <c r="CF198" s="159">
        <v>0</v>
      </c>
      <c r="CG198" s="160">
        <f t="shared" si="1233"/>
        <v>0</v>
      </c>
      <c r="CH198" s="159">
        <f t="shared" si="1253"/>
        <v>0</v>
      </c>
      <c r="CI198" s="159">
        <f t="shared" si="1234"/>
        <v>0</v>
      </c>
      <c r="CJ198" s="160">
        <f t="shared" si="1235"/>
        <v>0</v>
      </c>
      <c r="CK198" s="159">
        <v>0</v>
      </c>
      <c r="CL198" s="159">
        <v>0</v>
      </c>
      <c r="CM198" s="160">
        <f t="shared" si="1236"/>
        <v>0</v>
      </c>
      <c r="CN198" s="159">
        <v>0</v>
      </c>
      <c r="CO198" s="159">
        <v>0</v>
      </c>
      <c r="CP198" s="160">
        <f t="shared" si="1237"/>
        <v>0</v>
      </c>
      <c r="CQ198" s="159">
        <f t="shared" si="1254"/>
        <v>0</v>
      </c>
      <c r="CR198" s="159">
        <f t="shared" si="1238"/>
        <v>0</v>
      </c>
      <c r="CS198" s="160">
        <f t="shared" si="1239"/>
        <v>0</v>
      </c>
      <c r="CT198" s="225"/>
      <c r="CU198" s="226">
        <f t="shared" si="1255"/>
        <v>0</v>
      </c>
      <c r="CV198" s="227">
        <f t="shared" si="1240"/>
        <v>0</v>
      </c>
      <c r="CW198" s="225"/>
      <c r="CX198" s="228"/>
      <c r="CY198" s="229"/>
    </row>
    <row r="199" spans="1:103" ht="15.75" hidden="1" customHeight="1">
      <c r="A199" s="185"/>
      <c r="B199" s="156"/>
      <c r="C199" s="185"/>
      <c r="D199" s="158">
        <f t="shared" si="1202"/>
        <v>0</v>
      </c>
      <c r="E199" s="159">
        <f t="shared" si="1241"/>
        <v>0</v>
      </c>
      <c r="F199" s="160">
        <f t="shared" si="1242"/>
        <v>0</v>
      </c>
      <c r="G199" s="161"/>
      <c r="H199" s="159">
        <f t="shared" si="1256"/>
        <v>0</v>
      </c>
      <c r="I199" s="159">
        <f t="shared" si="1243"/>
        <v>0</v>
      </c>
      <c r="J199" s="160">
        <f t="shared" si="1203"/>
        <v>0</v>
      </c>
      <c r="K199" s="159">
        <f t="shared" si="1204"/>
        <v>0</v>
      </c>
      <c r="L199" s="291">
        <f t="shared" si="1246"/>
        <v>0</v>
      </c>
      <c r="M199" s="160">
        <f t="shared" si="1205"/>
        <v>0</v>
      </c>
      <c r="N199" s="159"/>
      <c r="O199" s="159"/>
      <c r="P199" s="160">
        <f t="shared" si="1206"/>
        <v>0</v>
      </c>
      <c r="Q199" s="291">
        <v>0</v>
      </c>
      <c r="R199" s="291">
        <v>0</v>
      </c>
      <c r="S199" s="160">
        <f t="shared" si="1207"/>
        <v>0</v>
      </c>
      <c r="T199" s="159">
        <f t="shared" ref="T199:T200" si="1264">Q199</f>
        <v>0</v>
      </c>
      <c r="U199" s="159">
        <f t="shared" si="1208"/>
        <v>0</v>
      </c>
      <c r="V199" s="160">
        <f t="shared" si="1209"/>
        <v>0</v>
      </c>
      <c r="W199" s="593">
        <f t="shared" si="1060"/>
        <v>0</v>
      </c>
      <c r="X199" s="593">
        <f t="shared" si="1061"/>
        <v>0</v>
      </c>
      <c r="Y199" s="593">
        <f t="shared" si="1062"/>
        <v>0</v>
      </c>
      <c r="Z199" s="159">
        <v>0</v>
      </c>
      <c r="AA199" s="159">
        <v>0</v>
      </c>
      <c r="AB199" s="160">
        <f t="shared" si="1210"/>
        <v>0</v>
      </c>
      <c r="AC199" s="159">
        <v>0</v>
      </c>
      <c r="AD199" s="159">
        <v>0</v>
      </c>
      <c r="AE199" s="160">
        <f t="shared" si="1211"/>
        <v>0</v>
      </c>
      <c r="AF199" s="159">
        <f t="shared" si="1257"/>
        <v>0</v>
      </c>
      <c r="AG199" s="159">
        <f t="shared" si="1258"/>
        <v>0</v>
      </c>
      <c r="AH199" s="160">
        <f t="shared" si="1212"/>
        <v>0</v>
      </c>
      <c r="AI199" s="159">
        <v>0</v>
      </c>
      <c r="AJ199" s="159">
        <v>0</v>
      </c>
      <c r="AK199" s="160">
        <f t="shared" si="1213"/>
        <v>0</v>
      </c>
      <c r="AL199" s="159">
        <v>0</v>
      </c>
      <c r="AM199" s="159">
        <v>0</v>
      </c>
      <c r="AN199" s="160">
        <f t="shared" si="1214"/>
        <v>0</v>
      </c>
      <c r="AO199" s="159">
        <f t="shared" si="1259"/>
        <v>0</v>
      </c>
      <c r="AP199" s="159">
        <f t="shared" si="1215"/>
        <v>0</v>
      </c>
      <c r="AQ199" s="160">
        <f t="shared" si="1216"/>
        <v>0</v>
      </c>
      <c r="AR199" s="159">
        <v>0</v>
      </c>
      <c r="AS199" s="159">
        <v>0</v>
      </c>
      <c r="AT199" s="160">
        <f t="shared" si="1217"/>
        <v>0</v>
      </c>
      <c r="AU199" s="159">
        <v>0</v>
      </c>
      <c r="AV199" s="159">
        <v>0</v>
      </c>
      <c r="AW199" s="160">
        <f t="shared" si="1218"/>
        <v>0</v>
      </c>
      <c r="AX199" s="159">
        <f t="shared" si="1260"/>
        <v>0</v>
      </c>
      <c r="AY199" s="159">
        <f t="shared" si="1261"/>
        <v>0</v>
      </c>
      <c r="AZ199" s="160">
        <f t="shared" si="1219"/>
        <v>0</v>
      </c>
      <c r="BA199" s="159">
        <v>0</v>
      </c>
      <c r="BB199" s="159">
        <v>0</v>
      </c>
      <c r="BC199" s="160">
        <f t="shared" si="1220"/>
        <v>0</v>
      </c>
      <c r="BD199" s="159">
        <v>0</v>
      </c>
      <c r="BE199" s="159">
        <v>0</v>
      </c>
      <c r="BF199" s="160">
        <f t="shared" si="1221"/>
        <v>0</v>
      </c>
      <c r="BG199" s="159">
        <f t="shared" si="1262"/>
        <v>0</v>
      </c>
      <c r="BH199" s="159">
        <f t="shared" si="1222"/>
        <v>0</v>
      </c>
      <c r="BI199" s="160">
        <f t="shared" si="1223"/>
        <v>0</v>
      </c>
      <c r="BJ199" s="159">
        <v>0</v>
      </c>
      <c r="BK199" s="159">
        <v>0</v>
      </c>
      <c r="BL199" s="160">
        <f t="shared" si="1224"/>
        <v>0</v>
      </c>
      <c r="BM199" s="159">
        <v>0</v>
      </c>
      <c r="BN199" s="159">
        <v>0</v>
      </c>
      <c r="BO199" s="160">
        <f t="shared" si="1225"/>
        <v>0</v>
      </c>
      <c r="BP199" s="159">
        <f t="shared" si="1263"/>
        <v>0</v>
      </c>
      <c r="BQ199" s="159">
        <f t="shared" si="1226"/>
        <v>0</v>
      </c>
      <c r="BR199" s="160">
        <f t="shared" si="1227"/>
        <v>0</v>
      </c>
      <c r="BS199" s="159">
        <v>0</v>
      </c>
      <c r="BT199" s="159">
        <v>0</v>
      </c>
      <c r="BU199" s="160">
        <f t="shared" si="1228"/>
        <v>0</v>
      </c>
      <c r="BV199" s="159">
        <v>0</v>
      </c>
      <c r="BW199" s="159">
        <v>0</v>
      </c>
      <c r="BX199" s="160">
        <f t="shared" si="1229"/>
        <v>0</v>
      </c>
      <c r="BY199" s="159">
        <f t="shared" si="1252"/>
        <v>0</v>
      </c>
      <c r="BZ199" s="159">
        <f t="shared" si="1230"/>
        <v>0</v>
      </c>
      <c r="CA199" s="160">
        <f t="shared" si="1231"/>
        <v>0</v>
      </c>
      <c r="CB199" s="159">
        <v>0</v>
      </c>
      <c r="CC199" s="159">
        <v>0</v>
      </c>
      <c r="CD199" s="160">
        <f t="shared" si="1232"/>
        <v>0</v>
      </c>
      <c r="CE199" s="159">
        <v>0</v>
      </c>
      <c r="CF199" s="159">
        <v>0</v>
      </c>
      <c r="CG199" s="160">
        <f t="shared" si="1233"/>
        <v>0</v>
      </c>
      <c r="CH199" s="159">
        <f t="shared" si="1253"/>
        <v>0</v>
      </c>
      <c r="CI199" s="159">
        <f t="shared" si="1234"/>
        <v>0</v>
      </c>
      <c r="CJ199" s="160">
        <f t="shared" si="1235"/>
        <v>0</v>
      </c>
      <c r="CK199" s="159">
        <v>0</v>
      </c>
      <c r="CL199" s="159">
        <v>0</v>
      </c>
      <c r="CM199" s="160">
        <f t="shared" si="1236"/>
        <v>0</v>
      </c>
      <c r="CN199" s="159">
        <v>0</v>
      </c>
      <c r="CO199" s="159">
        <v>0</v>
      </c>
      <c r="CP199" s="160">
        <f t="shared" si="1237"/>
        <v>0</v>
      </c>
      <c r="CQ199" s="159">
        <f t="shared" si="1254"/>
        <v>0</v>
      </c>
      <c r="CR199" s="159">
        <f t="shared" si="1238"/>
        <v>0</v>
      </c>
      <c r="CS199" s="160">
        <f t="shared" si="1239"/>
        <v>0</v>
      </c>
      <c r="CT199" s="225"/>
      <c r="CU199" s="226">
        <f t="shared" si="1255"/>
        <v>0</v>
      </c>
      <c r="CV199" s="227">
        <f t="shared" si="1240"/>
        <v>0</v>
      </c>
      <c r="CW199" s="225"/>
      <c r="CX199" s="228"/>
      <c r="CY199" s="229"/>
    </row>
    <row r="200" spans="1:103" ht="15.75" customHeight="1" thickBot="1">
      <c r="A200" s="138"/>
      <c r="B200" s="162"/>
      <c r="C200" s="163"/>
      <c r="D200" s="164">
        <f t="shared" si="1202"/>
        <v>0</v>
      </c>
      <c r="E200" s="165">
        <f t="shared" si="1241"/>
        <v>0</v>
      </c>
      <c r="F200" s="166">
        <f t="shared" si="1242"/>
        <v>0</v>
      </c>
      <c r="G200" s="167"/>
      <c r="H200" s="165">
        <f t="shared" si="1256"/>
        <v>0</v>
      </c>
      <c r="I200" s="165">
        <f t="shared" si="1243"/>
        <v>0</v>
      </c>
      <c r="J200" s="166">
        <f t="shared" si="1203"/>
        <v>0</v>
      </c>
      <c r="K200" s="165">
        <f t="shared" si="1204"/>
        <v>0</v>
      </c>
      <c r="L200" s="820">
        <f t="shared" si="1246"/>
        <v>0</v>
      </c>
      <c r="M200" s="166">
        <f t="shared" si="1205"/>
        <v>0</v>
      </c>
      <c r="N200" s="164">
        <v>0</v>
      </c>
      <c r="O200" s="165">
        <v>0</v>
      </c>
      <c r="P200" s="166">
        <f t="shared" si="1206"/>
        <v>0</v>
      </c>
      <c r="Q200" s="788">
        <v>0</v>
      </c>
      <c r="R200" s="789">
        <v>0</v>
      </c>
      <c r="S200" s="166">
        <f t="shared" si="1207"/>
        <v>0</v>
      </c>
      <c r="T200" s="200">
        <f t="shared" si="1264"/>
        <v>0</v>
      </c>
      <c r="U200" s="200">
        <f t="shared" si="1208"/>
        <v>0</v>
      </c>
      <c r="V200" s="201">
        <f t="shared" si="1209"/>
        <v>0</v>
      </c>
      <c r="W200" s="593">
        <f t="shared" si="1060"/>
        <v>0</v>
      </c>
      <c r="X200" s="593">
        <f t="shared" si="1061"/>
        <v>0</v>
      </c>
      <c r="Y200" s="593">
        <f t="shared" si="1062"/>
        <v>0</v>
      </c>
      <c r="Z200" s="164">
        <v>0</v>
      </c>
      <c r="AA200" s="165">
        <v>0</v>
      </c>
      <c r="AB200" s="166">
        <f t="shared" si="1210"/>
        <v>0</v>
      </c>
      <c r="AC200" s="198">
        <v>0</v>
      </c>
      <c r="AD200" s="199">
        <v>0</v>
      </c>
      <c r="AE200" s="166">
        <f t="shared" si="1211"/>
        <v>0</v>
      </c>
      <c r="AF200" s="200">
        <f t="shared" si="1257"/>
        <v>0</v>
      </c>
      <c r="AG200" s="200">
        <f t="shared" si="1258"/>
        <v>0</v>
      </c>
      <c r="AH200" s="201">
        <f t="shared" si="1212"/>
        <v>0</v>
      </c>
      <c r="AI200" s="164">
        <v>0</v>
      </c>
      <c r="AJ200" s="165">
        <v>0</v>
      </c>
      <c r="AK200" s="166">
        <f t="shared" si="1213"/>
        <v>0</v>
      </c>
      <c r="AL200" s="198">
        <v>0</v>
      </c>
      <c r="AM200" s="199">
        <v>0</v>
      </c>
      <c r="AN200" s="166">
        <f t="shared" si="1214"/>
        <v>0</v>
      </c>
      <c r="AO200" s="200">
        <f t="shared" si="1259"/>
        <v>0</v>
      </c>
      <c r="AP200" s="200">
        <f t="shared" si="1215"/>
        <v>0</v>
      </c>
      <c r="AQ200" s="201">
        <f t="shared" si="1216"/>
        <v>0</v>
      </c>
      <c r="AR200" s="164">
        <v>0</v>
      </c>
      <c r="AS200" s="165">
        <v>0</v>
      </c>
      <c r="AT200" s="166">
        <f t="shared" si="1217"/>
        <v>0</v>
      </c>
      <c r="AU200" s="198">
        <v>0</v>
      </c>
      <c r="AV200" s="199">
        <v>0</v>
      </c>
      <c r="AW200" s="166">
        <f t="shared" si="1218"/>
        <v>0</v>
      </c>
      <c r="AX200" s="200">
        <f t="shared" si="1260"/>
        <v>0</v>
      </c>
      <c r="AY200" s="200">
        <f t="shared" si="1261"/>
        <v>0</v>
      </c>
      <c r="AZ200" s="201">
        <f t="shared" si="1219"/>
        <v>0</v>
      </c>
      <c r="BA200" s="164">
        <v>0</v>
      </c>
      <c r="BB200" s="165">
        <v>0</v>
      </c>
      <c r="BC200" s="166">
        <f t="shared" si="1220"/>
        <v>0</v>
      </c>
      <c r="BD200" s="198">
        <v>0</v>
      </c>
      <c r="BE200" s="199">
        <v>0</v>
      </c>
      <c r="BF200" s="166">
        <f t="shared" si="1221"/>
        <v>0</v>
      </c>
      <c r="BG200" s="200">
        <f t="shared" si="1262"/>
        <v>0</v>
      </c>
      <c r="BH200" s="200">
        <f t="shared" si="1222"/>
        <v>0</v>
      </c>
      <c r="BI200" s="201">
        <f t="shared" si="1223"/>
        <v>0</v>
      </c>
      <c r="BJ200" s="164">
        <v>0</v>
      </c>
      <c r="BK200" s="165">
        <v>0</v>
      </c>
      <c r="BL200" s="166">
        <f t="shared" si="1224"/>
        <v>0</v>
      </c>
      <c r="BM200" s="198">
        <v>0</v>
      </c>
      <c r="BN200" s="199">
        <v>0</v>
      </c>
      <c r="BO200" s="166">
        <f t="shared" si="1225"/>
        <v>0</v>
      </c>
      <c r="BP200" s="200">
        <f t="shared" si="1263"/>
        <v>0</v>
      </c>
      <c r="BQ200" s="200">
        <f t="shared" si="1226"/>
        <v>0</v>
      </c>
      <c r="BR200" s="201">
        <f t="shared" si="1227"/>
        <v>0</v>
      </c>
      <c r="BS200" s="164">
        <v>0</v>
      </c>
      <c r="BT200" s="165">
        <v>0</v>
      </c>
      <c r="BU200" s="166">
        <f t="shared" si="1228"/>
        <v>0</v>
      </c>
      <c r="BV200" s="198">
        <v>0</v>
      </c>
      <c r="BW200" s="199">
        <v>0</v>
      </c>
      <c r="BX200" s="166">
        <f t="shared" si="1229"/>
        <v>0</v>
      </c>
      <c r="BY200" s="200">
        <f t="shared" si="1252"/>
        <v>0</v>
      </c>
      <c r="BZ200" s="200">
        <f t="shared" si="1230"/>
        <v>0</v>
      </c>
      <c r="CA200" s="201">
        <f t="shared" si="1231"/>
        <v>0</v>
      </c>
      <c r="CB200" s="164">
        <v>0</v>
      </c>
      <c r="CC200" s="165">
        <v>0</v>
      </c>
      <c r="CD200" s="166">
        <f t="shared" si="1232"/>
        <v>0</v>
      </c>
      <c r="CE200" s="198">
        <v>0</v>
      </c>
      <c r="CF200" s="199">
        <v>0</v>
      </c>
      <c r="CG200" s="166">
        <f t="shared" si="1233"/>
        <v>0</v>
      </c>
      <c r="CH200" s="200">
        <f t="shared" si="1253"/>
        <v>0</v>
      </c>
      <c r="CI200" s="200">
        <f t="shared" si="1234"/>
        <v>0</v>
      </c>
      <c r="CJ200" s="201">
        <f t="shared" si="1235"/>
        <v>0</v>
      </c>
      <c r="CK200" s="164">
        <v>0</v>
      </c>
      <c r="CL200" s="165">
        <v>0</v>
      </c>
      <c r="CM200" s="166">
        <f t="shared" si="1236"/>
        <v>0</v>
      </c>
      <c r="CN200" s="198">
        <v>0</v>
      </c>
      <c r="CO200" s="199">
        <v>0</v>
      </c>
      <c r="CP200" s="166">
        <f t="shared" si="1237"/>
        <v>0</v>
      </c>
      <c r="CQ200" s="200">
        <f t="shared" si="1254"/>
        <v>0</v>
      </c>
      <c r="CR200" s="200">
        <f t="shared" si="1238"/>
        <v>0</v>
      </c>
      <c r="CS200" s="201">
        <f t="shared" si="1239"/>
        <v>0</v>
      </c>
      <c r="CT200" s="196"/>
      <c r="CU200" s="233">
        <f t="shared" si="1255"/>
        <v>0</v>
      </c>
      <c r="CV200" s="234">
        <f t="shared" si="1240"/>
        <v>0</v>
      </c>
      <c r="CW200" s="232"/>
      <c r="CX200" s="235"/>
      <c r="CY200" s="236"/>
    </row>
    <row r="201" spans="1:103" ht="15.75" customHeight="1" thickBot="1">
      <c r="A201" s="139"/>
      <c r="B201" s="189"/>
      <c r="C201" s="190"/>
      <c r="D201" s="286"/>
      <c r="E201" s="286"/>
      <c r="F201" s="287"/>
      <c r="G201" s="189"/>
      <c r="H201" s="286"/>
      <c r="I201" s="286"/>
      <c r="J201" s="287"/>
      <c r="K201" s="286"/>
      <c r="L201" s="798"/>
      <c r="M201" s="287"/>
      <c r="N201" s="286"/>
      <c r="O201" s="286"/>
      <c r="P201" s="287"/>
      <c r="Q201" s="798"/>
      <c r="R201" s="798"/>
      <c r="S201" s="287"/>
      <c r="T201" s="211"/>
      <c r="U201" s="211"/>
      <c r="V201" s="232"/>
      <c r="W201" s="593">
        <f t="shared" si="1060"/>
        <v>0</v>
      </c>
      <c r="X201" s="593">
        <f t="shared" si="1061"/>
        <v>0</v>
      </c>
      <c r="Y201" s="593">
        <f t="shared" si="1062"/>
        <v>0</v>
      </c>
      <c r="Z201" s="286"/>
      <c r="AA201" s="286"/>
      <c r="AB201" s="287"/>
      <c r="AC201" s="286"/>
      <c r="AD201" s="286"/>
      <c r="AE201" s="287"/>
      <c r="AF201" s="211"/>
      <c r="AG201" s="211"/>
      <c r="AH201" s="232"/>
      <c r="AI201" s="286"/>
      <c r="AJ201" s="286"/>
      <c r="AK201" s="287"/>
      <c r="AL201" s="286"/>
      <c r="AM201" s="286"/>
      <c r="AN201" s="287"/>
      <c r="AO201" s="211"/>
      <c r="AP201" s="211"/>
      <c r="AQ201" s="232"/>
      <c r="AR201" s="286"/>
      <c r="AS201" s="286"/>
      <c r="AT201" s="287"/>
      <c r="AU201" s="286"/>
      <c r="AV201" s="286"/>
      <c r="AW201" s="287"/>
      <c r="AX201" s="211"/>
      <c r="AY201" s="211"/>
      <c r="AZ201" s="232"/>
      <c r="BA201" s="286"/>
      <c r="BB201" s="286"/>
      <c r="BC201" s="287"/>
      <c r="BD201" s="286"/>
      <c r="BE201" s="286"/>
      <c r="BF201" s="287"/>
      <c r="BG201" s="211"/>
      <c r="BH201" s="211"/>
      <c r="BI201" s="232"/>
      <c r="BJ201" s="286"/>
      <c r="BK201" s="286"/>
      <c r="BL201" s="287"/>
      <c r="BM201" s="286"/>
      <c r="BN201" s="286"/>
      <c r="BO201" s="287"/>
      <c r="BP201" s="211"/>
      <c r="BQ201" s="211"/>
      <c r="BR201" s="232"/>
      <c r="BS201" s="286"/>
      <c r="BT201" s="286"/>
      <c r="BU201" s="287"/>
      <c r="BV201" s="286"/>
      <c r="BW201" s="286"/>
      <c r="BX201" s="287"/>
      <c r="BY201" s="211"/>
      <c r="BZ201" s="211"/>
      <c r="CA201" s="232"/>
      <c r="CB201" s="286"/>
      <c r="CC201" s="286"/>
      <c r="CD201" s="287"/>
      <c r="CE201" s="286"/>
      <c r="CF201" s="286"/>
      <c r="CG201" s="287"/>
      <c r="CH201" s="211"/>
      <c r="CI201" s="211"/>
      <c r="CJ201" s="232"/>
      <c r="CK201" s="286"/>
      <c r="CL201" s="286"/>
      <c r="CM201" s="287"/>
      <c r="CN201" s="286"/>
      <c r="CO201" s="286"/>
      <c r="CP201" s="287"/>
      <c r="CQ201" s="211"/>
      <c r="CR201" s="211"/>
      <c r="CS201" s="232"/>
      <c r="CT201" s="232"/>
      <c r="CU201" s="191"/>
      <c r="CV201" s="191"/>
      <c r="CW201" s="232"/>
      <c r="CX201" s="248"/>
      <c r="CY201" s="248"/>
    </row>
    <row r="202" spans="1:103" ht="15.75" customHeight="1">
      <c r="A202" s="138"/>
      <c r="B202" s="1065" t="s">
        <v>273</v>
      </c>
      <c r="C202" s="1062" t="s">
        <v>274</v>
      </c>
      <c r="D202" s="1009" t="str">
        <f>AFEstatPref</f>
        <v>Historical</v>
      </c>
      <c r="E202" s="1010"/>
      <c r="F202" s="1011"/>
      <c r="G202" s="1041" t="str">
        <f>AFEstatSlc</f>
        <v>Proposed Original</v>
      </c>
      <c r="H202" s="1015"/>
      <c r="I202" s="1015"/>
      <c r="J202" s="1042"/>
      <c r="K202" s="1020" t="s">
        <v>275</v>
      </c>
      <c r="L202" s="1020"/>
      <c r="M202" s="1039"/>
      <c r="N202" s="1009" t="str">
        <f>AFEstatPref</f>
        <v>Historical</v>
      </c>
      <c r="O202" s="1010"/>
      <c r="P202" s="1011"/>
      <c r="Q202" s="1015" t="str">
        <f>AFEstatSlc</f>
        <v>Proposed Original</v>
      </c>
      <c r="R202" s="1015"/>
      <c r="S202" s="1016"/>
      <c r="T202" s="1019" t="s">
        <v>275</v>
      </c>
      <c r="U202" s="1020"/>
      <c r="V202" s="1021"/>
      <c r="W202" s="593">
        <f t="shared" si="1060"/>
        <v>0</v>
      </c>
      <c r="X202" s="593">
        <f t="shared" si="1061"/>
        <v>0</v>
      </c>
      <c r="Y202" s="593">
        <f t="shared" si="1062"/>
        <v>0</v>
      </c>
      <c r="Z202" s="1009" t="str">
        <f>AFEstatPref</f>
        <v>Historical</v>
      </c>
      <c r="AA202" s="1010"/>
      <c r="AB202" s="1011"/>
      <c r="AC202" s="1015" t="str">
        <f>AFEstatSlc</f>
        <v>Proposed Original</v>
      </c>
      <c r="AD202" s="1015"/>
      <c r="AE202" s="1016"/>
      <c r="AF202" s="1019" t="s">
        <v>275</v>
      </c>
      <c r="AG202" s="1020"/>
      <c r="AH202" s="1021"/>
      <c r="AI202" s="1009" t="str">
        <f>AFEstatPref</f>
        <v>Historical</v>
      </c>
      <c r="AJ202" s="1010"/>
      <c r="AK202" s="1011"/>
      <c r="AL202" s="1015" t="str">
        <f>AFEstatSlc</f>
        <v>Proposed Original</v>
      </c>
      <c r="AM202" s="1015"/>
      <c r="AN202" s="1016"/>
      <c r="AO202" s="1019" t="s">
        <v>275</v>
      </c>
      <c r="AP202" s="1020"/>
      <c r="AQ202" s="1021"/>
      <c r="AR202" s="1009" t="str">
        <f>AFEstatPref</f>
        <v>Historical</v>
      </c>
      <c r="AS202" s="1010"/>
      <c r="AT202" s="1011"/>
      <c r="AU202" s="1015" t="str">
        <f>AFEstatSlc</f>
        <v>Proposed Original</v>
      </c>
      <c r="AV202" s="1015"/>
      <c r="AW202" s="1016"/>
      <c r="AX202" s="1019" t="s">
        <v>275</v>
      </c>
      <c r="AY202" s="1020"/>
      <c r="AZ202" s="1021"/>
      <c r="BA202" s="1009" t="str">
        <f>AFEstatPref</f>
        <v>Historical</v>
      </c>
      <c r="BB202" s="1010"/>
      <c r="BC202" s="1011"/>
      <c r="BD202" s="1015" t="str">
        <f>AFEstatSlc</f>
        <v>Proposed Original</v>
      </c>
      <c r="BE202" s="1015"/>
      <c r="BF202" s="1016"/>
      <c r="BG202" s="1019" t="s">
        <v>275</v>
      </c>
      <c r="BH202" s="1020"/>
      <c r="BI202" s="1021"/>
      <c r="BJ202" s="1009" t="str">
        <f>AFEstatPref</f>
        <v>Historical</v>
      </c>
      <c r="BK202" s="1010"/>
      <c r="BL202" s="1011"/>
      <c r="BM202" s="1015" t="str">
        <f>AFEstatSlc</f>
        <v>Proposed Original</v>
      </c>
      <c r="BN202" s="1015"/>
      <c r="BO202" s="1016"/>
      <c r="BP202" s="1019" t="s">
        <v>275</v>
      </c>
      <c r="BQ202" s="1020"/>
      <c r="BR202" s="1021"/>
      <c r="BS202" s="1009" t="str">
        <f>AFEstatPref</f>
        <v>Historical</v>
      </c>
      <c r="BT202" s="1010"/>
      <c r="BU202" s="1011"/>
      <c r="BV202" s="1015" t="str">
        <f>AFEstatSlc</f>
        <v>Proposed Original</v>
      </c>
      <c r="BW202" s="1015"/>
      <c r="BX202" s="1016"/>
      <c r="BY202" s="1019" t="s">
        <v>275</v>
      </c>
      <c r="BZ202" s="1020"/>
      <c r="CA202" s="1021"/>
      <c r="CB202" s="1009" t="str">
        <f>AFEstatPref</f>
        <v>Historical</v>
      </c>
      <c r="CC202" s="1010"/>
      <c r="CD202" s="1011"/>
      <c r="CE202" s="1015" t="str">
        <f>AFEstatSlc</f>
        <v>Proposed Original</v>
      </c>
      <c r="CF202" s="1015"/>
      <c r="CG202" s="1016"/>
      <c r="CH202" s="1019" t="s">
        <v>275</v>
      </c>
      <c r="CI202" s="1020"/>
      <c r="CJ202" s="1021"/>
      <c r="CK202" s="1009" t="str">
        <f>AFEstatPref</f>
        <v>Historical</v>
      </c>
      <c r="CL202" s="1010"/>
      <c r="CM202" s="1011"/>
      <c r="CN202" s="1015" t="str">
        <f>AFEstatSlc</f>
        <v>Proposed Original</v>
      </c>
      <c r="CO202" s="1015"/>
      <c r="CP202" s="1016"/>
      <c r="CQ202" s="1019" t="s">
        <v>275</v>
      </c>
      <c r="CR202" s="1020"/>
      <c r="CS202" s="1021"/>
      <c r="CT202" s="214"/>
      <c r="CU202" s="1051" t="s">
        <v>276</v>
      </c>
      <c r="CV202" s="1052"/>
      <c r="CW202" s="214"/>
      <c r="CX202" s="1060" t="s">
        <v>277</v>
      </c>
      <c r="CY202" s="1057" t="s">
        <v>278</v>
      </c>
    </row>
    <row r="203" spans="1:103" ht="15.75" customHeight="1" thickBot="1">
      <c r="A203" s="139"/>
      <c r="B203" s="1059"/>
      <c r="C203" s="1063"/>
      <c r="D203" s="1012"/>
      <c r="E203" s="1013"/>
      <c r="F203" s="1014"/>
      <c r="G203" s="1043"/>
      <c r="H203" s="1017"/>
      <c r="I203" s="1017"/>
      <c r="J203" s="1044"/>
      <c r="K203" s="1023"/>
      <c r="L203" s="1023"/>
      <c r="M203" s="1040"/>
      <c r="N203" s="1012"/>
      <c r="O203" s="1013"/>
      <c r="P203" s="1014"/>
      <c r="Q203" s="1017"/>
      <c r="R203" s="1017"/>
      <c r="S203" s="1018"/>
      <c r="T203" s="1022"/>
      <c r="U203" s="1023"/>
      <c r="V203" s="1024"/>
      <c r="W203" s="593">
        <f t="shared" si="1060"/>
        <v>0</v>
      </c>
      <c r="X203" s="593">
        <f t="shared" si="1061"/>
        <v>0</v>
      </c>
      <c r="Y203" s="593">
        <f t="shared" si="1062"/>
        <v>0</v>
      </c>
      <c r="Z203" s="1012"/>
      <c r="AA203" s="1013"/>
      <c r="AB203" s="1014"/>
      <c r="AC203" s="1017"/>
      <c r="AD203" s="1017"/>
      <c r="AE203" s="1018"/>
      <c r="AF203" s="1022"/>
      <c r="AG203" s="1023"/>
      <c r="AH203" s="1024"/>
      <c r="AI203" s="1012"/>
      <c r="AJ203" s="1013"/>
      <c r="AK203" s="1014"/>
      <c r="AL203" s="1017"/>
      <c r="AM203" s="1017"/>
      <c r="AN203" s="1018"/>
      <c r="AO203" s="1022"/>
      <c r="AP203" s="1023"/>
      <c r="AQ203" s="1024"/>
      <c r="AR203" s="1012"/>
      <c r="AS203" s="1013"/>
      <c r="AT203" s="1014"/>
      <c r="AU203" s="1017"/>
      <c r="AV203" s="1017"/>
      <c r="AW203" s="1018"/>
      <c r="AX203" s="1022"/>
      <c r="AY203" s="1023"/>
      <c r="AZ203" s="1024"/>
      <c r="BA203" s="1012"/>
      <c r="BB203" s="1013"/>
      <c r="BC203" s="1014"/>
      <c r="BD203" s="1017"/>
      <c r="BE203" s="1017"/>
      <c r="BF203" s="1018"/>
      <c r="BG203" s="1022"/>
      <c r="BH203" s="1023"/>
      <c r="BI203" s="1024"/>
      <c r="BJ203" s="1012"/>
      <c r="BK203" s="1013"/>
      <c r="BL203" s="1014"/>
      <c r="BM203" s="1017"/>
      <c r="BN203" s="1017"/>
      <c r="BO203" s="1018"/>
      <c r="BP203" s="1022"/>
      <c r="BQ203" s="1023"/>
      <c r="BR203" s="1024"/>
      <c r="BS203" s="1012"/>
      <c r="BT203" s="1013"/>
      <c r="BU203" s="1014"/>
      <c r="BV203" s="1017"/>
      <c r="BW203" s="1017"/>
      <c r="BX203" s="1018"/>
      <c r="BY203" s="1022"/>
      <c r="BZ203" s="1023"/>
      <c r="CA203" s="1024"/>
      <c r="CB203" s="1012"/>
      <c r="CC203" s="1013"/>
      <c r="CD203" s="1014"/>
      <c r="CE203" s="1017"/>
      <c r="CF203" s="1017"/>
      <c r="CG203" s="1018"/>
      <c r="CH203" s="1022"/>
      <c r="CI203" s="1023"/>
      <c r="CJ203" s="1024"/>
      <c r="CK203" s="1012"/>
      <c r="CL203" s="1013"/>
      <c r="CM203" s="1014"/>
      <c r="CN203" s="1017"/>
      <c r="CO203" s="1017"/>
      <c r="CP203" s="1018"/>
      <c r="CQ203" s="1022"/>
      <c r="CR203" s="1023"/>
      <c r="CS203" s="1024"/>
      <c r="CT203" s="139"/>
      <c r="CU203" s="215" t="s">
        <v>279</v>
      </c>
      <c r="CV203" s="216" t="s">
        <v>280</v>
      </c>
      <c r="CW203" s="139"/>
      <c r="CX203" s="1059"/>
      <c r="CY203" s="1056"/>
    </row>
    <row r="204" spans="1:103" ht="15.75" customHeight="1">
      <c r="A204" s="138"/>
      <c r="B204" s="149">
        <v>20</v>
      </c>
      <c r="C204" s="150" t="s">
        <v>303</v>
      </c>
      <c r="D204" s="151" t="s">
        <v>283</v>
      </c>
      <c r="E204" s="152" t="s">
        <v>284</v>
      </c>
      <c r="F204" s="153">
        <f>SUM(F205:F214)</f>
        <v>0</v>
      </c>
      <c r="G204" s="154" t="s">
        <v>285</v>
      </c>
      <c r="H204" s="152" t="s">
        <v>283</v>
      </c>
      <c r="I204" s="152" t="s">
        <v>284</v>
      </c>
      <c r="J204" s="153">
        <f>SUM(J205:J214)</f>
        <v>0</v>
      </c>
      <c r="K204" s="151" t="s">
        <v>283</v>
      </c>
      <c r="L204" s="787" t="s">
        <v>284</v>
      </c>
      <c r="M204" s="153">
        <f>SUM(M205:M214)</f>
        <v>0</v>
      </c>
      <c r="N204" s="151" t="s">
        <v>283</v>
      </c>
      <c r="O204" s="152" t="s">
        <v>284</v>
      </c>
      <c r="P204" s="153">
        <f>SUM(P205:P214)</f>
        <v>0</v>
      </c>
      <c r="Q204" s="787" t="s">
        <v>283</v>
      </c>
      <c r="R204" s="787" t="s">
        <v>284</v>
      </c>
      <c r="S204" s="153">
        <f>SUM(S205:S214)</f>
        <v>0</v>
      </c>
      <c r="T204" s="204" t="s">
        <v>283</v>
      </c>
      <c r="U204" s="205" t="s">
        <v>284</v>
      </c>
      <c r="V204" s="153">
        <f>SUM(V205:V214)</f>
        <v>0</v>
      </c>
      <c r="W204" s="593">
        <f t="shared" si="1060"/>
        <v>0</v>
      </c>
      <c r="X204" s="593">
        <f t="shared" si="1061"/>
        <v>0</v>
      </c>
      <c r="Y204" s="593">
        <f t="shared" si="1062"/>
        <v>0</v>
      </c>
      <c r="Z204" s="151" t="s">
        <v>283</v>
      </c>
      <c r="AA204" s="152" t="s">
        <v>284</v>
      </c>
      <c r="AB204" s="153">
        <f>SUM(AB205:AB214)</f>
        <v>0</v>
      </c>
      <c r="AC204" s="152" t="s">
        <v>283</v>
      </c>
      <c r="AD204" s="152" t="s">
        <v>284</v>
      </c>
      <c r="AE204" s="153">
        <f>SUM(AE205:AE214)</f>
        <v>0</v>
      </c>
      <c r="AF204" s="204" t="s">
        <v>283</v>
      </c>
      <c r="AG204" s="205" t="s">
        <v>284</v>
      </c>
      <c r="AH204" s="153">
        <f>SUM(AH205:AH214)</f>
        <v>0</v>
      </c>
      <c r="AI204" s="151" t="s">
        <v>283</v>
      </c>
      <c r="AJ204" s="152" t="s">
        <v>284</v>
      </c>
      <c r="AK204" s="153">
        <f>SUM(AK205:AK214)</f>
        <v>0</v>
      </c>
      <c r="AL204" s="152" t="s">
        <v>283</v>
      </c>
      <c r="AM204" s="152" t="s">
        <v>284</v>
      </c>
      <c r="AN204" s="153">
        <f>SUM(AN205:AN214)</f>
        <v>0</v>
      </c>
      <c r="AO204" s="204" t="s">
        <v>283</v>
      </c>
      <c r="AP204" s="205" t="s">
        <v>284</v>
      </c>
      <c r="AQ204" s="153">
        <f>SUM(AQ205:AQ214)</f>
        <v>0</v>
      </c>
      <c r="AR204" s="151" t="s">
        <v>283</v>
      </c>
      <c r="AS204" s="152" t="s">
        <v>284</v>
      </c>
      <c r="AT204" s="153">
        <f>SUM(AT205:AT214)</f>
        <v>0</v>
      </c>
      <c r="AU204" s="152" t="s">
        <v>283</v>
      </c>
      <c r="AV204" s="152" t="s">
        <v>284</v>
      </c>
      <c r="AW204" s="153">
        <f>SUM(AW205:AW214)</f>
        <v>0</v>
      </c>
      <c r="AX204" s="204" t="s">
        <v>283</v>
      </c>
      <c r="AY204" s="205" t="s">
        <v>284</v>
      </c>
      <c r="AZ204" s="153">
        <f>SUM(AZ205:AZ214)</f>
        <v>0</v>
      </c>
      <c r="BA204" s="151" t="s">
        <v>283</v>
      </c>
      <c r="BB204" s="152" t="s">
        <v>284</v>
      </c>
      <c r="BC204" s="153">
        <f>SUM(BC205:BC214)</f>
        <v>0</v>
      </c>
      <c r="BD204" s="152" t="s">
        <v>283</v>
      </c>
      <c r="BE204" s="152" t="s">
        <v>284</v>
      </c>
      <c r="BF204" s="153">
        <f>SUM(BF205:BF214)</f>
        <v>0</v>
      </c>
      <c r="BG204" s="204" t="s">
        <v>283</v>
      </c>
      <c r="BH204" s="205" t="s">
        <v>284</v>
      </c>
      <c r="BI204" s="153">
        <f>SUM(BI205:BI214)</f>
        <v>0</v>
      </c>
      <c r="BJ204" s="151" t="s">
        <v>283</v>
      </c>
      <c r="BK204" s="152" t="s">
        <v>284</v>
      </c>
      <c r="BL204" s="153">
        <f>SUM(BL205:BL214)</f>
        <v>0</v>
      </c>
      <c r="BM204" s="152" t="s">
        <v>283</v>
      </c>
      <c r="BN204" s="152" t="s">
        <v>284</v>
      </c>
      <c r="BO204" s="153">
        <f>SUM(BO205:BO214)</f>
        <v>0</v>
      </c>
      <c r="BP204" s="204" t="s">
        <v>283</v>
      </c>
      <c r="BQ204" s="205" t="s">
        <v>284</v>
      </c>
      <c r="BR204" s="153">
        <f>SUM(BR205:BR214)</f>
        <v>0</v>
      </c>
      <c r="BS204" s="151" t="s">
        <v>283</v>
      </c>
      <c r="BT204" s="152" t="s">
        <v>284</v>
      </c>
      <c r="BU204" s="153">
        <f>SUM(BU205:BU214)</f>
        <v>0</v>
      </c>
      <c r="BV204" s="152" t="s">
        <v>283</v>
      </c>
      <c r="BW204" s="152" t="s">
        <v>284</v>
      </c>
      <c r="BX204" s="153">
        <f>SUM(BX205:BX214)</f>
        <v>0</v>
      </c>
      <c r="BY204" s="204" t="s">
        <v>283</v>
      </c>
      <c r="BZ204" s="205" t="s">
        <v>284</v>
      </c>
      <c r="CA204" s="153">
        <f>SUM(CA205:CA214)</f>
        <v>0</v>
      </c>
      <c r="CB204" s="151" t="s">
        <v>283</v>
      </c>
      <c r="CC204" s="152" t="s">
        <v>284</v>
      </c>
      <c r="CD204" s="153">
        <f>SUM(CD205:CD214)</f>
        <v>0</v>
      </c>
      <c r="CE204" s="152" t="s">
        <v>283</v>
      </c>
      <c r="CF204" s="152" t="s">
        <v>284</v>
      </c>
      <c r="CG204" s="153">
        <f>SUM(CG205:CG214)</f>
        <v>0</v>
      </c>
      <c r="CH204" s="204" t="s">
        <v>283</v>
      </c>
      <c r="CI204" s="205" t="s">
        <v>284</v>
      </c>
      <c r="CJ204" s="153">
        <f>SUM(CJ205:CJ214)</f>
        <v>0</v>
      </c>
      <c r="CK204" s="151" t="s">
        <v>283</v>
      </c>
      <c r="CL204" s="152" t="s">
        <v>284</v>
      </c>
      <c r="CM204" s="153">
        <f>SUM(CM205:CM214)</f>
        <v>0</v>
      </c>
      <c r="CN204" s="152" t="s">
        <v>283</v>
      </c>
      <c r="CO204" s="152" t="s">
        <v>284</v>
      </c>
      <c r="CP204" s="153">
        <f>SUM(CP205:CP214)</f>
        <v>0</v>
      </c>
      <c r="CQ204" s="204" t="s">
        <v>283</v>
      </c>
      <c r="CR204" s="205" t="s">
        <v>284</v>
      </c>
      <c r="CS204" s="153">
        <f>SUM(CS205:CS214)</f>
        <v>0</v>
      </c>
      <c r="CT204" s="196"/>
      <c r="CU204" s="221"/>
      <c r="CV204" s="243"/>
      <c r="CW204" s="196"/>
      <c r="CX204" s="244"/>
      <c r="CY204" s="245"/>
    </row>
    <row r="205" spans="1:103" ht="15.75" hidden="1" customHeight="1">
      <c r="A205" s="138"/>
      <c r="B205" s="149"/>
      <c r="C205" s="288"/>
      <c r="D205" s="158">
        <f t="shared" ref="D205:D214" si="1265">N205+Z205+AI205+AR205+BS205</f>
        <v>0</v>
      </c>
      <c r="E205" s="159">
        <f>IFERROR(F205/D205,)</f>
        <v>0</v>
      </c>
      <c r="F205" s="160">
        <f>P205+AB205+AK205+AT205+BU205</f>
        <v>0</v>
      </c>
      <c r="G205" s="179"/>
      <c r="H205" s="159">
        <f>Q205+AC205+AL205+AU205+BV205</f>
        <v>0</v>
      </c>
      <c r="I205" s="159">
        <f>IFERROR(J205/H205,)</f>
        <v>0</v>
      </c>
      <c r="J205" s="160">
        <f t="shared" ref="J205:J214" si="1266">S205+AE205+AN205+AW205+BX205</f>
        <v>0</v>
      </c>
      <c r="K205" s="159">
        <f t="shared" ref="K205:K214" si="1267">T205+AF205+AO205+AX205+BY205</f>
        <v>0</v>
      </c>
      <c r="L205" s="291">
        <f>IFERROR(M205/K205,)</f>
        <v>0</v>
      </c>
      <c r="M205" s="160">
        <f t="shared" ref="M205:M214" si="1268">V205+AH205+AQ205+AZ205+CA205</f>
        <v>0</v>
      </c>
      <c r="N205" s="159">
        <v>0</v>
      </c>
      <c r="O205" s="159">
        <v>0</v>
      </c>
      <c r="P205" s="160">
        <f t="shared" ref="P205:P214" si="1269">N205*O205</f>
        <v>0</v>
      </c>
      <c r="Q205" s="291">
        <v>0</v>
      </c>
      <c r="R205" s="291">
        <v>0</v>
      </c>
      <c r="S205" s="160">
        <f t="shared" ref="S205:S214" si="1270">Q205*R205</f>
        <v>0</v>
      </c>
      <c r="T205" s="159">
        <f>Q205</f>
        <v>0</v>
      </c>
      <c r="U205" s="159">
        <f t="shared" ref="U205:U214" si="1271">R205</f>
        <v>0</v>
      </c>
      <c r="V205" s="160">
        <f t="shared" ref="V205:V214" si="1272">T205*U205</f>
        <v>0</v>
      </c>
      <c r="W205" s="593">
        <f t="shared" si="1060"/>
        <v>0</v>
      </c>
      <c r="X205" s="593">
        <f t="shared" si="1061"/>
        <v>0</v>
      </c>
      <c r="Y205" s="593">
        <f t="shared" si="1062"/>
        <v>0</v>
      </c>
      <c r="Z205" s="159">
        <v>0</v>
      </c>
      <c r="AA205" s="159">
        <v>0</v>
      </c>
      <c r="AB205" s="160">
        <f t="shared" ref="AB205:AB214" si="1273">Z205*AA205</f>
        <v>0</v>
      </c>
      <c r="AC205" s="159">
        <v>0</v>
      </c>
      <c r="AD205" s="159">
        <v>0</v>
      </c>
      <c r="AE205" s="160">
        <f t="shared" ref="AE205:AE214" si="1274">AC205*AD205</f>
        <v>0</v>
      </c>
      <c r="AF205" s="159">
        <f>AC205</f>
        <v>0</v>
      </c>
      <c r="AG205" s="159">
        <f t="shared" ref="AG205:AG214" si="1275">U205</f>
        <v>0</v>
      </c>
      <c r="AH205" s="160">
        <f t="shared" ref="AH205:AH214" si="1276">AF205*AG205</f>
        <v>0</v>
      </c>
      <c r="AI205" s="159">
        <v>0</v>
      </c>
      <c r="AJ205" s="159">
        <v>0</v>
      </c>
      <c r="AK205" s="160">
        <f t="shared" ref="AK205:AK214" si="1277">AI205*AJ205</f>
        <v>0</v>
      </c>
      <c r="AL205" s="159">
        <v>0</v>
      </c>
      <c r="AM205" s="159">
        <v>0</v>
      </c>
      <c r="AN205" s="160">
        <f t="shared" ref="AN205:AN214" si="1278">AL205*AM205</f>
        <v>0</v>
      </c>
      <c r="AO205" s="159">
        <f>AL205</f>
        <v>0</v>
      </c>
      <c r="AP205" s="159">
        <f t="shared" ref="AP205:AP214" si="1279">AG205</f>
        <v>0</v>
      </c>
      <c r="AQ205" s="160">
        <f t="shared" ref="AQ205:AQ214" si="1280">AO205*AP205</f>
        <v>0</v>
      </c>
      <c r="AR205" s="159">
        <v>0</v>
      </c>
      <c r="AS205" s="159">
        <v>0</v>
      </c>
      <c r="AT205" s="160">
        <f t="shared" ref="AT205:AT214" si="1281">AR205*AS205</f>
        <v>0</v>
      </c>
      <c r="AU205" s="159">
        <v>0</v>
      </c>
      <c r="AV205" s="159">
        <v>0</v>
      </c>
      <c r="AW205" s="160">
        <f t="shared" ref="AW205:AW214" si="1282">AU205*AV205</f>
        <v>0</v>
      </c>
      <c r="AX205" s="159">
        <f>AU205</f>
        <v>0</v>
      </c>
      <c r="AY205" s="159">
        <f t="shared" ref="AY205:AY214" si="1283">AP205</f>
        <v>0</v>
      </c>
      <c r="AZ205" s="160">
        <f t="shared" ref="AZ205:AZ214" si="1284">AX205*AY205</f>
        <v>0</v>
      </c>
      <c r="BA205" s="159">
        <v>0</v>
      </c>
      <c r="BB205" s="159">
        <v>0</v>
      </c>
      <c r="BC205" s="160">
        <f t="shared" ref="BC205:BC214" si="1285">BA205*BB205</f>
        <v>0</v>
      </c>
      <c r="BD205" s="159">
        <v>0</v>
      </c>
      <c r="BE205" s="159">
        <v>0</v>
      </c>
      <c r="BF205" s="160">
        <f t="shared" ref="BF205:BF214" si="1286">BD205*BE205</f>
        <v>0</v>
      </c>
      <c r="BG205" s="159">
        <f>BD205</f>
        <v>0</v>
      </c>
      <c r="BH205" s="159">
        <f t="shared" ref="BH205:BH214" si="1287">BE205</f>
        <v>0</v>
      </c>
      <c r="BI205" s="160">
        <f t="shared" ref="BI205:BI214" si="1288">BG205*BH205</f>
        <v>0</v>
      </c>
      <c r="BJ205" s="159">
        <v>0</v>
      </c>
      <c r="BK205" s="159">
        <v>0</v>
      </c>
      <c r="BL205" s="160">
        <f t="shared" ref="BL205:BL214" si="1289">BJ205*BK205</f>
        <v>0</v>
      </c>
      <c r="BM205" s="159">
        <v>0</v>
      </c>
      <c r="BN205" s="159">
        <v>0</v>
      </c>
      <c r="BO205" s="160">
        <f t="shared" ref="BO205:BO214" si="1290">BM205*BN205</f>
        <v>0</v>
      </c>
      <c r="BP205" s="159">
        <f>BM205</f>
        <v>0</v>
      </c>
      <c r="BQ205" s="159">
        <f t="shared" ref="BQ205:BQ214" si="1291">BH205</f>
        <v>0</v>
      </c>
      <c r="BR205" s="160">
        <f t="shared" ref="BR205:BR214" si="1292">BP205*BQ205</f>
        <v>0</v>
      </c>
      <c r="BS205" s="159">
        <v>0</v>
      </c>
      <c r="BT205" s="159">
        <v>0</v>
      </c>
      <c r="BU205" s="160">
        <f t="shared" ref="BU205:BU214" si="1293">BS205*BT205</f>
        <v>0</v>
      </c>
      <c r="BV205" s="159">
        <v>0</v>
      </c>
      <c r="BW205" s="159">
        <v>0</v>
      </c>
      <c r="BX205" s="160">
        <f t="shared" ref="BX205:BX214" si="1294">BV205*BW205</f>
        <v>0</v>
      </c>
      <c r="BY205" s="159">
        <f>BV205</f>
        <v>0</v>
      </c>
      <c r="BZ205" s="159">
        <f t="shared" ref="BZ205:BZ214" si="1295">BW205</f>
        <v>0</v>
      </c>
      <c r="CA205" s="160">
        <f t="shared" ref="CA205:CA214" si="1296">BY205*BZ205</f>
        <v>0</v>
      </c>
      <c r="CB205" s="159">
        <v>0</v>
      </c>
      <c r="CC205" s="159">
        <v>0</v>
      </c>
      <c r="CD205" s="160">
        <f t="shared" ref="CD205:CD214" si="1297">CB205*CC205</f>
        <v>0</v>
      </c>
      <c r="CE205" s="159">
        <v>0</v>
      </c>
      <c r="CF205" s="159">
        <v>0</v>
      </c>
      <c r="CG205" s="160">
        <f t="shared" ref="CG205:CG214" si="1298">CE205*CF205</f>
        <v>0</v>
      </c>
      <c r="CH205" s="159">
        <f>CE205</f>
        <v>0</v>
      </c>
      <c r="CI205" s="159">
        <f t="shared" ref="CI205:CI214" si="1299">CF205</f>
        <v>0</v>
      </c>
      <c r="CJ205" s="160">
        <f t="shared" ref="CJ205:CJ214" si="1300">CH205*CI205</f>
        <v>0</v>
      </c>
      <c r="CK205" s="159">
        <v>0</v>
      </c>
      <c r="CL205" s="159">
        <v>0</v>
      </c>
      <c r="CM205" s="160">
        <f t="shared" ref="CM205:CM214" si="1301">CK205*CL205</f>
        <v>0</v>
      </c>
      <c r="CN205" s="159">
        <v>0</v>
      </c>
      <c r="CO205" s="159">
        <v>0</v>
      </c>
      <c r="CP205" s="160">
        <f t="shared" ref="CP205:CP214" si="1302">CN205*CO205</f>
        <v>0</v>
      </c>
      <c r="CQ205" s="159">
        <f>CN205</f>
        <v>0</v>
      </c>
      <c r="CR205" s="159">
        <f t="shared" ref="CR205:CR214" si="1303">CO205</f>
        <v>0</v>
      </c>
      <c r="CS205" s="160">
        <f t="shared" ref="CS205:CS214" si="1304">CQ205*CR205</f>
        <v>0</v>
      </c>
      <c r="CT205" s="211"/>
      <c r="CU205" s="226">
        <f>K205-H205</f>
        <v>0</v>
      </c>
      <c r="CV205" s="227">
        <f t="shared" ref="CV205:CV214" si="1305">L205-I205</f>
        <v>0</v>
      </c>
      <c r="CW205" s="211"/>
      <c r="CX205" s="246"/>
      <c r="CY205" s="247"/>
    </row>
    <row r="206" spans="1:103" ht="15.75" hidden="1" customHeight="1">
      <c r="A206" s="138"/>
      <c r="B206" s="149"/>
      <c r="C206" s="288"/>
      <c r="D206" s="158">
        <f t="shared" si="1265"/>
        <v>0</v>
      </c>
      <c r="E206" s="159">
        <f t="shared" ref="E206:E214" si="1306">IFERROR(F206/D206,)</f>
        <v>0</v>
      </c>
      <c r="F206" s="160">
        <f t="shared" ref="F206:F214" si="1307">P206+AB206+AK206+AT206+BU206</f>
        <v>0</v>
      </c>
      <c r="G206" s="161"/>
      <c r="H206" s="159">
        <f t="shared" ref="H206:H214" si="1308">Q206+AC206+AL206+AU206+BV206</f>
        <v>0</v>
      </c>
      <c r="I206" s="159">
        <f t="shared" ref="I206:I214" si="1309">IFERROR(J206/H206,)</f>
        <v>0</v>
      </c>
      <c r="J206" s="160">
        <f t="shared" si="1266"/>
        <v>0</v>
      </c>
      <c r="K206" s="159">
        <f t="shared" si="1267"/>
        <v>0</v>
      </c>
      <c r="L206" s="291">
        <f t="shared" ref="L206:L214" si="1310">IFERROR(M206/K206,)</f>
        <v>0</v>
      </c>
      <c r="M206" s="160">
        <f t="shared" si="1268"/>
        <v>0</v>
      </c>
      <c r="N206" s="159">
        <v>0</v>
      </c>
      <c r="O206" s="159">
        <v>0</v>
      </c>
      <c r="P206" s="160">
        <f t="shared" si="1269"/>
        <v>0</v>
      </c>
      <c r="Q206" s="291">
        <v>0</v>
      </c>
      <c r="R206" s="291">
        <v>0</v>
      </c>
      <c r="S206" s="160">
        <f t="shared" si="1270"/>
        <v>0</v>
      </c>
      <c r="T206" s="159">
        <f t="shared" ref="T206:T214" si="1311">Q206</f>
        <v>0</v>
      </c>
      <c r="U206" s="159">
        <f t="shared" si="1271"/>
        <v>0</v>
      </c>
      <c r="V206" s="160">
        <f t="shared" si="1272"/>
        <v>0</v>
      </c>
      <c r="W206" s="593">
        <f t="shared" si="1060"/>
        <v>0</v>
      </c>
      <c r="X206" s="593">
        <f t="shared" si="1061"/>
        <v>0</v>
      </c>
      <c r="Y206" s="593">
        <f t="shared" si="1062"/>
        <v>0</v>
      </c>
      <c r="Z206" s="159">
        <v>0</v>
      </c>
      <c r="AA206" s="159">
        <v>0</v>
      </c>
      <c r="AB206" s="160">
        <f t="shared" si="1273"/>
        <v>0</v>
      </c>
      <c r="AC206" s="159">
        <v>0</v>
      </c>
      <c r="AD206" s="159">
        <v>0</v>
      </c>
      <c r="AE206" s="160">
        <f t="shared" si="1274"/>
        <v>0</v>
      </c>
      <c r="AF206" s="159">
        <f t="shared" ref="AF206:AF214" si="1312">AC206</f>
        <v>0</v>
      </c>
      <c r="AG206" s="159">
        <f t="shared" si="1275"/>
        <v>0</v>
      </c>
      <c r="AH206" s="160">
        <f t="shared" si="1276"/>
        <v>0</v>
      </c>
      <c r="AI206" s="159">
        <v>0</v>
      </c>
      <c r="AJ206" s="159">
        <v>0</v>
      </c>
      <c r="AK206" s="160">
        <f t="shared" si="1277"/>
        <v>0</v>
      </c>
      <c r="AL206" s="159">
        <v>0</v>
      </c>
      <c r="AM206" s="159">
        <v>0</v>
      </c>
      <c r="AN206" s="160">
        <f t="shared" si="1278"/>
        <v>0</v>
      </c>
      <c r="AO206" s="159">
        <f t="shared" ref="AO206:AO214" si="1313">AL206</f>
        <v>0</v>
      </c>
      <c r="AP206" s="159">
        <f t="shared" si="1279"/>
        <v>0</v>
      </c>
      <c r="AQ206" s="160">
        <f t="shared" si="1280"/>
        <v>0</v>
      </c>
      <c r="AR206" s="159">
        <v>0</v>
      </c>
      <c r="AS206" s="159">
        <v>0</v>
      </c>
      <c r="AT206" s="160">
        <f t="shared" si="1281"/>
        <v>0</v>
      </c>
      <c r="AU206" s="159">
        <v>0</v>
      </c>
      <c r="AV206" s="159">
        <v>0</v>
      </c>
      <c r="AW206" s="160">
        <f t="shared" si="1282"/>
        <v>0</v>
      </c>
      <c r="AX206" s="159">
        <f t="shared" ref="AX206:AX214" si="1314">AU206</f>
        <v>0</v>
      </c>
      <c r="AY206" s="159">
        <f t="shared" si="1283"/>
        <v>0</v>
      </c>
      <c r="AZ206" s="160">
        <f t="shared" si="1284"/>
        <v>0</v>
      </c>
      <c r="BA206" s="159">
        <v>0</v>
      </c>
      <c r="BB206" s="159">
        <v>0</v>
      </c>
      <c r="BC206" s="160">
        <f t="shared" si="1285"/>
        <v>0</v>
      </c>
      <c r="BD206" s="159">
        <v>0</v>
      </c>
      <c r="BE206" s="159">
        <v>0</v>
      </c>
      <c r="BF206" s="160">
        <f t="shared" si="1286"/>
        <v>0</v>
      </c>
      <c r="BG206" s="159">
        <f t="shared" ref="BG206:BG214" si="1315">BD206</f>
        <v>0</v>
      </c>
      <c r="BH206" s="159">
        <f t="shared" si="1287"/>
        <v>0</v>
      </c>
      <c r="BI206" s="160">
        <f t="shared" si="1288"/>
        <v>0</v>
      </c>
      <c r="BJ206" s="159">
        <v>0</v>
      </c>
      <c r="BK206" s="159">
        <v>0</v>
      </c>
      <c r="BL206" s="160">
        <f t="shared" si="1289"/>
        <v>0</v>
      </c>
      <c r="BM206" s="159">
        <v>0</v>
      </c>
      <c r="BN206" s="159">
        <v>0</v>
      </c>
      <c r="BO206" s="160">
        <f t="shared" si="1290"/>
        <v>0</v>
      </c>
      <c r="BP206" s="159">
        <f t="shared" ref="BP206:BP214" si="1316">BM206</f>
        <v>0</v>
      </c>
      <c r="BQ206" s="159">
        <f t="shared" si="1291"/>
        <v>0</v>
      </c>
      <c r="BR206" s="160">
        <f t="shared" si="1292"/>
        <v>0</v>
      </c>
      <c r="BS206" s="159">
        <v>0</v>
      </c>
      <c r="BT206" s="159">
        <v>0</v>
      </c>
      <c r="BU206" s="160">
        <f t="shared" si="1293"/>
        <v>0</v>
      </c>
      <c r="BV206" s="159">
        <v>0</v>
      </c>
      <c r="BW206" s="159">
        <v>0</v>
      </c>
      <c r="BX206" s="160">
        <f t="shared" si="1294"/>
        <v>0</v>
      </c>
      <c r="BY206" s="159">
        <f t="shared" ref="BY206:BY214" si="1317">BV206</f>
        <v>0</v>
      </c>
      <c r="BZ206" s="159">
        <f t="shared" si="1295"/>
        <v>0</v>
      </c>
      <c r="CA206" s="160">
        <f t="shared" si="1296"/>
        <v>0</v>
      </c>
      <c r="CB206" s="159">
        <v>0</v>
      </c>
      <c r="CC206" s="159">
        <v>0</v>
      </c>
      <c r="CD206" s="160">
        <f t="shared" si="1297"/>
        <v>0</v>
      </c>
      <c r="CE206" s="159">
        <v>0</v>
      </c>
      <c r="CF206" s="159">
        <v>0</v>
      </c>
      <c r="CG206" s="160">
        <f t="shared" si="1298"/>
        <v>0</v>
      </c>
      <c r="CH206" s="159">
        <f t="shared" ref="CH206:CH214" si="1318">CE206</f>
        <v>0</v>
      </c>
      <c r="CI206" s="159">
        <f t="shared" si="1299"/>
        <v>0</v>
      </c>
      <c r="CJ206" s="160">
        <f t="shared" si="1300"/>
        <v>0</v>
      </c>
      <c r="CK206" s="159">
        <v>0</v>
      </c>
      <c r="CL206" s="159">
        <v>0</v>
      </c>
      <c r="CM206" s="160">
        <f t="shared" si="1301"/>
        <v>0</v>
      </c>
      <c r="CN206" s="159">
        <v>0</v>
      </c>
      <c r="CO206" s="159">
        <v>0</v>
      </c>
      <c r="CP206" s="160">
        <f t="shared" si="1302"/>
        <v>0</v>
      </c>
      <c r="CQ206" s="159">
        <f t="shared" ref="CQ206:CQ214" si="1319">CN206</f>
        <v>0</v>
      </c>
      <c r="CR206" s="159">
        <f t="shared" si="1303"/>
        <v>0</v>
      </c>
      <c r="CS206" s="160">
        <f t="shared" si="1304"/>
        <v>0</v>
      </c>
      <c r="CT206" s="211"/>
      <c r="CU206" s="226">
        <f t="shared" ref="CU206:CU214" si="1320">K206-H206</f>
        <v>0</v>
      </c>
      <c r="CV206" s="227">
        <f t="shared" si="1305"/>
        <v>0</v>
      </c>
      <c r="CW206" s="211"/>
      <c r="CX206" s="246"/>
      <c r="CY206" s="247"/>
    </row>
    <row r="207" spans="1:103" ht="15.75" hidden="1" customHeight="1">
      <c r="A207" s="138"/>
      <c r="B207" s="149"/>
      <c r="C207" s="288"/>
      <c r="D207" s="158">
        <f t="shared" si="1265"/>
        <v>0</v>
      </c>
      <c r="E207" s="159">
        <f t="shared" si="1306"/>
        <v>0</v>
      </c>
      <c r="F207" s="160">
        <f t="shared" si="1307"/>
        <v>0</v>
      </c>
      <c r="G207" s="161"/>
      <c r="H207" s="159">
        <f t="shared" si="1308"/>
        <v>0</v>
      </c>
      <c r="I207" s="159">
        <f t="shared" si="1309"/>
        <v>0</v>
      </c>
      <c r="J207" s="160">
        <f t="shared" si="1266"/>
        <v>0</v>
      </c>
      <c r="K207" s="159">
        <f t="shared" si="1267"/>
        <v>0</v>
      </c>
      <c r="L207" s="291">
        <f t="shared" si="1310"/>
        <v>0</v>
      </c>
      <c r="M207" s="160">
        <f t="shared" si="1268"/>
        <v>0</v>
      </c>
      <c r="N207" s="159">
        <v>0</v>
      </c>
      <c r="O207" s="159">
        <v>0</v>
      </c>
      <c r="P207" s="160">
        <f t="shared" si="1269"/>
        <v>0</v>
      </c>
      <c r="Q207" s="291">
        <v>0</v>
      </c>
      <c r="R207" s="291">
        <v>0</v>
      </c>
      <c r="S207" s="160">
        <f t="shared" si="1270"/>
        <v>0</v>
      </c>
      <c r="T207" s="159">
        <f t="shared" si="1311"/>
        <v>0</v>
      </c>
      <c r="U207" s="159">
        <f t="shared" si="1271"/>
        <v>0</v>
      </c>
      <c r="V207" s="160">
        <f t="shared" si="1272"/>
        <v>0</v>
      </c>
      <c r="W207" s="593">
        <f t="shared" si="1060"/>
        <v>0</v>
      </c>
      <c r="X207" s="593">
        <f t="shared" si="1061"/>
        <v>0</v>
      </c>
      <c r="Y207" s="593">
        <f t="shared" si="1062"/>
        <v>0</v>
      </c>
      <c r="Z207" s="159">
        <v>0</v>
      </c>
      <c r="AA207" s="159">
        <v>0</v>
      </c>
      <c r="AB207" s="160">
        <f t="shared" si="1273"/>
        <v>0</v>
      </c>
      <c r="AC207" s="159">
        <v>0</v>
      </c>
      <c r="AD207" s="159">
        <v>0</v>
      </c>
      <c r="AE207" s="160">
        <f t="shared" si="1274"/>
        <v>0</v>
      </c>
      <c r="AF207" s="159">
        <f t="shared" si="1312"/>
        <v>0</v>
      </c>
      <c r="AG207" s="159">
        <f t="shared" si="1275"/>
        <v>0</v>
      </c>
      <c r="AH207" s="160">
        <f t="shared" si="1276"/>
        <v>0</v>
      </c>
      <c r="AI207" s="159">
        <v>0</v>
      </c>
      <c r="AJ207" s="159">
        <v>0</v>
      </c>
      <c r="AK207" s="160">
        <f t="shared" si="1277"/>
        <v>0</v>
      </c>
      <c r="AL207" s="159">
        <v>0</v>
      </c>
      <c r="AM207" s="159">
        <v>0</v>
      </c>
      <c r="AN207" s="160">
        <f t="shared" si="1278"/>
        <v>0</v>
      </c>
      <c r="AO207" s="159">
        <f t="shared" si="1313"/>
        <v>0</v>
      </c>
      <c r="AP207" s="159">
        <f t="shared" si="1279"/>
        <v>0</v>
      </c>
      <c r="AQ207" s="160">
        <f t="shared" si="1280"/>
        <v>0</v>
      </c>
      <c r="AR207" s="159">
        <v>0</v>
      </c>
      <c r="AS207" s="159">
        <v>0</v>
      </c>
      <c r="AT207" s="160">
        <f t="shared" si="1281"/>
        <v>0</v>
      </c>
      <c r="AU207" s="159">
        <v>0</v>
      </c>
      <c r="AV207" s="159">
        <v>0</v>
      </c>
      <c r="AW207" s="160">
        <f t="shared" si="1282"/>
        <v>0</v>
      </c>
      <c r="AX207" s="159">
        <f t="shared" si="1314"/>
        <v>0</v>
      </c>
      <c r="AY207" s="159">
        <f t="shared" si="1283"/>
        <v>0</v>
      </c>
      <c r="AZ207" s="160">
        <f t="shared" si="1284"/>
        <v>0</v>
      </c>
      <c r="BA207" s="159">
        <v>0</v>
      </c>
      <c r="BB207" s="159">
        <v>0</v>
      </c>
      <c r="BC207" s="160">
        <f t="shared" si="1285"/>
        <v>0</v>
      </c>
      <c r="BD207" s="159">
        <v>0</v>
      </c>
      <c r="BE207" s="159">
        <v>0</v>
      </c>
      <c r="BF207" s="160">
        <f t="shared" si="1286"/>
        <v>0</v>
      </c>
      <c r="BG207" s="159">
        <f t="shared" si="1315"/>
        <v>0</v>
      </c>
      <c r="BH207" s="159">
        <f t="shared" si="1287"/>
        <v>0</v>
      </c>
      <c r="BI207" s="160">
        <f t="shared" si="1288"/>
        <v>0</v>
      </c>
      <c r="BJ207" s="159">
        <v>0</v>
      </c>
      <c r="BK207" s="159">
        <v>0</v>
      </c>
      <c r="BL207" s="160">
        <f t="shared" si="1289"/>
        <v>0</v>
      </c>
      <c r="BM207" s="159">
        <v>0</v>
      </c>
      <c r="BN207" s="159">
        <v>0</v>
      </c>
      <c r="BO207" s="160">
        <f t="shared" si="1290"/>
        <v>0</v>
      </c>
      <c r="BP207" s="159">
        <f t="shared" si="1316"/>
        <v>0</v>
      </c>
      <c r="BQ207" s="159">
        <f t="shared" si="1291"/>
        <v>0</v>
      </c>
      <c r="BR207" s="160">
        <f t="shared" si="1292"/>
        <v>0</v>
      </c>
      <c r="BS207" s="159">
        <v>0</v>
      </c>
      <c r="BT207" s="159">
        <v>0</v>
      </c>
      <c r="BU207" s="160">
        <f t="shared" si="1293"/>
        <v>0</v>
      </c>
      <c r="BV207" s="159">
        <v>0</v>
      </c>
      <c r="BW207" s="159">
        <v>0</v>
      </c>
      <c r="BX207" s="160">
        <f t="shared" si="1294"/>
        <v>0</v>
      </c>
      <c r="BY207" s="159">
        <f t="shared" si="1317"/>
        <v>0</v>
      </c>
      <c r="BZ207" s="159">
        <f t="shared" si="1295"/>
        <v>0</v>
      </c>
      <c r="CA207" s="160">
        <f t="shared" si="1296"/>
        <v>0</v>
      </c>
      <c r="CB207" s="159">
        <v>0</v>
      </c>
      <c r="CC207" s="159">
        <v>0</v>
      </c>
      <c r="CD207" s="160">
        <f t="shared" si="1297"/>
        <v>0</v>
      </c>
      <c r="CE207" s="159">
        <v>0</v>
      </c>
      <c r="CF207" s="159">
        <v>0</v>
      </c>
      <c r="CG207" s="160">
        <f t="shared" si="1298"/>
        <v>0</v>
      </c>
      <c r="CH207" s="159">
        <f t="shared" si="1318"/>
        <v>0</v>
      </c>
      <c r="CI207" s="159">
        <f t="shared" si="1299"/>
        <v>0</v>
      </c>
      <c r="CJ207" s="160">
        <f t="shared" si="1300"/>
        <v>0</v>
      </c>
      <c r="CK207" s="159">
        <v>0</v>
      </c>
      <c r="CL207" s="159">
        <v>0</v>
      </c>
      <c r="CM207" s="160">
        <f t="shared" si="1301"/>
        <v>0</v>
      </c>
      <c r="CN207" s="159">
        <v>0</v>
      </c>
      <c r="CO207" s="159">
        <v>0</v>
      </c>
      <c r="CP207" s="160">
        <f t="shared" si="1302"/>
        <v>0</v>
      </c>
      <c r="CQ207" s="159">
        <f t="shared" si="1319"/>
        <v>0</v>
      </c>
      <c r="CR207" s="159">
        <f t="shared" si="1303"/>
        <v>0</v>
      </c>
      <c r="CS207" s="160">
        <f t="shared" si="1304"/>
        <v>0</v>
      </c>
      <c r="CT207" s="211"/>
      <c r="CU207" s="226">
        <f t="shared" si="1320"/>
        <v>0</v>
      </c>
      <c r="CV207" s="227">
        <f t="shared" si="1305"/>
        <v>0</v>
      </c>
      <c r="CW207" s="211"/>
      <c r="CX207" s="246"/>
      <c r="CY207" s="247"/>
    </row>
    <row r="208" spans="1:103" ht="15.75" hidden="1" customHeight="1">
      <c r="A208" s="138"/>
      <c r="B208" s="149"/>
      <c r="C208" s="288"/>
      <c r="D208" s="158">
        <f t="shared" si="1265"/>
        <v>0</v>
      </c>
      <c r="E208" s="159">
        <f t="shared" si="1306"/>
        <v>0</v>
      </c>
      <c r="F208" s="160">
        <f t="shared" si="1307"/>
        <v>0</v>
      </c>
      <c r="G208" s="161"/>
      <c r="H208" s="159">
        <f t="shared" si="1308"/>
        <v>0</v>
      </c>
      <c r="I208" s="159">
        <f t="shared" si="1309"/>
        <v>0</v>
      </c>
      <c r="J208" s="160">
        <f t="shared" si="1266"/>
        <v>0</v>
      </c>
      <c r="K208" s="159">
        <f t="shared" si="1267"/>
        <v>0</v>
      </c>
      <c r="L208" s="291">
        <f t="shared" si="1310"/>
        <v>0</v>
      </c>
      <c r="M208" s="160">
        <f t="shared" si="1268"/>
        <v>0</v>
      </c>
      <c r="N208" s="159">
        <v>0</v>
      </c>
      <c r="O208" s="159">
        <v>0</v>
      </c>
      <c r="P208" s="160">
        <f t="shared" si="1269"/>
        <v>0</v>
      </c>
      <c r="Q208" s="291">
        <v>0</v>
      </c>
      <c r="R208" s="291">
        <v>0</v>
      </c>
      <c r="S208" s="160">
        <f t="shared" si="1270"/>
        <v>0</v>
      </c>
      <c r="T208" s="159">
        <f t="shared" si="1311"/>
        <v>0</v>
      </c>
      <c r="U208" s="159">
        <f t="shared" si="1271"/>
        <v>0</v>
      </c>
      <c r="V208" s="160">
        <f t="shared" si="1272"/>
        <v>0</v>
      </c>
      <c r="W208" s="593">
        <f t="shared" si="1060"/>
        <v>0</v>
      </c>
      <c r="X208" s="593">
        <f t="shared" si="1061"/>
        <v>0</v>
      </c>
      <c r="Y208" s="593">
        <f t="shared" si="1062"/>
        <v>0</v>
      </c>
      <c r="Z208" s="159">
        <v>0</v>
      </c>
      <c r="AA208" s="159">
        <v>0</v>
      </c>
      <c r="AB208" s="160">
        <f t="shared" si="1273"/>
        <v>0</v>
      </c>
      <c r="AC208" s="159">
        <v>0</v>
      </c>
      <c r="AD208" s="159">
        <v>0</v>
      </c>
      <c r="AE208" s="160">
        <f t="shared" si="1274"/>
        <v>0</v>
      </c>
      <c r="AF208" s="159">
        <f t="shared" si="1312"/>
        <v>0</v>
      </c>
      <c r="AG208" s="159">
        <f t="shared" si="1275"/>
        <v>0</v>
      </c>
      <c r="AH208" s="160">
        <f t="shared" si="1276"/>
        <v>0</v>
      </c>
      <c r="AI208" s="159">
        <v>0</v>
      </c>
      <c r="AJ208" s="159">
        <v>0</v>
      </c>
      <c r="AK208" s="160">
        <f t="shared" si="1277"/>
        <v>0</v>
      </c>
      <c r="AL208" s="159">
        <v>0</v>
      </c>
      <c r="AM208" s="159">
        <v>0</v>
      </c>
      <c r="AN208" s="160">
        <f t="shared" si="1278"/>
        <v>0</v>
      </c>
      <c r="AO208" s="159">
        <f t="shared" si="1313"/>
        <v>0</v>
      </c>
      <c r="AP208" s="159">
        <f t="shared" si="1279"/>
        <v>0</v>
      </c>
      <c r="AQ208" s="160">
        <f t="shared" si="1280"/>
        <v>0</v>
      </c>
      <c r="AR208" s="159">
        <v>0</v>
      </c>
      <c r="AS208" s="159">
        <v>0</v>
      </c>
      <c r="AT208" s="160">
        <f t="shared" si="1281"/>
        <v>0</v>
      </c>
      <c r="AU208" s="159">
        <v>0</v>
      </c>
      <c r="AV208" s="159">
        <v>0</v>
      </c>
      <c r="AW208" s="160">
        <f t="shared" si="1282"/>
        <v>0</v>
      </c>
      <c r="AX208" s="159">
        <f t="shared" si="1314"/>
        <v>0</v>
      </c>
      <c r="AY208" s="159">
        <f t="shared" si="1283"/>
        <v>0</v>
      </c>
      <c r="AZ208" s="160">
        <f t="shared" si="1284"/>
        <v>0</v>
      </c>
      <c r="BA208" s="159">
        <v>0</v>
      </c>
      <c r="BB208" s="159">
        <v>0</v>
      </c>
      <c r="BC208" s="160">
        <f t="shared" si="1285"/>
        <v>0</v>
      </c>
      <c r="BD208" s="159">
        <v>0</v>
      </c>
      <c r="BE208" s="159">
        <v>0</v>
      </c>
      <c r="BF208" s="160">
        <f t="shared" si="1286"/>
        <v>0</v>
      </c>
      <c r="BG208" s="159">
        <f t="shared" si="1315"/>
        <v>0</v>
      </c>
      <c r="BH208" s="159">
        <f t="shared" si="1287"/>
        <v>0</v>
      </c>
      <c r="BI208" s="160">
        <f t="shared" si="1288"/>
        <v>0</v>
      </c>
      <c r="BJ208" s="159">
        <v>0</v>
      </c>
      <c r="BK208" s="159">
        <v>0</v>
      </c>
      <c r="BL208" s="160">
        <f t="shared" si="1289"/>
        <v>0</v>
      </c>
      <c r="BM208" s="159">
        <v>0</v>
      </c>
      <c r="BN208" s="159">
        <v>0</v>
      </c>
      <c r="BO208" s="160">
        <f t="shared" si="1290"/>
        <v>0</v>
      </c>
      <c r="BP208" s="159">
        <f t="shared" si="1316"/>
        <v>0</v>
      </c>
      <c r="BQ208" s="159">
        <f t="shared" si="1291"/>
        <v>0</v>
      </c>
      <c r="BR208" s="160">
        <f t="shared" si="1292"/>
        <v>0</v>
      </c>
      <c r="BS208" s="159">
        <v>0</v>
      </c>
      <c r="BT208" s="159">
        <v>0</v>
      </c>
      <c r="BU208" s="160">
        <f t="shared" si="1293"/>
        <v>0</v>
      </c>
      <c r="BV208" s="159">
        <v>0</v>
      </c>
      <c r="BW208" s="159">
        <v>0</v>
      </c>
      <c r="BX208" s="160">
        <f t="shared" si="1294"/>
        <v>0</v>
      </c>
      <c r="BY208" s="159">
        <f t="shared" si="1317"/>
        <v>0</v>
      </c>
      <c r="BZ208" s="159">
        <f t="shared" si="1295"/>
        <v>0</v>
      </c>
      <c r="CA208" s="160">
        <f t="shared" si="1296"/>
        <v>0</v>
      </c>
      <c r="CB208" s="159">
        <v>0</v>
      </c>
      <c r="CC208" s="159">
        <v>0</v>
      </c>
      <c r="CD208" s="160">
        <f t="shared" si="1297"/>
        <v>0</v>
      </c>
      <c r="CE208" s="159">
        <v>0</v>
      </c>
      <c r="CF208" s="159">
        <v>0</v>
      </c>
      <c r="CG208" s="160">
        <f t="shared" si="1298"/>
        <v>0</v>
      </c>
      <c r="CH208" s="159">
        <f t="shared" si="1318"/>
        <v>0</v>
      </c>
      <c r="CI208" s="159">
        <f t="shared" si="1299"/>
        <v>0</v>
      </c>
      <c r="CJ208" s="160">
        <f t="shared" si="1300"/>
        <v>0</v>
      </c>
      <c r="CK208" s="159">
        <v>0</v>
      </c>
      <c r="CL208" s="159">
        <v>0</v>
      </c>
      <c r="CM208" s="160">
        <f t="shared" si="1301"/>
        <v>0</v>
      </c>
      <c r="CN208" s="159">
        <v>0</v>
      </c>
      <c r="CO208" s="159">
        <v>0</v>
      </c>
      <c r="CP208" s="160">
        <f t="shared" si="1302"/>
        <v>0</v>
      </c>
      <c r="CQ208" s="159">
        <f t="shared" si="1319"/>
        <v>0</v>
      </c>
      <c r="CR208" s="159">
        <f t="shared" si="1303"/>
        <v>0</v>
      </c>
      <c r="CS208" s="160">
        <f t="shared" si="1304"/>
        <v>0</v>
      </c>
      <c r="CT208" s="211"/>
      <c r="CU208" s="226">
        <f t="shared" si="1320"/>
        <v>0</v>
      </c>
      <c r="CV208" s="227">
        <f t="shared" si="1305"/>
        <v>0</v>
      </c>
      <c r="CW208" s="211"/>
      <c r="CX208" s="246"/>
      <c r="CY208" s="247"/>
    </row>
    <row r="209" spans="1:103" ht="15.75" hidden="1" customHeight="1">
      <c r="A209" s="138"/>
      <c r="B209" s="149"/>
      <c r="C209" s="288"/>
      <c r="D209" s="158">
        <f t="shared" si="1265"/>
        <v>0</v>
      </c>
      <c r="E209" s="159">
        <f t="shared" si="1306"/>
        <v>0</v>
      </c>
      <c r="F209" s="160">
        <f t="shared" si="1307"/>
        <v>0</v>
      </c>
      <c r="G209" s="161"/>
      <c r="H209" s="159">
        <f t="shared" si="1308"/>
        <v>0</v>
      </c>
      <c r="I209" s="159">
        <f t="shared" si="1309"/>
        <v>0</v>
      </c>
      <c r="J209" s="160">
        <f t="shared" si="1266"/>
        <v>0</v>
      </c>
      <c r="K209" s="159">
        <f t="shared" si="1267"/>
        <v>0</v>
      </c>
      <c r="L209" s="291">
        <f t="shared" si="1310"/>
        <v>0</v>
      </c>
      <c r="M209" s="160">
        <f t="shared" si="1268"/>
        <v>0</v>
      </c>
      <c r="N209" s="159">
        <v>0</v>
      </c>
      <c r="O209" s="159">
        <v>0</v>
      </c>
      <c r="P209" s="160">
        <f t="shared" si="1269"/>
        <v>0</v>
      </c>
      <c r="Q209" s="291">
        <v>0</v>
      </c>
      <c r="R209" s="291">
        <v>0</v>
      </c>
      <c r="S209" s="160">
        <f t="shared" si="1270"/>
        <v>0</v>
      </c>
      <c r="T209" s="159">
        <f t="shared" si="1311"/>
        <v>0</v>
      </c>
      <c r="U209" s="159">
        <f t="shared" si="1271"/>
        <v>0</v>
      </c>
      <c r="V209" s="160">
        <f t="shared" si="1272"/>
        <v>0</v>
      </c>
      <c r="W209" s="593">
        <f t="shared" si="1060"/>
        <v>0</v>
      </c>
      <c r="X209" s="593">
        <f t="shared" si="1061"/>
        <v>0</v>
      </c>
      <c r="Y209" s="593">
        <f t="shared" si="1062"/>
        <v>0</v>
      </c>
      <c r="Z209" s="159">
        <v>0</v>
      </c>
      <c r="AA209" s="159">
        <v>0</v>
      </c>
      <c r="AB209" s="160">
        <f t="shared" si="1273"/>
        <v>0</v>
      </c>
      <c r="AC209" s="159">
        <v>0</v>
      </c>
      <c r="AD209" s="159">
        <v>0</v>
      </c>
      <c r="AE209" s="160">
        <f t="shared" si="1274"/>
        <v>0</v>
      </c>
      <c r="AF209" s="159">
        <f t="shared" si="1312"/>
        <v>0</v>
      </c>
      <c r="AG209" s="159">
        <f t="shared" si="1275"/>
        <v>0</v>
      </c>
      <c r="AH209" s="160">
        <f t="shared" si="1276"/>
        <v>0</v>
      </c>
      <c r="AI209" s="159">
        <v>0</v>
      </c>
      <c r="AJ209" s="159">
        <v>0</v>
      </c>
      <c r="AK209" s="160">
        <f t="shared" si="1277"/>
        <v>0</v>
      </c>
      <c r="AL209" s="159">
        <v>0</v>
      </c>
      <c r="AM209" s="159">
        <v>0</v>
      </c>
      <c r="AN209" s="160">
        <f t="shared" si="1278"/>
        <v>0</v>
      </c>
      <c r="AO209" s="159">
        <f t="shared" si="1313"/>
        <v>0</v>
      </c>
      <c r="AP209" s="159">
        <f t="shared" si="1279"/>
        <v>0</v>
      </c>
      <c r="AQ209" s="160">
        <f t="shared" si="1280"/>
        <v>0</v>
      </c>
      <c r="AR209" s="159">
        <v>0</v>
      </c>
      <c r="AS209" s="159">
        <v>0</v>
      </c>
      <c r="AT209" s="160">
        <f t="shared" si="1281"/>
        <v>0</v>
      </c>
      <c r="AU209" s="159">
        <v>0</v>
      </c>
      <c r="AV209" s="159">
        <v>0</v>
      </c>
      <c r="AW209" s="160">
        <f t="shared" si="1282"/>
        <v>0</v>
      </c>
      <c r="AX209" s="159">
        <f t="shared" si="1314"/>
        <v>0</v>
      </c>
      <c r="AY209" s="159">
        <f t="shared" si="1283"/>
        <v>0</v>
      </c>
      <c r="AZ209" s="160">
        <f t="shared" si="1284"/>
        <v>0</v>
      </c>
      <c r="BA209" s="159">
        <v>0</v>
      </c>
      <c r="BB209" s="159">
        <v>0</v>
      </c>
      <c r="BC209" s="160">
        <f t="shared" si="1285"/>
        <v>0</v>
      </c>
      <c r="BD209" s="159">
        <v>0</v>
      </c>
      <c r="BE209" s="159">
        <v>0</v>
      </c>
      <c r="BF209" s="160">
        <f t="shared" si="1286"/>
        <v>0</v>
      </c>
      <c r="BG209" s="159">
        <f t="shared" si="1315"/>
        <v>0</v>
      </c>
      <c r="BH209" s="159">
        <f t="shared" si="1287"/>
        <v>0</v>
      </c>
      <c r="BI209" s="160">
        <f t="shared" si="1288"/>
        <v>0</v>
      </c>
      <c r="BJ209" s="159">
        <v>0</v>
      </c>
      <c r="BK209" s="159">
        <v>0</v>
      </c>
      <c r="BL209" s="160">
        <f t="shared" si="1289"/>
        <v>0</v>
      </c>
      <c r="BM209" s="159">
        <v>0</v>
      </c>
      <c r="BN209" s="159">
        <v>0</v>
      </c>
      <c r="BO209" s="160">
        <f t="shared" si="1290"/>
        <v>0</v>
      </c>
      <c r="BP209" s="159">
        <f t="shared" si="1316"/>
        <v>0</v>
      </c>
      <c r="BQ209" s="159">
        <f t="shared" si="1291"/>
        <v>0</v>
      </c>
      <c r="BR209" s="160">
        <f t="shared" si="1292"/>
        <v>0</v>
      </c>
      <c r="BS209" s="159">
        <v>0</v>
      </c>
      <c r="BT209" s="159">
        <v>0</v>
      </c>
      <c r="BU209" s="160">
        <f t="shared" si="1293"/>
        <v>0</v>
      </c>
      <c r="BV209" s="159">
        <v>0</v>
      </c>
      <c r="BW209" s="159">
        <v>0</v>
      </c>
      <c r="BX209" s="160">
        <f t="shared" si="1294"/>
        <v>0</v>
      </c>
      <c r="BY209" s="159">
        <f t="shared" si="1317"/>
        <v>0</v>
      </c>
      <c r="BZ209" s="159">
        <f t="shared" si="1295"/>
        <v>0</v>
      </c>
      <c r="CA209" s="160">
        <f t="shared" si="1296"/>
        <v>0</v>
      </c>
      <c r="CB209" s="159">
        <v>0</v>
      </c>
      <c r="CC209" s="159">
        <v>0</v>
      </c>
      <c r="CD209" s="160">
        <f t="shared" si="1297"/>
        <v>0</v>
      </c>
      <c r="CE209" s="159">
        <v>0</v>
      </c>
      <c r="CF209" s="159">
        <v>0</v>
      </c>
      <c r="CG209" s="160">
        <f t="shared" si="1298"/>
        <v>0</v>
      </c>
      <c r="CH209" s="159">
        <f t="shared" si="1318"/>
        <v>0</v>
      </c>
      <c r="CI209" s="159">
        <f t="shared" si="1299"/>
        <v>0</v>
      </c>
      <c r="CJ209" s="160">
        <f t="shared" si="1300"/>
        <v>0</v>
      </c>
      <c r="CK209" s="159">
        <v>0</v>
      </c>
      <c r="CL209" s="159">
        <v>0</v>
      </c>
      <c r="CM209" s="160">
        <f t="shared" si="1301"/>
        <v>0</v>
      </c>
      <c r="CN209" s="159">
        <v>0</v>
      </c>
      <c r="CO209" s="159">
        <v>0</v>
      </c>
      <c r="CP209" s="160">
        <f t="shared" si="1302"/>
        <v>0</v>
      </c>
      <c r="CQ209" s="159">
        <f t="shared" si="1319"/>
        <v>0</v>
      </c>
      <c r="CR209" s="159">
        <f t="shared" si="1303"/>
        <v>0</v>
      </c>
      <c r="CS209" s="160">
        <f t="shared" si="1304"/>
        <v>0</v>
      </c>
      <c r="CT209" s="211"/>
      <c r="CU209" s="226">
        <f t="shared" si="1320"/>
        <v>0</v>
      </c>
      <c r="CV209" s="227">
        <f t="shared" si="1305"/>
        <v>0</v>
      </c>
      <c r="CW209" s="211"/>
      <c r="CX209" s="246"/>
      <c r="CY209" s="247"/>
    </row>
    <row r="210" spans="1:103" ht="15.75" hidden="1" customHeight="1">
      <c r="A210" s="138"/>
      <c r="B210" s="149"/>
      <c r="C210" s="288"/>
      <c r="D210" s="158">
        <f t="shared" si="1265"/>
        <v>0</v>
      </c>
      <c r="E210" s="159">
        <f t="shared" si="1306"/>
        <v>0</v>
      </c>
      <c r="F210" s="160">
        <f t="shared" si="1307"/>
        <v>0</v>
      </c>
      <c r="G210" s="161"/>
      <c r="H210" s="159">
        <f t="shared" si="1308"/>
        <v>0</v>
      </c>
      <c r="I210" s="159">
        <f t="shared" si="1309"/>
        <v>0</v>
      </c>
      <c r="J210" s="160">
        <f t="shared" si="1266"/>
        <v>0</v>
      </c>
      <c r="K210" s="159">
        <f t="shared" si="1267"/>
        <v>0</v>
      </c>
      <c r="L210" s="291">
        <f t="shared" si="1310"/>
        <v>0</v>
      </c>
      <c r="M210" s="160">
        <f t="shared" si="1268"/>
        <v>0</v>
      </c>
      <c r="N210" s="159">
        <v>0</v>
      </c>
      <c r="O210" s="159">
        <v>0</v>
      </c>
      <c r="P210" s="160">
        <f t="shared" si="1269"/>
        <v>0</v>
      </c>
      <c r="Q210" s="291">
        <v>0</v>
      </c>
      <c r="R210" s="291">
        <v>0</v>
      </c>
      <c r="S210" s="160">
        <f t="shared" si="1270"/>
        <v>0</v>
      </c>
      <c r="T210" s="159">
        <f t="shared" si="1311"/>
        <v>0</v>
      </c>
      <c r="U210" s="159">
        <f t="shared" si="1271"/>
        <v>0</v>
      </c>
      <c r="V210" s="160">
        <f t="shared" si="1272"/>
        <v>0</v>
      </c>
      <c r="W210" s="593">
        <f t="shared" si="1060"/>
        <v>0</v>
      </c>
      <c r="X210" s="593">
        <f t="shared" si="1061"/>
        <v>0</v>
      </c>
      <c r="Y210" s="593">
        <f t="shared" si="1062"/>
        <v>0</v>
      </c>
      <c r="Z210" s="159">
        <v>0</v>
      </c>
      <c r="AA210" s="159">
        <v>0</v>
      </c>
      <c r="AB210" s="160">
        <f t="shared" si="1273"/>
        <v>0</v>
      </c>
      <c r="AC210" s="159">
        <v>0</v>
      </c>
      <c r="AD210" s="159">
        <v>0</v>
      </c>
      <c r="AE210" s="160">
        <f t="shared" si="1274"/>
        <v>0</v>
      </c>
      <c r="AF210" s="159">
        <f t="shared" si="1312"/>
        <v>0</v>
      </c>
      <c r="AG210" s="159">
        <f t="shared" si="1275"/>
        <v>0</v>
      </c>
      <c r="AH210" s="160">
        <f t="shared" si="1276"/>
        <v>0</v>
      </c>
      <c r="AI210" s="159">
        <v>0</v>
      </c>
      <c r="AJ210" s="159">
        <v>0</v>
      </c>
      <c r="AK210" s="160">
        <f t="shared" si="1277"/>
        <v>0</v>
      </c>
      <c r="AL210" s="159">
        <v>0</v>
      </c>
      <c r="AM210" s="159">
        <v>0</v>
      </c>
      <c r="AN210" s="160">
        <f t="shared" si="1278"/>
        <v>0</v>
      </c>
      <c r="AO210" s="159">
        <f t="shared" si="1313"/>
        <v>0</v>
      </c>
      <c r="AP210" s="159">
        <f t="shared" si="1279"/>
        <v>0</v>
      </c>
      <c r="AQ210" s="160">
        <f t="shared" si="1280"/>
        <v>0</v>
      </c>
      <c r="AR210" s="159">
        <v>0</v>
      </c>
      <c r="AS210" s="159">
        <v>0</v>
      </c>
      <c r="AT210" s="160">
        <f t="shared" si="1281"/>
        <v>0</v>
      </c>
      <c r="AU210" s="159">
        <v>0</v>
      </c>
      <c r="AV210" s="159">
        <v>0</v>
      </c>
      <c r="AW210" s="160">
        <f t="shared" si="1282"/>
        <v>0</v>
      </c>
      <c r="AX210" s="159">
        <f t="shared" si="1314"/>
        <v>0</v>
      </c>
      <c r="AY210" s="159">
        <f t="shared" si="1283"/>
        <v>0</v>
      </c>
      <c r="AZ210" s="160">
        <f t="shared" si="1284"/>
        <v>0</v>
      </c>
      <c r="BA210" s="159">
        <v>0</v>
      </c>
      <c r="BB210" s="159">
        <v>0</v>
      </c>
      <c r="BC210" s="160">
        <f t="shared" si="1285"/>
        <v>0</v>
      </c>
      <c r="BD210" s="159">
        <v>0</v>
      </c>
      <c r="BE210" s="159">
        <v>0</v>
      </c>
      <c r="BF210" s="160">
        <f t="shared" si="1286"/>
        <v>0</v>
      </c>
      <c r="BG210" s="159">
        <f t="shared" si="1315"/>
        <v>0</v>
      </c>
      <c r="BH210" s="159">
        <f t="shared" si="1287"/>
        <v>0</v>
      </c>
      <c r="BI210" s="160">
        <f t="shared" si="1288"/>
        <v>0</v>
      </c>
      <c r="BJ210" s="159">
        <v>0</v>
      </c>
      <c r="BK210" s="159">
        <v>0</v>
      </c>
      <c r="BL210" s="160">
        <f t="shared" si="1289"/>
        <v>0</v>
      </c>
      <c r="BM210" s="159">
        <v>0</v>
      </c>
      <c r="BN210" s="159">
        <v>0</v>
      </c>
      <c r="BO210" s="160">
        <f t="shared" si="1290"/>
        <v>0</v>
      </c>
      <c r="BP210" s="159">
        <f t="shared" si="1316"/>
        <v>0</v>
      </c>
      <c r="BQ210" s="159">
        <f t="shared" si="1291"/>
        <v>0</v>
      </c>
      <c r="BR210" s="160">
        <f t="shared" si="1292"/>
        <v>0</v>
      </c>
      <c r="BS210" s="159">
        <v>0</v>
      </c>
      <c r="BT210" s="159">
        <v>0</v>
      </c>
      <c r="BU210" s="160">
        <f t="shared" si="1293"/>
        <v>0</v>
      </c>
      <c r="BV210" s="159">
        <v>0</v>
      </c>
      <c r="BW210" s="159">
        <v>0</v>
      </c>
      <c r="BX210" s="160">
        <f t="shared" si="1294"/>
        <v>0</v>
      </c>
      <c r="BY210" s="159">
        <f t="shared" si="1317"/>
        <v>0</v>
      </c>
      <c r="BZ210" s="159">
        <f t="shared" si="1295"/>
        <v>0</v>
      </c>
      <c r="CA210" s="160">
        <f t="shared" si="1296"/>
        <v>0</v>
      </c>
      <c r="CB210" s="159">
        <v>0</v>
      </c>
      <c r="CC210" s="159">
        <v>0</v>
      </c>
      <c r="CD210" s="160">
        <f t="shared" si="1297"/>
        <v>0</v>
      </c>
      <c r="CE210" s="159">
        <v>0</v>
      </c>
      <c r="CF210" s="159">
        <v>0</v>
      </c>
      <c r="CG210" s="160">
        <f t="shared" si="1298"/>
        <v>0</v>
      </c>
      <c r="CH210" s="159">
        <f t="shared" si="1318"/>
        <v>0</v>
      </c>
      <c r="CI210" s="159">
        <f t="shared" si="1299"/>
        <v>0</v>
      </c>
      <c r="CJ210" s="160">
        <f t="shared" si="1300"/>
        <v>0</v>
      </c>
      <c r="CK210" s="159">
        <v>0</v>
      </c>
      <c r="CL210" s="159">
        <v>0</v>
      </c>
      <c r="CM210" s="160">
        <f t="shared" si="1301"/>
        <v>0</v>
      </c>
      <c r="CN210" s="159">
        <v>0</v>
      </c>
      <c r="CO210" s="159">
        <v>0</v>
      </c>
      <c r="CP210" s="160">
        <f t="shared" si="1302"/>
        <v>0</v>
      </c>
      <c r="CQ210" s="159">
        <f t="shared" si="1319"/>
        <v>0</v>
      </c>
      <c r="CR210" s="159">
        <f t="shared" si="1303"/>
        <v>0</v>
      </c>
      <c r="CS210" s="160">
        <f t="shared" si="1304"/>
        <v>0</v>
      </c>
      <c r="CT210" s="211"/>
      <c r="CU210" s="226">
        <f t="shared" si="1320"/>
        <v>0</v>
      </c>
      <c r="CV210" s="227">
        <f t="shared" si="1305"/>
        <v>0</v>
      </c>
      <c r="CW210" s="211"/>
      <c r="CX210" s="246"/>
      <c r="CY210" s="247"/>
    </row>
    <row r="211" spans="1:103" ht="15.75" hidden="1" customHeight="1">
      <c r="A211" s="138"/>
      <c r="B211" s="149"/>
      <c r="C211" s="288"/>
      <c r="D211" s="158">
        <f t="shared" si="1265"/>
        <v>0</v>
      </c>
      <c r="E211" s="159">
        <f t="shared" si="1306"/>
        <v>0</v>
      </c>
      <c r="F211" s="160">
        <f t="shared" si="1307"/>
        <v>0</v>
      </c>
      <c r="G211" s="161"/>
      <c r="H211" s="159">
        <f t="shared" si="1308"/>
        <v>0</v>
      </c>
      <c r="I211" s="159">
        <f t="shared" si="1309"/>
        <v>0</v>
      </c>
      <c r="J211" s="160">
        <f t="shared" si="1266"/>
        <v>0</v>
      </c>
      <c r="K211" s="159">
        <f t="shared" si="1267"/>
        <v>0</v>
      </c>
      <c r="L211" s="291">
        <f t="shared" si="1310"/>
        <v>0</v>
      </c>
      <c r="M211" s="160">
        <f t="shared" si="1268"/>
        <v>0</v>
      </c>
      <c r="N211" s="159">
        <v>0</v>
      </c>
      <c r="O211" s="159">
        <v>0</v>
      </c>
      <c r="P211" s="160">
        <f t="shared" si="1269"/>
        <v>0</v>
      </c>
      <c r="Q211" s="291">
        <v>0</v>
      </c>
      <c r="R211" s="291">
        <v>0</v>
      </c>
      <c r="S211" s="160">
        <f t="shared" si="1270"/>
        <v>0</v>
      </c>
      <c r="T211" s="159">
        <f t="shared" si="1311"/>
        <v>0</v>
      </c>
      <c r="U211" s="159">
        <f t="shared" si="1271"/>
        <v>0</v>
      </c>
      <c r="V211" s="160">
        <f t="shared" si="1272"/>
        <v>0</v>
      </c>
      <c r="W211" s="593">
        <f t="shared" si="1060"/>
        <v>0</v>
      </c>
      <c r="X211" s="593">
        <f t="shared" si="1061"/>
        <v>0</v>
      </c>
      <c r="Y211" s="593">
        <f t="shared" si="1062"/>
        <v>0</v>
      </c>
      <c r="Z211" s="159">
        <v>0</v>
      </c>
      <c r="AA211" s="159">
        <v>0</v>
      </c>
      <c r="AB211" s="160">
        <f t="shared" si="1273"/>
        <v>0</v>
      </c>
      <c r="AC211" s="159">
        <v>0</v>
      </c>
      <c r="AD211" s="159">
        <v>0</v>
      </c>
      <c r="AE211" s="160">
        <f t="shared" si="1274"/>
        <v>0</v>
      </c>
      <c r="AF211" s="159">
        <f t="shared" si="1312"/>
        <v>0</v>
      </c>
      <c r="AG211" s="159">
        <f t="shared" si="1275"/>
        <v>0</v>
      </c>
      <c r="AH211" s="160">
        <f t="shared" si="1276"/>
        <v>0</v>
      </c>
      <c r="AI211" s="159">
        <v>0</v>
      </c>
      <c r="AJ211" s="159">
        <v>0</v>
      </c>
      <c r="AK211" s="160">
        <f t="shared" si="1277"/>
        <v>0</v>
      </c>
      <c r="AL211" s="159">
        <v>0</v>
      </c>
      <c r="AM211" s="159">
        <v>0</v>
      </c>
      <c r="AN211" s="160">
        <f t="shared" si="1278"/>
        <v>0</v>
      </c>
      <c r="AO211" s="159">
        <f t="shared" si="1313"/>
        <v>0</v>
      </c>
      <c r="AP211" s="159">
        <f t="shared" si="1279"/>
        <v>0</v>
      </c>
      <c r="AQ211" s="160">
        <f t="shared" si="1280"/>
        <v>0</v>
      </c>
      <c r="AR211" s="159">
        <v>0</v>
      </c>
      <c r="AS211" s="159">
        <v>0</v>
      </c>
      <c r="AT211" s="160">
        <f t="shared" si="1281"/>
        <v>0</v>
      </c>
      <c r="AU211" s="159">
        <v>0</v>
      </c>
      <c r="AV211" s="159">
        <v>0</v>
      </c>
      <c r="AW211" s="160">
        <f t="shared" si="1282"/>
        <v>0</v>
      </c>
      <c r="AX211" s="159">
        <f t="shared" si="1314"/>
        <v>0</v>
      </c>
      <c r="AY211" s="159">
        <f t="shared" si="1283"/>
        <v>0</v>
      </c>
      <c r="AZ211" s="160">
        <f t="shared" si="1284"/>
        <v>0</v>
      </c>
      <c r="BA211" s="159">
        <v>0</v>
      </c>
      <c r="BB211" s="159">
        <v>0</v>
      </c>
      <c r="BC211" s="160">
        <f t="shared" si="1285"/>
        <v>0</v>
      </c>
      <c r="BD211" s="159">
        <v>0</v>
      </c>
      <c r="BE211" s="159">
        <v>0</v>
      </c>
      <c r="BF211" s="160">
        <f t="shared" si="1286"/>
        <v>0</v>
      </c>
      <c r="BG211" s="159">
        <f t="shared" si="1315"/>
        <v>0</v>
      </c>
      <c r="BH211" s="159">
        <f t="shared" si="1287"/>
        <v>0</v>
      </c>
      <c r="BI211" s="160">
        <f t="shared" si="1288"/>
        <v>0</v>
      </c>
      <c r="BJ211" s="159">
        <v>0</v>
      </c>
      <c r="BK211" s="159">
        <v>0</v>
      </c>
      <c r="BL211" s="160">
        <f t="shared" si="1289"/>
        <v>0</v>
      </c>
      <c r="BM211" s="159">
        <v>0</v>
      </c>
      <c r="BN211" s="159">
        <v>0</v>
      </c>
      <c r="BO211" s="160">
        <f t="shared" si="1290"/>
        <v>0</v>
      </c>
      <c r="BP211" s="159">
        <f t="shared" si="1316"/>
        <v>0</v>
      </c>
      <c r="BQ211" s="159">
        <f t="shared" si="1291"/>
        <v>0</v>
      </c>
      <c r="BR211" s="160">
        <f t="shared" si="1292"/>
        <v>0</v>
      </c>
      <c r="BS211" s="159">
        <v>0</v>
      </c>
      <c r="BT211" s="159">
        <v>0</v>
      </c>
      <c r="BU211" s="160">
        <f t="shared" si="1293"/>
        <v>0</v>
      </c>
      <c r="BV211" s="159">
        <v>0</v>
      </c>
      <c r="BW211" s="159">
        <v>0</v>
      </c>
      <c r="BX211" s="160">
        <f t="shared" si="1294"/>
        <v>0</v>
      </c>
      <c r="BY211" s="159">
        <f t="shared" si="1317"/>
        <v>0</v>
      </c>
      <c r="BZ211" s="159">
        <f t="shared" si="1295"/>
        <v>0</v>
      </c>
      <c r="CA211" s="160">
        <f t="shared" si="1296"/>
        <v>0</v>
      </c>
      <c r="CB211" s="159">
        <v>0</v>
      </c>
      <c r="CC211" s="159">
        <v>0</v>
      </c>
      <c r="CD211" s="160">
        <f t="shared" si="1297"/>
        <v>0</v>
      </c>
      <c r="CE211" s="159">
        <v>0</v>
      </c>
      <c r="CF211" s="159">
        <v>0</v>
      </c>
      <c r="CG211" s="160">
        <f t="shared" si="1298"/>
        <v>0</v>
      </c>
      <c r="CH211" s="159">
        <f t="shared" si="1318"/>
        <v>0</v>
      </c>
      <c r="CI211" s="159">
        <f t="shared" si="1299"/>
        <v>0</v>
      </c>
      <c r="CJ211" s="160">
        <f t="shared" si="1300"/>
        <v>0</v>
      </c>
      <c r="CK211" s="159">
        <v>0</v>
      </c>
      <c r="CL211" s="159">
        <v>0</v>
      </c>
      <c r="CM211" s="160">
        <f t="shared" si="1301"/>
        <v>0</v>
      </c>
      <c r="CN211" s="159">
        <v>0</v>
      </c>
      <c r="CO211" s="159">
        <v>0</v>
      </c>
      <c r="CP211" s="160">
        <f t="shared" si="1302"/>
        <v>0</v>
      </c>
      <c r="CQ211" s="159">
        <f t="shared" si="1319"/>
        <v>0</v>
      </c>
      <c r="CR211" s="159">
        <f t="shared" si="1303"/>
        <v>0</v>
      </c>
      <c r="CS211" s="160">
        <f t="shared" si="1304"/>
        <v>0</v>
      </c>
      <c r="CT211" s="211"/>
      <c r="CU211" s="226">
        <f t="shared" si="1320"/>
        <v>0</v>
      </c>
      <c r="CV211" s="227">
        <f t="shared" si="1305"/>
        <v>0</v>
      </c>
      <c r="CW211" s="211"/>
      <c r="CX211" s="246"/>
      <c r="CY211" s="247"/>
    </row>
    <row r="212" spans="1:103" ht="15.75" hidden="1" customHeight="1">
      <c r="A212" s="138"/>
      <c r="B212" s="149"/>
      <c r="C212" s="288"/>
      <c r="D212" s="158">
        <f t="shared" si="1265"/>
        <v>0</v>
      </c>
      <c r="E212" s="159">
        <f t="shared" si="1306"/>
        <v>0</v>
      </c>
      <c r="F212" s="160">
        <f t="shared" si="1307"/>
        <v>0</v>
      </c>
      <c r="G212" s="161"/>
      <c r="H212" s="159">
        <f t="shared" si="1308"/>
        <v>0</v>
      </c>
      <c r="I212" s="159">
        <f t="shared" si="1309"/>
        <v>0</v>
      </c>
      <c r="J212" s="160">
        <f t="shared" si="1266"/>
        <v>0</v>
      </c>
      <c r="K212" s="159">
        <f t="shared" si="1267"/>
        <v>0</v>
      </c>
      <c r="L212" s="291">
        <f t="shared" si="1310"/>
        <v>0</v>
      </c>
      <c r="M212" s="160">
        <f t="shared" si="1268"/>
        <v>0</v>
      </c>
      <c r="N212" s="159">
        <v>0</v>
      </c>
      <c r="O212" s="159">
        <v>0</v>
      </c>
      <c r="P212" s="160">
        <f t="shared" si="1269"/>
        <v>0</v>
      </c>
      <c r="Q212" s="291">
        <v>0</v>
      </c>
      <c r="R212" s="291">
        <v>0</v>
      </c>
      <c r="S212" s="160">
        <f t="shared" si="1270"/>
        <v>0</v>
      </c>
      <c r="T212" s="159">
        <f t="shared" si="1311"/>
        <v>0</v>
      </c>
      <c r="U212" s="159">
        <f t="shared" si="1271"/>
        <v>0</v>
      </c>
      <c r="V212" s="160">
        <f t="shared" si="1272"/>
        <v>0</v>
      </c>
      <c r="W212" s="593">
        <f t="shared" si="1060"/>
        <v>0</v>
      </c>
      <c r="X212" s="593">
        <f t="shared" si="1061"/>
        <v>0</v>
      </c>
      <c r="Y212" s="593">
        <f t="shared" si="1062"/>
        <v>0</v>
      </c>
      <c r="Z212" s="159">
        <v>0</v>
      </c>
      <c r="AA212" s="159">
        <v>0</v>
      </c>
      <c r="AB212" s="160">
        <f t="shared" si="1273"/>
        <v>0</v>
      </c>
      <c r="AC212" s="159">
        <v>0</v>
      </c>
      <c r="AD212" s="159">
        <v>0</v>
      </c>
      <c r="AE212" s="160">
        <f t="shared" si="1274"/>
        <v>0</v>
      </c>
      <c r="AF212" s="159">
        <f t="shared" si="1312"/>
        <v>0</v>
      </c>
      <c r="AG212" s="159">
        <f t="shared" si="1275"/>
        <v>0</v>
      </c>
      <c r="AH212" s="160">
        <f t="shared" si="1276"/>
        <v>0</v>
      </c>
      <c r="AI212" s="159">
        <v>0</v>
      </c>
      <c r="AJ212" s="159">
        <v>0</v>
      </c>
      <c r="AK212" s="160">
        <f t="shared" si="1277"/>
        <v>0</v>
      </c>
      <c r="AL212" s="159">
        <v>0</v>
      </c>
      <c r="AM212" s="159">
        <v>0</v>
      </c>
      <c r="AN212" s="160">
        <f t="shared" si="1278"/>
        <v>0</v>
      </c>
      <c r="AO212" s="159">
        <f t="shared" si="1313"/>
        <v>0</v>
      </c>
      <c r="AP212" s="159">
        <f t="shared" si="1279"/>
        <v>0</v>
      </c>
      <c r="AQ212" s="160">
        <f t="shared" si="1280"/>
        <v>0</v>
      </c>
      <c r="AR212" s="159">
        <v>0</v>
      </c>
      <c r="AS212" s="159">
        <v>0</v>
      </c>
      <c r="AT212" s="160">
        <f t="shared" si="1281"/>
        <v>0</v>
      </c>
      <c r="AU212" s="159">
        <v>0</v>
      </c>
      <c r="AV212" s="159">
        <v>0</v>
      </c>
      <c r="AW212" s="160">
        <f t="shared" si="1282"/>
        <v>0</v>
      </c>
      <c r="AX212" s="159">
        <f t="shared" si="1314"/>
        <v>0</v>
      </c>
      <c r="AY212" s="159">
        <f t="shared" si="1283"/>
        <v>0</v>
      </c>
      <c r="AZ212" s="160">
        <f t="shared" si="1284"/>
        <v>0</v>
      </c>
      <c r="BA212" s="159">
        <v>0</v>
      </c>
      <c r="BB212" s="159">
        <v>0</v>
      </c>
      <c r="BC212" s="160">
        <f t="shared" si="1285"/>
        <v>0</v>
      </c>
      <c r="BD212" s="159">
        <v>0</v>
      </c>
      <c r="BE212" s="159">
        <v>0</v>
      </c>
      <c r="BF212" s="160">
        <f t="shared" si="1286"/>
        <v>0</v>
      </c>
      <c r="BG212" s="159">
        <f t="shared" si="1315"/>
        <v>0</v>
      </c>
      <c r="BH212" s="159">
        <f t="shared" si="1287"/>
        <v>0</v>
      </c>
      <c r="BI212" s="160">
        <f t="shared" si="1288"/>
        <v>0</v>
      </c>
      <c r="BJ212" s="159">
        <v>0</v>
      </c>
      <c r="BK212" s="159">
        <v>0</v>
      </c>
      <c r="BL212" s="160">
        <f t="shared" si="1289"/>
        <v>0</v>
      </c>
      <c r="BM212" s="159">
        <v>0</v>
      </c>
      <c r="BN212" s="159">
        <v>0</v>
      </c>
      <c r="BO212" s="160">
        <f t="shared" si="1290"/>
        <v>0</v>
      </c>
      <c r="BP212" s="159">
        <f t="shared" si="1316"/>
        <v>0</v>
      </c>
      <c r="BQ212" s="159">
        <f t="shared" si="1291"/>
        <v>0</v>
      </c>
      <c r="BR212" s="160">
        <f t="shared" si="1292"/>
        <v>0</v>
      </c>
      <c r="BS212" s="159">
        <v>0</v>
      </c>
      <c r="BT212" s="159">
        <v>0</v>
      </c>
      <c r="BU212" s="160">
        <f t="shared" si="1293"/>
        <v>0</v>
      </c>
      <c r="BV212" s="159">
        <v>0</v>
      </c>
      <c r="BW212" s="159">
        <v>0</v>
      </c>
      <c r="BX212" s="160">
        <f t="shared" si="1294"/>
        <v>0</v>
      </c>
      <c r="BY212" s="159">
        <f t="shared" si="1317"/>
        <v>0</v>
      </c>
      <c r="BZ212" s="159">
        <f t="shared" si="1295"/>
        <v>0</v>
      </c>
      <c r="CA212" s="160">
        <f t="shared" si="1296"/>
        <v>0</v>
      </c>
      <c r="CB212" s="159">
        <v>0</v>
      </c>
      <c r="CC212" s="159">
        <v>0</v>
      </c>
      <c r="CD212" s="160">
        <f t="shared" si="1297"/>
        <v>0</v>
      </c>
      <c r="CE212" s="159">
        <v>0</v>
      </c>
      <c r="CF212" s="159">
        <v>0</v>
      </c>
      <c r="CG212" s="160">
        <f t="shared" si="1298"/>
        <v>0</v>
      </c>
      <c r="CH212" s="159">
        <f t="shared" si="1318"/>
        <v>0</v>
      </c>
      <c r="CI212" s="159">
        <f t="shared" si="1299"/>
        <v>0</v>
      </c>
      <c r="CJ212" s="160">
        <f t="shared" si="1300"/>
        <v>0</v>
      </c>
      <c r="CK212" s="159">
        <v>0</v>
      </c>
      <c r="CL212" s="159">
        <v>0</v>
      </c>
      <c r="CM212" s="160">
        <f t="shared" si="1301"/>
        <v>0</v>
      </c>
      <c r="CN212" s="159">
        <v>0</v>
      </c>
      <c r="CO212" s="159">
        <v>0</v>
      </c>
      <c r="CP212" s="160">
        <f t="shared" si="1302"/>
        <v>0</v>
      </c>
      <c r="CQ212" s="159">
        <f t="shared" si="1319"/>
        <v>0</v>
      </c>
      <c r="CR212" s="159">
        <f t="shared" si="1303"/>
        <v>0</v>
      </c>
      <c r="CS212" s="160">
        <f t="shared" si="1304"/>
        <v>0</v>
      </c>
      <c r="CT212" s="211"/>
      <c r="CU212" s="226">
        <f t="shared" si="1320"/>
        <v>0</v>
      </c>
      <c r="CV212" s="227">
        <f t="shared" si="1305"/>
        <v>0</v>
      </c>
      <c r="CW212" s="211"/>
      <c r="CX212" s="246"/>
      <c r="CY212" s="247"/>
    </row>
    <row r="213" spans="1:103" ht="15.75" hidden="1" customHeight="1">
      <c r="A213" s="138"/>
      <c r="B213" s="149"/>
      <c r="C213" s="288"/>
      <c r="D213" s="158">
        <f t="shared" si="1265"/>
        <v>0</v>
      </c>
      <c r="E213" s="159">
        <f t="shared" si="1306"/>
        <v>0</v>
      </c>
      <c r="F213" s="160">
        <f t="shared" si="1307"/>
        <v>0</v>
      </c>
      <c r="G213" s="161"/>
      <c r="H213" s="159">
        <f t="shared" si="1308"/>
        <v>0</v>
      </c>
      <c r="I213" s="159">
        <f t="shared" si="1309"/>
        <v>0</v>
      </c>
      <c r="J213" s="160">
        <f t="shared" si="1266"/>
        <v>0</v>
      </c>
      <c r="K213" s="159">
        <f t="shared" si="1267"/>
        <v>0</v>
      </c>
      <c r="L213" s="291">
        <f t="shared" si="1310"/>
        <v>0</v>
      </c>
      <c r="M213" s="160">
        <f t="shared" si="1268"/>
        <v>0</v>
      </c>
      <c r="N213" s="159">
        <v>0</v>
      </c>
      <c r="O213" s="159">
        <v>0</v>
      </c>
      <c r="P213" s="160">
        <f t="shared" si="1269"/>
        <v>0</v>
      </c>
      <c r="Q213" s="291">
        <v>0</v>
      </c>
      <c r="R213" s="291">
        <v>0</v>
      </c>
      <c r="S213" s="160">
        <f t="shared" si="1270"/>
        <v>0</v>
      </c>
      <c r="T213" s="159">
        <f t="shared" si="1311"/>
        <v>0</v>
      </c>
      <c r="U213" s="159">
        <f t="shared" si="1271"/>
        <v>0</v>
      </c>
      <c r="V213" s="160">
        <f t="shared" si="1272"/>
        <v>0</v>
      </c>
      <c r="W213" s="593">
        <f t="shared" si="1060"/>
        <v>0</v>
      </c>
      <c r="X213" s="593">
        <f t="shared" si="1061"/>
        <v>0</v>
      </c>
      <c r="Y213" s="593">
        <f t="shared" si="1062"/>
        <v>0</v>
      </c>
      <c r="Z213" s="159">
        <v>0</v>
      </c>
      <c r="AA213" s="159">
        <v>0</v>
      </c>
      <c r="AB213" s="160">
        <f t="shared" si="1273"/>
        <v>0</v>
      </c>
      <c r="AC213" s="159">
        <v>0</v>
      </c>
      <c r="AD213" s="159">
        <v>0</v>
      </c>
      <c r="AE213" s="160">
        <f t="shared" si="1274"/>
        <v>0</v>
      </c>
      <c r="AF213" s="159">
        <f t="shared" si="1312"/>
        <v>0</v>
      </c>
      <c r="AG213" s="159">
        <f t="shared" si="1275"/>
        <v>0</v>
      </c>
      <c r="AH213" s="160">
        <f t="shared" si="1276"/>
        <v>0</v>
      </c>
      <c r="AI213" s="159">
        <v>0</v>
      </c>
      <c r="AJ213" s="159">
        <v>0</v>
      </c>
      <c r="AK213" s="160">
        <f t="shared" si="1277"/>
        <v>0</v>
      </c>
      <c r="AL213" s="159">
        <v>0</v>
      </c>
      <c r="AM213" s="159">
        <v>0</v>
      </c>
      <c r="AN213" s="160">
        <f t="shared" si="1278"/>
        <v>0</v>
      </c>
      <c r="AO213" s="159">
        <f t="shared" si="1313"/>
        <v>0</v>
      </c>
      <c r="AP213" s="159">
        <f t="shared" si="1279"/>
        <v>0</v>
      </c>
      <c r="AQ213" s="160">
        <f t="shared" si="1280"/>
        <v>0</v>
      </c>
      <c r="AR213" s="159">
        <v>0</v>
      </c>
      <c r="AS213" s="159">
        <v>0</v>
      </c>
      <c r="AT213" s="160">
        <f t="shared" si="1281"/>
        <v>0</v>
      </c>
      <c r="AU213" s="159">
        <v>0</v>
      </c>
      <c r="AV213" s="159">
        <v>0</v>
      </c>
      <c r="AW213" s="160">
        <f t="shared" si="1282"/>
        <v>0</v>
      </c>
      <c r="AX213" s="159">
        <f t="shared" si="1314"/>
        <v>0</v>
      </c>
      <c r="AY213" s="159">
        <f t="shared" si="1283"/>
        <v>0</v>
      </c>
      <c r="AZ213" s="160">
        <f t="shared" si="1284"/>
        <v>0</v>
      </c>
      <c r="BA213" s="159">
        <v>0</v>
      </c>
      <c r="BB213" s="159">
        <v>0</v>
      </c>
      <c r="BC213" s="160">
        <f t="shared" si="1285"/>
        <v>0</v>
      </c>
      <c r="BD213" s="159">
        <v>0</v>
      </c>
      <c r="BE213" s="159">
        <v>0</v>
      </c>
      <c r="BF213" s="160">
        <f t="shared" si="1286"/>
        <v>0</v>
      </c>
      <c r="BG213" s="159">
        <f t="shared" si="1315"/>
        <v>0</v>
      </c>
      <c r="BH213" s="159">
        <f t="shared" si="1287"/>
        <v>0</v>
      </c>
      <c r="BI213" s="160">
        <f t="shared" si="1288"/>
        <v>0</v>
      </c>
      <c r="BJ213" s="159">
        <v>0</v>
      </c>
      <c r="BK213" s="159">
        <v>0</v>
      </c>
      <c r="BL213" s="160">
        <f t="shared" si="1289"/>
        <v>0</v>
      </c>
      <c r="BM213" s="159">
        <v>0</v>
      </c>
      <c r="BN213" s="159">
        <v>0</v>
      </c>
      <c r="BO213" s="160">
        <f t="shared" si="1290"/>
        <v>0</v>
      </c>
      <c r="BP213" s="159">
        <f t="shared" si="1316"/>
        <v>0</v>
      </c>
      <c r="BQ213" s="159">
        <f t="shared" si="1291"/>
        <v>0</v>
      </c>
      <c r="BR213" s="160">
        <f t="shared" si="1292"/>
        <v>0</v>
      </c>
      <c r="BS213" s="159">
        <v>0</v>
      </c>
      <c r="BT213" s="159">
        <v>0</v>
      </c>
      <c r="BU213" s="160">
        <f t="shared" si="1293"/>
        <v>0</v>
      </c>
      <c r="BV213" s="159">
        <v>0</v>
      </c>
      <c r="BW213" s="159">
        <v>0</v>
      </c>
      <c r="BX213" s="160">
        <f t="shared" si="1294"/>
        <v>0</v>
      </c>
      <c r="BY213" s="159">
        <f t="shared" si="1317"/>
        <v>0</v>
      </c>
      <c r="BZ213" s="159">
        <f t="shared" si="1295"/>
        <v>0</v>
      </c>
      <c r="CA213" s="160">
        <f t="shared" si="1296"/>
        <v>0</v>
      </c>
      <c r="CB213" s="159">
        <v>0</v>
      </c>
      <c r="CC213" s="159">
        <v>0</v>
      </c>
      <c r="CD213" s="160">
        <f t="shared" si="1297"/>
        <v>0</v>
      </c>
      <c r="CE213" s="159">
        <v>0</v>
      </c>
      <c r="CF213" s="159">
        <v>0</v>
      </c>
      <c r="CG213" s="160">
        <f t="shared" si="1298"/>
        <v>0</v>
      </c>
      <c r="CH213" s="159">
        <f t="shared" si="1318"/>
        <v>0</v>
      </c>
      <c r="CI213" s="159">
        <f t="shared" si="1299"/>
        <v>0</v>
      </c>
      <c r="CJ213" s="160">
        <f t="shared" si="1300"/>
        <v>0</v>
      </c>
      <c r="CK213" s="159">
        <v>0</v>
      </c>
      <c r="CL213" s="159">
        <v>0</v>
      </c>
      <c r="CM213" s="160">
        <f t="shared" si="1301"/>
        <v>0</v>
      </c>
      <c r="CN213" s="159">
        <v>0</v>
      </c>
      <c r="CO213" s="159">
        <v>0</v>
      </c>
      <c r="CP213" s="160">
        <f t="shared" si="1302"/>
        <v>0</v>
      </c>
      <c r="CQ213" s="159">
        <f t="shared" si="1319"/>
        <v>0</v>
      </c>
      <c r="CR213" s="159">
        <f t="shared" si="1303"/>
        <v>0</v>
      </c>
      <c r="CS213" s="160">
        <f t="shared" si="1304"/>
        <v>0</v>
      </c>
      <c r="CT213" s="211"/>
      <c r="CU213" s="226">
        <f t="shared" si="1320"/>
        <v>0</v>
      </c>
      <c r="CV213" s="227">
        <f t="shared" si="1305"/>
        <v>0</v>
      </c>
      <c r="CW213" s="211"/>
      <c r="CX213" s="246"/>
      <c r="CY213" s="247"/>
    </row>
    <row r="214" spans="1:103" ht="15.75" customHeight="1" thickBot="1">
      <c r="A214" s="138"/>
      <c r="B214" s="162"/>
      <c r="C214" s="163"/>
      <c r="D214" s="164">
        <f t="shared" si="1265"/>
        <v>0</v>
      </c>
      <c r="E214" s="165">
        <f t="shared" si="1306"/>
        <v>0</v>
      </c>
      <c r="F214" s="166">
        <f t="shared" si="1307"/>
        <v>0</v>
      </c>
      <c r="G214" s="167"/>
      <c r="H214" s="165">
        <f t="shared" si="1308"/>
        <v>0</v>
      </c>
      <c r="I214" s="165">
        <f t="shared" si="1309"/>
        <v>0</v>
      </c>
      <c r="J214" s="166">
        <f t="shared" si="1266"/>
        <v>0</v>
      </c>
      <c r="K214" s="165">
        <f t="shared" si="1267"/>
        <v>0</v>
      </c>
      <c r="L214" s="820">
        <f t="shared" si="1310"/>
        <v>0</v>
      </c>
      <c r="M214" s="166">
        <f t="shared" si="1268"/>
        <v>0</v>
      </c>
      <c r="N214" s="164">
        <v>0</v>
      </c>
      <c r="O214" s="165">
        <v>0</v>
      </c>
      <c r="P214" s="166">
        <f t="shared" si="1269"/>
        <v>0</v>
      </c>
      <c r="Q214" s="788">
        <v>0</v>
      </c>
      <c r="R214" s="789">
        <v>0</v>
      </c>
      <c r="S214" s="166">
        <f t="shared" si="1270"/>
        <v>0</v>
      </c>
      <c r="T214" s="200">
        <f t="shared" si="1311"/>
        <v>0</v>
      </c>
      <c r="U214" s="200">
        <f t="shared" si="1271"/>
        <v>0</v>
      </c>
      <c r="V214" s="201">
        <f t="shared" si="1272"/>
        <v>0</v>
      </c>
      <c r="W214" s="593">
        <f t="shared" si="1060"/>
        <v>0</v>
      </c>
      <c r="X214" s="593">
        <f t="shared" si="1061"/>
        <v>0</v>
      </c>
      <c r="Y214" s="593">
        <f t="shared" si="1062"/>
        <v>0</v>
      </c>
      <c r="Z214" s="164">
        <v>0</v>
      </c>
      <c r="AA214" s="165">
        <v>0</v>
      </c>
      <c r="AB214" s="166">
        <f t="shared" si="1273"/>
        <v>0</v>
      </c>
      <c r="AC214" s="198">
        <v>0</v>
      </c>
      <c r="AD214" s="199">
        <v>0</v>
      </c>
      <c r="AE214" s="166">
        <f t="shared" si="1274"/>
        <v>0</v>
      </c>
      <c r="AF214" s="200">
        <f t="shared" si="1312"/>
        <v>0</v>
      </c>
      <c r="AG214" s="200">
        <f t="shared" si="1275"/>
        <v>0</v>
      </c>
      <c r="AH214" s="201">
        <f t="shared" si="1276"/>
        <v>0</v>
      </c>
      <c r="AI214" s="164">
        <v>0</v>
      </c>
      <c r="AJ214" s="165">
        <v>0</v>
      </c>
      <c r="AK214" s="166">
        <f t="shared" si="1277"/>
        <v>0</v>
      </c>
      <c r="AL214" s="198">
        <v>0</v>
      </c>
      <c r="AM214" s="199">
        <v>0</v>
      </c>
      <c r="AN214" s="166">
        <f t="shared" si="1278"/>
        <v>0</v>
      </c>
      <c r="AO214" s="200">
        <f t="shared" si="1313"/>
        <v>0</v>
      </c>
      <c r="AP214" s="200">
        <f t="shared" si="1279"/>
        <v>0</v>
      </c>
      <c r="AQ214" s="201">
        <f t="shared" si="1280"/>
        <v>0</v>
      </c>
      <c r="AR214" s="164">
        <v>0</v>
      </c>
      <c r="AS214" s="165">
        <v>0</v>
      </c>
      <c r="AT214" s="166">
        <f t="shared" si="1281"/>
        <v>0</v>
      </c>
      <c r="AU214" s="198">
        <v>0</v>
      </c>
      <c r="AV214" s="199">
        <v>0</v>
      </c>
      <c r="AW214" s="166">
        <f t="shared" si="1282"/>
        <v>0</v>
      </c>
      <c r="AX214" s="200">
        <f t="shared" si="1314"/>
        <v>0</v>
      </c>
      <c r="AY214" s="200">
        <f t="shared" si="1283"/>
        <v>0</v>
      </c>
      <c r="AZ214" s="201">
        <f t="shared" si="1284"/>
        <v>0</v>
      </c>
      <c r="BA214" s="164">
        <v>0</v>
      </c>
      <c r="BB214" s="165">
        <v>0</v>
      </c>
      <c r="BC214" s="166">
        <f t="shared" si="1285"/>
        <v>0</v>
      </c>
      <c r="BD214" s="198">
        <v>0</v>
      </c>
      <c r="BE214" s="199">
        <v>0</v>
      </c>
      <c r="BF214" s="166">
        <f t="shared" si="1286"/>
        <v>0</v>
      </c>
      <c r="BG214" s="200">
        <f t="shared" si="1315"/>
        <v>0</v>
      </c>
      <c r="BH214" s="200">
        <f t="shared" si="1287"/>
        <v>0</v>
      </c>
      <c r="BI214" s="201">
        <f t="shared" si="1288"/>
        <v>0</v>
      </c>
      <c r="BJ214" s="164">
        <v>0</v>
      </c>
      <c r="BK214" s="165">
        <v>0</v>
      </c>
      <c r="BL214" s="166">
        <f t="shared" si="1289"/>
        <v>0</v>
      </c>
      <c r="BM214" s="198">
        <v>0</v>
      </c>
      <c r="BN214" s="199">
        <v>0</v>
      </c>
      <c r="BO214" s="166">
        <f t="shared" si="1290"/>
        <v>0</v>
      </c>
      <c r="BP214" s="200">
        <f t="shared" si="1316"/>
        <v>0</v>
      </c>
      <c r="BQ214" s="200">
        <f t="shared" si="1291"/>
        <v>0</v>
      </c>
      <c r="BR214" s="201">
        <f t="shared" si="1292"/>
        <v>0</v>
      </c>
      <c r="BS214" s="164">
        <v>0</v>
      </c>
      <c r="BT214" s="165">
        <v>0</v>
      </c>
      <c r="BU214" s="166">
        <f t="shared" si="1293"/>
        <v>0</v>
      </c>
      <c r="BV214" s="198">
        <v>0</v>
      </c>
      <c r="BW214" s="199">
        <v>0</v>
      </c>
      <c r="BX214" s="166">
        <f t="shared" si="1294"/>
        <v>0</v>
      </c>
      <c r="BY214" s="200">
        <f t="shared" si="1317"/>
        <v>0</v>
      </c>
      <c r="BZ214" s="200">
        <f t="shared" si="1295"/>
        <v>0</v>
      </c>
      <c r="CA214" s="201">
        <f t="shared" si="1296"/>
        <v>0</v>
      </c>
      <c r="CB214" s="164">
        <v>0</v>
      </c>
      <c r="CC214" s="165">
        <v>0</v>
      </c>
      <c r="CD214" s="166">
        <f t="shared" si="1297"/>
        <v>0</v>
      </c>
      <c r="CE214" s="198">
        <v>0</v>
      </c>
      <c r="CF214" s="199">
        <v>0</v>
      </c>
      <c r="CG214" s="166">
        <f t="shared" si="1298"/>
        <v>0</v>
      </c>
      <c r="CH214" s="200">
        <f t="shared" si="1318"/>
        <v>0</v>
      </c>
      <c r="CI214" s="200">
        <f t="shared" si="1299"/>
        <v>0</v>
      </c>
      <c r="CJ214" s="201">
        <f t="shared" si="1300"/>
        <v>0</v>
      </c>
      <c r="CK214" s="164">
        <v>0</v>
      </c>
      <c r="CL214" s="165">
        <v>0</v>
      </c>
      <c r="CM214" s="166">
        <f t="shared" si="1301"/>
        <v>0</v>
      </c>
      <c r="CN214" s="198">
        <v>0</v>
      </c>
      <c r="CO214" s="199">
        <v>0</v>
      </c>
      <c r="CP214" s="166">
        <f t="shared" si="1302"/>
        <v>0</v>
      </c>
      <c r="CQ214" s="200">
        <f t="shared" si="1319"/>
        <v>0</v>
      </c>
      <c r="CR214" s="200">
        <f t="shared" si="1303"/>
        <v>0</v>
      </c>
      <c r="CS214" s="201">
        <f t="shared" si="1304"/>
        <v>0</v>
      </c>
      <c r="CT214" s="196"/>
      <c r="CU214" s="233">
        <f t="shared" si="1320"/>
        <v>0</v>
      </c>
      <c r="CV214" s="234">
        <f t="shared" si="1305"/>
        <v>0</v>
      </c>
      <c r="CW214" s="232"/>
      <c r="CX214" s="235"/>
      <c r="CY214" s="236"/>
    </row>
    <row r="215" spans="1:103" ht="15.75" customHeight="1" thickBot="1">
      <c r="A215" s="139"/>
      <c r="B215" s="186"/>
      <c r="C215" s="187"/>
      <c r="D215" s="183"/>
      <c r="E215" s="183"/>
      <c r="F215" s="183"/>
      <c r="G215" s="184"/>
      <c r="H215" s="183"/>
      <c r="I215" s="183"/>
      <c r="J215" s="183"/>
      <c r="K215" s="183"/>
      <c r="L215" s="791"/>
      <c r="M215" s="183"/>
      <c r="N215" s="183"/>
      <c r="O215" s="183"/>
      <c r="P215" s="183"/>
      <c r="Q215" s="791"/>
      <c r="R215" s="791"/>
      <c r="S215" s="183"/>
      <c r="T215" s="203"/>
      <c r="U215" s="203"/>
      <c r="V215" s="187"/>
      <c r="W215" s="593">
        <f t="shared" si="1060"/>
        <v>0</v>
      </c>
      <c r="X215" s="593">
        <f t="shared" si="1061"/>
        <v>0</v>
      </c>
      <c r="Y215" s="593">
        <f t="shared" si="1062"/>
        <v>0</v>
      </c>
      <c r="Z215" s="183"/>
      <c r="AA215" s="183"/>
      <c r="AB215" s="183"/>
      <c r="AC215" s="183"/>
      <c r="AD215" s="183"/>
      <c r="AE215" s="183"/>
      <c r="AF215" s="203"/>
      <c r="AG215" s="203"/>
      <c r="AH215" s="187"/>
      <c r="AI215" s="183"/>
      <c r="AJ215" s="183"/>
      <c r="AK215" s="183"/>
      <c r="AL215" s="183"/>
      <c r="AM215" s="183"/>
      <c r="AN215" s="183"/>
      <c r="AO215" s="203"/>
      <c r="AP215" s="203"/>
      <c r="AQ215" s="187"/>
      <c r="AR215" s="183"/>
      <c r="AS215" s="183"/>
      <c r="AT215" s="183"/>
      <c r="AU215" s="183"/>
      <c r="AV215" s="183"/>
      <c r="AW215" s="183"/>
      <c r="AX215" s="203"/>
      <c r="AY215" s="203"/>
      <c r="AZ215" s="187"/>
      <c r="BA215" s="183"/>
      <c r="BB215" s="183"/>
      <c r="BC215" s="183"/>
      <c r="BD215" s="183"/>
      <c r="BE215" s="183"/>
      <c r="BF215" s="183"/>
      <c r="BG215" s="203"/>
      <c r="BH215" s="203"/>
      <c r="BI215" s="187"/>
      <c r="BJ215" s="183"/>
      <c r="BK215" s="183"/>
      <c r="BL215" s="183"/>
      <c r="BM215" s="183"/>
      <c r="BN215" s="183"/>
      <c r="BO215" s="183"/>
      <c r="BP215" s="203"/>
      <c r="BQ215" s="203"/>
      <c r="BR215" s="187"/>
      <c r="BS215" s="183"/>
      <c r="BT215" s="183"/>
      <c r="BU215" s="183"/>
      <c r="BV215" s="183"/>
      <c r="BW215" s="183"/>
      <c r="BX215" s="183"/>
      <c r="BY215" s="203"/>
      <c r="BZ215" s="203"/>
      <c r="CA215" s="187"/>
      <c r="CB215" s="183"/>
      <c r="CC215" s="183"/>
      <c r="CD215" s="183"/>
      <c r="CE215" s="183"/>
      <c r="CF215" s="183"/>
      <c r="CG215" s="183"/>
      <c r="CH215" s="203"/>
      <c r="CI215" s="203"/>
      <c r="CJ215" s="187"/>
      <c r="CK215" s="183"/>
      <c r="CL215" s="183"/>
      <c r="CM215" s="183"/>
      <c r="CN215" s="183"/>
      <c r="CO215" s="183"/>
      <c r="CP215" s="183"/>
      <c r="CQ215" s="203"/>
      <c r="CR215" s="203"/>
      <c r="CS215" s="187"/>
      <c r="CT215" s="139"/>
      <c r="CU215" s="183"/>
      <c r="CV215" s="187"/>
      <c r="CW215" s="139"/>
      <c r="CX215" s="242"/>
      <c r="CY215" s="242"/>
    </row>
    <row r="216" spans="1:103" ht="15.75" customHeight="1">
      <c r="A216" s="138"/>
      <c r="B216" s="1065" t="s">
        <v>273</v>
      </c>
      <c r="C216" s="1062" t="s">
        <v>274</v>
      </c>
      <c r="D216" s="1009" t="str">
        <f>AFEstatPref</f>
        <v>Historical</v>
      </c>
      <c r="E216" s="1010"/>
      <c r="F216" s="1011"/>
      <c r="G216" s="1041" t="str">
        <f>AFEstatSlc</f>
        <v>Proposed Original</v>
      </c>
      <c r="H216" s="1015"/>
      <c r="I216" s="1015"/>
      <c r="J216" s="1042"/>
      <c r="K216" s="1020" t="s">
        <v>275</v>
      </c>
      <c r="L216" s="1020"/>
      <c r="M216" s="1039"/>
      <c r="N216" s="1009" t="str">
        <f>AFEstatPref</f>
        <v>Historical</v>
      </c>
      <c r="O216" s="1010"/>
      <c r="P216" s="1011"/>
      <c r="Q216" s="1015" t="str">
        <f>AFEstatSlc</f>
        <v>Proposed Original</v>
      </c>
      <c r="R216" s="1015"/>
      <c r="S216" s="1016"/>
      <c r="T216" s="1019" t="s">
        <v>275</v>
      </c>
      <c r="U216" s="1020"/>
      <c r="V216" s="1021"/>
      <c r="W216" s="593">
        <f t="shared" si="1060"/>
        <v>0</v>
      </c>
      <c r="X216" s="593">
        <f t="shared" si="1061"/>
        <v>0</v>
      </c>
      <c r="Y216" s="593">
        <f t="shared" si="1062"/>
        <v>0</v>
      </c>
      <c r="Z216" s="1009" t="str">
        <f>AFEstatPref</f>
        <v>Historical</v>
      </c>
      <c r="AA216" s="1010"/>
      <c r="AB216" s="1011"/>
      <c r="AC216" s="1015" t="str">
        <f>AFEstatSlc</f>
        <v>Proposed Original</v>
      </c>
      <c r="AD216" s="1015"/>
      <c r="AE216" s="1016"/>
      <c r="AF216" s="1019" t="s">
        <v>275</v>
      </c>
      <c r="AG216" s="1020"/>
      <c r="AH216" s="1021"/>
      <c r="AI216" s="1009" t="str">
        <f>AFEstatPref</f>
        <v>Historical</v>
      </c>
      <c r="AJ216" s="1010"/>
      <c r="AK216" s="1011"/>
      <c r="AL216" s="1015" t="str">
        <f>AFEstatSlc</f>
        <v>Proposed Original</v>
      </c>
      <c r="AM216" s="1015"/>
      <c r="AN216" s="1016"/>
      <c r="AO216" s="1019" t="s">
        <v>275</v>
      </c>
      <c r="AP216" s="1020"/>
      <c r="AQ216" s="1021"/>
      <c r="AR216" s="1009" t="str">
        <f>AFEstatPref</f>
        <v>Historical</v>
      </c>
      <c r="AS216" s="1010"/>
      <c r="AT216" s="1011"/>
      <c r="AU216" s="1015" t="str">
        <f>AFEstatSlc</f>
        <v>Proposed Original</v>
      </c>
      <c r="AV216" s="1015"/>
      <c r="AW216" s="1016"/>
      <c r="AX216" s="1019" t="s">
        <v>275</v>
      </c>
      <c r="AY216" s="1020"/>
      <c r="AZ216" s="1021"/>
      <c r="BA216" s="1009" t="str">
        <f>AFEstatPref</f>
        <v>Historical</v>
      </c>
      <c r="BB216" s="1010"/>
      <c r="BC216" s="1011"/>
      <c r="BD216" s="1015" t="str">
        <f>AFEstatSlc</f>
        <v>Proposed Original</v>
      </c>
      <c r="BE216" s="1015"/>
      <c r="BF216" s="1016"/>
      <c r="BG216" s="1019" t="s">
        <v>275</v>
      </c>
      <c r="BH216" s="1020"/>
      <c r="BI216" s="1021"/>
      <c r="BJ216" s="1009" t="str">
        <f>AFEstatPref</f>
        <v>Historical</v>
      </c>
      <c r="BK216" s="1010"/>
      <c r="BL216" s="1011"/>
      <c r="BM216" s="1015" t="str">
        <f>AFEstatSlc</f>
        <v>Proposed Original</v>
      </c>
      <c r="BN216" s="1015"/>
      <c r="BO216" s="1016"/>
      <c r="BP216" s="1019" t="s">
        <v>275</v>
      </c>
      <c r="BQ216" s="1020"/>
      <c r="BR216" s="1021"/>
      <c r="BS216" s="1009" t="str">
        <f>AFEstatPref</f>
        <v>Historical</v>
      </c>
      <c r="BT216" s="1010"/>
      <c r="BU216" s="1011"/>
      <c r="BV216" s="1015" t="str">
        <f>AFEstatSlc</f>
        <v>Proposed Original</v>
      </c>
      <c r="BW216" s="1015"/>
      <c r="BX216" s="1016"/>
      <c r="BY216" s="1019" t="s">
        <v>275</v>
      </c>
      <c r="BZ216" s="1020"/>
      <c r="CA216" s="1021"/>
      <c r="CB216" s="1009" t="str">
        <f>AFEstatPref</f>
        <v>Historical</v>
      </c>
      <c r="CC216" s="1010"/>
      <c r="CD216" s="1011"/>
      <c r="CE216" s="1015" t="str">
        <f>AFEstatSlc</f>
        <v>Proposed Original</v>
      </c>
      <c r="CF216" s="1015"/>
      <c r="CG216" s="1016"/>
      <c r="CH216" s="1019" t="s">
        <v>275</v>
      </c>
      <c r="CI216" s="1020"/>
      <c r="CJ216" s="1021"/>
      <c r="CK216" s="1009" t="str">
        <f>AFEstatPref</f>
        <v>Historical</v>
      </c>
      <c r="CL216" s="1010"/>
      <c r="CM216" s="1011"/>
      <c r="CN216" s="1015" t="str">
        <f>AFEstatSlc</f>
        <v>Proposed Original</v>
      </c>
      <c r="CO216" s="1015"/>
      <c r="CP216" s="1016"/>
      <c r="CQ216" s="1019" t="s">
        <v>275</v>
      </c>
      <c r="CR216" s="1020"/>
      <c r="CS216" s="1021"/>
      <c r="CT216" s="214"/>
      <c r="CU216" s="1051" t="s">
        <v>276</v>
      </c>
      <c r="CV216" s="1052"/>
      <c r="CW216" s="214"/>
      <c r="CX216" s="1058" t="s">
        <v>277</v>
      </c>
      <c r="CY216" s="1055" t="s">
        <v>278</v>
      </c>
    </row>
    <row r="217" spans="1:103" ht="15.75" customHeight="1" thickBot="1">
      <c r="A217" s="139"/>
      <c r="B217" s="1059"/>
      <c r="C217" s="1063"/>
      <c r="D217" s="1012"/>
      <c r="E217" s="1013"/>
      <c r="F217" s="1014"/>
      <c r="G217" s="1043"/>
      <c r="H217" s="1017"/>
      <c r="I217" s="1017"/>
      <c r="J217" s="1044"/>
      <c r="K217" s="1023"/>
      <c r="L217" s="1023"/>
      <c r="M217" s="1040"/>
      <c r="N217" s="1012"/>
      <c r="O217" s="1013"/>
      <c r="P217" s="1014"/>
      <c r="Q217" s="1017"/>
      <c r="R217" s="1017"/>
      <c r="S217" s="1018"/>
      <c r="T217" s="1022"/>
      <c r="U217" s="1023"/>
      <c r="V217" s="1024"/>
      <c r="W217" s="593">
        <f t="shared" si="1060"/>
        <v>0</v>
      </c>
      <c r="X217" s="593">
        <f t="shared" si="1061"/>
        <v>0</v>
      </c>
      <c r="Y217" s="593">
        <f t="shared" si="1062"/>
        <v>0</v>
      </c>
      <c r="Z217" s="1012"/>
      <c r="AA217" s="1013"/>
      <c r="AB217" s="1014"/>
      <c r="AC217" s="1017"/>
      <c r="AD217" s="1017"/>
      <c r="AE217" s="1018"/>
      <c r="AF217" s="1022"/>
      <c r="AG217" s="1023"/>
      <c r="AH217" s="1024"/>
      <c r="AI217" s="1012"/>
      <c r="AJ217" s="1013"/>
      <c r="AK217" s="1014"/>
      <c r="AL217" s="1017"/>
      <c r="AM217" s="1017"/>
      <c r="AN217" s="1018"/>
      <c r="AO217" s="1022"/>
      <c r="AP217" s="1023"/>
      <c r="AQ217" s="1024"/>
      <c r="AR217" s="1012"/>
      <c r="AS217" s="1013"/>
      <c r="AT217" s="1014"/>
      <c r="AU217" s="1017"/>
      <c r="AV217" s="1017"/>
      <c r="AW217" s="1018"/>
      <c r="AX217" s="1022"/>
      <c r="AY217" s="1023"/>
      <c r="AZ217" s="1024"/>
      <c r="BA217" s="1012"/>
      <c r="BB217" s="1013"/>
      <c r="BC217" s="1014"/>
      <c r="BD217" s="1017"/>
      <c r="BE217" s="1017"/>
      <c r="BF217" s="1018"/>
      <c r="BG217" s="1022"/>
      <c r="BH217" s="1023"/>
      <c r="BI217" s="1024"/>
      <c r="BJ217" s="1012"/>
      <c r="BK217" s="1013"/>
      <c r="BL217" s="1014"/>
      <c r="BM217" s="1017"/>
      <c r="BN217" s="1017"/>
      <c r="BO217" s="1018"/>
      <c r="BP217" s="1022"/>
      <c r="BQ217" s="1023"/>
      <c r="BR217" s="1024"/>
      <c r="BS217" s="1012"/>
      <c r="BT217" s="1013"/>
      <c r="BU217" s="1014"/>
      <c r="BV217" s="1017"/>
      <c r="BW217" s="1017"/>
      <c r="BX217" s="1018"/>
      <c r="BY217" s="1022"/>
      <c r="BZ217" s="1023"/>
      <c r="CA217" s="1024"/>
      <c r="CB217" s="1012"/>
      <c r="CC217" s="1013"/>
      <c r="CD217" s="1014"/>
      <c r="CE217" s="1017"/>
      <c r="CF217" s="1017"/>
      <c r="CG217" s="1018"/>
      <c r="CH217" s="1022"/>
      <c r="CI217" s="1023"/>
      <c r="CJ217" s="1024"/>
      <c r="CK217" s="1012"/>
      <c r="CL217" s="1013"/>
      <c r="CM217" s="1014"/>
      <c r="CN217" s="1017"/>
      <c r="CO217" s="1017"/>
      <c r="CP217" s="1018"/>
      <c r="CQ217" s="1022"/>
      <c r="CR217" s="1023"/>
      <c r="CS217" s="1024"/>
      <c r="CT217" s="139"/>
      <c r="CU217" s="215" t="s">
        <v>279</v>
      </c>
      <c r="CV217" s="216" t="s">
        <v>280</v>
      </c>
      <c r="CW217" s="139"/>
      <c r="CX217" s="1059"/>
      <c r="CY217" s="1056"/>
    </row>
    <row r="218" spans="1:103" ht="15.75" customHeight="1">
      <c r="A218" s="138"/>
      <c r="B218" s="149">
        <v>21</v>
      </c>
      <c r="C218" s="150" t="s">
        <v>304</v>
      </c>
      <c r="D218" s="151" t="s">
        <v>283</v>
      </c>
      <c r="E218" s="152" t="s">
        <v>284</v>
      </c>
      <c r="F218" s="153">
        <f>SUM(F219:F226)</f>
        <v>0</v>
      </c>
      <c r="G218" s="154" t="s">
        <v>285</v>
      </c>
      <c r="H218" s="152" t="s">
        <v>283</v>
      </c>
      <c r="I218" s="152" t="s">
        <v>284</v>
      </c>
      <c r="J218" s="153">
        <f>SUM(J219:J226)</f>
        <v>38664.086235489223</v>
      </c>
      <c r="K218" s="151" t="s">
        <v>283</v>
      </c>
      <c r="L218" s="787" t="s">
        <v>284</v>
      </c>
      <c r="M218" s="153">
        <f>SUM(M219:M226)</f>
        <v>38010.976670700547</v>
      </c>
      <c r="N218" s="151" t="s">
        <v>283</v>
      </c>
      <c r="O218" s="152" t="s">
        <v>284</v>
      </c>
      <c r="P218" s="153">
        <f>SUM(P219:P226)</f>
        <v>0</v>
      </c>
      <c r="Q218" s="787" t="s">
        <v>283</v>
      </c>
      <c r="R218" s="787" t="s">
        <v>284</v>
      </c>
      <c r="S218" s="153">
        <f>SUM(S219:S226)</f>
        <v>6444.0143725815369</v>
      </c>
      <c r="T218" s="204" t="s">
        <v>283</v>
      </c>
      <c r="U218" s="205" t="s">
        <v>284</v>
      </c>
      <c r="V218" s="153">
        <f>SUM(V219:V226)</f>
        <v>6335.1627784500924</v>
      </c>
      <c r="W218" s="593">
        <f t="shared" si="1060"/>
        <v>0</v>
      </c>
      <c r="X218" s="593">
        <f t="shared" si="1061"/>
        <v>0</v>
      </c>
      <c r="Y218" s="593">
        <f t="shared" si="1062"/>
        <v>-108.85159413144447</v>
      </c>
      <c r="Z218" s="151" t="s">
        <v>283</v>
      </c>
      <c r="AA218" s="152" t="s">
        <v>284</v>
      </c>
      <c r="AB218" s="153">
        <f>SUM(AB219:AB226)</f>
        <v>0</v>
      </c>
      <c r="AC218" s="152" t="s">
        <v>283</v>
      </c>
      <c r="AD218" s="152" t="s">
        <v>284</v>
      </c>
      <c r="AE218" s="153">
        <f>SUM(AE219:AE226)</f>
        <v>6444.0143725815369</v>
      </c>
      <c r="AF218" s="204" t="s">
        <v>283</v>
      </c>
      <c r="AG218" s="205" t="s">
        <v>284</v>
      </c>
      <c r="AH218" s="153">
        <f>SUM(AH219:AH226)</f>
        <v>6335.1627784500924</v>
      </c>
      <c r="AI218" s="151" t="s">
        <v>283</v>
      </c>
      <c r="AJ218" s="152" t="s">
        <v>284</v>
      </c>
      <c r="AK218" s="153">
        <f>SUM(AK219:AK226)</f>
        <v>0</v>
      </c>
      <c r="AL218" s="152" t="s">
        <v>283</v>
      </c>
      <c r="AM218" s="152" t="s">
        <v>284</v>
      </c>
      <c r="AN218" s="153">
        <f>SUM(AN219:AN226)</f>
        <v>6444.0143725815369</v>
      </c>
      <c r="AO218" s="204" t="s">
        <v>283</v>
      </c>
      <c r="AP218" s="205" t="s">
        <v>284</v>
      </c>
      <c r="AQ218" s="153">
        <f>SUM(AQ219:AQ226)</f>
        <v>6335.1627784500924</v>
      </c>
      <c r="AR218" s="151" t="s">
        <v>283</v>
      </c>
      <c r="AS218" s="152" t="s">
        <v>284</v>
      </c>
      <c r="AT218" s="153">
        <f>SUM(AT219:AT226)</f>
        <v>0</v>
      </c>
      <c r="AU218" s="152" t="s">
        <v>283</v>
      </c>
      <c r="AV218" s="152" t="s">
        <v>284</v>
      </c>
      <c r="AW218" s="153">
        <f>SUM(AW219:AW226)</f>
        <v>6444.0143725815369</v>
      </c>
      <c r="AX218" s="204" t="s">
        <v>283</v>
      </c>
      <c r="AY218" s="205" t="s">
        <v>284</v>
      </c>
      <c r="AZ218" s="153">
        <f>SUM(AZ219:AZ226)</f>
        <v>6335.1627784500924</v>
      </c>
      <c r="BA218" s="151" t="s">
        <v>283</v>
      </c>
      <c r="BB218" s="152" t="s">
        <v>284</v>
      </c>
      <c r="BC218" s="153">
        <f>SUM(BC219:BC226)</f>
        <v>0</v>
      </c>
      <c r="BD218" s="152" t="s">
        <v>283</v>
      </c>
      <c r="BE218" s="152" t="s">
        <v>284</v>
      </c>
      <c r="BF218" s="153">
        <f>SUM(BF219:BF226)</f>
        <v>6444.0143725815369</v>
      </c>
      <c r="BG218" s="204" t="s">
        <v>283</v>
      </c>
      <c r="BH218" s="205" t="s">
        <v>284</v>
      </c>
      <c r="BI218" s="153">
        <f>SUM(BI219:BI226)</f>
        <v>6335.1627784500924</v>
      </c>
      <c r="BJ218" s="151" t="s">
        <v>283</v>
      </c>
      <c r="BK218" s="152" t="s">
        <v>284</v>
      </c>
      <c r="BL218" s="153">
        <f>SUM(BL219:BL226)</f>
        <v>0</v>
      </c>
      <c r="BM218" s="152" t="s">
        <v>283</v>
      </c>
      <c r="BN218" s="152" t="s">
        <v>284</v>
      </c>
      <c r="BO218" s="153">
        <f>SUM(BO219:BO226)</f>
        <v>6444.0143725815369</v>
      </c>
      <c r="BP218" s="204" t="s">
        <v>283</v>
      </c>
      <c r="BQ218" s="205" t="s">
        <v>284</v>
      </c>
      <c r="BR218" s="153">
        <f>SUM(BR219:BR226)</f>
        <v>6335.1627784500924</v>
      </c>
      <c r="BS218" s="151" t="s">
        <v>283</v>
      </c>
      <c r="BT218" s="152" t="s">
        <v>284</v>
      </c>
      <c r="BU218" s="153">
        <f>SUM(BU219:BU226)</f>
        <v>0</v>
      </c>
      <c r="BV218" s="152" t="s">
        <v>283</v>
      </c>
      <c r="BW218" s="152" t="s">
        <v>284</v>
      </c>
      <c r="BX218" s="153">
        <f>SUM(BX219:BX226)</f>
        <v>0</v>
      </c>
      <c r="BY218" s="204" t="s">
        <v>283</v>
      </c>
      <c r="BZ218" s="205" t="s">
        <v>284</v>
      </c>
      <c r="CA218" s="153">
        <f>SUM(CA219:CA226)</f>
        <v>0</v>
      </c>
      <c r="CB218" s="151" t="s">
        <v>283</v>
      </c>
      <c r="CC218" s="152" t="s">
        <v>284</v>
      </c>
      <c r="CD218" s="153">
        <f>SUM(CD219:CD226)</f>
        <v>0</v>
      </c>
      <c r="CE218" s="152" t="s">
        <v>283</v>
      </c>
      <c r="CF218" s="152" t="s">
        <v>284</v>
      </c>
      <c r="CG218" s="153">
        <f>SUM(CG219:CG226)</f>
        <v>0</v>
      </c>
      <c r="CH218" s="204" t="s">
        <v>283</v>
      </c>
      <c r="CI218" s="205" t="s">
        <v>284</v>
      </c>
      <c r="CJ218" s="153">
        <f>SUM(CJ219:CJ226)</f>
        <v>0</v>
      </c>
      <c r="CK218" s="151" t="s">
        <v>283</v>
      </c>
      <c r="CL218" s="152" t="s">
        <v>284</v>
      </c>
      <c r="CM218" s="153">
        <f>SUM(CM219:CM226)</f>
        <v>0</v>
      </c>
      <c r="CN218" s="152" t="s">
        <v>283</v>
      </c>
      <c r="CO218" s="152" t="s">
        <v>284</v>
      </c>
      <c r="CP218" s="153">
        <f>SUM(CP219:CP226)</f>
        <v>0</v>
      </c>
      <c r="CQ218" s="204" t="s">
        <v>283</v>
      </c>
      <c r="CR218" s="205" t="s">
        <v>284</v>
      </c>
      <c r="CS218" s="153">
        <f>SUM(CS219:CS226)</f>
        <v>0</v>
      </c>
      <c r="CT218" s="196"/>
      <c r="CU218" s="221"/>
      <c r="CV218" s="243"/>
      <c r="CW218" s="196"/>
      <c r="CX218" s="244"/>
      <c r="CY218" s="245"/>
    </row>
    <row r="219" spans="1:103" ht="15.75" hidden="1" customHeight="1">
      <c r="A219" s="185"/>
      <c r="B219" s="156"/>
      <c r="C219" s="178" t="s">
        <v>287</v>
      </c>
      <c r="D219" s="158">
        <f t="shared" ref="D219:D226" si="1321">N219+Z219+AI219+AR219+BS219</f>
        <v>0</v>
      </c>
      <c r="E219" s="159">
        <f>IFERROR(F219/D219,)</f>
        <v>0</v>
      </c>
      <c r="F219" s="160">
        <f>P219+AB219+AK219+AT219+BU219</f>
        <v>0</v>
      </c>
      <c r="G219" s="179"/>
      <c r="H219" s="159">
        <f>Q219+AC219+AL219+AU219+BV219</f>
        <v>0</v>
      </c>
      <c r="I219" s="159">
        <f>IFERROR(J219/H219,)</f>
        <v>0</v>
      </c>
      <c r="J219" s="160">
        <f t="shared" ref="J219:J226" si="1322">S219+AE219+AN219+AW219+BX219</f>
        <v>0</v>
      </c>
      <c r="K219" s="159">
        <f t="shared" ref="K219:K226" si="1323">T219+AF219+AO219+AX219+BY219</f>
        <v>0</v>
      </c>
      <c r="L219" s="291">
        <f>IFERROR(M219/K219,)</f>
        <v>0</v>
      </c>
      <c r="M219" s="160">
        <f t="shared" ref="M219:M226" si="1324">V219+AH219+AQ219+AZ219+CA219</f>
        <v>0</v>
      </c>
      <c r="N219" s="159">
        <v>0</v>
      </c>
      <c r="O219" s="159">
        <v>0</v>
      </c>
      <c r="P219" s="160">
        <f t="shared" ref="P219:P226" si="1325">N219*O219</f>
        <v>0</v>
      </c>
      <c r="Q219" s="291">
        <v>0</v>
      </c>
      <c r="R219" s="291">
        <v>0</v>
      </c>
      <c r="S219" s="160">
        <f t="shared" ref="S219:S226" si="1326">Q219*R219</f>
        <v>0</v>
      </c>
      <c r="T219" s="159">
        <f>Q219</f>
        <v>0</v>
      </c>
      <c r="U219" s="159">
        <f t="shared" ref="U219:U226" si="1327">R219</f>
        <v>0</v>
      </c>
      <c r="V219" s="160">
        <f t="shared" ref="V219:V226" si="1328">T219*U219</f>
        <v>0</v>
      </c>
      <c r="W219" s="593">
        <f t="shared" si="1060"/>
        <v>0</v>
      </c>
      <c r="X219" s="593">
        <f t="shared" si="1061"/>
        <v>0</v>
      </c>
      <c r="Y219" s="593">
        <f t="shared" si="1062"/>
        <v>0</v>
      </c>
      <c r="Z219" s="159">
        <v>0</v>
      </c>
      <c r="AA219" s="159">
        <v>0</v>
      </c>
      <c r="AB219" s="160">
        <f t="shared" ref="AB219:AB226" si="1329">Z219*AA219</f>
        <v>0</v>
      </c>
      <c r="AC219" s="159">
        <v>0</v>
      </c>
      <c r="AD219" s="159">
        <v>0</v>
      </c>
      <c r="AE219" s="160">
        <f t="shared" ref="AE219:AE226" si="1330">AC219*AD219</f>
        <v>0</v>
      </c>
      <c r="AF219" s="159">
        <f>AC219</f>
        <v>0</v>
      </c>
      <c r="AG219" s="159">
        <f>U219</f>
        <v>0</v>
      </c>
      <c r="AH219" s="160">
        <f t="shared" ref="AH219:AH226" si="1331">AF219*AG219</f>
        <v>0</v>
      </c>
      <c r="AI219" s="159">
        <v>0</v>
      </c>
      <c r="AJ219" s="159">
        <v>0</v>
      </c>
      <c r="AK219" s="160">
        <f t="shared" ref="AK219:AK226" si="1332">AI219*AJ219</f>
        <v>0</v>
      </c>
      <c r="AL219" s="159">
        <v>0</v>
      </c>
      <c r="AM219" s="159">
        <v>0</v>
      </c>
      <c r="AN219" s="160">
        <f t="shared" ref="AN219:AN226" si="1333">AL219*AM219</f>
        <v>0</v>
      </c>
      <c r="AO219" s="159">
        <f>AL219</f>
        <v>0</v>
      </c>
      <c r="AP219" s="159">
        <f t="shared" ref="AP219:AP226" si="1334">AG219</f>
        <v>0</v>
      </c>
      <c r="AQ219" s="160">
        <f t="shared" ref="AQ219:AQ226" si="1335">AO219*AP219</f>
        <v>0</v>
      </c>
      <c r="AR219" s="159">
        <v>0</v>
      </c>
      <c r="AS219" s="159">
        <v>0</v>
      </c>
      <c r="AT219" s="160">
        <f t="shared" ref="AT219:AT226" si="1336">AR219*AS219</f>
        <v>0</v>
      </c>
      <c r="AU219" s="159">
        <v>0</v>
      </c>
      <c r="AV219" s="159">
        <v>0</v>
      </c>
      <c r="AW219" s="160">
        <f t="shared" ref="AW219:AW226" si="1337">AU219*AV219</f>
        <v>0</v>
      </c>
      <c r="AX219" s="159">
        <f>AU219</f>
        <v>0</v>
      </c>
      <c r="AY219" s="159">
        <f>AP219</f>
        <v>0</v>
      </c>
      <c r="AZ219" s="160">
        <f t="shared" ref="AZ219:AZ226" si="1338">AX219*AY219</f>
        <v>0</v>
      </c>
      <c r="BA219" s="159">
        <v>0</v>
      </c>
      <c r="BB219" s="159">
        <v>0</v>
      </c>
      <c r="BC219" s="160">
        <f t="shared" ref="BC219:BC226" si="1339">BA219*BB219</f>
        <v>0</v>
      </c>
      <c r="BD219" s="159">
        <v>0</v>
      </c>
      <c r="BE219" s="159">
        <v>0</v>
      </c>
      <c r="BF219" s="160">
        <f t="shared" ref="BF219:BF226" si="1340">BD219*BE219</f>
        <v>0</v>
      </c>
      <c r="BG219" s="159">
        <f>BD219</f>
        <v>0</v>
      </c>
      <c r="BH219" s="159">
        <f t="shared" ref="BH219:BH226" si="1341">BE219</f>
        <v>0</v>
      </c>
      <c r="BI219" s="160">
        <f t="shared" ref="BI219:BI226" si="1342">BG219*BH219</f>
        <v>0</v>
      </c>
      <c r="BJ219" s="159">
        <v>0</v>
      </c>
      <c r="BK219" s="159">
        <v>0</v>
      </c>
      <c r="BL219" s="160">
        <f t="shared" ref="BL219:BL226" si="1343">BJ219*BK219</f>
        <v>0</v>
      </c>
      <c r="BM219" s="159">
        <v>0</v>
      </c>
      <c r="BN219" s="159">
        <v>0</v>
      </c>
      <c r="BO219" s="160">
        <f t="shared" ref="BO219:BO226" si="1344">BM219*BN219</f>
        <v>0</v>
      </c>
      <c r="BP219" s="159">
        <f>BM219</f>
        <v>0</v>
      </c>
      <c r="BQ219" s="159">
        <f>BH219</f>
        <v>0</v>
      </c>
      <c r="BR219" s="160">
        <f t="shared" ref="BR219:BR226" si="1345">BP219*BQ219</f>
        <v>0</v>
      </c>
      <c r="BS219" s="159">
        <v>0</v>
      </c>
      <c r="BT219" s="159">
        <v>0</v>
      </c>
      <c r="BU219" s="160">
        <f t="shared" ref="BU219:BU226" si="1346">BS219*BT219</f>
        <v>0</v>
      </c>
      <c r="BV219" s="159">
        <v>0</v>
      </c>
      <c r="BW219" s="159">
        <v>0</v>
      </c>
      <c r="BX219" s="160">
        <f t="shared" ref="BX219:BX226" si="1347">BV219*BW219</f>
        <v>0</v>
      </c>
      <c r="BY219" s="159">
        <f>BV219</f>
        <v>0</v>
      </c>
      <c r="BZ219" s="159">
        <f t="shared" ref="BZ219:BZ226" si="1348">BW219</f>
        <v>0</v>
      </c>
      <c r="CA219" s="160">
        <f t="shared" ref="CA219:CA226" si="1349">BY219*BZ219</f>
        <v>0</v>
      </c>
      <c r="CB219" s="159">
        <v>0</v>
      </c>
      <c r="CC219" s="159">
        <v>0</v>
      </c>
      <c r="CD219" s="160">
        <f t="shared" ref="CD219:CD226" si="1350">CB219*CC219</f>
        <v>0</v>
      </c>
      <c r="CE219" s="159">
        <v>0</v>
      </c>
      <c r="CF219" s="159">
        <v>0</v>
      </c>
      <c r="CG219" s="160">
        <f t="shared" ref="CG219:CG226" si="1351">CE219*CF219</f>
        <v>0</v>
      </c>
      <c r="CH219" s="159">
        <f>CE219</f>
        <v>0</v>
      </c>
      <c r="CI219" s="159">
        <f t="shared" ref="CI219:CI226" si="1352">CF219</f>
        <v>0</v>
      </c>
      <c r="CJ219" s="160">
        <f t="shared" ref="CJ219:CJ226" si="1353">CH219*CI219</f>
        <v>0</v>
      </c>
      <c r="CK219" s="159">
        <v>0</v>
      </c>
      <c r="CL219" s="159">
        <v>0</v>
      </c>
      <c r="CM219" s="160">
        <f t="shared" ref="CM219:CM226" si="1354">CK219*CL219</f>
        <v>0</v>
      </c>
      <c r="CN219" s="159">
        <v>0</v>
      </c>
      <c r="CO219" s="159">
        <v>0</v>
      </c>
      <c r="CP219" s="160">
        <f t="shared" ref="CP219:CP226" si="1355">CN219*CO219</f>
        <v>0</v>
      </c>
      <c r="CQ219" s="159">
        <f>CN219</f>
        <v>0</v>
      </c>
      <c r="CR219" s="159">
        <f t="shared" ref="CR219:CR226" si="1356">CO219</f>
        <v>0</v>
      </c>
      <c r="CS219" s="160">
        <f t="shared" ref="CS219:CS226" si="1357">CQ219*CR219</f>
        <v>0</v>
      </c>
      <c r="CT219" s="230"/>
      <c r="CU219" s="226">
        <f>K219-H219</f>
        <v>0</v>
      </c>
      <c r="CV219" s="227">
        <f t="shared" ref="CV219:CV226" si="1358">L219-I219</f>
        <v>0</v>
      </c>
      <c r="CW219" s="230"/>
      <c r="CX219" s="228"/>
      <c r="CY219" s="229"/>
    </row>
    <row r="220" spans="1:103" ht="15.75" hidden="1" customHeight="1">
      <c r="A220" s="185"/>
      <c r="B220" s="156"/>
      <c r="C220" s="289" t="s">
        <v>305</v>
      </c>
      <c r="D220" s="158">
        <f t="shared" si="1321"/>
        <v>0</v>
      </c>
      <c r="E220" s="159">
        <f t="shared" ref="E220:E226" si="1359">IFERROR(F220/D220,)</f>
        <v>0</v>
      </c>
      <c r="F220" s="160">
        <f t="shared" ref="F220:F226" si="1360">P220+AB220+AK220+AT220+BU220</f>
        <v>0</v>
      </c>
      <c r="G220" s="161"/>
      <c r="H220" s="159">
        <f t="shared" ref="H220:H226" si="1361">Q220+AC220+AL220+AU220+BV220</f>
        <v>0</v>
      </c>
      <c r="I220" s="159">
        <f t="shared" ref="I220:I226" si="1362">IFERROR(J220/H220,)</f>
        <v>0</v>
      </c>
      <c r="J220" s="160">
        <f t="shared" si="1322"/>
        <v>0</v>
      </c>
      <c r="K220" s="159">
        <f t="shared" si="1323"/>
        <v>0</v>
      </c>
      <c r="L220" s="291">
        <f t="shared" ref="L220:L226" si="1363">IFERROR(M220/K220,)</f>
        <v>0</v>
      </c>
      <c r="M220" s="160">
        <f t="shared" si="1324"/>
        <v>0</v>
      </c>
      <c r="N220" s="159">
        <v>0</v>
      </c>
      <c r="O220" s="159">
        <v>0</v>
      </c>
      <c r="P220" s="160">
        <f t="shared" si="1325"/>
        <v>0</v>
      </c>
      <c r="Q220" s="291">
        <v>0</v>
      </c>
      <c r="R220" s="291">
        <v>0</v>
      </c>
      <c r="S220" s="160">
        <f t="shared" si="1326"/>
        <v>0</v>
      </c>
      <c r="T220" s="159">
        <f t="shared" ref="T220:T226" si="1364">Q220</f>
        <v>0</v>
      </c>
      <c r="U220" s="159">
        <f t="shared" si="1327"/>
        <v>0</v>
      </c>
      <c r="V220" s="160">
        <f t="shared" si="1328"/>
        <v>0</v>
      </c>
      <c r="W220" s="593">
        <f t="shared" si="1060"/>
        <v>0</v>
      </c>
      <c r="X220" s="593">
        <f t="shared" si="1061"/>
        <v>0</v>
      </c>
      <c r="Y220" s="593">
        <f t="shared" si="1062"/>
        <v>0</v>
      </c>
      <c r="Z220" s="159">
        <v>0</v>
      </c>
      <c r="AA220" s="159">
        <v>0</v>
      </c>
      <c r="AB220" s="160">
        <f t="shared" si="1329"/>
        <v>0</v>
      </c>
      <c r="AC220" s="159">
        <v>0</v>
      </c>
      <c r="AD220" s="159">
        <v>0</v>
      </c>
      <c r="AE220" s="160">
        <f t="shared" si="1330"/>
        <v>0</v>
      </c>
      <c r="AF220" s="159">
        <f t="shared" ref="AF220:AF226" si="1365">AC220</f>
        <v>0</v>
      </c>
      <c r="AG220" s="159">
        <f>U220</f>
        <v>0</v>
      </c>
      <c r="AH220" s="160">
        <f t="shared" si="1331"/>
        <v>0</v>
      </c>
      <c r="AI220" s="159">
        <v>0</v>
      </c>
      <c r="AJ220" s="159">
        <v>0</v>
      </c>
      <c r="AK220" s="160">
        <f t="shared" si="1332"/>
        <v>0</v>
      </c>
      <c r="AL220" s="159">
        <v>0</v>
      </c>
      <c r="AM220" s="159">
        <v>0</v>
      </c>
      <c r="AN220" s="160">
        <f t="shared" si="1333"/>
        <v>0</v>
      </c>
      <c r="AO220" s="159">
        <f t="shared" ref="AO220:AO226" si="1366">AL220</f>
        <v>0</v>
      </c>
      <c r="AP220" s="159">
        <f t="shared" si="1334"/>
        <v>0</v>
      </c>
      <c r="AQ220" s="160">
        <f t="shared" si="1335"/>
        <v>0</v>
      </c>
      <c r="AR220" s="159">
        <v>0</v>
      </c>
      <c r="AS220" s="159">
        <v>0</v>
      </c>
      <c r="AT220" s="160">
        <f t="shared" si="1336"/>
        <v>0</v>
      </c>
      <c r="AU220" s="159">
        <v>0</v>
      </c>
      <c r="AV220" s="159">
        <v>0</v>
      </c>
      <c r="AW220" s="160">
        <f t="shared" si="1337"/>
        <v>0</v>
      </c>
      <c r="AX220" s="159">
        <f t="shared" ref="AX220:AX221" si="1367">AU220</f>
        <v>0</v>
      </c>
      <c r="AY220" s="159">
        <f>AP220</f>
        <v>0</v>
      </c>
      <c r="AZ220" s="160">
        <f t="shared" si="1338"/>
        <v>0</v>
      </c>
      <c r="BA220" s="159">
        <v>0</v>
      </c>
      <c r="BB220" s="159">
        <v>0</v>
      </c>
      <c r="BC220" s="160">
        <f t="shared" si="1339"/>
        <v>0</v>
      </c>
      <c r="BD220" s="159">
        <v>0</v>
      </c>
      <c r="BE220" s="159">
        <v>0</v>
      </c>
      <c r="BF220" s="160">
        <f t="shared" si="1340"/>
        <v>0</v>
      </c>
      <c r="BG220" s="159">
        <f t="shared" ref="BG220:BG226" si="1368">BD220</f>
        <v>0</v>
      </c>
      <c r="BH220" s="159">
        <f t="shared" si="1341"/>
        <v>0</v>
      </c>
      <c r="BI220" s="160">
        <f t="shared" si="1342"/>
        <v>0</v>
      </c>
      <c r="BJ220" s="159">
        <v>0</v>
      </c>
      <c r="BK220" s="159">
        <v>0</v>
      </c>
      <c r="BL220" s="160">
        <f t="shared" si="1343"/>
        <v>0</v>
      </c>
      <c r="BM220" s="159">
        <v>0</v>
      </c>
      <c r="BN220" s="159">
        <v>0</v>
      </c>
      <c r="BO220" s="160">
        <f t="shared" si="1344"/>
        <v>0</v>
      </c>
      <c r="BP220" s="159">
        <f t="shared" ref="BP220:BP226" si="1369">BM220</f>
        <v>0</v>
      </c>
      <c r="BQ220" s="159">
        <f>BH220</f>
        <v>0</v>
      </c>
      <c r="BR220" s="160">
        <f t="shared" si="1345"/>
        <v>0</v>
      </c>
      <c r="BS220" s="159">
        <v>0</v>
      </c>
      <c r="BT220" s="159">
        <v>0</v>
      </c>
      <c r="BU220" s="160">
        <f t="shared" si="1346"/>
        <v>0</v>
      </c>
      <c r="BV220" s="159">
        <v>0</v>
      </c>
      <c r="BW220" s="159">
        <v>0</v>
      </c>
      <c r="BX220" s="160">
        <f t="shared" si="1347"/>
        <v>0</v>
      </c>
      <c r="BY220" s="159">
        <f t="shared" ref="BY220:BY226" si="1370">BV220</f>
        <v>0</v>
      </c>
      <c r="BZ220" s="159">
        <f t="shared" si="1348"/>
        <v>0</v>
      </c>
      <c r="CA220" s="160">
        <f t="shared" si="1349"/>
        <v>0</v>
      </c>
      <c r="CB220" s="159">
        <v>0</v>
      </c>
      <c r="CC220" s="159">
        <v>0</v>
      </c>
      <c r="CD220" s="160">
        <f t="shared" si="1350"/>
        <v>0</v>
      </c>
      <c r="CE220" s="159">
        <v>0</v>
      </c>
      <c r="CF220" s="159">
        <v>0</v>
      </c>
      <c r="CG220" s="160">
        <f t="shared" si="1351"/>
        <v>0</v>
      </c>
      <c r="CH220" s="159">
        <f t="shared" ref="CH220:CH226" si="1371">CE220</f>
        <v>0</v>
      </c>
      <c r="CI220" s="159">
        <f t="shared" si="1352"/>
        <v>0</v>
      </c>
      <c r="CJ220" s="160">
        <f t="shared" si="1353"/>
        <v>0</v>
      </c>
      <c r="CK220" s="159">
        <v>0</v>
      </c>
      <c r="CL220" s="159">
        <v>0</v>
      </c>
      <c r="CM220" s="160">
        <f t="shared" si="1354"/>
        <v>0</v>
      </c>
      <c r="CN220" s="159">
        <v>0</v>
      </c>
      <c r="CO220" s="159">
        <v>0</v>
      </c>
      <c r="CP220" s="160">
        <f t="shared" si="1355"/>
        <v>0</v>
      </c>
      <c r="CQ220" s="159">
        <f t="shared" ref="CQ220:CQ226" si="1372">CN220</f>
        <v>0</v>
      </c>
      <c r="CR220" s="159">
        <f t="shared" si="1356"/>
        <v>0</v>
      </c>
      <c r="CS220" s="160">
        <f t="shared" si="1357"/>
        <v>0</v>
      </c>
      <c r="CT220" s="225"/>
      <c r="CU220" s="226">
        <f t="shared" ref="CU220:CU226" si="1373">K220-H220</f>
        <v>0</v>
      </c>
      <c r="CV220" s="227">
        <f t="shared" si="1358"/>
        <v>0</v>
      </c>
      <c r="CW220" s="225"/>
      <c r="CX220" s="228"/>
      <c r="CY220" s="229"/>
    </row>
    <row r="221" spans="1:103" ht="15.75" hidden="1" customHeight="1">
      <c r="A221" s="185"/>
      <c r="B221" s="156"/>
      <c r="C221" s="290" t="s">
        <v>305</v>
      </c>
      <c r="D221" s="158">
        <f t="shared" si="1321"/>
        <v>0</v>
      </c>
      <c r="E221" s="159">
        <f t="shared" si="1359"/>
        <v>0</v>
      </c>
      <c r="F221" s="160">
        <f t="shared" si="1360"/>
        <v>0</v>
      </c>
      <c r="G221" s="161"/>
      <c r="H221" s="159">
        <f t="shared" si="1361"/>
        <v>0</v>
      </c>
      <c r="I221" s="159">
        <f t="shared" si="1362"/>
        <v>0</v>
      </c>
      <c r="J221" s="160">
        <f t="shared" si="1322"/>
        <v>0</v>
      </c>
      <c r="K221" s="159">
        <f t="shared" si="1323"/>
        <v>0</v>
      </c>
      <c r="L221" s="291">
        <f t="shared" si="1363"/>
        <v>0</v>
      </c>
      <c r="M221" s="160">
        <f t="shared" si="1324"/>
        <v>0</v>
      </c>
      <c r="N221" s="159">
        <v>0</v>
      </c>
      <c r="O221" s="159">
        <v>0</v>
      </c>
      <c r="P221" s="160">
        <f t="shared" si="1325"/>
        <v>0</v>
      </c>
      <c r="Q221" s="291">
        <v>0</v>
      </c>
      <c r="R221" s="291">
        <v>0</v>
      </c>
      <c r="S221" s="160">
        <f t="shared" si="1326"/>
        <v>0</v>
      </c>
      <c r="T221" s="159">
        <f t="shared" si="1364"/>
        <v>0</v>
      </c>
      <c r="U221" s="159">
        <f t="shared" si="1327"/>
        <v>0</v>
      </c>
      <c r="V221" s="160">
        <f t="shared" si="1328"/>
        <v>0</v>
      </c>
      <c r="W221" s="593">
        <f t="shared" ref="W221:W278" si="1374">IFERROR(T221-Q221,0)</f>
        <v>0</v>
      </c>
      <c r="X221" s="593">
        <f t="shared" ref="X221:X278" si="1375">IFERROR(U221-R221,0)</f>
        <v>0</v>
      </c>
      <c r="Y221" s="593">
        <f t="shared" ref="Y221:Y278" si="1376">IFERROR(V221-S221,0)</f>
        <v>0</v>
      </c>
      <c r="Z221" s="159">
        <v>0</v>
      </c>
      <c r="AA221" s="159">
        <v>0</v>
      </c>
      <c r="AB221" s="160">
        <f t="shared" si="1329"/>
        <v>0</v>
      </c>
      <c r="AC221" s="159">
        <v>0</v>
      </c>
      <c r="AD221" s="159">
        <v>0</v>
      </c>
      <c r="AE221" s="160">
        <f t="shared" si="1330"/>
        <v>0</v>
      </c>
      <c r="AF221" s="159">
        <f t="shared" si="1365"/>
        <v>0</v>
      </c>
      <c r="AG221" s="159">
        <f>U221</f>
        <v>0</v>
      </c>
      <c r="AH221" s="160">
        <f t="shared" si="1331"/>
        <v>0</v>
      </c>
      <c r="AI221" s="159">
        <v>0</v>
      </c>
      <c r="AJ221" s="159">
        <v>0</v>
      </c>
      <c r="AK221" s="160">
        <f t="shared" si="1332"/>
        <v>0</v>
      </c>
      <c r="AL221" s="159">
        <v>0</v>
      </c>
      <c r="AM221" s="159">
        <v>0</v>
      </c>
      <c r="AN221" s="160">
        <f t="shared" si="1333"/>
        <v>0</v>
      </c>
      <c r="AO221" s="159">
        <f t="shared" si="1366"/>
        <v>0</v>
      </c>
      <c r="AP221" s="159">
        <f t="shared" si="1334"/>
        <v>0</v>
      </c>
      <c r="AQ221" s="160">
        <f t="shared" si="1335"/>
        <v>0</v>
      </c>
      <c r="AR221" s="159">
        <v>0</v>
      </c>
      <c r="AS221" s="159">
        <v>0</v>
      </c>
      <c r="AT221" s="160">
        <f t="shared" si="1336"/>
        <v>0</v>
      </c>
      <c r="AU221" s="159">
        <v>0</v>
      </c>
      <c r="AV221" s="159">
        <v>0</v>
      </c>
      <c r="AW221" s="160">
        <f t="shared" si="1337"/>
        <v>0</v>
      </c>
      <c r="AX221" s="159">
        <f t="shared" si="1367"/>
        <v>0</v>
      </c>
      <c r="AY221" s="159">
        <f>AP221</f>
        <v>0</v>
      </c>
      <c r="AZ221" s="160">
        <f t="shared" si="1338"/>
        <v>0</v>
      </c>
      <c r="BA221" s="159">
        <v>0</v>
      </c>
      <c r="BB221" s="159">
        <v>0</v>
      </c>
      <c r="BC221" s="160">
        <f t="shared" si="1339"/>
        <v>0</v>
      </c>
      <c r="BD221" s="159">
        <v>0</v>
      </c>
      <c r="BE221" s="159">
        <v>0</v>
      </c>
      <c r="BF221" s="160">
        <f t="shared" si="1340"/>
        <v>0</v>
      </c>
      <c r="BG221" s="159">
        <f t="shared" si="1368"/>
        <v>0</v>
      </c>
      <c r="BH221" s="159">
        <f t="shared" si="1341"/>
        <v>0</v>
      </c>
      <c r="BI221" s="160">
        <f t="shared" si="1342"/>
        <v>0</v>
      </c>
      <c r="BJ221" s="159">
        <v>0</v>
      </c>
      <c r="BK221" s="159">
        <v>0</v>
      </c>
      <c r="BL221" s="160">
        <f t="shared" si="1343"/>
        <v>0</v>
      </c>
      <c r="BM221" s="159">
        <v>0</v>
      </c>
      <c r="BN221" s="159">
        <v>0</v>
      </c>
      <c r="BO221" s="160">
        <f t="shared" si="1344"/>
        <v>0</v>
      </c>
      <c r="BP221" s="159">
        <f t="shared" si="1369"/>
        <v>0</v>
      </c>
      <c r="BQ221" s="159">
        <f>BH221</f>
        <v>0</v>
      </c>
      <c r="BR221" s="160">
        <f t="shared" si="1345"/>
        <v>0</v>
      </c>
      <c r="BS221" s="159">
        <v>0</v>
      </c>
      <c r="BT221" s="159">
        <v>0</v>
      </c>
      <c r="BU221" s="160">
        <f t="shared" si="1346"/>
        <v>0</v>
      </c>
      <c r="BV221" s="159">
        <v>0</v>
      </c>
      <c r="BW221" s="159">
        <v>0</v>
      </c>
      <c r="BX221" s="160">
        <f t="shared" si="1347"/>
        <v>0</v>
      </c>
      <c r="BY221" s="159">
        <f t="shared" si="1370"/>
        <v>0</v>
      </c>
      <c r="BZ221" s="159">
        <f t="shared" si="1348"/>
        <v>0</v>
      </c>
      <c r="CA221" s="160">
        <f t="shared" si="1349"/>
        <v>0</v>
      </c>
      <c r="CB221" s="159">
        <v>0</v>
      </c>
      <c r="CC221" s="159">
        <v>0</v>
      </c>
      <c r="CD221" s="160">
        <f t="shared" si="1350"/>
        <v>0</v>
      </c>
      <c r="CE221" s="159">
        <v>0</v>
      </c>
      <c r="CF221" s="159">
        <v>0</v>
      </c>
      <c r="CG221" s="160">
        <f t="shared" si="1351"/>
        <v>0</v>
      </c>
      <c r="CH221" s="159">
        <f t="shared" si="1371"/>
        <v>0</v>
      </c>
      <c r="CI221" s="159">
        <f t="shared" si="1352"/>
        <v>0</v>
      </c>
      <c r="CJ221" s="160">
        <f t="shared" si="1353"/>
        <v>0</v>
      </c>
      <c r="CK221" s="159">
        <v>0</v>
      </c>
      <c r="CL221" s="159">
        <v>0</v>
      </c>
      <c r="CM221" s="160">
        <f t="shared" si="1354"/>
        <v>0</v>
      </c>
      <c r="CN221" s="159">
        <v>0</v>
      </c>
      <c r="CO221" s="159">
        <v>0</v>
      </c>
      <c r="CP221" s="160">
        <f t="shared" si="1355"/>
        <v>0</v>
      </c>
      <c r="CQ221" s="159">
        <f t="shared" si="1372"/>
        <v>0</v>
      </c>
      <c r="CR221" s="159">
        <f t="shared" si="1356"/>
        <v>0</v>
      </c>
      <c r="CS221" s="160">
        <f t="shared" si="1357"/>
        <v>0</v>
      </c>
      <c r="CT221" s="225"/>
      <c r="CU221" s="226">
        <f t="shared" si="1373"/>
        <v>0</v>
      </c>
      <c r="CV221" s="227">
        <f t="shared" si="1358"/>
        <v>0</v>
      </c>
      <c r="CW221" s="225"/>
      <c r="CX221" s="228"/>
      <c r="CY221" s="229"/>
    </row>
    <row r="222" spans="1:103" ht="15.75" customHeight="1">
      <c r="A222" s="185"/>
      <c r="B222" s="156"/>
      <c r="C222" s="290" t="s">
        <v>722</v>
      </c>
      <c r="D222" s="158">
        <f t="shared" si="1321"/>
        <v>0</v>
      </c>
      <c r="E222" s="159">
        <f t="shared" si="1359"/>
        <v>0</v>
      </c>
      <c r="F222" s="160">
        <f t="shared" si="1360"/>
        <v>0</v>
      </c>
      <c r="G222" s="161"/>
      <c r="H222" s="159">
        <f t="shared" ref="H222:H225" si="1377">Q222+AC222+AL222+AU222+BD222+BM222</f>
        <v>1200</v>
      </c>
      <c r="I222" s="610">
        <f t="shared" si="1362"/>
        <v>20.98</v>
      </c>
      <c r="J222" s="160">
        <f t="shared" ref="J222:J225" si="1378">S222+AE222+AN222+AW222+BF222+BO222</f>
        <v>25176</v>
      </c>
      <c r="K222" s="158">
        <f t="shared" ref="K222:K225" si="1379">T222+AF222+AO222+AX222+BG222+BP222+BY222+CH222+CQ222</f>
        <v>1200</v>
      </c>
      <c r="L222" s="822">
        <f t="shared" si="1363"/>
        <v>20.625608108108107</v>
      </c>
      <c r="M222" s="160">
        <f t="shared" ref="M222:M225" si="1380">V222+AH222+AQ222+AZ222+BI222+BR222</f>
        <v>24750.729729729726</v>
      </c>
      <c r="N222" s="159"/>
      <c r="O222" s="159"/>
      <c r="P222" s="160">
        <f t="shared" si="1325"/>
        <v>0</v>
      </c>
      <c r="Q222" s="291">
        <v>200</v>
      </c>
      <c r="R222" s="291">
        <v>20.98</v>
      </c>
      <c r="S222" s="160">
        <f t="shared" si="1326"/>
        <v>4196</v>
      </c>
      <c r="T222" s="159">
        <f t="shared" si="1364"/>
        <v>200</v>
      </c>
      <c r="U222" s="610">
        <f t="shared" ref="U222:U225" si="1381">(R222*14550)/14800</f>
        <v>20.625608108108107</v>
      </c>
      <c r="V222" s="160">
        <f t="shared" si="1328"/>
        <v>4125.1216216216217</v>
      </c>
      <c r="W222" s="593">
        <f t="shared" si="1374"/>
        <v>0</v>
      </c>
      <c r="X222" s="593">
        <f t="shared" si="1375"/>
        <v>-0.35439189189189335</v>
      </c>
      <c r="Y222" s="593">
        <f t="shared" si="1376"/>
        <v>-70.878378378378329</v>
      </c>
      <c r="Z222" s="159">
        <v>0</v>
      </c>
      <c r="AA222" s="159">
        <v>0</v>
      </c>
      <c r="AB222" s="160">
        <f t="shared" si="1329"/>
        <v>0</v>
      </c>
      <c r="AC222" s="159">
        <f>Q222</f>
        <v>200</v>
      </c>
      <c r="AD222" s="159">
        <f>R222</f>
        <v>20.98</v>
      </c>
      <c r="AE222" s="160">
        <f t="shared" si="1330"/>
        <v>4196</v>
      </c>
      <c r="AF222" s="159">
        <f t="shared" ref="AF222:AF225" si="1382">T222</f>
        <v>200</v>
      </c>
      <c r="AG222" s="159">
        <f t="shared" ref="AG222:AG225" si="1383">U222</f>
        <v>20.625608108108107</v>
      </c>
      <c r="AH222" s="160">
        <f t="shared" si="1331"/>
        <v>4125.1216216216217</v>
      </c>
      <c r="AI222" s="159">
        <v>0</v>
      </c>
      <c r="AJ222" s="159">
        <v>0</v>
      </c>
      <c r="AK222" s="160">
        <f t="shared" si="1332"/>
        <v>0</v>
      </c>
      <c r="AL222" s="159">
        <f>Q222</f>
        <v>200</v>
      </c>
      <c r="AM222" s="159">
        <f>R222</f>
        <v>20.98</v>
      </c>
      <c r="AN222" s="160">
        <f t="shared" si="1333"/>
        <v>4196</v>
      </c>
      <c r="AO222" s="159">
        <f t="shared" si="1366"/>
        <v>200</v>
      </c>
      <c r="AP222" s="159">
        <f t="shared" si="1334"/>
        <v>20.625608108108107</v>
      </c>
      <c r="AQ222" s="160">
        <f t="shared" si="1335"/>
        <v>4125.1216216216217</v>
      </c>
      <c r="AR222" s="159">
        <v>0</v>
      </c>
      <c r="AS222" s="159">
        <v>0</v>
      </c>
      <c r="AT222" s="160">
        <f t="shared" si="1336"/>
        <v>0</v>
      </c>
      <c r="AU222" s="159">
        <f t="shared" ref="AU222:AU225" si="1384">AL222</f>
        <v>200</v>
      </c>
      <c r="AV222" s="159">
        <f t="shared" ref="AV222:AV225" si="1385">AM222</f>
        <v>20.98</v>
      </c>
      <c r="AW222" s="160">
        <f t="shared" si="1337"/>
        <v>4196</v>
      </c>
      <c r="AX222" s="159">
        <f t="shared" ref="AX222:AX225" si="1386">AO222</f>
        <v>200</v>
      </c>
      <c r="AY222" s="159">
        <f t="shared" ref="AY222:AY225" si="1387">AP222</f>
        <v>20.625608108108107</v>
      </c>
      <c r="AZ222" s="160">
        <f t="shared" si="1338"/>
        <v>4125.1216216216217</v>
      </c>
      <c r="BA222" s="159">
        <v>0</v>
      </c>
      <c r="BB222" s="159">
        <v>0</v>
      </c>
      <c r="BC222" s="160">
        <f t="shared" si="1339"/>
        <v>0</v>
      </c>
      <c r="BD222" s="159">
        <v>200</v>
      </c>
      <c r="BE222" s="159">
        <v>20.98</v>
      </c>
      <c r="BF222" s="160">
        <f t="shared" si="1340"/>
        <v>4196</v>
      </c>
      <c r="BG222" s="159">
        <f t="shared" si="1368"/>
        <v>200</v>
      </c>
      <c r="BH222" s="159">
        <f>AY222</f>
        <v>20.625608108108107</v>
      </c>
      <c r="BI222" s="160">
        <f t="shared" si="1342"/>
        <v>4125.1216216216217</v>
      </c>
      <c r="BJ222" s="159">
        <v>0</v>
      </c>
      <c r="BK222" s="159">
        <v>0</v>
      </c>
      <c r="BL222" s="160">
        <f t="shared" si="1343"/>
        <v>0</v>
      </c>
      <c r="BM222" s="159">
        <v>200</v>
      </c>
      <c r="BN222" s="159">
        <v>20.98</v>
      </c>
      <c r="BO222" s="160">
        <f t="shared" si="1344"/>
        <v>4196</v>
      </c>
      <c r="BP222" s="159">
        <f t="shared" ref="BP222:BP225" si="1388">BG222</f>
        <v>200</v>
      </c>
      <c r="BQ222" s="159">
        <f t="shared" ref="BQ222:BQ225" si="1389">BH222</f>
        <v>20.625608108108107</v>
      </c>
      <c r="BR222" s="160">
        <f t="shared" si="1345"/>
        <v>4125.1216216216217</v>
      </c>
      <c r="BS222" s="159">
        <v>0</v>
      </c>
      <c r="BT222" s="159">
        <v>0</v>
      </c>
      <c r="BU222" s="160">
        <f t="shared" si="1346"/>
        <v>0</v>
      </c>
      <c r="BV222" s="159">
        <v>0</v>
      </c>
      <c r="BW222" s="159">
        <v>0</v>
      </c>
      <c r="BX222" s="160">
        <f t="shared" si="1347"/>
        <v>0</v>
      </c>
      <c r="BY222" s="159">
        <f t="shared" si="1370"/>
        <v>0</v>
      </c>
      <c r="BZ222" s="159">
        <f t="shared" si="1348"/>
        <v>0</v>
      </c>
      <c r="CA222" s="160">
        <f t="shared" si="1349"/>
        <v>0</v>
      </c>
      <c r="CB222" s="159">
        <v>0</v>
      </c>
      <c r="CC222" s="159">
        <v>0</v>
      </c>
      <c r="CD222" s="160">
        <f t="shared" si="1350"/>
        <v>0</v>
      </c>
      <c r="CE222" s="159">
        <f>BV222</f>
        <v>0</v>
      </c>
      <c r="CF222" s="159">
        <f>BW222</f>
        <v>0</v>
      </c>
      <c r="CG222" s="160">
        <f t="shared" si="1351"/>
        <v>0</v>
      </c>
      <c r="CH222" s="159">
        <f t="shared" si="1371"/>
        <v>0</v>
      </c>
      <c r="CI222" s="159">
        <f t="shared" si="1352"/>
        <v>0</v>
      </c>
      <c r="CJ222" s="160">
        <f t="shared" si="1353"/>
        <v>0</v>
      </c>
      <c r="CK222" s="159">
        <v>0</v>
      </c>
      <c r="CL222" s="159">
        <v>0</v>
      </c>
      <c r="CM222" s="160">
        <f t="shared" si="1354"/>
        <v>0</v>
      </c>
      <c r="CN222" s="159">
        <f>BV222</f>
        <v>0</v>
      </c>
      <c r="CO222" s="159">
        <f>BW222</f>
        <v>0</v>
      </c>
      <c r="CP222" s="160">
        <f t="shared" si="1355"/>
        <v>0</v>
      </c>
      <c r="CQ222" s="159">
        <f t="shared" si="1372"/>
        <v>0</v>
      </c>
      <c r="CR222" s="159">
        <f t="shared" si="1356"/>
        <v>0</v>
      </c>
      <c r="CS222" s="160">
        <f t="shared" si="1357"/>
        <v>0</v>
      </c>
      <c r="CT222" s="225"/>
      <c r="CU222" s="226">
        <f t="shared" si="1373"/>
        <v>0</v>
      </c>
      <c r="CV222" s="227">
        <f t="shared" si="1358"/>
        <v>-0.35439189189189335</v>
      </c>
      <c r="CW222" s="225"/>
      <c r="CX222" s="228"/>
      <c r="CY222" s="229"/>
    </row>
    <row r="223" spans="1:103" ht="15.4" customHeight="1">
      <c r="A223" s="185"/>
      <c r="B223" s="156"/>
      <c r="C223" s="290" t="s">
        <v>723</v>
      </c>
      <c r="D223" s="158">
        <f t="shared" si="1321"/>
        <v>0</v>
      </c>
      <c r="E223" s="159">
        <f t="shared" si="1359"/>
        <v>0</v>
      </c>
      <c r="F223" s="160">
        <f t="shared" si="1360"/>
        <v>0</v>
      </c>
      <c r="G223" s="161"/>
      <c r="H223" s="159">
        <f t="shared" si="1377"/>
        <v>6</v>
      </c>
      <c r="I223" s="610">
        <f t="shared" si="1362"/>
        <v>1086.9402985074628</v>
      </c>
      <c r="J223" s="160">
        <f t="shared" si="1378"/>
        <v>6521.6417910447772</v>
      </c>
      <c r="K223" s="158">
        <f t="shared" si="1379"/>
        <v>6</v>
      </c>
      <c r="L223" s="822">
        <f t="shared" si="1363"/>
        <v>1068.5798204921341</v>
      </c>
      <c r="M223" s="160">
        <f t="shared" si="1380"/>
        <v>6411.4789229528042</v>
      </c>
      <c r="N223" s="159"/>
      <c r="O223" s="159"/>
      <c r="P223" s="160">
        <f t="shared" si="1325"/>
        <v>0</v>
      </c>
      <c r="Q223" s="291">
        <v>1</v>
      </c>
      <c r="R223" s="291">
        <v>1086.9402985074628</v>
      </c>
      <c r="S223" s="160">
        <f t="shared" si="1326"/>
        <v>1086.9402985074628</v>
      </c>
      <c r="T223" s="159">
        <f t="shared" si="1364"/>
        <v>1</v>
      </c>
      <c r="U223" s="610">
        <f t="shared" si="1381"/>
        <v>1068.5798204921341</v>
      </c>
      <c r="V223" s="160">
        <f t="shared" si="1328"/>
        <v>1068.5798204921341</v>
      </c>
      <c r="W223" s="593">
        <f t="shared" si="1374"/>
        <v>0</v>
      </c>
      <c r="X223" s="593">
        <f t="shared" si="1375"/>
        <v>-18.360478015328681</v>
      </c>
      <c r="Y223" s="593">
        <f t="shared" si="1376"/>
        <v>-18.360478015328681</v>
      </c>
      <c r="Z223" s="159">
        <v>0</v>
      </c>
      <c r="AA223" s="159">
        <v>0</v>
      </c>
      <c r="AB223" s="160">
        <f t="shared" si="1329"/>
        <v>0</v>
      </c>
      <c r="AC223" s="159">
        <f t="shared" ref="AC223:AC225" si="1390">Q223</f>
        <v>1</v>
      </c>
      <c r="AD223" s="159">
        <f t="shared" ref="AD223:AD225" si="1391">R223</f>
        <v>1086.9402985074628</v>
      </c>
      <c r="AE223" s="160">
        <f t="shared" si="1330"/>
        <v>1086.9402985074628</v>
      </c>
      <c r="AF223" s="159">
        <f t="shared" si="1382"/>
        <v>1</v>
      </c>
      <c r="AG223" s="159">
        <f t="shared" si="1383"/>
        <v>1068.5798204921341</v>
      </c>
      <c r="AH223" s="160">
        <f t="shared" si="1331"/>
        <v>1068.5798204921341</v>
      </c>
      <c r="AI223" s="159">
        <v>0</v>
      </c>
      <c r="AJ223" s="159">
        <v>0</v>
      </c>
      <c r="AK223" s="160">
        <f t="shared" si="1332"/>
        <v>0</v>
      </c>
      <c r="AL223" s="159">
        <f t="shared" ref="AL223:AL225" si="1392">Q223</f>
        <v>1</v>
      </c>
      <c r="AM223" s="159">
        <f t="shared" ref="AM223:AM225" si="1393">R223</f>
        <v>1086.9402985074628</v>
      </c>
      <c r="AN223" s="160">
        <f t="shared" si="1333"/>
        <v>1086.9402985074628</v>
      </c>
      <c r="AO223" s="159">
        <f t="shared" si="1366"/>
        <v>1</v>
      </c>
      <c r="AP223" s="159">
        <f t="shared" si="1334"/>
        <v>1068.5798204921341</v>
      </c>
      <c r="AQ223" s="160">
        <f t="shared" si="1335"/>
        <v>1068.5798204921341</v>
      </c>
      <c r="AR223" s="159">
        <v>0</v>
      </c>
      <c r="AS223" s="159">
        <v>0</v>
      </c>
      <c r="AT223" s="160">
        <f t="shared" si="1336"/>
        <v>0</v>
      </c>
      <c r="AU223" s="159">
        <f t="shared" si="1384"/>
        <v>1</v>
      </c>
      <c r="AV223" s="159">
        <f t="shared" si="1385"/>
        <v>1086.9402985074628</v>
      </c>
      <c r="AW223" s="160">
        <f t="shared" si="1337"/>
        <v>1086.9402985074628</v>
      </c>
      <c r="AX223" s="159">
        <f t="shared" si="1386"/>
        <v>1</v>
      </c>
      <c r="AY223" s="159">
        <f t="shared" si="1387"/>
        <v>1068.5798204921341</v>
      </c>
      <c r="AZ223" s="160">
        <f t="shared" si="1338"/>
        <v>1068.5798204921341</v>
      </c>
      <c r="BA223" s="159">
        <v>0</v>
      </c>
      <c r="BB223" s="159">
        <v>0</v>
      </c>
      <c r="BC223" s="160">
        <f t="shared" si="1339"/>
        <v>0</v>
      </c>
      <c r="BD223" s="159">
        <v>1</v>
      </c>
      <c r="BE223" s="159">
        <v>1086.9402985074628</v>
      </c>
      <c r="BF223" s="160">
        <f t="shared" si="1340"/>
        <v>1086.9402985074628</v>
      </c>
      <c r="BG223" s="159">
        <f t="shared" si="1368"/>
        <v>1</v>
      </c>
      <c r="BH223" s="159">
        <f t="shared" ref="BH223:BH225" si="1394">AY223</f>
        <v>1068.5798204921341</v>
      </c>
      <c r="BI223" s="160">
        <f t="shared" si="1342"/>
        <v>1068.5798204921341</v>
      </c>
      <c r="BJ223" s="159">
        <v>0</v>
      </c>
      <c r="BK223" s="159">
        <v>0</v>
      </c>
      <c r="BL223" s="160">
        <f t="shared" si="1343"/>
        <v>0</v>
      </c>
      <c r="BM223" s="159">
        <v>1</v>
      </c>
      <c r="BN223" s="159">
        <v>1086.9402985074628</v>
      </c>
      <c r="BO223" s="160">
        <f t="shared" si="1344"/>
        <v>1086.9402985074628</v>
      </c>
      <c r="BP223" s="159">
        <f t="shared" si="1388"/>
        <v>1</v>
      </c>
      <c r="BQ223" s="159">
        <f t="shared" si="1389"/>
        <v>1068.5798204921341</v>
      </c>
      <c r="BR223" s="160">
        <f t="shared" si="1345"/>
        <v>1068.5798204921341</v>
      </c>
      <c r="BS223" s="159">
        <v>0</v>
      </c>
      <c r="BT223" s="159">
        <v>0</v>
      </c>
      <c r="BU223" s="160">
        <f t="shared" si="1346"/>
        <v>0</v>
      </c>
      <c r="BV223" s="159">
        <v>0</v>
      </c>
      <c r="BW223" s="159">
        <v>0</v>
      </c>
      <c r="BX223" s="160">
        <f t="shared" si="1347"/>
        <v>0</v>
      </c>
      <c r="BY223" s="159">
        <f t="shared" si="1370"/>
        <v>0</v>
      </c>
      <c r="BZ223" s="159">
        <f t="shared" si="1348"/>
        <v>0</v>
      </c>
      <c r="CA223" s="160">
        <f t="shared" si="1349"/>
        <v>0</v>
      </c>
      <c r="CB223" s="159">
        <v>0</v>
      </c>
      <c r="CC223" s="159">
        <v>0</v>
      </c>
      <c r="CD223" s="160">
        <f t="shared" si="1350"/>
        <v>0</v>
      </c>
      <c r="CE223" s="159">
        <f t="shared" ref="CE223:CE225" si="1395">BV223</f>
        <v>0</v>
      </c>
      <c r="CF223" s="159">
        <f t="shared" ref="CF223:CF225" si="1396">BW223</f>
        <v>0</v>
      </c>
      <c r="CG223" s="160">
        <f t="shared" si="1351"/>
        <v>0</v>
      </c>
      <c r="CH223" s="159">
        <f t="shared" si="1371"/>
        <v>0</v>
      </c>
      <c r="CI223" s="159">
        <f t="shared" si="1352"/>
        <v>0</v>
      </c>
      <c r="CJ223" s="160">
        <f t="shared" si="1353"/>
        <v>0</v>
      </c>
      <c r="CK223" s="159">
        <v>0</v>
      </c>
      <c r="CL223" s="159">
        <v>0</v>
      </c>
      <c r="CM223" s="160">
        <f t="shared" si="1354"/>
        <v>0</v>
      </c>
      <c r="CN223" s="159">
        <f t="shared" ref="CN223:CN225" si="1397">BV223</f>
        <v>0</v>
      </c>
      <c r="CO223" s="159">
        <f t="shared" ref="CO223:CO225" si="1398">BW223</f>
        <v>0</v>
      </c>
      <c r="CP223" s="160">
        <f t="shared" si="1355"/>
        <v>0</v>
      </c>
      <c r="CQ223" s="159">
        <f t="shared" si="1372"/>
        <v>0</v>
      </c>
      <c r="CR223" s="159">
        <f t="shared" si="1356"/>
        <v>0</v>
      </c>
      <c r="CS223" s="160">
        <f t="shared" si="1357"/>
        <v>0</v>
      </c>
      <c r="CT223" s="230"/>
      <c r="CU223" s="226">
        <f t="shared" si="1373"/>
        <v>0</v>
      </c>
      <c r="CV223" s="227">
        <f t="shared" si="1358"/>
        <v>-18.360478015328681</v>
      </c>
      <c r="CW223" s="230"/>
      <c r="CX223" s="228"/>
      <c r="CY223" s="229"/>
    </row>
    <row r="224" spans="1:103" ht="15.75" customHeight="1">
      <c r="A224" s="185"/>
      <c r="B224" s="156"/>
      <c r="C224" s="290" t="s">
        <v>724</v>
      </c>
      <c r="D224" s="158">
        <f t="shared" si="1321"/>
        <v>0</v>
      </c>
      <c r="E224" s="159">
        <f t="shared" si="1359"/>
        <v>0</v>
      </c>
      <c r="F224" s="160">
        <f t="shared" si="1360"/>
        <v>0</v>
      </c>
      <c r="G224" s="161"/>
      <c r="H224" s="159">
        <f t="shared" si="1377"/>
        <v>3000</v>
      </c>
      <c r="I224" s="610">
        <f t="shared" si="1362"/>
        <v>0.29814814814814783</v>
      </c>
      <c r="J224" s="160">
        <f t="shared" si="1378"/>
        <v>894.44444444444343</v>
      </c>
      <c r="K224" s="158">
        <f t="shared" si="1379"/>
        <v>3000</v>
      </c>
      <c r="L224" s="822">
        <f t="shared" si="1363"/>
        <v>0.29311186186186156</v>
      </c>
      <c r="M224" s="160">
        <f t="shared" si="1380"/>
        <v>879.33558558558468</v>
      </c>
      <c r="N224" s="159"/>
      <c r="O224" s="159"/>
      <c r="P224" s="160">
        <f t="shared" si="1325"/>
        <v>0</v>
      </c>
      <c r="Q224" s="291">
        <v>500</v>
      </c>
      <c r="R224" s="291">
        <v>0.29814814814814783</v>
      </c>
      <c r="S224" s="160">
        <f t="shared" si="1326"/>
        <v>149.07407407407391</v>
      </c>
      <c r="T224" s="159">
        <f t="shared" si="1364"/>
        <v>500</v>
      </c>
      <c r="U224" s="610">
        <f t="shared" si="1381"/>
        <v>0.29311186186186156</v>
      </c>
      <c r="V224" s="160">
        <f t="shared" si="1328"/>
        <v>146.55593093093077</v>
      </c>
      <c r="W224" s="593">
        <f t="shared" si="1374"/>
        <v>0</v>
      </c>
      <c r="X224" s="593">
        <f t="shared" si="1375"/>
        <v>-5.0362862862862734E-3</v>
      </c>
      <c r="Y224" s="593">
        <f t="shared" si="1376"/>
        <v>-2.5181431431431349</v>
      </c>
      <c r="Z224" s="159">
        <v>0</v>
      </c>
      <c r="AA224" s="159">
        <v>0</v>
      </c>
      <c r="AB224" s="160">
        <f t="shared" si="1329"/>
        <v>0</v>
      </c>
      <c r="AC224" s="159">
        <f t="shared" si="1390"/>
        <v>500</v>
      </c>
      <c r="AD224" s="691">
        <f t="shared" si="1391"/>
        <v>0.29814814814814783</v>
      </c>
      <c r="AE224" s="160">
        <f t="shared" si="1330"/>
        <v>149.07407407407391</v>
      </c>
      <c r="AF224" s="159">
        <f t="shared" si="1382"/>
        <v>500</v>
      </c>
      <c r="AG224" s="159">
        <f t="shared" si="1383"/>
        <v>0.29311186186186156</v>
      </c>
      <c r="AH224" s="160">
        <f t="shared" si="1331"/>
        <v>146.55593093093077</v>
      </c>
      <c r="AI224" s="159">
        <v>0</v>
      </c>
      <c r="AJ224" s="159">
        <v>0</v>
      </c>
      <c r="AK224" s="160">
        <f t="shared" si="1332"/>
        <v>0</v>
      </c>
      <c r="AL224" s="159">
        <f t="shared" si="1392"/>
        <v>500</v>
      </c>
      <c r="AM224" s="691">
        <f t="shared" si="1393"/>
        <v>0.29814814814814783</v>
      </c>
      <c r="AN224" s="160">
        <f t="shared" si="1333"/>
        <v>149.07407407407391</v>
      </c>
      <c r="AO224" s="159">
        <f t="shared" si="1366"/>
        <v>500</v>
      </c>
      <c r="AP224" s="159">
        <f t="shared" si="1334"/>
        <v>0.29311186186186156</v>
      </c>
      <c r="AQ224" s="160">
        <f t="shared" si="1335"/>
        <v>146.55593093093077</v>
      </c>
      <c r="AR224" s="159">
        <v>0</v>
      </c>
      <c r="AS224" s="159">
        <v>0</v>
      </c>
      <c r="AT224" s="160">
        <f t="shared" si="1336"/>
        <v>0</v>
      </c>
      <c r="AU224" s="159">
        <f t="shared" si="1384"/>
        <v>500</v>
      </c>
      <c r="AV224" s="159">
        <f t="shared" si="1385"/>
        <v>0.29814814814814783</v>
      </c>
      <c r="AW224" s="160">
        <f t="shared" si="1337"/>
        <v>149.07407407407391</v>
      </c>
      <c r="AX224" s="159">
        <f t="shared" si="1386"/>
        <v>500</v>
      </c>
      <c r="AY224" s="159">
        <f t="shared" si="1387"/>
        <v>0.29311186186186156</v>
      </c>
      <c r="AZ224" s="160">
        <f t="shared" si="1338"/>
        <v>146.55593093093077</v>
      </c>
      <c r="BA224" s="159">
        <v>0</v>
      </c>
      <c r="BB224" s="159">
        <v>0</v>
      </c>
      <c r="BC224" s="160">
        <f t="shared" si="1339"/>
        <v>0</v>
      </c>
      <c r="BD224" s="159">
        <v>500</v>
      </c>
      <c r="BE224" s="159">
        <v>0.29814814814814783</v>
      </c>
      <c r="BF224" s="160">
        <f t="shared" si="1340"/>
        <v>149.07407407407391</v>
      </c>
      <c r="BG224" s="159">
        <f t="shared" si="1368"/>
        <v>500</v>
      </c>
      <c r="BH224" s="159">
        <f t="shared" si="1394"/>
        <v>0.29311186186186156</v>
      </c>
      <c r="BI224" s="160">
        <f t="shared" si="1342"/>
        <v>146.55593093093077</v>
      </c>
      <c r="BJ224" s="159">
        <v>0</v>
      </c>
      <c r="BK224" s="159">
        <v>0</v>
      </c>
      <c r="BL224" s="160">
        <f t="shared" si="1343"/>
        <v>0</v>
      </c>
      <c r="BM224" s="159">
        <v>500</v>
      </c>
      <c r="BN224" s="159">
        <v>0.29814814814814783</v>
      </c>
      <c r="BO224" s="160">
        <f t="shared" si="1344"/>
        <v>149.07407407407391</v>
      </c>
      <c r="BP224" s="159">
        <f t="shared" si="1388"/>
        <v>500</v>
      </c>
      <c r="BQ224" s="159">
        <f t="shared" si="1389"/>
        <v>0.29311186186186156</v>
      </c>
      <c r="BR224" s="160">
        <f t="shared" si="1345"/>
        <v>146.55593093093077</v>
      </c>
      <c r="BS224" s="159">
        <v>0</v>
      </c>
      <c r="BT224" s="159">
        <v>0</v>
      </c>
      <c r="BU224" s="160">
        <f t="shared" si="1346"/>
        <v>0</v>
      </c>
      <c r="BV224" s="159">
        <v>0</v>
      </c>
      <c r="BW224" s="159">
        <v>0</v>
      </c>
      <c r="BX224" s="160">
        <f t="shared" si="1347"/>
        <v>0</v>
      </c>
      <c r="BY224" s="159">
        <f t="shared" si="1370"/>
        <v>0</v>
      </c>
      <c r="BZ224" s="159">
        <f t="shared" si="1348"/>
        <v>0</v>
      </c>
      <c r="CA224" s="160">
        <f t="shared" si="1349"/>
        <v>0</v>
      </c>
      <c r="CB224" s="159">
        <v>0</v>
      </c>
      <c r="CC224" s="159">
        <v>0</v>
      </c>
      <c r="CD224" s="160">
        <f t="shared" si="1350"/>
        <v>0</v>
      </c>
      <c r="CE224" s="159">
        <f t="shared" si="1395"/>
        <v>0</v>
      </c>
      <c r="CF224" s="159">
        <f t="shared" si="1396"/>
        <v>0</v>
      </c>
      <c r="CG224" s="160">
        <f t="shared" si="1351"/>
        <v>0</v>
      </c>
      <c r="CH224" s="159">
        <f t="shared" si="1371"/>
        <v>0</v>
      </c>
      <c r="CI224" s="159">
        <f t="shared" si="1352"/>
        <v>0</v>
      </c>
      <c r="CJ224" s="160">
        <f t="shared" si="1353"/>
        <v>0</v>
      </c>
      <c r="CK224" s="159">
        <v>0</v>
      </c>
      <c r="CL224" s="159">
        <v>0</v>
      </c>
      <c r="CM224" s="160">
        <f t="shared" si="1354"/>
        <v>0</v>
      </c>
      <c r="CN224" s="159">
        <f t="shared" si="1397"/>
        <v>0</v>
      </c>
      <c r="CO224" s="159">
        <f t="shared" si="1398"/>
        <v>0</v>
      </c>
      <c r="CP224" s="160">
        <f t="shared" si="1355"/>
        <v>0</v>
      </c>
      <c r="CQ224" s="159">
        <f t="shared" si="1372"/>
        <v>0</v>
      </c>
      <c r="CR224" s="159">
        <f t="shared" si="1356"/>
        <v>0</v>
      </c>
      <c r="CS224" s="160">
        <f t="shared" si="1357"/>
        <v>0</v>
      </c>
      <c r="CT224" s="230"/>
      <c r="CU224" s="226">
        <f t="shared" si="1373"/>
        <v>0</v>
      </c>
      <c r="CV224" s="227">
        <f t="shared" si="1358"/>
        <v>-5.0362862862862734E-3</v>
      </c>
      <c r="CW224" s="230"/>
      <c r="CX224" s="228"/>
      <c r="CY224" s="229"/>
    </row>
    <row r="225" spans="1:103" ht="15.75" customHeight="1">
      <c r="A225" s="185"/>
      <c r="B225" s="156"/>
      <c r="C225" s="290" t="s">
        <v>725</v>
      </c>
      <c r="D225" s="158">
        <f t="shared" si="1321"/>
        <v>0</v>
      </c>
      <c r="E225" s="159">
        <f t="shared" si="1359"/>
        <v>0</v>
      </c>
      <c r="F225" s="160">
        <f t="shared" si="1360"/>
        <v>0</v>
      </c>
      <c r="G225" s="161"/>
      <c r="H225" s="159">
        <f t="shared" si="1377"/>
        <v>60</v>
      </c>
      <c r="I225" s="610">
        <f t="shared" si="1362"/>
        <v>101.2</v>
      </c>
      <c r="J225" s="160">
        <f t="shared" si="1378"/>
        <v>6072</v>
      </c>
      <c r="K225" s="158">
        <f t="shared" si="1379"/>
        <v>60</v>
      </c>
      <c r="L225" s="822">
        <f t="shared" si="1363"/>
        <v>99.490540540540522</v>
      </c>
      <c r="M225" s="160">
        <f t="shared" si="1380"/>
        <v>5969.4324324324316</v>
      </c>
      <c r="N225" s="159">
        <v>0</v>
      </c>
      <c r="O225" s="159">
        <v>0</v>
      </c>
      <c r="P225" s="160">
        <f t="shared" si="1325"/>
        <v>0</v>
      </c>
      <c r="Q225" s="291">
        <v>10</v>
      </c>
      <c r="R225" s="291">
        <v>101.2</v>
      </c>
      <c r="S225" s="160">
        <f t="shared" si="1326"/>
        <v>1012</v>
      </c>
      <c r="T225" s="159">
        <f t="shared" si="1364"/>
        <v>10</v>
      </c>
      <c r="U225" s="610">
        <f t="shared" si="1381"/>
        <v>99.490540540540536</v>
      </c>
      <c r="V225" s="160">
        <f t="shared" si="1328"/>
        <v>994.90540540540542</v>
      </c>
      <c r="W225" s="593">
        <f t="shared" si="1374"/>
        <v>0</v>
      </c>
      <c r="X225" s="593">
        <f t="shared" si="1375"/>
        <v>-1.7094594594594668</v>
      </c>
      <c r="Y225" s="593">
        <f t="shared" si="1376"/>
        <v>-17.094594594594582</v>
      </c>
      <c r="Z225" s="159">
        <v>0</v>
      </c>
      <c r="AA225" s="159">
        <v>0</v>
      </c>
      <c r="AB225" s="160">
        <f t="shared" si="1329"/>
        <v>0</v>
      </c>
      <c r="AC225" s="159">
        <f t="shared" si="1390"/>
        <v>10</v>
      </c>
      <c r="AD225" s="159">
        <f t="shared" si="1391"/>
        <v>101.2</v>
      </c>
      <c r="AE225" s="160">
        <f t="shared" si="1330"/>
        <v>1012</v>
      </c>
      <c r="AF225" s="159">
        <f t="shared" si="1382"/>
        <v>10</v>
      </c>
      <c r="AG225" s="159">
        <f t="shared" si="1383"/>
        <v>99.490540540540536</v>
      </c>
      <c r="AH225" s="160">
        <f t="shared" si="1331"/>
        <v>994.90540540540542</v>
      </c>
      <c r="AI225" s="159">
        <v>0</v>
      </c>
      <c r="AJ225" s="159">
        <v>0</v>
      </c>
      <c r="AK225" s="160">
        <f t="shared" si="1332"/>
        <v>0</v>
      </c>
      <c r="AL225" s="159">
        <f t="shared" si="1392"/>
        <v>10</v>
      </c>
      <c r="AM225" s="159">
        <f t="shared" si="1393"/>
        <v>101.2</v>
      </c>
      <c r="AN225" s="160">
        <f t="shared" si="1333"/>
        <v>1012</v>
      </c>
      <c r="AO225" s="159">
        <f t="shared" si="1366"/>
        <v>10</v>
      </c>
      <c r="AP225" s="159">
        <f t="shared" si="1334"/>
        <v>99.490540540540536</v>
      </c>
      <c r="AQ225" s="160">
        <f t="shared" si="1335"/>
        <v>994.90540540540542</v>
      </c>
      <c r="AR225" s="159">
        <v>0</v>
      </c>
      <c r="AS225" s="159">
        <v>0</v>
      </c>
      <c r="AT225" s="160">
        <f t="shared" si="1336"/>
        <v>0</v>
      </c>
      <c r="AU225" s="159">
        <f t="shared" si="1384"/>
        <v>10</v>
      </c>
      <c r="AV225" s="159">
        <f t="shared" si="1385"/>
        <v>101.2</v>
      </c>
      <c r="AW225" s="160">
        <f t="shared" si="1337"/>
        <v>1012</v>
      </c>
      <c r="AX225" s="159">
        <f t="shared" si="1386"/>
        <v>10</v>
      </c>
      <c r="AY225" s="159">
        <f t="shared" si="1387"/>
        <v>99.490540540540536</v>
      </c>
      <c r="AZ225" s="160">
        <f t="shared" si="1338"/>
        <v>994.90540540540542</v>
      </c>
      <c r="BA225" s="159">
        <v>0</v>
      </c>
      <c r="BB225" s="159">
        <v>0</v>
      </c>
      <c r="BC225" s="160">
        <f t="shared" si="1339"/>
        <v>0</v>
      </c>
      <c r="BD225" s="159">
        <v>10</v>
      </c>
      <c r="BE225" s="159">
        <v>101.2</v>
      </c>
      <c r="BF225" s="160">
        <f t="shared" si="1340"/>
        <v>1012</v>
      </c>
      <c r="BG225" s="159">
        <f t="shared" si="1368"/>
        <v>10</v>
      </c>
      <c r="BH225" s="159">
        <f t="shared" si="1394"/>
        <v>99.490540540540536</v>
      </c>
      <c r="BI225" s="160">
        <f t="shared" si="1342"/>
        <v>994.90540540540542</v>
      </c>
      <c r="BJ225" s="159">
        <v>0</v>
      </c>
      <c r="BK225" s="159">
        <v>0</v>
      </c>
      <c r="BL225" s="160">
        <f t="shared" si="1343"/>
        <v>0</v>
      </c>
      <c r="BM225" s="159">
        <v>10</v>
      </c>
      <c r="BN225" s="159">
        <v>101.2</v>
      </c>
      <c r="BO225" s="160">
        <f t="shared" si="1344"/>
        <v>1012</v>
      </c>
      <c r="BP225" s="159">
        <f t="shared" si="1388"/>
        <v>10</v>
      </c>
      <c r="BQ225" s="159">
        <f t="shared" si="1389"/>
        <v>99.490540540540536</v>
      </c>
      <c r="BR225" s="160">
        <f t="shared" si="1345"/>
        <v>994.90540540540542</v>
      </c>
      <c r="BS225" s="159">
        <v>0</v>
      </c>
      <c r="BT225" s="159">
        <v>0</v>
      </c>
      <c r="BU225" s="160">
        <f t="shared" si="1346"/>
        <v>0</v>
      </c>
      <c r="BV225" s="159">
        <v>0</v>
      </c>
      <c r="BW225" s="159">
        <v>0</v>
      </c>
      <c r="BX225" s="160">
        <f t="shared" si="1347"/>
        <v>0</v>
      </c>
      <c r="BY225" s="159">
        <f t="shared" si="1370"/>
        <v>0</v>
      </c>
      <c r="BZ225" s="159">
        <f t="shared" si="1348"/>
        <v>0</v>
      </c>
      <c r="CA225" s="160">
        <f t="shared" si="1349"/>
        <v>0</v>
      </c>
      <c r="CB225" s="159">
        <v>0</v>
      </c>
      <c r="CC225" s="159">
        <v>0</v>
      </c>
      <c r="CD225" s="160">
        <f t="shared" si="1350"/>
        <v>0</v>
      </c>
      <c r="CE225" s="159">
        <f t="shared" si="1395"/>
        <v>0</v>
      </c>
      <c r="CF225" s="159">
        <f t="shared" si="1396"/>
        <v>0</v>
      </c>
      <c r="CG225" s="160">
        <f t="shared" si="1351"/>
        <v>0</v>
      </c>
      <c r="CH225" s="159">
        <f t="shared" si="1371"/>
        <v>0</v>
      </c>
      <c r="CI225" s="159">
        <f t="shared" si="1352"/>
        <v>0</v>
      </c>
      <c r="CJ225" s="160">
        <f t="shared" si="1353"/>
        <v>0</v>
      </c>
      <c r="CK225" s="159">
        <v>0</v>
      </c>
      <c r="CL225" s="159">
        <v>0</v>
      </c>
      <c r="CM225" s="160">
        <f t="shared" si="1354"/>
        <v>0</v>
      </c>
      <c r="CN225" s="159">
        <f t="shared" si="1397"/>
        <v>0</v>
      </c>
      <c r="CO225" s="159">
        <f t="shared" si="1398"/>
        <v>0</v>
      </c>
      <c r="CP225" s="160">
        <f t="shared" si="1355"/>
        <v>0</v>
      </c>
      <c r="CQ225" s="159">
        <f t="shared" si="1372"/>
        <v>0</v>
      </c>
      <c r="CR225" s="159">
        <f t="shared" si="1356"/>
        <v>0</v>
      </c>
      <c r="CS225" s="160">
        <f t="shared" si="1357"/>
        <v>0</v>
      </c>
      <c r="CT225" s="225"/>
      <c r="CU225" s="226">
        <f t="shared" si="1373"/>
        <v>0</v>
      </c>
      <c r="CV225" s="227">
        <f t="shared" si="1358"/>
        <v>-1.709459459459481</v>
      </c>
      <c r="CW225" s="225"/>
      <c r="CX225" s="228"/>
      <c r="CY225" s="229"/>
    </row>
    <row r="226" spans="1:103" ht="15.75" customHeight="1" thickBot="1">
      <c r="A226" s="138"/>
      <c r="B226" s="162"/>
      <c r="C226" s="163"/>
      <c r="D226" s="164">
        <f t="shared" si="1321"/>
        <v>0</v>
      </c>
      <c r="E226" s="165">
        <f t="shared" si="1359"/>
        <v>0</v>
      </c>
      <c r="F226" s="166">
        <f t="shared" si="1360"/>
        <v>0</v>
      </c>
      <c r="G226" s="167"/>
      <c r="H226" s="165">
        <f t="shared" si="1361"/>
        <v>0</v>
      </c>
      <c r="I226" s="165">
        <f t="shared" si="1362"/>
        <v>0</v>
      </c>
      <c r="J226" s="166">
        <f t="shared" si="1322"/>
        <v>0</v>
      </c>
      <c r="K226" s="165">
        <f t="shared" si="1323"/>
        <v>0</v>
      </c>
      <c r="L226" s="820">
        <f t="shared" si="1363"/>
        <v>0</v>
      </c>
      <c r="M226" s="166">
        <f t="shared" si="1324"/>
        <v>0</v>
      </c>
      <c r="N226" s="164">
        <v>0</v>
      </c>
      <c r="O226" s="165">
        <v>0</v>
      </c>
      <c r="P226" s="166">
        <f t="shared" si="1325"/>
        <v>0</v>
      </c>
      <c r="Q226" s="788">
        <v>0</v>
      </c>
      <c r="R226" s="789">
        <v>0</v>
      </c>
      <c r="S226" s="166">
        <f t="shared" si="1326"/>
        <v>0</v>
      </c>
      <c r="T226" s="200">
        <f t="shared" si="1364"/>
        <v>0</v>
      </c>
      <c r="U226" s="200">
        <f t="shared" si="1327"/>
        <v>0</v>
      </c>
      <c r="V226" s="201">
        <f t="shared" si="1328"/>
        <v>0</v>
      </c>
      <c r="W226" s="593">
        <f t="shared" si="1374"/>
        <v>0</v>
      </c>
      <c r="X226" s="593">
        <f t="shared" si="1375"/>
        <v>0</v>
      </c>
      <c r="Y226" s="593">
        <f t="shared" si="1376"/>
        <v>0</v>
      </c>
      <c r="Z226" s="164">
        <v>0</v>
      </c>
      <c r="AA226" s="165">
        <v>0</v>
      </c>
      <c r="AB226" s="166">
        <f t="shared" si="1329"/>
        <v>0</v>
      </c>
      <c r="AC226" s="198">
        <v>0</v>
      </c>
      <c r="AD226" s="199">
        <v>0</v>
      </c>
      <c r="AE226" s="166">
        <f t="shared" si="1330"/>
        <v>0</v>
      </c>
      <c r="AF226" s="200">
        <f t="shared" si="1365"/>
        <v>0</v>
      </c>
      <c r="AG226" s="200">
        <f>U226</f>
        <v>0</v>
      </c>
      <c r="AH226" s="201">
        <f t="shared" si="1331"/>
        <v>0</v>
      </c>
      <c r="AI226" s="164">
        <v>0</v>
      </c>
      <c r="AJ226" s="165">
        <v>0</v>
      </c>
      <c r="AK226" s="166">
        <f t="shared" si="1332"/>
        <v>0</v>
      </c>
      <c r="AL226" s="198">
        <v>0</v>
      </c>
      <c r="AM226" s="199">
        <v>0</v>
      </c>
      <c r="AN226" s="166">
        <f t="shared" si="1333"/>
        <v>0</v>
      </c>
      <c r="AO226" s="200">
        <f t="shared" si="1366"/>
        <v>0</v>
      </c>
      <c r="AP226" s="200">
        <f t="shared" si="1334"/>
        <v>0</v>
      </c>
      <c r="AQ226" s="201">
        <f t="shared" si="1335"/>
        <v>0</v>
      </c>
      <c r="AR226" s="164">
        <v>0</v>
      </c>
      <c r="AS226" s="165">
        <v>0</v>
      </c>
      <c r="AT226" s="166">
        <f t="shared" si="1336"/>
        <v>0</v>
      </c>
      <c r="AU226" s="198">
        <v>0</v>
      </c>
      <c r="AV226" s="199">
        <v>0</v>
      </c>
      <c r="AW226" s="166">
        <f t="shared" si="1337"/>
        <v>0</v>
      </c>
      <c r="AX226" s="782">
        <v>0</v>
      </c>
      <c r="AY226" s="629">
        <v>0</v>
      </c>
      <c r="AZ226" s="201">
        <f t="shared" si="1338"/>
        <v>0</v>
      </c>
      <c r="BA226" s="164">
        <v>0</v>
      </c>
      <c r="BB226" s="165">
        <v>0</v>
      </c>
      <c r="BC226" s="166">
        <f t="shared" si="1339"/>
        <v>0</v>
      </c>
      <c r="BD226" s="198">
        <v>0</v>
      </c>
      <c r="BE226" s="199">
        <v>0</v>
      </c>
      <c r="BF226" s="166">
        <f t="shared" si="1340"/>
        <v>0</v>
      </c>
      <c r="BG226" s="200">
        <f t="shared" si="1368"/>
        <v>0</v>
      </c>
      <c r="BH226" s="200">
        <f t="shared" si="1341"/>
        <v>0</v>
      </c>
      <c r="BI226" s="201">
        <f t="shared" si="1342"/>
        <v>0</v>
      </c>
      <c r="BJ226" s="164">
        <v>0</v>
      </c>
      <c r="BK226" s="165">
        <v>0</v>
      </c>
      <c r="BL226" s="166">
        <f t="shared" si="1343"/>
        <v>0</v>
      </c>
      <c r="BM226" s="198">
        <v>0</v>
      </c>
      <c r="BN226" s="199">
        <v>0</v>
      </c>
      <c r="BO226" s="166">
        <f t="shared" si="1344"/>
        <v>0</v>
      </c>
      <c r="BP226" s="200">
        <f t="shared" si="1369"/>
        <v>0</v>
      </c>
      <c r="BQ226" s="200">
        <f>BH226</f>
        <v>0</v>
      </c>
      <c r="BR226" s="201">
        <f t="shared" si="1345"/>
        <v>0</v>
      </c>
      <c r="BS226" s="164">
        <v>0</v>
      </c>
      <c r="BT226" s="165">
        <v>0</v>
      </c>
      <c r="BU226" s="166">
        <f t="shared" si="1346"/>
        <v>0</v>
      </c>
      <c r="BV226" s="198">
        <v>0</v>
      </c>
      <c r="BW226" s="199">
        <v>0</v>
      </c>
      <c r="BX226" s="166">
        <f t="shared" si="1347"/>
        <v>0</v>
      </c>
      <c r="BY226" s="200">
        <f t="shared" si="1370"/>
        <v>0</v>
      </c>
      <c r="BZ226" s="200">
        <f t="shared" si="1348"/>
        <v>0</v>
      </c>
      <c r="CA226" s="201">
        <f t="shared" si="1349"/>
        <v>0</v>
      </c>
      <c r="CB226" s="164">
        <v>0</v>
      </c>
      <c r="CC226" s="165">
        <v>0</v>
      </c>
      <c r="CD226" s="166">
        <f t="shared" si="1350"/>
        <v>0</v>
      </c>
      <c r="CE226" s="198">
        <v>0</v>
      </c>
      <c r="CF226" s="199">
        <v>0</v>
      </c>
      <c r="CG226" s="166">
        <f t="shared" si="1351"/>
        <v>0</v>
      </c>
      <c r="CH226" s="200">
        <f t="shared" si="1371"/>
        <v>0</v>
      </c>
      <c r="CI226" s="200">
        <f t="shared" si="1352"/>
        <v>0</v>
      </c>
      <c r="CJ226" s="201">
        <f t="shared" si="1353"/>
        <v>0</v>
      </c>
      <c r="CK226" s="164">
        <v>0</v>
      </c>
      <c r="CL226" s="165">
        <v>0</v>
      </c>
      <c r="CM226" s="166">
        <f t="shared" si="1354"/>
        <v>0</v>
      </c>
      <c r="CN226" s="198">
        <v>0</v>
      </c>
      <c r="CO226" s="199">
        <v>0</v>
      </c>
      <c r="CP226" s="166">
        <f t="shared" si="1355"/>
        <v>0</v>
      </c>
      <c r="CQ226" s="200">
        <f t="shared" si="1372"/>
        <v>0</v>
      </c>
      <c r="CR226" s="200">
        <f t="shared" si="1356"/>
        <v>0</v>
      </c>
      <c r="CS226" s="201">
        <f t="shared" si="1357"/>
        <v>0</v>
      </c>
      <c r="CT226" s="211"/>
      <c r="CU226" s="233">
        <f t="shared" si="1373"/>
        <v>0</v>
      </c>
      <c r="CV226" s="234">
        <f t="shared" si="1358"/>
        <v>0</v>
      </c>
      <c r="CW226" s="232"/>
      <c r="CX226" s="235"/>
      <c r="CY226" s="236"/>
    </row>
    <row r="227" spans="1:103" ht="15.75" customHeight="1" thickBot="1">
      <c r="A227" s="139"/>
      <c r="B227" s="186"/>
      <c r="C227" s="187"/>
      <c r="D227" s="183"/>
      <c r="E227" s="183"/>
      <c r="F227" s="183"/>
      <c r="G227" s="184"/>
      <c r="H227" s="183"/>
      <c r="I227" s="183"/>
      <c r="J227" s="183"/>
      <c r="K227" s="183"/>
      <c r="L227" s="791"/>
      <c r="M227" s="183"/>
      <c r="N227" s="183"/>
      <c r="O227" s="183"/>
      <c r="P227" s="183"/>
      <c r="Q227" s="791"/>
      <c r="R227" s="791"/>
      <c r="S227" s="183"/>
      <c r="T227" s="203"/>
      <c r="U227" s="203"/>
      <c r="V227" s="187"/>
      <c r="W227" s="593">
        <f t="shared" si="1374"/>
        <v>0</v>
      </c>
      <c r="X227" s="593">
        <f t="shared" si="1375"/>
        <v>0</v>
      </c>
      <c r="Y227" s="593">
        <f t="shared" si="1376"/>
        <v>0</v>
      </c>
      <c r="Z227" s="183"/>
      <c r="AA227" s="183"/>
      <c r="AB227" s="183"/>
      <c r="AC227" s="183"/>
      <c r="AD227" s="183"/>
      <c r="AE227" s="183"/>
      <c r="AF227" s="203"/>
      <c r="AG227" s="203"/>
      <c r="AH227" s="187"/>
      <c r="AI227" s="183"/>
      <c r="AJ227" s="183"/>
      <c r="AK227" s="183"/>
      <c r="AL227" s="183"/>
      <c r="AM227" s="183"/>
      <c r="AN227" s="183"/>
      <c r="AO227" s="203"/>
      <c r="AP227" s="203"/>
      <c r="AQ227" s="187"/>
      <c r="AR227" s="183"/>
      <c r="AS227" s="183"/>
      <c r="AT227" s="183"/>
      <c r="AU227" s="183"/>
      <c r="AV227" s="183"/>
      <c r="AW227" s="183"/>
      <c r="AX227" s="203"/>
      <c r="AY227" s="203"/>
      <c r="AZ227" s="187"/>
      <c r="BA227" s="183"/>
      <c r="BB227" s="183"/>
      <c r="BC227" s="183"/>
      <c r="BD227" s="183"/>
      <c r="BE227" s="183"/>
      <c r="BF227" s="183"/>
      <c r="BG227" s="203"/>
      <c r="BH227" s="203"/>
      <c r="BI227" s="187"/>
      <c r="BJ227" s="183"/>
      <c r="BK227" s="183"/>
      <c r="BL227" s="183"/>
      <c r="BM227" s="183"/>
      <c r="BN227" s="183"/>
      <c r="BO227" s="183"/>
      <c r="BP227" s="203"/>
      <c r="BQ227" s="203"/>
      <c r="BR227" s="187"/>
      <c r="BS227" s="183"/>
      <c r="BT227" s="183"/>
      <c r="BU227" s="183"/>
      <c r="BV227" s="183"/>
      <c r="BW227" s="183"/>
      <c r="BX227" s="183"/>
      <c r="BY227" s="203"/>
      <c r="BZ227" s="203"/>
      <c r="CA227" s="187"/>
      <c r="CB227" s="183"/>
      <c r="CC227" s="183"/>
      <c r="CD227" s="183"/>
      <c r="CE227" s="183"/>
      <c r="CF227" s="183"/>
      <c r="CG227" s="183"/>
      <c r="CH227" s="203"/>
      <c r="CI227" s="203"/>
      <c r="CJ227" s="187"/>
      <c r="CK227" s="183"/>
      <c r="CL227" s="183"/>
      <c r="CM227" s="183"/>
      <c r="CN227" s="183"/>
      <c r="CO227" s="183"/>
      <c r="CP227" s="183"/>
      <c r="CQ227" s="203"/>
      <c r="CR227" s="203"/>
      <c r="CS227" s="187"/>
      <c r="CT227" s="139"/>
      <c r="CU227" s="183"/>
      <c r="CV227" s="187"/>
      <c r="CW227" s="139"/>
      <c r="CX227" s="242"/>
      <c r="CY227" s="242"/>
    </row>
    <row r="228" spans="1:103" ht="15.75" customHeight="1">
      <c r="A228" s="138"/>
      <c r="B228" s="1065" t="s">
        <v>273</v>
      </c>
      <c r="C228" s="1062" t="s">
        <v>274</v>
      </c>
      <c r="D228" s="1009" t="str">
        <f>AFEstatPref</f>
        <v>Historical</v>
      </c>
      <c r="E228" s="1010"/>
      <c r="F228" s="1011"/>
      <c r="G228" s="1041" t="str">
        <f>AFEstatSlc</f>
        <v>Proposed Original</v>
      </c>
      <c r="H228" s="1015"/>
      <c r="I228" s="1015"/>
      <c r="J228" s="1042"/>
      <c r="K228" s="1020" t="s">
        <v>275</v>
      </c>
      <c r="L228" s="1020"/>
      <c r="M228" s="1039"/>
      <c r="N228" s="1009" t="str">
        <f>AFEstatPref</f>
        <v>Historical</v>
      </c>
      <c r="O228" s="1010"/>
      <c r="P228" s="1011"/>
      <c r="Q228" s="1015" t="str">
        <f>AFEstatSlc</f>
        <v>Proposed Original</v>
      </c>
      <c r="R228" s="1015"/>
      <c r="S228" s="1016"/>
      <c r="T228" s="1019" t="s">
        <v>275</v>
      </c>
      <c r="U228" s="1020"/>
      <c r="V228" s="1021"/>
      <c r="W228" s="593">
        <f t="shared" si="1374"/>
        <v>0</v>
      </c>
      <c r="X228" s="593">
        <f t="shared" si="1375"/>
        <v>0</v>
      </c>
      <c r="Y228" s="593">
        <f t="shared" si="1376"/>
        <v>0</v>
      </c>
      <c r="Z228" s="1009" t="str">
        <f>AFEstatPref</f>
        <v>Historical</v>
      </c>
      <c r="AA228" s="1010"/>
      <c r="AB228" s="1011"/>
      <c r="AC228" s="1015" t="str">
        <f>AFEstatSlc</f>
        <v>Proposed Original</v>
      </c>
      <c r="AD228" s="1015"/>
      <c r="AE228" s="1016"/>
      <c r="AF228" s="1019" t="s">
        <v>275</v>
      </c>
      <c r="AG228" s="1020"/>
      <c r="AH228" s="1021"/>
      <c r="AI228" s="1009" t="str">
        <f>AFEstatPref</f>
        <v>Historical</v>
      </c>
      <c r="AJ228" s="1010"/>
      <c r="AK228" s="1011"/>
      <c r="AL228" s="1015" t="str">
        <f>AFEstatSlc</f>
        <v>Proposed Original</v>
      </c>
      <c r="AM228" s="1015"/>
      <c r="AN228" s="1016"/>
      <c r="AO228" s="1019" t="s">
        <v>275</v>
      </c>
      <c r="AP228" s="1020"/>
      <c r="AQ228" s="1021"/>
      <c r="AR228" s="1009" t="str">
        <f>AFEstatPref</f>
        <v>Historical</v>
      </c>
      <c r="AS228" s="1010"/>
      <c r="AT228" s="1011"/>
      <c r="AU228" s="1015" t="str">
        <f>AFEstatSlc</f>
        <v>Proposed Original</v>
      </c>
      <c r="AV228" s="1015"/>
      <c r="AW228" s="1016"/>
      <c r="AX228" s="1019" t="s">
        <v>275</v>
      </c>
      <c r="AY228" s="1020"/>
      <c r="AZ228" s="1021"/>
      <c r="BA228" s="1009" t="str">
        <f>AFEstatPref</f>
        <v>Historical</v>
      </c>
      <c r="BB228" s="1010"/>
      <c r="BC228" s="1011"/>
      <c r="BD228" s="1015" t="str">
        <f>AFEstatSlc</f>
        <v>Proposed Original</v>
      </c>
      <c r="BE228" s="1015"/>
      <c r="BF228" s="1016"/>
      <c r="BG228" s="1019" t="s">
        <v>275</v>
      </c>
      <c r="BH228" s="1020"/>
      <c r="BI228" s="1021"/>
      <c r="BJ228" s="1009" t="str">
        <f>AFEstatPref</f>
        <v>Historical</v>
      </c>
      <c r="BK228" s="1010"/>
      <c r="BL228" s="1011"/>
      <c r="BM228" s="1015" t="str">
        <f>AFEstatSlc</f>
        <v>Proposed Original</v>
      </c>
      <c r="BN228" s="1015"/>
      <c r="BO228" s="1016"/>
      <c r="BP228" s="1019" t="s">
        <v>275</v>
      </c>
      <c r="BQ228" s="1020"/>
      <c r="BR228" s="1021"/>
      <c r="BS228" s="1009" t="str">
        <f>AFEstatPref</f>
        <v>Historical</v>
      </c>
      <c r="BT228" s="1010"/>
      <c r="BU228" s="1011"/>
      <c r="BV228" s="1015" t="str">
        <f>AFEstatSlc</f>
        <v>Proposed Original</v>
      </c>
      <c r="BW228" s="1015"/>
      <c r="BX228" s="1016"/>
      <c r="BY228" s="1019" t="s">
        <v>275</v>
      </c>
      <c r="BZ228" s="1020"/>
      <c r="CA228" s="1021"/>
      <c r="CB228" s="1009" t="str">
        <f>AFEstatPref</f>
        <v>Historical</v>
      </c>
      <c r="CC228" s="1010"/>
      <c r="CD228" s="1011"/>
      <c r="CE228" s="1015" t="str">
        <f>AFEstatSlc</f>
        <v>Proposed Original</v>
      </c>
      <c r="CF228" s="1015"/>
      <c r="CG228" s="1016"/>
      <c r="CH228" s="1019" t="s">
        <v>275</v>
      </c>
      <c r="CI228" s="1020"/>
      <c r="CJ228" s="1021"/>
      <c r="CK228" s="1009" t="str">
        <f>AFEstatPref</f>
        <v>Historical</v>
      </c>
      <c r="CL228" s="1010"/>
      <c r="CM228" s="1011"/>
      <c r="CN228" s="1015" t="str">
        <f>AFEstatSlc</f>
        <v>Proposed Original</v>
      </c>
      <c r="CO228" s="1015"/>
      <c r="CP228" s="1016"/>
      <c r="CQ228" s="1019" t="s">
        <v>275</v>
      </c>
      <c r="CR228" s="1020"/>
      <c r="CS228" s="1021"/>
      <c r="CT228" s="214"/>
      <c r="CU228" s="1051" t="s">
        <v>276</v>
      </c>
      <c r="CV228" s="1052"/>
      <c r="CW228" s="214"/>
      <c r="CX228" s="1058" t="s">
        <v>277</v>
      </c>
      <c r="CY228" s="1055" t="s">
        <v>278</v>
      </c>
    </row>
    <row r="229" spans="1:103" ht="15.75" customHeight="1" thickBot="1">
      <c r="A229" s="139"/>
      <c r="B229" s="1059"/>
      <c r="C229" s="1063"/>
      <c r="D229" s="1012"/>
      <c r="E229" s="1013"/>
      <c r="F229" s="1014"/>
      <c r="G229" s="1043"/>
      <c r="H229" s="1017"/>
      <c r="I229" s="1017"/>
      <c r="J229" s="1044"/>
      <c r="K229" s="1023"/>
      <c r="L229" s="1023"/>
      <c r="M229" s="1040"/>
      <c r="N229" s="1012"/>
      <c r="O229" s="1013"/>
      <c r="P229" s="1014"/>
      <c r="Q229" s="1017"/>
      <c r="R229" s="1017"/>
      <c r="S229" s="1018"/>
      <c r="T229" s="1022"/>
      <c r="U229" s="1023"/>
      <c r="V229" s="1024"/>
      <c r="W229" s="593">
        <f t="shared" si="1374"/>
        <v>0</v>
      </c>
      <c r="X229" s="593">
        <f t="shared" si="1375"/>
        <v>0</v>
      </c>
      <c r="Y229" s="593">
        <f t="shared" si="1376"/>
        <v>0</v>
      </c>
      <c r="Z229" s="1012"/>
      <c r="AA229" s="1013"/>
      <c r="AB229" s="1014"/>
      <c r="AC229" s="1017"/>
      <c r="AD229" s="1017"/>
      <c r="AE229" s="1018"/>
      <c r="AF229" s="1022"/>
      <c r="AG229" s="1023"/>
      <c r="AH229" s="1024"/>
      <c r="AI229" s="1012"/>
      <c r="AJ229" s="1013"/>
      <c r="AK229" s="1014"/>
      <c r="AL229" s="1017"/>
      <c r="AM229" s="1017"/>
      <c r="AN229" s="1018"/>
      <c r="AO229" s="1022"/>
      <c r="AP229" s="1023"/>
      <c r="AQ229" s="1024"/>
      <c r="AR229" s="1012"/>
      <c r="AS229" s="1013"/>
      <c r="AT229" s="1014"/>
      <c r="AU229" s="1017"/>
      <c r="AV229" s="1017"/>
      <c r="AW229" s="1018"/>
      <c r="AX229" s="1022"/>
      <c r="AY229" s="1023"/>
      <c r="AZ229" s="1024"/>
      <c r="BA229" s="1012"/>
      <c r="BB229" s="1013"/>
      <c r="BC229" s="1014"/>
      <c r="BD229" s="1017"/>
      <c r="BE229" s="1017"/>
      <c r="BF229" s="1018"/>
      <c r="BG229" s="1022"/>
      <c r="BH229" s="1023"/>
      <c r="BI229" s="1024"/>
      <c r="BJ229" s="1012"/>
      <c r="BK229" s="1013"/>
      <c r="BL229" s="1014"/>
      <c r="BM229" s="1017"/>
      <c r="BN229" s="1017"/>
      <c r="BO229" s="1018"/>
      <c r="BP229" s="1022"/>
      <c r="BQ229" s="1023"/>
      <c r="BR229" s="1024"/>
      <c r="BS229" s="1012"/>
      <c r="BT229" s="1013"/>
      <c r="BU229" s="1014"/>
      <c r="BV229" s="1017"/>
      <c r="BW229" s="1017"/>
      <c r="BX229" s="1018"/>
      <c r="BY229" s="1022"/>
      <c r="BZ229" s="1023"/>
      <c r="CA229" s="1024"/>
      <c r="CB229" s="1012"/>
      <c r="CC229" s="1013"/>
      <c r="CD229" s="1014"/>
      <c r="CE229" s="1017"/>
      <c r="CF229" s="1017"/>
      <c r="CG229" s="1018"/>
      <c r="CH229" s="1022"/>
      <c r="CI229" s="1023"/>
      <c r="CJ229" s="1024"/>
      <c r="CK229" s="1012"/>
      <c r="CL229" s="1013"/>
      <c r="CM229" s="1014"/>
      <c r="CN229" s="1017"/>
      <c r="CO229" s="1017"/>
      <c r="CP229" s="1018"/>
      <c r="CQ229" s="1022"/>
      <c r="CR229" s="1023"/>
      <c r="CS229" s="1024"/>
      <c r="CT229" s="139"/>
      <c r="CU229" s="215" t="s">
        <v>279</v>
      </c>
      <c r="CV229" s="216" t="s">
        <v>280</v>
      </c>
      <c r="CW229" s="139"/>
      <c r="CX229" s="1059"/>
      <c r="CY229" s="1056"/>
    </row>
    <row r="230" spans="1:103" ht="15.75" customHeight="1">
      <c r="A230" s="138"/>
      <c r="B230" s="149">
        <v>22</v>
      </c>
      <c r="C230" s="150" t="s">
        <v>306</v>
      </c>
      <c r="D230" s="151" t="s">
        <v>283</v>
      </c>
      <c r="E230" s="152" t="s">
        <v>284</v>
      </c>
      <c r="F230" s="153">
        <f>SUM(F231:F240)</f>
        <v>0</v>
      </c>
      <c r="G230" s="154" t="s">
        <v>285</v>
      </c>
      <c r="H230" s="152" t="s">
        <v>283</v>
      </c>
      <c r="I230" s="152" t="s">
        <v>284</v>
      </c>
      <c r="J230" s="153">
        <f>SUM(J231:J240)</f>
        <v>0</v>
      </c>
      <c r="K230" s="151" t="s">
        <v>283</v>
      </c>
      <c r="L230" s="787" t="s">
        <v>284</v>
      </c>
      <c r="M230" s="153">
        <f>SUM(M231:M240)</f>
        <v>0</v>
      </c>
      <c r="N230" s="151" t="s">
        <v>283</v>
      </c>
      <c r="O230" s="152" t="s">
        <v>284</v>
      </c>
      <c r="P230" s="153">
        <f>SUM(P231:P240)</f>
        <v>0</v>
      </c>
      <c r="Q230" s="787" t="s">
        <v>283</v>
      </c>
      <c r="R230" s="787" t="s">
        <v>284</v>
      </c>
      <c r="S230" s="153">
        <f>SUM(S231:S240)</f>
        <v>0</v>
      </c>
      <c r="T230" s="204" t="s">
        <v>283</v>
      </c>
      <c r="U230" s="205" t="s">
        <v>284</v>
      </c>
      <c r="V230" s="153">
        <f>SUM(V231:V240)</f>
        <v>0</v>
      </c>
      <c r="W230" s="593">
        <f t="shared" si="1374"/>
        <v>0</v>
      </c>
      <c r="X230" s="593">
        <f t="shared" si="1375"/>
        <v>0</v>
      </c>
      <c r="Y230" s="593">
        <f t="shared" si="1376"/>
        <v>0</v>
      </c>
      <c r="Z230" s="151" t="s">
        <v>283</v>
      </c>
      <c r="AA230" s="152" t="s">
        <v>284</v>
      </c>
      <c r="AB230" s="153">
        <f>SUM(AB231:AB240)</f>
        <v>0</v>
      </c>
      <c r="AC230" s="152" t="s">
        <v>283</v>
      </c>
      <c r="AD230" s="152" t="s">
        <v>284</v>
      </c>
      <c r="AE230" s="153">
        <f>SUM(AE231:AE240)</f>
        <v>0</v>
      </c>
      <c r="AF230" s="204" t="s">
        <v>283</v>
      </c>
      <c r="AG230" s="205" t="s">
        <v>284</v>
      </c>
      <c r="AH230" s="153">
        <f>SUM(AH231:AH240)</f>
        <v>0</v>
      </c>
      <c r="AI230" s="151" t="s">
        <v>283</v>
      </c>
      <c r="AJ230" s="152" t="s">
        <v>284</v>
      </c>
      <c r="AK230" s="153">
        <f>SUM(AK231:AK240)</f>
        <v>0</v>
      </c>
      <c r="AL230" s="152" t="s">
        <v>283</v>
      </c>
      <c r="AM230" s="152" t="s">
        <v>284</v>
      </c>
      <c r="AN230" s="153">
        <f>SUM(AN231:AN240)</f>
        <v>0</v>
      </c>
      <c r="AO230" s="204" t="s">
        <v>283</v>
      </c>
      <c r="AP230" s="205" t="s">
        <v>284</v>
      </c>
      <c r="AQ230" s="153">
        <f>SUM(AQ231:AQ240)</f>
        <v>0</v>
      </c>
      <c r="AR230" s="151" t="s">
        <v>283</v>
      </c>
      <c r="AS230" s="152" t="s">
        <v>284</v>
      </c>
      <c r="AT230" s="153">
        <f>SUM(AT231:AT240)</f>
        <v>0</v>
      </c>
      <c r="AU230" s="152" t="s">
        <v>283</v>
      </c>
      <c r="AV230" s="152" t="s">
        <v>284</v>
      </c>
      <c r="AW230" s="153">
        <f>SUM(AW231:AW240)</f>
        <v>0</v>
      </c>
      <c r="AX230" s="204" t="s">
        <v>283</v>
      </c>
      <c r="AY230" s="205" t="s">
        <v>284</v>
      </c>
      <c r="AZ230" s="153">
        <f>SUM(AZ231:AZ240)</f>
        <v>0</v>
      </c>
      <c r="BA230" s="151" t="s">
        <v>283</v>
      </c>
      <c r="BB230" s="152" t="s">
        <v>284</v>
      </c>
      <c r="BC230" s="153">
        <f>SUM(BC231:BC240)</f>
        <v>0</v>
      </c>
      <c r="BD230" s="152" t="s">
        <v>283</v>
      </c>
      <c r="BE230" s="152" t="s">
        <v>284</v>
      </c>
      <c r="BF230" s="153">
        <f>SUM(BF231:BF240)</f>
        <v>0</v>
      </c>
      <c r="BG230" s="204" t="s">
        <v>283</v>
      </c>
      <c r="BH230" s="205" t="s">
        <v>284</v>
      </c>
      <c r="BI230" s="153">
        <f>SUM(BI231:BI240)</f>
        <v>0</v>
      </c>
      <c r="BJ230" s="151" t="s">
        <v>283</v>
      </c>
      <c r="BK230" s="152" t="s">
        <v>284</v>
      </c>
      <c r="BL230" s="153">
        <f>SUM(BL231:BL240)</f>
        <v>0</v>
      </c>
      <c r="BM230" s="152" t="s">
        <v>283</v>
      </c>
      <c r="BN230" s="152" t="s">
        <v>284</v>
      </c>
      <c r="BO230" s="153">
        <f>SUM(BO231:BO240)</f>
        <v>0</v>
      </c>
      <c r="BP230" s="204" t="s">
        <v>283</v>
      </c>
      <c r="BQ230" s="205" t="s">
        <v>284</v>
      </c>
      <c r="BR230" s="153">
        <f>SUM(BR231:BR240)</f>
        <v>0</v>
      </c>
      <c r="BS230" s="151" t="s">
        <v>283</v>
      </c>
      <c r="BT230" s="152" t="s">
        <v>284</v>
      </c>
      <c r="BU230" s="153">
        <f>SUM(BU231:BU240)</f>
        <v>0</v>
      </c>
      <c r="BV230" s="152" t="s">
        <v>283</v>
      </c>
      <c r="BW230" s="152" t="s">
        <v>284</v>
      </c>
      <c r="BX230" s="153">
        <f>SUM(BX231:BX240)</f>
        <v>0</v>
      </c>
      <c r="BY230" s="204" t="s">
        <v>283</v>
      </c>
      <c r="BZ230" s="205" t="s">
        <v>284</v>
      </c>
      <c r="CA230" s="153">
        <f>SUM(CA231:CA240)</f>
        <v>0</v>
      </c>
      <c r="CB230" s="151" t="s">
        <v>283</v>
      </c>
      <c r="CC230" s="152" t="s">
        <v>284</v>
      </c>
      <c r="CD230" s="153">
        <f>SUM(CD231:CD240)</f>
        <v>0</v>
      </c>
      <c r="CE230" s="152" t="s">
        <v>283</v>
      </c>
      <c r="CF230" s="152" t="s">
        <v>284</v>
      </c>
      <c r="CG230" s="153">
        <f>SUM(CG231:CG240)</f>
        <v>0</v>
      </c>
      <c r="CH230" s="204" t="s">
        <v>283</v>
      </c>
      <c r="CI230" s="205" t="s">
        <v>284</v>
      </c>
      <c r="CJ230" s="153">
        <f>SUM(CJ231:CJ240)</f>
        <v>0</v>
      </c>
      <c r="CK230" s="151" t="s">
        <v>283</v>
      </c>
      <c r="CL230" s="152" t="s">
        <v>284</v>
      </c>
      <c r="CM230" s="153">
        <f>SUM(CM231:CM240)</f>
        <v>0</v>
      </c>
      <c r="CN230" s="152" t="s">
        <v>283</v>
      </c>
      <c r="CO230" s="152" t="s">
        <v>284</v>
      </c>
      <c r="CP230" s="153">
        <f>SUM(CP231:CP240)</f>
        <v>0</v>
      </c>
      <c r="CQ230" s="204" t="s">
        <v>283</v>
      </c>
      <c r="CR230" s="205" t="s">
        <v>284</v>
      </c>
      <c r="CS230" s="153">
        <f>SUM(CS231:CS240)</f>
        <v>0</v>
      </c>
      <c r="CT230" s="196"/>
      <c r="CU230" s="221"/>
      <c r="CV230" s="243"/>
      <c r="CW230" s="196"/>
      <c r="CX230" s="244"/>
      <c r="CY230" s="245"/>
    </row>
    <row r="231" spans="1:103" ht="15.75" customHeight="1">
      <c r="A231" s="185"/>
      <c r="B231" s="156"/>
      <c r="C231" s="258" t="s">
        <v>287</v>
      </c>
      <c r="D231" s="158">
        <f t="shared" ref="D231:D240" si="1399">N231+Z231+AI231+AR231+BS231</f>
        <v>0</v>
      </c>
      <c r="E231" s="159">
        <f>IFERROR(F231/D231,)</f>
        <v>0</v>
      </c>
      <c r="F231" s="160">
        <f>P231+AB231+AK231+AT231+BU231</f>
        <v>0</v>
      </c>
      <c r="G231" s="179"/>
      <c r="H231" s="159">
        <f>Q231+AC231+AL231+AU231+BV231</f>
        <v>0</v>
      </c>
      <c r="I231" s="159">
        <f>IFERROR(J231/H231,)</f>
        <v>0</v>
      </c>
      <c r="J231" s="160">
        <f t="shared" ref="J231:J240" si="1400">S231+AE231+AN231+AW231+BX231</f>
        <v>0</v>
      </c>
      <c r="K231" s="159">
        <f t="shared" ref="K231:K240" si="1401">T231+AF231+AO231+AX231+BY231</f>
        <v>0</v>
      </c>
      <c r="L231" s="291">
        <f>IFERROR(M231/K231,)</f>
        <v>0</v>
      </c>
      <c r="M231" s="160">
        <f t="shared" ref="M231:M240" si="1402">V231+AH231+AQ231+AZ231+CA231</f>
        <v>0</v>
      </c>
      <c r="N231" s="159">
        <v>0</v>
      </c>
      <c r="O231" s="159">
        <v>0</v>
      </c>
      <c r="P231" s="160">
        <f t="shared" ref="P231:P240" si="1403">N231*O231</f>
        <v>0</v>
      </c>
      <c r="Q231" s="291">
        <v>0</v>
      </c>
      <c r="R231" s="291">
        <v>0</v>
      </c>
      <c r="S231" s="160">
        <f t="shared" ref="S231:S240" si="1404">Q231*R231</f>
        <v>0</v>
      </c>
      <c r="T231" s="159">
        <f>Q231</f>
        <v>0</v>
      </c>
      <c r="U231" s="159">
        <f t="shared" ref="U231:U240" si="1405">R231</f>
        <v>0</v>
      </c>
      <c r="V231" s="160">
        <f t="shared" ref="V231:V240" si="1406">T231*U231</f>
        <v>0</v>
      </c>
      <c r="W231" s="593">
        <f t="shared" si="1374"/>
        <v>0</v>
      </c>
      <c r="X231" s="593">
        <f t="shared" si="1375"/>
        <v>0</v>
      </c>
      <c r="Y231" s="593">
        <f t="shared" si="1376"/>
        <v>0</v>
      </c>
      <c r="Z231" s="159">
        <v>0</v>
      </c>
      <c r="AA231" s="159">
        <v>0</v>
      </c>
      <c r="AB231" s="160">
        <f t="shared" ref="AB231:AB240" si="1407">Z231*AA231</f>
        <v>0</v>
      </c>
      <c r="AC231" s="159">
        <v>0</v>
      </c>
      <c r="AD231" s="159">
        <v>0</v>
      </c>
      <c r="AE231" s="160">
        <f t="shared" ref="AE231:AE240" si="1408">AC231*AD231</f>
        <v>0</v>
      </c>
      <c r="AF231" s="159">
        <f>AC231</f>
        <v>0</v>
      </c>
      <c r="AG231" s="159">
        <f t="shared" ref="AG231:AG240" si="1409">U231</f>
        <v>0</v>
      </c>
      <c r="AH231" s="160">
        <f t="shared" ref="AH231:AH240" si="1410">AF231*AG231</f>
        <v>0</v>
      </c>
      <c r="AI231" s="159">
        <v>0</v>
      </c>
      <c r="AJ231" s="159">
        <v>0</v>
      </c>
      <c r="AK231" s="160">
        <f t="shared" ref="AK231:AK240" si="1411">AI231*AJ231</f>
        <v>0</v>
      </c>
      <c r="AL231" s="159">
        <v>0</v>
      </c>
      <c r="AM231" s="159">
        <v>0</v>
      </c>
      <c r="AN231" s="160">
        <f t="shared" ref="AN231:AN240" si="1412">AL231*AM231</f>
        <v>0</v>
      </c>
      <c r="AO231" s="159">
        <f>AL231</f>
        <v>0</v>
      </c>
      <c r="AP231" s="159">
        <f t="shared" ref="AP231:AP240" si="1413">AG231</f>
        <v>0</v>
      </c>
      <c r="AQ231" s="160">
        <f t="shared" ref="AQ231:AQ240" si="1414">AO231*AP231</f>
        <v>0</v>
      </c>
      <c r="AR231" s="159">
        <v>0</v>
      </c>
      <c r="AS231" s="159">
        <v>0</v>
      </c>
      <c r="AT231" s="160">
        <f t="shared" ref="AT231:AT240" si="1415">AR231*AS231</f>
        <v>0</v>
      </c>
      <c r="AU231" s="159">
        <v>0</v>
      </c>
      <c r="AV231" s="159">
        <v>0</v>
      </c>
      <c r="AW231" s="160">
        <f t="shared" ref="AW231:AW240" si="1416">AU231*AV231</f>
        <v>0</v>
      </c>
      <c r="AX231" s="159">
        <f>AU231</f>
        <v>0</v>
      </c>
      <c r="AY231" s="159">
        <f t="shared" ref="AY231:AY240" si="1417">AP231</f>
        <v>0</v>
      </c>
      <c r="AZ231" s="160">
        <f t="shared" ref="AZ231:AZ240" si="1418">AX231*AY231</f>
        <v>0</v>
      </c>
      <c r="BA231" s="159">
        <v>0</v>
      </c>
      <c r="BB231" s="159">
        <v>0</v>
      </c>
      <c r="BC231" s="160">
        <f t="shared" ref="BC231:BC240" si="1419">BA231*BB231</f>
        <v>0</v>
      </c>
      <c r="BD231" s="159">
        <v>0</v>
      </c>
      <c r="BE231" s="159">
        <v>0</v>
      </c>
      <c r="BF231" s="160">
        <f t="shared" ref="BF231:BF240" si="1420">BD231*BE231</f>
        <v>0</v>
      </c>
      <c r="BG231" s="159">
        <f>BD231</f>
        <v>0</v>
      </c>
      <c r="BH231" s="159">
        <f t="shared" ref="BH231:BH240" si="1421">BE231</f>
        <v>0</v>
      </c>
      <c r="BI231" s="160">
        <f t="shared" ref="BI231:BI240" si="1422">BG231*BH231</f>
        <v>0</v>
      </c>
      <c r="BJ231" s="159">
        <v>0</v>
      </c>
      <c r="BK231" s="159">
        <v>0</v>
      </c>
      <c r="BL231" s="160">
        <f t="shared" ref="BL231:BL240" si="1423">BJ231*BK231</f>
        <v>0</v>
      </c>
      <c r="BM231" s="159">
        <v>0</v>
      </c>
      <c r="BN231" s="159">
        <v>0</v>
      </c>
      <c r="BO231" s="160">
        <f t="shared" ref="BO231:BO240" si="1424">BM231*BN231</f>
        <v>0</v>
      </c>
      <c r="BP231" s="159">
        <f>BM231</f>
        <v>0</v>
      </c>
      <c r="BQ231" s="159">
        <f t="shared" ref="BQ231:BQ240" si="1425">BH231</f>
        <v>0</v>
      </c>
      <c r="BR231" s="160">
        <f t="shared" ref="BR231:BR240" si="1426">BP231*BQ231</f>
        <v>0</v>
      </c>
      <c r="BS231" s="159">
        <v>0</v>
      </c>
      <c r="BT231" s="159">
        <v>0</v>
      </c>
      <c r="BU231" s="160">
        <f t="shared" ref="BU231:BU240" si="1427">BS231*BT231</f>
        <v>0</v>
      </c>
      <c r="BV231" s="159">
        <v>0</v>
      </c>
      <c r="BW231" s="159">
        <v>0</v>
      </c>
      <c r="BX231" s="160">
        <f t="shared" ref="BX231:BX240" si="1428">BV231*BW231</f>
        <v>0</v>
      </c>
      <c r="BY231" s="159">
        <f>BV231</f>
        <v>0</v>
      </c>
      <c r="BZ231" s="159">
        <f t="shared" ref="BZ231:BZ240" si="1429">BW231</f>
        <v>0</v>
      </c>
      <c r="CA231" s="160">
        <f t="shared" ref="CA231:CA240" si="1430">BY231*BZ231</f>
        <v>0</v>
      </c>
      <c r="CB231" s="159">
        <v>0</v>
      </c>
      <c r="CC231" s="159">
        <v>0</v>
      </c>
      <c r="CD231" s="160">
        <f t="shared" ref="CD231:CD240" si="1431">CB231*CC231</f>
        <v>0</v>
      </c>
      <c r="CE231" s="159">
        <v>0</v>
      </c>
      <c r="CF231" s="159">
        <v>0</v>
      </c>
      <c r="CG231" s="160">
        <f t="shared" ref="CG231:CG240" si="1432">CE231*CF231</f>
        <v>0</v>
      </c>
      <c r="CH231" s="159">
        <f>CE231</f>
        <v>0</v>
      </c>
      <c r="CI231" s="159">
        <f t="shared" ref="CI231:CI240" si="1433">CF231</f>
        <v>0</v>
      </c>
      <c r="CJ231" s="160">
        <f t="shared" ref="CJ231:CJ240" si="1434">CH231*CI231</f>
        <v>0</v>
      </c>
      <c r="CK231" s="159">
        <v>0</v>
      </c>
      <c r="CL231" s="159">
        <v>0</v>
      </c>
      <c r="CM231" s="160">
        <f t="shared" ref="CM231:CM240" si="1435">CK231*CL231</f>
        <v>0</v>
      </c>
      <c r="CN231" s="159">
        <v>0</v>
      </c>
      <c r="CO231" s="159">
        <v>0</v>
      </c>
      <c r="CP231" s="160">
        <f t="shared" ref="CP231:CP240" si="1436">CN231*CO231</f>
        <v>0</v>
      </c>
      <c r="CQ231" s="159">
        <f>CN231</f>
        <v>0</v>
      </c>
      <c r="CR231" s="159">
        <f t="shared" ref="CR231:CR240" si="1437">CO231</f>
        <v>0</v>
      </c>
      <c r="CS231" s="160">
        <f t="shared" ref="CS231:CS240" si="1438">CQ231*CR231</f>
        <v>0</v>
      </c>
      <c r="CT231" s="225"/>
      <c r="CU231" s="226">
        <f>K231-H231</f>
        <v>0</v>
      </c>
      <c r="CV231" s="227">
        <f t="shared" ref="CV231:CV240" si="1439">L231-I231</f>
        <v>0</v>
      </c>
      <c r="CW231" s="225"/>
      <c r="CX231" s="228"/>
      <c r="CY231" s="229"/>
    </row>
    <row r="232" spans="1:103" ht="15.75" hidden="1" customHeight="1">
      <c r="A232" s="185"/>
      <c r="B232" s="156"/>
      <c r="C232" s="258"/>
      <c r="D232" s="158">
        <f t="shared" si="1399"/>
        <v>0</v>
      </c>
      <c r="E232" s="159">
        <f t="shared" ref="E232:E240" si="1440">IFERROR(F232/D232,)</f>
        <v>0</v>
      </c>
      <c r="F232" s="160">
        <f t="shared" ref="F232:F240" si="1441">P232+AB232+AK232+AT232+BU232</f>
        <v>0</v>
      </c>
      <c r="G232" s="161"/>
      <c r="H232" s="159">
        <f t="shared" ref="H232:H240" si="1442">Q232+AC232+AL232+AU232+BV232</f>
        <v>0</v>
      </c>
      <c r="I232" s="159">
        <f t="shared" ref="I232:I240" si="1443">IFERROR(J232/H232,)</f>
        <v>0</v>
      </c>
      <c r="J232" s="160">
        <f t="shared" si="1400"/>
        <v>0</v>
      </c>
      <c r="K232" s="159">
        <f t="shared" si="1401"/>
        <v>0</v>
      </c>
      <c r="L232" s="291">
        <f t="shared" ref="L232:L240" si="1444">IFERROR(M232/K232,)</f>
        <v>0</v>
      </c>
      <c r="M232" s="160">
        <f t="shared" si="1402"/>
        <v>0</v>
      </c>
      <c r="N232" s="159">
        <v>0</v>
      </c>
      <c r="O232" s="159">
        <v>0</v>
      </c>
      <c r="P232" s="160">
        <f t="shared" si="1403"/>
        <v>0</v>
      </c>
      <c r="Q232" s="291">
        <v>0</v>
      </c>
      <c r="R232" s="291">
        <v>0</v>
      </c>
      <c r="S232" s="160">
        <f t="shared" si="1404"/>
        <v>0</v>
      </c>
      <c r="T232" s="159">
        <f t="shared" ref="T232:T240" si="1445">Q232</f>
        <v>0</v>
      </c>
      <c r="U232" s="159">
        <f t="shared" si="1405"/>
        <v>0</v>
      </c>
      <c r="V232" s="160">
        <f t="shared" si="1406"/>
        <v>0</v>
      </c>
      <c r="W232" s="593">
        <f t="shared" si="1374"/>
        <v>0</v>
      </c>
      <c r="X232" s="593">
        <f t="shared" si="1375"/>
        <v>0</v>
      </c>
      <c r="Y232" s="593">
        <f t="shared" si="1376"/>
        <v>0</v>
      </c>
      <c r="Z232" s="159">
        <v>0</v>
      </c>
      <c r="AA232" s="159">
        <v>0</v>
      </c>
      <c r="AB232" s="160">
        <f t="shared" si="1407"/>
        <v>0</v>
      </c>
      <c r="AC232" s="159">
        <v>0</v>
      </c>
      <c r="AD232" s="159">
        <v>0</v>
      </c>
      <c r="AE232" s="160">
        <f t="shared" si="1408"/>
        <v>0</v>
      </c>
      <c r="AF232" s="159">
        <f t="shared" ref="AF232:AF240" si="1446">AC232</f>
        <v>0</v>
      </c>
      <c r="AG232" s="159">
        <f t="shared" si="1409"/>
        <v>0</v>
      </c>
      <c r="AH232" s="160">
        <f t="shared" si="1410"/>
        <v>0</v>
      </c>
      <c r="AI232" s="159">
        <v>0</v>
      </c>
      <c r="AJ232" s="159">
        <v>0</v>
      </c>
      <c r="AK232" s="160">
        <f t="shared" si="1411"/>
        <v>0</v>
      </c>
      <c r="AL232" s="159">
        <v>0</v>
      </c>
      <c r="AM232" s="159">
        <v>0</v>
      </c>
      <c r="AN232" s="160">
        <f t="shared" si="1412"/>
        <v>0</v>
      </c>
      <c r="AO232" s="159">
        <f t="shared" ref="AO232:AO240" si="1447">AL232</f>
        <v>0</v>
      </c>
      <c r="AP232" s="159">
        <f t="shared" si="1413"/>
        <v>0</v>
      </c>
      <c r="AQ232" s="160">
        <f t="shared" si="1414"/>
        <v>0</v>
      </c>
      <c r="AR232" s="159">
        <v>0</v>
      </c>
      <c r="AS232" s="159">
        <v>0</v>
      </c>
      <c r="AT232" s="160">
        <f t="shared" si="1415"/>
        <v>0</v>
      </c>
      <c r="AU232" s="159">
        <v>0</v>
      </c>
      <c r="AV232" s="159">
        <v>0</v>
      </c>
      <c r="AW232" s="160">
        <f t="shared" si="1416"/>
        <v>0</v>
      </c>
      <c r="AX232" s="159">
        <f t="shared" ref="AX232:AX240" si="1448">AU232</f>
        <v>0</v>
      </c>
      <c r="AY232" s="159">
        <f t="shared" si="1417"/>
        <v>0</v>
      </c>
      <c r="AZ232" s="160">
        <f t="shared" si="1418"/>
        <v>0</v>
      </c>
      <c r="BA232" s="159">
        <v>0</v>
      </c>
      <c r="BB232" s="159">
        <v>0</v>
      </c>
      <c r="BC232" s="160">
        <f t="shared" si="1419"/>
        <v>0</v>
      </c>
      <c r="BD232" s="159">
        <v>0</v>
      </c>
      <c r="BE232" s="159">
        <v>0</v>
      </c>
      <c r="BF232" s="160">
        <f t="shared" si="1420"/>
        <v>0</v>
      </c>
      <c r="BG232" s="159">
        <f t="shared" ref="BG232:BG240" si="1449">BD232</f>
        <v>0</v>
      </c>
      <c r="BH232" s="159">
        <f t="shared" si="1421"/>
        <v>0</v>
      </c>
      <c r="BI232" s="160">
        <f t="shared" si="1422"/>
        <v>0</v>
      </c>
      <c r="BJ232" s="159">
        <v>0</v>
      </c>
      <c r="BK232" s="159">
        <v>0</v>
      </c>
      <c r="BL232" s="160">
        <f t="shared" si="1423"/>
        <v>0</v>
      </c>
      <c r="BM232" s="159">
        <v>0</v>
      </c>
      <c r="BN232" s="159">
        <v>0</v>
      </c>
      <c r="BO232" s="160">
        <f t="shared" si="1424"/>
        <v>0</v>
      </c>
      <c r="BP232" s="159">
        <f t="shared" ref="BP232:BP240" si="1450">BM232</f>
        <v>0</v>
      </c>
      <c r="BQ232" s="159">
        <f t="shared" si="1425"/>
        <v>0</v>
      </c>
      <c r="BR232" s="160">
        <f t="shared" si="1426"/>
        <v>0</v>
      </c>
      <c r="BS232" s="159">
        <v>0</v>
      </c>
      <c r="BT232" s="159">
        <v>0</v>
      </c>
      <c r="BU232" s="160">
        <f t="shared" si="1427"/>
        <v>0</v>
      </c>
      <c r="BV232" s="159">
        <v>0</v>
      </c>
      <c r="BW232" s="159">
        <v>0</v>
      </c>
      <c r="BX232" s="160">
        <f t="shared" si="1428"/>
        <v>0</v>
      </c>
      <c r="BY232" s="159">
        <f t="shared" ref="BY232:BY240" si="1451">BV232</f>
        <v>0</v>
      </c>
      <c r="BZ232" s="159">
        <f t="shared" si="1429"/>
        <v>0</v>
      </c>
      <c r="CA232" s="160">
        <f t="shared" si="1430"/>
        <v>0</v>
      </c>
      <c r="CB232" s="159">
        <v>0</v>
      </c>
      <c r="CC232" s="159">
        <v>0</v>
      </c>
      <c r="CD232" s="160">
        <f t="shared" si="1431"/>
        <v>0</v>
      </c>
      <c r="CE232" s="159">
        <v>0</v>
      </c>
      <c r="CF232" s="159">
        <v>0</v>
      </c>
      <c r="CG232" s="160">
        <f t="shared" si="1432"/>
        <v>0</v>
      </c>
      <c r="CH232" s="159">
        <f t="shared" ref="CH232:CH240" si="1452">CE232</f>
        <v>0</v>
      </c>
      <c r="CI232" s="159">
        <f t="shared" si="1433"/>
        <v>0</v>
      </c>
      <c r="CJ232" s="160">
        <f t="shared" si="1434"/>
        <v>0</v>
      </c>
      <c r="CK232" s="159">
        <v>0</v>
      </c>
      <c r="CL232" s="159">
        <v>0</v>
      </c>
      <c r="CM232" s="160">
        <f t="shared" si="1435"/>
        <v>0</v>
      </c>
      <c r="CN232" s="159">
        <v>0</v>
      </c>
      <c r="CO232" s="159">
        <v>0</v>
      </c>
      <c r="CP232" s="160">
        <f t="shared" si="1436"/>
        <v>0</v>
      </c>
      <c r="CQ232" s="159">
        <f t="shared" ref="CQ232:CQ240" si="1453">CN232</f>
        <v>0</v>
      </c>
      <c r="CR232" s="159">
        <f t="shared" si="1437"/>
        <v>0</v>
      </c>
      <c r="CS232" s="160">
        <f t="shared" si="1438"/>
        <v>0</v>
      </c>
      <c r="CT232" s="225"/>
      <c r="CU232" s="226">
        <f t="shared" ref="CU232:CU240" si="1454">K232-H232</f>
        <v>0</v>
      </c>
      <c r="CV232" s="227">
        <f t="shared" si="1439"/>
        <v>0</v>
      </c>
      <c r="CW232" s="225"/>
      <c r="CX232" s="228"/>
      <c r="CY232" s="229"/>
    </row>
    <row r="233" spans="1:103" ht="15.75" hidden="1" customHeight="1">
      <c r="A233" s="185"/>
      <c r="B233" s="156"/>
      <c r="C233" s="258"/>
      <c r="D233" s="158">
        <f t="shared" si="1399"/>
        <v>0</v>
      </c>
      <c r="E233" s="159">
        <f t="shared" si="1440"/>
        <v>0</v>
      </c>
      <c r="F233" s="160">
        <f t="shared" si="1441"/>
        <v>0</v>
      </c>
      <c r="G233" s="161"/>
      <c r="H233" s="159">
        <f t="shared" si="1442"/>
        <v>0</v>
      </c>
      <c r="I233" s="159">
        <f t="shared" si="1443"/>
        <v>0</v>
      </c>
      <c r="J233" s="160">
        <f t="shared" si="1400"/>
        <v>0</v>
      </c>
      <c r="K233" s="159">
        <f t="shared" si="1401"/>
        <v>0</v>
      </c>
      <c r="L233" s="291">
        <f t="shared" si="1444"/>
        <v>0</v>
      </c>
      <c r="M233" s="160">
        <f t="shared" si="1402"/>
        <v>0</v>
      </c>
      <c r="N233" s="159">
        <v>0</v>
      </c>
      <c r="O233" s="159">
        <v>0</v>
      </c>
      <c r="P233" s="160">
        <f t="shared" si="1403"/>
        <v>0</v>
      </c>
      <c r="Q233" s="291">
        <v>0</v>
      </c>
      <c r="R233" s="291">
        <v>0</v>
      </c>
      <c r="S233" s="160">
        <f t="shared" si="1404"/>
        <v>0</v>
      </c>
      <c r="T233" s="159">
        <f t="shared" si="1445"/>
        <v>0</v>
      </c>
      <c r="U233" s="159">
        <f t="shared" si="1405"/>
        <v>0</v>
      </c>
      <c r="V233" s="160">
        <f t="shared" si="1406"/>
        <v>0</v>
      </c>
      <c r="W233" s="593">
        <f t="shared" si="1374"/>
        <v>0</v>
      </c>
      <c r="X233" s="593">
        <f t="shared" si="1375"/>
        <v>0</v>
      </c>
      <c r="Y233" s="593">
        <f t="shared" si="1376"/>
        <v>0</v>
      </c>
      <c r="Z233" s="159">
        <v>0</v>
      </c>
      <c r="AA233" s="159">
        <v>0</v>
      </c>
      <c r="AB233" s="160">
        <f t="shared" si="1407"/>
        <v>0</v>
      </c>
      <c r="AC233" s="159">
        <v>0</v>
      </c>
      <c r="AD233" s="159">
        <v>0</v>
      </c>
      <c r="AE233" s="160">
        <f t="shared" si="1408"/>
        <v>0</v>
      </c>
      <c r="AF233" s="159">
        <f t="shared" si="1446"/>
        <v>0</v>
      </c>
      <c r="AG233" s="159">
        <f t="shared" si="1409"/>
        <v>0</v>
      </c>
      <c r="AH233" s="160">
        <f t="shared" si="1410"/>
        <v>0</v>
      </c>
      <c r="AI233" s="159">
        <v>0</v>
      </c>
      <c r="AJ233" s="159">
        <v>0</v>
      </c>
      <c r="AK233" s="160">
        <f t="shared" si="1411"/>
        <v>0</v>
      </c>
      <c r="AL233" s="159">
        <v>0</v>
      </c>
      <c r="AM233" s="159">
        <v>0</v>
      </c>
      <c r="AN233" s="160">
        <f t="shared" si="1412"/>
        <v>0</v>
      </c>
      <c r="AO233" s="159">
        <f t="shared" si="1447"/>
        <v>0</v>
      </c>
      <c r="AP233" s="159">
        <f t="shared" si="1413"/>
        <v>0</v>
      </c>
      <c r="AQ233" s="160">
        <f t="shared" si="1414"/>
        <v>0</v>
      </c>
      <c r="AR233" s="159">
        <v>0</v>
      </c>
      <c r="AS233" s="159">
        <v>0</v>
      </c>
      <c r="AT233" s="160">
        <f t="shared" si="1415"/>
        <v>0</v>
      </c>
      <c r="AU233" s="159">
        <v>0</v>
      </c>
      <c r="AV233" s="159">
        <v>0</v>
      </c>
      <c r="AW233" s="160">
        <f t="shared" si="1416"/>
        <v>0</v>
      </c>
      <c r="AX233" s="159">
        <f t="shared" si="1448"/>
        <v>0</v>
      </c>
      <c r="AY233" s="159">
        <f t="shared" si="1417"/>
        <v>0</v>
      </c>
      <c r="AZ233" s="160">
        <f t="shared" si="1418"/>
        <v>0</v>
      </c>
      <c r="BA233" s="159">
        <v>0</v>
      </c>
      <c r="BB233" s="159">
        <v>0</v>
      </c>
      <c r="BC233" s="160">
        <f t="shared" si="1419"/>
        <v>0</v>
      </c>
      <c r="BD233" s="159">
        <v>0</v>
      </c>
      <c r="BE233" s="159">
        <v>0</v>
      </c>
      <c r="BF233" s="160">
        <f t="shared" si="1420"/>
        <v>0</v>
      </c>
      <c r="BG233" s="159">
        <f t="shared" si="1449"/>
        <v>0</v>
      </c>
      <c r="BH233" s="159">
        <f t="shared" si="1421"/>
        <v>0</v>
      </c>
      <c r="BI233" s="160">
        <f t="shared" si="1422"/>
        <v>0</v>
      </c>
      <c r="BJ233" s="159">
        <v>0</v>
      </c>
      <c r="BK233" s="159">
        <v>0</v>
      </c>
      <c r="BL233" s="160">
        <f t="shared" si="1423"/>
        <v>0</v>
      </c>
      <c r="BM233" s="159">
        <v>0</v>
      </c>
      <c r="BN233" s="159">
        <v>0</v>
      </c>
      <c r="BO233" s="160">
        <f t="shared" si="1424"/>
        <v>0</v>
      </c>
      <c r="BP233" s="159">
        <f t="shared" si="1450"/>
        <v>0</v>
      </c>
      <c r="BQ233" s="159">
        <f t="shared" si="1425"/>
        <v>0</v>
      </c>
      <c r="BR233" s="160">
        <f t="shared" si="1426"/>
        <v>0</v>
      </c>
      <c r="BS233" s="159">
        <v>0</v>
      </c>
      <c r="BT233" s="159">
        <v>0</v>
      </c>
      <c r="BU233" s="160">
        <f t="shared" si="1427"/>
        <v>0</v>
      </c>
      <c r="BV233" s="159">
        <v>0</v>
      </c>
      <c r="BW233" s="159">
        <v>0</v>
      </c>
      <c r="BX233" s="160">
        <f t="shared" si="1428"/>
        <v>0</v>
      </c>
      <c r="BY233" s="159">
        <f t="shared" si="1451"/>
        <v>0</v>
      </c>
      <c r="BZ233" s="159">
        <f t="shared" si="1429"/>
        <v>0</v>
      </c>
      <c r="CA233" s="160">
        <f t="shared" si="1430"/>
        <v>0</v>
      </c>
      <c r="CB233" s="159">
        <v>0</v>
      </c>
      <c r="CC233" s="159">
        <v>0</v>
      </c>
      <c r="CD233" s="160">
        <f t="shared" si="1431"/>
        <v>0</v>
      </c>
      <c r="CE233" s="159">
        <v>0</v>
      </c>
      <c r="CF233" s="159">
        <v>0</v>
      </c>
      <c r="CG233" s="160">
        <f t="shared" si="1432"/>
        <v>0</v>
      </c>
      <c r="CH233" s="159">
        <f t="shared" si="1452"/>
        <v>0</v>
      </c>
      <c r="CI233" s="159">
        <f t="shared" si="1433"/>
        <v>0</v>
      </c>
      <c r="CJ233" s="160">
        <f t="shared" si="1434"/>
        <v>0</v>
      </c>
      <c r="CK233" s="159">
        <v>0</v>
      </c>
      <c r="CL233" s="159">
        <v>0</v>
      </c>
      <c r="CM233" s="160">
        <f t="shared" si="1435"/>
        <v>0</v>
      </c>
      <c r="CN233" s="159">
        <v>0</v>
      </c>
      <c r="CO233" s="159">
        <v>0</v>
      </c>
      <c r="CP233" s="160">
        <f t="shared" si="1436"/>
        <v>0</v>
      </c>
      <c r="CQ233" s="159">
        <f t="shared" si="1453"/>
        <v>0</v>
      </c>
      <c r="CR233" s="159">
        <f t="shared" si="1437"/>
        <v>0</v>
      </c>
      <c r="CS233" s="160">
        <f t="shared" si="1438"/>
        <v>0</v>
      </c>
      <c r="CT233" s="225"/>
      <c r="CU233" s="226">
        <f t="shared" si="1454"/>
        <v>0</v>
      </c>
      <c r="CV233" s="227">
        <f t="shared" si="1439"/>
        <v>0</v>
      </c>
      <c r="CW233" s="225"/>
      <c r="CX233" s="228"/>
      <c r="CY233" s="229"/>
    </row>
    <row r="234" spans="1:103" ht="15.75" hidden="1" customHeight="1">
      <c r="A234" s="185"/>
      <c r="B234" s="156"/>
      <c r="C234" s="258"/>
      <c r="D234" s="158">
        <f t="shared" si="1399"/>
        <v>0</v>
      </c>
      <c r="E234" s="159">
        <f t="shared" si="1440"/>
        <v>0</v>
      </c>
      <c r="F234" s="160">
        <f t="shared" si="1441"/>
        <v>0</v>
      </c>
      <c r="G234" s="161"/>
      <c r="H234" s="159">
        <f t="shared" si="1442"/>
        <v>0</v>
      </c>
      <c r="I234" s="159">
        <f t="shared" si="1443"/>
        <v>0</v>
      </c>
      <c r="J234" s="160">
        <f t="shared" si="1400"/>
        <v>0</v>
      </c>
      <c r="K234" s="159">
        <f t="shared" si="1401"/>
        <v>0</v>
      </c>
      <c r="L234" s="291">
        <f t="shared" si="1444"/>
        <v>0</v>
      </c>
      <c r="M234" s="160">
        <f t="shared" si="1402"/>
        <v>0</v>
      </c>
      <c r="N234" s="159">
        <v>0</v>
      </c>
      <c r="O234" s="159">
        <v>0</v>
      </c>
      <c r="P234" s="160">
        <f t="shared" si="1403"/>
        <v>0</v>
      </c>
      <c r="Q234" s="291">
        <v>0</v>
      </c>
      <c r="R234" s="291">
        <v>0</v>
      </c>
      <c r="S234" s="160">
        <f t="shared" si="1404"/>
        <v>0</v>
      </c>
      <c r="T234" s="159">
        <f t="shared" si="1445"/>
        <v>0</v>
      </c>
      <c r="U234" s="159">
        <f t="shared" si="1405"/>
        <v>0</v>
      </c>
      <c r="V234" s="160">
        <f t="shared" si="1406"/>
        <v>0</v>
      </c>
      <c r="W234" s="593">
        <f t="shared" si="1374"/>
        <v>0</v>
      </c>
      <c r="X234" s="593">
        <f t="shared" si="1375"/>
        <v>0</v>
      </c>
      <c r="Y234" s="593">
        <f t="shared" si="1376"/>
        <v>0</v>
      </c>
      <c r="Z234" s="159">
        <v>0</v>
      </c>
      <c r="AA234" s="159">
        <v>0</v>
      </c>
      <c r="AB234" s="160">
        <f t="shared" si="1407"/>
        <v>0</v>
      </c>
      <c r="AC234" s="159">
        <v>0</v>
      </c>
      <c r="AD234" s="159">
        <v>0</v>
      </c>
      <c r="AE234" s="160">
        <f t="shared" si="1408"/>
        <v>0</v>
      </c>
      <c r="AF234" s="159">
        <f t="shared" si="1446"/>
        <v>0</v>
      </c>
      <c r="AG234" s="159">
        <f t="shared" si="1409"/>
        <v>0</v>
      </c>
      <c r="AH234" s="160">
        <f t="shared" si="1410"/>
        <v>0</v>
      </c>
      <c r="AI234" s="159">
        <v>0</v>
      </c>
      <c r="AJ234" s="159">
        <v>0</v>
      </c>
      <c r="AK234" s="160">
        <f t="shared" si="1411"/>
        <v>0</v>
      </c>
      <c r="AL234" s="159">
        <v>0</v>
      </c>
      <c r="AM234" s="159">
        <v>0</v>
      </c>
      <c r="AN234" s="160">
        <f t="shared" si="1412"/>
        <v>0</v>
      </c>
      <c r="AO234" s="159">
        <f t="shared" si="1447"/>
        <v>0</v>
      </c>
      <c r="AP234" s="159">
        <f t="shared" si="1413"/>
        <v>0</v>
      </c>
      <c r="AQ234" s="160">
        <f t="shared" si="1414"/>
        <v>0</v>
      </c>
      <c r="AR234" s="159">
        <v>0</v>
      </c>
      <c r="AS234" s="159">
        <v>0</v>
      </c>
      <c r="AT234" s="160">
        <f t="shared" si="1415"/>
        <v>0</v>
      </c>
      <c r="AU234" s="159">
        <v>0</v>
      </c>
      <c r="AV234" s="159">
        <v>0</v>
      </c>
      <c r="AW234" s="160">
        <f t="shared" si="1416"/>
        <v>0</v>
      </c>
      <c r="AX234" s="159">
        <f t="shared" si="1448"/>
        <v>0</v>
      </c>
      <c r="AY234" s="159">
        <f t="shared" si="1417"/>
        <v>0</v>
      </c>
      <c r="AZ234" s="160">
        <f t="shared" si="1418"/>
        <v>0</v>
      </c>
      <c r="BA234" s="159">
        <v>0</v>
      </c>
      <c r="BB234" s="159">
        <v>0</v>
      </c>
      <c r="BC234" s="160">
        <f t="shared" si="1419"/>
        <v>0</v>
      </c>
      <c r="BD234" s="159">
        <v>0</v>
      </c>
      <c r="BE234" s="159">
        <v>0</v>
      </c>
      <c r="BF234" s="160">
        <f t="shared" si="1420"/>
        <v>0</v>
      </c>
      <c r="BG234" s="159">
        <f t="shared" si="1449"/>
        <v>0</v>
      </c>
      <c r="BH234" s="159">
        <f t="shared" si="1421"/>
        <v>0</v>
      </c>
      <c r="BI234" s="160">
        <f t="shared" si="1422"/>
        <v>0</v>
      </c>
      <c r="BJ234" s="159">
        <v>0</v>
      </c>
      <c r="BK234" s="159">
        <v>0</v>
      </c>
      <c r="BL234" s="160">
        <f t="shared" si="1423"/>
        <v>0</v>
      </c>
      <c r="BM234" s="159">
        <v>0</v>
      </c>
      <c r="BN234" s="159">
        <v>0</v>
      </c>
      <c r="BO234" s="160">
        <f t="shared" si="1424"/>
        <v>0</v>
      </c>
      <c r="BP234" s="159">
        <f t="shared" si="1450"/>
        <v>0</v>
      </c>
      <c r="BQ234" s="159">
        <f t="shared" si="1425"/>
        <v>0</v>
      </c>
      <c r="BR234" s="160">
        <f t="shared" si="1426"/>
        <v>0</v>
      </c>
      <c r="BS234" s="159">
        <v>0</v>
      </c>
      <c r="BT234" s="159">
        <v>0</v>
      </c>
      <c r="BU234" s="160">
        <f t="shared" si="1427"/>
        <v>0</v>
      </c>
      <c r="BV234" s="159">
        <v>0</v>
      </c>
      <c r="BW234" s="159">
        <v>0</v>
      </c>
      <c r="BX234" s="160">
        <f t="shared" si="1428"/>
        <v>0</v>
      </c>
      <c r="BY234" s="159">
        <f t="shared" si="1451"/>
        <v>0</v>
      </c>
      <c r="BZ234" s="159">
        <f t="shared" si="1429"/>
        <v>0</v>
      </c>
      <c r="CA234" s="160">
        <f t="shared" si="1430"/>
        <v>0</v>
      </c>
      <c r="CB234" s="159">
        <v>0</v>
      </c>
      <c r="CC234" s="159">
        <v>0</v>
      </c>
      <c r="CD234" s="160">
        <f t="shared" si="1431"/>
        <v>0</v>
      </c>
      <c r="CE234" s="159">
        <v>0</v>
      </c>
      <c r="CF234" s="159">
        <v>0</v>
      </c>
      <c r="CG234" s="160">
        <f t="shared" si="1432"/>
        <v>0</v>
      </c>
      <c r="CH234" s="159">
        <f t="shared" si="1452"/>
        <v>0</v>
      </c>
      <c r="CI234" s="159">
        <f t="shared" si="1433"/>
        <v>0</v>
      </c>
      <c r="CJ234" s="160">
        <f t="shared" si="1434"/>
        <v>0</v>
      </c>
      <c r="CK234" s="159">
        <v>0</v>
      </c>
      <c r="CL234" s="159">
        <v>0</v>
      </c>
      <c r="CM234" s="160">
        <f t="shared" si="1435"/>
        <v>0</v>
      </c>
      <c r="CN234" s="159">
        <v>0</v>
      </c>
      <c r="CO234" s="159">
        <v>0</v>
      </c>
      <c r="CP234" s="160">
        <f t="shared" si="1436"/>
        <v>0</v>
      </c>
      <c r="CQ234" s="159">
        <f t="shared" si="1453"/>
        <v>0</v>
      </c>
      <c r="CR234" s="159">
        <f t="shared" si="1437"/>
        <v>0</v>
      </c>
      <c r="CS234" s="160">
        <f t="shared" si="1438"/>
        <v>0</v>
      </c>
      <c r="CT234" s="225"/>
      <c r="CU234" s="226">
        <f t="shared" si="1454"/>
        <v>0</v>
      </c>
      <c r="CV234" s="227">
        <f t="shared" si="1439"/>
        <v>0</v>
      </c>
      <c r="CW234" s="225"/>
      <c r="CX234" s="228"/>
      <c r="CY234" s="229"/>
    </row>
    <row r="235" spans="1:103" ht="15.75" hidden="1" customHeight="1">
      <c r="A235" s="185"/>
      <c r="B235" s="156"/>
      <c r="C235" s="258"/>
      <c r="D235" s="158">
        <f t="shared" si="1399"/>
        <v>0</v>
      </c>
      <c r="E235" s="159">
        <f t="shared" si="1440"/>
        <v>0</v>
      </c>
      <c r="F235" s="160">
        <f t="shared" si="1441"/>
        <v>0</v>
      </c>
      <c r="G235" s="161"/>
      <c r="H235" s="159">
        <f t="shared" si="1442"/>
        <v>0</v>
      </c>
      <c r="I235" s="159">
        <f t="shared" si="1443"/>
        <v>0</v>
      </c>
      <c r="J235" s="160">
        <f t="shared" si="1400"/>
        <v>0</v>
      </c>
      <c r="K235" s="159">
        <f t="shared" si="1401"/>
        <v>0</v>
      </c>
      <c r="L235" s="291">
        <f t="shared" si="1444"/>
        <v>0</v>
      </c>
      <c r="M235" s="160">
        <f t="shared" si="1402"/>
        <v>0</v>
      </c>
      <c r="N235" s="159">
        <v>0</v>
      </c>
      <c r="O235" s="159">
        <v>0</v>
      </c>
      <c r="P235" s="160">
        <f t="shared" si="1403"/>
        <v>0</v>
      </c>
      <c r="Q235" s="291">
        <v>0</v>
      </c>
      <c r="R235" s="291">
        <v>0</v>
      </c>
      <c r="S235" s="160">
        <f t="shared" si="1404"/>
        <v>0</v>
      </c>
      <c r="T235" s="159">
        <f t="shared" si="1445"/>
        <v>0</v>
      </c>
      <c r="U235" s="159">
        <f t="shared" si="1405"/>
        <v>0</v>
      </c>
      <c r="V235" s="160">
        <f t="shared" si="1406"/>
        <v>0</v>
      </c>
      <c r="W235" s="593">
        <f t="shared" si="1374"/>
        <v>0</v>
      </c>
      <c r="X235" s="593">
        <f t="shared" si="1375"/>
        <v>0</v>
      </c>
      <c r="Y235" s="593">
        <f t="shared" si="1376"/>
        <v>0</v>
      </c>
      <c r="Z235" s="159">
        <v>0</v>
      </c>
      <c r="AA235" s="159">
        <v>0</v>
      </c>
      <c r="AB235" s="160">
        <f t="shared" si="1407"/>
        <v>0</v>
      </c>
      <c r="AC235" s="159">
        <v>0</v>
      </c>
      <c r="AD235" s="159">
        <v>0</v>
      </c>
      <c r="AE235" s="160">
        <f t="shared" si="1408"/>
        <v>0</v>
      </c>
      <c r="AF235" s="159">
        <f t="shared" si="1446"/>
        <v>0</v>
      </c>
      <c r="AG235" s="159">
        <f t="shared" si="1409"/>
        <v>0</v>
      </c>
      <c r="AH235" s="160">
        <f t="shared" si="1410"/>
        <v>0</v>
      </c>
      <c r="AI235" s="159">
        <v>0</v>
      </c>
      <c r="AJ235" s="159">
        <v>0</v>
      </c>
      <c r="AK235" s="160">
        <f t="shared" si="1411"/>
        <v>0</v>
      </c>
      <c r="AL235" s="159">
        <v>0</v>
      </c>
      <c r="AM235" s="159">
        <v>0</v>
      </c>
      <c r="AN235" s="160">
        <f t="shared" si="1412"/>
        <v>0</v>
      </c>
      <c r="AO235" s="159">
        <f t="shared" si="1447"/>
        <v>0</v>
      </c>
      <c r="AP235" s="159">
        <f t="shared" si="1413"/>
        <v>0</v>
      </c>
      <c r="AQ235" s="160">
        <f t="shared" si="1414"/>
        <v>0</v>
      </c>
      <c r="AR235" s="159">
        <v>0</v>
      </c>
      <c r="AS235" s="159">
        <v>0</v>
      </c>
      <c r="AT235" s="160">
        <f t="shared" si="1415"/>
        <v>0</v>
      </c>
      <c r="AU235" s="159">
        <v>0</v>
      </c>
      <c r="AV235" s="159">
        <v>0</v>
      </c>
      <c r="AW235" s="160">
        <f t="shared" si="1416"/>
        <v>0</v>
      </c>
      <c r="AX235" s="159">
        <f t="shared" si="1448"/>
        <v>0</v>
      </c>
      <c r="AY235" s="159">
        <f t="shared" si="1417"/>
        <v>0</v>
      </c>
      <c r="AZ235" s="160">
        <f t="shared" si="1418"/>
        <v>0</v>
      </c>
      <c r="BA235" s="159">
        <v>0</v>
      </c>
      <c r="BB235" s="159">
        <v>0</v>
      </c>
      <c r="BC235" s="160">
        <f t="shared" si="1419"/>
        <v>0</v>
      </c>
      <c r="BD235" s="159">
        <v>0</v>
      </c>
      <c r="BE235" s="159">
        <v>0</v>
      </c>
      <c r="BF235" s="160">
        <f t="shared" si="1420"/>
        <v>0</v>
      </c>
      <c r="BG235" s="159">
        <f t="shared" si="1449"/>
        <v>0</v>
      </c>
      <c r="BH235" s="159">
        <f t="shared" si="1421"/>
        <v>0</v>
      </c>
      <c r="BI235" s="160">
        <f t="shared" si="1422"/>
        <v>0</v>
      </c>
      <c r="BJ235" s="159">
        <v>0</v>
      </c>
      <c r="BK235" s="159">
        <v>0</v>
      </c>
      <c r="BL235" s="160">
        <f t="shared" si="1423"/>
        <v>0</v>
      </c>
      <c r="BM235" s="159">
        <v>0</v>
      </c>
      <c r="BN235" s="159">
        <v>0</v>
      </c>
      <c r="BO235" s="160">
        <f t="shared" si="1424"/>
        <v>0</v>
      </c>
      <c r="BP235" s="159">
        <f t="shared" si="1450"/>
        <v>0</v>
      </c>
      <c r="BQ235" s="159">
        <f t="shared" si="1425"/>
        <v>0</v>
      </c>
      <c r="BR235" s="160">
        <f t="shared" si="1426"/>
        <v>0</v>
      </c>
      <c r="BS235" s="159">
        <v>0</v>
      </c>
      <c r="BT235" s="159">
        <v>0</v>
      </c>
      <c r="BU235" s="160">
        <f t="shared" si="1427"/>
        <v>0</v>
      </c>
      <c r="BV235" s="159">
        <v>0</v>
      </c>
      <c r="BW235" s="159">
        <v>0</v>
      </c>
      <c r="BX235" s="160">
        <f t="shared" si="1428"/>
        <v>0</v>
      </c>
      <c r="BY235" s="159">
        <f t="shared" si="1451"/>
        <v>0</v>
      </c>
      <c r="BZ235" s="159">
        <f t="shared" si="1429"/>
        <v>0</v>
      </c>
      <c r="CA235" s="160">
        <f t="shared" si="1430"/>
        <v>0</v>
      </c>
      <c r="CB235" s="159">
        <v>0</v>
      </c>
      <c r="CC235" s="159">
        <v>0</v>
      </c>
      <c r="CD235" s="160">
        <f t="shared" si="1431"/>
        <v>0</v>
      </c>
      <c r="CE235" s="159">
        <v>0</v>
      </c>
      <c r="CF235" s="159">
        <v>0</v>
      </c>
      <c r="CG235" s="160">
        <f t="shared" si="1432"/>
        <v>0</v>
      </c>
      <c r="CH235" s="159">
        <f t="shared" si="1452"/>
        <v>0</v>
      </c>
      <c r="CI235" s="159">
        <f t="shared" si="1433"/>
        <v>0</v>
      </c>
      <c r="CJ235" s="160">
        <f t="shared" si="1434"/>
        <v>0</v>
      </c>
      <c r="CK235" s="159">
        <v>0</v>
      </c>
      <c r="CL235" s="159">
        <v>0</v>
      </c>
      <c r="CM235" s="160">
        <f t="shared" si="1435"/>
        <v>0</v>
      </c>
      <c r="CN235" s="159">
        <v>0</v>
      </c>
      <c r="CO235" s="159">
        <v>0</v>
      </c>
      <c r="CP235" s="160">
        <f t="shared" si="1436"/>
        <v>0</v>
      </c>
      <c r="CQ235" s="159">
        <f t="shared" si="1453"/>
        <v>0</v>
      </c>
      <c r="CR235" s="159">
        <f t="shared" si="1437"/>
        <v>0</v>
      </c>
      <c r="CS235" s="160">
        <f t="shared" si="1438"/>
        <v>0</v>
      </c>
      <c r="CT235" s="225"/>
      <c r="CU235" s="226">
        <f t="shared" si="1454"/>
        <v>0</v>
      </c>
      <c r="CV235" s="227">
        <f t="shared" si="1439"/>
        <v>0</v>
      </c>
      <c r="CW235" s="225"/>
      <c r="CX235" s="228"/>
      <c r="CY235" s="229"/>
    </row>
    <row r="236" spans="1:103" ht="15.75" hidden="1" customHeight="1">
      <c r="A236" s="185"/>
      <c r="B236" s="156"/>
      <c r="C236" s="291"/>
      <c r="D236" s="158">
        <f t="shared" si="1399"/>
        <v>0</v>
      </c>
      <c r="E236" s="159">
        <f t="shared" si="1440"/>
        <v>0</v>
      </c>
      <c r="F236" s="160">
        <f t="shared" si="1441"/>
        <v>0</v>
      </c>
      <c r="G236" s="161"/>
      <c r="H236" s="159">
        <f t="shared" si="1442"/>
        <v>0</v>
      </c>
      <c r="I236" s="159">
        <f t="shared" si="1443"/>
        <v>0</v>
      </c>
      <c r="J236" s="160">
        <f t="shared" si="1400"/>
        <v>0</v>
      </c>
      <c r="K236" s="159">
        <f t="shared" si="1401"/>
        <v>0</v>
      </c>
      <c r="L236" s="291">
        <f t="shared" si="1444"/>
        <v>0</v>
      </c>
      <c r="M236" s="160">
        <f t="shared" si="1402"/>
        <v>0</v>
      </c>
      <c r="N236" s="159">
        <v>0</v>
      </c>
      <c r="O236" s="159">
        <v>0</v>
      </c>
      <c r="P236" s="160">
        <f t="shared" si="1403"/>
        <v>0</v>
      </c>
      <c r="Q236" s="291">
        <v>0</v>
      </c>
      <c r="R236" s="291">
        <v>0</v>
      </c>
      <c r="S236" s="160">
        <f t="shared" si="1404"/>
        <v>0</v>
      </c>
      <c r="T236" s="159">
        <f t="shared" si="1445"/>
        <v>0</v>
      </c>
      <c r="U236" s="159">
        <f t="shared" si="1405"/>
        <v>0</v>
      </c>
      <c r="V236" s="160">
        <f t="shared" si="1406"/>
        <v>0</v>
      </c>
      <c r="W236" s="593">
        <f t="shared" si="1374"/>
        <v>0</v>
      </c>
      <c r="X236" s="593">
        <f t="shared" si="1375"/>
        <v>0</v>
      </c>
      <c r="Y236" s="593">
        <f t="shared" si="1376"/>
        <v>0</v>
      </c>
      <c r="Z236" s="159">
        <v>0</v>
      </c>
      <c r="AA236" s="159">
        <v>0</v>
      </c>
      <c r="AB236" s="160">
        <f t="shared" si="1407"/>
        <v>0</v>
      </c>
      <c r="AC236" s="159">
        <v>0</v>
      </c>
      <c r="AD236" s="159">
        <v>0</v>
      </c>
      <c r="AE236" s="160">
        <f t="shared" si="1408"/>
        <v>0</v>
      </c>
      <c r="AF236" s="159">
        <f t="shared" si="1446"/>
        <v>0</v>
      </c>
      <c r="AG236" s="159">
        <f t="shared" si="1409"/>
        <v>0</v>
      </c>
      <c r="AH236" s="160">
        <f t="shared" si="1410"/>
        <v>0</v>
      </c>
      <c r="AI236" s="159">
        <v>0</v>
      </c>
      <c r="AJ236" s="159">
        <v>0</v>
      </c>
      <c r="AK236" s="160">
        <f t="shared" si="1411"/>
        <v>0</v>
      </c>
      <c r="AL236" s="159">
        <v>0</v>
      </c>
      <c r="AM236" s="159">
        <v>0</v>
      </c>
      <c r="AN236" s="160">
        <f t="shared" si="1412"/>
        <v>0</v>
      </c>
      <c r="AO236" s="159">
        <f t="shared" si="1447"/>
        <v>0</v>
      </c>
      <c r="AP236" s="159">
        <f t="shared" si="1413"/>
        <v>0</v>
      </c>
      <c r="AQ236" s="160">
        <f t="shared" si="1414"/>
        <v>0</v>
      </c>
      <c r="AR236" s="159">
        <v>0</v>
      </c>
      <c r="AS236" s="159">
        <v>0</v>
      </c>
      <c r="AT236" s="160">
        <f t="shared" si="1415"/>
        <v>0</v>
      </c>
      <c r="AU236" s="159">
        <v>0</v>
      </c>
      <c r="AV236" s="159">
        <v>0</v>
      </c>
      <c r="AW236" s="160">
        <f t="shared" si="1416"/>
        <v>0</v>
      </c>
      <c r="AX236" s="159">
        <f t="shared" si="1448"/>
        <v>0</v>
      </c>
      <c r="AY236" s="159">
        <f t="shared" si="1417"/>
        <v>0</v>
      </c>
      <c r="AZ236" s="160">
        <f t="shared" si="1418"/>
        <v>0</v>
      </c>
      <c r="BA236" s="159">
        <v>0</v>
      </c>
      <c r="BB236" s="159">
        <v>0</v>
      </c>
      <c r="BC236" s="160">
        <f t="shared" si="1419"/>
        <v>0</v>
      </c>
      <c r="BD236" s="159">
        <v>0</v>
      </c>
      <c r="BE236" s="159">
        <v>0</v>
      </c>
      <c r="BF236" s="160">
        <f t="shared" si="1420"/>
        <v>0</v>
      </c>
      <c r="BG236" s="159">
        <f t="shared" si="1449"/>
        <v>0</v>
      </c>
      <c r="BH236" s="159">
        <f t="shared" si="1421"/>
        <v>0</v>
      </c>
      <c r="BI236" s="160">
        <f t="shared" si="1422"/>
        <v>0</v>
      </c>
      <c r="BJ236" s="159">
        <v>0</v>
      </c>
      <c r="BK236" s="159">
        <v>0</v>
      </c>
      <c r="BL236" s="160">
        <f t="shared" si="1423"/>
        <v>0</v>
      </c>
      <c r="BM236" s="159">
        <v>0</v>
      </c>
      <c r="BN236" s="159">
        <v>0</v>
      </c>
      <c r="BO236" s="160">
        <f t="shared" si="1424"/>
        <v>0</v>
      </c>
      <c r="BP236" s="159">
        <f t="shared" si="1450"/>
        <v>0</v>
      </c>
      <c r="BQ236" s="159">
        <f t="shared" si="1425"/>
        <v>0</v>
      </c>
      <c r="BR236" s="160">
        <f t="shared" si="1426"/>
        <v>0</v>
      </c>
      <c r="BS236" s="159">
        <v>0</v>
      </c>
      <c r="BT236" s="159">
        <v>0</v>
      </c>
      <c r="BU236" s="160">
        <f t="shared" si="1427"/>
        <v>0</v>
      </c>
      <c r="BV236" s="159">
        <v>0</v>
      </c>
      <c r="BW236" s="159">
        <v>0</v>
      </c>
      <c r="BX236" s="160">
        <f t="shared" si="1428"/>
        <v>0</v>
      </c>
      <c r="BY236" s="159">
        <f t="shared" si="1451"/>
        <v>0</v>
      </c>
      <c r="BZ236" s="159">
        <f t="shared" si="1429"/>
        <v>0</v>
      </c>
      <c r="CA236" s="160">
        <f t="shared" si="1430"/>
        <v>0</v>
      </c>
      <c r="CB236" s="159">
        <v>0</v>
      </c>
      <c r="CC236" s="159">
        <v>0</v>
      </c>
      <c r="CD236" s="160">
        <f t="shared" si="1431"/>
        <v>0</v>
      </c>
      <c r="CE236" s="159">
        <v>0</v>
      </c>
      <c r="CF236" s="159">
        <v>0</v>
      </c>
      <c r="CG236" s="160">
        <f t="shared" si="1432"/>
        <v>0</v>
      </c>
      <c r="CH236" s="159">
        <f t="shared" si="1452"/>
        <v>0</v>
      </c>
      <c r="CI236" s="159">
        <f t="shared" si="1433"/>
        <v>0</v>
      </c>
      <c r="CJ236" s="160">
        <f t="shared" si="1434"/>
        <v>0</v>
      </c>
      <c r="CK236" s="159">
        <v>0</v>
      </c>
      <c r="CL236" s="159">
        <v>0</v>
      </c>
      <c r="CM236" s="160">
        <f t="shared" si="1435"/>
        <v>0</v>
      </c>
      <c r="CN236" s="159">
        <v>0</v>
      </c>
      <c r="CO236" s="159">
        <v>0</v>
      </c>
      <c r="CP236" s="160">
        <f t="shared" si="1436"/>
        <v>0</v>
      </c>
      <c r="CQ236" s="159">
        <f t="shared" si="1453"/>
        <v>0</v>
      </c>
      <c r="CR236" s="159">
        <f t="shared" si="1437"/>
        <v>0</v>
      </c>
      <c r="CS236" s="160">
        <f t="shared" si="1438"/>
        <v>0</v>
      </c>
      <c r="CT236" s="225"/>
      <c r="CU236" s="226">
        <f t="shared" si="1454"/>
        <v>0</v>
      </c>
      <c r="CV236" s="227">
        <f t="shared" si="1439"/>
        <v>0</v>
      </c>
      <c r="CW236" s="225"/>
      <c r="CX236" s="228"/>
      <c r="CY236" s="229"/>
    </row>
    <row r="237" spans="1:103" ht="15.75" hidden="1" customHeight="1">
      <c r="A237" s="185"/>
      <c r="B237" s="156"/>
      <c r="C237" s="291"/>
      <c r="D237" s="158">
        <f t="shared" si="1399"/>
        <v>0</v>
      </c>
      <c r="E237" s="159">
        <f t="shared" si="1440"/>
        <v>0</v>
      </c>
      <c r="F237" s="160">
        <f t="shared" si="1441"/>
        <v>0</v>
      </c>
      <c r="G237" s="161"/>
      <c r="H237" s="159">
        <f t="shared" si="1442"/>
        <v>0</v>
      </c>
      <c r="I237" s="159">
        <f t="shared" si="1443"/>
        <v>0</v>
      </c>
      <c r="J237" s="160">
        <f t="shared" si="1400"/>
        <v>0</v>
      </c>
      <c r="K237" s="159">
        <f t="shared" si="1401"/>
        <v>0</v>
      </c>
      <c r="L237" s="291">
        <f t="shared" si="1444"/>
        <v>0</v>
      </c>
      <c r="M237" s="160">
        <f t="shared" si="1402"/>
        <v>0</v>
      </c>
      <c r="N237" s="159">
        <v>0</v>
      </c>
      <c r="O237" s="159">
        <v>0</v>
      </c>
      <c r="P237" s="160">
        <f t="shared" si="1403"/>
        <v>0</v>
      </c>
      <c r="Q237" s="291">
        <v>0</v>
      </c>
      <c r="R237" s="291">
        <v>0</v>
      </c>
      <c r="S237" s="160">
        <f t="shared" si="1404"/>
        <v>0</v>
      </c>
      <c r="T237" s="159">
        <f t="shared" si="1445"/>
        <v>0</v>
      </c>
      <c r="U237" s="159">
        <f t="shared" si="1405"/>
        <v>0</v>
      </c>
      <c r="V237" s="160">
        <f t="shared" si="1406"/>
        <v>0</v>
      </c>
      <c r="W237" s="593">
        <f t="shared" si="1374"/>
        <v>0</v>
      </c>
      <c r="X237" s="593">
        <f t="shared" si="1375"/>
        <v>0</v>
      </c>
      <c r="Y237" s="593">
        <f t="shared" si="1376"/>
        <v>0</v>
      </c>
      <c r="Z237" s="159">
        <v>0</v>
      </c>
      <c r="AA237" s="159">
        <v>0</v>
      </c>
      <c r="AB237" s="160">
        <f t="shared" si="1407"/>
        <v>0</v>
      </c>
      <c r="AC237" s="159">
        <v>0</v>
      </c>
      <c r="AD237" s="159">
        <v>0</v>
      </c>
      <c r="AE237" s="160">
        <f t="shared" si="1408"/>
        <v>0</v>
      </c>
      <c r="AF237" s="159">
        <f t="shared" si="1446"/>
        <v>0</v>
      </c>
      <c r="AG237" s="159">
        <f t="shared" si="1409"/>
        <v>0</v>
      </c>
      <c r="AH237" s="160">
        <f t="shared" si="1410"/>
        <v>0</v>
      </c>
      <c r="AI237" s="159">
        <v>0</v>
      </c>
      <c r="AJ237" s="159">
        <v>0</v>
      </c>
      <c r="AK237" s="160">
        <f t="shared" si="1411"/>
        <v>0</v>
      </c>
      <c r="AL237" s="159">
        <v>0</v>
      </c>
      <c r="AM237" s="159">
        <v>0</v>
      </c>
      <c r="AN237" s="160">
        <f t="shared" si="1412"/>
        <v>0</v>
      </c>
      <c r="AO237" s="159">
        <f t="shared" si="1447"/>
        <v>0</v>
      </c>
      <c r="AP237" s="159">
        <f t="shared" si="1413"/>
        <v>0</v>
      </c>
      <c r="AQ237" s="160">
        <f t="shared" si="1414"/>
        <v>0</v>
      </c>
      <c r="AR237" s="159">
        <v>0</v>
      </c>
      <c r="AS237" s="159">
        <v>0</v>
      </c>
      <c r="AT237" s="160">
        <f t="shared" si="1415"/>
        <v>0</v>
      </c>
      <c r="AU237" s="159">
        <v>0</v>
      </c>
      <c r="AV237" s="159">
        <v>0</v>
      </c>
      <c r="AW237" s="160">
        <f t="shared" si="1416"/>
        <v>0</v>
      </c>
      <c r="AX237" s="159">
        <f t="shared" si="1448"/>
        <v>0</v>
      </c>
      <c r="AY237" s="159">
        <f t="shared" si="1417"/>
        <v>0</v>
      </c>
      <c r="AZ237" s="160">
        <f t="shared" si="1418"/>
        <v>0</v>
      </c>
      <c r="BA237" s="159">
        <v>0</v>
      </c>
      <c r="BB237" s="159">
        <v>0</v>
      </c>
      <c r="BC237" s="160">
        <f t="shared" si="1419"/>
        <v>0</v>
      </c>
      <c r="BD237" s="159">
        <v>0</v>
      </c>
      <c r="BE237" s="159">
        <v>0</v>
      </c>
      <c r="BF237" s="160">
        <f t="shared" si="1420"/>
        <v>0</v>
      </c>
      <c r="BG237" s="159">
        <f t="shared" si="1449"/>
        <v>0</v>
      </c>
      <c r="BH237" s="159">
        <f t="shared" si="1421"/>
        <v>0</v>
      </c>
      <c r="BI237" s="160">
        <f t="shared" si="1422"/>
        <v>0</v>
      </c>
      <c r="BJ237" s="159">
        <v>0</v>
      </c>
      <c r="BK237" s="159">
        <v>0</v>
      </c>
      <c r="BL237" s="160">
        <f t="shared" si="1423"/>
        <v>0</v>
      </c>
      <c r="BM237" s="159">
        <v>0</v>
      </c>
      <c r="BN237" s="159">
        <v>0</v>
      </c>
      <c r="BO237" s="160">
        <f t="shared" si="1424"/>
        <v>0</v>
      </c>
      <c r="BP237" s="159">
        <f t="shared" si="1450"/>
        <v>0</v>
      </c>
      <c r="BQ237" s="159">
        <f t="shared" si="1425"/>
        <v>0</v>
      </c>
      <c r="BR237" s="160">
        <f t="shared" si="1426"/>
        <v>0</v>
      </c>
      <c r="BS237" s="159">
        <v>0</v>
      </c>
      <c r="BT237" s="159">
        <v>0</v>
      </c>
      <c r="BU237" s="160">
        <f t="shared" si="1427"/>
        <v>0</v>
      </c>
      <c r="BV237" s="159">
        <v>0</v>
      </c>
      <c r="BW237" s="159">
        <v>0</v>
      </c>
      <c r="BX237" s="160">
        <f t="shared" si="1428"/>
        <v>0</v>
      </c>
      <c r="BY237" s="159">
        <f t="shared" si="1451"/>
        <v>0</v>
      </c>
      <c r="BZ237" s="159">
        <f t="shared" si="1429"/>
        <v>0</v>
      </c>
      <c r="CA237" s="160">
        <f t="shared" si="1430"/>
        <v>0</v>
      </c>
      <c r="CB237" s="159">
        <v>0</v>
      </c>
      <c r="CC237" s="159">
        <v>0</v>
      </c>
      <c r="CD237" s="160">
        <f t="shared" si="1431"/>
        <v>0</v>
      </c>
      <c r="CE237" s="159">
        <v>0</v>
      </c>
      <c r="CF237" s="159">
        <v>0</v>
      </c>
      <c r="CG237" s="160">
        <f t="shared" si="1432"/>
        <v>0</v>
      </c>
      <c r="CH237" s="159">
        <f t="shared" si="1452"/>
        <v>0</v>
      </c>
      <c r="CI237" s="159">
        <f t="shared" si="1433"/>
        <v>0</v>
      </c>
      <c r="CJ237" s="160">
        <f t="shared" si="1434"/>
        <v>0</v>
      </c>
      <c r="CK237" s="159">
        <v>0</v>
      </c>
      <c r="CL237" s="159">
        <v>0</v>
      </c>
      <c r="CM237" s="160">
        <f t="shared" si="1435"/>
        <v>0</v>
      </c>
      <c r="CN237" s="159">
        <v>0</v>
      </c>
      <c r="CO237" s="159">
        <v>0</v>
      </c>
      <c r="CP237" s="160">
        <f t="shared" si="1436"/>
        <v>0</v>
      </c>
      <c r="CQ237" s="159">
        <f t="shared" si="1453"/>
        <v>0</v>
      </c>
      <c r="CR237" s="159">
        <f t="shared" si="1437"/>
        <v>0</v>
      </c>
      <c r="CS237" s="160">
        <f t="shared" si="1438"/>
        <v>0</v>
      </c>
      <c r="CT237" s="225"/>
      <c r="CU237" s="226">
        <f t="shared" si="1454"/>
        <v>0</v>
      </c>
      <c r="CV237" s="227">
        <f t="shared" si="1439"/>
        <v>0</v>
      </c>
      <c r="CW237" s="225"/>
      <c r="CX237" s="228"/>
      <c r="CY237" s="229"/>
    </row>
    <row r="238" spans="1:103" ht="15.75" hidden="1" customHeight="1">
      <c r="A238" s="185"/>
      <c r="B238" s="156"/>
      <c r="C238" s="291"/>
      <c r="D238" s="158">
        <f t="shared" si="1399"/>
        <v>0</v>
      </c>
      <c r="E238" s="159">
        <f t="shared" si="1440"/>
        <v>0</v>
      </c>
      <c r="F238" s="160">
        <f t="shared" si="1441"/>
        <v>0</v>
      </c>
      <c r="G238" s="161"/>
      <c r="H238" s="159">
        <f t="shared" si="1442"/>
        <v>0</v>
      </c>
      <c r="I238" s="159">
        <f t="shared" si="1443"/>
        <v>0</v>
      </c>
      <c r="J238" s="160">
        <f t="shared" si="1400"/>
        <v>0</v>
      </c>
      <c r="K238" s="159">
        <f t="shared" si="1401"/>
        <v>0</v>
      </c>
      <c r="L238" s="291">
        <f t="shared" si="1444"/>
        <v>0</v>
      </c>
      <c r="M238" s="160">
        <f t="shared" si="1402"/>
        <v>0</v>
      </c>
      <c r="N238" s="159">
        <v>0</v>
      </c>
      <c r="O238" s="159">
        <v>0</v>
      </c>
      <c r="P238" s="160">
        <f t="shared" si="1403"/>
        <v>0</v>
      </c>
      <c r="Q238" s="291">
        <v>0</v>
      </c>
      <c r="R238" s="291">
        <v>0</v>
      </c>
      <c r="S238" s="160">
        <f t="shared" si="1404"/>
        <v>0</v>
      </c>
      <c r="T238" s="159">
        <f t="shared" si="1445"/>
        <v>0</v>
      </c>
      <c r="U238" s="159">
        <f t="shared" si="1405"/>
        <v>0</v>
      </c>
      <c r="V238" s="160">
        <f t="shared" si="1406"/>
        <v>0</v>
      </c>
      <c r="W238" s="593">
        <f t="shared" si="1374"/>
        <v>0</v>
      </c>
      <c r="X238" s="593">
        <f t="shared" si="1375"/>
        <v>0</v>
      </c>
      <c r="Y238" s="593">
        <f t="shared" si="1376"/>
        <v>0</v>
      </c>
      <c r="Z238" s="159">
        <v>0</v>
      </c>
      <c r="AA238" s="159">
        <v>0</v>
      </c>
      <c r="AB238" s="160">
        <f t="shared" si="1407"/>
        <v>0</v>
      </c>
      <c r="AC238" s="159">
        <v>0</v>
      </c>
      <c r="AD238" s="159">
        <v>0</v>
      </c>
      <c r="AE238" s="160">
        <f t="shared" si="1408"/>
        <v>0</v>
      </c>
      <c r="AF238" s="159">
        <f t="shared" si="1446"/>
        <v>0</v>
      </c>
      <c r="AG238" s="159">
        <f t="shared" si="1409"/>
        <v>0</v>
      </c>
      <c r="AH238" s="160">
        <f t="shared" si="1410"/>
        <v>0</v>
      </c>
      <c r="AI238" s="159">
        <v>0</v>
      </c>
      <c r="AJ238" s="159">
        <v>0</v>
      </c>
      <c r="AK238" s="160">
        <f t="shared" si="1411"/>
        <v>0</v>
      </c>
      <c r="AL238" s="159">
        <v>0</v>
      </c>
      <c r="AM238" s="159">
        <v>0</v>
      </c>
      <c r="AN238" s="160">
        <f t="shared" si="1412"/>
        <v>0</v>
      </c>
      <c r="AO238" s="159">
        <f t="shared" si="1447"/>
        <v>0</v>
      </c>
      <c r="AP238" s="159">
        <f t="shared" si="1413"/>
        <v>0</v>
      </c>
      <c r="AQ238" s="160">
        <f t="shared" si="1414"/>
        <v>0</v>
      </c>
      <c r="AR238" s="159">
        <v>0</v>
      </c>
      <c r="AS238" s="159">
        <v>0</v>
      </c>
      <c r="AT238" s="160">
        <f t="shared" si="1415"/>
        <v>0</v>
      </c>
      <c r="AU238" s="159">
        <v>0</v>
      </c>
      <c r="AV238" s="159">
        <v>0</v>
      </c>
      <c r="AW238" s="160">
        <f t="shared" si="1416"/>
        <v>0</v>
      </c>
      <c r="AX238" s="159">
        <f t="shared" si="1448"/>
        <v>0</v>
      </c>
      <c r="AY238" s="159">
        <f t="shared" si="1417"/>
        <v>0</v>
      </c>
      <c r="AZ238" s="160">
        <f t="shared" si="1418"/>
        <v>0</v>
      </c>
      <c r="BA238" s="159">
        <v>0</v>
      </c>
      <c r="BB238" s="159">
        <v>0</v>
      </c>
      <c r="BC238" s="160">
        <f t="shared" si="1419"/>
        <v>0</v>
      </c>
      <c r="BD238" s="159">
        <v>0</v>
      </c>
      <c r="BE238" s="159">
        <v>0</v>
      </c>
      <c r="BF238" s="160">
        <f t="shared" si="1420"/>
        <v>0</v>
      </c>
      <c r="BG238" s="159">
        <f t="shared" si="1449"/>
        <v>0</v>
      </c>
      <c r="BH238" s="159">
        <f t="shared" si="1421"/>
        <v>0</v>
      </c>
      <c r="BI238" s="160">
        <f t="shared" si="1422"/>
        <v>0</v>
      </c>
      <c r="BJ238" s="159">
        <v>0</v>
      </c>
      <c r="BK238" s="159">
        <v>0</v>
      </c>
      <c r="BL238" s="160">
        <f t="shared" si="1423"/>
        <v>0</v>
      </c>
      <c r="BM238" s="159">
        <v>0</v>
      </c>
      <c r="BN238" s="159">
        <v>0</v>
      </c>
      <c r="BO238" s="160">
        <f t="shared" si="1424"/>
        <v>0</v>
      </c>
      <c r="BP238" s="159">
        <f t="shared" si="1450"/>
        <v>0</v>
      </c>
      <c r="BQ238" s="159">
        <f t="shared" si="1425"/>
        <v>0</v>
      </c>
      <c r="BR238" s="160">
        <f t="shared" si="1426"/>
        <v>0</v>
      </c>
      <c r="BS238" s="159">
        <v>0</v>
      </c>
      <c r="BT238" s="159">
        <v>0</v>
      </c>
      <c r="BU238" s="160">
        <f t="shared" si="1427"/>
        <v>0</v>
      </c>
      <c r="BV238" s="159">
        <v>0</v>
      </c>
      <c r="BW238" s="159">
        <v>0</v>
      </c>
      <c r="BX238" s="160">
        <f t="shared" si="1428"/>
        <v>0</v>
      </c>
      <c r="BY238" s="159">
        <f t="shared" si="1451"/>
        <v>0</v>
      </c>
      <c r="BZ238" s="159">
        <f t="shared" si="1429"/>
        <v>0</v>
      </c>
      <c r="CA238" s="160">
        <f t="shared" si="1430"/>
        <v>0</v>
      </c>
      <c r="CB238" s="159">
        <v>0</v>
      </c>
      <c r="CC238" s="159">
        <v>0</v>
      </c>
      <c r="CD238" s="160">
        <f t="shared" si="1431"/>
        <v>0</v>
      </c>
      <c r="CE238" s="159">
        <v>0</v>
      </c>
      <c r="CF238" s="159">
        <v>0</v>
      </c>
      <c r="CG238" s="160">
        <f t="shared" si="1432"/>
        <v>0</v>
      </c>
      <c r="CH238" s="159">
        <f t="shared" si="1452"/>
        <v>0</v>
      </c>
      <c r="CI238" s="159">
        <f t="shared" si="1433"/>
        <v>0</v>
      </c>
      <c r="CJ238" s="160">
        <f t="shared" si="1434"/>
        <v>0</v>
      </c>
      <c r="CK238" s="159">
        <v>0</v>
      </c>
      <c r="CL238" s="159">
        <v>0</v>
      </c>
      <c r="CM238" s="160">
        <f t="shared" si="1435"/>
        <v>0</v>
      </c>
      <c r="CN238" s="159">
        <v>0</v>
      </c>
      <c r="CO238" s="159">
        <v>0</v>
      </c>
      <c r="CP238" s="160">
        <f t="shared" si="1436"/>
        <v>0</v>
      </c>
      <c r="CQ238" s="159">
        <f t="shared" si="1453"/>
        <v>0</v>
      </c>
      <c r="CR238" s="159">
        <f t="shared" si="1437"/>
        <v>0</v>
      </c>
      <c r="CS238" s="160">
        <f t="shared" si="1438"/>
        <v>0</v>
      </c>
      <c r="CT238" s="225"/>
      <c r="CU238" s="226">
        <f t="shared" si="1454"/>
        <v>0</v>
      </c>
      <c r="CV238" s="227">
        <f t="shared" si="1439"/>
        <v>0</v>
      </c>
      <c r="CW238" s="225"/>
      <c r="CX238" s="228"/>
      <c r="CY238" s="229"/>
    </row>
    <row r="239" spans="1:103" ht="15.75" hidden="1" customHeight="1">
      <c r="A239" s="185"/>
      <c r="B239" s="156"/>
      <c r="C239" s="291"/>
      <c r="D239" s="158">
        <f t="shared" si="1399"/>
        <v>0</v>
      </c>
      <c r="E239" s="159">
        <f t="shared" si="1440"/>
        <v>0</v>
      </c>
      <c r="F239" s="160">
        <f t="shared" si="1441"/>
        <v>0</v>
      </c>
      <c r="G239" s="161"/>
      <c r="H239" s="159">
        <f t="shared" si="1442"/>
        <v>0</v>
      </c>
      <c r="I239" s="159">
        <f t="shared" si="1443"/>
        <v>0</v>
      </c>
      <c r="J239" s="160">
        <f t="shared" si="1400"/>
        <v>0</v>
      </c>
      <c r="K239" s="159">
        <f t="shared" si="1401"/>
        <v>0</v>
      </c>
      <c r="L239" s="291">
        <f t="shared" si="1444"/>
        <v>0</v>
      </c>
      <c r="M239" s="160">
        <f t="shared" si="1402"/>
        <v>0</v>
      </c>
      <c r="N239" s="159">
        <v>0</v>
      </c>
      <c r="O239" s="159">
        <v>0</v>
      </c>
      <c r="P239" s="160">
        <f t="shared" si="1403"/>
        <v>0</v>
      </c>
      <c r="Q239" s="291">
        <v>0</v>
      </c>
      <c r="R239" s="291">
        <v>0</v>
      </c>
      <c r="S239" s="160">
        <f t="shared" si="1404"/>
        <v>0</v>
      </c>
      <c r="T239" s="159">
        <f t="shared" si="1445"/>
        <v>0</v>
      </c>
      <c r="U239" s="159">
        <f t="shared" si="1405"/>
        <v>0</v>
      </c>
      <c r="V239" s="160">
        <f t="shared" si="1406"/>
        <v>0</v>
      </c>
      <c r="W239" s="593">
        <f t="shared" si="1374"/>
        <v>0</v>
      </c>
      <c r="X239" s="593">
        <f t="shared" si="1375"/>
        <v>0</v>
      </c>
      <c r="Y239" s="593">
        <f t="shared" si="1376"/>
        <v>0</v>
      </c>
      <c r="Z239" s="159">
        <v>0</v>
      </c>
      <c r="AA239" s="159">
        <v>0</v>
      </c>
      <c r="AB239" s="160">
        <f t="shared" si="1407"/>
        <v>0</v>
      </c>
      <c r="AC239" s="159">
        <v>0</v>
      </c>
      <c r="AD239" s="159">
        <v>0</v>
      </c>
      <c r="AE239" s="160">
        <f t="shared" si="1408"/>
        <v>0</v>
      </c>
      <c r="AF239" s="159">
        <f t="shared" si="1446"/>
        <v>0</v>
      </c>
      <c r="AG239" s="159">
        <f t="shared" si="1409"/>
        <v>0</v>
      </c>
      <c r="AH239" s="160">
        <f t="shared" si="1410"/>
        <v>0</v>
      </c>
      <c r="AI239" s="159">
        <v>0</v>
      </c>
      <c r="AJ239" s="159">
        <v>0</v>
      </c>
      <c r="AK239" s="160">
        <f t="shared" si="1411"/>
        <v>0</v>
      </c>
      <c r="AL239" s="159">
        <v>0</v>
      </c>
      <c r="AM239" s="159">
        <v>0</v>
      </c>
      <c r="AN239" s="160">
        <f t="shared" si="1412"/>
        <v>0</v>
      </c>
      <c r="AO239" s="159">
        <f t="shared" si="1447"/>
        <v>0</v>
      </c>
      <c r="AP239" s="159">
        <f t="shared" si="1413"/>
        <v>0</v>
      </c>
      <c r="AQ239" s="160">
        <f t="shared" si="1414"/>
        <v>0</v>
      </c>
      <c r="AR239" s="159">
        <v>0</v>
      </c>
      <c r="AS239" s="159">
        <v>0</v>
      </c>
      <c r="AT239" s="160">
        <f t="shared" si="1415"/>
        <v>0</v>
      </c>
      <c r="AU239" s="159">
        <v>0</v>
      </c>
      <c r="AV239" s="159">
        <v>0</v>
      </c>
      <c r="AW239" s="160">
        <f t="shared" si="1416"/>
        <v>0</v>
      </c>
      <c r="AX239" s="159">
        <f t="shared" si="1448"/>
        <v>0</v>
      </c>
      <c r="AY239" s="159">
        <f t="shared" si="1417"/>
        <v>0</v>
      </c>
      <c r="AZ239" s="160">
        <f t="shared" si="1418"/>
        <v>0</v>
      </c>
      <c r="BA239" s="159">
        <v>0</v>
      </c>
      <c r="BB239" s="159">
        <v>0</v>
      </c>
      <c r="BC239" s="160">
        <f t="shared" si="1419"/>
        <v>0</v>
      </c>
      <c r="BD239" s="159">
        <v>0</v>
      </c>
      <c r="BE239" s="159">
        <v>0</v>
      </c>
      <c r="BF239" s="160">
        <f t="shared" si="1420"/>
        <v>0</v>
      </c>
      <c r="BG239" s="159">
        <f t="shared" si="1449"/>
        <v>0</v>
      </c>
      <c r="BH239" s="159">
        <f t="shared" si="1421"/>
        <v>0</v>
      </c>
      <c r="BI239" s="160">
        <f t="shared" si="1422"/>
        <v>0</v>
      </c>
      <c r="BJ239" s="159">
        <v>0</v>
      </c>
      <c r="BK239" s="159">
        <v>0</v>
      </c>
      <c r="BL239" s="160">
        <f t="shared" si="1423"/>
        <v>0</v>
      </c>
      <c r="BM239" s="159">
        <v>0</v>
      </c>
      <c r="BN239" s="159">
        <v>0</v>
      </c>
      <c r="BO239" s="160">
        <f t="shared" si="1424"/>
        <v>0</v>
      </c>
      <c r="BP239" s="159">
        <f t="shared" si="1450"/>
        <v>0</v>
      </c>
      <c r="BQ239" s="159">
        <f t="shared" si="1425"/>
        <v>0</v>
      </c>
      <c r="BR239" s="160">
        <f t="shared" si="1426"/>
        <v>0</v>
      </c>
      <c r="BS239" s="159">
        <v>0</v>
      </c>
      <c r="BT239" s="159">
        <v>0</v>
      </c>
      <c r="BU239" s="160">
        <f t="shared" si="1427"/>
        <v>0</v>
      </c>
      <c r="BV239" s="159">
        <v>0</v>
      </c>
      <c r="BW239" s="159">
        <v>0</v>
      </c>
      <c r="BX239" s="160">
        <f t="shared" si="1428"/>
        <v>0</v>
      </c>
      <c r="BY239" s="159">
        <f t="shared" si="1451"/>
        <v>0</v>
      </c>
      <c r="BZ239" s="159">
        <f t="shared" si="1429"/>
        <v>0</v>
      </c>
      <c r="CA239" s="160">
        <f t="shared" si="1430"/>
        <v>0</v>
      </c>
      <c r="CB239" s="159">
        <v>0</v>
      </c>
      <c r="CC239" s="159">
        <v>0</v>
      </c>
      <c r="CD239" s="160">
        <f t="shared" si="1431"/>
        <v>0</v>
      </c>
      <c r="CE239" s="159">
        <v>0</v>
      </c>
      <c r="CF239" s="159">
        <v>0</v>
      </c>
      <c r="CG239" s="160">
        <f t="shared" si="1432"/>
        <v>0</v>
      </c>
      <c r="CH239" s="159">
        <f t="shared" si="1452"/>
        <v>0</v>
      </c>
      <c r="CI239" s="159">
        <f t="shared" si="1433"/>
        <v>0</v>
      </c>
      <c r="CJ239" s="160">
        <f t="shared" si="1434"/>
        <v>0</v>
      </c>
      <c r="CK239" s="159">
        <v>0</v>
      </c>
      <c r="CL239" s="159">
        <v>0</v>
      </c>
      <c r="CM239" s="160">
        <f t="shared" si="1435"/>
        <v>0</v>
      </c>
      <c r="CN239" s="159">
        <v>0</v>
      </c>
      <c r="CO239" s="159">
        <v>0</v>
      </c>
      <c r="CP239" s="160">
        <f t="shared" si="1436"/>
        <v>0</v>
      </c>
      <c r="CQ239" s="159">
        <f t="shared" si="1453"/>
        <v>0</v>
      </c>
      <c r="CR239" s="159">
        <f t="shared" si="1437"/>
        <v>0</v>
      </c>
      <c r="CS239" s="160">
        <f t="shared" si="1438"/>
        <v>0</v>
      </c>
      <c r="CT239" s="225"/>
      <c r="CU239" s="226">
        <f t="shared" si="1454"/>
        <v>0</v>
      </c>
      <c r="CV239" s="227">
        <f t="shared" si="1439"/>
        <v>0</v>
      </c>
      <c r="CW239" s="225"/>
      <c r="CX239" s="228"/>
      <c r="CY239" s="229"/>
    </row>
    <row r="240" spans="1:103" ht="15.75" customHeight="1" thickBot="1">
      <c r="A240" s="138"/>
      <c r="B240" s="162"/>
      <c r="C240" s="163"/>
      <c r="D240" s="164">
        <f t="shared" si="1399"/>
        <v>0</v>
      </c>
      <c r="E240" s="165">
        <f t="shared" si="1440"/>
        <v>0</v>
      </c>
      <c r="F240" s="166">
        <f t="shared" si="1441"/>
        <v>0</v>
      </c>
      <c r="G240" s="167"/>
      <c r="H240" s="165">
        <f t="shared" si="1442"/>
        <v>0</v>
      </c>
      <c r="I240" s="165">
        <f t="shared" si="1443"/>
        <v>0</v>
      </c>
      <c r="J240" s="166">
        <f t="shared" si="1400"/>
        <v>0</v>
      </c>
      <c r="K240" s="165">
        <f t="shared" si="1401"/>
        <v>0</v>
      </c>
      <c r="L240" s="820">
        <f t="shared" si="1444"/>
        <v>0</v>
      </c>
      <c r="M240" s="166">
        <f t="shared" si="1402"/>
        <v>0</v>
      </c>
      <c r="N240" s="164">
        <v>0</v>
      </c>
      <c r="O240" s="165">
        <v>0</v>
      </c>
      <c r="P240" s="166">
        <f t="shared" si="1403"/>
        <v>0</v>
      </c>
      <c r="Q240" s="788">
        <v>0</v>
      </c>
      <c r="R240" s="789">
        <v>0</v>
      </c>
      <c r="S240" s="166">
        <f t="shared" si="1404"/>
        <v>0</v>
      </c>
      <c r="T240" s="200">
        <f t="shared" si="1445"/>
        <v>0</v>
      </c>
      <c r="U240" s="200">
        <f t="shared" si="1405"/>
        <v>0</v>
      </c>
      <c r="V240" s="201">
        <f t="shared" si="1406"/>
        <v>0</v>
      </c>
      <c r="W240" s="593">
        <f t="shared" si="1374"/>
        <v>0</v>
      </c>
      <c r="X240" s="593">
        <f t="shared" si="1375"/>
        <v>0</v>
      </c>
      <c r="Y240" s="593">
        <f t="shared" si="1376"/>
        <v>0</v>
      </c>
      <c r="Z240" s="164">
        <v>0</v>
      </c>
      <c r="AA240" s="165">
        <v>0</v>
      </c>
      <c r="AB240" s="166">
        <f t="shared" si="1407"/>
        <v>0</v>
      </c>
      <c r="AC240" s="198">
        <v>0</v>
      </c>
      <c r="AD240" s="199">
        <v>0</v>
      </c>
      <c r="AE240" s="166">
        <f t="shared" si="1408"/>
        <v>0</v>
      </c>
      <c r="AF240" s="200">
        <f t="shared" si="1446"/>
        <v>0</v>
      </c>
      <c r="AG240" s="200">
        <f t="shared" si="1409"/>
        <v>0</v>
      </c>
      <c r="AH240" s="201">
        <f t="shared" si="1410"/>
        <v>0</v>
      </c>
      <c r="AI240" s="164">
        <v>0</v>
      </c>
      <c r="AJ240" s="165">
        <v>0</v>
      </c>
      <c r="AK240" s="166">
        <f t="shared" si="1411"/>
        <v>0</v>
      </c>
      <c r="AL240" s="198">
        <v>0</v>
      </c>
      <c r="AM240" s="199">
        <v>0</v>
      </c>
      <c r="AN240" s="166">
        <f t="shared" si="1412"/>
        <v>0</v>
      </c>
      <c r="AO240" s="200">
        <f t="shared" si="1447"/>
        <v>0</v>
      </c>
      <c r="AP240" s="200">
        <f t="shared" si="1413"/>
        <v>0</v>
      </c>
      <c r="AQ240" s="201">
        <f t="shared" si="1414"/>
        <v>0</v>
      </c>
      <c r="AR240" s="164">
        <v>0</v>
      </c>
      <c r="AS240" s="165">
        <v>0</v>
      </c>
      <c r="AT240" s="166">
        <f t="shared" si="1415"/>
        <v>0</v>
      </c>
      <c r="AU240" s="198">
        <v>0</v>
      </c>
      <c r="AV240" s="199">
        <v>0</v>
      </c>
      <c r="AW240" s="166">
        <f t="shared" si="1416"/>
        <v>0</v>
      </c>
      <c r="AX240" s="200">
        <f t="shared" si="1448"/>
        <v>0</v>
      </c>
      <c r="AY240" s="200">
        <f t="shared" si="1417"/>
        <v>0</v>
      </c>
      <c r="AZ240" s="201">
        <f t="shared" si="1418"/>
        <v>0</v>
      </c>
      <c r="BA240" s="164">
        <v>0</v>
      </c>
      <c r="BB240" s="165">
        <v>0</v>
      </c>
      <c r="BC240" s="166">
        <f t="shared" si="1419"/>
        <v>0</v>
      </c>
      <c r="BD240" s="198">
        <v>0</v>
      </c>
      <c r="BE240" s="199">
        <v>0</v>
      </c>
      <c r="BF240" s="166">
        <f t="shared" si="1420"/>
        <v>0</v>
      </c>
      <c r="BG240" s="200">
        <f t="shared" si="1449"/>
        <v>0</v>
      </c>
      <c r="BH240" s="200">
        <f t="shared" si="1421"/>
        <v>0</v>
      </c>
      <c r="BI240" s="201">
        <f t="shared" si="1422"/>
        <v>0</v>
      </c>
      <c r="BJ240" s="164">
        <v>0</v>
      </c>
      <c r="BK240" s="165">
        <v>0</v>
      </c>
      <c r="BL240" s="166">
        <f t="shared" si="1423"/>
        <v>0</v>
      </c>
      <c r="BM240" s="198">
        <v>0</v>
      </c>
      <c r="BN240" s="199">
        <v>0</v>
      </c>
      <c r="BO240" s="166">
        <f t="shared" si="1424"/>
        <v>0</v>
      </c>
      <c r="BP240" s="200">
        <f t="shared" si="1450"/>
        <v>0</v>
      </c>
      <c r="BQ240" s="200">
        <f t="shared" si="1425"/>
        <v>0</v>
      </c>
      <c r="BR240" s="201">
        <f t="shared" si="1426"/>
        <v>0</v>
      </c>
      <c r="BS240" s="164">
        <v>0</v>
      </c>
      <c r="BT240" s="165">
        <v>0</v>
      </c>
      <c r="BU240" s="166">
        <f t="shared" si="1427"/>
        <v>0</v>
      </c>
      <c r="BV240" s="198">
        <v>0</v>
      </c>
      <c r="BW240" s="199">
        <v>0</v>
      </c>
      <c r="BX240" s="166">
        <f t="shared" si="1428"/>
        <v>0</v>
      </c>
      <c r="BY240" s="200">
        <f t="shared" si="1451"/>
        <v>0</v>
      </c>
      <c r="BZ240" s="200">
        <f t="shared" si="1429"/>
        <v>0</v>
      </c>
      <c r="CA240" s="201">
        <f t="shared" si="1430"/>
        <v>0</v>
      </c>
      <c r="CB240" s="164">
        <v>0</v>
      </c>
      <c r="CC240" s="165">
        <v>0</v>
      </c>
      <c r="CD240" s="166">
        <f t="shared" si="1431"/>
        <v>0</v>
      </c>
      <c r="CE240" s="198">
        <v>0</v>
      </c>
      <c r="CF240" s="199">
        <v>0</v>
      </c>
      <c r="CG240" s="166">
        <f t="shared" si="1432"/>
        <v>0</v>
      </c>
      <c r="CH240" s="200">
        <f t="shared" si="1452"/>
        <v>0</v>
      </c>
      <c r="CI240" s="200">
        <f t="shared" si="1433"/>
        <v>0</v>
      </c>
      <c r="CJ240" s="201">
        <f t="shared" si="1434"/>
        <v>0</v>
      </c>
      <c r="CK240" s="164">
        <v>0</v>
      </c>
      <c r="CL240" s="165">
        <v>0</v>
      </c>
      <c r="CM240" s="166">
        <f t="shared" si="1435"/>
        <v>0</v>
      </c>
      <c r="CN240" s="198">
        <v>0</v>
      </c>
      <c r="CO240" s="199">
        <v>0</v>
      </c>
      <c r="CP240" s="166">
        <f t="shared" si="1436"/>
        <v>0</v>
      </c>
      <c r="CQ240" s="200">
        <f t="shared" si="1453"/>
        <v>0</v>
      </c>
      <c r="CR240" s="200">
        <f t="shared" si="1437"/>
        <v>0</v>
      </c>
      <c r="CS240" s="201">
        <f t="shared" si="1438"/>
        <v>0</v>
      </c>
      <c r="CT240" s="211"/>
      <c r="CU240" s="233">
        <f t="shared" si="1454"/>
        <v>0</v>
      </c>
      <c r="CV240" s="234">
        <f t="shared" si="1439"/>
        <v>0</v>
      </c>
      <c r="CW240" s="232"/>
      <c r="CX240" s="235"/>
      <c r="CY240" s="236"/>
    </row>
    <row r="241" spans="1:103" ht="15.75" customHeight="1" thickBot="1">
      <c r="A241" s="139"/>
      <c r="B241" s="186"/>
      <c r="C241" s="187"/>
      <c r="D241" s="183"/>
      <c r="E241" s="183"/>
      <c r="F241" s="183"/>
      <c r="G241" s="184"/>
      <c r="H241" s="183"/>
      <c r="I241" s="183"/>
      <c r="J241" s="183"/>
      <c r="K241" s="183"/>
      <c r="L241" s="791"/>
      <c r="M241" s="183"/>
      <c r="N241" s="183"/>
      <c r="O241" s="183"/>
      <c r="P241" s="183"/>
      <c r="Q241" s="791"/>
      <c r="R241" s="791"/>
      <c r="S241" s="183"/>
      <c r="T241" s="203"/>
      <c r="U241" s="203"/>
      <c r="V241" s="187"/>
      <c r="W241" s="593">
        <f t="shared" si="1374"/>
        <v>0</v>
      </c>
      <c r="X241" s="593">
        <f t="shared" si="1375"/>
        <v>0</v>
      </c>
      <c r="Y241" s="593">
        <f t="shared" si="1376"/>
        <v>0</v>
      </c>
      <c r="Z241" s="183"/>
      <c r="AA241" s="183"/>
      <c r="AB241" s="183"/>
      <c r="AC241" s="183"/>
      <c r="AD241" s="183"/>
      <c r="AE241" s="183"/>
      <c r="AF241" s="203"/>
      <c r="AG241" s="203"/>
      <c r="AH241" s="187"/>
      <c r="AI241" s="183"/>
      <c r="AJ241" s="183"/>
      <c r="AK241" s="183"/>
      <c r="AL241" s="183"/>
      <c r="AM241" s="183"/>
      <c r="AN241" s="183"/>
      <c r="AO241" s="203"/>
      <c r="AP241" s="203"/>
      <c r="AQ241" s="187"/>
      <c r="AR241" s="183"/>
      <c r="AS241" s="183"/>
      <c r="AT241" s="183"/>
      <c r="AU241" s="183"/>
      <c r="AV241" s="183"/>
      <c r="AW241" s="183"/>
      <c r="AX241" s="203"/>
      <c r="AY241" s="203"/>
      <c r="AZ241" s="187"/>
      <c r="BA241" s="183"/>
      <c r="BB241" s="183"/>
      <c r="BC241" s="183"/>
      <c r="BD241" s="183"/>
      <c r="BE241" s="183"/>
      <c r="BF241" s="183"/>
      <c r="BG241" s="203"/>
      <c r="BH241" s="203"/>
      <c r="BI241" s="187"/>
      <c r="BJ241" s="183"/>
      <c r="BK241" s="183"/>
      <c r="BL241" s="183"/>
      <c r="BM241" s="183"/>
      <c r="BN241" s="183"/>
      <c r="BO241" s="183"/>
      <c r="BP241" s="203"/>
      <c r="BQ241" s="203"/>
      <c r="BR241" s="187"/>
      <c r="BS241" s="183"/>
      <c r="BT241" s="183"/>
      <c r="BU241" s="183"/>
      <c r="BV241" s="183"/>
      <c r="BW241" s="183"/>
      <c r="BX241" s="183"/>
      <c r="BY241" s="203"/>
      <c r="BZ241" s="203"/>
      <c r="CA241" s="187"/>
      <c r="CB241" s="183"/>
      <c r="CC241" s="183"/>
      <c r="CD241" s="183"/>
      <c r="CE241" s="183"/>
      <c r="CF241" s="183"/>
      <c r="CG241" s="183"/>
      <c r="CH241" s="203"/>
      <c r="CI241" s="203"/>
      <c r="CJ241" s="187"/>
      <c r="CK241" s="183"/>
      <c r="CL241" s="183"/>
      <c r="CM241" s="183"/>
      <c r="CN241" s="183"/>
      <c r="CO241" s="183"/>
      <c r="CP241" s="183"/>
      <c r="CQ241" s="203"/>
      <c r="CR241" s="203"/>
      <c r="CS241" s="187"/>
      <c r="CT241" s="139"/>
      <c r="CU241" s="183"/>
      <c r="CV241" s="187"/>
      <c r="CW241" s="139"/>
      <c r="CX241" s="242"/>
      <c r="CY241" s="242"/>
    </row>
    <row r="242" spans="1:103" ht="15.75" customHeight="1">
      <c r="A242" s="138"/>
      <c r="B242" s="1065" t="s">
        <v>273</v>
      </c>
      <c r="C242" s="1062" t="s">
        <v>274</v>
      </c>
      <c r="D242" s="1009" t="str">
        <f>AFEstatPref</f>
        <v>Historical</v>
      </c>
      <c r="E242" s="1010"/>
      <c r="F242" s="1011"/>
      <c r="G242" s="1041" t="str">
        <f>AFEstatSlc</f>
        <v>Proposed Original</v>
      </c>
      <c r="H242" s="1015"/>
      <c r="I242" s="1015"/>
      <c r="J242" s="1042"/>
      <c r="K242" s="1020" t="s">
        <v>275</v>
      </c>
      <c r="L242" s="1020"/>
      <c r="M242" s="1039"/>
      <c r="N242" s="1009" t="str">
        <f>AFEstatPref</f>
        <v>Historical</v>
      </c>
      <c r="O242" s="1010"/>
      <c r="P242" s="1011"/>
      <c r="Q242" s="1015" t="str">
        <f>AFEstatSlc</f>
        <v>Proposed Original</v>
      </c>
      <c r="R242" s="1015"/>
      <c r="S242" s="1016"/>
      <c r="T242" s="1019" t="s">
        <v>275</v>
      </c>
      <c r="U242" s="1020"/>
      <c r="V242" s="1021"/>
      <c r="W242" s="593">
        <f t="shared" si="1374"/>
        <v>0</v>
      </c>
      <c r="X242" s="593">
        <f t="shared" si="1375"/>
        <v>0</v>
      </c>
      <c r="Y242" s="593">
        <f t="shared" si="1376"/>
        <v>0</v>
      </c>
      <c r="Z242" s="1009" t="str">
        <f>AFEstatPref</f>
        <v>Historical</v>
      </c>
      <c r="AA242" s="1010"/>
      <c r="AB242" s="1011"/>
      <c r="AC242" s="1015" t="str">
        <f>AFEstatSlc</f>
        <v>Proposed Original</v>
      </c>
      <c r="AD242" s="1015"/>
      <c r="AE242" s="1016"/>
      <c r="AF242" s="1019" t="s">
        <v>275</v>
      </c>
      <c r="AG242" s="1020"/>
      <c r="AH242" s="1021"/>
      <c r="AI242" s="1009" t="str">
        <f>AFEstatPref</f>
        <v>Historical</v>
      </c>
      <c r="AJ242" s="1010"/>
      <c r="AK242" s="1011"/>
      <c r="AL242" s="1015" t="str">
        <f>AFEstatSlc</f>
        <v>Proposed Original</v>
      </c>
      <c r="AM242" s="1015"/>
      <c r="AN242" s="1016"/>
      <c r="AO242" s="1019" t="s">
        <v>275</v>
      </c>
      <c r="AP242" s="1020"/>
      <c r="AQ242" s="1021"/>
      <c r="AR242" s="1009" t="str">
        <f>AFEstatPref</f>
        <v>Historical</v>
      </c>
      <c r="AS242" s="1010"/>
      <c r="AT242" s="1011"/>
      <c r="AU242" s="1015" t="str">
        <f>AFEstatSlc</f>
        <v>Proposed Original</v>
      </c>
      <c r="AV242" s="1015"/>
      <c r="AW242" s="1016"/>
      <c r="AX242" s="1019" t="s">
        <v>275</v>
      </c>
      <c r="AY242" s="1020"/>
      <c r="AZ242" s="1021"/>
      <c r="BA242" s="1009" t="str">
        <f>AFEstatPref</f>
        <v>Historical</v>
      </c>
      <c r="BB242" s="1010"/>
      <c r="BC242" s="1011"/>
      <c r="BD242" s="1015" t="str">
        <f>AFEstatSlc</f>
        <v>Proposed Original</v>
      </c>
      <c r="BE242" s="1015"/>
      <c r="BF242" s="1016"/>
      <c r="BG242" s="1019" t="s">
        <v>275</v>
      </c>
      <c r="BH242" s="1020"/>
      <c r="BI242" s="1021"/>
      <c r="BJ242" s="1009" t="str">
        <f>AFEstatPref</f>
        <v>Historical</v>
      </c>
      <c r="BK242" s="1010"/>
      <c r="BL242" s="1011"/>
      <c r="BM242" s="1015" t="str">
        <f>AFEstatSlc</f>
        <v>Proposed Original</v>
      </c>
      <c r="BN242" s="1015"/>
      <c r="BO242" s="1016"/>
      <c r="BP242" s="1019" t="s">
        <v>275</v>
      </c>
      <c r="BQ242" s="1020"/>
      <c r="BR242" s="1021"/>
      <c r="BS242" s="1009" t="str">
        <f>AFEstatPref</f>
        <v>Historical</v>
      </c>
      <c r="BT242" s="1010"/>
      <c r="BU242" s="1011"/>
      <c r="BV242" s="1015" t="str">
        <f>AFEstatSlc</f>
        <v>Proposed Original</v>
      </c>
      <c r="BW242" s="1015"/>
      <c r="BX242" s="1016"/>
      <c r="BY242" s="1019" t="s">
        <v>275</v>
      </c>
      <c r="BZ242" s="1020"/>
      <c r="CA242" s="1021"/>
      <c r="CB242" s="1009" t="str">
        <f>AFEstatPref</f>
        <v>Historical</v>
      </c>
      <c r="CC242" s="1010"/>
      <c r="CD242" s="1011"/>
      <c r="CE242" s="1015" t="str">
        <f>AFEstatSlc</f>
        <v>Proposed Original</v>
      </c>
      <c r="CF242" s="1015"/>
      <c r="CG242" s="1016"/>
      <c r="CH242" s="1019" t="s">
        <v>275</v>
      </c>
      <c r="CI242" s="1020"/>
      <c r="CJ242" s="1021"/>
      <c r="CK242" s="1009" t="str">
        <f>AFEstatPref</f>
        <v>Historical</v>
      </c>
      <c r="CL242" s="1010"/>
      <c r="CM242" s="1011"/>
      <c r="CN242" s="1015" t="str">
        <f>AFEstatSlc</f>
        <v>Proposed Original</v>
      </c>
      <c r="CO242" s="1015"/>
      <c r="CP242" s="1016"/>
      <c r="CQ242" s="1019" t="s">
        <v>275</v>
      </c>
      <c r="CR242" s="1020"/>
      <c r="CS242" s="1021"/>
      <c r="CT242" s="214"/>
      <c r="CU242" s="1051" t="s">
        <v>276</v>
      </c>
      <c r="CV242" s="1052"/>
      <c r="CW242" s="214"/>
      <c r="CX242" s="1058" t="s">
        <v>277</v>
      </c>
      <c r="CY242" s="1055" t="s">
        <v>278</v>
      </c>
    </row>
    <row r="243" spans="1:103" ht="15.75" customHeight="1" thickBot="1">
      <c r="A243" s="139"/>
      <c r="B243" s="1059"/>
      <c r="C243" s="1063"/>
      <c r="D243" s="1012"/>
      <c r="E243" s="1013"/>
      <c r="F243" s="1014"/>
      <c r="G243" s="1043"/>
      <c r="H243" s="1017"/>
      <c r="I243" s="1017"/>
      <c r="J243" s="1044"/>
      <c r="K243" s="1023"/>
      <c r="L243" s="1023"/>
      <c r="M243" s="1040"/>
      <c r="N243" s="1012"/>
      <c r="O243" s="1013"/>
      <c r="P243" s="1014"/>
      <c r="Q243" s="1017"/>
      <c r="R243" s="1017"/>
      <c r="S243" s="1018"/>
      <c r="T243" s="1022"/>
      <c r="U243" s="1023"/>
      <c r="V243" s="1024"/>
      <c r="W243" s="593">
        <f t="shared" si="1374"/>
        <v>0</v>
      </c>
      <c r="X243" s="593">
        <f t="shared" si="1375"/>
        <v>0</v>
      </c>
      <c r="Y243" s="593">
        <f t="shared" si="1376"/>
        <v>0</v>
      </c>
      <c r="Z243" s="1012"/>
      <c r="AA243" s="1013"/>
      <c r="AB243" s="1014"/>
      <c r="AC243" s="1017"/>
      <c r="AD243" s="1017"/>
      <c r="AE243" s="1018"/>
      <c r="AF243" s="1022"/>
      <c r="AG243" s="1023"/>
      <c r="AH243" s="1024"/>
      <c r="AI243" s="1012"/>
      <c r="AJ243" s="1013"/>
      <c r="AK243" s="1014"/>
      <c r="AL243" s="1017"/>
      <c r="AM243" s="1017"/>
      <c r="AN243" s="1018"/>
      <c r="AO243" s="1022"/>
      <c r="AP243" s="1023"/>
      <c r="AQ243" s="1024"/>
      <c r="AR243" s="1012"/>
      <c r="AS243" s="1013"/>
      <c r="AT243" s="1014"/>
      <c r="AU243" s="1017"/>
      <c r="AV243" s="1017"/>
      <c r="AW243" s="1018"/>
      <c r="AX243" s="1022"/>
      <c r="AY243" s="1023"/>
      <c r="AZ243" s="1024"/>
      <c r="BA243" s="1012"/>
      <c r="BB243" s="1013"/>
      <c r="BC243" s="1014"/>
      <c r="BD243" s="1017"/>
      <c r="BE243" s="1017"/>
      <c r="BF243" s="1018"/>
      <c r="BG243" s="1022"/>
      <c r="BH243" s="1023"/>
      <c r="BI243" s="1024"/>
      <c r="BJ243" s="1012"/>
      <c r="BK243" s="1013"/>
      <c r="BL243" s="1014"/>
      <c r="BM243" s="1017"/>
      <c r="BN243" s="1017"/>
      <c r="BO243" s="1018"/>
      <c r="BP243" s="1022"/>
      <c r="BQ243" s="1023"/>
      <c r="BR243" s="1024"/>
      <c r="BS243" s="1012"/>
      <c r="BT243" s="1013"/>
      <c r="BU243" s="1014"/>
      <c r="BV243" s="1017"/>
      <c r="BW243" s="1017"/>
      <c r="BX243" s="1018"/>
      <c r="BY243" s="1022"/>
      <c r="BZ243" s="1023"/>
      <c r="CA243" s="1024"/>
      <c r="CB243" s="1012"/>
      <c r="CC243" s="1013"/>
      <c r="CD243" s="1014"/>
      <c r="CE243" s="1017"/>
      <c r="CF243" s="1017"/>
      <c r="CG243" s="1018"/>
      <c r="CH243" s="1022"/>
      <c r="CI243" s="1023"/>
      <c r="CJ243" s="1024"/>
      <c r="CK243" s="1012"/>
      <c r="CL243" s="1013"/>
      <c r="CM243" s="1014"/>
      <c r="CN243" s="1017"/>
      <c r="CO243" s="1017"/>
      <c r="CP243" s="1018"/>
      <c r="CQ243" s="1022"/>
      <c r="CR243" s="1023"/>
      <c r="CS243" s="1024"/>
      <c r="CT243" s="139"/>
      <c r="CU243" s="215" t="s">
        <v>279</v>
      </c>
      <c r="CV243" s="216" t="s">
        <v>280</v>
      </c>
      <c r="CW243" s="139"/>
      <c r="CX243" s="1059"/>
      <c r="CY243" s="1056"/>
    </row>
    <row r="244" spans="1:103" ht="15.75" customHeight="1">
      <c r="A244" s="138"/>
      <c r="B244" s="149">
        <v>23</v>
      </c>
      <c r="C244" s="150" t="s">
        <v>307</v>
      </c>
      <c r="D244" s="151" t="s">
        <v>283</v>
      </c>
      <c r="E244" s="152" t="s">
        <v>284</v>
      </c>
      <c r="F244" s="153">
        <f>SUM(F245:F257)</f>
        <v>0</v>
      </c>
      <c r="G244" s="154" t="s">
        <v>285</v>
      </c>
      <c r="H244" s="152" t="s">
        <v>283</v>
      </c>
      <c r="I244" s="152" t="s">
        <v>284</v>
      </c>
      <c r="J244" s="153">
        <f>SUM(J245:J257)</f>
        <v>23248.987317073199</v>
      </c>
      <c r="K244" s="151" t="s">
        <v>283</v>
      </c>
      <c r="L244" s="787" t="s">
        <v>284</v>
      </c>
      <c r="M244" s="153">
        <f>SUM(M245:M257)</f>
        <v>22856.267936717228</v>
      </c>
      <c r="N244" s="151" t="s">
        <v>283</v>
      </c>
      <c r="O244" s="152" t="s">
        <v>284</v>
      </c>
      <c r="P244" s="153">
        <f>SUM(P245:P257)</f>
        <v>0</v>
      </c>
      <c r="Q244" s="787" t="s">
        <v>283</v>
      </c>
      <c r="R244" s="787" t="s">
        <v>284</v>
      </c>
      <c r="S244" s="153">
        <f>SUM(S245:S257)</f>
        <v>4424.8312195121998</v>
      </c>
      <c r="T244" s="204" t="s">
        <v>283</v>
      </c>
      <c r="U244" s="205" t="s">
        <v>284</v>
      </c>
      <c r="V244" s="153">
        <f>SUM(V245:V257)</f>
        <v>4350.0874489123307</v>
      </c>
      <c r="W244" s="593">
        <f t="shared" si="1374"/>
        <v>0</v>
      </c>
      <c r="X244" s="593">
        <f t="shared" si="1375"/>
        <v>0</v>
      </c>
      <c r="Y244" s="593">
        <f t="shared" si="1376"/>
        <v>-74.743770599869094</v>
      </c>
      <c r="Z244" s="151" t="s">
        <v>283</v>
      </c>
      <c r="AA244" s="152" t="s">
        <v>284</v>
      </c>
      <c r="AB244" s="153">
        <f>SUM(AB245:AB257)</f>
        <v>0</v>
      </c>
      <c r="AC244" s="152" t="s">
        <v>283</v>
      </c>
      <c r="AD244" s="152" t="s">
        <v>284</v>
      </c>
      <c r="AE244" s="153">
        <f>SUM(AE245:AE257)</f>
        <v>4424.8312195121998</v>
      </c>
      <c r="AF244" s="204" t="s">
        <v>283</v>
      </c>
      <c r="AG244" s="205" t="s">
        <v>284</v>
      </c>
      <c r="AH244" s="153">
        <f>SUM(AH245:AH257)</f>
        <v>4350.0874489123307</v>
      </c>
      <c r="AI244" s="151" t="s">
        <v>283</v>
      </c>
      <c r="AJ244" s="152" t="s">
        <v>284</v>
      </c>
      <c r="AK244" s="153">
        <f>SUM(AK245:AK257)</f>
        <v>0</v>
      </c>
      <c r="AL244" s="152" t="s">
        <v>283</v>
      </c>
      <c r="AM244" s="152" t="s">
        <v>284</v>
      </c>
      <c r="AN244" s="153">
        <f>SUM(AN245:AN257)</f>
        <v>4424.8312195121998</v>
      </c>
      <c r="AO244" s="204" t="s">
        <v>283</v>
      </c>
      <c r="AP244" s="205" t="s">
        <v>284</v>
      </c>
      <c r="AQ244" s="153">
        <f>SUM(AQ245:AQ257)</f>
        <v>4350.0874489123307</v>
      </c>
      <c r="AR244" s="151" t="s">
        <v>283</v>
      </c>
      <c r="AS244" s="152" t="s">
        <v>284</v>
      </c>
      <c r="AT244" s="153">
        <f>SUM(AT245:AT257)</f>
        <v>0</v>
      </c>
      <c r="AU244" s="152" t="s">
        <v>283</v>
      </c>
      <c r="AV244" s="152" t="s">
        <v>284</v>
      </c>
      <c r="AW244" s="153">
        <f>SUM(AW245:AW257)</f>
        <v>4424.8312195121998</v>
      </c>
      <c r="AX244" s="204" t="s">
        <v>283</v>
      </c>
      <c r="AY244" s="205" t="s">
        <v>284</v>
      </c>
      <c r="AZ244" s="153">
        <f>SUM(AZ245:AZ257)</f>
        <v>4350.0874489123307</v>
      </c>
      <c r="BA244" s="151" t="s">
        <v>283</v>
      </c>
      <c r="BB244" s="152" t="s">
        <v>284</v>
      </c>
      <c r="BC244" s="153">
        <f>SUM(BC245:BC257)</f>
        <v>0</v>
      </c>
      <c r="BD244" s="152" t="s">
        <v>283</v>
      </c>
      <c r="BE244" s="152" t="s">
        <v>284</v>
      </c>
      <c r="BF244" s="153">
        <f>SUM(BF245:BF257)</f>
        <v>2774.8312195121998</v>
      </c>
      <c r="BG244" s="204" t="s">
        <v>283</v>
      </c>
      <c r="BH244" s="205" t="s">
        <v>284</v>
      </c>
      <c r="BI244" s="153">
        <f>SUM(BI245:BI257)</f>
        <v>2727.9590705339529</v>
      </c>
      <c r="BJ244" s="151" t="s">
        <v>283</v>
      </c>
      <c r="BK244" s="152" t="s">
        <v>284</v>
      </c>
      <c r="BL244" s="153">
        <f>SUM(BL245:BL257)</f>
        <v>0</v>
      </c>
      <c r="BM244" s="152" t="s">
        <v>283</v>
      </c>
      <c r="BN244" s="152" t="s">
        <v>284</v>
      </c>
      <c r="BO244" s="153">
        <f>SUM(BO245:BO257)</f>
        <v>2774.8312195121998</v>
      </c>
      <c r="BP244" s="204" t="s">
        <v>283</v>
      </c>
      <c r="BQ244" s="205" t="s">
        <v>284</v>
      </c>
      <c r="BR244" s="153">
        <f>SUM(BR245:BR257)</f>
        <v>2727.9590705339529</v>
      </c>
      <c r="BS244" s="151" t="s">
        <v>283</v>
      </c>
      <c r="BT244" s="152" t="s">
        <v>284</v>
      </c>
      <c r="BU244" s="153">
        <f>SUM(BU245:BU257)</f>
        <v>0</v>
      </c>
      <c r="BV244" s="152" t="s">
        <v>283</v>
      </c>
      <c r="BW244" s="152" t="s">
        <v>284</v>
      </c>
      <c r="BX244" s="153">
        <f>SUM(BX245:BX257)</f>
        <v>0</v>
      </c>
      <c r="BY244" s="204" t="s">
        <v>283</v>
      </c>
      <c r="BZ244" s="205" t="s">
        <v>284</v>
      </c>
      <c r="CA244" s="153">
        <f>SUM(CA245:CA257)</f>
        <v>0</v>
      </c>
      <c r="CB244" s="151" t="s">
        <v>283</v>
      </c>
      <c r="CC244" s="152" t="s">
        <v>284</v>
      </c>
      <c r="CD244" s="153">
        <f>SUM(CD245:CD257)</f>
        <v>0</v>
      </c>
      <c r="CE244" s="152" t="s">
        <v>283</v>
      </c>
      <c r="CF244" s="152" t="s">
        <v>284</v>
      </c>
      <c r="CG244" s="153">
        <f>SUM(CG245:CG257)</f>
        <v>0</v>
      </c>
      <c r="CH244" s="204" t="s">
        <v>283</v>
      </c>
      <c r="CI244" s="205" t="s">
        <v>284</v>
      </c>
      <c r="CJ244" s="153">
        <f>SUM(CJ245:CJ257)</f>
        <v>0</v>
      </c>
      <c r="CK244" s="151" t="s">
        <v>283</v>
      </c>
      <c r="CL244" s="152" t="s">
        <v>284</v>
      </c>
      <c r="CM244" s="153">
        <f>SUM(CM245:CM257)</f>
        <v>0</v>
      </c>
      <c r="CN244" s="152" t="s">
        <v>283</v>
      </c>
      <c r="CO244" s="152" t="s">
        <v>284</v>
      </c>
      <c r="CP244" s="153">
        <f>SUM(CP245:CP257)</f>
        <v>0</v>
      </c>
      <c r="CQ244" s="204" t="s">
        <v>283</v>
      </c>
      <c r="CR244" s="205" t="s">
        <v>284</v>
      </c>
      <c r="CS244" s="153">
        <f>SUM(CS245:CS257)</f>
        <v>0</v>
      </c>
      <c r="CT244" s="196"/>
      <c r="CU244" s="221"/>
      <c r="CV244" s="243"/>
      <c r="CW244" s="196"/>
      <c r="CX244" s="244"/>
      <c r="CY244" s="245"/>
    </row>
    <row r="245" spans="1:103" ht="15.75" customHeight="1">
      <c r="A245" s="185"/>
      <c r="B245" s="156"/>
      <c r="C245" s="594" t="s">
        <v>826</v>
      </c>
      <c r="D245" s="158">
        <f t="shared" ref="D245:D247" si="1455">N245+Z245+AI245+AR245+BS245</f>
        <v>0</v>
      </c>
      <c r="E245" s="159">
        <f t="shared" ref="E245:E247" si="1456">IFERROR(F245/D245,)</f>
        <v>0</v>
      </c>
      <c r="F245" s="160">
        <f t="shared" ref="F245:F247" si="1457">P245+AB245+AK245+AT245+BU245</f>
        <v>0</v>
      </c>
      <c r="G245" s="179"/>
      <c r="H245" s="159">
        <f t="shared" ref="H245:H247" si="1458">Q245+AC245+AL245+AU245+BD245+BM245</f>
        <v>6</v>
      </c>
      <c r="I245" s="610">
        <f t="shared" ref="I245:I247" si="1459">IFERROR(J245/H245,)</f>
        <v>2774.8312195121998</v>
      </c>
      <c r="J245" s="160">
        <f t="shared" ref="J245:J247" si="1460">S245+AE245+AN245+AW245+BF245+BO245</f>
        <v>16648.987317073199</v>
      </c>
      <c r="K245" s="158">
        <f t="shared" ref="K245:K247" si="1461">T245+AF245+AO245+AX245+BG245+BP245+BY245+CH245+CQ245</f>
        <v>6</v>
      </c>
      <c r="L245" s="822">
        <f t="shared" ref="L245:L247" si="1462">IFERROR(M245/K245,)</f>
        <v>2727.9590705339529</v>
      </c>
      <c r="M245" s="160">
        <f t="shared" ref="M245:M247" si="1463">V245+AH245+AQ245+AZ245+BI245+BR245</f>
        <v>16367.754423203716</v>
      </c>
      <c r="N245" s="159"/>
      <c r="O245" s="159"/>
      <c r="P245" s="160">
        <f t="shared" ref="P245:P257" si="1464">N245*O245</f>
        <v>0</v>
      </c>
      <c r="Q245" s="291">
        <v>1</v>
      </c>
      <c r="R245" s="291">
        <v>2774.8312195121998</v>
      </c>
      <c r="S245" s="160">
        <f t="shared" ref="S245:S257" si="1465">Q245*R245</f>
        <v>2774.8312195121998</v>
      </c>
      <c r="T245" s="159">
        <f t="shared" ref="T245:T247" si="1466">Q245</f>
        <v>1</v>
      </c>
      <c r="U245" s="610">
        <f t="shared" ref="U245:U247" si="1467">(R245*14550)/14800</f>
        <v>2727.9590705339529</v>
      </c>
      <c r="V245" s="160">
        <f t="shared" ref="V245:V257" si="1468">T245*U245</f>
        <v>2727.9590705339529</v>
      </c>
      <c r="W245" s="593">
        <f t="shared" si="1374"/>
        <v>0</v>
      </c>
      <c r="X245" s="593">
        <f t="shared" si="1375"/>
        <v>-46.872148978246969</v>
      </c>
      <c r="Y245" s="593">
        <f t="shared" si="1376"/>
        <v>-46.872148978246969</v>
      </c>
      <c r="Z245" s="159">
        <v>0</v>
      </c>
      <c r="AA245" s="159">
        <v>0</v>
      </c>
      <c r="AB245" s="160">
        <f t="shared" ref="AB245:AB257" si="1469">Z245*AA245</f>
        <v>0</v>
      </c>
      <c r="AC245" s="159">
        <f>Q245</f>
        <v>1</v>
      </c>
      <c r="AD245" s="159">
        <f>R245</f>
        <v>2774.8312195121998</v>
      </c>
      <c r="AE245" s="160">
        <f t="shared" ref="AE245:AE257" si="1470">AC245*AD245</f>
        <v>2774.8312195121998</v>
      </c>
      <c r="AF245" s="159">
        <f t="shared" ref="AF245:AF247" si="1471">T245</f>
        <v>1</v>
      </c>
      <c r="AG245" s="159">
        <f t="shared" ref="AG245:AG247" si="1472">U245</f>
        <v>2727.9590705339529</v>
      </c>
      <c r="AH245" s="160">
        <f t="shared" ref="AH245:AH257" si="1473">AF245*AG245</f>
        <v>2727.9590705339529</v>
      </c>
      <c r="AI245" s="159">
        <v>0</v>
      </c>
      <c r="AJ245" s="159">
        <v>0</v>
      </c>
      <c r="AK245" s="160">
        <f t="shared" ref="AK245:AK257" si="1474">AI245*AJ245</f>
        <v>0</v>
      </c>
      <c r="AL245" s="159">
        <f>Q245</f>
        <v>1</v>
      </c>
      <c r="AM245" s="159">
        <f>R245</f>
        <v>2774.8312195121998</v>
      </c>
      <c r="AN245" s="160">
        <f t="shared" ref="AN245:AN257" si="1475">AL245*AM245</f>
        <v>2774.8312195121998</v>
      </c>
      <c r="AO245" s="159">
        <f t="shared" ref="AO245" si="1476">AL245</f>
        <v>1</v>
      </c>
      <c r="AP245" s="159">
        <f t="shared" ref="AP245:AP257" si="1477">AG245</f>
        <v>2727.9590705339529</v>
      </c>
      <c r="AQ245" s="160">
        <f t="shared" ref="AQ245:AQ257" si="1478">AO245*AP245</f>
        <v>2727.9590705339529</v>
      </c>
      <c r="AR245" s="159">
        <v>0</v>
      </c>
      <c r="AS245" s="159">
        <v>0</v>
      </c>
      <c r="AT245" s="160">
        <f t="shared" ref="AT245:AT257" si="1479">AR245*AS245</f>
        <v>0</v>
      </c>
      <c r="AU245" s="159">
        <f t="shared" ref="AU245:AU247" si="1480">AL245</f>
        <v>1</v>
      </c>
      <c r="AV245" s="159">
        <f t="shared" ref="AV245:AV247" si="1481">AM245</f>
        <v>2774.8312195121998</v>
      </c>
      <c r="AW245" s="160">
        <f t="shared" ref="AW245:AW257" si="1482">AU245*AV245</f>
        <v>2774.8312195121998</v>
      </c>
      <c r="AX245" s="159">
        <f t="shared" ref="AX245:AX247" si="1483">AO245</f>
        <v>1</v>
      </c>
      <c r="AY245" s="159">
        <f t="shared" ref="AY245:AY247" si="1484">AP245</f>
        <v>2727.9590705339529</v>
      </c>
      <c r="AZ245" s="160">
        <f t="shared" ref="AZ245:AZ257" si="1485">AX245*AY245</f>
        <v>2727.9590705339529</v>
      </c>
      <c r="BA245" s="159">
        <v>0</v>
      </c>
      <c r="BB245" s="159">
        <v>0</v>
      </c>
      <c r="BC245" s="160">
        <f t="shared" ref="BC245:BC257" si="1486">BA245*BB245</f>
        <v>0</v>
      </c>
      <c r="BD245" s="159">
        <f>AU245</f>
        <v>1</v>
      </c>
      <c r="BE245" s="610">
        <v>2774.8312195121998</v>
      </c>
      <c r="BF245" s="160">
        <f t="shared" ref="BF245" si="1487">BD245*BE245</f>
        <v>2774.8312195121998</v>
      </c>
      <c r="BG245" s="159">
        <f>BD245</f>
        <v>1</v>
      </c>
      <c r="BH245" s="610">
        <f>(BE245*14550)/14800</f>
        <v>2727.9590705339529</v>
      </c>
      <c r="BI245" s="160">
        <f t="shared" ref="BI245:BI257" si="1488">BG245*BH245</f>
        <v>2727.9590705339529</v>
      </c>
      <c r="BJ245" s="159">
        <v>0</v>
      </c>
      <c r="BK245" s="159">
        <v>0</v>
      </c>
      <c r="BL245" s="160">
        <f t="shared" ref="BL245:BL257" si="1489">BJ245*BK245</f>
        <v>0</v>
      </c>
      <c r="BM245" s="159">
        <f>BD245</f>
        <v>1</v>
      </c>
      <c r="BN245" s="159">
        <v>2774.8312195121998</v>
      </c>
      <c r="BO245" s="160">
        <f t="shared" ref="BO245:BO257" si="1490">BM245*BN245</f>
        <v>2774.8312195121998</v>
      </c>
      <c r="BP245" s="159">
        <f>BG245</f>
        <v>1</v>
      </c>
      <c r="BQ245" s="159">
        <f>BH245</f>
        <v>2727.9590705339529</v>
      </c>
      <c r="BR245" s="160">
        <f t="shared" ref="BR245:BR257" si="1491">BP245*BQ245</f>
        <v>2727.9590705339529</v>
      </c>
      <c r="BS245" s="159">
        <v>0</v>
      </c>
      <c r="BT245" s="159">
        <v>0</v>
      </c>
      <c r="BU245" s="160">
        <f t="shared" ref="BU245:BU257" si="1492">BS245*BT245</f>
        <v>0</v>
      </c>
      <c r="BV245" s="159">
        <v>0</v>
      </c>
      <c r="BW245" s="159">
        <v>0</v>
      </c>
      <c r="BX245" s="160">
        <f t="shared" ref="BX245:BX257" si="1493">BV245*BW245</f>
        <v>0</v>
      </c>
      <c r="BY245" s="159">
        <f t="shared" ref="BY245:BY257" si="1494">BV245</f>
        <v>0</v>
      </c>
      <c r="BZ245" s="159">
        <f t="shared" ref="BZ245:BZ257" si="1495">BW245</f>
        <v>0</v>
      </c>
      <c r="CA245" s="160">
        <f t="shared" ref="CA245:CA257" si="1496">BY245*BZ245</f>
        <v>0</v>
      </c>
      <c r="CB245" s="159">
        <v>0</v>
      </c>
      <c r="CC245" s="159">
        <v>0</v>
      </c>
      <c r="CD245" s="160">
        <f t="shared" ref="CD245:CD257" si="1497">CB245*CC245</f>
        <v>0</v>
      </c>
      <c r="CE245" s="159">
        <f>BV245</f>
        <v>0</v>
      </c>
      <c r="CF245" s="159">
        <f>BW245</f>
        <v>0</v>
      </c>
      <c r="CG245" s="160">
        <f t="shared" ref="CG245:CG257" si="1498">CE245*CF245</f>
        <v>0</v>
      </c>
      <c r="CH245" s="159">
        <f t="shared" ref="CH245:CH257" si="1499">CE245</f>
        <v>0</v>
      </c>
      <c r="CI245" s="159">
        <f t="shared" ref="CI245:CI257" si="1500">CF245</f>
        <v>0</v>
      </c>
      <c r="CJ245" s="160">
        <f t="shared" ref="CJ245:CJ257" si="1501">CH245*CI245</f>
        <v>0</v>
      </c>
      <c r="CK245" s="159">
        <v>0</v>
      </c>
      <c r="CL245" s="159">
        <v>0</v>
      </c>
      <c r="CM245" s="160">
        <f t="shared" ref="CM245:CM257" si="1502">CK245*CL245</f>
        <v>0</v>
      </c>
      <c r="CN245" s="159">
        <f>BV245</f>
        <v>0</v>
      </c>
      <c r="CO245" s="159">
        <f>BW245</f>
        <v>0</v>
      </c>
      <c r="CP245" s="160">
        <f t="shared" ref="CP245:CP257" si="1503">CN245*CO245</f>
        <v>0</v>
      </c>
      <c r="CQ245" s="159">
        <f t="shared" ref="CQ245:CQ257" si="1504">CN245</f>
        <v>0</v>
      </c>
      <c r="CR245" s="159">
        <f t="shared" ref="CR245:CR257" si="1505">CO245</f>
        <v>0</v>
      </c>
      <c r="CS245" s="160">
        <f t="shared" ref="CS245:CS257" si="1506">CQ245*CR245</f>
        <v>0</v>
      </c>
      <c r="CT245" s="225"/>
      <c r="CU245" s="226">
        <f t="shared" ref="CU245:CU257" si="1507">K245-H245</f>
        <v>0</v>
      </c>
      <c r="CV245" s="227">
        <f t="shared" ref="CV245:CV257" si="1508">L245-I245</f>
        <v>-46.872148978246969</v>
      </c>
      <c r="CW245" s="225"/>
      <c r="CX245" s="228"/>
      <c r="CY245" s="229"/>
    </row>
    <row r="246" spans="1:103" ht="15.75" customHeight="1">
      <c r="A246" s="185"/>
      <c r="B246" s="156"/>
      <c r="C246" s="627" t="s">
        <v>827</v>
      </c>
      <c r="D246" s="158">
        <f t="shared" si="1455"/>
        <v>0</v>
      </c>
      <c r="E246" s="159">
        <f t="shared" si="1456"/>
        <v>0</v>
      </c>
      <c r="F246" s="160">
        <f t="shared" si="1457"/>
        <v>0</v>
      </c>
      <c r="G246" s="179"/>
      <c r="H246" s="159">
        <f t="shared" si="1458"/>
        <v>4</v>
      </c>
      <c r="I246" s="610">
        <f t="shared" si="1459"/>
        <v>1200</v>
      </c>
      <c r="J246" s="160">
        <f t="shared" si="1460"/>
        <v>4800</v>
      </c>
      <c r="K246" s="158">
        <f t="shared" si="1461"/>
        <v>4</v>
      </c>
      <c r="L246" s="822">
        <f t="shared" si="1462"/>
        <v>1179.7297297297298</v>
      </c>
      <c r="M246" s="160">
        <f t="shared" si="1463"/>
        <v>4718.9189189189192</v>
      </c>
      <c r="N246" s="159"/>
      <c r="O246" s="159"/>
      <c r="P246" s="160">
        <f t="shared" si="1464"/>
        <v>0</v>
      </c>
      <c r="Q246" s="291">
        <v>1</v>
      </c>
      <c r="R246" s="291">
        <v>1200</v>
      </c>
      <c r="S246" s="160">
        <f t="shared" si="1465"/>
        <v>1200</v>
      </c>
      <c r="T246" s="159">
        <f t="shared" si="1466"/>
        <v>1</v>
      </c>
      <c r="U246" s="610">
        <f t="shared" si="1467"/>
        <v>1179.7297297297298</v>
      </c>
      <c r="V246" s="160">
        <f t="shared" si="1468"/>
        <v>1179.7297297297298</v>
      </c>
      <c r="W246" s="593">
        <f t="shared" si="1374"/>
        <v>0</v>
      </c>
      <c r="X246" s="593">
        <f t="shared" si="1375"/>
        <v>-20.270270270270203</v>
      </c>
      <c r="Y246" s="593">
        <f t="shared" si="1376"/>
        <v>-20.270270270270203</v>
      </c>
      <c r="Z246" s="159">
        <v>0</v>
      </c>
      <c r="AA246" s="159">
        <v>0</v>
      </c>
      <c r="AB246" s="160">
        <f t="shared" si="1469"/>
        <v>0</v>
      </c>
      <c r="AC246" s="159">
        <f t="shared" ref="AC246:AC247" si="1509">Q246</f>
        <v>1</v>
      </c>
      <c r="AD246" s="159">
        <f t="shared" ref="AD246:AD247" si="1510">R246</f>
        <v>1200</v>
      </c>
      <c r="AE246" s="160">
        <f t="shared" si="1470"/>
        <v>1200</v>
      </c>
      <c r="AF246" s="159">
        <f t="shared" si="1471"/>
        <v>1</v>
      </c>
      <c r="AG246" s="159">
        <f t="shared" si="1472"/>
        <v>1179.7297297297298</v>
      </c>
      <c r="AH246" s="160">
        <f t="shared" si="1473"/>
        <v>1179.7297297297298</v>
      </c>
      <c r="AI246" s="159">
        <v>0</v>
      </c>
      <c r="AJ246" s="159">
        <v>0</v>
      </c>
      <c r="AK246" s="160">
        <f t="shared" si="1474"/>
        <v>0</v>
      </c>
      <c r="AL246" s="159">
        <f t="shared" ref="AL246:AL247" si="1511">Q246</f>
        <v>1</v>
      </c>
      <c r="AM246" s="159">
        <f t="shared" ref="AM246:AM247" si="1512">R246</f>
        <v>1200</v>
      </c>
      <c r="AN246" s="160">
        <f t="shared" si="1475"/>
        <v>1200</v>
      </c>
      <c r="AO246" s="159">
        <f t="shared" ref="AO246:AO257" si="1513">AL246</f>
        <v>1</v>
      </c>
      <c r="AP246" s="159">
        <f t="shared" si="1477"/>
        <v>1179.7297297297298</v>
      </c>
      <c r="AQ246" s="160">
        <f t="shared" si="1478"/>
        <v>1179.7297297297298</v>
      </c>
      <c r="AR246" s="159">
        <v>0</v>
      </c>
      <c r="AS246" s="159">
        <v>0</v>
      </c>
      <c r="AT246" s="160">
        <f t="shared" si="1479"/>
        <v>0</v>
      </c>
      <c r="AU246" s="159">
        <f t="shared" si="1480"/>
        <v>1</v>
      </c>
      <c r="AV246" s="159">
        <f t="shared" si="1481"/>
        <v>1200</v>
      </c>
      <c r="AW246" s="160">
        <f t="shared" si="1482"/>
        <v>1200</v>
      </c>
      <c r="AX246" s="159">
        <f t="shared" si="1483"/>
        <v>1</v>
      </c>
      <c r="AY246" s="159">
        <f t="shared" si="1484"/>
        <v>1179.7297297297298</v>
      </c>
      <c r="AZ246" s="160">
        <f t="shared" si="1485"/>
        <v>1179.7297297297298</v>
      </c>
      <c r="BA246" s="159">
        <v>0</v>
      </c>
      <c r="BB246" s="159">
        <v>0</v>
      </c>
      <c r="BC246" s="160">
        <f t="shared" si="1486"/>
        <v>0</v>
      </c>
      <c r="BD246" s="159">
        <v>0</v>
      </c>
      <c r="BE246" s="159">
        <v>0</v>
      </c>
      <c r="BF246" s="160">
        <f t="shared" ref="BF246:BF257" si="1514">BD246*BE246</f>
        <v>0</v>
      </c>
      <c r="BG246" s="159">
        <f t="shared" ref="BG246:BG257" si="1515">BD246</f>
        <v>0</v>
      </c>
      <c r="BH246" s="159">
        <f t="shared" ref="BH246:BH257" si="1516">BE246</f>
        <v>0</v>
      </c>
      <c r="BI246" s="160">
        <f t="shared" si="1488"/>
        <v>0</v>
      </c>
      <c r="BJ246" s="159">
        <v>0</v>
      </c>
      <c r="BK246" s="159">
        <v>0</v>
      </c>
      <c r="BL246" s="160">
        <f t="shared" si="1489"/>
        <v>0</v>
      </c>
      <c r="BM246" s="159">
        <v>0</v>
      </c>
      <c r="BN246" s="159">
        <v>0</v>
      </c>
      <c r="BO246" s="160">
        <f t="shared" si="1490"/>
        <v>0</v>
      </c>
      <c r="BP246" s="159">
        <f t="shared" ref="BP246:BP257" si="1517">BM246</f>
        <v>0</v>
      </c>
      <c r="BQ246" s="159">
        <f t="shared" ref="BQ246:BQ257" si="1518">BH246</f>
        <v>0</v>
      </c>
      <c r="BR246" s="160">
        <f t="shared" si="1491"/>
        <v>0</v>
      </c>
      <c r="BS246" s="159">
        <v>0</v>
      </c>
      <c r="BT246" s="159">
        <v>0</v>
      </c>
      <c r="BU246" s="160">
        <f t="shared" si="1492"/>
        <v>0</v>
      </c>
      <c r="BV246" s="159">
        <v>0</v>
      </c>
      <c r="BW246" s="159">
        <v>0</v>
      </c>
      <c r="BX246" s="160">
        <f t="shared" si="1493"/>
        <v>0</v>
      </c>
      <c r="BY246" s="159">
        <f t="shared" si="1494"/>
        <v>0</v>
      </c>
      <c r="BZ246" s="159">
        <f t="shared" si="1495"/>
        <v>0</v>
      </c>
      <c r="CA246" s="160">
        <f t="shared" si="1496"/>
        <v>0</v>
      </c>
      <c r="CB246" s="159">
        <v>0</v>
      </c>
      <c r="CC246" s="159">
        <v>0</v>
      </c>
      <c r="CD246" s="160">
        <f t="shared" si="1497"/>
        <v>0</v>
      </c>
      <c r="CE246" s="159">
        <v>0</v>
      </c>
      <c r="CF246" s="159">
        <v>0</v>
      </c>
      <c r="CG246" s="160">
        <f t="shared" si="1498"/>
        <v>0</v>
      </c>
      <c r="CH246" s="159">
        <f t="shared" si="1499"/>
        <v>0</v>
      </c>
      <c r="CI246" s="159">
        <f t="shared" si="1500"/>
        <v>0</v>
      </c>
      <c r="CJ246" s="160">
        <f t="shared" si="1501"/>
        <v>0</v>
      </c>
      <c r="CK246" s="159">
        <v>0</v>
      </c>
      <c r="CL246" s="159">
        <v>0</v>
      </c>
      <c r="CM246" s="160">
        <f t="shared" si="1502"/>
        <v>0</v>
      </c>
      <c r="CN246" s="159">
        <v>0</v>
      </c>
      <c r="CO246" s="159">
        <v>0</v>
      </c>
      <c r="CP246" s="160">
        <f t="shared" si="1503"/>
        <v>0</v>
      </c>
      <c r="CQ246" s="159">
        <f t="shared" si="1504"/>
        <v>0</v>
      </c>
      <c r="CR246" s="159">
        <f t="shared" si="1505"/>
        <v>0</v>
      </c>
      <c r="CS246" s="160">
        <f t="shared" si="1506"/>
        <v>0</v>
      </c>
      <c r="CT246" s="225"/>
      <c r="CU246" s="226">
        <f t="shared" si="1507"/>
        <v>0</v>
      </c>
      <c r="CV246" s="227">
        <f t="shared" si="1508"/>
        <v>-20.270270270270203</v>
      </c>
      <c r="CW246" s="225"/>
      <c r="CX246" s="228"/>
      <c r="CY246" s="229"/>
    </row>
    <row r="247" spans="1:103" ht="15.75" customHeight="1">
      <c r="A247" s="185"/>
      <c r="B247" s="156"/>
      <c r="C247" s="627" t="s">
        <v>828</v>
      </c>
      <c r="D247" s="158">
        <f t="shared" si="1455"/>
        <v>0</v>
      </c>
      <c r="E247" s="159">
        <f t="shared" si="1456"/>
        <v>0</v>
      </c>
      <c r="F247" s="160">
        <f t="shared" si="1457"/>
        <v>0</v>
      </c>
      <c r="G247" s="179"/>
      <c r="H247" s="159">
        <f t="shared" si="1458"/>
        <v>4</v>
      </c>
      <c r="I247" s="610">
        <f t="shared" si="1459"/>
        <v>450</v>
      </c>
      <c r="J247" s="160">
        <f t="shared" si="1460"/>
        <v>1800</v>
      </c>
      <c r="K247" s="158">
        <f t="shared" si="1461"/>
        <v>4</v>
      </c>
      <c r="L247" s="822">
        <f t="shared" si="1462"/>
        <v>442.39864864864865</v>
      </c>
      <c r="M247" s="160">
        <f t="shared" si="1463"/>
        <v>1769.5945945945946</v>
      </c>
      <c r="N247" s="159"/>
      <c r="O247" s="159"/>
      <c r="P247" s="160">
        <f t="shared" ref="P247:P251" si="1519">N247*O247</f>
        <v>0</v>
      </c>
      <c r="Q247" s="291">
        <v>1</v>
      </c>
      <c r="R247" s="291">
        <v>450</v>
      </c>
      <c r="S247" s="160">
        <f t="shared" si="1465"/>
        <v>450</v>
      </c>
      <c r="T247" s="159">
        <f t="shared" si="1466"/>
        <v>1</v>
      </c>
      <c r="U247" s="610">
        <f t="shared" si="1467"/>
        <v>442.39864864864865</v>
      </c>
      <c r="V247" s="160">
        <f t="shared" ref="V247:V251" si="1520">T247*U247</f>
        <v>442.39864864864865</v>
      </c>
      <c r="W247" s="593">
        <f t="shared" ref="W247:W251" si="1521">IFERROR(T247-Q247,0)</f>
        <v>0</v>
      </c>
      <c r="X247" s="593">
        <f t="shared" ref="X247:X251" si="1522">IFERROR(U247-R247,0)</f>
        <v>-7.6013513513513544</v>
      </c>
      <c r="Y247" s="593">
        <f t="shared" ref="Y247:Y251" si="1523">IFERROR(V247-S247,0)</f>
        <v>-7.6013513513513544</v>
      </c>
      <c r="Z247" s="159">
        <v>0</v>
      </c>
      <c r="AA247" s="159">
        <v>0</v>
      </c>
      <c r="AB247" s="160">
        <f t="shared" ref="AB247:AB251" si="1524">Z247*AA247</f>
        <v>0</v>
      </c>
      <c r="AC247" s="159">
        <f t="shared" si="1509"/>
        <v>1</v>
      </c>
      <c r="AD247" s="159">
        <f t="shared" si="1510"/>
        <v>450</v>
      </c>
      <c r="AE247" s="160">
        <f t="shared" ref="AE247:AE251" si="1525">AC247*AD247</f>
        <v>450</v>
      </c>
      <c r="AF247" s="159">
        <f t="shared" si="1471"/>
        <v>1</v>
      </c>
      <c r="AG247" s="159">
        <f t="shared" si="1472"/>
        <v>442.39864864864865</v>
      </c>
      <c r="AH247" s="160">
        <f t="shared" ref="AH247:AH251" si="1526">AF247*AG247</f>
        <v>442.39864864864865</v>
      </c>
      <c r="AI247" s="159">
        <v>0</v>
      </c>
      <c r="AJ247" s="159">
        <v>0</v>
      </c>
      <c r="AK247" s="160">
        <f t="shared" ref="AK247:AK251" si="1527">AI247*AJ247</f>
        <v>0</v>
      </c>
      <c r="AL247" s="159">
        <f t="shared" si="1511"/>
        <v>1</v>
      </c>
      <c r="AM247" s="159">
        <f t="shared" si="1512"/>
        <v>450</v>
      </c>
      <c r="AN247" s="160">
        <f t="shared" ref="AN247:AN251" si="1528">AL247*AM247</f>
        <v>450</v>
      </c>
      <c r="AO247" s="159">
        <f t="shared" ref="AO247:AO251" si="1529">AL247</f>
        <v>1</v>
      </c>
      <c r="AP247" s="159">
        <f t="shared" si="1477"/>
        <v>442.39864864864865</v>
      </c>
      <c r="AQ247" s="160">
        <f t="shared" ref="AQ247:AQ251" si="1530">AO247*AP247</f>
        <v>442.39864864864865</v>
      </c>
      <c r="AR247" s="159">
        <v>0</v>
      </c>
      <c r="AS247" s="159">
        <v>0</v>
      </c>
      <c r="AT247" s="160">
        <f t="shared" ref="AT247:AT251" si="1531">AR247*AS247</f>
        <v>0</v>
      </c>
      <c r="AU247" s="159">
        <f t="shared" si="1480"/>
        <v>1</v>
      </c>
      <c r="AV247" s="159">
        <f t="shared" si="1481"/>
        <v>450</v>
      </c>
      <c r="AW247" s="160">
        <f t="shared" ref="AW247:AW251" si="1532">AU247*AV247</f>
        <v>450</v>
      </c>
      <c r="AX247" s="159">
        <f t="shared" si="1483"/>
        <v>1</v>
      </c>
      <c r="AY247" s="159">
        <f t="shared" si="1484"/>
        <v>442.39864864864865</v>
      </c>
      <c r="AZ247" s="160">
        <f t="shared" ref="AZ247:AZ251" si="1533">AX247*AY247</f>
        <v>442.39864864864865</v>
      </c>
      <c r="BA247" s="159">
        <v>0</v>
      </c>
      <c r="BB247" s="159">
        <v>0</v>
      </c>
      <c r="BC247" s="160">
        <f t="shared" si="1486"/>
        <v>0</v>
      </c>
      <c r="BD247" s="159">
        <v>0</v>
      </c>
      <c r="BE247" s="159">
        <v>0</v>
      </c>
      <c r="BF247" s="160">
        <f t="shared" si="1514"/>
        <v>0</v>
      </c>
      <c r="BG247" s="159">
        <f t="shared" si="1515"/>
        <v>0</v>
      </c>
      <c r="BH247" s="159">
        <f t="shared" si="1516"/>
        <v>0</v>
      </c>
      <c r="BI247" s="160">
        <f t="shared" si="1488"/>
        <v>0</v>
      </c>
      <c r="BJ247" s="159">
        <v>0</v>
      </c>
      <c r="BK247" s="159">
        <v>0</v>
      </c>
      <c r="BL247" s="160">
        <f t="shared" si="1489"/>
        <v>0</v>
      </c>
      <c r="BM247" s="159">
        <v>0</v>
      </c>
      <c r="BN247" s="159">
        <v>0</v>
      </c>
      <c r="BO247" s="160">
        <f t="shared" si="1490"/>
        <v>0</v>
      </c>
      <c r="BP247" s="159">
        <f t="shared" si="1517"/>
        <v>0</v>
      </c>
      <c r="BQ247" s="159">
        <f t="shared" si="1518"/>
        <v>0</v>
      </c>
      <c r="BR247" s="160">
        <f t="shared" si="1491"/>
        <v>0</v>
      </c>
      <c r="BS247" s="159">
        <v>0</v>
      </c>
      <c r="BT247" s="159">
        <v>0</v>
      </c>
      <c r="BU247" s="160">
        <f t="shared" ref="BU247:BU251" si="1534">BS247*BT247</f>
        <v>0</v>
      </c>
      <c r="BV247" s="159">
        <v>0</v>
      </c>
      <c r="BW247" s="159">
        <v>0</v>
      </c>
      <c r="BX247" s="160">
        <f t="shared" ref="BX247:BX251" si="1535">BV247*BW247</f>
        <v>0</v>
      </c>
      <c r="BY247" s="159">
        <f t="shared" ref="BY247:BY251" si="1536">BV247</f>
        <v>0</v>
      </c>
      <c r="BZ247" s="159">
        <f t="shared" ref="BZ247:BZ251" si="1537">BW247</f>
        <v>0</v>
      </c>
      <c r="CA247" s="160">
        <f t="shared" ref="CA247:CA251" si="1538">BY247*BZ247</f>
        <v>0</v>
      </c>
      <c r="CB247" s="159">
        <v>0</v>
      </c>
      <c r="CC247" s="159">
        <v>0</v>
      </c>
      <c r="CD247" s="160">
        <f t="shared" si="1497"/>
        <v>0</v>
      </c>
      <c r="CE247" s="159">
        <v>0</v>
      </c>
      <c r="CF247" s="159">
        <v>0</v>
      </c>
      <c r="CG247" s="160">
        <f t="shared" si="1498"/>
        <v>0</v>
      </c>
      <c r="CH247" s="159">
        <f t="shared" si="1499"/>
        <v>0</v>
      </c>
      <c r="CI247" s="159">
        <f t="shared" si="1500"/>
        <v>0</v>
      </c>
      <c r="CJ247" s="160">
        <f t="shared" si="1501"/>
        <v>0</v>
      </c>
      <c r="CK247" s="159">
        <v>0</v>
      </c>
      <c r="CL247" s="159">
        <v>0</v>
      </c>
      <c r="CM247" s="160">
        <f t="shared" si="1502"/>
        <v>0</v>
      </c>
      <c r="CN247" s="159">
        <v>0</v>
      </c>
      <c r="CO247" s="159">
        <v>0</v>
      </c>
      <c r="CP247" s="160">
        <f t="shared" si="1503"/>
        <v>0</v>
      </c>
      <c r="CQ247" s="159">
        <f t="shared" si="1504"/>
        <v>0</v>
      </c>
      <c r="CR247" s="159">
        <f t="shared" si="1505"/>
        <v>0</v>
      </c>
      <c r="CS247" s="160">
        <f t="shared" si="1506"/>
        <v>0</v>
      </c>
      <c r="CT247" s="225"/>
      <c r="CU247" s="226">
        <f t="shared" ref="CU247:CU251" si="1539">K247-H247</f>
        <v>0</v>
      </c>
      <c r="CV247" s="227">
        <f t="shared" ref="CV247:CV251" si="1540">L247-I247</f>
        <v>-7.6013513513513544</v>
      </c>
      <c r="CW247" s="225"/>
      <c r="CX247" s="228"/>
      <c r="CY247" s="229"/>
    </row>
    <row r="248" spans="1:103" ht="15.75" hidden="1" customHeight="1">
      <c r="A248" s="185"/>
      <c r="B248" s="156"/>
      <c r="C248" s="292"/>
      <c r="D248" s="158">
        <f t="shared" ref="D248:D251" si="1541">N248+Z248+AI248+AR248+BS248</f>
        <v>0</v>
      </c>
      <c r="E248" s="159">
        <f t="shared" ref="E248:E251" si="1542">IFERROR(F248/D248,)</f>
        <v>0</v>
      </c>
      <c r="F248" s="160">
        <f t="shared" ref="F248:F251" si="1543">P248+AB248+AK248+AT248+BU248</f>
        <v>0</v>
      </c>
      <c r="G248" s="161"/>
      <c r="H248" s="159">
        <f t="shared" ref="H248:H251" si="1544">Q248+AC248+AL248+AU248+BV248</f>
        <v>0</v>
      </c>
      <c r="I248" s="159">
        <f t="shared" ref="I248:I251" si="1545">IFERROR(J248/H248,)</f>
        <v>0</v>
      </c>
      <c r="J248" s="160">
        <f t="shared" ref="J248:J251" si="1546">S248+AE248+AN248+AW248+BX248</f>
        <v>0</v>
      </c>
      <c r="K248" s="159">
        <f t="shared" ref="K248:K251" si="1547">T248+AF248+AO248+AX248+BY248</f>
        <v>0</v>
      </c>
      <c r="L248" s="291">
        <f t="shared" ref="L248:L251" si="1548">IFERROR(M248/K248,)</f>
        <v>0</v>
      </c>
      <c r="M248" s="160">
        <f t="shared" ref="M248:M251" si="1549">V248+AH248+AQ248+AZ248+CA248</f>
        <v>0</v>
      </c>
      <c r="N248" s="159"/>
      <c r="O248" s="159"/>
      <c r="P248" s="160">
        <f t="shared" si="1519"/>
        <v>0</v>
      </c>
      <c r="Q248" s="291">
        <v>0</v>
      </c>
      <c r="R248" s="291">
        <v>0</v>
      </c>
      <c r="S248" s="160">
        <f t="shared" si="1465"/>
        <v>0</v>
      </c>
      <c r="T248" s="624">
        <f t="shared" ref="T248:T255" si="1550">Q248</f>
        <v>0</v>
      </c>
      <c r="U248" s="159">
        <f t="shared" ref="U248:U257" si="1551">R248</f>
        <v>0</v>
      </c>
      <c r="V248" s="160">
        <f t="shared" si="1520"/>
        <v>0</v>
      </c>
      <c r="W248" s="593">
        <f t="shared" si="1521"/>
        <v>0</v>
      </c>
      <c r="X248" s="593">
        <f t="shared" si="1522"/>
        <v>0</v>
      </c>
      <c r="Y248" s="593">
        <f t="shared" si="1523"/>
        <v>0</v>
      </c>
      <c r="Z248" s="159">
        <v>0</v>
      </c>
      <c r="AA248" s="159">
        <v>0</v>
      </c>
      <c r="AB248" s="160">
        <f t="shared" si="1524"/>
        <v>0</v>
      </c>
      <c r="AC248" s="159">
        <v>0</v>
      </c>
      <c r="AD248" s="159">
        <v>0</v>
      </c>
      <c r="AE248" s="160">
        <f t="shared" si="1525"/>
        <v>0</v>
      </c>
      <c r="AF248" s="159">
        <f t="shared" ref="AF248:AF251" si="1552">AC248</f>
        <v>0</v>
      </c>
      <c r="AG248" s="159">
        <f t="shared" ref="AG248:AG257" si="1553">U248</f>
        <v>0</v>
      </c>
      <c r="AH248" s="160">
        <f t="shared" si="1526"/>
        <v>0</v>
      </c>
      <c r="AI248" s="159">
        <v>0</v>
      </c>
      <c r="AJ248" s="159">
        <v>0</v>
      </c>
      <c r="AK248" s="160">
        <f t="shared" si="1527"/>
        <v>0</v>
      </c>
      <c r="AL248" s="159">
        <v>0</v>
      </c>
      <c r="AM248" s="159">
        <v>0</v>
      </c>
      <c r="AN248" s="160">
        <f t="shared" si="1528"/>
        <v>0</v>
      </c>
      <c r="AO248" s="159">
        <f t="shared" si="1529"/>
        <v>0</v>
      </c>
      <c r="AP248" s="159">
        <f t="shared" si="1477"/>
        <v>0</v>
      </c>
      <c r="AQ248" s="160">
        <f t="shared" si="1530"/>
        <v>0</v>
      </c>
      <c r="AR248" s="159">
        <v>0</v>
      </c>
      <c r="AS248" s="159">
        <v>0</v>
      </c>
      <c r="AT248" s="160">
        <f t="shared" si="1531"/>
        <v>0</v>
      </c>
      <c r="AU248" s="159">
        <v>0</v>
      </c>
      <c r="AV248" s="159">
        <v>0</v>
      </c>
      <c r="AW248" s="160">
        <f t="shared" si="1532"/>
        <v>0</v>
      </c>
      <c r="AX248" s="159">
        <f t="shared" ref="AX248:AX251" si="1554">AU248</f>
        <v>0</v>
      </c>
      <c r="AY248" s="159">
        <f t="shared" ref="AY248:AY257" si="1555">AP248</f>
        <v>0</v>
      </c>
      <c r="AZ248" s="160">
        <f t="shared" si="1533"/>
        <v>0</v>
      </c>
      <c r="BA248" s="159">
        <v>0</v>
      </c>
      <c r="BB248" s="159">
        <v>0</v>
      </c>
      <c r="BC248" s="160">
        <f t="shared" si="1486"/>
        <v>0</v>
      </c>
      <c r="BD248" s="159">
        <v>0</v>
      </c>
      <c r="BE248" s="159">
        <v>0</v>
      </c>
      <c r="BF248" s="160">
        <f t="shared" si="1514"/>
        <v>0</v>
      </c>
      <c r="BG248" s="159">
        <f t="shared" si="1515"/>
        <v>0</v>
      </c>
      <c r="BH248" s="159">
        <f t="shared" si="1516"/>
        <v>0</v>
      </c>
      <c r="BI248" s="160">
        <f t="shared" si="1488"/>
        <v>0</v>
      </c>
      <c r="BJ248" s="159">
        <v>0</v>
      </c>
      <c r="BK248" s="159">
        <v>0</v>
      </c>
      <c r="BL248" s="160">
        <f t="shared" si="1489"/>
        <v>0</v>
      </c>
      <c r="BM248" s="159">
        <v>0</v>
      </c>
      <c r="BN248" s="159">
        <v>0</v>
      </c>
      <c r="BO248" s="160">
        <f t="shared" si="1490"/>
        <v>0</v>
      </c>
      <c r="BP248" s="159">
        <f t="shared" si="1517"/>
        <v>0</v>
      </c>
      <c r="BQ248" s="159">
        <f t="shared" si="1518"/>
        <v>0</v>
      </c>
      <c r="BR248" s="160">
        <f t="shared" si="1491"/>
        <v>0</v>
      </c>
      <c r="BS248" s="159">
        <v>0</v>
      </c>
      <c r="BT248" s="159">
        <v>0</v>
      </c>
      <c r="BU248" s="160">
        <f t="shared" si="1534"/>
        <v>0</v>
      </c>
      <c r="BV248" s="159">
        <v>0</v>
      </c>
      <c r="BW248" s="159">
        <v>0</v>
      </c>
      <c r="BX248" s="160">
        <f t="shared" si="1535"/>
        <v>0</v>
      </c>
      <c r="BY248" s="159">
        <f t="shared" si="1536"/>
        <v>0</v>
      </c>
      <c r="BZ248" s="159">
        <f t="shared" si="1537"/>
        <v>0</v>
      </c>
      <c r="CA248" s="160">
        <f t="shared" si="1538"/>
        <v>0</v>
      </c>
      <c r="CB248" s="159">
        <v>0</v>
      </c>
      <c r="CC248" s="159">
        <v>0</v>
      </c>
      <c r="CD248" s="160">
        <f t="shared" si="1497"/>
        <v>0</v>
      </c>
      <c r="CE248" s="159">
        <v>0</v>
      </c>
      <c r="CF248" s="159">
        <v>0</v>
      </c>
      <c r="CG248" s="160">
        <f t="shared" si="1498"/>
        <v>0</v>
      </c>
      <c r="CH248" s="159">
        <f t="shared" si="1499"/>
        <v>0</v>
      </c>
      <c r="CI248" s="159">
        <f t="shared" si="1500"/>
        <v>0</v>
      </c>
      <c r="CJ248" s="160">
        <f t="shared" si="1501"/>
        <v>0</v>
      </c>
      <c r="CK248" s="159">
        <v>0</v>
      </c>
      <c r="CL248" s="159">
        <v>0</v>
      </c>
      <c r="CM248" s="160">
        <f t="shared" si="1502"/>
        <v>0</v>
      </c>
      <c r="CN248" s="159">
        <v>0</v>
      </c>
      <c r="CO248" s="159">
        <v>0</v>
      </c>
      <c r="CP248" s="160">
        <f t="shared" si="1503"/>
        <v>0</v>
      </c>
      <c r="CQ248" s="159">
        <f t="shared" si="1504"/>
        <v>0</v>
      </c>
      <c r="CR248" s="159">
        <f t="shared" si="1505"/>
        <v>0</v>
      </c>
      <c r="CS248" s="160">
        <f t="shared" si="1506"/>
        <v>0</v>
      </c>
      <c r="CT248" s="225"/>
      <c r="CU248" s="226">
        <f t="shared" si="1539"/>
        <v>0</v>
      </c>
      <c r="CV248" s="227">
        <f t="shared" si="1540"/>
        <v>0</v>
      </c>
      <c r="CW248" s="225"/>
      <c r="CX248" s="228"/>
      <c r="CY248" s="229"/>
    </row>
    <row r="249" spans="1:103" ht="15.75" hidden="1" customHeight="1">
      <c r="A249" s="185"/>
      <c r="B249" s="156"/>
      <c r="C249" s="292"/>
      <c r="D249" s="158">
        <f t="shared" si="1541"/>
        <v>0</v>
      </c>
      <c r="E249" s="159">
        <f t="shared" si="1542"/>
        <v>0</v>
      </c>
      <c r="F249" s="160">
        <f t="shared" si="1543"/>
        <v>0</v>
      </c>
      <c r="G249" s="161"/>
      <c r="H249" s="159">
        <f t="shared" si="1544"/>
        <v>0</v>
      </c>
      <c r="I249" s="159">
        <f t="shared" si="1545"/>
        <v>0</v>
      </c>
      <c r="J249" s="160">
        <f t="shared" si="1546"/>
        <v>0</v>
      </c>
      <c r="K249" s="159">
        <f t="shared" si="1547"/>
        <v>0</v>
      </c>
      <c r="L249" s="291">
        <f t="shared" si="1548"/>
        <v>0</v>
      </c>
      <c r="M249" s="160">
        <f t="shared" si="1549"/>
        <v>0</v>
      </c>
      <c r="N249" s="159"/>
      <c r="O249" s="159"/>
      <c r="P249" s="160">
        <f t="shared" si="1519"/>
        <v>0</v>
      </c>
      <c r="Q249" s="291">
        <v>0</v>
      </c>
      <c r="R249" s="291">
        <v>0</v>
      </c>
      <c r="S249" s="160">
        <f t="shared" si="1465"/>
        <v>0</v>
      </c>
      <c r="T249" s="624">
        <f t="shared" si="1550"/>
        <v>0</v>
      </c>
      <c r="U249" s="159">
        <f t="shared" si="1551"/>
        <v>0</v>
      </c>
      <c r="V249" s="160">
        <f t="shared" si="1520"/>
        <v>0</v>
      </c>
      <c r="W249" s="593">
        <f t="shared" si="1521"/>
        <v>0</v>
      </c>
      <c r="X249" s="593">
        <f t="shared" si="1522"/>
        <v>0</v>
      </c>
      <c r="Y249" s="593">
        <f t="shared" si="1523"/>
        <v>0</v>
      </c>
      <c r="Z249" s="159">
        <v>0</v>
      </c>
      <c r="AA249" s="159">
        <v>0</v>
      </c>
      <c r="AB249" s="160">
        <f t="shared" si="1524"/>
        <v>0</v>
      </c>
      <c r="AC249" s="159">
        <v>0</v>
      </c>
      <c r="AD249" s="159">
        <v>0</v>
      </c>
      <c r="AE249" s="160">
        <f t="shared" si="1525"/>
        <v>0</v>
      </c>
      <c r="AF249" s="159">
        <f t="shared" si="1552"/>
        <v>0</v>
      </c>
      <c r="AG249" s="159">
        <f t="shared" si="1553"/>
        <v>0</v>
      </c>
      <c r="AH249" s="160">
        <f t="shared" si="1526"/>
        <v>0</v>
      </c>
      <c r="AI249" s="159">
        <v>0</v>
      </c>
      <c r="AJ249" s="159">
        <v>0</v>
      </c>
      <c r="AK249" s="160">
        <f t="shared" si="1527"/>
        <v>0</v>
      </c>
      <c r="AL249" s="159">
        <v>0</v>
      </c>
      <c r="AM249" s="159">
        <v>0</v>
      </c>
      <c r="AN249" s="160">
        <f t="shared" si="1528"/>
        <v>0</v>
      </c>
      <c r="AO249" s="159">
        <f t="shared" si="1529"/>
        <v>0</v>
      </c>
      <c r="AP249" s="159">
        <f t="shared" si="1477"/>
        <v>0</v>
      </c>
      <c r="AQ249" s="160">
        <f t="shared" si="1530"/>
        <v>0</v>
      </c>
      <c r="AR249" s="159">
        <v>0</v>
      </c>
      <c r="AS249" s="159">
        <v>0</v>
      </c>
      <c r="AT249" s="160">
        <f t="shared" si="1531"/>
        <v>0</v>
      </c>
      <c r="AU249" s="159">
        <v>0</v>
      </c>
      <c r="AV249" s="159">
        <v>0</v>
      </c>
      <c r="AW249" s="160">
        <f t="shared" si="1532"/>
        <v>0</v>
      </c>
      <c r="AX249" s="159">
        <f t="shared" si="1554"/>
        <v>0</v>
      </c>
      <c r="AY249" s="159">
        <f t="shared" si="1555"/>
        <v>0</v>
      </c>
      <c r="AZ249" s="160">
        <f t="shared" si="1533"/>
        <v>0</v>
      </c>
      <c r="BA249" s="159">
        <v>0</v>
      </c>
      <c r="BB249" s="159">
        <v>0</v>
      </c>
      <c r="BC249" s="160">
        <f t="shared" si="1486"/>
        <v>0</v>
      </c>
      <c r="BD249" s="159">
        <v>0</v>
      </c>
      <c r="BE249" s="159">
        <v>0</v>
      </c>
      <c r="BF249" s="160">
        <f t="shared" si="1514"/>
        <v>0</v>
      </c>
      <c r="BG249" s="159">
        <f t="shared" si="1515"/>
        <v>0</v>
      </c>
      <c r="BH249" s="159">
        <f t="shared" si="1516"/>
        <v>0</v>
      </c>
      <c r="BI249" s="160">
        <f t="shared" si="1488"/>
        <v>0</v>
      </c>
      <c r="BJ249" s="159">
        <v>0</v>
      </c>
      <c r="BK249" s="159">
        <v>0</v>
      </c>
      <c r="BL249" s="160">
        <f t="shared" si="1489"/>
        <v>0</v>
      </c>
      <c r="BM249" s="159">
        <v>0</v>
      </c>
      <c r="BN249" s="159">
        <v>0</v>
      </c>
      <c r="BO249" s="160">
        <f t="shared" si="1490"/>
        <v>0</v>
      </c>
      <c r="BP249" s="159">
        <f t="shared" si="1517"/>
        <v>0</v>
      </c>
      <c r="BQ249" s="159">
        <f t="shared" si="1518"/>
        <v>0</v>
      </c>
      <c r="BR249" s="160">
        <f t="shared" si="1491"/>
        <v>0</v>
      </c>
      <c r="BS249" s="159">
        <v>0</v>
      </c>
      <c r="BT249" s="159">
        <v>0</v>
      </c>
      <c r="BU249" s="160">
        <f t="shared" si="1534"/>
        <v>0</v>
      </c>
      <c r="BV249" s="159">
        <v>0</v>
      </c>
      <c r="BW249" s="159">
        <v>0</v>
      </c>
      <c r="BX249" s="160">
        <f t="shared" si="1535"/>
        <v>0</v>
      </c>
      <c r="BY249" s="159">
        <f t="shared" si="1536"/>
        <v>0</v>
      </c>
      <c r="BZ249" s="159">
        <f t="shared" si="1537"/>
        <v>0</v>
      </c>
      <c r="CA249" s="160">
        <f t="shared" si="1538"/>
        <v>0</v>
      </c>
      <c r="CB249" s="159">
        <v>0</v>
      </c>
      <c r="CC249" s="159">
        <v>0</v>
      </c>
      <c r="CD249" s="160">
        <f t="shared" si="1497"/>
        <v>0</v>
      </c>
      <c r="CE249" s="159">
        <v>0</v>
      </c>
      <c r="CF249" s="159">
        <v>0</v>
      </c>
      <c r="CG249" s="160">
        <f t="shared" si="1498"/>
        <v>0</v>
      </c>
      <c r="CH249" s="159">
        <f t="shared" si="1499"/>
        <v>0</v>
      </c>
      <c r="CI249" s="159">
        <f t="shared" si="1500"/>
        <v>0</v>
      </c>
      <c r="CJ249" s="160">
        <f t="shared" si="1501"/>
        <v>0</v>
      </c>
      <c r="CK249" s="159">
        <v>0</v>
      </c>
      <c r="CL249" s="159">
        <v>0</v>
      </c>
      <c r="CM249" s="160">
        <f t="shared" si="1502"/>
        <v>0</v>
      </c>
      <c r="CN249" s="159">
        <v>0</v>
      </c>
      <c r="CO249" s="159">
        <v>0</v>
      </c>
      <c r="CP249" s="160">
        <f t="shared" si="1503"/>
        <v>0</v>
      </c>
      <c r="CQ249" s="159">
        <f t="shared" si="1504"/>
        <v>0</v>
      </c>
      <c r="CR249" s="159">
        <f t="shared" si="1505"/>
        <v>0</v>
      </c>
      <c r="CS249" s="160">
        <f t="shared" si="1506"/>
        <v>0</v>
      </c>
      <c r="CT249" s="225"/>
      <c r="CU249" s="226">
        <f t="shared" si="1539"/>
        <v>0</v>
      </c>
      <c r="CV249" s="227">
        <f t="shared" si="1540"/>
        <v>0</v>
      </c>
      <c r="CW249" s="225"/>
      <c r="CX249" s="228"/>
      <c r="CY249" s="229"/>
    </row>
    <row r="250" spans="1:103" ht="15.75" hidden="1" customHeight="1">
      <c r="A250" s="185"/>
      <c r="B250" s="156"/>
      <c r="C250" s="292"/>
      <c r="D250" s="158">
        <f t="shared" si="1541"/>
        <v>0</v>
      </c>
      <c r="E250" s="159">
        <f t="shared" si="1542"/>
        <v>0</v>
      </c>
      <c r="F250" s="160">
        <f t="shared" si="1543"/>
        <v>0</v>
      </c>
      <c r="G250" s="161"/>
      <c r="H250" s="159">
        <f t="shared" si="1544"/>
        <v>0</v>
      </c>
      <c r="I250" s="159">
        <f t="shared" si="1545"/>
        <v>0</v>
      </c>
      <c r="J250" s="160">
        <f t="shared" si="1546"/>
        <v>0</v>
      </c>
      <c r="K250" s="159">
        <f t="shared" si="1547"/>
        <v>0</v>
      </c>
      <c r="L250" s="291">
        <f t="shared" si="1548"/>
        <v>0</v>
      </c>
      <c r="M250" s="160">
        <f t="shared" si="1549"/>
        <v>0</v>
      </c>
      <c r="N250" s="159"/>
      <c r="O250" s="159"/>
      <c r="P250" s="160">
        <f t="shared" si="1519"/>
        <v>0</v>
      </c>
      <c r="Q250" s="291">
        <v>0</v>
      </c>
      <c r="R250" s="291">
        <v>0</v>
      </c>
      <c r="S250" s="160">
        <f t="shared" si="1465"/>
        <v>0</v>
      </c>
      <c r="T250" s="624">
        <f t="shared" si="1550"/>
        <v>0</v>
      </c>
      <c r="U250" s="159">
        <f t="shared" si="1551"/>
        <v>0</v>
      </c>
      <c r="V250" s="160">
        <f t="shared" si="1520"/>
        <v>0</v>
      </c>
      <c r="W250" s="593">
        <f t="shared" si="1521"/>
        <v>0</v>
      </c>
      <c r="X250" s="593">
        <f t="shared" si="1522"/>
        <v>0</v>
      </c>
      <c r="Y250" s="593">
        <f t="shared" si="1523"/>
        <v>0</v>
      </c>
      <c r="Z250" s="159">
        <v>0</v>
      </c>
      <c r="AA250" s="159">
        <v>0</v>
      </c>
      <c r="AB250" s="160">
        <f t="shared" si="1524"/>
        <v>0</v>
      </c>
      <c r="AC250" s="159">
        <v>0</v>
      </c>
      <c r="AD250" s="159">
        <v>0</v>
      </c>
      <c r="AE250" s="160">
        <f t="shared" si="1525"/>
        <v>0</v>
      </c>
      <c r="AF250" s="159">
        <f t="shared" si="1552"/>
        <v>0</v>
      </c>
      <c r="AG250" s="159">
        <f t="shared" si="1553"/>
        <v>0</v>
      </c>
      <c r="AH250" s="160">
        <f t="shared" si="1526"/>
        <v>0</v>
      </c>
      <c r="AI250" s="159">
        <v>0</v>
      </c>
      <c r="AJ250" s="159">
        <v>0</v>
      </c>
      <c r="AK250" s="160">
        <f t="shared" si="1527"/>
        <v>0</v>
      </c>
      <c r="AL250" s="159">
        <v>0</v>
      </c>
      <c r="AM250" s="159">
        <v>0</v>
      </c>
      <c r="AN250" s="160">
        <f t="shared" si="1528"/>
        <v>0</v>
      </c>
      <c r="AO250" s="159">
        <f t="shared" si="1529"/>
        <v>0</v>
      </c>
      <c r="AP250" s="159">
        <f t="shared" si="1477"/>
        <v>0</v>
      </c>
      <c r="AQ250" s="160">
        <f t="shared" si="1530"/>
        <v>0</v>
      </c>
      <c r="AR250" s="159">
        <v>0</v>
      </c>
      <c r="AS250" s="159">
        <v>0</v>
      </c>
      <c r="AT250" s="160">
        <f t="shared" si="1531"/>
        <v>0</v>
      </c>
      <c r="AU250" s="159">
        <v>0</v>
      </c>
      <c r="AV250" s="159">
        <v>0</v>
      </c>
      <c r="AW250" s="160">
        <f t="shared" si="1532"/>
        <v>0</v>
      </c>
      <c r="AX250" s="159">
        <f t="shared" si="1554"/>
        <v>0</v>
      </c>
      <c r="AY250" s="159">
        <f t="shared" si="1555"/>
        <v>0</v>
      </c>
      <c r="AZ250" s="160">
        <f t="shared" si="1533"/>
        <v>0</v>
      </c>
      <c r="BA250" s="159">
        <v>0</v>
      </c>
      <c r="BB250" s="159">
        <v>0</v>
      </c>
      <c r="BC250" s="160">
        <f t="shared" si="1486"/>
        <v>0</v>
      </c>
      <c r="BD250" s="159">
        <v>0</v>
      </c>
      <c r="BE250" s="159">
        <v>0</v>
      </c>
      <c r="BF250" s="160">
        <f t="shared" si="1514"/>
        <v>0</v>
      </c>
      <c r="BG250" s="159">
        <f t="shared" si="1515"/>
        <v>0</v>
      </c>
      <c r="BH250" s="159">
        <f t="shared" si="1516"/>
        <v>0</v>
      </c>
      <c r="BI250" s="160">
        <f t="shared" si="1488"/>
        <v>0</v>
      </c>
      <c r="BJ250" s="159">
        <v>0</v>
      </c>
      <c r="BK250" s="159">
        <v>0</v>
      </c>
      <c r="BL250" s="160">
        <f t="shared" si="1489"/>
        <v>0</v>
      </c>
      <c r="BM250" s="159">
        <v>0</v>
      </c>
      <c r="BN250" s="159">
        <v>0</v>
      </c>
      <c r="BO250" s="160">
        <f t="shared" si="1490"/>
        <v>0</v>
      </c>
      <c r="BP250" s="159">
        <f t="shared" si="1517"/>
        <v>0</v>
      </c>
      <c r="BQ250" s="159">
        <f t="shared" si="1518"/>
        <v>0</v>
      </c>
      <c r="BR250" s="160">
        <f t="shared" si="1491"/>
        <v>0</v>
      </c>
      <c r="BS250" s="159">
        <v>0</v>
      </c>
      <c r="BT250" s="159">
        <v>0</v>
      </c>
      <c r="BU250" s="160">
        <f t="shared" si="1534"/>
        <v>0</v>
      </c>
      <c r="BV250" s="159">
        <v>0</v>
      </c>
      <c r="BW250" s="159">
        <v>0</v>
      </c>
      <c r="BX250" s="160">
        <f t="shared" si="1535"/>
        <v>0</v>
      </c>
      <c r="BY250" s="159">
        <f t="shared" si="1536"/>
        <v>0</v>
      </c>
      <c r="BZ250" s="159">
        <f t="shared" si="1537"/>
        <v>0</v>
      </c>
      <c r="CA250" s="160">
        <f t="shared" si="1538"/>
        <v>0</v>
      </c>
      <c r="CB250" s="159">
        <v>0</v>
      </c>
      <c r="CC250" s="159">
        <v>0</v>
      </c>
      <c r="CD250" s="160">
        <f t="shared" si="1497"/>
        <v>0</v>
      </c>
      <c r="CE250" s="159">
        <v>0</v>
      </c>
      <c r="CF250" s="159">
        <v>0</v>
      </c>
      <c r="CG250" s="160">
        <f t="shared" si="1498"/>
        <v>0</v>
      </c>
      <c r="CH250" s="159">
        <f t="shared" si="1499"/>
        <v>0</v>
      </c>
      <c r="CI250" s="159">
        <f t="shared" si="1500"/>
        <v>0</v>
      </c>
      <c r="CJ250" s="160">
        <f t="shared" si="1501"/>
        <v>0</v>
      </c>
      <c r="CK250" s="159">
        <v>0</v>
      </c>
      <c r="CL250" s="159">
        <v>0</v>
      </c>
      <c r="CM250" s="160">
        <f t="shared" si="1502"/>
        <v>0</v>
      </c>
      <c r="CN250" s="159">
        <v>0</v>
      </c>
      <c r="CO250" s="159">
        <v>0</v>
      </c>
      <c r="CP250" s="160">
        <f t="shared" si="1503"/>
        <v>0</v>
      </c>
      <c r="CQ250" s="159">
        <f t="shared" si="1504"/>
        <v>0</v>
      </c>
      <c r="CR250" s="159">
        <f t="shared" si="1505"/>
        <v>0</v>
      </c>
      <c r="CS250" s="160">
        <f t="shared" si="1506"/>
        <v>0</v>
      </c>
      <c r="CT250" s="225"/>
      <c r="CU250" s="226">
        <f t="shared" si="1539"/>
        <v>0</v>
      </c>
      <c r="CV250" s="227">
        <f t="shared" si="1540"/>
        <v>0</v>
      </c>
      <c r="CW250" s="225"/>
      <c r="CX250" s="228"/>
      <c r="CY250" s="229"/>
    </row>
    <row r="251" spans="1:103" ht="15.75" hidden="1" customHeight="1">
      <c r="A251" s="185"/>
      <c r="B251" s="156"/>
      <c r="C251" s="292"/>
      <c r="D251" s="158">
        <f t="shared" si="1541"/>
        <v>0</v>
      </c>
      <c r="E251" s="159">
        <f t="shared" si="1542"/>
        <v>0</v>
      </c>
      <c r="F251" s="160">
        <f t="shared" si="1543"/>
        <v>0</v>
      </c>
      <c r="G251" s="161"/>
      <c r="H251" s="159">
        <f t="shared" si="1544"/>
        <v>0</v>
      </c>
      <c r="I251" s="159">
        <f t="shared" si="1545"/>
        <v>0</v>
      </c>
      <c r="J251" s="160">
        <f t="shared" si="1546"/>
        <v>0</v>
      </c>
      <c r="K251" s="159">
        <f t="shared" si="1547"/>
        <v>0</v>
      </c>
      <c r="L251" s="291">
        <f t="shared" si="1548"/>
        <v>0</v>
      </c>
      <c r="M251" s="160">
        <f t="shared" si="1549"/>
        <v>0</v>
      </c>
      <c r="N251" s="159"/>
      <c r="O251" s="159"/>
      <c r="P251" s="160">
        <f t="shared" si="1519"/>
        <v>0</v>
      </c>
      <c r="Q251" s="291">
        <v>0</v>
      </c>
      <c r="R251" s="291">
        <v>0</v>
      </c>
      <c r="S251" s="160">
        <f t="shared" si="1465"/>
        <v>0</v>
      </c>
      <c r="T251" s="624">
        <f t="shared" si="1550"/>
        <v>0</v>
      </c>
      <c r="U251" s="159">
        <f t="shared" si="1551"/>
        <v>0</v>
      </c>
      <c r="V251" s="160">
        <f t="shared" si="1520"/>
        <v>0</v>
      </c>
      <c r="W251" s="593">
        <f t="shared" si="1521"/>
        <v>0</v>
      </c>
      <c r="X251" s="593">
        <f t="shared" si="1522"/>
        <v>0</v>
      </c>
      <c r="Y251" s="593">
        <f t="shared" si="1523"/>
        <v>0</v>
      </c>
      <c r="Z251" s="159">
        <v>0</v>
      </c>
      <c r="AA251" s="159">
        <v>0</v>
      </c>
      <c r="AB251" s="160">
        <f t="shared" si="1524"/>
        <v>0</v>
      </c>
      <c r="AC251" s="159">
        <v>0</v>
      </c>
      <c r="AD251" s="159">
        <v>0</v>
      </c>
      <c r="AE251" s="160">
        <f t="shared" si="1525"/>
        <v>0</v>
      </c>
      <c r="AF251" s="159">
        <f t="shared" si="1552"/>
        <v>0</v>
      </c>
      <c r="AG251" s="159">
        <f t="shared" si="1553"/>
        <v>0</v>
      </c>
      <c r="AH251" s="160">
        <f t="shared" si="1526"/>
        <v>0</v>
      </c>
      <c r="AI251" s="159">
        <v>0</v>
      </c>
      <c r="AJ251" s="159">
        <v>0</v>
      </c>
      <c r="AK251" s="160">
        <f t="shared" si="1527"/>
        <v>0</v>
      </c>
      <c r="AL251" s="159">
        <v>0</v>
      </c>
      <c r="AM251" s="159">
        <v>0</v>
      </c>
      <c r="AN251" s="160">
        <f t="shared" si="1528"/>
        <v>0</v>
      </c>
      <c r="AO251" s="159">
        <f t="shared" si="1529"/>
        <v>0</v>
      </c>
      <c r="AP251" s="159">
        <f t="shared" si="1477"/>
        <v>0</v>
      </c>
      <c r="AQ251" s="160">
        <f t="shared" si="1530"/>
        <v>0</v>
      </c>
      <c r="AR251" s="159">
        <v>0</v>
      </c>
      <c r="AS251" s="159">
        <v>0</v>
      </c>
      <c r="AT251" s="160">
        <f t="shared" si="1531"/>
        <v>0</v>
      </c>
      <c r="AU251" s="159">
        <v>0</v>
      </c>
      <c r="AV251" s="159">
        <v>0</v>
      </c>
      <c r="AW251" s="160">
        <f t="shared" si="1532"/>
        <v>0</v>
      </c>
      <c r="AX251" s="159">
        <f t="shared" si="1554"/>
        <v>0</v>
      </c>
      <c r="AY251" s="159">
        <f t="shared" si="1555"/>
        <v>0</v>
      </c>
      <c r="AZ251" s="160">
        <f t="shared" si="1533"/>
        <v>0</v>
      </c>
      <c r="BA251" s="159">
        <v>0</v>
      </c>
      <c r="BB251" s="159">
        <v>0</v>
      </c>
      <c r="BC251" s="160">
        <f t="shared" si="1486"/>
        <v>0</v>
      </c>
      <c r="BD251" s="159">
        <v>0</v>
      </c>
      <c r="BE251" s="159">
        <v>0</v>
      </c>
      <c r="BF251" s="160">
        <f t="shared" si="1514"/>
        <v>0</v>
      </c>
      <c r="BG251" s="159">
        <f t="shared" si="1515"/>
        <v>0</v>
      </c>
      <c r="BH251" s="159">
        <f t="shared" si="1516"/>
        <v>0</v>
      </c>
      <c r="BI251" s="160">
        <f t="shared" si="1488"/>
        <v>0</v>
      </c>
      <c r="BJ251" s="159">
        <v>0</v>
      </c>
      <c r="BK251" s="159">
        <v>0</v>
      </c>
      <c r="BL251" s="160">
        <f t="shared" si="1489"/>
        <v>0</v>
      </c>
      <c r="BM251" s="159">
        <v>0</v>
      </c>
      <c r="BN251" s="159">
        <v>0</v>
      </c>
      <c r="BO251" s="160">
        <f t="shared" si="1490"/>
        <v>0</v>
      </c>
      <c r="BP251" s="159">
        <f t="shared" si="1517"/>
        <v>0</v>
      </c>
      <c r="BQ251" s="159">
        <f t="shared" si="1518"/>
        <v>0</v>
      </c>
      <c r="BR251" s="160">
        <f t="shared" si="1491"/>
        <v>0</v>
      </c>
      <c r="BS251" s="159">
        <v>0</v>
      </c>
      <c r="BT251" s="159">
        <v>0</v>
      </c>
      <c r="BU251" s="160">
        <f t="shared" si="1534"/>
        <v>0</v>
      </c>
      <c r="BV251" s="159">
        <v>0</v>
      </c>
      <c r="BW251" s="159">
        <v>0</v>
      </c>
      <c r="BX251" s="160">
        <f t="shared" si="1535"/>
        <v>0</v>
      </c>
      <c r="BY251" s="159">
        <f t="shared" si="1536"/>
        <v>0</v>
      </c>
      <c r="BZ251" s="159">
        <f t="shared" si="1537"/>
        <v>0</v>
      </c>
      <c r="CA251" s="160">
        <f t="shared" si="1538"/>
        <v>0</v>
      </c>
      <c r="CB251" s="159">
        <v>0</v>
      </c>
      <c r="CC251" s="159">
        <v>0</v>
      </c>
      <c r="CD251" s="160">
        <f t="shared" si="1497"/>
        <v>0</v>
      </c>
      <c r="CE251" s="159">
        <v>0</v>
      </c>
      <c r="CF251" s="159">
        <v>0</v>
      </c>
      <c r="CG251" s="160">
        <f t="shared" si="1498"/>
        <v>0</v>
      </c>
      <c r="CH251" s="159">
        <f t="shared" si="1499"/>
        <v>0</v>
      </c>
      <c r="CI251" s="159">
        <f t="shared" si="1500"/>
        <v>0</v>
      </c>
      <c r="CJ251" s="160">
        <f t="shared" si="1501"/>
        <v>0</v>
      </c>
      <c r="CK251" s="159">
        <v>0</v>
      </c>
      <c r="CL251" s="159">
        <v>0</v>
      </c>
      <c r="CM251" s="160">
        <f t="shared" si="1502"/>
        <v>0</v>
      </c>
      <c r="CN251" s="159">
        <v>0</v>
      </c>
      <c r="CO251" s="159">
        <v>0</v>
      </c>
      <c r="CP251" s="160">
        <f t="shared" si="1503"/>
        <v>0</v>
      </c>
      <c r="CQ251" s="159">
        <f t="shared" si="1504"/>
        <v>0</v>
      </c>
      <c r="CR251" s="159">
        <f t="shared" si="1505"/>
        <v>0</v>
      </c>
      <c r="CS251" s="160">
        <f t="shared" si="1506"/>
        <v>0</v>
      </c>
      <c r="CT251" s="225"/>
      <c r="CU251" s="226">
        <f t="shared" si="1539"/>
        <v>0</v>
      </c>
      <c r="CV251" s="227">
        <f t="shared" si="1540"/>
        <v>0</v>
      </c>
      <c r="CW251" s="225"/>
      <c r="CX251" s="228"/>
      <c r="CY251" s="229"/>
    </row>
    <row r="252" spans="1:103" ht="15.75" hidden="1" customHeight="1">
      <c r="A252" s="185"/>
      <c r="B252" s="156"/>
      <c r="C252" s="292"/>
      <c r="D252" s="158">
        <f t="shared" ref="D252:D257" si="1556">N252+Z252+AI252+AR252+BS252</f>
        <v>0</v>
      </c>
      <c r="E252" s="159">
        <f t="shared" ref="E252:E257" si="1557">IFERROR(F252/D252,)</f>
        <v>0</v>
      </c>
      <c r="F252" s="160">
        <f t="shared" ref="F252:F257" si="1558">P252+AB252+AK252+AT252+BU252</f>
        <v>0</v>
      </c>
      <c r="G252" s="161"/>
      <c r="H252" s="159">
        <f t="shared" ref="H252:H257" si="1559">Q252+AC252+AL252+AU252+BV252</f>
        <v>0</v>
      </c>
      <c r="I252" s="159">
        <f t="shared" ref="I252:I257" si="1560">IFERROR(J252/H252,)</f>
        <v>0</v>
      </c>
      <c r="J252" s="160">
        <f t="shared" ref="J252:J257" si="1561">S252+AE252+AN252+AW252+BX252</f>
        <v>0</v>
      </c>
      <c r="K252" s="159">
        <f t="shared" ref="K252:K257" si="1562">T252+AF252+AO252+AX252+BY252</f>
        <v>0</v>
      </c>
      <c r="L252" s="291">
        <f t="shared" ref="L252:L257" si="1563">IFERROR(M252/K252,)</f>
        <v>0</v>
      </c>
      <c r="M252" s="160">
        <f t="shared" ref="M252:M257" si="1564">V252+AH252+AQ252+AZ252+CA252</f>
        <v>0</v>
      </c>
      <c r="N252" s="159"/>
      <c r="O252" s="159"/>
      <c r="P252" s="160">
        <f t="shared" si="1464"/>
        <v>0</v>
      </c>
      <c r="Q252" s="291">
        <v>0</v>
      </c>
      <c r="R252" s="291">
        <v>0</v>
      </c>
      <c r="S252" s="160">
        <f t="shared" si="1465"/>
        <v>0</v>
      </c>
      <c r="T252" s="624">
        <f t="shared" si="1550"/>
        <v>0</v>
      </c>
      <c r="U252" s="159">
        <f t="shared" si="1551"/>
        <v>0</v>
      </c>
      <c r="V252" s="160">
        <f t="shared" si="1468"/>
        <v>0</v>
      </c>
      <c r="W252" s="593">
        <f t="shared" si="1374"/>
        <v>0</v>
      </c>
      <c r="X252" s="593">
        <f t="shared" si="1375"/>
        <v>0</v>
      </c>
      <c r="Y252" s="593">
        <f t="shared" si="1376"/>
        <v>0</v>
      </c>
      <c r="Z252" s="159">
        <v>0</v>
      </c>
      <c r="AA252" s="159">
        <v>0</v>
      </c>
      <c r="AB252" s="160">
        <f t="shared" si="1469"/>
        <v>0</v>
      </c>
      <c r="AC252" s="159">
        <v>0</v>
      </c>
      <c r="AD252" s="159">
        <v>0</v>
      </c>
      <c r="AE252" s="160">
        <f t="shared" si="1470"/>
        <v>0</v>
      </c>
      <c r="AF252" s="159">
        <f t="shared" ref="AF252:AF257" si="1565">AC252</f>
        <v>0</v>
      </c>
      <c r="AG252" s="159">
        <f t="shared" si="1553"/>
        <v>0</v>
      </c>
      <c r="AH252" s="160">
        <f t="shared" si="1473"/>
        <v>0</v>
      </c>
      <c r="AI252" s="159">
        <v>0</v>
      </c>
      <c r="AJ252" s="159">
        <v>0</v>
      </c>
      <c r="AK252" s="160">
        <f t="shared" si="1474"/>
        <v>0</v>
      </c>
      <c r="AL252" s="159">
        <v>0</v>
      </c>
      <c r="AM252" s="159">
        <v>0</v>
      </c>
      <c r="AN252" s="160">
        <f t="shared" si="1475"/>
        <v>0</v>
      </c>
      <c r="AO252" s="159">
        <f t="shared" si="1513"/>
        <v>0</v>
      </c>
      <c r="AP252" s="159">
        <f t="shared" si="1477"/>
        <v>0</v>
      </c>
      <c r="AQ252" s="160">
        <f t="shared" si="1478"/>
        <v>0</v>
      </c>
      <c r="AR252" s="159">
        <v>0</v>
      </c>
      <c r="AS252" s="159">
        <v>0</v>
      </c>
      <c r="AT252" s="160">
        <f t="shared" si="1479"/>
        <v>0</v>
      </c>
      <c r="AU252" s="159">
        <v>0</v>
      </c>
      <c r="AV252" s="159">
        <v>0</v>
      </c>
      <c r="AW252" s="160">
        <f t="shared" si="1482"/>
        <v>0</v>
      </c>
      <c r="AX252" s="159">
        <f t="shared" ref="AX252:AX257" si="1566">AU252</f>
        <v>0</v>
      </c>
      <c r="AY252" s="159">
        <f t="shared" si="1555"/>
        <v>0</v>
      </c>
      <c r="AZ252" s="160">
        <f t="shared" si="1485"/>
        <v>0</v>
      </c>
      <c r="BA252" s="159">
        <v>0</v>
      </c>
      <c r="BB252" s="159">
        <v>0</v>
      </c>
      <c r="BC252" s="160">
        <f t="shared" si="1486"/>
        <v>0</v>
      </c>
      <c r="BD252" s="159">
        <v>0</v>
      </c>
      <c r="BE252" s="159">
        <v>0</v>
      </c>
      <c r="BF252" s="160">
        <f t="shared" si="1514"/>
        <v>0</v>
      </c>
      <c r="BG252" s="159">
        <f t="shared" si="1515"/>
        <v>0</v>
      </c>
      <c r="BH252" s="159">
        <f t="shared" si="1516"/>
        <v>0</v>
      </c>
      <c r="BI252" s="160">
        <f t="shared" si="1488"/>
        <v>0</v>
      </c>
      <c r="BJ252" s="159">
        <v>0</v>
      </c>
      <c r="BK252" s="159">
        <v>0</v>
      </c>
      <c r="BL252" s="160">
        <f t="shared" si="1489"/>
        <v>0</v>
      </c>
      <c r="BM252" s="159">
        <v>0</v>
      </c>
      <c r="BN252" s="159">
        <v>0</v>
      </c>
      <c r="BO252" s="160">
        <f t="shared" si="1490"/>
        <v>0</v>
      </c>
      <c r="BP252" s="159">
        <f t="shared" si="1517"/>
        <v>0</v>
      </c>
      <c r="BQ252" s="159">
        <f t="shared" si="1518"/>
        <v>0</v>
      </c>
      <c r="BR252" s="160">
        <f t="shared" si="1491"/>
        <v>0</v>
      </c>
      <c r="BS252" s="159">
        <v>0</v>
      </c>
      <c r="BT252" s="159">
        <v>0</v>
      </c>
      <c r="BU252" s="160">
        <f t="shared" si="1492"/>
        <v>0</v>
      </c>
      <c r="BV252" s="159">
        <v>0</v>
      </c>
      <c r="BW252" s="159">
        <v>0</v>
      </c>
      <c r="BX252" s="160">
        <f t="shared" si="1493"/>
        <v>0</v>
      </c>
      <c r="BY252" s="159">
        <f t="shared" si="1494"/>
        <v>0</v>
      </c>
      <c r="BZ252" s="159">
        <f t="shared" si="1495"/>
        <v>0</v>
      </c>
      <c r="CA252" s="160">
        <f t="shared" si="1496"/>
        <v>0</v>
      </c>
      <c r="CB252" s="159">
        <v>0</v>
      </c>
      <c r="CC252" s="159">
        <v>0</v>
      </c>
      <c r="CD252" s="160">
        <f t="shared" si="1497"/>
        <v>0</v>
      </c>
      <c r="CE252" s="159">
        <v>0</v>
      </c>
      <c r="CF252" s="159">
        <v>0</v>
      </c>
      <c r="CG252" s="160">
        <f t="shared" si="1498"/>
        <v>0</v>
      </c>
      <c r="CH252" s="159">
        <f t="shared" si="1499"/>
        <v>0</v>
      </c>
      <c r="CI252" s="159">
        <f t="shared" si="1500"/>
        <v>0</v>
      </c>
      <c r="CJ252" s="160">
        <f t="shared" si="1501"/>
        <v>0</v>
      </c>
      <c r="CK252" s="159">
        <v>0</v>
      </c>
      <c r="CL252" s="159">
        <v>0</v>
      </c>
      <c r="CM252" s="160">
        <f t="shared" si="1502"/>
        <v>0</v>
      </c>
      <c r="CN252" s="159">
        <v>0</v>
      </c>
      <c r="CO252" s="159">
        <v>0</v>
      </c>
      <c r="CP252" s="160">
        <f t="shared" si="1503"/>
        <v>0</v>
      </c>
      <c r="CQ252" s="159">
        <f t="shared" si="1504"/>
        <v>0</v>
      </c>
      <c r="CR252" s="159">
        <f t="shared" si="1505"/>
        <v>0</v>
      </c>
      <c r="CS252" s="160">
        <f t="shared" si="1506"/>
        <v>0</v>
      </c>
      <c r="CT252" s="225"/>
      <c r="CU252" s="226">
        <f t="shared" si="1507"/>
        <v>0</v>
      </c>
      <c r="CV252" s="227">
        <f t="shared" si="1508"/>
        <v>0</v>
      </c>
      <c r="CW252" s="225"/>
      <c r="CX252" s="228"/>
      <c r="CY252" s="229"/>
    </row>
    <row r="253" spans="1:103" ht="15.75" hidden="1" customHeight="1">
      <c r="A253" s="185"/>
      <c r="B253" s="156"/>
      <c r="C253" s="292"/>
      <c r="D253" s="158">
        <f t="shared" si="1556"/>
        <v>0</v>
      </c>
      <c r="E253" s="159">
        <f t="shared" si="1557"/>
        <v>0</v>
      </c>
      <c r="F253" s="160">
        <f t="shared" si="1558"/>
        <v>0</v>
      </c>
      <c r="G253" s="161"/>
      <c r="H253" s="159">
        <f t="shared" si="1559"/>
        <v>0</v>
      </c>
      <c r="I253" s="159">
        <f t="shared" si="1560"/>
        <v>0</v>
      </c>
      <c r="J253" s="160">
        <f t="shared" si="1561"/>
        <v>0</v>
      </c>
      <c r="K253" s="159">
        <f t="shared" si="1562"/>
        <v>0</v>
      </c>
      <c r="L253" s="291">
        <f t="shared" si="1563"/>
        <v>0</v>
      </c>
      <c r="M253" s="160">
        <f t="shared" si="1564"/>
        <v>0</v>
      </c>
      <c r="N253" s="159"/>
      <c r="O253" s="159"/>
      <c r="P253" s="160">
        <f t="shared" si="1464"/>
        <v>0</v>
      </c>
      <c r="Q253" s="291">
        <v>0</v>
      </c>
      <c r="R253" s="291">
        <v>0</v>
      </c>
      <c r="S253" s="160">
        <f t="shared" si="1465"/>
        <v>0</v>
      </c>
      <c r="T253" s="624">
        <f t="shared" si="1550"/>
        <v>0</v>
      </c>
      <c r="U253" s="159">
        <f t="shared" si="1551"/>
        <v>0</v>
      </c>
      <c r="V253" s="160">
        <f t="shared" si="1468"/>
        <v>0</v>
      </c>
      <c r="W253" s="593">
        <f t="shared" si="1374"/>
        <v>0</v>
      </c>
      <c r="X253" s="593">
        <f t="shared" si="1375"/>
        <v>0</v>
      </c>
      <c r="Y253" s="593">
        <f t="shared" si="1376"/>
        <v>0</v>
      </c>
      <c r="Z253" s="159">
        <v>0</v>
      </c>
      <c r="AA253" s="159">
        <v>0</v>
      </c>
      <c r="AB253" s="160">
        <f t="shared" si="1469"/>
        <v>0</v>
      </c>
      <c r="AC253" s="159">
        <v>0</v>
      </c>
      <c r="AD253" s="159">
        <v>0</v>
      </c>
      <c r="AE253" s="160">
        <f t="shared" si="1470"/>
        <v>0</v>
      </c>
      <c r="AF253" s="159">
        <f t="shared" si="1565"/>
        <v>0</v>
      </c>
      <c r="AG253" s="159">
        <f t="shared" si="1553"/>
        <v>0</v>
      </c>
      <c r="AH253" s="160">
        <f t="shared" si="1473"/>
        <v>0</v>
      </c>
      <c r="AI253" s="159">
        <v>0</v>
      </c>
      <c r="AJ253" s="159">
        <v>0</v>
      </c>
      <c r="AK253" s="160">
        <f t="shared" si="1474"/>
        <v>0</v>
      </c>
      <c r="AL253" s="159">
        <v>0</v>
      </c>
      <c r="AM253" s="159">
        <v>0</v>
      </c>
      <c r="AN253" s="160">
        <f t="shared" si="1475"/>
        <v>0</v>
      </c>
      <c r="AO253" s="159">
        <f t="shared" si="1513"/>
        <v>0</v>
      </c>
      <c r="AP253" s="159">
        <f t="shared" si="1477"/>
        <v>0</v>
      </c>
      <c r="AQ253" s="160">
        <f t="shared" si="1478"/>
        <v>0</v>
      </c>
      <c r="AR253" s="159">
        <v>0</v>
      </c>
      <c r="AS253" s="159">
        <v>0</v>
      </c>
      <c r="AT253" s="160">
        <f t="shared" si="1479"/>
        <v>0</v>
      </c>
      <c r="AU253" s="159">
        <v>0</v>
      </c>
      <c r="AV253" s="159">
        <v>0</v>
      </c>
      <c r="AW253" s="160">
        <f t="shared" si="1482"/>
        <v>0</v>
      </c>
      <c r="AX253" s="159">
        <f t="shared" si="1566"/>
        <v>0</v>
      </c>
      <c r="AY253" s="159">
        <f t="shared" si="1555"/>
        <v>0</v>
      </c>
      <c r="AZ253" s="160">
        <f t="shared" si="1485"/>
        <v>0</v>
      </c>
      <c r="BA253" s="159">
        <v>0</v>
      </c>
      <c r="BB253" s="159">
        <v>0</v>
      </c>
      <c r="BC253" s="160">
        <f t="shared" si="1486"/>
        <v>0</v>
      </c>
      <c r="BD253" s="159">
        <v>0</v>
      </c>
      <c r="BE253" s="159">
        <v>0</v>
      </c>
      <c r="BF253" s="160">
        <f t="shared" si="1514"/>
        <v>0</v>
      </c>
      <c r="BG253" s="159">
        <f t="shared" si="1515"/>
        <v>0</v>
      </c>
      <c r="BH253" s="159">
        <f t="shared" si="1516"/>
        <v>0</v>
      </c>
      <c r="BI253" s="160">
        <f t="shared" si="1488"/>
        <v>0</v>
      </c>
      <c r="BJ253" s="159">
        <v>0</v>
      </c>
      <c r="BK253" s="159">
        <v>0</v>
      </c>
      <c r="BL253" s="160">
        <f t="shared" si="1489"/>
        <v>0</v>
      </c>
      <c r="BM253" s="159">
        <v>0</v>
      </c>
      <c r="BN253" s="159">
        <v>0</v>
      </c>
      <c r="BO253" s="160">
        <f t="shared" si="1490"/>
        <v>0</v>
      </c>
      <c r="BP253" s="159">
        <f t="shared" si="1517"/>
        <v>0</v>
      </c>
      <c r="BQ253" s="159">
        <f t="shared" si="1518"/>
        <v>0</v>
      </c>
      <c r="BR253" s="160">
        <f t="shared" si="1491"/>
        <v>0</v>
      </c>
      <c r="BS253" s="159">
        <v>0</v>
      </c>
      <c r="BT253" s="159">
        <v>0</v>
      </c>
      <c r="BU253" s="160">
        <f t="shared" si="1492"/>
        <v>0</v>
      </c>
      <c r="BV253" s="159">
        <v>0</v>
      </c>
      <c r="BW253" s="159">
        <v>0</v>
      </c>
      <c r="BX253" s="160">
        <f t="shared" si="1493"/>
        <v>0</v>
      </c>
      <c r="BY253" s="159">
        <f t="shared" si="1494"/>
        <v>0</v>
      </c>
      <c r="BZ253" s="159">
        <f t="shared" si="1495"/>
        <v>0</v>
      </c>
      <c r="CA253" s="160">
        <f t="shared" si="1496"/>
        <v>0</v>
      </c>
      <c r="CB253" s="159">
        <v>0</v>
      </c>
      <c r="CC253" s="159">
        <v>0</v>
      </c>
      <c r="CD253" s="160">
        <f t="shared" si="1497"/>
        <v>0</v>
      </c>
      <c r="CE253" s="159">
        <v>0</v>
      </c>
      <c r="CF253" s="159">
        <v>0</v>
      </c>
      <c r="CG253" s="160">
        <f t="shared" si="1498"/>
        <v>0</v>
      </c>
      <c r="CH253" s="159">
        <f t="shared" si="1499"/>
        <v>0</v>
      </c>
      <c r="CI253" s="159">
        <f t="shared" si="1500"/>
        <v>0</v>
      </c>
      <c r="CJ253" s="160">
        <f t="shared" si="1501"/>
        <v>0</v>
      </c>
      <c r="CK253" s="159">
        <v>0</v>
      </c>
      <c r="CL253" s="159">
        <v>0</v>
      </c>
      <c r="CM253" s="160">
        <f t="shared" si="1502"/>
        <v>0</v>
      </c>
      <c r="CN253" s="159">
        <v>0</v>
      </c>
      <c r="CO253" s="159">
        <v>0</v>
      </c>
      <c r="CP253" s="160">
        <f t="shared" si="1503"/>
        <v>0</v>
      </c>
      <c r="CQ253" s="159">
        <f t="shared" si="1504"/>
        <v>0</v>
      </c>
      <c r="CR253" s="159">
        <f t="shared" si="1505"/>
        <v>0</v>
      </c>
      <c r="CS253" s="160">
        <f t="shared" si="1506"/>
        <v>0</v>
      </c>
      <c r="CT253" s="225"/>
      <c r="CU253" s="226">
        <f t="shared" si="1507"/>
        <v>0</v>
      </c>
      <c r="CV253" s="227">
        <f t="shared" si="1508"/>
        <v>0</v>
      </c>
      <c r="CW253" s="225"/>
      <c r="CX253" s="228"/>
      <c r="CY253" s="229"/>
    </row>
    <row r="254" spans="1:103" ht="15.75" hidden="1" customHeight="1">
      <c r="A254" s="185"/>
      <c r="B254" s="156"/>
      <c r="C254" s="292"/>
      <c r="D254" s="158">
        <f t="shared" si="1556"/>
        <v>0</v>
      </c>
      <c r="E254" s="159">
        <f t="shared" si="1557"/>
        <v>0</v>
      </c>
      <c r="F254" s="160">
        <f t="shared" si="1558"/>
        <v>0</v>
      </c>
      <c r="G254" s="161"/>
      <c r="H254" s="159">
        <f t="shared" si="1559"/>
        <v>0</v>
      </c>
      <c r="I254" s="159">
        <f t="shared" si="1560"/>
        <v>0</v>
      </c>
      <c r="J254" s="160">
        <f t="shared" si="1561"/>
        <v>0</v>
      </c>
      <c r="K254" s="159">
        <f t="shared" si="1562"/>
        <v>0</v>
      </c>
      <c r="L254" s="291">
        <f t="shared" si="1563"/>
        <v>0</v>
      </c>
      <c r="M254" s="160">
        <f t="shared" si="1564"/>
        <v>0</v>
      </c>
      <c r="N254" s="159"/>
      <c r="O254" s="159"/>
      <c r="P254" s="160">
        <f t="shared" si="1464"/>
        <v>0</v>
      </c>
      <c r="Q254" s="291">
        <v>0</v>
      </c>
      <c r="R254" s="291">
        <v>0</v>
      </c>
      <c r="S254" s="160">
        <f t="shared" si="1465"/>
        <v>0</v>
      </c>
      <c r="T254" s="624">
        <f t="shared" si="1550"/>
        <v>0</v>
      </c>
      <c r="U254" s="159">
        <f t="shared" si="1551"/>
        <v>0</v>
      </c>
      <c r="V254" s="160">
        <f t="shared" si="1468"/>
        <v>0</v>
      </c>
      <c r="W254" s="593">
        <f t="shared" si="1374"/>
        <v>0</v>
      </c>
      <c r="X254" s="593">
        <f t="shared" si="1375"/>
        <v>0</v>
      </c>
      <c r="Y254" s="593">
        <f t="shared" si="1376"/>
        <v>0</v>
      </c>
      <c r="Z254" s="159">
        <v>0</v>
      </c>
      <c r="AA254" s="159">
        <v>0</v>
      </c>
      <c r="AB254" s="160">
        <f t="shared" si="1469"/>
        <v>0</v>
      </c>
      <c r="AC254" s="159">
        <v>0</v>
      </c>
      <c r="AD254" s="159">
        <v>0</v>
      </c>
      <c r="AE254" s="160">
        <f t="shared" si="1470"/>
        <v>0</v>
      </c>
      <c r="AF254" s="159">
        <f t="shared" si="1565"/>
        <v>0</v>
      </c>
      <c r="AG254" s="159">
        <f t="shared" si="1553"/>
        <v>0</v>
      </c>
      <c r="AH254" s="160">
        <f t="shared" si="1473"/>
        <v>0</v>
      </c>
      <c r="AI254" s="159">
        <v>0</v>
      </c>
      <c r="AJ254" s="159">
        <v>0</v>
      </c>
      <c r="AK254" s="160">
        <f t="shared" si="1474"/>
        <v>0</v>
      </c>
      <c r="AL254" s="159">
        <v>0</v>
      </c>
      <c r="AM254" s="159">
        <v>0</v>
      </c>
      <c r="AN254" s="160">
        <f t="shared" si="1475"/>
        <v>0</v>
      </c>
      <c r="AO254" s="159">
        <f t="shared" si="1513"/>
        <v>0</v>
      </c>
      <c r="AP254" s="159">
        <f t="shared" si="1477"/>
        <v>0</v>
      </c>
      <c r="AQ254" s="160">
        <f t="shared" si="1478"/>
        <v>0</v>
      </c>
      <c r="AR254" s="159">
        <v>0</v>
      </c>
      <c r="AS254" s="159">
        <v>0</v>
      </c>
      <c r="AT254" s="160">
        <f t="shared" si="1479"/>
        <v>0</v>
      </c>
      <c r="AU254" s="159">
        <v>0</v>
      </c>
      <c r="AV254" s="159">
        <v>0</v>
      </c>
      <c r="AW254" s="160">
        <f t="shared" si="1482"/>
        <v>0</v>
      </c>
      <c r="AX254" s="159">
        <f t="shared" si="1566"/>
        <v>0</v>
      </c>
      <c r="AY254" s="159">
        <f t="shared" si="1555"/>
        <v>0</v>
      </c>
      <c r="AZ254" s="160">
        <f t="shared" si="1485"/>
        <v>0</v>
      </c>
      <c r="BA254" s="159">
        <v>0</v>
      </c>
      <c r="BB254" s="159">
        <v>0</v>
      </c>
      <c r="BC254" s="160">
        <f t="shared" si="1486"/>
        <v>0</v>
      </c>
      <c r="BD254" s="159">
        <v>0</v>
      </c>
      <c r="BE254" s="159">
        <v>0</v>
      </c>
      <c r="BF254" s="160">
        <f t="shared" si="1514"/>
        <v>0</v>
      </c>
      <c r="BG254" s="159">
        <f t="shared" si="1515"/>
        <v>0</v>
      </c>
      <c r="BH254" s="159">
        <f t="shared" si="1516"/>
        <v>0</v>
      </c>
      <c r="BI254" s="160">
        <f t="shared" si="1488"/>
        <v>0</v>
      </c>
      <c r="BJ254" s="159">
        <v>0</v>
      </c>
      <c r="BK254" s="159">
        <v>0</v>
      </c>
      <c r="BL254" s="160">
        <f t="shared" si="1489"/>
        <v>0</v>
      </c>
      <c r="BM254" s="159">
        <v>0</v>
      </c>
      <c r="BN254" s="159">
        <v>0</v>
      </c>
      <c r="BO254" s="160">
        <f t="shared" si="1490"/>
        <v>0</v>
      </c>
      <c r="BP254" s="159">
        <f t="shared" si="1517"/>
        <v>0</v>
      </c>
      <c r="BQ254" s="159">
        <f t="shared" si="1518"/>
        <v>0</v>
      </c>
      <c r="BR254" s="160">
        <f t="shared" si="1491"/>
        <v>0</v>
      </c>
      <c r="BS254" s="159">
        <v>0</v>
      </c>
      <c r="BT254" s="159">
        <v>0</v>
      </c>
      <c r="BU254" s="160">
        <f t="shared" si="1492"/>
        <v>0</v>
      </c>
      <c r="BV254" s="159">
        <v>0</v>
      </c>
      <c r="BW254" s="159">
        <v>0</v>
      </c>
      <c r="BX254" s="160">
        <f t="shared" si="1493"/>
        <v>0</v>
      </c>
      <c r="BY254" s="159">
        <f t="shared" si="1494"/>
        <v>0</v>
      </c>
      <c r="BZ254" s="159">
        <f t="shared" si="1495"/>
        <v>0</v>
      </c>
      <c r="CA254" s="160">
        <f t="shared" si="1496"/>
        <v>0</v>
      </c>
      <c r="CB254" s="159">
        <v>0</v>
      </c>
      <c r="CC254" s="159">
        <v>0</v>
      </c>
      <c r="CD254" s="160">
        <f t="shared" si="1497"/>
        <v>0</v>
      </c>
      <c r="CE254" s="159">
        <v>0</v>
      </c>
      <c r="CF254" s="159">
        <v>0</v>
      </c>
      <c r="CG254" s="160">
        <f t="shared" si="1498"/>
        <v>0</v>
      </c>
      <c r="CH254" s="159">
        <f t="shared" si="1499"/>
        <v>0</v>
      </c>
      <c r="CI254" s="159">
        <f t="shared" si="1500"/>
        <v>0</v>
      </c>
      <c r="CJ254" s="160">
        <f t="shared" si="1501"/>
        <v>0</v>
      </c>
      <c r="CK254" s="159">
        <v>0</v>
      </c>
      <c r="CL254" s="159">
        <v>0</v>
      </c>
      <c r="CM254" s="160">
        <f t="shared" si="1502"/>
        <v>0</v>
      </c>
      <c r="CN254" s="159">
        <v>0</v>
      </c>
      <c r="CO254" s="159">
        <v>0</v>
      </c>
      <c r="CP254" s="160">
        <f t="shared" si="1503"/>
        <v>0</v>
      </c>
      <c r="CQ254" s="159">
        <f t="shared" si="1504"/>
        <v>0</v>
      </c>
      <c r="CR254" s="159">
        <f t="shared" si="1505"/>
        <v>0</v>
      </c>
      <c r="CS254" s="160">
        <f t="shared" si="1506"/>
        <v>0</v>
      </c>
      <c r="CT254" s="225"/>
      <c r="CU254" s="226">
        <f t="shared" si="1507"/>
        <v>0</v>
      </c>
      <c r="CV254" s="227">
        <f t="shared" si="1508"/>
        <v>0</v>
      </c>
      <c r="CW254" s="225"/>
      <c r="CX254" s="228"/>
      <c r="CY254" s="229"/>
    </row>
    <row r="255" spans="1:103" ht="15.75" hidden="1" customHeight="1">
      <c r="A255" s="185"/>
      <c r="B255" s="156"/>
      <c r="C255" s="292"/>
      <c r="D255" s="158">
        <f t="shared" si="1556"/>
        <v>0</v>
      </c>
      <c r="E255" s="159">
        <f t="shared" si="1557"/>
        <v>0</v>
      </c>
      <c r="F255" s="160">
        <f t="shared" si="1558"/>
        <v>0</v>
      </c>
      <c r="G255" s="161"/>
      <c r="H255" s="159">
        <f t="shared" si="1559"/>
        <v>0</v>
      </c>
      <c r="I255" s="159">
        <f t="shared" si="1560"/>
        <v>0</v>
      </c>
      <c r="J255" s="160">
        <f t="shared" si="1561"/>
        <v>0</v>
      </c>
      <c r="K255" s="159">
        <f t="shared" si="1562"/>
        <v>0</v>
      </c>
      <c r="L255" s="291">
        <f t="shared" si="1563"/>
        <v>0</v>
      </c>
      <c r="M255" s="160">
        <f t="shared" si="1564"/>
        <v>0</v>
      </c>
      <c r="N255" s="159"/>
      <c r="O255" s="159"/>
      <c r="P255" s="160">
        <f t="shared" si="1464"/>
        <v>0</v>
      </c>
      <c r="Q255" s="291">
        <v>0</v>
      </c>
      <c r="R255" s="291">
        <v>0</v>
      </c>
      <c r="S255" s="160">
        <f t="shared" si="1465"/>
        <v>0</v>
      </c>
      <c r="T255" s="624">
        <f t="shared" si="1550"/>
        <v>0</v>
      </c>
      <c r="U255" s="159">
        <f t="shared" si="1551"/>
        <v>0</v>
      </c>
      <c r="V255" s="160">
        <f t="shared" si="1468"/>
        <v>0</v>
      </c>
      <c r="W255" s="593">
        <f t="shared" si="1374"/>
        <v>0</v>
      </c>
      <c r="X255" s="593">
        <f t="shared" si="1375"/>
        <v>0</v>
      </c>
      <c r="Y255" s="593">
        <f t="shared" si="1376"/>
        <v>0</v>
      </c>
      <c r="Z255" s="159">
        <v>0</v>
      </c>
      <c r="AA255" s="159">
        <v>0</v>
      </c>
      <c r="AB255" s="160">
        <f t="shared" si="1469"/>
        <v>0</v>
      </c>
      <c r="AC255" s="159">
        <v>0</v>
      </c>
      <c r="AD255" s="159">
        <v>0</v>
      </c>
      <c r="AE255" s="160">
        <f t="shared" si="1470"/>
        <v>0</v>
      </c>
      <c r="AF255" s="159">
        <f t="shared" si="1565"/>
        <v>0</v>
      </c>
      <c r="AG255" s="159">
        <f t="shared" si="1553"/>
        <v>0</v>
      </c>
      <c r="AH255" s="160">
        <f t="shared" si="1473"/>
        <v>0</v>
      </c>
      <c r="AI255" s="159">
        <v>0</v>
      </c>
      <c r="AJ255" s="159">
        <v>0</v>
      </c>
      <c r="AK255" s="160">
        <f t="shared" si="1474"/>
        <v>0</v>
      </c>
      <c r="AL255" s="159">
        <v>0</v>
      </c>
      <c r="AM255" s="159">
        <v>0</v>
      </c>
      <c r="AN255" s="160">
        <f t="shared" si="1475"/>
        <v>0</v>
      </c>
      <c r="AO255" s="159">
        <f t="shared" si="1513"/>
        <v>0</v>
      </c>
      <c r="AP255" s="159">
        <f t="shared" si="1477"/>
        <v>0</v>
      </c>
      <c r="AQ255" s="160">
        <f t="shared" si="1478"/>
        <v>0</v>
      </c>
      <c r="AR255" s="159">
        <v>0</v>
      </c>
      <c r="AS255" s="159">
        <v>0</v>
      </c>
      <c r="AT255" s="160">
        <f t="shared" si="1479"/>
        <v>0</v>
      </c>
      <c r="AU255" s="159">
        <v>0</v>
      </c>
      <c r="AV255" s="159">
        <v>0</v>
      </c>
      <c r="AW255" s="160">
        <f t="shared" si="1482"/>
        <v>0</v>
      </c>
      <c r="AX255" s="159">
        <f t="shared" si="1566"/>
        <v>0</v>
      </c>
      <c r="AY255" s="159">
        <f t="shared" si="1555"/>
        <v>0</v>
      </c>
      <c r="AZ255" s="160">
        <f t="shared" si="1485"/>
        <v>0</v>
      </c>
      <c r="BA255" s="159">
        <v>0</v>
      </c>
      <c r="BB255" s="159">
        <v>0</v>
      </c>
      <c r="BC255" s="160">
        <f t="shared" si="1486"/>
        <v>0</v>
      </c>
      <c r="BD255" s="159">
        <v>0</v>
      </c>
      <c r="BE255" s="159">
        <v>0</v>
      </c>
      <c r="BF255" s="160">
        <f t="shared" si="1514"/>
        <v>0</v>
      </c>
      <c r="BG255" s="159">
        <f t="shared" si="1515"/>
        <v>0</v>
      </c>
      <c r="BH255" s="159">
        <f t="shared" si="1516"/>
        <v>0</v>
      </c>
      <c r="BI255" s="160">
        <f t="shared" si="1488"/>
        <v>0</v>
      </c>
      <c r="BJ255" s="159">
        <v>0</v>
      </c>
      <c r="BK255" s="159">
        <v>0</v>
      </c>
      <c r="BL255" s="160">
        <f t="shared" si="1489"/>
        <v>0</v>
      </c>
      <c r="BM255" s="159">
        <v>0</v>
      </c>
      <c r="BN255" s="159">
        <v>0</v>
      </c>
      <c r="BO255" s="160">
        <f t="shared" si="1490"/>
        <v>0</v>
      </c>
      <c r="BP255" s="159">
        <f t="shared" si="1517"/>
        <v>0</v>
      </c>
      <c r="BQ255" s="159">
        <f t="shared" si="1518"/>
        <v>0</v>
      </c>
      <c r="BR255" s="160">
        <f t="shared" si="1491"/>
        <v>0</v>
      </c>
      <c r="BS255" s="159">
        <v>0</v>
      </c>
      <c r="BT255" s="159">
        <v>0</v>
      </c>
      <c r="BU255" s="160">
        <f t="shared" si="1492"/>
        <v>0</v>
      </c>
      <c r="BV255" s="159">
        <v>0</v>
      </c>
      <c r="BW255" s="159">
        <v>0</v>
      </c>
      <c r="BX255" s="160">
        <f t="shared" si="1493"/>
        <v>0</v>
      </c>
      <c r="BY255" s="159">
        <f t="shared" si="1494"/>
        <v>0</v>
      </c>
      <c r="BZ255" s="159">
        <f t="shared" si="1495"/>
        <v>0</v>
      </c>
      <c r="CA255" s="160">
        <f t="shared" si="1496"/>
        <v>0</v>
      </c>
      <c r="CB255" s="159">
        <v>0</v>
      </c>
      <c r="CC255" s="159">
        <v>0</v>
      </c>
      <c r="CD255" s="160">
        <f t="shared" si="1497"/>
        <v>0</v>
      </c>
      <c r="CE255" s="159">
        <v>0</v>
      </c>
      <c r="CF255" s="159">
        <v>0</v>
      </c>
      <c r="CG255" s="160">
        <f t="shared" si="1498"/>
        <v>0</v>
      </c>
      <c r="CH255" s="159">
        <f t="shared" si="1499"/>
        <v>0</v>
      </c>
      <c r="CI255" s="159">
        <f t="shared" si="1500"/>
        <v>0</v>
      </c>
      <c r="CJ255" s="160">
        <f t="shared" si="1501"/>
        <v>0</v>
      </c>
      <c r="CK255" s="159">
        <v>0</v>
      </c>
      <c r="CL255" s="159">
        <v>0</v>
      </c>
      <c r="CM255" s="160">
        <f t="shared" si="1502"/>
        <v>0</v>
      </c>
      <c r="CN255" s="159">
        <v>0</v>
      </c>
      <c r="CO255" s="159">
        <v>0</v>
      </c>
      <c r="CP255" s="160">
        <f t="shared" si="1503"/>
        <v>0</v>
      </c>
      <c r="CQ255" s="159">
        <f t="shared" si="1504"/>
        <v>0</v>
      </c>
      <c r="CR255" s="159">
        <f t="shared" si="1505"/>
        <v>0</v>
      </c>
      <c r="CS255" s="160">
        <f t="shared" si="1506"/>
        <v>0</v>
      </c>
      <c r="CT255" s="225"/>
      <c r="CU255" s="226">
        <f t="shared" si="1507"/>
        <v>0</v>
      </c>
      <c r="CV255" s="227">
        <f t="shared" si="1508"/>
        <v>0</v>
      </c>
      <c r="CW255" s="225"/>
      <c r="CX255" s="228"/>
      <c r="CY255" s="229"/>
    </row>
    <row r="256" spans="1:103" ht="15.75" hidden="1" customHeight="1">
      <c r="A256" s="185"/>
      <c r="B256" s="156"/>
      <c r="C256" s="292"/>
      <c r="D256" s="158">
        <f t="shared" si="1556"/>
        <v>0</v>
      </c>
      <c r="E256" s="159">
        <f t="shared" si="1557"/>
        <v>0</v>
      </c>
      <c r="F256" s="160">
        <f t="shared" si="1558"/>
        <v>0</v>
      </c>
      <c r="G256" s="161"/>
      <c r="H256" s="159">
        <f t="shared" si="1559"/>
        <v>0</v>
      </c>
      <c r="I256" s="159">
        <f t="shared" si="1560"/>
        <v>0</v>
      </c>
      <c r="J256" s="160">
        <f t="shared" si="1561"/>
        <v>0</v>
      </c>
      <c r="K256" s="159">
        <f t="shared" si="1562"/>
        <v>0</v>
      </c>
      <c r="L256" s="291">
        <f t="shared" si="1563"/>
        <v>0</v>
      </c>
      <c r="M256" s="160">
        <f t="shared" si="1564"/>
        <v>0</v>
      </c>
      <c r="N256" s="159">
        <v>0</v>
      </c>
      <c r="O256" s="159">
        <v>0</v>
      </c>
      <c r="P256" s="160">
        <f t="shared" si="1464"/>
        <v>0</v>
      </c>
      <c r="Q256" s="291">
        <v>0</v>
      </c>
      <c r="R256" s="291">
        <v>0</v>
      </c>
      <c r="S256" s="160">
        <f t="shared" si="1465"/>
        <v>0</v>
      </c>
      <c r="T256" s="159">
        <f t="shared" ref="T256:T257" si="1567">Q256</f>
        <v>0</v>
      </c>
      <c r="U256" s="159">
        <f t="shared" si="1551"/>
        <v>0</v>
      </c>
      <c r="V256" s="160">
        <f t="shared" si="1468"/>
        <v>0</v>
      </c>
      <c r="W256" s="593">
        <f t="shared" si="1374"/>
        <v>0</v>
      </c>
      <c r="X256" s="593">
        <f t="shared" si="1375"/>
        <v>0</v>
      </c>
      <c r="Y256" s="593">
        <f t="shared" si="1376"/>
        <v>0</v>
      </c>
      <c r="Z256" s="159">
        <v>0</v>
      </c>
      <c r="AA256" s="159">
        <v>0</v>
      </c>
      <c r="AB256" s="160">
        <f t="shared" si="1469"/>
        <v>0</v>
      </c>
      <c r="AC256" s="159">
        <v>0</v>
      </c>
      <c r="AD256" s="159">
        <v>0</v>
      </c>
      <c r="AE256" s="160">
        <f t="shared" si="1470"/>
        <v>0</v>
      </c>
      <c r="AF256" s="159">
        <f t="shared" si="1565"/>
        <v>0</v>
      </c>
      <c r="AG256" s="159">
        <f t="shared" si="1553"/>
        <v>0</v>
      </c>
      <c r="AH256" s="160">
        <f t="shared" si="1473"/>
        <v>0</v>
      </c>
      <c r="AI256" s="159">
        <v>0</v>
      </c>
      <c r="AJ256" s="159">
        <v>0</v>
      </c>
      <c r="AK256" s="160">
        <f t="shared" si="1474"/>
        <v>0</v>
      </c>
      <c r="AL256" s="159">
        <v>0</v>
      </c>
      <c r="AM256" s="159">
        <v>0</v>
      </c>
      <c r="AN256" s="160">
        <f t="shared" si="1475"/>
        <v>0</v>
      </c>
      <c r="AO256" s="159">
        <f t="shared" si="1513"/>
        <v>0</v>
      </c>
      <c r="AP256" s="159">
        <f t="shared" si="1477"/>
        <v>0</v>
      </c>
      <c r="AQ256" s="160">
        <f t="shared" si="1478"/>
        <v>0</v>
      </c>
      <c r="AR256" s="159">
        <v>0</v>
      </c>
      <c r="AS256" s="159">
        <v>0</v>
      </c>
      <c r="AT256" s="160">
        <f t="shared" si="1479"/>
        <v>0</v>
      </c>
      <c r="AU256" s="159">
        <v>0</v>
      </c>
      <c r="AV256" s="159">
        <v>0</v>
      </c>
      <c r="AW256" s="160">
        <f t="shared" si="1482"/>
        <v>0</v>
      </c>
      <c r="AX256" s="159">
        <f t="shared" si="1566"/>
        <v>0</v>
      </c>
      <c r="AY256" s="159">
        <f t="shared" si="1555"/>
        <v>0</v>
      </c>
      <c r="AZ256" s="160">
        <f t="shared" si="1485"/>
        <v>0</v>
      </c>
      <c r="BA256" s="159">
        <v>0</v>
      </c>
      <c r="BB256" s="159">
        <v>0</v>
      </c>
      <c r="BC256" s="160">
        <f t="shared" si="1486"/>
        <v>0</v>
      </c>
      <c r="BD256" s="159">
        <v>0</v>
      </c>
      <c r="BE256" s="159">
        <v>0</v>
      </c>
      <c r="BF256" s="160">
        <f t="shared" si="1514"/>
        <v>0</v>
      </c>
      <c r="BG256" s="159">
        <f t="shared" si="1515"/>
        <v>0</v>
      </c>
      <c r="BH256" s="159">
        <f t="shared" si="1516"/>
        <v>0</v>
      </c>
      <c r="BI256" s="160">
        <f t="shared" si="1488"/>
        <v>0</v>
      </c>
      <c r="BJ256" s="159">
        <v>0</v>
      </c>
      <c r="BK256" s="159">
        <v>0</v>
      </c>
      <c r="BL256" s="160">
        <f t="shared" si="1489"/>
        <v>0</v>
      </c>
      <c r="BM256" s="159">
        <v>0</v>
      </c>
      <c r="BN256" s="159">
        <v>0</v>
      </c>
      <c r="BO256" s="160">
        <f t="shared" si="1490"/>
        <v>0</v>
      </c>
      <c r="BP256" s="159">
        <f t="shared" si="1517"/>
        <v>0</v>
      </c>
      <c r="BQ256" s="159">
        <f t="shared" si="1518"/>
        <v>0</v>
      </c>
      <c r="BR256" s="160">
        <f t="shared" si="1491"/>
        <v>0</v>
      </c>
      <c r="BS256" s="159">
        <v>0</v>
      </c>
      <c r="BT256" s="159">
        <v>0</v>
      </c>
      <c r="BU256" s="160">
        <f t="shared" si="1492"/>
        <v>0</v>
      </c>
      <c r="BV256" s="159">
        <v>0</v>
      </c>
      <c r="BW256" s="159">
        <v>0</v>
      </c>
      <c r="BX256" s="160">
        <f t="shared" si="1493"/>
        <v>0</v>
      </c>
      <c r="BY256" s="159">
        <f t="shared" si="1494"/>
        <v>0</v>
      </c>
      <c r="BZ256" s="159">
        <f t="shared" si="1495"/>
        <v>0</v>
      </c>
      <c r="CA256" s="160">
        <f t="shared" si="1496"/>
        <v>0</v>
      </c>
      <c r="CB256" s="159">
        <v>0</v>
      </c>
      <c r="CC256" s="159">
        <v>0</v>
      </c>
      <c r="CD256" s="160">
        <f t="shared" si="1497"/>
        <v>0</v>
      </c>
      <c r="CE256" s="159">
        <v>0</v>
      </c>
      <c r="CF256" s="159">
        <v>0</v>
      </c>
      <c r="CG256" s="160">
        <f t="shared" si="1498"/>
        <v>0</v>
      </c>
      <c r="CH256" s="159">
        <f t="shared" si="1499"/>
        <v>0</v>
      </c>
      <c r="CI256" s="159">
        <f t="shared" si="1500"/>
        <v>0</v>
      </c>
      <c r="CJ256" s="160">
        <f t="shared" si="1501"/>
        <v>0</v>
      </c>
      <c r="CK256" s="159">
        <v>0</v>
      </c>
      <c r="CL256" s="159">
        <v>0</v>
      </c>
      <c r="CM256" s="160">
        <f t="shared" si="1502"/>
        <v>0</v>
      </c>
      <c r="CN256" s="159">
        <v>0</v>
      </c>
      <c r="CO256" s="159">
        <v>0</v>
      </c>
      <c r="CP256" s="160">
        <f t="shared" si="1503"/>
        <v>0</v>
      </c>
      <c r="CQ256" s="159">
        <f t="shared" si="1504"/>
        <v>0</v>
      </c>
      <c r="CR256" s="159">
        <f t="shared" si="1505"/>
        <v>0</v>
      </c>
      <c r="CS256" s="160">
        <f t="shared" si="1506"/>
        <v>0</v>
      </c>
      <c r="CT256" s="225"/>
      <c r="CU256" s="226">
        <f t="shared" si="1507"/>
        <v>0</v>
      </c>
      <c r="CV256" s="227">
        <f t="shared" si="1508"/>
        <v>0</v>
      </c>
      <c r="CW256" s="225"/>
      <c r="CX256" s="228"/>
      <c r="CY256" s="229"/>
    </row>
    <row r="257" spans="1:103" ht="15.75" customHeight="1" thickBot="1">
      <c r="A257" s="138"/>
      <c r="B257" s="162"/>
      <c r="C257" s="163"/>
      <c r="D257" s="164">
        <f t="shared" si="1556"/>
        <v>0</v>
      </c>
      <c r="E257" s="165">
        <f t="shared" si="1557"/>
        <v>0</v>
      </c>
      <c r="F257" s="166">
        <f t="shared" si="1558"/>
        <v>0</v>
      </c>
      <c r="G257" s="167"/>
      <c r="H257" s="165">
        <f t="shared" si="1559"/>
        <v>0</v>
      </c>
      <c r="I257" s="165">
        <f t="shared" si="1560"/>
        <v>0</v>
      </c>
      <c r="J257" s="166">
        <f t="shared" si="1561"/>
        <v>0</v>
      </c>
      <c r="K257" s="165">
        <f t="shared" si="1562"/>
        <v>0</v>
      </c>
      <c r="L257" s="820">
        <f t="shared" si="1563"/>
        <v>0</v>
      </c>
      <c r="M257" s="166">
        <f t="shared" si="1564"/>
        <v>0</v>
      </c>
      <c r="N257" s="164">
        <v>0</v>
      </c>
      <c r="O257" s="165">
        <v>0</v>
      </c>
      <c r="P257" s="166">
        <f t="shared" si="1464"/>
        <v>0</v>
      </c>
      <c r="Q257" s="788">
        <v>0</v>
      </c>
      <c r="R257" s="789">
        <v>0</v>
      </c>
      <c r="S257" s="166">
        <f t="shared" si="1465"/>
        <v>0</v>
      </c>
      <c r="T257" s="200">
        <f t="shared" si="1567"/>
        <v>0</v>
      </c>
      <c r="U257" s="629">
        <f t="shared" si="1551"/>
        <v>0</v>
      </c>
      <c r="V257" s="201">
        <f t="shared" si="1468"/>
        <v>0</v>
      </c>
      <c r="W257" s="593">
        <f t="shared" si="1374"/>
        <v>0</v>
      </c>
      <c r="X257" s="593">
        <f t="shared" si="1375"/>
        <v>0</v>
      </c>
      <c r="Y257" s="593">
        <f t="shared" si="1376"/>
        <v>0</v>
      </c>
      <c r="Z257" s="164">
        <v>0</v>
      </c>
      <c r="AA257" s="165">
        <v>0</v>
      </c>
      <c r="AB257" s="166">
        <f t="shared" si="1469"/>
        <v>0</v>
      </c>
      <c r="AC257" s="198">
        <v>0</v>
      </c>
      <c r="AD257" s="199">
        <v>0</v>
      </c>
      <c r="AE257" s="166">
        <f t="shared" si="1470"/>
        <v>0</v>
      </c>
      <c r="AF257" s="200">
        <f t="shared" si="1565"/>
        <v>0</v>
      </c>
      <c r="AG257" s="200">
        <f t="shared" si="1553"/>
        <v>0</v>
      </c>
      <c r="AH257" s="201">
        <f t="shared" si="1473"/>
        <v>0</v>
      </c>
      <c r="AI257" s="164">
        <v>0</v>
      </c>
      <c r="AJ257" s="165">
        <v>0</v>
      </c>
      <c r="AK257" s="166">
        <f t="shared" si="1474"/>
        <v>0</v>
      </c>
      <c r="AL257" s="198">
        <v>0</v>
      </c>
      <c r="AM257" s="199">
        <v>0</v>
      </c>
      <c r="AN257" s="166">
        <f t="shared" si="1475"/>
        <v>0</v>
      </c>
      <c r="AO257" s="200">
        <f t="shared" si="1513"/>
        <v>0</v>
      </c>
      <c r="AP257" s="200">
        <f t="shared" si="1477"/>
        <v>0</v>
      </c>
      <c r="AQ257" s="201">
        <f t="shared" si="1478"/>
        <v>0</v>
      </c>
      <c r="AR257" s="164">
        <v>0</v>
      </c>
      <c r="AS257" s="165">
        <v>0</v>
      </c>
      <c r="AT257" s="166">
        <f t="shared" si="1479"/>
        <v>0</v>
      </c>
      <c r="AU257" s="198">
        <v>0</v>
      </c>
      <c r="AV257" s="199">
        <v>0</v>
      </c>
      <c r="AW257" s="166">
        <f t="shared" si="1482"/>
        <v>0</v>
      </c>
      <c r="AX257" s="200">
        <f t="shared" si="1566"/>
        <v>0</v>
      </c>
      <c r="AY257" s="200">
        <f t="shared" si="1555"/>
        <v>0</v>
      </c>
      <c r="AZ257" s="201">
        <f t="shared" si="1485"/>
        <v>0</v>
      </c>
      <c r="BA257" s="164">
        <v>0</v>
      </c>
      <c r="BB257" s="165">
        <v>0</v>
      </c>
      <c r="BC257" s="166">
        <f t="shared" si="1486"/>
        <v>0</v>
      </c>
      <c r="BD257" s="198">
        <v>0</v>
      </c>
      <c r="BE257" s="199">
        <v>0</v>
      </c>
      <c r="BF257" s="166">
        <f t="shared" si="1514"/>
        <v>0</v>
      </c>
      <c r="BG257" s="200">
        <f t="shared" si="1515"/>
        <v>0</v>
      </c>
      <c r="BH257" s="200">
        <f t="shared" si="1516"/>
        <v>0</v>
      </c>
      <c r="BI257" s="201">
        <f t="shared" si="1488"/>
        <v>0</v>
      </c>
      <c r="BJ257" s="164">
        <v>0</v>
      </c>
      <c r="BK257" s="165">
        <v>0</v>
      </c>
      <c r="BL257" s="166">
        <f t="shared" si="1489"/>
        <v>0</v>
      </c>
      <c r="BM257" s="198">
        <v>0</v>
      </c>
      <c r="BN257" s="199">
        <v>0</v>
      </c>
      <c r="BO257" s="166">
        <f t="shared" si="1490"/>
        <v>0</v>
      </c>
      <c r="BP257" s="200">
        <f t="shared" si="1517"/>
        <v>0</v>
      </c>
      <c r="BQ257" s="200">
        <f t="shared" si="1518"/>
        <v>0</v>
      </c>
      <c r="BR257" s="201">
        <f t="shared" si="1491"/>
        <v>0</v>
      </c>
      <c r="BS257" s="164">
        <v>0</v>
      </c>
      <c r="BT257" s="165">
        <v>0</v>
      </c>
      <c r="BU257" s="166">
        <f t="shared" si="1492"/>
        <v>0</v>
      </c>
      <c r="BV257" s="198">
        <v>0</v>
      </c>
      <c r="BW257" s="199">
        <v>0</v>
      </c>
      <c r="BX257" s="166">
        <f t="shared" si="1493"/>
        <v>0</v>
      </c>
      <c r="BY257" s="200">
        <f t="shared" si="1494"/>
        <v>0</v>
      </c>
      <c r="BZ257" s="200">
        <f t="shared" si="1495"/>
        <v>0</v>
      </c>
      <c r="CA257" s="201">
        <f t="shared" si="1496"/>
        <v>0</v>
      </c>
      <c r="CB257" s="164">
        <v>0</v>
      </c>
      <c r="CC257" s="165">
        <v>0</v>
      </c>
      <c r="CD257" s="166">
        <f t="shared" si="1497"/>
        <v>0</v>
      </c>
      <c r="CE257" s="198">
        <v>0</v>
      </c>
      <c r="CF257" s="199">
        <v>0</v>
      </c>
      <c r="CG257" s="166">
        <f t="shared" si="1498"/>
        <v>0</v>
      </c>
      <c r="CH257" s="200">
        <f t="shared" si="1499"/>
        <v>0</v>
      </c>
      <c r="CI257" s="200">
        <f t="shared" si="1500"/>
        <v>0</v>
      </c>
      <c r="CJ257" s="201">
        <f t="shared" si="1501"/>
        <v>0</v>
      </c>
      <c r="CK257" s="164">
        <v>0</v>
      </c>
      <c r="CL257" s="165">
        <v>0</v>
      </c>
      <c r="CM257" s="166">
        <f t="shared" si="1502"/>
        <v>0</v>
      </c>
      <c r="CN257" s="198">
        <v>0</v>
      </c>
      <c r="CO257" s="199">
        <v>0</v>
      </c>
      <c r="CP257" s="166">
        <f t="shared" si="1503"/>
        <v>0</v>
      </c>
      <c r="CQ257" s="200">
        <f t="shared" si="1504"/>
        <v>0</v>
      </c>
      <c r="CR257" s="200">
        <f t="shared" si="1505"/>
        <v>0</v>
      </c>
      <c r="CS257" s="201">
        <f t="shared" si="1506"/>
        <v>0</v>
      </c>
      <c r="CT257" s="211"/>
      <c r="CU257" s="233">
        <f t="shared" si="1507"/>
        <v>0</v>
      </c>
      <c r="CV257" s="234">
        <f t="shared" si="1508"/>
        <v>0</v>
      </c>
      <c r="CW257" s="232"/>
      <c r="CX257" s="235"/>
      <c r="CY257" s="236"/>
    </row>
    <row r="258" spans="1:103" ht="15.75" customHeight="1" thickBot="1">
      <c r="A258" s="139"/>
      <c r="B258" s="186"/>
      <c r="C258" s="187"/>
      <c r="D258" s="183"/>
      <c r="E258" s="183"/>
      <c r="F258" s="183"/>
      <c r="G258" s="184"/>
      <c r="H258" s="183"/>
      <c r="I258" s="183"/>
      <c r="J258" s="183"/>
      <c r="K258" s="183"/>
      <c r="L258" s="791"/>
      <c r="M258" s="183"/>
      <c r="N258" s="183"/>
      <c r="O258" s="183"/>
      <c r="P258" s="183"/>
      <c r="Q258" s="791"/>
      <c r="R258" s="791"/>
      <c r="S258" s="183"/>
      <c r="T258" s="203"/>
      <c r="U258" s="203"/>
      <c r="V258" s="187"/>
      <c r="W258" s="593">
        <f t="shared" si="1374"/>
        <v>0</v>
      </c>
      <c r="X258" s="593">
        <f t="shared" si="1375"/>
        <v>0</v>
      </c>
      <c r="Y258" s="593">
        <f t="shared" si="1376"/>
        <v>0</v>
      </c>
      <c r="Z258" s="183"/>
      <c r="AA258" s="183"/>
      <c r="AB258" s="183"/>
      <c r="AC258" s="183"/>
      <c r="AD258" s="183"/>
      <c r="AE258" s="183"/>
      <c r="AF258" s="203"/>
      <c r="AG258" s="203"/>
      <c r="AH258" s="187"/>
      <c r="AI258" s="183"/>
      <c r="AJ258" s="183"/>
      <c r="AK258" s="183"/>
      <c r="AL258" s="183"/>
      <c r="AM258" s="183"/>
      <c r="AN258" s="183"/>
      <c r="AO258" s="203"/>
      <c r="AP258" s="203"/>
      <c r="AQ258" s="187"/>
      <c r="AR258" s="183"/>
      <c r="AS258" s="183"/>
      <c r="AT258" s="183"/>
      <c r="AU258" s="183"/>
      <c r="AV258" s="183"/>
      <c r="AW258" s="183"/>
      <c r="AX258" s="203"/>
      <c r="AY258" s="203"/>
      <c r="AZ258" s="187"/>
      <c r="BA258" s="183"/>
      <c r="BB258" s="183"/>
      <c r="BC258" s="183"/>
      <c r="BD258" s="183"/>
      <c r="BE258" s="183"/>
      <c r="BF258" s="183"/>
      <c r="BG258" s="203"/>
      <c r="BH258" s="203"/>
      <c r="BI258" s="187"/>
      <c r="BJ258" s="183"/>
      <c r="BK258" s="183"/>
      <c r="BL258" s="183"/>
      <c r="BM258" s="183"/>
      <c r="BN258" s="183"/>
      <c r="BO258" s="183"/>
      <c r="BP258" s="203"/>
      <c r="BQ258" s="203"/>
      <c r="BR258" s="187"/>
      <c r="BS258" s="183"/>
      <c r="BT258" s="183"/>
      <c r="BU258" s="183"/>
      <c r="BV258" s="183"/>
      <c r="BW258" s="183"/>
      <c r="BX258" s="183"/>
      <c r="BY258" s="203"/>
      <c r="BZ258" s="203"/>
      <c r="CA258" s="187"/>
      <c r="CB258" s="183"/>
      <c r="CC258" s="183"/>
      <c r="CD258" s="183"/>
      <c r="CE258" s="183"/>
      <c r="CF258" s="183"/>
      <c r="CG258" s="183"/>
      <c r="CH258" s="203"/>
      <c r="CI258" s="203"/>
      <c r="CJ258" s="187"/>
      <c r="CK258" s="183"/>
      <c r="CL258" s="183"/>
      <c r="CM258" s="183"/>
      <c r="CN258" s="183"/>
      <c r="CO258" s="183"/>
      <c r="CP258" s="183"/>
      <c r="CQ258" s="203"/>
      <c r="CR258" s="203"/>
      <c r="CS258" s="187"/>
      <c r="CT258" s="139"/>
      <c r="CU258" s="183"/>
      <c r="CV258" s="293"/>
      <c r="CW258" s="139"/>
      <c r="CX258" s="242"/>
      <c r="CY258" s="242"/>
    </row>
    <row r="259" spans="1:103" ht="15.75" customHeight="1">
      <c r="A259" s="138"/>
      <c r="B259" s="1065" t="s">
        <v>273</v>
      </c>
      <c r="C259" s="1062" t="s">
        <v>274</v>
      </c>
      <c r="D259" s="1009" t="str">
        <f>AFEstatPref</f>
        <v>Historical</v>
      </c>
      <c r="E259" s="1010"/>
      <c r="F259" s="1011"/>
      <c r="G259" s="1041" t="str">
        <f>AFEstatSlc</f>
        <v>Proposed Original</v>
      </c>
      <c r="H259" s="1015"/>
      <c r="I259" s="1015"/>
      <c r="J259" s="1042"/>
      <c r="K259" s="1020" t="s">
        <v>275</v>
      </c>
      <c r="L259" s="1020"/>
      <c r="M259" s="1039"/>
      <c r="N259" s="1009" t="str">
        <f>AFEstatPref</f>
        <v>Historical</v>
      </c>
      <c r="O259" s="1010"/>
      <c r="P259" s="1011"/>
      <c r="Q259" s="1015" t="str">
        <f>AFEstatSlc</f>
        <v>Proposed Original</v>
      </c>
      <c r="R259" s="1015"/>
      <c r="S259" s="1016"/>
      <c r="T259" s="1019" t="s">
        <v>275</v>
      </c>
      <c r="U259" s="1020"/>
      <c r="V259" s="1021"/>
      <c r="W259" s="593">
        <f t="shared" si="1374"/>
        <v>0</v>
      </c>
      <c r="X259" s="593">
        <f t="shared" si="1375"/>
        <v>0</v>
      </c>
      <c r="Y259" s="593">
        <f t="shared" si="1376"/>
        <v>0</v>
      </c>
      <c r="Z259" s="1009" t="str">
        <f>AFEstatPref</f>
        <v>Historical</v>
      </c>
      <c r="AA259" s="1010"/>
      <c r="AB259" s="1011"/>
      <c r="AC259" s="1015" t="str">
        <f>AFEstatSlc</f>
        <v>Proposed Original</v>
      </c>
      <c r="AD259" s="1015"/>
      <c r="AE259" s="1016"/>
      <c r="AF259" s="1019" t="s">
        <v>275</v>
      </c>
      <c r="AG259" s="1020"/>
      <c r="AH259" s="1021"/>
      <c r="AI259" s="1009" t="str">
        <f>AFEstatPref</f>
        <v>Historical</v>
      </c>
      <c r="AJ259" s="1010"/>
      <c r="AK259" s="1011"/>
      <c r="AL259" s="1015" t="str">
        <f>AFEstatSlc</f>
        <v>Proposed Original</v>
      </c>
      <c r="AM259" s="1015"/>
      <c r="AN259" s="1016"/>
      <c r="AO259" s="1019" t="s">
        <v>275</v>
      </c>
      <c r="AP259" s="1020"/>
      <c r="AQ259" s="1021"/>
      <c r="AR259" s="1009" t="str">
        <f>AFEstatPref</f>
        <v>Historical</v>
      </c>
      <c r="AS259" s="1010"/>
      <c r="AT259" s="1011"/>
      <c r="AU259" s="1015" t="str">
        <f>AFEstatSlc</f>
        <v>Proposed Original</v>
      </c>
      <c r="AV259" s="1015"/>
      <c r="AW259" s="1016"/>
      <c r="AX259" s="1019" t="s">
        <v>275</v>
      </c>
      <c r="AY259" s="1020"/>
      <c r="AZ259" s="1021"/>
      <c r="BA259" s="1009" t="str">
        <f>AFEstatPref</f>
        <v>Historical</v>
      </c>
      <c r="BB259" s="1010"/>
      <c r="BC259" s="1011"/>
      <c r="BD259" s="1015" t="str">
        <f>AFEstatSlc</f>
        <v>Proposed Original</v>
      </c>
      <c r="BE259" s="1015"/>
      <c r="BF259" s="1016"/>
      <c r="BG259" s="1019" t="s">
        <v>275</v>
      </c>
      <c r="BH259" s="1020"/>
      <c r="BI259" s="1021"/>
      <c r="BJ259" s="1009" t="str">
        <f>AFEstatPref</f>
        <v>Historical</v>
      </c>
      <c r="BK259" s="1010"/>
      <c r="BL259" s="1011"/>
      <c r="BM259" s="1015" t="str">
        <f>AFEstatSlc</f>
        <v>Proposed Original</v>
      </c>
      <c r="BN259" s="1015"/>
      <c r="BO259" s="1016"/>
      <c r="BP259" s="1019" t="s">
        <v>275</v>
      </c>
      <c r="BQ259" s="1020"/>
      <c r="BR259" s="1021"/>
      <c r="BS259" s="1009" t="str">
        <f>AFEstatPref</f>
        <v>Historical</v>
      </c>
      <c r="BT259" s="1010"/>
      <c r="BU259" s="1011"/>
      <c r="BV259" s="1015" t="str">
        <f>AFEstatSlc</f>
        <v>Proposed Original</v>
      </c>
      <c r="BW259" s="1015"/>
      <c r="BX259" s="1016"/>
      <c r="BY259" s="1019" t="s">
        <v>275</v>
      </c>
      <c r="BZ259" s="1020"/>
      <c r="CA259" s="1021"/>
      <c r="CB259" s="1009" t="str">
        <f>AFEstatPref</f>
        <v>Historical</v>
      </c>
      <c r="CC259" s="1010"/>
      <c r="CD259" s="1011"/>
      <c r="CE259" s="1015" t="str">
        <f>AFEstatSlc</f>
        <v>Proposed Original</v>
      </c>
      <c r="CF259" s="1015"/>
      <c r="CG259" s="1016"/>
      <c r="CH259" s="1019" t="s">
        <v>275</v>
      </c>
      <c r="CI259" s="1020"/>
      <c r="CJ259" s="1021"/>
      <c r="CK259" s="1009" t="str">
        <f>AFEstatPref</f>
        <v>Historical</v>
      </c>
      <c r="CL259" s="1010"/>
      <c r="CM259" s="1011"/>
      <c r="CN259" s="1015" t="str">
        <f>AFEstatSlc</f>
        <v>Proposed Original</v>
      </c>
      <c r="CO259" s="1015"/>
      <c r="CP259" s="1016"/>
      <c r="CQ259" s="1019" t="s">
        <v>275</v>
      </c>
      <c r="CR259" s="1020"/>
      <c r="CS259" s="1021"/>
      <c r="CT259" s="214"/>
      <c r="CU259" s="1051" t="s">
        <v>276</v>
      </c>
      <c r="CV259" s="1052"/>
      <c r="CW259" s="214"/>
      <c r="CX259" s="1058" t="s">
        <v>277</v>
      </c>
      <c r="CY259" s="1055" t="s">
        <v>278</v>
      </c>
    </row>
    <row r="260" spans="1:103" ht="15.75" customHeight="1" thickBot="1">
      <c r="A260" s="139"/>
      <c r="B260" s="1059"/>
      <c r="C260" s="1063"/>
      <c r="D260" s="1012"/>
      <c r="E260" s="1013"/>
      <c r="F260" s="1014"/>
      <c r="G260" s="1043"/>
      <c r="H260" s="1017"/>
      <c r="I260" s="1017"/>
      <c r="J260" s="1044"/>
      <c r="K260" s="1023"/>
      <c r="L260" s="1023"/>
      <c r="M260" s="1040"/>
      <c r="N260" s="1012"/>
      <c r="O260" s="1013"/>
      <c r="P260" s="1014"/>
      <c r="Q260" s="1017"/>
      <c r="R260" s="1017"/>
      <c r="S260" s="1018"/>
      <c r="T260" s="1022"/>
      <c r="U260" s="1023"/>
      <c r="V260" s="1024"/>
      <c r="W260" s="593">
        <f t="shared" si="1374"/>
        <v>0</v>
      </c>
      <c r="X260" s="593">
        <f t="shared" si="1375"/>
        <v>0</v>
      </c>
      <c r="Y260" s="593">
        <f t="shared" si="1376"/>
        <v>0</v>
      </c>
      <c r="Z260" s="1012"/>
      <c r="AA260" s="1013"/>
      <c r="AB260" s="1014"/>
      <c r="AC260" s="1017"/>
      <c r="AD260" s="1017"/>
      <c r="AE260" s="1018"/>
      <c r="AF260" s="1022"/>
      <c r="AG260" s="1023"/>
      <c r="AH260" s="1024"/>
      <c r="AI260" s="1012"/>
      <c r="AJ260" s="1013"/>
      <c r="AK260" s="1014"/>
      <c r="AL260" s="1017"/>
      <c r="AM260" s="1017"/>
      <c r="AN260" s="1018"/>
      <c r="AO260" s="1022"/>
      <c r="AP260" s="1023"/>
      <c r="AQ260" s="1024"/>
      <c r="AR260" s="1012"/>
      <c r="AS260" s="1013"/>
      <c r="AT260" s="1014"/>
      <c r="AU260" s="1017"/>
      <c r="AV260" s="1017"/>
      <c r="AW260" s="1018"/>
      <c r="AX260" s="1022"/>
      <c r="AY260" s="1023"/>
      <c r="AZ260" s="1024"/>
      <c r="BA260" s="1012"/>
      <c r="BB260" s="1013"/>
      <c r="BC260" s="1014"/>
      <c r="BD260" s="1017"/>
      <c r="BE260" s="1017"/>
      <c r="BF260" s="1018"/>
      <c r="BG260" s="1022"/>
      <c r="BH260" s="1023"/>
      <c r="BI260" s="1024"/>
      <c r="BJ260" s="1012"/>
      <c r="BK260" s="1013"/>
      <c r="BL260" s="1014"/>
      <c r="BM260" s="1017"/>
      <c r="BN260" s="1017"/>
      <c r="BO260" s="1018"/>
      <c r="BP260" s="1022"/>
      <c r="BQ260" s="1023"/>
      <c r="BR260" s="1024"/>
      <c r="BS260" s="1012"/>
      <c r="BT260" s="1013"/>
      <c r="BU260" s="1014"/>
      <c r="BV260" s="1017"/>
      <c r="BW260" s="1017"/>
      <c r="BX260" s="1018"/>
      <c r="BY260" s="1022"/>
      <c r="BZ260" s="1023"/>
      <c r="CA260" s="1024"/>
      <c r="CB260" s="1012"/>
      <c r="CC260" s="1013"/>
      <c r="CD260" s="1014"/>
      <c r="CE260" s="1017"/>
      <c r="CF260" s="1017"/>
      <c r="CG260" s="1018"/>
      <c r="CH260" s="1022"/>
      <c r="CI260" s="1023"/>
      <c r="CJ260" s="1024"/>
      <c r="CK260" s="1012"/>
      <c r="CL260" s="1013"/>
      <c r="CM260" s="1014"/>
      <c r="CN260" s="1017"/>
      <c r="CO260" s="1017"/>
      <c r="CP260" s="1018"/>
      <c r="CQ260" s="1022"/>
      <c r="CR260" s="1023"/>
      <c r="CS260" s="1024"/>
      <c r="CT260" s="139"/>
      <c r="CU260" s="215" t="s">
        <v>279</v>
      </c>
      <c r="CV260" s="216" t="s">
        <v>280</v>
      </c>
      <c r="CW260" s="139"/>
      <c r="CX260" s="1059"/>
      <c r="CY260" s="1056"/>
    </row>
    <row r="261" spans="1:103" ht="15.75" customHeight="1">
      <c r="A261" s="138"/>
      <c r="B261" s="149">
        <v>24</v>
      </c>
      <c r="C261" s="150" t="s">
        <v>308</v>
      </c>
      <c r="D261" s="151" t="s">
        <v>283</v>
      </c>
      <c r="E261" s="152" t="s">
        <v>284</v>
      </c>
      <c r="F261" s="153">
        <f>SUM(F262:F273)</f>
        <v>0</v>
      </c>
      <c r="G261" s="154" t="s">
        <v>285</v>
      </c>
      <c r="H261" s="152" t="s">
        <v>283</v>
      </c>
      <c r="I261" s="152" t="s">
        <v>284</v>
      </c>
      <c r="J261" s="153">
        <f>SUM(J262:J273)</f>
        <v>0</v>
      </c>
      <c r="K261" s="151" t="s">
        <v>283</v>
      </c>
      <c r="L261" s="787" t="s">
        <v>284</v>
      </c>
      <c r="M261" s="153">
        <f>SUM(M262:M273)</f>
        <v>0</v>
      </c>
      <c r="N261" s="151" t="s">
        <v>283</v>
      </c>
      <c r="O261" s="152" t="s">
        <v>284</v>
      </c>
      <c r="P261" s="153">
        <f>SUM(P262:P273)</f>
        <v>0</v>
      </c>
      <c r="Q261" s="787" t="s">
        <v>283</v>
      </c>
      <c r="R261" s="787" t="s">
        <v>284</v>
      </c>
      <c r="S261" s="153">
        <f>SUM(S262:S273)</f>
        <v>0</v>
      </c>
      <c r="T261" s="204" t="s">
        <v>283</v>
      </c>
      <c r="U261" s="205" t="s">
        <v>284</v>
      </c>
      <c r="V261" s="153">
        <f>SUM(V262:V273)</f>
        <v>0</v>
      </c>
      <c r="W261" s="593">
        <f t="shared" si="1374"/>
        <v>0</v>
      </c>
      <c r="X261" s="593">
        <f t="shared" si="1375"/>
        <v>0</v>
      </c>
      <c r="Y261" s="593">
        <f t="shared" si="1376"/>
        <v>0</v>
      </c>
      <c r="Z261" s="151" t="s">
        <v>283</v>
      </c>
      <c r="AA261" s="152" t="s">
        <v>284</v>
      </c>
      <c r="AB261" s="153">
        <f>SUM(AB262:AB273)</f>
        <v>0</v>
      </c>
      <c r="AC261" s="152" t="s">
        <v>283</v>
      </c>
      <c r="AD261" s="152" t="s">
        <v>284</v>
      </c>
      <c r="AE261" s="153">
        <f>SUM(AE262:AE273)</f>
        <v>0</v>
      </c>
      <c r="AF261" s="204" t="s">
        <v>283</v>
      </c>
      <c r="AG261" s="205" t="s">
        <v>284</v>
      </c>
      <c r="AH261" s="153">
        <f>SUM(AH262:AH273)</f>
        <v>0</v>
      </c>
      <c r="AI261" s="151" t="s">
        <v>283</v>
      </c>
      <c r="AJ261" s="152" t="s">
        <v>284</v>
      </c>
      <c r="AK261" s="153">
        <f>SUM(AK262:AK273)</f>
        <v>0</v>
      </c>
      <c r="AL261" s="152" t="s">
        <v>283</v>
      </c>
      <c r="AM261" s="152" t="s">
        <v>284</v>
      </c>
      <c r="AN261" s="153">
        <f>SUM(AN262:AN273)</f>
        <v>0</v>
      </c>
      <c r="AO261" s="204" t="s">
        <v>283</v>
      </c>
      <c r="AP261" s="205" t="s">
        <v>284</v>
      </c>
      <c r="AQ261" s="153">
        <f>SUM(AQ262:AQ273)</f>
        <v>0</v>
      </c>
      <c r="AR261" s="151" t="s">
        <v>283</v>
      </c>
      <c r="AS261" s="152" t="s">
        <v>284</v>
      </c>
      <c r="AT261" s="153">
        <f>SUM(AT262:AT273)</f>
        <v>0</v>
      </c>
      <c r="AU261" s="152" t="s">
        <v>283</v>
      </c>
      <c r="AV261" s="152" t="s">
        <v>284</v>
      </c>
      <c r="AW261" s="153">
        <f>SUM(AW262:AW273)</f>
        <v>0</v>
      </c>
      <c r="AX261" s="204" t="s">
        <v>283</v>
      </c>
      <c r="AY261" s="205" t="s">
        <v>284</v>
      </c>
      <c r="AZ261" s="153">
        <f>SUM(AZ262:AZ273)</f>
        <v>0</v>
      </c>
      <c r="BA261" s="151" t="s">
        <v>283</v>
      </c>
      <c r="BB261" s="152" t="s">
        <v>284</v>
      </c>
      <c r="BC261" s="153">
        <f>SUM(BC262:BC273)</f>
        <v>0</v>
      </c>
      <c r="BD261" s="152" t="s">
        <v>283</v>
      </c>
      <c r="BE261" s="152" t="s">
        <v>284</v>
      </c>
      <c r="BF261" s="153">
        <f>SUM(BF262:BF273)</f>
        <v>0</v>
      </c>
      <c r="BG261" s="204" t="s">
        <v>283</v>
      </c>
      <c r="BH261" s="205" t="s">
        <v>284</v>
      </c>
      <c r="BI261" s="153">
        <f>SUM(BI262:BI273)</f>
        <v>0</v>
      </c>
      <c r="BJ261" s="151" t="s">
        <v>283</v>
      </c>
      <c r="BK261" s="152" t="s">
        <v>284</v>
      </c>
      <c r="BL261" s="153">
        <f>SUM(BL262:BL273)</f>
        <v>0</v>
      </c>
      <c r="BM261" s="152" t="s">
        <v>283</v>
      </c>
      <c r="BN261" s="152" t="s">
        <v>284</v>
      </c>
      <c r="BO261" s="153">
        <f>SUM(BO262:BO273)</f>
        <v>0</v>
      </c>
      <c r="BP261" s="204" t="s">
        <v>283</v>
      </c>
      <c r="BQ261" s="205" t="s">
        <v>284</v>
      </c>
      <c r="BR261" s="153">
        <f>SUM(BR262:BR273)</f>
        <v>0</v>
      </c>
      <c r="BS261" s="151" t="s">
        <v>283</v>
      </c>
      <c r="BT261" s="152" t="s">
        <v>284</v>
      </c>
      <c r="BU261" s="153">
        <f>SUM(BU262:BU273)</f>
        <v>0</v>
      </c>
      <c r="BV261" s="152" t="s">
        <v>283</v>
      </c>
      <c r="BW261" s="152" t="s">
        <v>284</v>
      </c>
      <c r="BX261" s="153">
        <f>SUM(BX262:BX273)</f>
        <v>0</v>
      </c>
      <c r="BY261" s="204" t="s">
        <v>283</v>
      </c>
      <c r="BZ261" s="205" t="s">
        <v>284</v>
      </c>
      <c r="CA261" s="153">
        <f>SUM(CA262:CA273)</f>
        <v>0</v>
      </c>
      <c r="CB261" s="151" t="s">
        <v>283</v>
      </c>
      <c r="CC261" s="152" t="s">
        <v>284</v>
      </c>
      <c r="CD261" s="153">
        <f>SUM(CD262:CD273)</f>
        <v>0</v>
      </c>
      <c r="CE261" s="152" t="s">
        <v>283</v>
      </c>
      <c r="CF261" s="152" t="s">
        <v>284</v>
      </c>
      <c r="CG261" s="153">
        <f>SUM(CG262:CG273)</f>
        <v>0</v>
      </c>
      <c r="CH261" s="204" t="s">
        <v>283</v>
      </c>
      <c r="CI261" s="205" t="s">
        <v>284</v>
      </c>
      <c r="CJ261" s="153">
        <f>SUM(CJ262:CJ273)</f>
        <v>0</v>
      </c>
      <c r="CK261" s="151" t="s">
        <v>283</v>
      </c>
      <c r="CL261" s="152" t="s">
        <v>284</v>
      </c>
      <c r="CM261" s="153">
        <f>SUM(CM262:CM273)</f>
        <v>0</v>
      </c>
      <c r="CN261" s="152" t="s">
        <v>283</v>
      </c>
      <c r="CO261" s="152" t="s">
        <v>284</v>
      </c>
      <c r="CP261" s="153">
        <f>SUM(CP262:CP273)</f>
        <v>0</v>
      </c>
      <c r="CQ261" s="204" t="s">
        <v>283</v>
      </c>
      <c r="CR261" s="205" t="s">
        <v>284</v>
      </c>
      <c r="CS261" s="153">
        <f>SUM(CS262:CS273)</f>
        <v>0</v>
      </c>
      <c r="CT261" s="196"/>
      <c r="CU261" s="221"/>
      <c r="CV261" s="243"/>
      <c r="CW261" s="196"/>
      <c r="CX261" s="244"/>
      <c r="CY261" s="245"/>
    </row>
    <row r="262" spans="1:103" ht="15.75" customHeight="1">
      <c r="A262" s="185"/>
      <c r="B262" s="156"/>
      <c r="C262" s="178" t="s">
        <v>287</v>
      </c>
      <c r="D262" s="158">
        <f t="shared" ref="D262:D273" si="1568">N262+Z262+AI262+AR262+BS262</f>
        <v>0</v>
      </c>
      <c r="E262" s="159">
        <f>IFERROR(F262/D262,)</f>
        <v>0</v>
      </c>
      <c r="F262" s="160">
        <f>P262+AB262+AK262+AT262+BU262</f>
        <v>0</v>
      </c>
      <c r="G262" s="179"/>
      <c r="H262" s="159">
        <f>Q262+AC262+AL262+AU262+BV262</f>
        <v>0</v>
      </c>
      <c r="I262" s="159">
        <f>IFERROR(J262/H262,)</f>
        <v>0</v>
      </c>
      <c r="J262" s="160">
        <f t="shared" ref="J262:J273" si="1569">S262+AE262+AN262+AW262+BX262</f>
        <v>0</v>
      </c>
      <c r="K262" s="159">
        <f t="shared" ref="K262:K273" si="1570">T262+AF262+AO262+AX262+BY262</f>
        <v>0</v>
      </c>
      <c r="L262" s="291">
        <f>IFERROR(M262/K262,)</f>
        <v>0</v>
      </c>
      <c r="M262" s="160">
        <f t="shared" ref="M262:M273" si="1571">V262+AH262+AQ262+AZ262+CA262</f>
        <v>0</v>
      </c>
      <c r="N262" s="159">
        <v>0</v>
      </c>
      <c r="O262" s="159">
        <v>0</v>
      </c>
      <c r="P262" s="160">
        <f t="shared" ref="P262:P273" si="1572">N262*O262</f>
        <v>0</v>
      </c>
      <c r="Q262" s="291">
        <v>0</v>
      </c>
      <c r="R262" s="291">
        <v>0</v>
      </c>
      <c r="S262" s="160">
        <f t="shared" ref="S262:S268" si="1573">Q262*R262</f>
        <v>0</v>
      </c>
      <c r="T262" s="159">
        <f>Q262</f>
        <v>0</v>
      </c>
      <c r="U262" s="159">
        <f t="shared" ref="U262:U272" si="1574">R262</f>
        <v>0</v>
      </c>
      <c r="V262" s="160">
        <f t="shared" ref="V262:V273" si="1575">T262*U262</f>
        <v>0</v>
      </c>
      <c r="W262" s="593">
        <f t="shared" si="1374"/>
        <v>0</v>
      </c>
      <c r="X262" s="593">
        <f t="shared" si="1375"/>
        <v>0</v>
      </c>
      <c r="Y262" s="593">
        <f t="shared" si="1376"/>
        <v>0</v>
      </c>
      <c r="Z262" s="159">
        <v>0</v>
      </c>
      <c r="AA262" s="159">
        <v>0</v>
      </c>
      <c r="AB262" s="160">
        <f t="shared" ref="AB262:AB273" si="1576">Z262*AA262</f>
        <v>0</v>
      </c>
      <c r="AC262" s="159">
        <v>0</v>
      </c>
      <c r="AD262" s="159">
        <v>0</v>
      </c>
      <c r="AE262" s="160">
        <f t="shared" ref="AE262:AE273" si="1577">AC262*AD262</f>
        <v>0</v>
      </c>
      <c r="AF262" s="159">
        <f>AC262</f>
        <v>0</v>
      </c>
      <c r="AG262" s="159">
        <f t="shared" ref="AG262:AG268" si="1578">U262</f>
        <v>0</v>
      </c>
      <c r="AH262" s="160">
        <f t="shared" ref="AH262:AH273" si="1579">AF262*AG262</f>
        <v>0</v>
      </c>
      <c r="AI262" s="159">
        <v>0</v>
      </c>
      <c r="AJ262" s="159">
        <v>0</v>
      </c>
      <c r="AK262" s="160">
        <f t="shared" ref="AK262:AK273" si="1580">AI262*AJ262</f>
        <v>0</v>
      </c>
      <c r="AL262" s="159">
        <v>0</v>
      </c>
      <c r="AM262" s="159">
        <v>0</v>
      </c>
      <c r="AN262" s="160">
        <f t="shared" ref="AN262:AN273" si="1581">AL262*AM262</f>
        <v>0</v>
      </c>
      <c r="AO262" s="159">
        <f>AL262</f>
        <v>0</v>
      </c>
      <c r="AP262" s="159">
        <f t="shared" ref="AP262:AP268" si="1582">AG262</f>
        <v>0</v>
      </c>
      <c r="AQ262" s="160">
        <f t="shared" ref="AQ262:AQ273" si="1583">AO262*AP262</f>
        <v>0</v>
      </c>
      <c r="AR262" s="159">
        <v>0</v>
      </c>
      <c r="AS262" s="159">
        <v>0</v>
      </c>
      <c r="AT262" s="160">
        <f t="shared" ref="AT262:AT273" si="1584">AR262*AS262</f>
        <v>0</v>
      </c>
      <c r="AU262" s="159">
        <v>0</v>
      </c>
      <c r="AV262" s="159">
        <v>0</v>
      </c>
      <c r="AW262" s="160">
        <f t="shared" ref="AW262:AW273" si="1585">AU262*AV262</f>
        <v>0</v>
      </c>
      <c r="AX262" s="159">
        <f>AU262</f>
        <v>0</v>
      </c>
      <c r="AY262" s="159">
        <f t="shared" ref="AY262:AY268" si="1586">AP262</f>
        <v>0</v>
      </c>
      <c r="AZ262" s="160">
        <f t="shared" ref="AZ262:AZ273" si="1587">AX262*AY262</f>
        <v>0</v>
      </c>
      <c r="BA262" s="159">
        <v>0</v>
      </c>
      <c r="BB262" s="159">
        <v>0</v>
      </c>
      <c r="BC262" s="160">
        <f t="shared" ref="BC262:BC268" si="1588">BA262*BB262</f>
        <v>0</v>
      </c>
      <c r="BD262" s="159">
        <v>0</v>
      </c>
      <c r="BE262" s="159">
        <v>0</v>
      </c>
      <c r="BF262" s="160">
        <f t="shared" ref="BF262:BF268" si="1589">BD262*BE262</f>
        <v>0</v>
      </c>
      <c r="BG262" s="159">
        <f>BD262</f>
        <v>0</v>
      </c>
      <c r="BH262" s="159">
        <f t="shared" ref="BH262:BH268" si="1590">BE262</f>
        <v>0</v>
      </c>
      <c r="BI262" s="160">
        <f t="shared" ref="BI262:BI268" si="1591">BG262*BH262</f>
        <v>0</v>
      </c>
      <c r="BJ262" s="159">
        <v>0</v>
      </c>
      <c r="BK262" s="159">
        <v>0</v>
      </c>
      <c r="BL262" s="160">
        <f t="shared" ref="BL262:BL268" si="1592">BJ262*BK262</f>
        <v>0</v>
      </c>
      <c r="BM262" s="159">
        <v>0</v>
      </c>
      <c r="BN262" s="159">
        <v>0</v>
      </c>
      <c r="BO262" s="160">
        <f t="shared" ref="BO262:BO268" si="1593">BM262*BN262</f>
        <v>0</v>
      </c>
      <c r="BP262" s="159">
        <f>BM262</f>
        <v>0</v>
      </c>
      <c r="BQ262" s="159">
        <f t="shared" ref="BQ262:BQ268" si="1594">BH262</f>
        <v>0</v>
      </c>
      <c r="BR262" s="160">
        <f t="shared" ref="BR262:BR268" si="1595">BP262*BQ262</f>
        <v>0</v>
      </c>
      <c r="BS262" s="159">
        <v>0</v>
      </c>
      <c r="BT262" s="159">
        <v>0</v>
      </c>
      <c r="BU262" s="160">
        <f t="shared" ref="BU262:BU273" si="1596">BS262*BT262</f>
        <v>0</v>
      </c>
      <c r="BV262" s="159">
        <v>0</v>
      </c>
      <c r="BW262" s="159">
        <v>0</v>
      </c>
      <c r="BX262" s="160">
        <f t="shared" ref="BX262:BX273" si="1597">BV262*BW262</f>
        <v>0</v>
      </c>
      <c r="BY262" s="159">
        <f>BV262</f>
        <v>0</v>
      </c>
      <c r="BZ262" s="159">
        <f t="shared" ref="BZ262:BZ273" si="1598">BW262</f>
        <v>0</v>
      </c>
      <c r="CA262" s="160">
        <f t="shared" ref="CA262:CA273" si="1599">BY262*BZ262</f>
        <v>0</v>
      </c>
      <c r="CB262" s="159">
        <v>0</v>
      </c>
      <c r="CC262" s="159">
        <v>0</v>
      </c>
      <c r="CD262" s="160">
        <f t="shared" ref="CD262:CD268" si="1600">CB262*CC262</f>
        <v>0</v>
      </c>
      <c r="CE262" s="159">
        <v>0</v>
      </c>
      <c r="CF262" s="159">
        <v>0</v>
      </c>
      <c r="CG262" s="160">
        <f t="shared" ref="CG262:CG268" si="1601">CE262*CF262</f>
        <v>0</v>
      </c>
      <c r="CH262" s="159">
        <f>CE262</f>
        <v>0</v>
      </c>
      <c r="CI262" s="159">
        <f t="shared" ref="CI262:CI268" si="1602">CF262</f>
        <v>0</v>
      </c>
      <c r="CJ262" s="160">
        <f t="shared" ref="CJ262:CJ268" si="1603">CH262*CI262</f>
        <v>0</v>
      </c>
      <c r="CK262" s="159">
        <v>0</v>
      </c>
      <c r="CL262" s="159">
        <v>0</v>
      </c>
      <c r="CM262" s="160">
        <f t="shared" ref="CM262:CM268" si="1604">CK262*CL262</f>
        <v>0</v>
      </c>
      <c r="CN262" s="159">
        <v>0</v>
      </c>
      <c r="CO262" s="159">
        <v>0</v>
      </c>
      <c r="CP262" s="160">
        <f t="shared" ref="CP262:CP268" si="1605">CN262*CO262</f>
        <v>0</v>
      </c>
      <c r="CQ262" s="159">
        <f>CN262</f>
        <v>0</v>
      </c>
      <c r="CR262" s="159">
        <f t="shared" ref="CR262:CR268" si="1606">CO262</f>
        <v>0</v>
      </c>
      <c r="CS262" s="160">
        <f t="shared" ref="CS262:CS268" si="1607">CQ262*CR262</f>
        <v>0</v>
      </c>
      <c r="CT262" s="294"/>
      <c r="CU262" s="226">
        <f>K262-H262</f>
        <v>0</v>
      </c>
      <c r="CV262" s="227">
        <f t="shared" ref="CV262:CV273" si="1608">L262-I262</f>
        <v>0</v>
      </c>
      <c r="CW262" s="294"/>
      <c r="CX262" s="295"/>
      <c r="CY262" s="296"/>
    </row>
    <row r="263" spans="1:103" ht="15.75" hidden="1" customHeight="1">
      <c r="A263" s="185"/>
      <c r="B263" s="156"/>
      <c r="C263" s="608"/>
      <c r="D263" s="158">
        <f t="shared" si="1568"/>
        <v>0</v>
      </c>
      <c r="E263" s="159">
        <f t="shared" ref="E263:E273" si="1609">IFERROR(F263/D263,)</f>
        <v>0</v>
      </c>
      <c r="F263" s="160">
        <f t="shared" ref="F263:F273" si="1610">P263+AB263+AK263+AT263+BU263</f>
        <v>0</v>
      </c>
      <c r="G263" s="161"/>
      <c r="H263" s="159">
        <f t="shared" ref="H263:H273" si="1611">Q263+AC263+AL263+AU263+BV263</f>
        <v>0</v>
      </c>
      <c r="I263" s="159">
        <f t="shared" ref="I263:I273" si="1612">IFERROR(J263/H263,)</f>
        <v>0</v>
      </c>
      <c r="J263" s="160">
        <f t="shared" si="1569"/>
        <v>0</v>
      </c>
      <c r="K263" s="159">
        <f t="shared" si="1570"/>
        <v>0</v>
      </c>
      <c r="L263" s="291">
        <f t="shared" ref="L263:L273" si="1613">IFERROR(M263/K263,)</f>
        <v>0</v>
      </c>
      <c r="M263" s="160">
        <f t="shared" si="1571"/>
        <v>0</v>
      </c>
      <c r="N263" s="159"/>
      <c r="O263" s="159"/>
      <c r="P263" s="160">
        <f t="shared" si="1572"/>
        <v>0</v>
      </c>
      <c r="Q263" s="291">
        <v>0</v>
      </c>
      <c r="R263" s="291">
        <v>0</v>
      </c>
      <c r="S263" s="160">
        <f t="shared" si="1573"/>
        <v>0</v>
      </c>
      <c r="T263" s="159">
        <f t="shared" ref="T263:T273" si="1614">Q263</f>
        <v>0</v>
      </c>
      <c r="U263" s="159">
        <f t="shared" si="1574"/>
        <v>0</v>
      </c>
      <c r="V263" s="160">
        <f t="shared" si="1575"/>
        <v>0</v>
      </c>
      <c r="W263" s="593">
        <f t="shared" si="1374"/>
        <v>0</v>
      </c>
      <c r="X263" s="593">
        <f t="shared" si="1375"/>
        <v>0</v>
      </c>
      <c r="Y263" s="593">
        <f t="shared" si="1376"/>
        <v>0</v>
      </c>
      <c r="Z263" s="159">
        <v>0</v>
      </c>
      <c r="AA263" s="159">
        <v>0</v>
      </c>
      <c r="AB263" s="160">
        <f t="shared" si="1576"/>
        <v>0</v>
      </c>
      <c r="AC263" s="159">
        <v>0</v>
      </c>
      <c r="AD263" s="159">
        <v>0</v>
      </c>
      <c r="AE263" s="160">
        <f t="shared" si="1577"/>
        <v>0</v>
      </c>
      <c r="AF263" s="159">
        <f t="shared" ref="AF263:AF273" si="1615">AC263</f>
        <v>0</v>
      </c>
      <c r="AG263" s="159">
        <f t="shared" si="1578"/>
        <v>0</v>
      </c>
      <c r="AH263" s="160">
        <f t="shared" si="1579"/>
        <v>0</v>
      </c>
      <c r="AI263" s="159">
        <v>0</v>
      </c>
      <c r="AJ263" s="159">
        <v>0</v>
      </c>
      <c r="AK263" s="160">
        <f t="shared" si="1580"/>
        <v>0</v>
      </c>
      <c r="AL263" s="159">
        <v>0</v>
      </c>
      <c r="AM263" s="159">
        <v>0</v>
      </c>
      <c r="AN263" s="160">
        <f t="shared" si="1581"/>
        <v>0</v>
      </c>
      <c r="AO263" s="159">
        <f t="shared" ref="AO263:AO273" si="1616">AL263</f>
        <v>0</v>
      </c>
      <c r="AP263" s="159">
        <f t="shared" si="1582"/>
        <v>0</v>
      </c>
      <c r="AQ263" s="160">
        <f t="shared" si="1583"/>
        <v>0</v>
      </c>
      <c r="AR263" s="159">
        <v>0</v>
      </c>
      <c r="AS263" s="159">
        <v>0</v>
      </c>
      <c r="AT263" s="160">
        <f t="shared" si="1584"/>
        <v>0</v>
      </c>
      <c r="AU263" s="159">
        <v>0</v>
      </c>
      <c r="AV263" s="159">
        <v>0</v>
      </c>
      <c r="AW263" s="160">
        <f t="shared" si="1585"/>
        <v>0</v>
      </c>
      <c r="AX263" s="159">
        <f t="shared" ref="AX263:AX273" si="1617">AU263</f>
        <v>0</v>
      </c>
      <c r="AY263" s="159">
        <f t="shared" si="1586"/>
        <v>0</v>
      </c>
      <c r="AZ263" s="160">
        <f t="shared" si="1587"/>
        <v>0</v>
      </c>
      <c r="BA263" s="159">
        <v>0</v>
      </c>
      <c r="BB263" s="159">
        <v>0</v>
      </c>
      <c r="BC263" s="160">
        <f t="shared" si="1588"/>
        <v>0</v>
      </c>
      <c r="BD263" s="159">
        <v>0</v>
      </c>
      <c r="BE263" s="159">
        <v>0</v>
      </c>
      <c r="BF263" s="160">
        <f t="shared" si="1589"/>
        <v>0</v>
      </c>
      <c r="BG263" s="159">
        <f t="shared" ref="BG263:BG268" si="1618">BD263</f>
        <v>0</v>
      </c>
      <c r="BH263" s="159">
        <f t="shared" si="1590"/>
        <v>0</v>
      </c>
      <c r="BI263" s="160">
        <f t="shared" si="1591"/>
        <v>0</v>
      </c>
      <c r="BJ263" s="159">
        <v>0</v>
      </c>
      <c r="BK263" s="159">
        <v>0</v>
      </c>
      <c r="BL263" s="160">
        <f t="shared" si="1592"/>
        <v>0</v>
      </c>
      <c r="BM263" s="159">
        <v>0</v>
      </c>
      <c r="BN263" s="159">
        <v>0</v>
      </c>
      <c r="BO263" s="160">
        <f t="shared" si="1593"/>
        <v>0</v>
      </c>
      <c r="BP263" s="159">
        <f t="shared" ref="BP263:BP268" si="1619">BM263</f>
        <v>0</v>
      </c>
      <c r="BQ263" s="159">
        <f t="shared" si="1594"/>
        <v>0</v>
      </c>
      <c r="BR263" s="160">
        <f t="shared" si="1595"/>
        <v>0</v>
      </c>
      <c r="BS263" s="159">
        <v>0</v>
      </c>
      <c r="BT263" s="159">
        <v>0</v>
      </c>
      <c r="BU263" s="160">
        <f t="shared" si="1596"/>
        <v>0</v>
      </c>
      <c r="BV263" s="159">
        <v>0</v>
      </c>
      <c r="BW263" s="159">
        <v>0</v>
      </c>
      <c r="BX263" s="160">
        <f t="shared" si="1597"/>
        <v>0</v>
      </c>
      <c r="BY263" s="159">
        <f t="shared" ref="BY263:BY273" si="1620">BV263</f>
        <v>0</v>
      </c>
      <c r="BZ263" s="159">
        <f t="shared" si="1598"/>
        <v>0</v>
      </c>
      <c r="CA263" s="160">
        <f t="shared" si="1599"/>
        <v>0</v>
      </c>
      <c r="CB263" s="159">
        <v>0</v>
      </c>
      <c r="CC263" s="159">
        <v>0</v>
      </c>
      <c r="CD263" s="160">
        <f t="shared" si="1600"/>
        <v>0</v>
      </c>
      <c r="CE263" s="159">
        <v>0</v>
      </c>
      <c r="CF263" s="159">
        <v>0</v>
      </c>
      <c r="CG263" s="160">
        <f t="shared" si="1601"/>
        <v>0</v>
      </c>
      <c r="CH263" s="159">
        <f t="shared" ref="CH263:CH268" si="1621">CE263</f>
        <v>0</v>
      </c>
      <c r="CI263" s="159">
        <f t="shared" si="1602"/>
        <v>0</v>
      </c>
      <c r="CJ263" s="160">
        <f t="shared" si="1603"/>
        <v>0</v>
      </c>
      <c r="CK263" s="159">
        <v>0</v>
      </c>
      <c r="CL263" s="159">
        <v>0</v>
      </c>
      <c r="CM263" s="160">
        <f t="shared" si="1604"/>
        <v>0</v>
      </c>
      <c r="CN263" s="159">
        <v>0</v>
      </c>
      <c r="CO263" s="159">
        <v>0</v>
      </c>
      <c r="CP263" s="160">
        <f t="shared" si="1605"/>
        <v>0</v>
      </c>
      <c r="CQ263" s="159">
        <f t="shared" ref="CQ263:CQ268" si="1622">CN263</f>
        <v>0</v>
      </c>
      <c r="CR263" s="159">
        <f t="shared" si="1606"/>
        <v>0</v>
      </c>
      <c r="CS263" s="160">
        <f t="shared" si="1607"/>
        <v>0</v>
      </c>
      <c r="CT263" s="225"/>
      <c r="CU263" s="226">
        <f t="shared" ref="CU263:CU273" si="1623">K263-H263</f>
        <v>0</v>
      </c>
      <c r="CV263" s="227">
        <f t="shared" si="1608"/>
        <v>0</v>
      </c>
      <c r="CW263" s="225"/>
      <c r="CX263" s="228"/>
      <c r="CY263" s="229"/>
    </row>
    <row r="264" spans="1:103" ht="15.75" hidden="1" customHeight="1">
      <c r="A264" s="185"/>
      <c r="B264" s="156"/>
      <c r="C264" s="608"/>
      <c r="D264" s="158">
        <f t="shared" si="1568"/>
        <v>0</v>
      </c>
      <c r="E264" s="159">
        <f t="shared" si="1609"/>
        <v>0</v>
      </c>
      <c r="F264" s="160">
        <f t="shared" si="1610"/>
        <v>0</v>
      </c>
      <c r="G264" s="161"/>
      <c r="H264" s="159">
        <f t="shared" si="1611"/>
        <v>0</v>
      </c>
      <c r="I264" s="159">
        <f t="shared" si="1612"/>
        <v>0</v>
      </c>
      <c r="J264" s="160">
        <f t="shared" si="1569"/>
        <v>0</v>
      </c>
      <c r="K264" s="159">
        <f t="shared" si="1570"/>
        <v>0</v>
      </c>
      <c r="L264" s="291">
        <f t="shared" si="1613"/>
        <v>0</v>
      </c>
      <c r="M264" s="160">
        <f t="shared" si="1571"/>
        <v>0</v>
      </c>
      <c r="N264" s="159"/>
      <c r="O264" s="159"/>
      <c r="P264" s="160">
        <f t="shared" si="1572"/>
        <v>0</v>
      </c>
      <c r="Q264" s="291">
        <v>0</v>
      </c>
      <c r="R264" s="291">
        <v>0</v>
      </c>
      <c r="S264" s="160">
        <f t="shared" si="1573"/>
        <v>0</v>
      </c>
      <c r="T264" s="159">
        <f t="shared" si="1614"/>
        <v>0</v>
      </c>
      <c r="U264" s="609">
        <f t="shared" si="1574"/>
        <v>0</v>
      </c>
      <c r="V264" s="160">
        <f t="shared" si="1575"/>
        <v>0</v>
      </c>
      <c r="W264" s="593">
        <f t="shared" si="1374"/>
        <v>0</v>
      </c>
      <c r="X264" s="593">
        <f t="shared" si="1375"/>
        <v>0</v>
      </c>
      <c r="Y264" s="593">
        <f t="shared" si="1376"/>
        <v>0</v>
      </c>
      <c r="Z264" s="159">
        <v>0</v>
      </c>
      <c r="AA264" s="159">
        <v>0</v>
      </c>
      <c r="AB264" s="160">
        <f t="shared" si="1576"/>
        <v>0</v>
      </c>
      <c r="AC264" s="159">
        <v>0</v>
      </c>
      <c r="AD264" s="159">
        <v>0</v>
      </c>
      <c r="AE264" s="160">
        <f t="shared" si="1577"/>
        <v>0</v>
      </c>
      <c r="AF264" s="159">
        <f t="shared" si="1615"/>
        <v>0</v>
      </c>
      <c r="AG264" s="159">
        <f t="shared" si="1578"/>
        <v>0</v>
      </c>
      <c r="AH264" s="160">
        <f t="shared" si="1579"/>
        <v>0</v>
      </c>
      <c r="AI264" s="159">
        <v>0</v>
      </c>
      <c r="AJ264" s="159">
        <v>0</v>
      </c>
      <c r="AK264" s="160">
        <f t="shared" si="1580"/>
        <v>0</v>
      </c>
      <c r="AL264" s="159">
        <v>0</v>
      </c>
      <c r="AM264" s="159">
        <v>0</v>
      </c>
      <c r="AN264" s="160">
        <f t="shared" si="1581"/>
        <v>0</v>
      </c>
      <c r="AO264" s="159">
        <f t="shared" si="1616"/>
        <v>0</v>
      </c>
      <c r="AP264" s="159">
        <f t="shared" si="1582"/>
        <v>0</v>
      </c>
      <c r="AQ264" s="160">
        <f t="shared" si="1583"/>
        <v>0</v>
      </c>
      <c r="AR264" s="159">
        <v>0</v>
      </c>
      <c r="AS264" s="159">
        <v>0</v>
      </c>
      <c r="AT264" s="160">
        <f t="shared" si="1584"/>
        <v>0</v>
      </c>
      <c r="AU264" s="159">
        <v>0</v>
      </c>
      <c r="AV264" s="159">
        <v>0</v>
      </c>
      <c r="AW264" s="160">
        <f t="shared" si="1585"/>
        <v>0</v>
      </c>
      <c r="AX264" s="159">
        <f t="shared" si="1617"/>
        <v>0</v>
      </c>
      <c r="AY264" s="159">
        <f t="shared" si="1586"/>
        <v>0</v>
      </c>
      <c r="AZ264" s="160">
        <f t="shared" si="1587"/>
        <v>0</v>
      </c>
      <c r="BA264" s="159">
        <v>0</v>
      </c>
      <c r="BB264" s="159">
        <v>0</v>
      </c>
      <c r="BC264" s="160">
        <f t="shared" si="1588"/>
        <v>0</v>
      </c>
      <c r="BD264" s="159">
        <v>0</v>
      </c>
      <c r="BE264" s="159">
        <v>0</v>
      </c>
      <c r="BF264" s="160">
        <f t="shared" si="1589"/>
        <v>0</v>
      </c>
      <c r="BG264" s="159">
        <f t="shared" si="1618"/>
        <v>0</v>
      </c>
      <c r="BH264" s="159">
        <f t="shared" si="1590"/>
        <v>0</v>
      </c>
      <c r="BI264" s="160">
        <f t="shared" si="1591"/>
        <v>0</v>
      </c>
      <c r="BJ264" s="159">
        <v>0</v>
      </c>
      <c r="BK264" s="159">
        <v>0</v>
      </c>
      <c r="BL264" s="160">
        <f t="shared" si="1592"/>
        <v>0</v>
      </c>
      <c r="BM264" s="159">
        <v>0</v>
      </c>
      <c r="BN264" s="159">
        <v>0</v>
      </c>
      <c r="BO264" s="160">
        <f t="shared" si="1593"/>
        <v>0</v>
      </c>
      <c r="BP264" s="159">
        <f t="shared" si="1619"/>
        <v>0</v>
      </c>
      <c r="BQ264" s="159">
        <f t="shared" si="1594"/>
        <v>0</v>
      </c>
      <c r="BR264" s="160">
        <f t="shared" si="1595"/>
        <v>0</v>
      </c>
      <c r="BS264" s="159">
        <v>0</v>
      </c>
      <c r="BT264" s="159">
        <v>0</v>
      </c>
      <c r="BU264" s="160">
        <f t="shared" si="1596"/>
        <v>0</v>
      </c>
      <c r="BV264" s="159">
        <v>0</v>
      </c>
      <c r="BW264" s="159">
        <v>0</v>
      </c>
      <c r="BX264" s="160">
        <f t="shared" si="1597"/>
        <v>0</v>
      </c>
      <c r="BY264" s="159">
        <f t="shared" si="1620"/>
        <v>0</v>
      </c>
      <c r="BZ264" s="159">
        <f t="shared" si="1598"/>
        <v>0</v>
      </c>
      <c r="CA264" s="160">
        <f t="shared" si="1599"/>
        <v>0</v>
      </c>
      <c r="CB264" s="159">
        <v>0</v>
      </c>
      <c r="CC264" s="159">
        <v>0</v>
      </c>
      <c r="CD264" s="160">
        <f t="shared" si="1600"/>
        <v>0</v>
      </c>
      <c r="CE264" s="159">
        <v>0</v>
      </c>
      <c r="CF264" s="159">
        <v>0</v>
      </c>
      <c r="CG264" s="160">
        <f t="shared" si="1601"/>
        <v>0</v>
      </c>
      <c r="CH264" s="159">
        <f t="shared" si="1621"/>
        <v>0</v>
      </c>
      <c r="CI264" s="159">
        <f t="shared" si="1602"/>
        <v>0</v>
      </c>
      <c r="CJ264" s="160">
        <f t="shared" si="1603"/>
        <v>0</v>
      </c>
      <c r="CK264" s="159">
        <v>0</v>
      </c>
      <c r="CL264" s="159">
        <v>0</v>
      </c>
      <c r="CM264" s="160">
        <f t="shared" si="1604"/>
        <v>0</v>
      </c>
      <c r="CN264" s="159">
        <v>0</v>
      </c>
      <c r="CO264" s="159">
        <v>0</v>
      </c>
      <c r="CP264" s="160">
        <f t="shared" si="1605"/>
        <v>0</v>
      </c>
      <c r="CQ264" s="159">
        <f t="shared" si="1622"/>
        <v>0</v>
      </c>
      <c r="CR264" s="159">
        <f t="shared" si="1606"/>
        <v>0</v>
      </c>
      <c r="CS264" s="160">
        <f t="shared" si="1607"/>
        <v>0</v>
      </c>
      <c r="CT264" s="225"/>
      <c r="CU264" s="226">
        <f t="shared" si="1623"/>
        <v>0</v>
      </c>
      <c r="CV264" s="227">
        <f t="shared" si="1608"/>
        <v>0</v>
      </c>
      <c r="CW264" s="225"/>
      <c r="CX264" s="228"/>
      <c r="CY264" s="229"/>
    </row>
    <row r="265" spans="1:103" ht="15.75" hidden="1" customHeight="1">
      <c r="A265" s="185"/>
      <c r="B265" s="156"/>
      <c r="C265" s="292"/>
      <c r="D265" s="158">
        <f t="shared" si="1568"/>
        <v>0</v>
      </c>
      <c r="E265" s="159">
        <f t="shared" si="1609"/>
        <v>0</v>
      </c>
      <c r="F265" s="160">
        <f t="shared" si="1610"/>
        <v>0</v>
      </c>
      <c r="G265" s="161"/>
      <c r="H265" s="159">
        <f t="shared" si="1611"/>
        <v>0</v>
      </c>
      <c r="I265" s="159">
        <f t="shared" si="1612"/>
        <v>0</v>
      </c>
      <c r="J265" s="160">
        <f t="shared" si="1569"/>
        <v>0</v>
      </c>
      <c r="K265" s="159">
        <f t="shared" si="1570"/>
        <v>0</v>
      </c>
      <c r="L265" s="291">
        <f t="shared" si="1613"/>
        <v>0</v>
      </c>
      <c r="M265" s="160">
        <f t="shared" si="1571"/>
        <v>0</v>
      </c>
      <c r="N265" s="159"/>
      <c r="O265" s="159"/>
      <c r="P265" s="160">
        <f t="shared" si="1572"/>
        <v>0</v>
      </c>
      <c r="Q265" s="291">
        <v>0</v>
      </c>
      <c r="R265" s="291">
        <v>0</v>
      </c>
      <c r="S265" s="160">
        <f t="shared" si="1573"/>
        <v>0</v>
      </c>
      <c r="T265" s="159">
        <f t="shared" si="1614"/>
        <v>0</v>
      </c>
      <c r="U265" s="609">
        <f t="shared" si="1574"/>
        <v>0</v>
      </c>
      <c r="V265" s="160">
        <f t="shared" si="1575"/>
        <v>0</v>
      </c>
      <c r="W265" s="593">
        <f t="shared" si="1374"/>
        <v>0</v>
      </c>
      <c r="X265" s="593">
        <f t="shared" si="1375"/>
        <v>0</v>
      </c>
      <c r="Y265" s="593">
        <f t="shared" si="1376"/>
        <v>0</v>
      </c>
      <c r="Z265" s="159">
        <v>0</v>
      </c>
      <c r="AA265" s="159">
        <v>0</v>
      </c>
      <c r="AB265" s="160">
        <f t="shared" si="1576"/>
        <v>0</v>
      </c>
      <c r="AC265" s="159">
        <v>0</v>
      </c>
      <c r="AD265" s="159">
        <v>0</v>
      </c>
      <c r="AE265" s="160">
        <f t="shared" si="1577"/>
        <v>0</v>
      </c>
      <c r="AF265" s="159">
        <f t="shared" si="1615"/>
        <v>0</v>
      </c>
      <c r="AG265" s="159">
        <f t="shared" si="1578"/>
        <v>0</v>
      </c>
      <c r="AH265" s="160">
        <f t="shared" si="1579"/>
        <v>0</v>
      </c>
      <c r="AI265" s="159">
        <v>0</v>
      </c>
      <c r="AJ265" s="159">
        <v>0</v>
      </c>
      <c r="AK265" s="160">
        <f t="shared" si="1580"/>
        <v>0</v>
      </c>
      <c r="AL265" s="159">
        <v>0</v>
      </c>
      <c r="AM265" s="159">
        <v>0</v>
      </c>
      <c r="AN265" s="160">
        <f t="shared" si="1581"/>
        <v>0</v>
      </c>
      <c r="AO265" s="159">
        <f t="shared" si="1616"/>
        <v>0</v>
      </c>
      <c r="AP265" s="159">
        <f t="shared" si="1582"/>
        <v>0</v>
      </c>
      <c r="AQ265" s="160">
        <f t="shared" si="1583"/>
        <v>0</v>
      </c>
      <c r="AR265" s="159">
        <v>0</v>
      </c>
      <c r="AS265" s="159">
        <v>0</v>
      </c>
      <c r="AT265" s="160">
        <f t="shared" si="1584"/>
        <v>0</v>
      </c>
      <c r="AU265" s="159">
        <v>0</v>
      </c>
      <c r="AV265" s="159">
        <v>0</v>
      </c>
      <c r="AW265" s="160">
        <f t="shared" si="1585"/>
        <v>0</v>
      </c>
      <c r="AX265" s="159">
        <f t="shared" si="1617"/>
        <v>0</v>
      </c>
      <c r="AY265" s="159">
        <f t="shared" si="1586"/>
        <v>0</v>
      </c>
      <c r="AZ265" s="160">
        <f t="shared" si="1587"/>
        <v>0</v>
      </c>
      <c r="BA265" s="159">
        <v>0</v>
      </c>
      <c r="BB265" s="159">
        <v>0</v>
      </c>
      <c r="BC265" s="160">
        <f t="shared" si="1588"/>
        <v>0</v>
      </c>
      <c r="BD265" s="159">
        <v>0</v>
      </c>
      <c r="BE265" s="159">
        <v>0</v>
      </c>
      <c r="BF265" s="160">
        <f t="shared" si="1589"/>
        <v>0</v>
      </c>
      <c r="BG265" s="159">
        <f t="shared" si="1618"/>
        <v>0</v>
      </c>
      <c r="BH265" s="159">
        <f t="shared" si="1590"/>
        <v>0</v>
      </c>
      <c r="BI265" s="160">
        <f t="shared" si="1591"/>
        <v>0</v>
      </c>
      <c r="BJ265" s="159">
        <v>0</v>
      </c>
      <c r="BK265" s="159">
        <v>0</v>
      </c>
      <c r="BL265" s="160">
        <f t="shared" si="1592"/>
        <v>0</v>
      </c>
      <c r="BM265" s="159">
        <v>0</v>
      </c>
      <c r="BN265" s="159">
        <v>0</v>
      </c>
      <c r="BO265" s="160">
        <f t="shared" si="1593"/>
        <v>0</v>
      </c>
      <c r="BP265" s="159">
        <f t="shared" si="1619"/>
        <v>0</v>
      </c>
      <c r="BQ265" s="159">
        <f t="shared" si="1594"/>
        <v>0</v>
      </c>
      <c r="BR265" s="160">
        <f t="shared" si="1595"/>
        <v>0</v>
      </c>
      <c r="BS265" s="159">
        <v>0</v>
      </c>
      <c r="BT265" s="159">
        <v>0</v>
      </c>
      <c r="BU265" s="160">
        <f t="shared" si="1596"/>
        <v>0</v>
      </c>
      <c r="BV265" s="159">
        <v>0</v>
      </c>
      <c r="BW265" s="159">
        <v>0</v>
      </c>
      <c r="BX265" s="160">
        <f t="shared" si="1597"/>
        <v>0</v>
      </c>
      <c r="BY265" s="159">
        <f t="shared" si="1620"/>
        <v>0</v>
      </c>
      <c r="BZ265" s="159">
        <f t="shared" si="1598"/>
        <v>0</v>
      </c>
      <c r="CA265" s="160">
        <f t="shared" si="1599"/>
        <v>0</v>
      </c>
      <c r="CB265" s="159">
        <v>0</v>
      </c>
      <c r="CC265" s="159">
        <v>0</v>
      </c>
      <c r="CD265" s="160">
        <f t="shared" si="1600"/>
        <v>0</v>
      </c>
      <c r="CE265" s="159">
        <v>0</v>
      </c>
      <c r="CF265" s="159">
        <v>0</v>
      </c>
      <c r="CG265" s="160">
        <f t="shared" si="1601"/>
        <v>0</v>
      </c>
      <c r="CH265" s="159">
        <f t="shared" si="1621"/>
        <v>0</v>
      </c>
      <c r="CI265" s="159">
        <f t="shared" si="1602"/>
        <v>0</v>
      </c>
      <c r="CJ265" s="160">
        <f t="shared" si="1603"/>
        <v>0</v>
      </c>
      <c r="CK265" s="159">
        <v>0</v>
      </c>
      <c r="CL265" s="159">
        <v>0</v>
      </c>
      <c r="CM265" s="160">
        <f t="shared" si="1604"/>
        <v>0</v>
      </c>
      <c r="CN265" s="159">
        <v>0</v>
      </c>
      <c r="CO265" s="159">
        <v>0</v>
      </c>
      <c r="CP265" s="160">
        <f t="shared" si="1605"/>
        <v>0</v>
      </c>
      <c r="CQ265" s="159">
        <f t="shared" si="1622"/>
        <v>0</v>
      </c>
      <c r="CR265" s="159">
        <f t="shared" si="1606"/>
        <v>0</v>
      </c>
      <c r="CS265" s="160">
        <f t="shared" si="1607"/>
        <v>0</v>
      </c>
      <c r="CT265" s="225"/>
      <c r="CU265" s="226">
        <f t="shared" si="1623"/>
        <v>0</v>
      </c>
      <c r="CV265" s="227">
        <f t="shared" si="1608"/>
        <v>0</v>
      </c>
      <c r="CW265" s="225"/>
      <c r="CX265" s="228"/>
      <c r="CY265" s="229"/>
    </row>
    <row r="266" spans="1:103" ht="15.75" hidden="1" customHeight="1">
      <c r="A266" s="185"/>
      <c r="B266" s="156"/>
      <c r="C266" s="292"/>
      <c r="D266" s="158">
        <f t="shared" si="1568"/>
        <v>0</v>
      </c>
      <c r="E266" s="159">
        <f t="shared" si="1609"/>
        <v>0</v>
      </c>
      <c r="F266" s="160">
        <f t="shared" si="1610"/>
        <v>0</v>
      </c>
      <c r="G266" s="161"/>
      <c r="H266" s="159">
        <f t="shared" si="1611"/>
        <v>0</v>
      </c>
      <c r="I266" s="159">
        <f t="shared" si="1612"/>
        <v>0</v>
      </c>
      <c r="J266" s="160">
        <f t="shared" si="1569"/>
        <v>0</v>
      </c>
      <c r="K266" s="159">
        <f t="shared" si="1570"/>
        <v>0</v>
      </c>
      <c r="L266" s="291">
        <f t="shared" si="1613"/>
        <v>0</v>
      </c>
      <c r="M266" s="160">
        <f t="shared" si="1571"/>
        <v>0</v>
      </c>
      <c r="N266" s="159"/>
      <c r="O266" s="159"/>
      <c r="P266" s="160">
        <f t="shared" si="1572"/>
        <v>0</v>
      </c>
      <c r="Q266" s="291">
        <v>0</v>
      </c>
      <c r="R266" s="291">
        <v>0</v>
      </c>
      <c r="S266" s="160">
        <f t="shared" si="1573"/>
        <v>0</v>
      </c>
      <c r="T266" s="159">
        <f t="shared" si="1614"/>
        <v>0</v>
      </c>
      <c r="U266" s="159">
        <f t="shared" si="1574"/>
        <v>0</v>
      </c>
      <c r="V266" s="160">
        <f t="shared" si="1575"/>
        <v>0</v>
      </c>
      <c r="W266" s="593">
        <f t="shared" si="1374"/>
        <v>0</v>
      </c>
      <c r="X266" s="593">
        <f t="shared" si="1375"/>
        <v>0</v>
      </c>
      <c r="Y266" s="593">
        <f t="shared" si="1376"/>
        <v>0</v>
      </c>
      <c r="Z266" s="159">
        <v>0</v>
      </c>
      <c r="AA266" s="159">
        <v>0</v>
      </c>
      <c r="AB266" s="160">
        <f t="shared" si="1576"/>
        <v>0</v>
      </c>
      <c r="AC266" s="159">
        <v>0</v>
      </c>
      <c r="AD266" s="159">
        <v>0</v>
      </c>
      <c r="AE266" s="160">
        <f t="shared" si="1577"/>
        <v>0</v>
      </c>
      <c r="AF266" s="159">
        <f t="shared" si="1615"/>
        <v>0</v>
      </c>
      <c r="AG266" s="159">
        <f t="shared" si="1578"/>
        <v>0</v>
      </c>
      <c r="AH266" s="160">
        <f t="shared" si="1579"/>
        <v>0</v>
      </c>
      <c r="AI266" s="159">
        <v>0</v>
      </c>
      <c r="AJ266" s="159">
        <v>0</v>
      </c>
      <c r="AK266" s="160">
        <f t="shared" si="1580"/>
        <v>0</v>
      </c>
      <c r="AL266" s="159">
        <v>0</v>
      </c>
      <c r="AM266" s="159">
        <v>0</v>
      </c>
      <c r="AN266" s="160">
        <f t="shared" si="1581"/>
        <v>0</v>
      </c>
      <c r="AO266" s="159">
        <f t="shared" si="1616"/>
        <v>0</v>
      </c>
      <c r="AP266" s="159">
        <f t="shared" si="1582"/>
        <v>0</v>
      </c>
      <c r="AQ266" s="160">
        <f t="shared" si="1583"/>
        <v>0</v>
      </c>
      <c r="AR266" s="159">
        <v>0</v>
      </c>
      <c r="AS266" s="159">
        <v>0</v>
      </c>
      <c r="AT266" s="160">
        <f t="shared" si="1584"/>
        <v>0</v>
      </c>
      <c r="AU266" s="159">
        <v>0</v>
      </c>
      <c r="AV266" s="159">
        <v>0</v>
      </c>
      <c r="AW266" s="160">
        <f t="shared" si="1585"/>
        <v>0</v>
      </c>
      <c r="AX266" s="159">
        <f t="shared" si="1617"/>
        <v>0</v>
      </c>
      <c r="AY266" s="159">
        <f t="shared" si="1586"/>
        <v>0</v>
      </c>
      <c r="AZ266" s="160">
        <f t="shared" si="1587"/>
        <v>0</v>
      </c>
      <c r="BA266" s="159">
        <v>0</v>
      </c>
      <c r="BB266" s="159">
        <v>0</v>
      </c>
      <c r="BC266" s="160">
        <f t="shared" si="1588"/>
        <v>0</v>
      </c>
      <c r="BD266" s="159">
        <v>0</v>
      </c>
      <c r="BE266" s="159">
        <v>0</v>
      </c>
      <c r="BF266" s="160">
        <f t="shared" si="1589"/>
        <v>0</v>
      </c>
      <c r="BG266" s="159">
        <f t="shared" si="1618"/>
        <v>0</v>
      </c>
      <c r="BH266" s="159">
        <f t="shared" si="1590"/>
        <v>0</v>
      </c>
      <c r="BI266" s="160">
        <f t="shared" si="1591"/>
        <v>0</v>
      </c>
      <c r="BJ266" s="159">
        <v>0</v>
      </c>
      <c r="BK266" s="159">
        <v>0</v>
      </c>
      <c r="BL266" s="160">
        <f t="shared" si="1592"/>
        <v>0</v>
      </c>
      <c r="BM266" s="159">
        <v>0</v>
      </c>
      <c r="BN266" s="159">
        <v>0</v>
      </c>
      <c r="BO266" s="160">
        <f t="shared" si="1593"/>
        <v>0</v>
      </c>
      <c r="BP266" s="159">
        <f t="shared" si="1619"/>
        <v>0</v>
      </c>
      <c r="BQ266" s="159">
        <f t="shared" si="1594"/>
        <v>0</v>
      </c>
      <c r="BR266" s="160">
        <f t="shared" si="1595"/>
        <v>0</v>
      </c>
      <c r="BS266" s="159">
        <v>0</v>
      </c>
      <c r="BT266" s="159">
        <v>0</v>
      </c>
      <c r="BU266" s="160">
        <f t="shared" si="1596"/>
        <v>0</v>
      </c>
      <c r="BV266" s="159">
        <v>0</v>
      </c>
      <c r="BW266" s="159">
        <v>0</v>
      </c>
      <c r="BX266" s="160">
        <f t="shared" si="1597"/>
        <v>0</v>
      </c>
      <c r="BY266" s="159">
        <f t="shared" si="1620"/>
        <v>0</v>
      </c>
      <c r="BZ266" s="159">
        <f t="shared" si="1598"/>
        <v>0</v>
      </c>
      <c r="CA266" s="160">
        <f t="shared" si="1599"/>
        <v>0</v>
      </c>
      <c r="CB266" s="159">
        <v>0</v>
      </c>
      <c r="CC266" s="159">
        <v>0</v>
      </c>
      <c r="CD266" s="160">
        <f t="shared" si="1600"/>
        <v>0</v>
      </c>
      <c r="CE266" s="159">
        <v>0</v>
      </c>
      <c r="CF266" s="159">
        <v>0</v>
      </c>
      <c r="CG266" s="160">
        <f t="shared" si="1601"/>
        <v>0</v>
      </c>
      <c r="CH266" s="159">
        <f t="shared" si="1621"/>
        <v>0</v>
      </c>
      <c r="CI266" s="159">
        <f t="shared" si="1602"/>
        <v>0</v>
      </c>
      <c r="CJ266" s="160">
        <f t="shared" si="1603"/>
        <v>0</v>
      </c>
      <c r="CK266" s="159">
        <v>0</v>
      </c>
      <c r="CL266" s="159">
        <v>0</v>
      </c>
      <c r="CM266" s="160">
        <f t="shared" si="1604"/>
        <v>0</v>
      </c>
      <c r="CN266" s="159">
        <v>0</v>
      </c>
      <c r="CO266" s="159">
        <v>0</v>
      </c>
      <c r="CP266" s="160">
        <f t="shared" si="1605"/>
        <v>0</v>
      </c>
      <c r="CQ266" s="159">
        <f t="shared" si="1622"/>
        <v>0</v>
      </c>
      <c r="CR266" s="159">
        <f t="shared" si="1606"/>
        <v>0</v>
      </c>
      <c r="CS266" s="160">
        <f t="shared" si="1607"/>
        <v>0</v>
      </c>
      <c r="CT266" s="225"/>
      <c r="CU266" s="226">
        <f t="shared" si="1623"/>
        <v>0</v>
      </c>
      <c r="CV266" s="227">
        <f t="shared" si="1608"/>
        <v>0</v>
      </c>
      <c r="CW266" s="225"/>
      <c r="CX266" s="228"/>
      <c r="CY266" s="229"/>
    </row>
    <row r="267" spans="1:103" ht="15.75" hidden="1" customHeight="1">
      <c r="A267" s="185"/>
      <c r="B267" s="156"/>
      <c r="C267" s="608"/>
      <c r="D267" s="158">
        <f t="shared" si="1568"/>
        <v>0</v>
      </c>
      <c r="E267" s="159">
        <f t="shared" si="1609"/>
        <v>0</v>
      </c>
      <c r="F267" s="160">
        <f t="shared" si="1610"/>
        <v>0</v>
      </c>
      <c r="G267" s="161"/>
      <c r="H267" s="159">
        <f t="shared" si="1611"/>
        <v>0</v>
      </c>
      <c r="I267" s="159">
        <f t="shared" si="1612"/>
        <v>0</v>
      </c>
      <c r="J267" s="160">
        <f t="shared" si="1569"/>
        <v>0</v>
      </c>
      <c r="K267" s="159">
        <f t="shared" si="1570"/>
        <v>0</v>
      </c>
      <c r="L267" s="291">
        <f t="shared" si="1613"/>
        <v>0</v>
      </c>
      <c r="M267" s="160">
        <f t="shared" si="1571"/>
        <v>0</v>
      </c>
      <c r="N267" s="159"/>
      <c r="O267" s="159"/>
      <c r="P267" s="160">
        <f t="shared" si="1572"/>
        <v>0</v>
      </c>
      <c r="Q267" s="291">
        <v>0</v>
      </c>
      <c r="R267" s="291">
        <v>0</v>
      </c>
      <c r="S267" s="160">
        <f t="shared" si="1573"/>
        <v>0</v>
      </c>
      <c r="T267" s="159">
        <f t="shared" si="1614"/>
        <v>0</v>
      </c>
      <c r="U267" s="159">
        <f t="shared" si="1574"/>
        <v>0</v>
      </c>
      <c r="V267" s="160">
        <f t="shared" si="1575"/>
        <v>0</v>
      </c>
      <c r="W267" s="593">
        <f t="shared" si="1374"/>
        <v>0</v>
      </c>
      <c r="X267" s="593">
        <f t="shared" si="1375"/>
        <v>0</v>
      </c>
      <c r="Y267" s="593">
        <f t="shared" si="1376"/>
        <v>0</v>
      </c>
      <c r="Z267" s="159">
        <v>0</v>
      </c>
      <c r="AA267" s="159">
        <v>0</v>
      </c>
      <c r="AB267" s="160">
        <f t="shared" si="1576"/>
        <v>0</v>
      </c>
      <c r="AC267" s="159">
        <v>0</v>
      </c>
      <c r="AD267" s="159">
        <v>0</v>
      </c>
      <c r="AE267" s="160">
        <f t="shared" si="1577"/>
        <v>0</v>
      </c>
      <c r="AF267" s="159">
        <f t="shared" si="1615"/>
        <v>0</v>
      </c>
      <c r="AG267" s="159">
        <f t="shared" si="1578"/>
        <v>0</v>
      </c>
      <c r="AH267" s="160">
        <f t="shared" si="1579"/>
        <v>0</v>
      </c>
      <c r="AI267" s="159">
        <v>0</v>
      </c>
      <c r="AJ267" s="159">
        <v>0</v>
      </c>
      <c r="AK267" s="160">
        <f t="shared" si="1580"/>
        <v>0</v>
      </c>
      <c r="AL267" s="159">
        <v>0</v>
      </c>
      <c r="AM267" s="159">
        <v>0</v>
      </c>
      <c r="AN267" s="160">
        <f t="shared" si="1581"/>
        <v>0</v>
      </c>
      <c r="AO267" s="159">
        <f t="shared" si="1616"/>
        <v>0</v>
      </c>
      <c r="AP267" s="159">
        <f t="shared" si="1582"/>
        <v>0</v>
      </c>
      <c r="AQ267" s="160">
        <f t="shared" si="1583"/>
        <v>0</v>
      </c>
      <c r="AR267" s="159">
        <v>0</v>
      </c>
      <c r="AS267" s="159">
        <v>0</v>
      </c>
      <c r="AT267" s="160">
        <f t="shared" si="1584"/>
        <v>0</v>
      </c>
      <c r="AU267" s="159">
        <v>0</v>
      </c>
      <c r="AV267" s="159">
        <v>0</v>
      </c>
      <c r="AW267" s="160">
        <f t="shared" si="1585"/>
        <v>0</v>
      </c>
      <c r="AX267" s="159">
        <f t="shared" si="1617"/>
        <v>0</v>
      </c>
      <c r="AY267" s="159">
        <f t="shared" si="1586"/>
        <v>0</v>
      </c>
      <c r="AZ267" s="160">
        <f t="shared" si="1587"/>
        <v>0</v>
      </c>
      <c r="BA267" s="159">
        <v>0</v>
      </c>
      <c r="BB267" s="159">
        <v>0</v>
      </c>
      <c r="BC267" s="160">
        <f t="shared" si="1588"/>
        <v>0</v>
      </c>
      <c r="BD267" s="159">
        <v>0</v>
      </c>
      <c r="BE267" s="159">
        <v>0</v>
      </c>
      <c r="BF267" s="160">
        <f t="shared" si="1589"/>
        <v>0</v>
      </c>
      <c r="BG267" s="159">
        <f t="shared" si="1618"/>
        <v>0</v>
      </c>
      <c r="BH267" s="159">
        <f t="shared" si="1590"/>
        <v>0</v>
      </c>
      <c r="BI267" s="160">
        <f t="shared" si="1591"/>
        <v>0</v>
      </c>
      <c r="BJ267" s="159">
        <v>0</v>
      </c>
      <c r="BK267" s="159">
        <v>0</v>
      </c>
      <c r="BL267" s="160">
        <f t="shared" si="1592"/>
        <v>0</v>
      </c>
      <c r="BM267" s="159">
        <v>0</v>
      </c>
      <c r="BN267" s="159">
        <v>0</v>
      </c>
      <c r="BO267" s="160">
        <f t="shared" si="1593"/>
        <v>0</v>
      </c>
      <c r="BP267" s="159">
        <f t="shared" si="1619"/>
        <v>0</v>
      </c>
      <c r="BQ267" s="159">
        <f t="shared" si="1594"/>
        <v>0</v>
      </c>
      <c r="BR267" s="160">
        <f t="shared" si="1595"/>
        <v>0</v>
      </c>
      <c r="BS267" s="159">
        <v>0</v>
      </c>
      <c r="BT267" s="159">
        <v>0</v>
      </c>
      <c r="BU267" s="160">
        <f t="shared" si="1596"/>
        <v>0</v>
      </c>
      <c r="BV267" s="159">
        <v>0</v>
      </c>
      <c r="BW267" s="159">
        <v>0</v>
      </c>
      <c r="BX267" s="160">
        <f t="shared" si="1597"/>
        <v>0</v>
      </c>
      <c r="BY267" s="159">
        <f t="shared" si="1620"/>
        <v>0</v>
      </c>
      <c r="BZ267" s="159">
        <f t="shared" si="1598"/>
        <v>0</v>
      </c>
      <c r="CA267" s="160">
        <f t="shared" si="1599"/>
        <v>0</v>
      </c>
      <c r="CB267" s="159">
        <v>0</v>
      </c>
      <c r="CC267" s="159">
        <v>0</v>
      </c>
      <c r="CD267" s="160">
        <f t="shared" si="1600"/>
        <v>0</v>
      </c>
      <c r="CE267" s="159">
        <v>0</v>
      </c>
      <c r="CF267" s="159">
        <v>0</v>
      </c>
      <c r="CG267" s="160">
        <f t="shared" si="1601"/>
        <v>0</v>
      </c>
      <c r="CH267" s="159">
        <f t="shared" si="1621"/>
        <v>0</v>
      </c>
      <c r="CI267" s="159">
        <f t="shared" si="1602"/>
        <v>0</v>
      </c>
      <c r="CJ267" s="160">
        <f t="shared" si="1603"/>
        <v>0</v>
      </c>
      <c r="CK267" s="159">
        <v>0</v>
      </c>
      <c r="CL267" s="159">
        <v>0</v>
      </c>
      <c r="CM267" s="160">
        <f t="shared" si="1604"/>
        <v>0</v>
      </c>
      <c r="CN267" s="159">
        <v>0</v>
      </c>
      <c r="CO267" s="159">
        <v>0</v>
      </c>
      <c r="CP267" s="160">
        <f t="shared" si="1605"/>
        <v>0</v>
      </c>
      <c r="CQ267" s="159">
        <f t="shared" si="1622"/>
        <v>0</v>
      </c>
      <c r="CR267" s="159">
        <f t="shared" si="1606"/>
        <v>0</v>
      </c>
      <c r="CS267" s="160">
        <f t="shared" si="1607"/>
        <v>0</v>
      </c>
      <c r="CT267" s="225"/>
      <c r="CU267" s="226">
        <f t="shared" si="1623"/>
        <v>0</v>
      </c>
      <c r="CV267" s="227">
        <f t="shared" si="1608"/>
        <v>0</v>
      </c>
      <c r="CW267" s="225"/>
      <c r="CX267" s="228"/>
      <c r="CY267" s="229"/>
    </row>
    <row r="268" spans="1:103" ht="15.75" hidden="1" customHeight="1">
      <c r="A268" s="185"/>
      <c r="B268" s="156"/>
      <c r="C268" s="292"/>
      <c r="D268" s="158">
        <f t="shared" si="1568"/>
        <v>0</v>
      </c>
      <c r="E268" s="159">
        <f t="shared" si="1609"/>
        <v>0</v>
      </c>
      <c r="F268" s="160">
        <f t="shared" si="1610"/>
        <v>0</v>
      </c>
      <c r="G268" s="161"/>
      <c r="H268" s="159">
        <f t="shared" si="1611"/>
        <v>0</v>
      </c>
      <c r="I268" s="159">
        <f t="shared" si="1612"/>
        <v>0</v>
      </c>
      <c r="J268" s="160">
        <f t="shared" si="1569"/>
        <v>0</v>
      </c>
      <c r="K268" s="159">
        <f t="shared" si="1570"/>
        <v>0</v>
      </c>
      <c r="L268" s="291">
        <f t="shared" si="1613"/>
        <v>0</v>
      </c>
      <c r="M268" s="160">
        <f t="shared" si="1571"/>
        <v>0</v>
      </c>
      <c r="N268" s="159"/>
      <c r="O268" s="159"/>
      <c r="P268" s="160">
        <f t="shared" si="1572"/>
        <v>0</v>
      </c>
      <c r="Q268" s="291">
        <v>0</v>
      </c>
      <c r="R268" s="291">
        <v>0</v>
      </c>
      <c r="S268" s="160">
        <f t="shared" si="1573"/>
        <v>0</v>
      </c>
      <c r="T268" s="159">
        <f t="shared" si="1614"/>
        <v>0</v>
      </c>
      <c r="U268" s="159">
        <f t="shared" si="1574"/>
        <v>0</v>
      </c>
      <c r="V268" s="160">
        <f t="shared" si="1575"/>
        <v>0</v>
      </c>
      <c r="W268" s="593">
        <f t="shared" si="1374"/>
        <v>0</v>
      </c>
      <c r="X268" s="593">
        <f t="shared" si="1375"/>
        <v>0</v>
      </c>
      <c r="Y268" s="593">
        <f t="shared" si="1376"/>
        <v>0</v>
      </c>
      <c r="Z268" s="159">
        <v>0</v>
      </c>
      <c r="AA268" s="159">
        <v>0</v>
      </c>
      <c r="AB268" s="160">
        <f t="shared" si="1576"/>
        <v>0</v>
      </c>
      <c r="AC268" s="159">
        <v>0</v>
      </c>
      <c r="AD268" s="159">
        <v>0</v>
      </c>
      <c r="AE268" s="160">
        <f t="shared" si="1577"/>
        <v>0</v>
      </c>
      <c r="AF268" s="159">
        <f t="shared" si="1615"/>
        <v>0</v>
      </c>
      <c r="AG268" s="159">
        <f t="shared" si="1578"/>
        <v>0</v>
      </c>
      <c r="AH268" s="160">
        <f t="shared" si="1579"/>
        <v>0</v>
      </c>
      <c r="AI268" s="159">
        <v>0</v>
      </c>
      <c r="AJ268" s="159">
        <v>0</v>
      </c>
      <c r="AK268" s="160">
        <f t="shared" si="1580"/>
        <v>0</v>
      </c>
      <c r="AL268" s="159">
        <v>0</v>
      </c>
      <c r="AM268" s="159">
        <v>0</v>
      </c>
      <c r="AN268" s="160">
        <f t="shared" si="1581"/>
        <v>0</v>
      </c>
      <c r="AO268" s="159">
        <f t="shared" si="1616"/>
        <v>0</v>
      </c>
      <c r="AP268" s="159">
        <f t="shared" si="1582"/>
        <v>0</v>
      </c>
      <c r="AQ268" s="160">
        <f t="shared" si="1583"/>
        <v>0</v>
      </c>
      <c r="AR268" s="159">
        <v>0</v>
      </c>
      <c r="AS268" s="159">
        <v>0</v>
      </c>
      <c r="AT268" s="160">
        <f t="shared" si="1584"/>
        <v>0</v>
      </c>
      <c r="AU268" s="159">
        <v>0</v>
      </c>
      <c r="AV268" s="159">
        <v>0</v>
      </c>
      <c r="AW268" s="160">
        <f t="shared" si="1585"/>
        <v>0</v>
      </c>
      <c r="AX268" s="159">
        <f t="shared" si="1617"/>
        <v>0</v>
      </c>
      <c r="AY268" s="159">
        <f t="shared" si="1586"/>
        <v>0</v>
      </c>
      <c r="AZ268" s="160">
        <f t="shared" si="1587"/>
        <v>0</v>
      </c>
      <c r="BA268" s="159">
        <v>0</v>
      </c>
      <c r="BB268" s="159">
        <v>0</v>
      </c>
      <c r="BC268" s="160">
        <f t="shared" si="1588"/>
        <v>0</v>
      </c>
      <c r="BD268" s="159">
        <v>0</v>
      </c>
      <c r="BE268" s="159">
        <v>0</v>
      </c>
      <c r="BF268" s="160">
        <f t="shared" si="1589"/>
        <v>0</v>
      </c>
      <c r="BG268" s="159">
        <f t="shared" si="1618"/>
        <v>0</v>
      </c>
      <c r="BH268" s="159">
        <f t="shared" si="1590"/>
        <v>0</v>
      </c>
      <c r="BI268" s="160">
        <f t="shared" si="1591"/>
        <v>0</v>
      </c>
      <c r="BJ268" s="159">
        <v>0</v>
      </c>
      <c r="BK268" s="159">
        <v>0</v>
      </c>
      <c r="BL268" s="160">
        <f t="shared" si="1592"/>
        <v>0</v>
      </c>
      <c r="BM268" s="159">
        <v>0</v>
      </c>
      <c r="BN268" s="159">
        <v>0</v>
      </c>
      <c r="BO268" s="160">
        <f t="shared" si="1593"/>
        <v>0</v>
      </c>
      <c r="BP268" s="159">
        <f t="shared" si="1619"/>
        <v>0</v>
      </c>
      <c r="BQ268" s="159">
        <f t="shared" si="1594"/>
        <v>0</v>
      </c>
      <c r="BR268" s="160">
        <f t="shared" si="1595"/>
        <v>0</v>
      </c>
      <c r="BS268" s="159">
        <v>0</v>
      </c>
      <c r="BT268" s="159">
        <v>0</v>
      </c>
      <c r="BU268" s="160">
        <f t="shared" si="1596"/>
        <v>0</v>
      </c>
      <c r="BV268" s="159">
        <v>0</v>
      </c>
      <c r="BW268" s="159">
        <v>0</v>
      </c>
      <c r="BX268" s="160">
        <f t="shared" si="1597"/>
        <v>0</v>
      </c>
      <c r="BY268" s="159">
        <f t="shared" si="1620"/>
        <v>0</v>
      </c>
      <c r="BZ268" s="159">
        <f t="shared" si="1598"/>
        <v>0</v>
      </c>
      <c r="CA268" s="160">
        <f t="shared" si="1599"/>
        <v>0</v>
      </c>
      <c r="CB268" s="159">
        <v>0</v>
      </c>
      <c r="CC268" s="159">
        <v>0</v>
      </c>
      <c r="CD268" s="160">
        <f t="shared" si="1600"/>
        <v>0</v>
      </c>
      <c r="CE268" s="159">
        <v>0</v>
      </c>
      <c r="CF268" s="159">
        <v>0</v>
      </c>
      <c r="CG268" s="160">
        <f t="shared" si="1601"/>
        <v>0</v>
      </c>
      <c r="CH268" s="159">
        <f t="shared" si="1621"/>
        <v>0</v>
      </c>
      <c r="CI268" s="159">
        <f t="shared" si="1602"/>
        <v>0</v>
      </c>
      <c r="CJ268" s="160">
        <f t="shared" si="1603"/>
        <v>0</v>
      </c>
      <c r="CK268" s="159">
        <v>0</v>
      </c>
      <c r="CL268" s="159">
        <v>0</v>
      </c>
      <c r="CM268" s="160">
        <f t="shared" si="1604"/>
        <v>0</v>
      </c>
      <c r="CN268" s="159">
        <v>0</v>
      </c>
      <c r="CO268" s="159">
        <v>0</v>
      </c>
      <c r="CP268" s="160">
        <f t="shared" si="1605"/>
        <v>0</v>
      </c>
      <c r="CQ268" s="159">
        <f t="shared" si="1622"/>
        <v>0</v>
      </c>
      <c r="CR268" s="159">
        <f t="shared" si="1606"/>
        <v>0</v>
      </c>
      <c r="CS268" s="160">
        <f t="shared" si="1607"/>
        <v>0</v>
      </c>
      <c r="CT268" s="225"/>
      <c r="CU268" s="226">
        <f t="shared" si="1623"/>
        <v>0</v>
      </c>
      <c r="CV268" s="227">
        <f t="shared" si="1608"/>
        <v>0</v>
      </c>
      <c r="CW268" s="225"/>
      <c r="CX268" s="228"/>
      <c r="CY268" s="229"/>
    </row>
    <row r="269" spans="1:103" ht="15.75" hidden="1" customHeight="1">
      <c r="A269" s="185"/>
      <c r="B269" s="156"/>
      <c r="C269" s="185"/>
      <c r="D269" s="158">
        <f t="shared" ref="D269:D272" si="1624">N269+Z269+AI269+AR269+BS269</f>
        <v>0</v>
      </c>
      <c r="E269" s="159">
        <f t="shared" ref="E269:E272" si="1625">IFERROR(F269/D269,)</f>
        <v>0</v>
      </c>
      <c r="F269" s="160">
        <f t="shared" ref="F269:F272" si="1626">P269+AB269+AK269+AT269+BU269</f>
        <v>0</v>
      </c>
      <c r="G269" s="161"/>
      <c r="H269" s="159">
        <f t="shared" ref="H269:H272" si="1627">Q269+AC269+AL269+AU269+BV269</f>
        <v>0</v>
      </c>
      <c r="I269" s="159">
        <f t="shared" ref="I269:I272" si="1628">IFERROR(J269/H269,)</f>
        <v>0</v>
      </c>
      <c r="J269" s="160">
        <f t="shared" ref="J269:J272" si="1629">S269+AE269+AN269+AW269+BX269</f>
        <v>0</v>
      </c>
      <c r="K269" s="159">
        <f t="shared" ref="K269:K272" si="1630">T269+AF269+AO269+AX269+BY269</f>
        <v>0</v>
      </c>
      <c r="L269" s="291">
        <f t="shared" ref="L269:L272" si="1631">IFERROR(M269/K269,)</f>
        <v>0</v>
      </c>
      <c r="M269" s="160">
        <f t="shared" ref="M269:M272" si="1632">V269+AH269+AQ269+AZ269+CA269</f>
        <v>0</v>
      </c>
      <c r="N269" s="159"/>
      <c r="O269" s="159"/>
      <c r="P269" s="160"/>
      <c r="Q269" s="291"/>
      <c r="R269" s="291"/>
      <c r="S269" s="160"/>
      <c r="T269" s="159">
        <f t="shared" si="1614"/>
        <v>0</v>
      </c>
      <c r="U269" s="159">
        <f t="shared" si="1574"/>
        <v>0</v>
      </c>
      <c r="V269" s="160">
        <f t="shared" ref="V269:V272" si="1633">T269*U269</f>
        <v>0</v>
      </c>
      <c r="W269" s="593"/>
      <c r="X269" s="593"/>
      <c r="Y269" s="593"/>
      <c r="Z269" s="159"/>
      <c r="AA269" s="159"/>
      <c r="AB269" s="160"/>
      <c r="AC269" s="159"/>
      <c r="AD269" s="159"/>
      <c r="AE269" s="160"/>
      <c r="AF269" s="159"/>
      <c r="AG269" s="159"/>
      <c r="AH269" s="621"/>
      <c r="AI269" s="159"/>
      <c r="AJ269" s="159"/>
      <c r="AK269" s="160"/>
      <c r="AL269" s="159"/>
      <c r="AM269" s="159"/>
      <c r="AN269" s="160"/>
      <c r="AO269" s="159"/>
      <c r="AP269" s="159"/>
      <c r="AQ269" s="621"/>
      <c r="AR269" s="159"/>
      <c r="AS269" s="159"/>
      <c r="AT269" s="160"/>
      <c r="AU269" s="159"/>
      <c r="AV269" s="159"/>
      <c r="AW269" s="160"/>
      <c r="AX269" s="159"/>
      <c r="AY269" s="159"/>
      <c r="AZ269" s="621"/>
      <c r="BA269" s="159"/>
      <c r="BB269" s="159"/>
      <c r="BC269" s="160"/>
      <c r="BD269" s="159"/>
      <c r="BE269" s="159"/>
      <c r="BF269" s="160"/>
      <c r="BG269" s="159"/>
      <c r="BH269" s="159"/>
      <c r="BI269" s="621"/>
      <c r="BJ269" s="159"/>
      <c r="BK269" s="159"/>
      <c r="BL269" s="160"/>
      <c r="BM269" s="159"/>
      <c r="BN269" s="159"/>
      <c r="BO269" s="160"/>
      <c r="BP269" s="159"/>
      <c r="BQ269" s="159"/>
      <c r="BR269" s="621"/>
      <c r="BS269" s="159"/>
      <c r="BT269" s="159"/>
      <c r="BU269" s="160"/>
      <c r="BV269" s="159"/>
      <c r="BW269" s="159"/>
      <c r="BX269" s="160"/>
      <c r="BY269" s="159"/>
      <c r="BZ269" s="159"/>
      <c r="CA269" s="621"/>
      <c r="CB269" s="159"/>
      <c r="CC269" s="159"/>
      <c r="CD269" s="160"/>
      <c r="CE269" s="159"/>
      <c r="CF269" s="159"/>
      <c r="CG269" s="160"/>
      <c r="CH269" s="159"/>
      <c r="CI269" s="159"/>
      <c r="CJ269" s="621"/>
      <c r="CK269" s="159"/>
      <c r="CL269" s="159"/>
      <c r="CM269" s="160"/>
      <c r="CN269" s="159"/>
      <c r="CO269" s="159"/>
      <c r="CP269" s="160"/>
      <c r="CQ269" s="159"/>
      <c r="CR269" s="159"/>
      <c r="CS269" s="621"/>
      <c r="CT269" s="225"/>
      <c r="CU269" s="226"/>
      <c r="CV269" s="227"/>
      <c r="CW269" s="225"/>
      <c r="CX269" s="228"/>
      <c r="CY269" s="229"/>
    </row>
    <row r="270" spans="1:103" ht="15.75" hidden="1" customHeight="1">
      <c r="A270" s="185"/>
      <c r="B270" s="156"/>
      <c r="C270" s="185"/>
      <c r="D270" s="158">
        <f t="shared" si="1624"/>
        <v>0</v>
      </c>
      <c r="E270" s="159">
        <f t="shared" si="1625"/>
        <v>0</v>
      </c>
      <c r="F270" s="160">
        <f t="shared" si="1626"/>
        <v>0</v>
      </c>
      <c r="G270" s="161"/>
      <c r="H270" s="159">
        <f t="shared" si="1627"/>
        <v>0</v>
      </c>
      <c r="I270" s="159">
        <f t="shared" si="1628"/>
        <v>0</v>
      </c>
      <c r="J270" s="160">
        <f t="shared" si="1629"/>
        <v>0</v>
      </c>
      <c r="K270" s="159">
        <f t="shared" si="1630"/>
        <v>0</v>
      </c>
      <c r="L270" s="291">
        <f t="shared" si="1631"/>
        <v>0</v>
      </c>
      <c r="M270" s="160">
        <f t="shared" si="1632"/>
        <v>0</v>
      </c>
      <c r="N270" s="159"/>
      <c r="O270" s="159"/>
      <c r="P270" s="160"/>
      <c r="Q270" s="291"/>
      <c r="R270" s="291"/>
      <c r="S270" s="160"/>
      <c r="T270" s="159">
        <f t="shared" si="1614"/>
        <v>0</v>
      </c>
      <c r="U270" s="159">
        <f t="shared" si="1574"/>
        <v>0</v>
      </c>
      <c r="V270" s="160">
        <f t="shared" si="1633"/>
        <v>0</v>
      </c>
      <c r="W270" s="593"/>
      <c r="X270" s="593"/>
      <c r="Y270" s="593"/>
      <c r="Z270" s="159"/>
      <c r="AA270" s="159"/>
      <c r="AB270" s="160"/>
      <c r="AC270" s="159"/>
      <c r="AD270" s="159"/>
      <c r="AE270" s="160"/>
      <c r="AF270" s="159"/>
      <c r="AG270" s="159"/>
      <c r="AH270" s="621"/>
      <c r="AI270" s="159"/>
      <c r="AJ270" s="159"/>
      <c r="AK270" s="160"/>
      <c r="AL270" s="159"/>
      <c r="AM270" s="159"/>
      <c r="AN270" s="160"/>
      <c r="AO270" s="159"/>
      <c r="AP270" s="159"/>
      <c r="AQ270" s="621"/>
      <c r="AR270" s="159"/>
      <c r="AS270" s="159"/>
      <c r="AT270" s="160"/>
      <c r="AU270" s="159"/>
      <c r="AV270" s="159"/>
      <c r="AW270" s="160"/>
      <c r="AX270" s="159"/>
      <c r="AY270" s="159"/>
      <c r="AZ270" s="621"/>
      <c r="BA270" s="159"/>
      <c r="BB270" s="159"/>
      <c r="BC270" s="160"/>
      <c r="BD270" s="159"/>
      <c r="BE270" s="159"/>
      <c r="BF270" s="160"/>
      <c r="BG270" s="159"/>
      <c r="BH270" s="159"/>
      <c r="BI270" s="621"/>
      <c r="BJ270" s="159"/>
      <c r="BK270" s="159"/>
      <c r="BL270" s="160"/>
      <c r="BM270" s="159"/>
      <c r="BN270" s="159"/>
      <c r="BO270" s="160"/>
      <c r="BP270" s="159"/>
      <c r="BQ270" s="159"/>
      <c r="BR270" s="621"/>
      <c r="BS270" s="159"/>
      <c r="BT270" s="159"/>
      <c r="BU270" s="160"/>
      <c r="BV270" s="159"/>
      <c r="BW270" s="159"/>
      <c r="BX270" s="160"/>
      <c r="BY270" s="159"/>
      <c r="BZ270" s="159"/>
      <c r="CA270" s="621"/>
      <c r="CB270" s="159"/>
      <c r="CC270" s="159"/>
      <c r="CD270" s="160"/>
      <c r="CE270" s="159"/>
      <c r="CF270" s="159"/>
      <c r="CG270" s="160"/>
      <c r="CH270" s="159"/>
      <c r="CI270" s="159"/>
      <c r="CJ270" s="621"/>
      <c r="CK270" s="159"/>
      <c r="CL270" s="159"/>
      <c r="CM270" s="160"/>
      <c r="CN270" s="159"/>
      <c r="CO270" s="159"/>
      <c r="CP270" s="160"/>
      <c r="CQ270" s="159"/>
      <c r="CR270" s="159"/>
      <c r="CS270" s="621"/>
      <c r="CT270" s="225"/>
      <c r="CU270" s="226"/>
      <c r="CV270" s="227"/>
      <c r="CW270" s="225"/>
      <c r="CX270" s="228"/>
      <c r="CY270" s="229"/>
    </row>
    <row r="271" spans="1:103" ht="15.75" hidden="1" customHeight="1">
      <c r="A271" s="185"/>
      <c r="B271" s="156"/>
      <c r="C271" s="185"/>
      <c r="D271" s="158">
        <f t="shared" si="1624"/>
        <v>0</v>
      </c>
      <c r="E271" s="159">
        <f t="shared" si="1625"/>
        <v>0</v>
      </c>
      <c r="F271" s="160">
        <f t="shared" si="1626"/>
        <v>0</v>
      </c>
      <c r="G271" s="161"/>
      <c r="H271" s="159">
        <f t="shared" si="1627"/>
        <v>0</v>
      </c>
      <c r="I271" s="159">
        <f t="shared" si="1628"/>
        <v>0</v>
      </c>
      <c r="J271" s="160">
        <f t="shared" si="1629"/>
        <v>0</v>
      </c>
      <c r="K271" s="159">
        <f t="shared" si="1630"/>
        <v>0</v>
      </c>
      <c r="L271" s="291">
        <f t="shared" si="1631"/>
        <v>0</v>
      </c>
      <c r="M271" s="160">
        <f t="shared" si="1632"/>
        <v>0</v>
      </c>
      <c r="N271" s="159"/>
      <c r="O271" s="159"/>
      <c r="P271" s="160"/>
      <c r="Q271" s="291"/>
      <c r="R271" s="291"/>
      <c r="S271" s="160"/>
      <c r="T271" s="159">
        <f t="shared" si="1614"/>
        <v>0</v>
      </c>
      <c r="U271" s="159">
        <f t="shared" si="1574"/>
        <v>0</v>
      </c>
      <c r="V271" s="160">
        <f t="shared" si="1633"/>
        <v>0</v>
      </c>
      <c r="W271" s="593"/>
      <c r="X271" s="593"/>
      <c r="Y271" s="593"/>
      <c r="Z271" s="159"/>
      <c r="AA271" s="159"/>
      <c r="AB271" s="160"/>
      <c r="AC271" s="159"/>
      <c r="AD271" s="159"/>
      <c r="AE271" s="160"/>
      <c r="AF271" s="159"/>
      <c r="AG271" s="159"/>
      <c r="AH271" s="621"/>
      <c r="AI271" s="159"/>
      <c r="AJ271" s="159"/>
      <c r="AK271" s="160"/>
      <c r="AL271" s="159"/>
      <c r="AM271" s="159"/>
      <c r="AN271" s="160"/>
      <c r="AO271" s="159"/>
      <c r="AP271" s="159"/>
      <c r="AQ271" s="621"/>
      <c r="AR271" s="159"/>
      <c r="AS271" s="159"/>
      <c r="AT271" s="160"/>
      <c r="AU271" s="159"/>
      <c r="AV271" s="159"/>
      <c r="AW271" s="160"/>
      <c r="AX271" s="159"/>
      <c r="AY271" s="159"/>
      <c r="AZ271" s="621"/>
      <c r="BA271" s="159"/>
      <c r="BB271" s="159"/>
      <c r="BC271" s="160"/>
      <c r="BD271" s="159"/>
      <c r="BE271" s="159"/>
      <c r="BF271" s="160"/>
      <c r="BG271" s="159"/>
      <c r="BH271" s="159"/>
      <c r="BI271" s="621"/>
      <c r="BJ271" s="159"/>
      <c r="BK271" s="159"/>
      <c r="BL271" s="160"/>
      <c r="BM271" s="159"/>
      <c r="BN271" s="159"/>
      <c r="BO271" s="160"/>
      <c r="BP271" s="159"/>
      <c r="BQ271" s="159"/>
      <c r="BR271" s="621"/>
      <c r="BS271" s="159"/>
      <c r="BT271" s="159"/>
      <c r="BU271" s="160"/>
      <c r="BV271" s="159"/>
      <c r="BW271" s="159"/>
      <c r="BX271" s="160"/>
      <c r="BY271" s="159"/>
      <c r="BZ271" s="159"/>
      <c r="CA271" s="621"/>
      <c r="CB271" s="159"/>
      <c r="CC271" s="159"/>
      <c r="CD271" s="160"/>
      <c r="CE271" s="159"/>
      <c r="CF271" s="159"/>
      <c r="CG271" s="160"/>
      <c r="CH271" s="159"/>
      <c r="CI271" s="159"/>
      <c r="CJ271" s="621"/>
      <c r="CK271" s="159"/>
      <c r="CL271" s="159"/>
      <c r="CM271" s="160"/>
      <c r="CN271" s="159"/>
      <c r="CO271" s="159"/>
      <c r="CP271" s="160"/>
      <c r="CQ271" s="159"/>
      <c r="CR271" s="159"/>
      <c r="CS271" s="621"/>
      <c r="CT271" s="225"/>
      <c r="CU271" s="226"/>
      <c r="CV271" s="227"/>
      <c r="CW271" s="225"/>
      <c r="CX271" s="228"/>
      <c r="CY271" s="229"/>
    </row>
    <row r="272" spans="1:103" ht="15.75" hidden="1" customHeight="1">
      <c r="A272" s="185"/>
      <c r="B272" s="156"/>
      <c r="C272" s="185"/>
      <c r="D272" s="158">
        <f t="shared" si="1624"/>
        <v>0</v>
      </c>
      <c r="E272" s="159">
        <f t="shared" si="1625"/>
        <v>0</v>
      </c>
      <c r="F272" s="160">
        <f t="shared" si="1626"/>
        <v>0</v>
      </c>
      <c r="G272" s="161"/>
      <c r="H272" s="159">
        <f t="shared" si="1627"/>
        <v>0</v>
      </c>
      <c r="I272" s="159">
        <f t="shared" si="1628"/>
        <v>0</v>
      </c>
      <c r="J272" s="160">
        <f t="shared" si="1629"/>
        <v>0</v>
      </c>
      <c r="K272" s="159">
        <f t="shared" si="1630"/>
        <v>0</v>
      </c>
      <c r="L272" s="291">
        <f t="shared" si="1631"/>
        <v>0</v>
      </c>
      <c r="M272" s="160">
        <f t="shared" si="1632"/>
        <v>0</v>
      </c>
      <c r="N272" s="159"/>
      <c r="O272" s="159"/>
      <c r="P272" s="160"/>
      <c r="Q272" s="291"/>
      <c r="R272" s="291"/>
      <c r="S272" s="160"/>
      <c r="T272" s="159">
        <f t="shared" si="1614"/>
        <v>0</v>
      </c>
      <c r="U272" s="159">
        <f t="shared" si="1574"/>
        <v>0</v>
      </c>
      <c r="V272" s="160">
        <f t="shared" si="1633"/>
        <v>0</v>
      </c>
      <c r="W272" s="593"/>
      <c r="X272" s="593"/>
      <c r="Y272" s="593"/>
      <c r="Z272" s="159"/>
      <c r="AA272" s="159"/>
      <c r="AB272" s="160"/>
      <c r="AC272" s="159"/>
      <c r="AD272" s="159"/>
      <c r="AE272" s="160"/>
      <c r="AF272" s="159"/>
      <c r="AG272" s="159"/>
      <c r="AH272" s="621"/>
      <c r="AI272" s="159"/>
      <c r="AJ272" s="159"/>
      <c r="AK272" s="160"/>
      <c r="AL272" s="159"/>
      <c r="AM272" s="159"/>
      <c r="AN272" s="160"/>
      <c r="AO272" s="159"/>
      <c r="AP272" s="159"/>
      <c r="AQ272" s="621"/>
      <c r="AR272" s="159"/>
      <c r="AS272" s="159"/>
      <c r="AT272" s="160"/>
      <c r="AU272" s="159"/>
      <c r="AV272" s="159"/>
      <c r="AW272" s="160"/>
      <c r="AX272" s="159"/>
      <c r="AY272" s="159"/>
      <c r="AZ272" s="621"/>
      <c r="BA272" s="159"/>
      <c r="BB272" s="159"/>
      <c r="BC272" s="160"/>
      <c r="BD272" s="159"/>
      <c r="BE272" s="159"/>
      <c r="BF272" s="160"/>
      <c r="BG272" s="159"/>
      <c r="BH272" s="159"/>
      <c r="BI272" s="621"/>
      <c r="BJ272" s="159"/>
      <c r="BK272" s="159"/>
      <c r="BL272" s="160"/>
      <c r="BM272" s="159"/>
      <c r="BN272" s="159"/>
      <c r="BO272" s="160"/>
      <c r="BP272" s="159"/>
      <c r="BQ272" s="159"/>
      <c r="BR272" s="621"/>
      <c r="BS272" s="159"/>
      <c r="BT272" s="159"/>
      <c r="BU272" s="160"/>
      <c r="BV272" s="159"/>
      <c r="BW272" s="159"/>
      <c r="BX272" s="160"/>
      <c r="BY272" s="159"/>
      <c r="BZ272" s="159"/>
      <c r="CA272" s="621"/>
      <c r="CB272" s="159"/>
      <c r="CC272" s="159"/>
      <c r="CD272" s="160"/>
      <c r="CE272" s="159"/>
      <c r="CF272" s="159"/>
      <c r="CG272" s="160"/>
      <c r="CH272" s="159"/>
      <c r="CI272" s="159"/>
      <c r="CJ272" s="621"/>
      <c r="CK272" s="159"/>
      <c r="CL272" s="159"/>
      <c r="CM272" s="160"/>
      <c r="CN272" s="159"/>
      <c r="CO272" s="159"/>
      <c r="CP272" s="160"/>
      <c r="CQ272" s="159"/>
      <c r="CR272" s="159"/>
      <c r="CS272" s="621"/>
      <c r="CT272" s="225"/>
      <c r="CU272" s="226"/>
      <c r="CV272" s="227"/>
      <c r="CW272" s="225"/>
      <c r="CX272" s="228"/>
      <c r="CY272" s="229"/>
    </row>
    <row r="273" spans="1:103" ht="15.75" customHeight="1" thickBot="1">
      <c r="A273" s="138"/>
      <c r="B273" s="162"/>
      <c r="C273" s="163"/>
      <c r="D273" s="164">
        <f t="shared" si="1568"/>
        <v>0</v>
      </c>
      <c r="E273" s="165">
        <f t="shared" si="1609"/>
        <v>0</v>
      </c>
      <c r="F273" s="166">
        <f t="shared" si="1610"/>
        <v>0</v>
      </c>
      <c r="G273" s="167"/>
      <c r="H273" s="165">
        <f t="shared" si="1611"/>
        <v>0</v>
      </c>
      <c r="I273" s="165">
        <f t="shared" si="1612"/>
        <v>0</v>
      </c>
      <c r="J273" s="166">
        <f t="shared" si="1569"/>
        <v>0</v>
      </c>
      <c r="K273" s="165">
        <f t="shared" si="1570"/>
        <v>0</v>
      </c>
      <c r="L273" s="820">
        <f t="shared" si="1613"/>
        <v>0</v>
      </c>
      <c r="M273" s="166">
        <f t="shared" si="1571"/>
        <v>0</v>
      </c>
      <c r="N273" s="164">
        <v>0</v>
      </c>
      <c r="O273" s="165">
        <v>0</v>
      </c>
      <c r="P273" s="166">
        <f t="shared" si="1572"/>
        <v>0</v>
      </c>
      <c r="Q273" s="788">
        <v>0</v>
      </c>
      <c r="R273" s="789">
        <v>0</v>
      </c>
      <c r="S273" s="166">
        <f t="shared" ref="S273" si="1634">Q273*R273</f>
        <v>0</v>
      </c>
      <c r="T273" s="200">
        <f t="shared" si="1614"/>
        <v>0</v>
      </c>
      <c r="U273" s="199">
        <f>R273</f>
        <v>0</v>
      </c>
      <c r="V273" s="201">
        <f t="shared" si="1575"/>
        <v>0</v>
      </c>
      <c r="W273" s="593">
        <f t="shared" si="1374"/>
        <v>0</v>
      </c>
      <c r="X273" s="593">
        <f t="shared" si="1375"/>
        <v>0</v>
      </c>
      <c r="Y273" s="593">
        <f t="shared" si="1376"/>
        <v>0</v>
      </c>
      <c r="Z273" s="164">
        <v>0</v>
      </c>
      <c r="AA273" s="165">
        <v>0</v>
      </c>
      <c r="AB273" s="166">
        <f t="shared" si="1576"/>
        <v>0</v>
      </c>
      <c r="AC273" s="198">
        <v>0</v>
      </c>
      <c r="AD273" s="199">
        <v>0</v>
      </c>
      <c r="AE273" s="166">
        <f t="shared" si="1577"/>
        <v>0</v>
      </c>
      <c r="AF273" s="200">
        <f t="shared" si="1615"/>
        <v>0</v>
      </c>
      <c r="AG273" s="200">
        <f>U273</f>
        <v>0</v>
      </c>
      <c r="AH273" s="201">
        <f t="shared" si="1579"/>
        <v>0</v>
      </c>
      <c r="AI273" s="164">
        <v>0</v>
      </c>
      <c r="AJ273" s="165">
        <v>0</v>
      </c>
      <c r="AK273" s="166">
        <f t="shared" si="1580"/>
        <v>0</v>
      </c>
      <c r="AL273" s="198">
        <v>0</v>
      </c>
      <c r="AM273" s="199">
        <v>0</v>
      </c>
      <c r="AN273" s="166">
        <f t="shared" si="1581"/>
        <v>0</v>
      </c>
      <c r="AO273" s="200">
        <f t="shared" si="1616"/>
        <v>0</v>
      </c>
      <c r="AP273" s="200">
        <f>AG273</f>
        <v>0</v>
      </c>
      <c r="AQ273" s="201">
        <f t="shared" si="1583"/>
        <v>0</v>
      </c>
      <c r="AR273" s="164">
        <v>0</v>
      </c>
      <c r="AS273" s="165">
        <v>0</v>
      </c>
      <c r="AT273" s="166">
        <f t="shared" si="1584"/>
        <v>0</v>
      </c>
      <c r="AU273" s="198">
        <v>0</v>
      </c>
      <c r="AV273" s="199">
        <v>0</v>
      </c>
      <c r="AW273" s="166">
        <f t="shared" si="1585"/>
        <v>0</v>
      </c>
      <c r="AX273" s="200">
        <f t="shared" si="1617"/>
        <v>0</v>
      </c>
      <c r="AY273" s="200">
        <f>AP273</f>
        <v>0</v>
      </c>
      <c r="AZ273" s="201">
        <f t="shared" si="1587"/>
        <v>0</v>
      </c>
      <c r="BA273" s="164">
        <v>0</v>
      </c>
      <c r="BB273" s="165">
        <v>0</v>
      </c>
      <c r="BC273" s="166">
        <f t="shared" ref="BC273" si="1635">BA273*BB273</f>
        <v>0</v>
      </c>
      <c r="BD273" s="198">
        <v>0</v>
      </c>
      <c r="BE273" s="199">
        <v>0</v>
      </c>
      <c r="BF273" s="166">
        <f t="shared" ref="BF273" si="1636">BD273*BE273</f>
        <v>0</v>
      </c>
      <c r="BG273" s="200">
        <f t="shared" ref="BG273" si="1637">BD273</f>
        <v>0</v>
      </c>
      <c r="BH273" s="200">
        <f t="shared" ref="BH273" si="1638">BE273</f>
        <v>0</v>
      </c>
      <c r="BI273" s="201">
        <f t="shared" ref="BI273" si="1639">BG273*BH273</f>
        <v>0</v>
      </c>
      <c r="BJ273" s="164">
        <v>0</v>
      </c>
      <c r="BK273" s="165">
        <v>0</v>
      </c>
      <c r="BL273" s="166">
        <f t="shared" ref="BL273" si="1640">BJ273*BK273</f>
        <v>0</v>
      </c>
      <c r="BM273" s="198">
        <v>0</v>
      </c>
      <c r="BN273" s="199">
        <v>0</v>
      </c>
      <c r="BO273" s="166">
        <f t="shared" ref="BO273" si="1641">BM273*BN273</f>
        <v>0</v>
      </c>
      <c r="BP273" s="200">
        <f t="shared" ref="BP273" si="1642">BM273</f>
        <v>0</v>
      </c>
      <c r="BQ273" s="200">
        <f>BH273</f>
        <v>0</v>
      </c>
      <c r="BR273" s="201">
        <f t="shared" ref="BR273" si="1643">BP273*BQ273</f>
        <v>0</v>
      </c>
      <c r="BS273" s="164">
        <v>0</v>
      </c>
      <c r="BT273" s="165">
        <v>0</v>
      </c>
      <c r="BU273" s="166">
        <f t="shared" si="1596"/>
        <v>0</v>
      </c>
      <c r="BV273" s="198">
        <v>0</v>
      </c>
      <c r="BW273" s="199">
        <v>0</v>
      </c>
      <c r="BX273" s="166">
        <f t="shared" si="1597"/>
        <v>0</v>
      </c>
      <c r="BY273" s="200">
        <f t="shared" si="1620"/>
        <v>0</v>
      </c>
      <c r="BZ273" s="200">
        <f t="shared" si="1598"/>
        <v>0</v>
      </c>
      <c r="CA273" s="201">
        <f t="shared" si="1599"/>
        <v>0</v>
      </c>
      <c r="CB273" s="164">
        <v>0</v>
      </c>
      <c r="CC273" s="165">
        <v>0</v>
      </c>
      <c r="CD273" s="166">
        <f t="shared" ref="CD273" si="1644">CB273*CC273</f>
        <v>0</v>
      </c>
      <c r="CE273" s="198">
        <v>0</v>
      </c>
      <c r="CF273" s="199">
        <v>0</v>
      </c>
      <c r="CG273" s="166">
        <f t="shared" ref="CG273" si="1645">CE273*CF273</f>
        <v>0</v>
      </c>
      <c r="CH273" s="200">
        <f t="shared" ref="CH273" si="1646">CE273</f>
        <v>0</v>
      </c>
      <c r="CI273" s="200">
        <f t="shared" ref="CI273" si="1647">CF273</f>
        <v>0</v>
      </c>
      <c r="CJ273" s="201">
        <f t="shared" ref="CJ273" si="1648">CH273*CI273</f>
        <v>0</v>
      </c>
      <c r="CK273" s="164">
        <v>0</v>
      </c>
      <c r="CL273" s="165">
        <v>0</v>
      </c>
      <c r="CM273" s="166">
        <f t="shared" ref="CM273" si="1649">CK273*CL273</f>
        <v>0</v>
      </c>
      <c r="CN273" s="198">
        <v>0</v>
      </c>
      <c r="CO273" s="199">
        <v>0</v>
      </c>
      <c r="CP273" s="166">
        <f t="shared" ref="CP273" si="1650">CN273*CO273</f>
        <v>0</v>
      </c>
      <c r="CQ273" s="200">
        <f t="shared" ref="CQ273" si="1651">CN273</f>
        <v>0</v>
      </c>
      <c r="CR273" s="200">
        <f t="shared" ref="CR273" si="1652">CO273</f>
        <v>0</v>
      </c>
      <c r="CS273" s="201">
        <f t="shared" ref="CS273" si="1653">CQ273*CR273</f>
        <v>0</v>
      </c>
      <c r="CT273" s="196"/>
      <c r="CU273" s="233">
        <f t="shared" si="1623"/>
        <v>0</v>
      </c>
      <c r="CV273" s="234">
        <f t="shared" si="1608"/>
        <v>0</v>
      </c>
      <c r="CW273" s="232"/>
      <c r="CX273" s="235"/>
      <c r="CY273" s="236"/>
    </row>
    <row r="274" spans="1:103" ht="15.75" customHeight="1" thickBot="1">
      <c r="A274" s="139"/>
      <c r="B274" s="186"/>
      <c r="C274" s="187"/>
      <c r="D274" s="183"/>
      <c r="E274" s="183"/>
      <c r="F274" s="183"/>
      <c r="G274" s="184"/>
      <c r="H274" s="183"/>
      <c r="I274" s="183"/>
      <c r="J274" s="183"/>
      <c r="K274" s="183"/>
      <c r="L274" s="791"/>
      <c r="M274" s="183"/>
      <c r="N274" s="183"/>
      <c r="O274" s="183"/>
      <c r="P274" s="183"/>
      <c r="Q274" s="791"/>
      <c r="R274" s="791"/>
      <c r="S274" s="183"/>
      <c r="T274" s="203"/>
      <c r="U274" s="203"/>
      <c r="V274" s="187"/>
      <c r="W274" s="593">
        <f t="shared" si="1374"/>
        <v>0</v>
      </c>
      <c r="X274" s="593">
        <f t="shared" si="1375"/>
        <v>0</v>
      </c>
      <c r="Y274" s="593">
        <f t="shared" si="1376"/>
        <v>0</v>
      </c>
      <c r="Z274" s="183"/>
      <c r="AA274" s="183"/>
      <c r="AB274" s="183"/>
      <c r="AC274" s="183"/>
      <c r="AD274" s="183"/>
      <c r="AE274" s="183"/>
      <c r="AF274" s="203"/>
      <c r="AG274" s="203"/>
      <c r="AH274" s="187"/>
      <c r="AI274" s="183"/>
      <c r="AJ274" s="183"/>
      <c r="AK274" s="183"/>
      <c r="AL274" s="183"/>
      <c r="AM274" s="183"/>
      <c r="AN274" s="183"/>
      <c r="AO274" s="203"/>
      <c r="AP274" s="203"/>
      <c r="AQ274" s="187"/>
      <c r="AR274" s="183"/>
      <c r="AS274" s="183"/>
      <c r="AT274" s="183"/>
      <c r="AU274" s="183"/>
      <c r="AV274" s="183"/>
      <c r="AW274" s="183"/>
      <c r="AX274" s="203"/>
      <c r="AY274" s="203"/>
      <c r="AZ274" s="187"/>
      <c r="BA274" s="183"/>
      <c r="BB274" s="183"/>
      <c r="BC274" s="183"/>
      <c r="BD274" s="183"/>
      <c r="BE274" s="183"/>
      <c r="BF274" s="183"/>
      <c r="BG274" s="203"/>
      <c r="BH274" s="203"/>
      <c r="BI274" s="187"/>
      <c r="BJ274" s="183"/>
      <c r="BK274" s="183"/>
      <c r="BL274" s="183"/>
      <c r="BM274" s="183"/>
      <c r="BN274" s="183"/>
      <c r="BO274" s="183"/>
      <c r="BP274" s="203"/>
      <c r="BQ274" s="203"/>
      <c r="BR274" s="187"/>
      <c r="BS274" s="183"/>
      <c r="BT274" s="183"/>
      <c r="BU274" s="183"/>
      <c r="BV274" s="183"/>
      <c r="BW274" s="183"/>
      <c r="BX274" s="183"/>
      <c r="BY274" s="203"/>
      <c r="BZ274" s="203"/>
      <c r="CA274" s="187"/>
      <c r="CB274" s="183"/>
      <c r="CC274" s="183"/>
      <c r="CD274" s="183"/>
      <c r="CE274" s="183"/>
      <c r="CF274" s="183"/>
      <c r="CG274" s="183"/>
      <c r="CH274" s="203"/>
      <c r="CI274" s="203"/>
      <c r="CJ274" s="187"/>
      <c r="CK274" s="183"/>
      <c r="CL274" s="183"/>
      <c r="CM274" s="183"/>
      <c r="CN274" s="183"/>
      <c r="CO274" s="183"/>
      <c r="CP274" s="183"/>
      <c r="CQ274" s="203"/>
      <c r="CR274" s="203"/>
      <c r="CS274" s="187"/>
      <c r="CT274" s="139"/>
      <c r="CU274" s="183"/>
      <c r="CV274" s="187"/>
      <c r="CW274" s="139"/>
      <c r="CX274" s="242"/>
      <c r="CY274" s="242"/>
    </row>
    <row r="275" spans="1:103" ht="15.75" customHeight="1">
      <c r="A275" s="138"/>
      <c r="B275" s="1065" t="s">
        <v>273</v>
      </c>
      <c r="C275" s="1062" t="s">
        <v>274</v>
      </c>
      <c r="D275" s="1009" t="str">
        <f>AFEstatPref</f>
        <v>Historical</v>
      </c>
      <c r="E275" s="1010"/>
      <c r="F275" s="1011"/>
      <c r="G275" s="1041" t="str">
        <f>AFEstatSlc</f>
        <v>Proposed Original</v>
      </c>
      <c r="H275" s="1015"/>
      <c r="I275" s="1015"/>
      <c r="J275" s="1042"/>
      <c r="K275" s="1020" t="s">
        <v>275</v>
      </c>
      <c r="L275" s="1020"/>
      <c r="M275" s="1039"/>
      <c r="N275" s="1009" t="str">
        <f>AFEstatPref</f>
        <v>Historical</v>
      </c>
      <c r="O275" s="1010"/>
      <c r="P275" s="1011"/>
      <c r="Q275" s="1015" t="str">
        <f>AFEstatSlc</f>
        <v>Proposed Original</v>
      </c>
      <c r="R275" s="1015"/>
      <c r="S275" s="1016"/>
      <c r="T275" s="1019" t="s">
        <v>275</v>
      </c>
      <c r="U275" s="1020"/>
      <c r="V275" s="1021"/>
      <c r="W275" s="593">
        <f t="shared" si="1374"/>
        <v>0</v>
      </c>
      <c r="X275" s="593">
        <f t="shared" si="1375"/>
        <v>0</v>
      </c>
      <c r="Y275" s="593">
        <f t="shared" si="1376"/>
        <v>0</v>
      </c>
      <c r="Z275" s="1009" t="str">
        <f>AFEstatPref</f>
        <v>Historical</v>
      </c>
      <c r="AA275" s="1010"/>
      <c r="AB275" s="1011"/>
      <c r="AC275" s="1015" t="str">
        <f>AFEstatSlc</f>
        <v>Proposed Original</v>
      </c>
      <c r="AD275" s="1015"/>
      <c r="AE275" s="1016"/>
      <c r="AF275" s="1019" t="s">
        <v>275</v>
      </c>
      <c r="AG275" s="1020"/>
      <c r="AH275" s="1021"/>
      <c r="AI275" s="1009" t="str">
        <f>AFEstatPref</f>
        <v>Historical</v>
      </c>
      <c r="AJ275" s="1010"/>
      <c r="AK275" s="1011"/>
      <c r="AL275" s="1015" t="str">
        <f>AFEstatSlc</f>
        <v>Proposed Original</v>
      </c>
      <c r="AM275" s="1015"/>
      <c r="AN275" s="1016"/>
      <c r="AO275" s="1019" t="s">
        <v>275</v>
      </c>
      <c r="AP275" s="1020"/>
      <c r="AQ275" s="1021"/>
      <c r="AR275" s="1009" t="str">
        <f>AFEstatPref</f>
        <v>Historical</v>
      </c>
      <c r="AS275" s="1010"/>
      <c r="AT275" s="1011"/>
      <c r="AU275" s="1015" t="str">
        <f>AFEstatSlc</f>
        <v>Proposed Original</v>
      </c>
      <c r="AV275" s="1015"/>
      <c r="AW275" s="1016"/>
      <c r="AX275" s="1019" t="s">
        <v>275</v>
      </c>
      <c r="AY275" s="1020"/>
      <c r="AZ275" s="1021"/>
      <c r="BA275" s="1009" t="str">
        <f>AFEstatPref</f>
        <v>Historical</v>
      </c>
      <c r="BB275" s="1010"/>
      <c r="BC275" s="1011"/>
      <c r="BD275" s="1015" t="str">
        <f>AFEstatSlc</f>
        <v>Proposed Original</v>
      </c>
      <c r="BE275" s="1015"/>
      <c r="BF275" s="1016"/>
      <c r="BG275" s="1019" t="s">
        <v>275</v>
      </c>
      <c r="BH275" s="1020"/>
      <c r="BI275" s="1021"/>
      <c r="BJ275" s="1009" t="str">
        <f>AFEstatPref</f>
        <v>Historical</v>
      </c>
      <c r="BK275" s="1010"/>
      <c r="BL275" s="1011"/>
      <c r="BM275" s="1015" t="str">
        <f>AFEstatSlc</f>
        <v>Proposed Original</v>
      </c>
      <c r="BN275" s="1015"/>
      <c r="BO275" s="1016"/>
      <c r="BP275" s="1019" t="s">
        <v>275</v>
      </c>
      <c r="BQ275" s="1020"/>
      <c r="BR275" s="1021"/>
      <c r="BS275" s="1009" t="str">
        <f>AFEstatPref</f>
        <v>Historical</v>
      </c>
      <c r="BT275" s="1010"/>
      <c r="BU275" s="1011"/>
      <c r="BV275" s="1015" t="str">
        <f>AFEstatSlc</f>
        <v>Proposed Original</v>
      </c>
      <c r="BW275" s="1015"/>
      <c r="BX275" s="1016"/>
      <c r="BY275" s="1019" t="s">
        <v>275</v>
      </c>
      <c r="BZ275" s="1020"/>
      <c r="CA275" s="1021"/>
      <c r="CB275" s="1009" t="str">
        <f>AFEstatPref</f>
        <v>Historical</v>
      </c>
      <c r="CC275" s="1010"/>
      <c r="CD275" s="1011"/>
      <c r="CE275" s="1015" t="str">
        <f>AFEstatSlc</f>
        <v>Proposed Original</v>
      </c>
      <c r="CF275" s="1015"/>
      <c r="CG275" s="1016"/>
      <c r="CH275" s="1019" t="s">
        <v>275</v>
      </c>
      <c r="CI275" s="1020"/>
      <c r="CJ275" s="1021"/>
      <c r="CK275" s="1009" t="str">
        <f>AFEstatPref</f>
        <v>Historical</v>
      </c>
      <c r="CL275" s="1010"/>
      <c r="CM275" s="1011"/>
      <c r="CN275" s="1015" t="str">
        <f>AFEstatSlc</f>
        <v>Proposed Original</v>
      </c>
      <c r="CO275" s="1015"/>
      <c r="CP275" s="1016"/>
      <c r="CQ275" s="1019" t="s">
        <v>275</v>
      </c>
      <c r="CR275" s="1020"/>
      <c r="CS275" s="1021"/>
      <c r="CT275" s="214"/>
      <c r="CU275" s="1051" t="s">
        <v>276</v>
      </c>
      <c r="CV275" s="1052"/>
      <c r="CW275" s="214"/>
      <c r="CX275" s="1058" t="s">
        <v>277</v>
      </c>
      <c r="CY275" s="1055" t="s">
        <v>278</v>
      </c>
    </row>
    <row r="276" spans="1:103" ht="15.75" customHeight="1" thickBot="1">
      <c r="A276" s="139"/>
      <c r="B276" s="1059"/>
      <c r="C276" s="1063"/>
      <c r="D276" s="1012"/>
      <c r="E276" s="1013"/>
      <c r="F276" s="1014"/>
      <c r="G276" s="1043"/>
      <c r="H276" s="1017"/>
      <c r="I276" s="1017"/>
      <c r="J276" s="1044"/>
      <c r="K276" s="1023"/>
      <c r="L276" s="1023"/>
      <c r="M276" s="1040"/>
      <c r="N276" s="1012"/>
      <c r="O276" s="1013"/>
      <c r="P276" s="1014"/>
      <c r="Q276" s="1017"/>
      <c r="R276" s="1017"/>
      <c r="S276" s="1018"/>
      <c r="T276" s="1022"/>
      <c r="U276" s="1023"/>
      <c r="V276" s="1024"/>
      <c r="W276" s="593">
        <f t="shared" si="1374"/>
        <v>0</v>
      </c>
      <c r="X276" s="593">
        <f t="shared" si="1375"/>
        <v>0</v>
      </c>
      <c r="Y276" s="593">
        <f t="shared" si="1376"/>
        <v>0</v>
      </c>
      <c r="Z276" s="1012"/>
      <c r="AA276" s="1013"/>
      <c r="AB276" s="1014"/>
      <c r="AC276" s="1017"/>
      <c r="AD276" s="1017"/>
      <c r="AE276" s="1018"/>
      <c r="AF276" s="1022"/>
      <c r="AG276" s="1023"/>
      <c r="AH276" s="1024"/>
      <c r="AI276" s="1012"/>
      <c r="AJ276" s="1013"/>
      <c r="AK276" s="1014"/>
      <c r="AL276" s="1017"/>
      <c r="AM276" s="1017"/>
      <c r="AN276" s="1018"/>
      <c r="AO276" s="1022"/>
      <c r="AP276" s="1023"/>
      <c r="AQ276" s="1024"/>
      <c r="AR276" s="1012"/>
      <c r="AS276" s="1013"/>
      <c r="AT276" s="1014"/>
      <c r="AU276" s="1017"/>
      <c r="AV276" s="1017"/>
      <c r="AW276" s="1018"/>
      <c r="AX276" s="1022"/>
      <c r="AY276" s="1023"/>
      <c r="AZ276" s="1024"/>
      <c r="BA276" s="1012"/>
      <c r="BB276" s="1013"/>
      <c r="BC276" s="1014"/>
      <c r="BD276" s="1017"/>
      <c r="BE276" s="1017"/>
      <c r="BF276" s="1018"/>
      <c r="BG276" s="1022"/>
      <c r="BH276" s="1023"/>
      <c r="BI276" s="1024"/>
      <c r="BJ276" s="1012"/>
      <c r="BK276" s="1013"/>
      <c r="BL276" s="1014"/>
      <c r="BM276" s="1017"/>
      <c r="BN276" s="1017"/>
      <c r="BO276" s="1018"/>
      <c r="BP276" s="1022"/>
      <c r="BQ276" s="1023"/>
      <c r="BR276" s="1024"/>
      <c r="BS276" s="1012"/>
      <c r="BT276" s="1013"/>
      <c r="BU276" s="1014"/>
      <c r="BV276" s="1017"/>
      <c r="BW276" s="1017"/>
      <c r="BX276" s="1018"/>
      <c r="BY276" s="1022"/>
      <c r="BZ276" s="1023"/>
      <c r="CA276" s="1024"/>
      <c r="CB276" s="1012"/>
      <c r="CC276" s="1013"/>
      <c r="CD276" s="1014"/>
      <c r="CE276" s="1017"/>
      <c r="CF276" s="1017"/>
      <c r="CG276" s="1018"/>
      <c r="CH276" s="1022"/>
      <c r="CI276" s="1023"/>
      <c r="CJ276" s="1024"/>
      <c r="CK276" s="1012"/>
      <c r="CL276" s="1013"/>
      <c r="CM276" s="1014"/>
      <c r="CN276" s="1017"/>
      <c r="CO276" s="1017"/>
      <c r="CP276" s="1018"/>
      <c r="CQ276" s="1022"/>
      <c r="CR276" s="1023"/>
      <c r="CS276" s="1024"/>
      <c r="CT276" s="139"/>
      <c r="CU276" s="215" t="s">
        <v>279</v>
      </c>
      <c r="CV276" s="216" t="s">
        <v>280</v>
      </c>
      <c r="CW276" s="139"/>
      <c r="CX276" s="1059"/>
      <c r="CY276" s="1056"/>
    </row>
    <row r="277" spans="1:103" ht="15.75" customHeight="1">
      <c r="A277" s="138"/>
      <c r="B277" s="144">
        <v>25</v>
      </c>
      <c r="C277" s="150" t="s">
        <v>309</v>
      </c>
      <c r="D277" s="151" t="s">
        <v>283</v>
      </c>
      <c r="E277" s="152" t="s">
        <v>284</v>
      </c>
      <c r="F277" s="153">
        <f>SUM(F278:F278)</f>
        <v>0</v>
      </c>
      <c r="G277" s="154" t="s">
        <v>285</v>
      </c>
      <c r="H277" s="152" t="s">
        <v>283</v>
      </c>
      <c r="I277" s="152" t="s">
        <v>284</v>
      </c>
      <c r="J277" s="153">
        <f>SUM(J278:J278)</f>
        <v>0</v>
      </c>
      <c r="K277" s="151" t="s">
        <v>283</v>
      </c>
      <c r="L277" s="787" t="s">
        <v>284</v>
      </c>
      <c r="M277" s="153">
        <f>SUM(M278:M278)</f>
        <v>0</v>
      </c>
      <c r="N277" s="151" t="s">
        <v>283</v>
      </c>
      <c r="O277" s="152" t="s">
        <v>284</v>
      </c>
      <c r="P277" s="153">
        <f>SUM(P278:P278)</f>
        <v>0</v>
      </c>
      <c r="Q277" s="787" t="s">
        <v>283</v>
      </c>
      <c r="R277" s="787" t="s">
        <v>284</v>
      </c>
      <c r="S277" s="153">
        <f>SUM(S278:S278)</f>
        <v>0</v>
      </c>
      <c r="T277" s="204" t="s">
        <v>283</v>
      </c>
      <c r="U277" s="205" t="s">
        <v>284</v>
      </c>
      <c r="V277" s="153">
        <f>SUM(V278:V278)</f>
        <v>0</v>
      </c>
      <c r="W277" s="593">
        <f t="shared" si="1374"/>
        <v>0</v>
      </c>
      <c r="X277" s="593">
        <f t="shared" si="1375"/>
        <v>0</v>
      </c>
      <c r="Y277" s="593">
        <f t="shared" si="1376"/>
        <v>0</v>
      </c>
      <c r="Z277" s="151" t="s">
        <v>283</v>
      </c>
      <c r="AA277" s="152" t="s">
        <v>284</v>
      </c>
      <c r="AB277" s="153">
        <f>SUM(AB278:AB278)</f>
        <v>0</v>
      </c>
      <c r="AC277" s="152" t="s">
        <v>283</v>
      </c>
      <c r="AD277" s="152" t="s">
        <v>284</v>
      </c>
      <c r="AE277" s="153">
        <f>SUM(AE278:AE278)</f>
        <v>0</v>
      </c>
      <c r="AF277" s="204" t="s">
        <v>283</v>
      </c>
      <c r="AG277" s="205" t="s">
        <v>284</v>
      </c>
      <c r="AH277" s="153">
        <f>SUM(AH278:AH278)</f>
        <v>0</v>
      </c>
      <c r="AI277" s="151" t="s">
        <v>283</v>
      </c>
      <c r="AJ277" s="152" t="s">
        <v>284</v>
      </c>
      <c r="AK277" s="153">
        <f>SUM(AK278:AK278)</f>
        <v>0</v>
      </c>
      <c r="AL277" s="152" t="s">
        <v>283</v>
      </c>
      <c r="AM277" s="152" t="s">
        <v>284</v>
      </c>
      <c r="AN277" s="153">
        <f>SUM(AN278:AN278)</f>
        <v>0</v>
      </c>
      <c r="AO277" s="204" t="s">
        <v>283</v>
      </c>
      <c r="AP277" s="205" t="s">
        <v>284</v>
      </c>
      <c r="AQ277" s="153">
        <f>SUM(AQ278:AQ278)</f>
        <v>0</v>
      </c>
      <c r="AR277" s="151" t="s">
        <v>283</v>
      </c>
      <c r="AS277" s="152" t="s">
        <v>284</v>
      </c>
      <c r="AT277" s="153">
        <f>SUM(AT278:AT278)</f>
        <v>0</v>
      </c>
      <c r="AU277" s="152" t="s">
        <v>283</v>
      </c>
      <c r="AV277" s="152" t="s">
        <v>284</v>
      </c>
      <c r="AW277" s="153">
        <f>SUM(AW278:AW278)</f>
        <v>0</v>
      </c>
      <c r="AX277" s="204" t="s">
        <v>283</v>
      </c>
      <c r="AY277" s="205" t="s">
        <v>284</v>
      </c>
      <c r="AZ277" s="153">
        <f>SUM(AZ278:AZ278)</f>
        <v>0</v>
      </c>
      <c r="BA277" s="151" t="s">
        <v>283</v>
      </c>
      <c r="BB277" s="152" t="s">
        <v>284</v>
      </c>
      <c r="BC277" s="153">
        <f>SUM(BC278:BC278)</f>
        <v>0</v>
      </c>
      <c r="BD277" s="152" t="s">
        <v>283</v>
      </c>
      <c r="BE277" s="152" t="s">
        <v>284</v>
      </c>
      <c r="BF277" s="153">
        <f>SUM(BF278:BF278)</f>
        <v>0</v>
      </c>
      <c r="BG277" s="204" t="s">
        <v>283</v>
      </c>
      <c r="BH277" s="205" t="s">
        <v>284</v>
      </c>
      <c r="BI277" s="153">
        <f>SUM(BI278:BI278)</f>
        <v>0</v>
      </c>
      <c r="BJ277" s="151" t="s">
        <v>283</v>
      </c>
      <c r="BK277" s="152" t="s">
        <v>284</v>
      </c>
      <c r="BL277" s="153">
        <f>SUM(BL278:BL278)</f>
        <v>0</v>
      </c>
      <c r="BM277" s="152" t="s">
        <v>283</v>
      </c>
      <c r="BN277" s="152" t="s">
        <v>284</v>
      </c>
      <c r="BO277" s="153">
        <f>SUM(BO278:BO278)</f>
        <v>0</v>
      </c>
      <c r="BP277" s="204" t="s">
        <v>283</v>
      </c>
      <c r="BQ277" s="205" t="s">
        <v>284</v>
      </c>
      <c r="BR277" s="153">
        <f>SUM(BR278:BR278)</f>
        <v>0</v>
      </c>
      <c r="BS277" s="151" t="s">
        <v>283</v>
      </c>
      <c r="BT277" s="152" t="s">
        <v>284</v>
      </c>
      <c r="BU277" s="153">
        <f>SUM(BU278:BU278)</f>
        <v>0</v>
      </c>
      <c r="BV277" s="152" t="s">
        <v>283</v>
      </c>
      <c r="BW277" s="152" t="s">
        <v>284</v>
      </c>
      <c r="BX277" s="153">
        <f>SUM(BX278:BX278)</f>
        <v>0</v>
      </c>
      <c r="BY277" s="204" t="s">
        <v>283</v>
      </c>
      <c r="BZ277" s="205" t="s">
        <v>284</v>
      </c>
      <c r="CA277" s="153">
        <f>SUM(CA278:CA278)</f>
        <v>0</v>
      </c>
      <c r="CB277" s="151" t="s">
        <v>283</v>
      </c>
      <c r="CC277" s="152" t="s">
        <v>284</v>
      </c>
      <c r="CD277" s="153">
        <f>SUM(CD278:CD278)</f>
        <v>0</v>
      </c>
      <c r="CE277" s="152" t="s">
        <v>283</v>
      </c>
      <c r="CF277" s="152" t="s">
        <v>284</v>
      </c>
      <c r="CG277" s="153">
        <f>SUM(CG278:CG278)</f>
        <v>0</v>
      </c>
      <c r="CH277" s="204" t="s">
        <v>283</v>
      </c>
      <c r="CI277" s="205" t="s">
        <v>284</v>
      </c>
      <c r="CJ277" s="153">
        <f>SUM(CJ278:CJ278)</f>
        <v>0</v>
      </c>
      <c r="CK277" s="151" t="s">
        <v>283</v>
      </c>
      <c r="CL277" s="152" t="s">
        <v>284</v>
      </c>
      <c r="CM277" s="153">
        <f>SUM(CM278:CM278)</f>
        <v>0</v>
      </c>
      <c r="CN277" s="152" t="s">
        <v>283</v>
      </c>
      <c r="CO277" s="152" t="s">
        <v>284</v>
      </c>
      <c r="CP277" s="153">
        <f>SUM(CP278:CP278)</f>
        <v>0</v>
      </c>
      <c r="CQ277" s="204" t="s">
        <v>283</v>
      </c>
      <c r="CR277" s="205" t="s">
        <v>284</v>
      </c>
      <c r="CS277" s="153">
        <f>SUM(CS278:CS278)</f>
        <v>0</v>
      </c>
      <c r="CT277" s="196"/>
      <c r="CU277" s="221"/>
      <c r="CV277" s="243"/>
      <c r="CW277" s="196"/>
      <c r="CX277" s="244"/>
      <c r="CY277" s="245"/>
    </row>
    <row r="278" spans="1:103" ht="15.75" customHeight="1" thickBot="1">
      <c r="A278" s="138"/>
      <c r="B278" s="162"/>
      <c r="C278" s="163"/>
      <c r="D278" s="164">
        <f t="shared" ref="D278" si="1654">N278+Z278+AI278+AR278+BS278</f>
        <v>0</v>
      </c>
      <c r="E278" s="165">
        <f t="shared" ref="E278" si="1655">IFERROR(F278/D278,)</f>
        <v>0</v>
      </c>
      <c r="F278" s="166">
        <f t="shared" ref="F278" si="1656">P278+AB278+AK278+AT278+BU278</f>
        <v>0</v>
      </c>
      <c r="G278" s="167"/>
      <c r="H278" s="165">
        <f t="shared" ref="H278" si="1657">Q278+AC278+AL278+AU278+BV278</f>
        <v>0</v>
      </c>
      <c r="I278" s="165">
        <f t="shared" ref="I278" si="1658">IFERROR(J278/H278,)</f>
        <v>0</v>
      </c>
      <c r="J278" s="166">
        <f t="shared" ref="J278" si="1659">S278+AE278+AN278+AW278+BX278</f>
        <v>0</v>
      </c>
      <c r="K278" s="165">
        <f t="shared" ref="K278" si="1660">T278+AF278+AO278+AX278+BY278</f>
        <v>0</v>
      </c>
      <c r="L278" s="820">
        <f t="shared" ref="L278" si="1661">IFERROR(M278/K278,)</f>
        <v>0</v>
      </c>
      <c r="M278" s="166">
        <f t="shared" ref="M278" si="1662">V278+AH278+AQ278+AZ278+CA278</f>
        <v>0</v>
      </c>
      <c r="N278" s="164">
        <v>0</v>
      </c>
      <c r="O278" s="165">
        <v>0</v>
      </c>
      <c r="P278" s="166">
        <f t="shared" ref="P278" si="1663">N278*O278</f>
        <v>0</v>
      </c>
      <c r="Q278" s="788">
        <v>0</v>
      </c>
      <c r="R278" s="789">
        <v>0</v>
      </c>
      <c r="S278" s="166">
        <f t="shared" ref="S278" si="1664">Q278*R278</f>
        <v>0</v>
      </c>
      <c r="T278" s="200">
        <f t="shared" ref="T278" si="1665">Q278</f>
        <v>0</v>
      </c>
      <c r="U278" s="200">
        <f t="shared" ref="U278" si="1666">R278</f>
        <v>0</v>
      </c>
      <c r="V278" s="201">
        <f t="shared" ref="V278" si="1667">T278*U278</f>
        <v>0</v>
      </c>
      <c r="W278" s="593">
        <f t="shared" si="1374"/>
        <v>0</v>
      </c>
      <c r="X278" s="593">
        <f t="shared" si="1375"/>
        <v>0</v>
      </c>
      <c r="Y278" s="593">
        <f t="shared" si="1376"/>
        <v>0</v>
      </c>
      <c r="Z278" s="164">
        <v>0</v>
      </c>
      <c r="AA278" s="165">
        <v>0</v>
      </c>
      <c r="AB278" s="166">
        <f t="shared" ref="AB278" si="1668">Z278*AA278</f>
        <v>0</v>
      </c>
      <c r="AC278" s="198">
        <v>0</v>
      </c>
      <c r="AD278" s="199">
        <v>0</v>
      </c>
      <c r="AE278" s="166">
        <f t="shared" ref="AE278" si="1669">AC278*AD278</f>
        <v>0</v>
      </c>
      <c r="AF278" s="200">
        <f t="shared" ref="AF278" si="1670">AC278</f>
        <v>0</v>
      </c>
      <c r="AG278" s="200">
        <f>U278</f>
        <v>0</v>
      </c>
      <c r="AH278" s="201">
        <f t="shared" ref="AH278" si="1671">AF278*AG278</f>
        <v>0</v>
      </c>
      <c r="AI278" s="164">
        <v>0</v>
      </c>
      <c r="AJ278" s="165">
        <v>0</v>
      </c>
      <c r="AK278" s="166">
        <f t="shared" ref="AK278" si="1672">AI278*AJ278</f>
        <v>0</v>
      </c>
      <c r="AL278" s="198">
        <v>0</v>
      </c>
      <c r="AM278" s="199">
        <v>0</v>
      </c>
      <c r="AN278" s="166">
        <f t="shared" ref="AN278" si="1673">AL278*AM278</f>
        <v>0</v>
      </c>
      <c r="AO278" s="200">
        <f t="shared" ref="AO278" si="1674">AL278</f>
        <v>0</v>
      </c>
      <c r="AP278" s="200">
        <f>AG278</f>
        <v>0</v>
      </c>
      <c r="AQ278" s="201">
        <f t="shared" ref="AQ278" si="1675">AO278*AP278</f>
        <v>0</v>
      </c>
      <c r="AR278" s="164">
        <v>0</v>
      </c>
      <c r="AS278" s="165">
        <v>0</v>
      </c>
      <c r="AT278" s="166">
        <f t="shared" ref="AT278" si="1676">AR278*AS278</f>
        <v>0</v>
      </c>
      <c r="AU278" s="198">
        <v>0</v>
      </c>
      <c r="AV278" s="199">
        <v>0</v>
      </c>
      <c r="AW278" s="166">
        <f t="shared" ref="AW278" si="1677">AU278*AV278</f>
        <v>0</v>
      </c>
      <c r="AX278" s="200">
        <f t="shared" ref="AX278" si="1678">AU278</f>
        <v>0</v>
      </c>
      <c r="AY278" s="200">
        <f>AP278</f>
        <v>0</v>
      </c>
      <c r="AZ278" s="201">
        <f t="shared" ref="AZ278" si="1679">AX278*AY278</f>
        <v>0</v>
      </c>
      <c r="BA278" s="164">
        <v>0</v>
      </c>
      <c r="BB278" s="165">
        <v>0</v>
      </c>
      <c r="BC278" s="166">
        <f t="shared" ref="BC278" si="1680">BA278*BB278</f>
        <v>0</v>
      </c>
      <c r="BD278" s="198">
        <v>0</v>
      </c>
      <c r="BE278" s="199">
        <v>0</v>
      </c>
      <c r="BF278" s="166">
        <f t="shared" ref="BF278" si="1681">BD278*BE278</f>
        <v>0</v>
      </c>
      <c r="BG278" s="200">
        <f t="shared" ref="BG278" si="1682">BD278</f>
        <v>0</v>
      </c>
      <c r="BH278" s="200">
        <f t="shared" ref="BH278" si="1683">BE278</f>
        <v>0</v>
      </c>
      <c r="BI278" s="201">
        <f t="shared" ref="BI278" si="1684">BG278*BH278</f>
        <v>0</v>
      </c>
      <c r="BJ278" s="164">
        <v>0</v>
      </c>
      <c r="BK278" s="165">
        <v>0</v>
      </c>
      <c r="BL278" s="166">
        <f t="shared" ref="BL278" si="1685">BJ278*BK278</f>
        <v>0</v>
      </c>
      <c r="BM278" s="198">
        <v>0</v>
      </c>
      <c r="BN278" s="199">
        <v>0</v>
      </c>
      <c r="BO278" s="166">
        <f t="shared" ref="BO278" si="1686">BM278*BN278</f>
        <v>0</v>
      </c>
      <c r="BP278" s="200">
        <f t="shared" ref="BP278" si="1687">BM278</f>
        <v>0</v>
      </c>
      <c r="BQ278" s="200">
        <f>BH278</f>
        <v>0</v>
      </c>
      <c r="BR278" s="201">
        <f t="shared" ref="BR278" si="1688">BP278*BQ278</f>
        <v>0</v>
      </c>
      <c r="BS278" s="164">
        <v>0</v>
      </c>
      <c r="BT278" s="165">
        <v>0</v>
      </c>
      <c r="BU278" s="166">
        <f t="shared" ref="BU278" si="1689">BS278*BT278</f>
        <v>0</v>
      </c>
      <c r="BV278" s="198">
        <v>0</v>
      </c>
      <c r="BW278" s="199">
        <v>0</v>
      </c>
      <c r="BX278" s="166">
        <f t="shared" ref="BX278" si="1690">BV278*BW278</f>
        <v>0</v>
      </c>
      <c r="BY278" s="200">
        <f t="shared" ref="BY278" si="1691">BV278</f>
        <v>0</v>
      </c>
      <c r="BZ278" s="200">
        <f t="shared" ref="BZ278" si="1692">BW278</f>
        <v>0</v>
      </c>
      <c r="CA278" s="201">
        <f t="shared" ref="CA278" si="1693">BY278*BZ278</f>
        <v>0</v>
      </c>
      <c r="CB278" s="164">
        <v>0</v>
      </c>
      <c r="CC278" s="165">
        <v>0</v>
      </c>
      <c r="CD278" s="166">
        <f t="shared" ref="CD278" si="1694">CB278*CC278</f>
        <v>0</v>
      </c>
      <c r="CE278" s="198">
        <v>0</v>
      </c>
      <c r="CF278" s="199">
        <v>0</v>
      </c>
      <c r="CG278" s="166">
        <f t="shared" ref="CG278" si="1695">CE278*CF278</f>
        <v>0</v>
      </c>
      <c r="CH278" s="200">
        <f t="shared" ref="CH278" si="1696">CE278</f>
        <v>0</v>
      </c>
      <c r="CI278" s="200">
        <f t="shared" ref="CI278" si="1697">CF278</f>
        <v>0</v>
      </c>
      <c r="CJ278" s="201">
        <f t="shared" ref="CJ278" si="1698">CH278*CI278</f>
        <v>0</v>
      </c>
      <c r="CK278" s="164">
        <v>0</v>
      </c>
      <c r="CL278" s="165">
        <v>0</v>
      </c>
      <c r="CM278" s="166">
        <f t="shared" ref="CM278" si="1699">CK278*CL278</f>
        <v>0</v>
      </c>
      <c r="CN278" s="198">
        <v>0</v>
      </c>
      <c r="CO278" s="199">
        <v>0</v>
      </c>
      <c r="CP278" s="166">
        <f t="shared" ref="CP278" si="1700">CN278*CO278</f>
        <v>0</v>
      </c>
      <c r="CQ278" s="200">
        <f t="shared" ref="CQ278" si="1701">CN278</f>
        <v>0</v>
      </c>
      <c r="CR278" s="200">
        <f t="shared" ref="CR278" si="1702">CO278</f>
        <v>0</v>
      </c>
      <c r="CS278" s="201">
        <f t="shared" ref="CS278" si="1703">CQ278*CR278</f>
        <v>0</v>
      </c>
      <c r="CT278" s="211"/>
      <c r="CU278" s="233">
        <f t="shared" ref="CU278" si="1704">K278-H278</f>
        <v>0</v>
      </c>
      <c r="CV278" s="234">
        <f t="shared" ref="CV278" si="1705">L278-I278</f>
        <v>0</v>
      </c>
      <c r="CW278" s="232"/>
      <c r="CX278" s="235"/>
      <c r="CY278" s="236"/>
    </row>
    <row r="279" spans="1:103" ht="15.75" customHeight="1" thickBot="1">
      <c r="A279" s="139"/>
      <c r="B279" s="186"/>
      <c r="C279" s="187"/>
      <c r="D279" s="183"/>
      <c r="E279" s="183"/>
      <c r="F279" s="183"/>
      <c r="G279" s="184"/>
      <c r="H279" s="183"/>
      <c r="I279" s="183"/>
      <c r="J279" s="183"/>
      <c r="K279" s="183"/>
      <c r="L279" s="791"/>
      <c r="M279" s="183"/>
      <c r="N279" s="183"/>
      <c r="O279" s="183"/>
      <c r="P279" s="183"/>
      <c r="Q279" s="791"/>
      <c r="R279" s="791"/>
      <c r="S279" s="183"/>
      <c r="T279" s="203"/>
      <c r="U279" s="203"/>
      <c r="V279" s="187"/>
      <c r="W279" s="593">
        <f t="shared" ref="W279:W347" si="1706">IFERROR(T279-Q279,0)</f>
        <v>0</v>
      </c>
      <c r="X279" s="593">
        <f t="shared" ref="X279:X347" si="1707">IFERROR(U279-R279,0)</f>
        <v>0</v>
      </c>
      <c r="Y279" s="593">
        <f t="shared" ref="Y279:Y347" si="1708">IFERROR(V279-S279,0)</f>
        <v>0</v>
      </c>
      <c r="Z279" s="183"/>
      <c r="AA279" s="183"/>
      <c r="AB279" s="183"/>
      <c r="AC279" s="183"/>
      <c r="AD279" s="183"/>
      <c r="AE279" s="183"/>
      <c r="AF279" s="203"/>
      <c r="AG279" s="203"/>
      <c r="AH279" s="187"/>
      <c r="AI279" s="183"/>
      <c r="AJ279" s="183"/>
      <c r="AK279" s="183"/>
      <c r="AL279" s="183"/>
      <c r="AM279" s="183"/>
      <c r="AN279" s="183"/>
      <c r="AO279" s="203"/>
      <c r="AP279" s="203"/>
      <c r="AQ279" s="187"/>
      <c r="AR279" s="183"/>
      <c r="AS279" s="183"/>
      <c r="AT279" s="183"/>
      <c r="AU279" s="183"/>
      <c r="AV279" s="183"/>
      <c r="AW279" s="183"/>
      <c r="AX279" s="203"/>
      <c r="AY279" s="203"/>
      <c r="AZ279" s="187"/>
      <c r="BA279" s="183"/>
      <c r="BB279" s="183"/>
      <c r="BC279" s="183"/>
      <c r="BD279" s="183"/>
      <c r="BE279" s="183"/>
      <c r="BF279" s="183"/>
      <c r="BG279" s="203"/>
      <c r="BH279" s="203"/>
      <c r="BI279" s="187"/>
      <c r="BJ279" s="183"/>
      <c r="BK279" s="183"/>
      <c r="BL279" s="183"/>
      <c r="BM279" s="183"/>
      <c r="BN279" s="183"/>
      <c r="BO279" s="183"/>
      <c r="BP279" s="203"/>
      <c r="BQ279" s="203"/>
      <c r="BR279" s="187"/>
      <c r="BS279" s="183"/>
      <c r="BT279" s="183"/>
      <c r="BU279" s="183"/>
      <c r="BV279" s="183"/>
      <c r="BW279" s="183"/>
      <c r="BX279" s="183"/>
      <c r="BY279" s="203"/>
      <c r="BZ279" s="203"/>
      <c r="CA279" s="187"/>
      <c r="CB279" s="183"/>
      <c r="CC279" s="183"/>
      <c r="CD279" s="183"/>
      <c r="CE279" s="183"/>
      <c r="CF279" s="183"/>
      <c r="CG279" s="183"/>
      <c r="CH279" s="203"/>
      <c r="CI279" s="203"/>
      <c r="CJ279" s="187"/>
      <c r="CK279" s="183"/>
      <c r="CL279" s="183"/>
      <c r="CM279" s="183"/>
      <c r="CN279" s="183"/>
      <c r="CO279" s="183"/>
      <c r="CP279" s="183"/>
      <c r="CQ279" s="203"/>
      <c r="CR279" s="203"/>
      <c r="CS279" s="187"/>
      <c r="CT279" s="139"/>
      <c r="CU279" s="183"/>
      <c r="CV279" s="187"/>
      <c r="CW279" s="139"/>
      <c r="CX279" s="242"/>
      <c r="CY279" s="242"/>
    </row>
    <row r="280" spans="1:103" ht="15.75" customHeight="1">
      <c r="A280" s="138"/>
      <c r="B280" s="1065" t="s">
        <v>273</v>
      </c>
      <c r="C280" s="1062" t="s">
        <v>274</v>
      </c>
      <c r="D280" s="1009" t="str">
        <f>AFEstatPref</f>
        <v>Historical</v>
      </c>
      <c r="E280" s="1010"/>
      <c r="F280" s="1011"/>
      <c r="G280" s="1041" t="str">
        <f>AFEstatSlc</f>
        <v>Proposed Original</v>
      </c>
      <c r="H280" s="1015"/>
      <c r="I280" s="1015"/>
      <c r="J280" s="1042"/>
      <c r="K280" s="1020" t="s">
        <v>275</v>
      </c>
      <c r="L280" s="1020"/>
      <c r="M280" s="1039"/>
      <c r="N280" s="1009" t="str">
        <f>AFEstatPref</f>
        <v>Historical</v>
      </c>
      <c r="O280" s="1010"/>
      <c r="P280" s="1011"/>
      <c r="Q280" s="1015" t="str">
        <f>AFEstatSlc</f>
        <v>Proposed Original</v>
      </c>
      <c r="R280" s="1015"/>
      <c r="S280" s="1016"/>
      <c r="T280" s="1019" t="s">
        <v>275</v>
      </c>
      <c r="U280" s="1020"/>
      <c r="V280" s="1021"/>
      <c r="W280" s="593">
        <f t="shared" si="1706"/>
        <v>0</v>
      </c>
      <c r="X280" s="593">
        <f t="shared" si="1707"/>
        <v>0</v>
      </c>
      <c r="Y280" s="593">
        <f t="shared" si="1708"/>
        <v>0</v>
      </c>
      <c r="Z280" s="1009" t="str">
        <f>AFEstatPref</f>
        <v>Historical</v>
      </c>
      <c r="AA280" s="1010"/>
      <c r="AB280" s="1011"/>
      <c r="AC280" s="1015" t="str">
        <f>AFEstatSlc</f>
        <v>Proposed Original</v>
      </c>
      <c r="AD280" s="1015"/>
      <c r="AE280" s="1016"/>
      <c r="AF280" s="1019" t="s">
        <v>275</v>
      </c>
      <c r="AG280" s="1020"/>
      <c r="AH280" s="1021"/>
      <c r="AI280" s="1009" t="str">
        <f>AFEstatPref</f>
        <v>Historical</v>
      </c>
      <c r="AJ280" s="1010"/>
      <c r="AK280" s="1011"/>
      <c r="AL280" s="1015" t="str">
        <f>AFEstatSlc</f>
        <v>Proposed Original</v>
      </c>
      <c r="AM280" s="1015"/>
      <c r="AN280" s="1016"/>
      <c r="AO280" s="1019" t="s">
        <v>275</v>
      </c>
      <c r="AP280" s="1020"/>
      <c r="AQ280" s="1021"/>
      <c r="AR280" s="1009" t="str">
        <f>AFEstatPref</f>
        <v>Historical</v>
      </c>
      <c r="AS280" s="1010"/>
      <c r="AT280" s="1011"/>
      <c r="AU280" s="1015" t="str">
        <f>AFEstatSlc</f>
        <v>Proposed Original</v>
      </c>
      <c r="AV280" s="1015"/>
      <c r="AW280" s="1016"/>
      <c r="AX280" s="1019" t="s">
        <v>275</v>
      </c>
      <c r="AY280" s="1020"/>
      <c r="AZ280" s="1021"/>
      <c r="BA280" s="1009" t="str">
        <f>AFEstatPref</f>
        <v>Historical</v>
      </c>
      <c r="BB280" s="1010"/>
      <c r="BC280" s="1011"/>
      <c r="BD280" s="1015" t="str">
        <f>AFEstatSlc</f>
        <v>Proposed Original</v>
      </c>
      <c r="BE280" s="1015"/>
      <c r="BF280" s="1016"/>
      <c r="BG280" s="1019" t="s">
        <v>275</v>
      </c>
      <c r="BH280" s="1020"/>
      <c r="BI280" s="1021"/>
      <c r="BJ280" s="1009" t="str">
        <f>AFEstatPref</f>
        <v>Historical</v>
      </c>
      <c r="BK280" s="1010"/>
      <c r="BL280" s="1011"/>
      <c r="BM280" s="1015" t="str">
        <f>AFEstatSlc</f>
        <v>Proposed Original</v>
      </c>
      <c r="BN280" s="1015"/>
      <c r="BO280" s="1016"/>
      <c r="BP280" s="1019" t="s">
        <v>275</v>
      </c>
      <c r="BQ280" s="1020"/>
      <c r="BR280" s="1021"/>
      <c r="BS280" s="1009" t="str">
        <f>AFEstatPref</f>
        <v>Historical</v>
      </c>
      <c r="BT280" s="1010"/>
      <c r="BU280" s="1011"/>
      <c r="BV280" s="1015" t="str">
        <f>AFEstatSlc</f>
        <v>Proposed Original</v>
      </c>
      <c r="BW280" s="1015"/>
      <c r="BX280" s="1016"/>
      <c r="BY280" s="1019" t="s">
        <v>275</v>
      </c>
      <c r="BZ280" s="1020"/>
      <c r="CA280" s="1021"/>
      <c r="CB280" s="1009" t="str">
        <f>AFEstatPref</f>
        <v>Historical</v>
      </c>
      <c r="CC280" s="1010"/>
      <c r="CD280" s="1011"/>
      <c r="CE280" s="1015" t="str">
        <f>AFEstatSlc</f>
        <v>Proposed Original</v>
      </c>
      <c r="CF280" s="1015"/>
      <c r="CG280" s="1016"/>
      <c r="CH280" s="1019" t="s">
        <v>275</v>
      </c>
      <c r="CI280" s="1020"/>
      <c r="CJ280" s="1021"/>
      <c r="CK280" s="1009" t="str">
        <f>AFEstatPref</f>
        <v>Historical</v>
      </c>
      <c r="CL280" s="1010"/>
      <c r="CM280" s="1011"/>
      <c r="CN280" s="1015" t="str">
        <f>AFEstatSlc</f>
        <v>Proposed Original</v>
      </c>
      <c r="CO280" s="1015"/>
      <c r="CP280" s="1016"/>
      <c r="CQ280" s="1019" t="s">
        <v>275</v>
      </c>
      <c r="CR280" s="1020"/>
      <c r="CS280" s="1021"/>
      <c r="CT280" s="214"/>
      <c r="CU280" s="1051" t="s">
        <v>276</v>
      </c>
      <c r="CV280" s="1052"/>
      <c r="CW280" s="214"/>
      <c r="CX280" s="1058" t="s">
        <v>277</v>
      </c>
      <c r="CY280" s="1055" t="s">
        <v>278</v>
      </c>
    </row>
    <row r="281" spans="1:103" ht="15.75" customHeight="1" thickBot="1">
      <c r="A281" s="139"/>
      <c r="B281" s="1059"/>
      <c r="C281" s="1063"/>
      <c r="D281" s="1012"/>
      <c r="E281" s="1013"/>
      <c r="F281" s="1014"/>
      <c r="G281" s="1043"/>
      <c r="H281" s="1017"/>
      <c r="I281" s="1017"/>
      <c r="J281" s="1044"/>
      <c r="K281" s="1023"/>
      <c r="L281" s="1023"/>
      <c r="M281" s="1040"/>
      <c r="N281" s="1012"/>
      <c r="O281" s="1013"/>
      <c r="P281" s="1014"/>
      <c r="Q281" s="1017"/>
      <c r="R281" s="1017"/>
      <c r="S281" s="1018"/>
      <c r="T281" s="1022"/>
      <c r="U281" s="1023"/>
      <c r="V281" s="1024"/>
      <c r="W281" s="593">
        <f t="shared" si="1706"/>
        <v>0</v>
      </c>
      <c r="X281" s="593">
        <f t="shared" si="1707"/>
        <v>0</v>
      </c>
      <c r="Y281" s="593">
        <f t="shared" si="1708"/>
        <v>0</v>
      </c>
      <c r="Z281" s="1012"/>
      <c r="AA281" s="1013"/>
      <c r="AB281" s="1014"/>
      <c r="AC281" s="1017"/>
      <c r="AD281" s="1017"/>
      <c r="AE281" s="1018"/>
      <c r="AF281" s="1022"/>
      <c r="AG281" s="1023"/>
      <c r="AH281" s="1024"/>
      <c r="AI281" s="1012"/>
      <c r="AJ281" s="1013"/>
      <c r="AK281" s="1014"/>
      <c r="AL281" s="1017"/>
      <c r="AM281" s="1017"/>
      <c r="AN281" s="1018"/>
      <c r="AO281" s="1022"/>
      <c r="AP281" s="1023"/>
      <c r="AQ281" s="1024"/>
      <c r="AR281" s="1012"/>
      <c r="AS281" s="1013"/>
      <c r="AT281" s="1014"/>
      <c r="AU281" s="1017"/>
      <c r="AV281" s="1017"/>
      <c r="AW281" s="1018"/>
      <c r="AX281" s="1022"/>
      <c r="AY281" s="1023"/>
      <c r="AZ281" s="1024"/>
      <c r="BA281" s="1012"/>
      <c r="BB281" s="1013"/>
      <c r="BC281" s="1014"/>
      <c r="BD281" s="1017"/>
      <c r="BE281" s="1017"/>
      <c r="BF281" s="1018"/>
      <c r="BG281" s="1022"/>
      <c r="BH281" s="1023"/>
      <c r="BI281" s="1024"/>
      <c r="BJ281" s="1012"/>
      <c r="BK281" s="1013"/>
      <c r="BL281" s="1014"/>
      <c r="BM281" s="1017"/>
      <c r="BN281" s="1017"/>
      <c r="BO281" s="1018"/>
      <c r="BP281" s="1022"/>
      <c r="BQ281" s="1023"/>
      <c r="BR281" s="1024"/>
      <c r="BS281" s="1012"/>
      <c r="BT281" s="1013"/>
      <c r="BU281" s="1014"/>
      <c r="BV281" s="1017"/>
      <c r="BW281" s="1017"/>
      <c r="BX281" s="1018"/>
      <c r="BY281" s="1022"/>
      <c r="BZ281" s="1023"/>
      <c r="CA281" s="1024"/>
      <c r="CB281" s="1012"/>
      <c r="CC281" s="1013"/>
      <c r="CD281" s="1014"/>
      <c r="CE281" s="1017"/>
      <c r="CF281" s="1017"/>
      <c r="CG281" s="1018"/>
      <c r="CH281" s="1022"/>
      <c r="CI281" s="1023"/>
      <c r="CJ281" s="1024"/>
      <c r="CK281" s="1012"/>
      <c r="CL281" s="1013"/>
      <c r="CM281" s="1014"/>
      <c r="CN281" s="1017"/>
      <c r="CO281" s="1017"/>
      <c r="CP281" s="1018"/>
      <c r="CQ281" s="1022"/>
      <c r="CR281" s="1023"/>
      <c r="CS281" s="1024"/>
      <c r="CT281" s="139"/>
      <c r="CU281" s="215" t="s">
        <v>279</v>
      </c>
      <c r="CV281" s="216" t="s">
        <v>280</v>
      </c>
      <c r="CW281" s="139"/>
      <c r="CX281" s="1059"/>
      <c r="CY281" s="1056"/>
    </row>
    <row r="282" spans="1:103" ht="15.75" customHeight="1">
      <c r="A282" s="138"/>
      <c r="B282" s="144">
        <v>26</v>
      </c>
      <c r="C282" s="150" t="s">
        <v>310</v>
      </c>
      <c r="D282" s="151" t="s">
        <v>283</v>
      </c>
      <c r="E282" s="152" t="s">
        <v>284</v>
      </c>
      <c r="F282" s="153">
        <f>SUM(F283:F292)</f>
        <v>0</v>
      </c>
      <c r="G282" s="154" t="s">
        <v>285</v>
      </c>
      <c r="H282" s="152" t="s">
        <v>283</v>
      </c>
      <c r="I282" s="152" t="s">
        <v>284</v>
      </c>
      <c r="J282" s="153">
        <f>SUM(J283:J292)</f>
        <v>0</v>
      </c>
      <c r="K282" s="151" t="s">
        <v>283</v>
      </c>
      <c r="L282" s="787" t="s">
        <v>284</v>
      </c>
      <c r="M282" s="153">
        <f>SUM(M283:M292)</f>
        <v>0</v>
      </c>
      <c r="N282" s="151" t="s">
        <v>283</v>
      </c>
      <c r="O282" s="152" t="s">
        <v>284</v>
      </c>
      <c r="P282" s="153">
        <f>SUM(P283:P292)</f>
        <v>0</v>
      </c>
      <c r="Q282" s="787" t="s">
        <v>283</v>
      </c>
      <c r="R282" s="787" t="s">
        <v>284</v>
      </c>
      <c r="S282" s="153">
        <f>SUM(S283:S292)</f>
        <v>0</v>
      </c>
      <c r="T282" s="204" t="s">
        <v>283</v>
      </c>
      <c r="U282" s="205" t="s">
        <v>284</v>
      </c>
      <c r="V282" s="153">
        <f>SUM(V283:V292)</f>
        <v>0</v>
      </c>
      <c r="W282" s="593">
        <f t="shared" si="1706"/>
        <v>0</v>
      </c>
      <c r="X282" s="593">
        <f t="shared" si="1707"/>
        <v>0</v>
      </c>
      <c r="Y282" s="593">
        <f t="shared" si="1708"/>
        <v>0</v>
      </c>
      <c r="Z282" s="151" t="s">
        <v>283</v>
      </c>
      <c r="AA282" s="152" t="s">
        <v>284</v>
      </c>
      <c r="AB282" s="153">
        <f>SUM(AB283:AB292)</f>
        <v>0</v>
      </c>
      <c r="AC282" s="152" t="s">
        <v>283</v>
      </c>
      <c r="AD282" s="152" t="s">
        <v>284</v>
      </c>
      <c r="AE282" s="153">
        <f>SUM(AE283:AE292)</f>
        <v>0</v>
      </c>
      <c r="AF282" s="204" t="s">
        <v>283</v>
      </c>
      <c r="AG282" s="205" t="s">
        <v>284</v>
      </c>
      <c r="AH282" s="153">
        <f>SUM(AH283:AH292)</f>
        <v>0</v>
      </c>
      <c r="AI282" s="151" t="s">
        <v>283</v>
      </c>
      <c r="AJ282" s="152" t="s">
        <v>284</v>
      </c>
      <c r="AK282" s="153">
        <f>SUM(AK283:AK292)</f>
        <v>0</v>
      </c>
      <c r="AL282" s="152" t="s">
        <v>283</v>
      </c>
      <c r="AM282" s="152" t="s">
        <v>284</v>
      </c>
      <c r="AN282" s="153">
        <f>SUM(AN283:AN292)</f>
        <v>0</v>
      </c>
      <c r="AO282" s="204" t="s">
        <v>283</v>
      </c>
      <c r="AP282" s="205" t="s">
        <v>284</v>
      </c>
      <c r="AQ282" s="153">
        <f>SUM(AQ283:AQ292)</f>
        <v>0</v>
      </c>
      <c r="AR282" s="151" t="s">
        <v>283</v>
      </c>
      <c r="AS282" s="152" t="s">
        <v>284</v>
      </c>
      <c r="AT282" s="153">
        <f>SUM(AT283:AT292)</f>
        <v>0</v>
      </c>
      <c r="AU282" s="152" t="s">
        <v>283</v>
      </c>
      <c r="AV282" s="152" t="s">
        <v>284</v>
      </c>
      <c r="AW282" s="153">
        <f>SUM(AW283:AW292)</f>
        <v>0</v>
      </c>
      <c r="AX282" s="204" t="s">
        <v>283</v>
      </c>
      <c r="AY282" s="205" t="s">
        <v>284</v>
      </c>
      <c r="AZ282" s="153">
        <f>SUM(AZ283:AZ292)</f>
        <v>0</v>
      </c>
      <c r="BA282" s="151" t="s">
        <v>283</v>
      </c>
      <c r="BB282" s="152" t="s">
        <v>284</v>
      </c>
      <c r="BC282" s="153">
        <f>SUM(BC283:BC292)</f>
        <v>0</v>
      </c>
      <c r="BD282" s="152" t="s">
        <v>283</v>
      </c>
      <c r="BE282" s="152" t="s">
        <v>284</v>
      </c>
      <c r="BF282" s="153">
        <f>SUM(BF283:BF292)</f>
        <v>0</v>
      </c>
      <c r="BG282" s="204" t="s">
        <v>283</v>
      </c>
      <c r="BH282" s="205" t="s">
        <v>284</v>
      </c>
      <c r="BI282" s="153">
        <f>SUM(BI283:BI292)</f>
        <v>0</v>
      </c>
      <c r="BJ282" s="151" t="s">
        <v>283</v>
      </c>
      <c r="BK282" s="152" t="s">
        <v>284</v>
      </c>
      <c r="BL282" s="153">
        <f>SUM(BL283:BL292)</f>
        <v>0</v>
      </c>
      <c r="BM282" s="152" t="s">
        <v>283</v>
      </c>
      <c r="BN282" s="152" t="s">
        <v>284</v>
      </c>
      <c r="BO282" s="153">
        <f>SUM(BO283:BO292)</f>
        <v>0</v>
      </c>
      <c r="BP282" s="204" t="s">
        <v>283</v>
      </c>
      <c r="BQ282" s="205" t="s">
        <v>284</v>
      </c>
      <c r="BR282" s="153">
        <f>SUM(BR283:BR292)</f>
        <v>0</v>
      </c>
      <c r="BS282" s="151" t="s">
        <v>283</v>
      </c>
      <c r="BT282" s="152" t="s">
        <v>284</v>
      </c>
      <c r="BU282" s="153">
        <f>SUM(BU283:BU292)</f>
        <v>0</v>
      </c>
      <c r="BV282" s="152" t="s">
        <v>283</v>
      </c>
      <c r="BW282" s="152" t="s">
        <v>284</v>
      </c>
      <c r="BX282" s="153">
        <f>SUM(BX283:BX292)</f>
        <v>0</v>
      </c>
      <c r="BY282" s="204" t="s">
        <v>283</v>
      </c>
      <c r="BZ282" s="205" t="s">
        <v>284</v>
      </c>
      <c r="CA282" s="153">
        <f>SUM(CA283:CA292)</f>
        <v>0</v>
      </c>
      <c r="CB282" s="151" t="s">
        <v>283</v>
      </c>
      <c r="CC282" s="152" t="s">
        <v>284</v>
      </c>
      <c r="CD282" s="153">
        <f>SUM(CD283:CD292)</f>
        <v>0</v>
      </c>
      <c r="CE282" s="152" t="s">
        <v>283</v>
      </c>
      <c r="CF282" s="152" t="s">
        <v>284</v>
      </c>
      <c r="CG282" s="153">
        <f>SUM(CG283:CG292)</f>
        <v>0</v>
      </c>
      <c r="CH282" s="204" t="s">
        <v>283</v>
      </c>
      <c r="CI282" s="205" t="s">
        <v>284</v>
      </c>
      <c r="CJ282" s="153">
        <f>SUM(CJ283:CJ292)</f>
        <v>0</v>
      </c>
      <c r="CK282" s="151" t="s">
        <v>283</v>
      </c>
      <c r="CL282" s="152" t="s">
        <v>284</v>
      </c>
      <c r="CM282" s="153">
        <f>SUM(CM283:CM292)</f>
        <v>0</v>
      </c>
      <c r="CN282" s="152" t="s">
        <v>283</v>
      </c>
      <c r="CO282" s="152" t="s">
        <v>284</v>
      </c>
      <c r="CP282" s="153">
        <f>SUM(CP283:CP292)</f>
        <v>0</v>
      </c>
      <c r="CQ282" s="204" t="s">
        <v>283</v>
      </c>
      <c r="CR282" s="205" t="s">
        <v>284</v>
      </c>
      <c r="CS282" s="153">
        <f>SUM(CS283:CS292)</f>
        <v>0</v>
      </c>
      <c r="CT282" s="196"/>
      <c r="CU282" s="221"/>
      <c r="CV282" s="243"/>
      <c r="CW282" s="196"/>
      <c r="CX282" s="244"/>
      <c r="CY282" s="245"/>
    </row>
    <row r="283" spans="1:103" ht="15.75" hidden="1" customHeight="1">
      <c r="A283" s="185"/>
      <c r="B283" s="156"/>
      <c r="C283" s="292"/>
      <c r="D283" s="158">
        <f t="shared" ref="D283:D292" si="1709">N283+Z283+AI283+AR283+BS283</f>
        <v>0</v>
      </c>
      <c r="E283" s="159">
        <f>IFERROR(F283/D283,)</f>
        <v>0</v>
      </c>
      <c r="F283" s="160">
        <f>P283+AB283+AK283+AT283+BU283</f>
        <v>0</v>
      </c>
      <c r="G283" s="179"/>
      <c r="H283" s="159">
        <f>Q283+AC283+AL283+AU283+BV283</f>
        <v>0</v>
      </c>
      <c r="I283" s="159">
        <f>IFERROR(J283/H283,)</f>
        <v>0</v>
      </c>
      <c r="J283" s="160">
        <f t="shared" ref="J283:J292" si="1710">S283+AE283+AN283+AW283+BX283</f>
        <v>0</v>
      </c>
      <c r="K283" s="159">
        <f t="shared" ref="K283:K292" si="1711">T283+AF283+AO283+AX283+BY283</f>
        <v>0</v>
      </c>
      <c r="L283" s="291">
        <f>IFERROR(M283/K283,)</f>
        <v>0</v>
      </c>
      <c r="M283" s="160">
        <f t="shared" ref="M283:M292" si="1712">V283+AH283+AQ283+AZ283+CA283</f>
        <v>0</v>
      </c>
      <c r="N283" s="159">
        <v>0</v>
      </c>
      <c r="O283" s="159">
        <v>0</v>
      </c>
      <c r="P283" s="160">
        <f t="shared" ref="P283:P292" si="1713">N283*O283</f>
        <v>0</v>
      </c>
      <c r="Q283" s="291">
        <v>0</v>
      </c>
      <c r="R283" s="291">
        <v>0</v>
      </c>
      <c r="S283" s="160">
        <f t="shared" ref="S283:S292" si="1714">Q283*R283</f>
        <v>0</v>
      </c>
      <c r="T283" s="159">
        <f>Q283</f>
        <v>0</v>
      </c>
      <c r="U283" s="159">
        <f t="shared" ref="U283:U292" si="1715">R283</f>
        <v>0</v>
      </c>
      <c r="V283" s="160">
        <f t="shared" ref="V283:V292" si="1716">T283*U283</f>
        <v>0</v>
      </c>
      <c r="W283" s="593">
        <f t="shared" si="1706"/>
        <v>0</v>
      </c>
      <c r="X283" s="593">
        <f t="shared" si="1707"/>
        <v>0</v>
      </c>
      <c r="Y283" s="593">
        <f t="shared" si="1708"/>
        <v>0</v>
      </c>
      <c r="Z283" s="159">
        <v>0</v>
      </c>
      <c r="AA283" s="159">
        <v>0</v>
      </c>
      <c r="AB283" s="160">
        <f t="shared" ref="AB283:AB292" si="1717">Z283*AA283</f>
        <v>0</v>
      </c>
      <c r="AC283" s="159">
        <v>0</v>
      </c>
      <c r="AD283" s="159">
        <v>0</v>
      </c>
      <c r="AE283" s="160">
        <f t="shared" ref="AE283:AE292" si="1718">AC283*AD283</f>
        <v>0</v>
      </c>
      <c r="AF283" s="159">
        <f>AC283</f>
        <v>0</v>
      </c>
      <c r="AG283" s="159">
        <f t="shared" ref="AG283:AG292" si="1719">U283</f>
        <v>0</v>
      </c>
      <c r="AH283" s="160">
        <f t="shared" ref="AH283:AH292" si="1720">AF283*AG283</f>
        <v>0</v>
      </c>
      <c r="AI283" s="159">
        <v>0</v>
      </c>
      <c r="AJ283" s="159">
        <v>0</v>
      </c>
      <c r="AK283" s="160">
        <f t="shared" ref="AK283:AK292" si="1721">AI283*AJ283</f>
        <v>0</v>
      </c>
      <c r="AL283" s="159">
        <v>0</v>
      </c>
      <c r="AM283" s="159">
        <v>0</v>
      </c>
      <c r="AN283" s="160">
        <f t="shared" ref="AN283:AN292" si="1722">AL283*AM283</f>
        <v>0</v>
      </c>
      <c r="AO283" s="159">
        <f>AL283</f>
        <v>0</v>
      </c>
      <c r="AP283" s="159">
        <f t="shared" ref="AP283:AP292" si="1723">AG283</f>
        <v>0</v>
      </c>
      <c r="AQ283" s="160">
        <f t="shared" ref="AQ283:AQ292" si="1724">AO283*AP283</f>
        <v>0</v>
      </c>
      <c r="AR283" s="159">
        <v>0</v>
      </c>
      <c r="AS283" s="159">
        <v>0</v>
      </c>
      <c r="AT283" s="160">
        <f t="shared" ref="AT283:AT292" si="1725">AR283*AS283</f>
        <v>0</v>
      </c>
      <c r="AU283" s="159">
        <v>0</v>
      </c>
      <c r="AV283" s="159">
        <v>0</v>
      </c>
      <c r="AW283" s="160">
        <f t="shared" ref="AW283:AW292" si="1726">AU283*AV283</f>
        <v>0</v>
      </c>
      <c r="AX283" s="159">
        <f>AU283</f>
        <v>0</v>
      </c>
      <c r="AY283" s="159">
        <f t="shared" ref="AY283:AY292" si="1727">AP283</f>
        <v>0</v>
      </c>
      <c r="AZ283" s="160">
        <f t="shared" ref="AZ283:AZ292" si="1728">AX283*AY283</f>
        <v>0</v>
      </c>
      <c r="BA283" s="159">
        <v>0</v>
      </c>
      <c r="BB283" s="159">
        <v>0</v>
      </c>
      <c r="BC283" s="160">
        <f t="shared" ref="BC283:BC292" si="1729">BA283*BB283</f>
        <v>0</v>
      </c>
      <c r="BD283" s="159">
        <v>0</v>
      </c>
      <c r="BE283" s="159">
        <v>0</v>
      </c>
      <c r="BF283" s="160">
        <f t="shared" ref="BF283:BF292" si="1730">BD283*BE283</f>
        <v>0</v>
      </c>
      <c r="BG283" s="159">
        <f>BD283</f>
        <v>0</v>
      </c>
      <c r="BH283" s="159">
        <f t="shared" ref="BH283:BH292" si="1731">BE283</f>
        <v>0</v>
      </c>
      <c r="BI283" s="160">
        <f t="shared" ref="BI283:BI292" si="1732">BG283*BH283</f>
        <v>0</v>
      </c>
      <c r="BJ283" s="159">
        <v>0</v>
      </c>
      <c r="BK283" s="159">
        <v>0</v>
      </c>
      <c r="BL283" s="160">
        <f t="shared" ref="BL283:BL292" si="1733">BJ283*BK283</f>
        <v>0</v>
      </c>
      <c r="BM283" s="159">
        <v>0</v>
      </c>
      <c r="BN283" s="159">
        <v>0</v>
      </c>
      <c r="BO283" s="160">
        <f t="shared" ref="BO283:BO292" si="1734">BM283*BN283</f>
        <v>0</v>
      </c>
      <c r="BP283" s="159">
        <f>BM283</f>
        <v>0</v>
      </c>
      <c r="BQ283" s="159">
        <f t="shared" ref="BQ283:BQ292" si="1735">BH283</f>
        <v>0</v>
      </c>
      <c r="BR283" s="160">
        <f t="shared" ref="BR283:BR292" si="1736">BP283*BQ283</f>
        <v>0</v>
      </c>
      <c r="BS283" s="159">
        <v>0</v>
      </c>
      <c r="BT283" s="159">
        <v>0</v>
      </c>
      <c r="BU283" s="160">
        <f t="shared" ref="BU283:BU292" si="1737">BS283*BT283</f>
        <v>0</v>
      </c>
      <c r="BV283" s="159">
        <v>0</v>
      </c>
      <c r="BW283" s="159">
        <v>0</v>
      </c>
      <c r="BX283" s="160">
        <f t="shared" ref="BX283:BX292" si="1738">BV283*BW283</f>
        <v>0</v>
      </c>
      <c r="BY283" s="159">
        <f>BV283</f>
        <v>0</v>
      </c>
      <c r="BZ283" s="159">
        <f t="shared" ref="BZ283:BZ292" si="1739">BW283</f>
        <v>0</v>
      </c>
      <c r="CA283" s="160">
        <f t="shared" ref="CA283:CA292" si="1740">BY283*BZ283</f>
        <v>0</v>
      </c>
      <c r="CB283" s="159">
        <v>0</v>
      </c>
      <c r="CC283" s="159">
        <v>0</v>
      </c>
      <c r="CD283" s="160">
        <f t="shared" ref="CD283:CD292" si="1741">CB283*CC283</f>
        <v>0</v>
      </c>
      <c r="CE283" s="159">
        <v>0</v>
      </c>
      <c r="CF283" s="159">
        <v>0</v>
      </c>
      <c r="CG283" s="160">
        <f t="shared" ref="CG283:CG292" si="1742">CE283*CF283</f>
        <v>0</v>
      </c>
      <c r="CH283" s="159">
        <f>CE283</f>
        <v>0</v>
      </c>
      <c r="CI283" s="159">
        <f t="shared" ref="CI283:CI292" si="1743">CF283</f>
        <v>0</v>
      </c>
      <c r="CJ283" s="160">
        <f t="shared" ref="CJ283:CJ292" si="1744">CH283*CI283</f>
        <v>0</v>
      </c>
      <c r="CK283" s="159">
        <v>0</v>
      </c>
      <c r="CL283" s="159">
        <v>0</v>
      </c>
      <c r="CM283" s="160">
        <f t="shared" ref="CM283:CM292" si="1745">CK283*CL283</f>
        <v>0</v>
      </c>
      <c r="CN283" s="159">
        <v>0</v>
      </c>
      <c r="CO283" s="159">
        <v>0</v>
      </c>
      <c r="CP283" s="160">
        <f t="shared" ref="CP283:CP292" si="1746">CN283*CO283</f>
        <v>0</v>
      </c>
      <c r="CQ283" s="159">
        <f>CN283</f>
        <v>0</v>
      </c>
      <c r="CR283" s="159">
        <f t="shared" ref="CR283:CR292" si="1747">CO283</f>
        <v>0</v>
      </c>
      <c r="CS283" s="160">
        <f t="shared" ref="CS283:CS292" si="1748">CQ283*CR283</f>
        <v>0</v>
      </c>
      <c r="CT283" s="225"/>
      <c r="CU283" s="226">
        <f>K283-H283</f>
        <v>0</v>
      </c>
      <c r="CV283" s="227">
        <f t="shared" ref="CV283:CV292" si="1749">L283-I283</f>
        <v>0</v>
      </c>
      <c r="CW283" s="225"/>
      <c r="CX283" s="228"/>
      <c r="CY283" s="229"/>
    </row>
    <row r="284" spans="1:103" ht="15.75" hidden="1" customHeight="1">
      <c r="A284" s="185"/>
      <c r="B284" s="156"/>
      <c r="C284" s="292"/>
      <c r="D284" s="158">
        <f t="shared" si="1709"/>
        <v>0</v>
      </c>
      <c r="E284" s="159">
        <f t="shared" ref="E284:E292" si="1750">IFERROR(F284/D284,)</f>
        <v>0</v>
      </c>
      <c r="F284" s="160">
        <f t="shared" ref="F284:F292" si="1751">P284+AB284+AK284+AT284+BU284</f>
        <v>0</v>
      </c>
      <c r="G284" s="161"/>
      <c r="H284" s="159">
        <f t="shared" ref="H284:H292" si="1752">Q284+AC284+AL284+AU284+BV284</f>
        <v>0</v>
      </c>
      <c r="I284" s="159">
        <f t="shared" ref="I284:I292" si="1753">IFERROR(J284/H284,)</f>
        <v>0</v>
      </c>
      <c r="J284" s="160">
        <f t="shared" si="1710"/>
        <v>0</v>
      </c>
      <c r="K284" s="159">
        <f t="shared" si="1711"/>
        <v>0</v>
      </c>
      <c r="L284" s="291">
        <f t="shared" ref="L284:L292" si="1754">IFERROR(M284/K284,)</f>
        <v>0</v>
      </c>
      <c r="M284" s="160">
        <f t="shared" si="1712"/>
        <v>0</v>
      </c>
      <c r="N284" s="159">
        <v>0</v>
      </c>
      <c r="O284" s="159">
        <v>0</v>
      </c>
      <c r="P284" s="160">
        <f t="shared" si="1713"/>
        <v>0</v>
      </c>
      <c r="Q284" s="291">
        <v>0</v>
      </c>
      <c r="R284" s="291">
        <v>0</v>
      </c>
      <c r="S284" s="160">
        <f t="shared" si="1714"/>
        <v>0</v>
      </c>
      <c r="T284" s="159">
        <f t="shared" ref="T284:T292" si="1755">Q284</f>
        <v>0</v>
      </c>
      <c r="U284" s="159">
        <f t="shared" si="1715"/>
        <v>0</v>
      </c>
      <c r="V284" s="160">
        <f t="shared" si="1716"/>
        <v>0</v>
      </c>
      <c r="W284" s="593">
        <f t="shared" si="1706"/>
        <v>0</v>
      </c>
      <c r="X284" s="593">
        <f t="shared" si="1707"/>
        <v>0</v>
      </c>
      <c r="Y284" s="593">
        <f t="shared" si="1708"/>
        <v>0</v>
      </c>
      <c r="Z284" s="159">
        <v>0</v>
      </c>
      <c r="AA284" s="159">
        <v>0</v>
      </c>
      <c r="AB284" s="160">
        <f t="shared" si="1717"/>
        <v>0</v>
      </c>
      <c r="AC284" s="159">
        <v>0</v>
      </c>
      <c r="AD284" s="159">
        <v>0</v>
      </c>
      <c r="AE284" s="160">
        <f t="shared" si="1718"/>
        <v>0</v>
      </c>
      <c r="AF284" s="159">
        <f t="shared" ref="AF284:AF292" si="1756">AC284</f>
        <v>0</v>
      </c>
      <c r="AG284" s="159">
        <f t="shared" si="1719"/>
        <v>0</v>
      </c>
      <c r="AH284" s="160">
        <f t="shared" si="1720"/>
        <v>0</v>
      </c>
      <c r="AI284" s="159">
        <v>0</v>
      </c>
      <c r="AJ284" s="159">
        <v>0</v>
      </c>
      <c r="AK284" s="160">
        <f t="shared" si="1721"/>
        <v>0</v>
      </c>
      <c r="AL284" s="159">
        <v>0</v>
      </c>
      <c r="AM284" s="159">
        <v>0</v>
      </c>
      <c r="AN284" s="160">
        <f t="shared" si="1722"/>
        <v>0</v>
      </c>
      <c r="AO284" s="159">
        <f t="shared" ref="AO284:AO292" si="1757">AL284</f>
        <v>0</v>
      </c>
      <c r="AP284" s="159">
        <f t="shared" si="1723"/>
        <v>0</v>
      </c>
      <c r="AQ284" s="160">
        <f t="shared" si="1724"/>
        <v>0</v>
      </c>
      <c r="AR284" s="159">
        <v>0</v>
      </c>
      <c r="AS284" s="159">
        <v>0</v>
      </c>
      <c r="AT284" s="160">
        <f t="shared" si="1725"/>
        <v>0</v>
      </c>
      <c r="AU284" s="159">
        <v>0</v>
      </c>
      <c r="AV284" s="159">
        <v>0</v>
      </c>
      <c r="AW284" s="160">
        <f t="shared" si="1726"/>
        <v>0</v>
      </c>
      <c r="AX284" s="159">
        <f t="shared" ref="AX284:AX292" si="1758">AU284</f>
        <v>0</v>
      </c>
      <c r="AY284" s="159">
        <f t="shared" si="1727"/>
        <v>0</v>
      </c>
      <c r="AZ284" s="160">
        <f t="shared" si="1728"/>
        <v>0</v>
      </c>
      <c r="BA284" s="159">
        <v>0</v>
      </c>
      <c r="BB284" s="159">
        <v>0</v>
      </c>
      <c r="BC284" s="160">
        <f t="shared" si="1729"/>
        <v>0</v>
      </c>
      <c r="BD284" s="159">
        <v>0</v>
      </c>
      <c r="BE284" s="159">
        <v>0</v>
      </c>
      <c r="BF284" s="160">
        <f t="shared" si="1730"/>
        <v>0</v>
      </c>
      <c r="BG284" s="159">
        <f t="shared" ref="BG284:BG292" si="1759">BD284</f>
        <v>0</v>
      </c>
      <c r="BH284" s="159">
        <f t="shared" si="1731"/>
        <v>0</v>
      </c>
      <c r="BI284" s="160">
        <f t="shared" si="1732"/>
        <v>0</v>
      </c>
      <c r="BJ284" s="159">
        <v>0</v>
      </c>
      <c r="BK284" s="159">
        <v>0</v>
      </c>
      <c r="BL284" s="160">
        <f t="shared" si="1733"/>
        <v>0</v>
      </c>
      <c r="BM284" s="159">
        <v>0</v>
      </c>
      <c r="BN284" s="159">
        <v>0</v>
      </c>
      <c r="BO284" s="160">
        <f t="shared" si="1734"/>
        <v>0</v>
      </c>
      <c r="BP284" s="159">
        <f t="shared" ref="BP284:BP292" si="1760">BM284</f>
        <v>0</v>
      </c>
      <c r="BQ284" s="159">
        <f t="shared" si="1735"/>
        <v>0</v>
      </c>
      <c r="BR284" s="160">
        <f t="shared" si="1736"/>
        <v>0</v>
      </c>
      <c r="BS284" s="159">
        <v>0</v>
      </c>
      <c r="BT284" s="159">
        <v>0</v>
      </c>
      <c r="BU284" s="160">
        <f t="shared" si="1737"/>
        <v>0</v>
      </c>
      <c r="BV284" s="159">
        <v>0</v>
      </c>
      <c r="BW284" s="159">
        <v>0</v>
      </c>
      <c r="BX284" s="160">
        <f t="shared" si="1738"/>
        <v>0</v>
      </c>
      <c r="BY284" s="159">
        <f t="shared" ref="BY284:BY292" si="1761">BV284</f>
        <v>0</v>
      </c>
      <c r="BZ284" s="159">
        <f t="shared" si="1739"/>
        <v>0</v>
      </c>
      <c r="CA284" s="160">
        <f t="shared" si="1740"/>
        <v>0</v>
      </c>
      <c r="CB284" s="159">
        <v>0</v>
      </c>
      <c r="CC284" s="159">
        <v>0</v>
      </c>
      <c r="CD284" s="160">
        <f t="shared" si="1741"/>
        <v>0</v>
      </c>
      <c r="CE284" s="159">
        <v>0</v>
      </c>
      <c r="CF284" s="159">
        <v>0</v>
      </c>
      <c r="CG284" s="160">
        <f t="shared" si="1742"/>
        <v>0</v>
      </c>
      <c r="CH284" s="159">
        <f t="shared" ref="CH284:CH292" si="1762">CE284</f>
        <v>0</v>
      </c>
      <c r="CI284" s="159">
        <f t="shared" si="1743"/>
        <v>0</v>
      </c>
      <c r="CJ284" s="160">
        <f t="shared" si="1744"/>
        <v>0</v>
      </c>
      <c r="CK284" s="159">
        <v>0</v>
      </c>
      <c r="CL284" s="159">
        <v>0</v>
      </c>
      <c r="CM284" s="160">
        <f t="shared" si="1745"/>
        <v>0</v>
      </c>
      <c r="CN284" s="159">
        <v>0</v>
      </c>
      <c r="CO284" s="159">
        <v>0</v>
      </c>
      <c r="CP284" s="160">
        <f t="shared" si="1746"/>
        <v>0</v>
      </c>
      <c r="CQ284" s="159">
        <f t="shared" ref="CQ284:CQ292" si="1763">CN284</f>
        <v>0</v>
      </c>
      <c r="CR284" s="159">
        <f t="shared" si="1747"/>
        <v>0</v>
      </c>
      <c r="CS284" s="160">
        <f t="shared" si="1748"/>
        <v>0</v>
      </c>
      <c r="CT284" s="225"/>
      <c r="CU284" s="226">
        <f t="shared" ref="CU284:CU292" si="1764">K284-H284</f>
        <v>0</v>
      </c>
      <c r="CV284" s="227">
        <f t="shared" si="1749"/>
        <v>0</v>
      </c>
      <c r="CW284" s="225"/>
      <c r="CX284" s="228"/>
      <c r="CY284" s="229"/>
    </row>
    <row r="285" spans="1:103" ht="15.75" hidden="1" customHeight="1">
      <c r="A285" s="185"/>
      <c r="B285" s="156"/>
      <c r="C285" s="292"/>
      <c r="D285" s="158">
        <f t="shared" si="1709"/>
        <v>0</v>
      </c>
      <c r="E285" s="159">
        <f t="shared" si="1750"/>
        <v>0</v>
      </c>
      <c r="F285" s="160">
        <f t="shared" si="1751"/>
        <v>0</v>
      </c>
      <c r="G285" s="161"/>
      <c r="H285" s="159">
        <f t="shared" si="1752"/>
        <v>0</v>
      </c>
      <c r="I285" s="159">
        <f t="shared" si="1753"/>
        <v>0</v>
      </c>
      <c r="J285" s="160">
        <f t="shared" si="1710"/>
        <v>0</v>
      </c>
      <c r="K285" s="159">
        <f t="shared" si="1711"/>
        <v>0</v>
      </c>
      <c r="L285" s="291">
        <f t="shared" si="1754"/>
        <v>0</v>
      </c>
      <c r="M285" s="160">
        <f t="shared" si="1712"/>
        <v>0</v>
      </c>
      <c r="N285" s="159">
        <v>0</v>
      </c>
      <c r="O285" s="159">
        <v>0</v>
      </c>
      <c r="P285" s="160">
        <f t="shared" si="1713"/>
        <v>0</v>
      </c>
      <c r="Q285" s="291">
        <v>0</v>
      </c>
      <c r="R285" s="291">
        <v>0</v>
      </c>
      <c r="S285" s="160">
        <f t="shared" si="1714"/>
        <v>0</v>
      </c>
      <c r="T285" s="159">
        <f t="shared" si="1755"/>
        <v>0</v>
      </c>
      <c r="U285" s="159">
        <f t="shared" si="1715"/>
        <v>0</v>
      </c>
      <c r="V285" s="160">
        <f t="shared" si="1716"/>
        <v>0</v>
      </c>
      <c r="W285" s="593">
        <f t="shared" si="1706"/>
        <v>0</v>
      </c>
      <c r="X285" s="593">
        <f t="shared" si="1707"/>
        <v>0</v>
      </c>
      <c r="Y285" s="593">
        <f t="shared" si="1708"/>
        <v>0</v>
      </c>
      <c r="Z285" s="159">
        <v>0</v>
      </c>
      <c r="AA285" s="159">
        <v>0</v>
      </c>
      <c r="AB285" s="160">
        <f t="shared" si="1717"/>
        <v>0</v>
      </c>
      <c r="AC285" s="159">
        <v>0</v>
      </c>
      <c r="AD285" s="159">
        <v>0</v>
      </c>
      <c r="AE285" s="160">
        <f t="shared" si="1718"/>
        <v>0</v>
      </c>
      <c r="AF285" s="159">
        <f t="shared" si="1756"/>
        <v>0</v>
      </c>
      <c r="AG285" s="159">
        <f t="shared" si="1719"/>
        <v>0</v>
      </c>
      <c r="AH285" s="160">
        <f t="shared" si="1720"/>
        <v>0</v>
      </c>
      <c r="AI285" s="159">
        <v>0</v>
      </c>
      <c r="AJ285" s="159">
        <v>0</v>
      </c>
      <c r="AK285" s="160">
        <f t="shared" si="1721"/>
        <v>0</v>
      </c>
      <c r="AL285" s="159">
        <v>0</v>
      </c>
      <c r="AM285" s="159">
        <v>0</v>
      </c>
      <c r="AN285" s="160">
        <f t="shared" si="1722"/>
        <v>0</v>
      </c>
      <c r="AO285" s="159">
        <f t="shared" si="1757"/>
        <v>0</v>
      </c>
      <c r="AP285" s="159">
        <f t="shared" si="1723"/>
        <v>0</v>
      </c>
      <c r="AQ285" s="160">
        <f t="shared" si="1724"/>
        <v>0</v>
      </c>
      <c r="AR285" s="159">
        <v>0</v>
      </c>
      <c r="AS285" s="159">
        <v>0</v>
      </c>
      <c r="AT285" s="160">
        <f t="shared" si="1725"/>
        <v>0</v>
      </c>
      <c r="AU285" s="159">
        <v>0</v>
      </c>
      <c r="AV285" s="159">
        <v>0</v>
      </c>
      <c r="AW285" s="160">
        <f t="shared" si="1726"/>
        <v>0</v>
      </c>
      <c r="AX285" s="159">
        <f t="shared" si="1758"/>
        <v>0</v>
      </c>
      <c r="AY285" s="159">
        <f t="shared" si="1727"/>
        <v>0</v>
      </c>
      <c r="AZ285" s="160">
        <f t="shared" si="1728"/>
        <v>0</v>
      </c>
      <c r="BA285" s="159">
        <v>0</v>
      </c>
      <c r="BB285" s="159">
        <v>0</v>
      </c>
      <c r="BC285" s="160">
        <f t="shared" si="1729"/>
        <v>0</v>
      </c>
      <c r="BD285" s="159">
        <v>0</v>
      </c>
      <c r="BE285" s="159">
        <v>0</v>
      </c>
      <c r="BF285" s="160">
        <f t="shared" si="1730"/>
        <v>0</v>
      </c>
      <c r="BG285" s="159">
        <f t="shared" si="1759"/>
        <v>0</v>
      </c>
      <c r="BH285" s="159">
        <f t="shared" si="1731"/>
        <v>0</v>
      </c>
      <c r="BI285" s="160">
        <f t="shared" si="1732"/>
        <v>0</v>
      </c>
      <c r="BJ285" s="159">
        <v>0</v>
      </c>
      <c r="BK285" s="159">
        <v>0</v>
      </c>
      <c r="BL285" s="160">
        <f t="shared" si="1733"/>
        <v>0</v>
      </c>
      <c r="BM285" s="159">
        <v>0</v>
      </c>
      <c r="BN285" s="159">
        <v>0</v>
      </c>
      <c r="BO285" s="160">
        <f t="shared" si="1734"/>
        <v>0</v>
      </c>
      <c r="BP285" s="159">
        <f t="shared" si="1760"/>
        <v>0</v>
      </c>
      <c r="BQ285" s="159">
        <f t="shared" si="1735"/>
        <v>0</v>
      </c>
      <c r="BR285" s="160">
        <f t="shared" si="1736"/>
        <v>0</v>
      </c>
      <c r="BS285" s="159">
        <v>0</v>
      </c>
      <c r="BT285" s="159">
        <v>0</v>
      </c>
      <c r="BU285" s="160">
        <f t="shared" si="1737"/>
        <v>0</v>
      </c>
      <c r="BV285" s="159">
        <v>0</v>
      </c>
      <c r="BW285" s="159">
        <v>0</v>
      </c>
      <c r="BX285" s="160">
        <f t="shared" si="1738"/>
        <v>0</v>
      </c>
      <c r="BY285" s="159">
        <f t="shared" si="1761"/>
        <v>0</v>
      </c>
      <c r="BZ285" s="159">
        <f t="shared" si="1739"/>
        <v>0</v>
      </c>
      <c r="CA285" s="160">
        <f t="shared" si="1740"/>
        <v>0</v>
      </c>
      <c r="CB285" s="159">
        <v>0</v>
      </c>
      <c r="CC285" s="159">
        <v>0</v>
      </c>
      <c r="CD285" s="160">
        <f t="shared" si="1741"/>
        <v>0</v>
      </c>
      <c r="CE285" s="159">
        <v>0</v>
      </c>
      <c r="CF285" s="159">
        <v>0</v>
      </c>
      <c r="CG285" s="160">
        <f t="shared" si="1742"/>
        <v>0</v>
      </c>
      <c r="CH285" s="159">
        <f t="shared" si="1762"/>
        <v>0</v>
      </c>
      <c r="CI285" s="159">
        <f t="shared" si="1743"/>
        <v>0</v>
      </c>
      <c r="CJ285" s="160">
        <f t="shared" si="1744"/>
        <v>0</v>
      </c>
      <c r="CK285" s="159">
        <v>0</v>
      </c>
      <c r="CL285" s="159">
        <v>0</v>
      </c>
      <c r="CM285" s="160">
        <f t="shared" si="1745"/>
        <v>0</v>
      </c>
      <c r="CN285" s="159">
        <v>0</v>
      </c>
      <c r="CO285" s="159">
        <v>0</v>
      </c>
      <c r="CP285" s="160">
        <f t="shared" si="1746"/>
        <v>0</v>
      </c>
      <c r="CQ285" s="159">
        <f t="shared" si="1763"/>
        <v>0</v>
      </c>
      <c r="CR285" s="159">
        <f t="shared" si="1747"/>
        <v>0</v>
      </c>
      <c r="CS285" s="160">
        <f t="shared" si="1748"/>
        <v>0</v>
      </c>
      <c r="CT285" s="225"/>
      <c r="CU285" s="226">
        <f t="shared" si="1764"/>
        <v>0</v>
      </c>
      <c r="CV285" s="227">
        <f t="shared" si="1749"/>
        <v>0</v>
      </c>
      <c r="CW285" s="225"/>
      <c r="CX285" s="228"/>
      <c r="CY285" s="229"/>
    </row>
    <row r="286" spans="1:103" ht="15.75" hidden="1" customHeight="1">
      <c r="A286" s="185"/>
      <c r="B286" s="156"/>
      <c r="C286" s="292"/>
      <c r="D286" s="158">
        <f t="shared" si="1709"/>
        <v>0</v>
      </c>
      <c r="E286" s="159">
        <f t="shared" si="1750"/>
        <v>0</v>
      </c>
      <c r="F286" s="160">
        <f t="shared" si="1751"/>
        <v>0</v>
      </c>
      <c r="G286" s="161"/>
      <c r="H286" s="159">
        <f t="shared" si="1752"/>
        <v>0</v>
      </c>
      <c r="I286" s="159">
        <f t="shared" si="1753"/>
        <v>0</v>
      </c>
      <c r="J286" s="160">
        <f t="shared" si="1710"/>
        <v>0</v>
      </c>
      <c r="K286" s="159">
        <f t="shared" si="1711"/>
        <v>0</v>
      </c>
      <c r="L286" s="291">
        <f t="shared" si="1754"/>
        <v>0</v>
      </c>
      <c r="M286" s="160">
        <f t="shared" si="1712"/>
        <v>0</v>
      </c>
      <c r="N286" s="159">
        <v>0</v>
      </c>
      <c r="O286" s="159">
        <v>0</v>
      </c>
      <c r="P286" s="160">
        <f t="shared" si="1713"/>
        <v>0</v>
      </c>
      <c r="Q286" s="291">
        <v>0</v>
      </c>
      <c r="R286" s="291">
        <v>0</v>
      </c>
      <c r="S286" s="160">
        <f t="shared" si="1714"/>
        <v>0</v>
      </c>
      <c r="T286" s="159">
        <f t="shared" si="1755"/>
        <v>0</v>
      </c>
      <c r="U286" s="159">
        <f t="shared" si="1715"/>
        <v>0</v>
      </c>
      <c r="V286" s="160">
        <f t="shared" si="1716"/>
        <v>0</v>
      </c>
      <c r="W286" s="593">
        <f t="shared" si="1706"/>
        <v>0</v>
      </c>
      <c r="X286" s="593">
        <f t="shared" si="1707"/>
        <v>0</v>
      </c>
      <c r="Y286" s="593">
        <f t="shared" si="1708"/>
        <v>0</v>
      </c>
      <c r="Z286" s="159">
        <v>0</v>
      </c>
      <c r="AA286" s="159">
        <v>0</v>
      </c>
      <c r="AB286" s="160">
        <f t="shared" si="1717"/>
        <v>0</v>
      </c>
      <c r="AC286" s="159">
        <v>0</v>
      </c>
      <c r="AD286" s="159">
        <v>0</v>
      </c>
      <c r="AE286" s="160">
        <f t="shared" si="1718"/>
        <v>0</v>
      </c>
      <c r="AF286" s="159">
        <f t="shared" si="1756"/>
        <v>0</v>
      </c>
      <c r="AG286" s="159">
        <f t="shared" si="1719"/>
        <v>0</v>
      </c>
      <c r="AH286" s="160">
        <f t="shared" si="1720"/>
        <v>0</v>
      </c>
      <c r="AI286" s="159">
        <v>0</v>
      </c>
      <c r="AJ286" s="159">
        <v>0</v>
      </c>
      <c r="AK286" s="160">
        <f t="shared" si="1721"/>
        <v>0</v>
      </c>
      <c r="AL286" s="159">
        <v>0</v>
      </c>
      <c r="AM286" s="159">
        <v>0</v>
      </c>
      <c r="AN286" s="160">
        <f t="shared" si="1722"/>
        <v>0</v>
      </c>
      <c r="AO286" s="159">
        <f t="shared" si="1757"/>
        <v>0</v>
      </c>
      <c r="AP286" s="159">
        <f t="shared" si="1723"/>
        <v>0</v>
      </c>
      <c r="AQ286" s="160">
        <f t="shared" si="1724"/>
        <v>0</v>
      </c>
      <c r="AR286" s="159">
        <v>0</v>
      </c>
      <c r="AS286" s="159">
        <v>0</v>
      </c>
      <c r="AT286" s="160">
        <f t="shared" si="1725"/>
        <v>0</v>
      </c>
      <c r="AU286" s="159">
        <v>0</v>
      </c>
      <c r="AV286" s="159">
        <v>0</v>
      </c>
      <c r="AW286" s="160">
        <f t="shared" si="1726"/>
        <v>0</v>
      </c>
      <c r="AX286" s="159">
        <f t="shared" si="1758"/>
        <v>0</v>
      </c>
      <c r="AY286" s="159">
        <f t="shared" si="1727"/>
        <v>0</v>
      </c>
      <c r="AZ286" s="160">
        <f t="shared" si="1728"/>
        <v>0</v>
      </c>
      <c r="BA286" s="159">
        <v>0</v>
      </c>
      <c r="BB286" s="159">
        <v>0</v>
      </c>
      <c r="BC286" s="160">
        <f t="shared" si="1729"/>
        <v>0</v>
      </c>
      <c r="BD286" s="159">
        <v>0</v>
      </c>
      <c r="BE286" s="159">
        <v>0</v>
      </c>
      <c r="BF286" s="160">
        <f t="shared" si="1730"/>
        <v>0</v>
      </c>
      <c r="BG286" s="159">
        <f t="shared" si="1759"/>
        <v>0</v>
      </c>
      <c r="BH286" s="159">
        <f t="shared" si="1731"/>
        <v>0</v>
      </c>
      <c r="BI286" s="160">
        <f t="shared" si="1732"/>
        <v>0</v>
      </c>
      <c r="BJ286" s="159">
        <v>0</v>
      </c>
      <c r="BK286" s="159">
        <v>0</v>
      </c>
      <c r="BL286" s="160">
        <f t="shared" si="1733"/>
        <v>0</v>
      </c>
      <c r="BM286" s="159">
        <v>0</v>
      </c>
      <c r="BN286" s="159">
        <v>0</v>
      </c>
      <c r="BO286" s="160">
        <f t="shared" si="1734"/>
        <v>0</v>
      </c>
      <c r="BP286" s="159">
        <f t="shared" si="1760"/>
        <v>0</v>
      </c>
      <c r="BQ286" s="159">
        <f t="shared" si="1735"/>
        <v>0</v>
      </c>
      <c r="BR286" s="160">
        <f t="shared" si="1736"/>
        <v>0</v>
      </c>
      <c r="BS286" s="159">
        <v>0</v>
      </c>
      <c r="BT286" s="159">
        <v>0</v>
      </c>
      <c r="BU286" s="160">
        <f t="shared" si="1737"/>
        <v>0</v>
      </c>
      <c r="BV286" s="159">
        <v>0</v>
      </c>
      <c r="BW286" s="159">
        <v>0</v>
      </c>
      <c r="BX286" s="160">
        <f t="shared" si="1738"/>
        <v>0</v>
      </c>
      <c r="BY286" s="159">
        <f t="shared" si="1761"/>
        <v>0</v>
      </c>
      <c r="BZ286" s="159">
        <f t="shared" si="1739"/>
        <v>0</v>
      </c>
      <c r="CA286" s="160">
        <f t="shared" si="1740"/>
        <v>0</v>
      </c>
      <c r="CB286" s="159">
        <v>0</v>
      </c>
      <c r="CC286" s="159">
        <v>0</v>
      </c>
      <c r="CD286" s="160">
        <f t="shared" si="1741"/>
        <v>0</v>
      </c>
      <c r="CE286" s="159">
        <v>0</v>
      </c>
      <c r="CF286" s="159">
        <v>0</v>
      </c>
      <c r="CG286" s="160">
        <f t="shared" si="1742"/>
        <v>0</v>
      </c>
      <c r="CH286" s="159">
        <f t="shared" si="1762"/>
        <v>0</v>
      </c>
      <c r="CI286" s="159">
        <f t="shared" si="1743"/>
        <v>0</v>
      </c>
      <c r="CJ286" s="160">
        <f t="shared" si="1744"/>
        <v>0</v>
      </c>
      <c r="CK286" s="159">
        <v>0</v>
      </c>
      <c r="CL286" s="159">
        <v>0</v>
      </c>
      <c r="CM286" s="160">
        <f t="shared" si="1745"/>
        <v>0</v>
      </c>
      <c r="CN286" s="159">
        <v>0</v>
      </c>
      <c r="CO286" s="159">
        <v>0</v>
      </c>
      <c r="CP286" s="160">
        <f t="shared" si="1746"/>
        <v>0</v>
      </c>
      <c r="CQ286" s="159">
        <f t="shared" si="1763"/>
        <v>0</v>
      </c>
      <c r="CR286" s="159">
        <f t="shared" si="1747"/>
        <v>0</v>
      </c>
      <c r="CS286" s="160">
        <f t="shared" si="1748"/>
        <v>0</v>
      </c>
      <c r="CT286" s="225"/>
      <c r="CU286" s="226">
        <f t="shared" si="1764"/>
        <v>0</v>
      </c>
      <c r="CV286" s="227">
        <f t="shared" si="1749"/>
        <v>0</v>
      </c>
      <c r="CW286" s="225"/>
      <c r="CX286" s="228"/>
      <c r="CY286" s="229"/>
    </row>
    <row r="287" spans="1:103" ht="15.75" hidden="1" customHeight="1">
      <c r="A287" s="185"/>
      <c r="B287" s="156"/>
      <c r="C287" s="292"/>
      <c r="D287" s="158">
        <f t="shared" si="1709"/>
        <v>0</v>
      </c>
      <c r="E287" s="159">
        <f t="shared" si="1750"/>
        <v>0</v>
      </c>
      <c r="F287" s="160">
        <f t="shared" si="1751"/>
        <v>0</v>
      </c>
      <c r="G287" s="161"/>
      <c r="H287" s="159">
        <f t="shared" si="1752"/>
        <v>0</v>
      </c>
      <c r="I287" s="159">
        <f t="shared" si="1753"/>
        <v>0</v>
      </c>
      <c r="J287" s="160">
        <f t="shared" si="1710"/>
        <v>0</v>
      </c>
      <c r="K287" s="159">
        <f t="shared" si="1711"/>
        <v>0</v>
      </c>
      <c r="L287" s="291">
        <f t="shared" si="1754"/>
        <v>0</v>
      </c>
      <c r="M287" s="160">
        <f t="shared" si="1712"/>
        <v>0</v>
      </c>
      <c r="N287" s="159">
        <v>0</v>
      </c>
      <c r="O287" s="159">
        <v>0</v>
      </c>
      <c r="P287" s="160">
        <f t="shared" si="1713"/>
        <v>0</v>
      </c>
      <c r="Q287" s="291">
        <v>0</v>
      </c>
      <c r="R287" s="291">
        <v>0</v>
      </c>
      <c r="S287" s="160">
        <f t="shared" si="1714"/>
        <v>0</v>
      </c>
      <c r="T287" s="159">
        <f t="shared" si="1755"/>
        <v>0</v>
      </c>
      <c r="U287" s="159">
        <f t="shared" si="1715"/>
        <v>0</v>
      </c>
      <c r="V287" s="160">
        <f t="shared" si="1716"/>
        <v>0</v>
      </c>
      <c r="W287" s="593">
        <f t="shared" si="1706"/>
        <v>0</v>
      </c>
      <c r="X287" s="593">
        <f t="shared" si="1707"/>
        <v>0</v>
      </c>
      <c r="Y287" s="593">
        <f t="shared" si="1708"/>
        <v>0</v>
      </c>
      <c r="Z287" s="159">
        <v>0</v>
      </c>
      <c r="AA287" s="159">
        <v>0</v>
      </c>
      <c r="AB287" s="160">
        <f t="shared" si="1717"/>
        <v>0</v>
      </c>
      <c r="AC287" s="159">
        <v>0</v>
      </c>
      <c r="AD287" s="159">
        <v>0</v>
      </c>
      <c r="AE287" s="160">
        <f t="shared" si="1718"/>
        <v>0</v>
      </c>
      <c r="AF287" s="159">
        <f t="shared" si="1756"/>
        <v>0</v>
      </c>
      <c r="AG287" s="159">
        <f t="shared" si="1719"/>
        <v>0</v>
      </c>
      <c r="AH287" s="160">
        <f t="shared" si="1720"/>
        <v>0</v>
      </c>
      <c r="AI287" s="159">
        <v>0</v>
      </c>
      <c r="AJ287" s="159">
        <v>0</v>
      </c>
      <c r="AK287" s="160">
        <f t="shared" si="1721"/>
        <v>0</v>
      </c>
      <c r="AL287" s="159">
        <v>0</v>
      </c>
      <c r="AM287" s="159">
        <v>0</v>
      </c>
      <c r="AN287" s="160">
        <f t="shared" si="1722"/>
        <v>0</v>
      </c>
      <c r="AO287" s="159">
        <f t="shared" si="1757"/>
        <v>0</v>
      </c>
      <c r="AP287" s="159">
        <f t="shared" si="1723"/>
        <v>0</v>
      </c>
      <c r="AQ287" s="160">
        <f t="shared" si="1724"/>
        <v>0</v>
      </c>
      <c r="AR287" s="159">
        <v>0</v>
      </c>
      <c r="AS287" s="159">
        <v>0</v>
      </c>
      <c r="AT287" s="160">
        <f t="shared" si="1725"/>
        <v>0</v>
      </c>
      <c r="AU287" s="159">
        <v>0</v>
      </c>
      <c r="AV287" s="159">
        <v>0</v>
      </c>
      <c r="AW287" s="160">
        <f t="shared" si="1726"/>
        <v>0</v>
      </c>
      <c r="AX287" s="159">
        <f t="shared" si="1758"/>
        <v>0</v>
      </c>
      <c r="AY287" s="159">
        <f t="shared" si="1727"/>
        <v>0</v>
      </c>
      <c r="AZ287" s="160">
        <f t="shared" si="1728"/>
        <v>0</v>
      </c>
      <c r="BA287" s="159">
        <v>0</v>
      </c>
      <c r="BB287" s="159">
        <v>0</v>
      </c>
      <c r="BC287" s="160">
        <f t="shared" si="1729"/>
        <v>0</v>
      </c>
      <c r="BD287" s="159">
        <v>0</v>
      </c>
      <c r="BE287" s="159">
        <v>0</v>
      </c>
      <c r="BF287" s="160">
        <f t="shared" si="1730"/>
        <v>0</v>
      </c>
      <c r="BG287" s="159">
        <f t="shared" si="1759"/>
        <v>0</v>
      </c>
      <c r="BH287" s="159">
        <f t="shared" si="1731"/>
        <v>0</v>
      </c>
      <c r="BI287" s="160">
        <f t="shared" si="1732"/>
        <v>0</v>
      </c>
      <c r="BJ287" s="159">
        <v>0</v>
      </c>
      <c r="BK287" s="159">
        <v>0</v>
      </c>
      <c r="BL287" s="160">
        <f t="shared" si="1733"/>
        <v>0</v>
      </c>
      <c r="BM287" s="159">
        <v>0</v>
      </c>
      <c r="BN287" s="159">
        <v>0</v>
      </c>
      <c r="BO287" s="160">
        <f t="shared" si="1734"/>
        <v>0</v>
      </c>
      <c r="BP287" s="159">
        <f t="shared" si="1760"/>
        <v>0</v>
      </c>
      <c r="BQ287" s="159">
        <f t="shared" si="1735"/>
        <v>0</v>
      </c>
      <c r="BR287" s="160">
        <f t="shared" si="1736"/>
        <v>0</v>
      </c>
      <c r="BS287" s="159">
        <v>0</v>
      </c>
      <c r="BT287" s="159">
        <v>0</v>
      </c>
      <c r="BU287" s="160">
        <f t="shared" si="1737"/>
        <v>0</v>
      </c>
      <c r="BV287" s="159">
        <v>0</v>
      </c>
      <c r="BW287" s="159">
        <v>0</v>
      </c>
      <c r="BX287" s="160">
        <f t="shared" si="1738"/>
        <v>0</v>
      </c>
      <c r="BY287" s="159">
        <f t="shared" si="1761"/>
        <v>0</v>
      </c>
      <c r="BZ287" s="159">
        <f t="shared" si="1739"/>
        <v>0</v>
      </c>
      <c r="CA287" s="160">
        <f t="shared" si="1740"/>
        <v>0</v>
      </c>
      <c r="CB287" s="159">
        <v>0</v>
      </c>
      <c r="CC287" s="159">
        <v>0</v>
      </c>
      <c r="CD287" s="160">
        <f t="shared" si="1741"/>
        <v>0</v>
      </c>
      <c r="CE287" s="159">
        <v>0</v>
      </c>
      <c r="CF287" s="159">
        <v>0</v>
      </c>
      <c r="CG287" s="160">
        <f t="shared" si="1742"/>
        <v>0</v>
      </c>
      <c r="CH287" s="159">
        <f t="shared" si="1762"/>
        <v>0</v>
      </c>
      <c r="CI287" s="159">
        <f t="shared" si="1743"/>
        <v>0</v>
      </c>
      <c r="CJ287" s="160">
        <f t="shared" si="1744"/>
        <v>0</v>
      </c>
      <c r="CK287" s="159">
        <v>0</v>
      </c>
      <c r="CL287" s="159">
        <v>0</v>
      </c>
      <c r="CM287" s="160">
        <f t="shared" si="1745"/>
        <v>0</v>
      </c>
      <c r="CN287" s="159">
        <v>0</v>
      </c>
      <c r="CO287" s="159">
        <v>0</v>
      </c>
      <c r="CP287" s="160">
        <f t="shared" si="1746"/>
        <v>0</v>
      </c>
      <c r="CQ287" s="159">
        <f t="shared" si="1763"/>
        <v>0</v>
      </c>
      <c r="CR287" s="159">
        <f t="shared" si="1747"/>
        <v>0</v>
      </c>
      <c r="CS287" s="160">
        <f t="shared" si="1748"/>
        <v>0</v>
      </c>
      <c r="CT287" s="225"/>
      <c r="CU287" s="226">
        <f t="shared" si="1764"/>
        <v>0</v>
      </c>
      <c r="CV287" s="227">
        <f t="shared" si="1749"/>
        <v>0</v>
      </c>
      <c r="CW287" s="225"/>
      <c r="CX287" s="228"/>
      <c r="CY287" s="229"/>
    </row>
    <row r="288" spans="1:103" ht="15.75" hidden="1" customHeight="1">
      <c r="A288" s="185"/>
      <c r="B288" s="156"/>
      <c r="C288" s="292"/>
      <c r="D288" s="158">
        <f t="shared" si="1709"/>
        <v>0</v>
      </c>
      <c r="E288" s="159">
        <f t="shared" si="1750"/>
        <v>0</v>
      </c>
      <c r="F288" s="160">
        <f t="shared" si="1751"/>
        <v>0</v>
      </c>
      <c r="G288" s="161"/>
      <c r="H288" s="159">
        <f t="shared" si="1752"/>
        <v>0</v>
      </c>
      <c r="I288" s="159">
        <f t="shared" si="1753"/>
        <v>0</v>
      </c>
      <c r="J288" s="160">
        <f t="shared" si="1710"/>
        <v>0</v>
      </c>
      <c r="K288" s="159">
        <f t="shared" si="1711"/>
        <v>0</v>
      </c>
      <c r="L288" s="291">
        <f t="shared" si="1754"/>
        <v>0</v>
      </c>
      <c r="M288" s="160">
        <f t="shared" si="1712"/>
        <v>0</v>
      </c>
      <c r="N288" s="159">
        <v>0</v>
      </c>
      <c r="O288" s="159">
        <v>0</v>
      </c>
      <c r="P288" s="160">
        <f t="shared" si="1713"/>
        <v>0</v>
      </c>
      <c r="Q288" s="291">
        <v>0</v>
      </c>
      <c r="R288" s="291">
        <v>0</v>
      </c>
      <c r="S288" s="160">
        <f t="shared" si="1714"/>
        <v>0</v>
      </c>
      <c r="T288" s="159">
        <f t="shared" si="1755"/>
        <v>0</v>
      </c>
      <c r="U288" s="159">
        <f t="shared" si="1715"/>
        <v>0</v>
      </c>
      <c r="V288" s="160">
        <f t="shared" si="1716"/>
        <v>0</v>
      </c>
      <c r="W288" s="593">
        <f t="shared" si="1706"/>
        <v>0</v>
      </c>
      <c r="X288" s="593">
        <f t="shared" si="1707"/>
        <v>0</v>
      </c>
      <c r="Y288" s="593">
        <f t="shared" si="1708"/>
        <v>0</v>
      </c>
      <c r="Z288" s="159">
        <v>0</v>
      </c>
      <c r="AA288" s="159">
        <v>0</v>
      </c>
      <c r="AB288" s="160">
        <f t="shared" si="1717"/>
        <v>0</v>
      </c>
      <c r="AC288" s="159">
        <v>0</v>
      </c>
      <c r="AD288" s="159">
        <v>0</v>
      </c>
      <c r="AE288" s="160">
        <f t="shared" si="1718"/>
        <v>0</v>
      </c>
      <c r="AF288" s="159">
        <f t="shared" si="1756"/>
        <v>0</v>
      </c>
      <c r="AG288" s="159">
        <f t="shared" si="1719"/>
        <v>0</v>
      </c>
      <c r="AH288" s="160">
        <f t="shared" si="1720"/>
        <v>0</v>
      </c>
      <c r="AI288" s="159">
        <v>0</v>
      </c>
      <c r="AJ288" s="159">
        <v>0</v>
      </c>
      <c r="AK288" s="160">
        <f t="shared" si="1721"/>
        <v>0</v>
      </c>
      <c r="AL288" s="159">
        <v>0</v>
      </c>
      <c r="AM288" s="159">
        <v>0</v>
      </c>
      <c r="AN288" s="160">
        <f t="shared" si="1722"/>
        <v>0</v>
      </c>
      <c r="AO288" s="159">
        <f t="shared" si="1757"/>
        <v>0</v>
      </c>
      <c r="AP288" s="159">
        <f t="shared" si="1723"/>
        <v>0</v>
      </c>
      <c r="AQ288" s="160">
        <f t="shared" si="1724"/>
        <v>0</v>
      </c>
      <c r="AR288" s="159">
        <v>0</v>
      </c>
      <c r="AS288" s="159">
        <v>0</v>
      </c>
      <c r="AT288" s="160">
        <f t="shared" si="1725"/>
        <v>0</v>
      </c>
      <c r="AU288" s="159">
        <v>0</v>
      </c>
      <c r="AV288" s="159">
        <v>0</v>
      </c>
      <c r="AW288" s="160">
        <f t="shared" si="1726"/>
        <v>0</v>
      </c>
      <c r="AX288" s="159">
        <f t="shared" si="1758"/>
        <v>0</v>
      </c>
      <c r="AY288" s="159">
        <f t="shared" si="1727"/>
        <v>0</v>
      </c>
      <c r="AZ288" s="160">
        <f t="shared" si="1728"/>
        <v>0</v>
      </c>
      <c r="BA288" s="159">
        <v>0</v>
      </c>
      <c r="BB288" s="159">
        <v>0</v>
      </c>
      <c r="BC288" s="160">
        <f t="shared" si="1729"/>
        <v>0</v>
      </c>
      <c r="BD288" s="159">
        <v>0</v>
      </c>
      <c r="BE288" s="159">
        <v>0</v>
      </c>
      <c r="BF288" s="160">
        <f t="shared" si="1730"/>
        <v>0</v>
      </c>
      <c r="BG288" s="159">
        <f t="shared" si="1759"/>
        <v>0</v>
      </c>
      <c r="BH288" s="159">
        <f t="shared" si="1731"/>
        <v>0</v>
      </c>
      <c r="BI288" s="160">
        <f t="shared" si="1732"/>
        <v>0</v>
      </c>
      <c r="BJ288" s="159">
        <v>0</v>
      </c>
      <c r="BK288" s="159">
        <v>0</v>
      </c>
      <c r="BL288" s="160">
        <f t="shared" si="1733"/>
        <v>0</v>
      </c>
      <c r="BM288" s="159">
        <v>0</v>
      </c>
      <c r="BN288" s="159">
        <v>0</v>
      </c>
      <c r="BO288" s="160">
        <f t="shared" si="1734"/>
        <v>0</v>
      </c>
      <c r="BP288" s="159">
        <f t="shared" si="1760"/>
        <v>0</v>
      </c>
      <c r="BQ288" s="159">
        <f t="shared" si="1735"/>
        <v>0</v>
      </c>
      <c r="BR288" s="160">
        <f t="shared" si="1736"/>
        <v>0</v>
      </c>
      <c r="BS288" s="159">
        <v>0</v>
      </c>
      <c r="BT288" s="159">
        <v>0</v>
      </c>
      <c r="BU288" s="160">
        <f t="shared" si="1737"/>
        <v>0</v>
      </c>
      <c r="BV288" s="159">
        <v>0</v>
      </c>
      <c r="BW288" s="159">
        <v>0</v>
      </c>
      <c r="BX288" s="160">
        <f t="shared" si="1738"/>
        <v>0</v>
      </c>
      <c r="BY288" s="159">
        <f t="shared" si="1761"/>
        <v>0</v>
      </c>
      <c r="BZ288" s="159">
        <f t="shared" si="1739"/>
        <v>0</v>
      </c>
      <c r="CA288" s="160">
        <f t="shared" si="1740"/>
        <v>0</v>
      </c>
      <c r="CB288" s="159">
        <v>0</v>
      </c>
      <c r="CC288" s="159">
        <v>0</v>
      </c>
      <c r="CD288" s="160">
        <f t="shared" si="1741"/>
        <v>0</v>
      </c>
      <c r="CE288" s="159">
        <v>0</v>
      </c>
      <c r="CF288" s="159">
        <v>0</v>
      </c>
      <c r="CG288" s="160">
        <f t="shared" si="1742"/>
        <v>0</v>
      </c>
      <c r="CH288" s="159">
        <f t="shared" si="1762"/>
        <v>0</v>
      </c>
      <c r="CI288" s="159">
        <f t="shared" si="1743"/>
        <v>0</v>
      </c>
      <c r="CJ288" s="160">
        <f t="shared" si="1744"/>
        <v>0</v>
      </c>
      <c r="CK288" s="159">
        <v>0</v>
      </c>
      <c r="CL288" s="159">
        <v>0</v>
      </c>
      <c r="CM288" s="160">
        <f t="shared" si="1745"/>
        <v>0</v>
      </c>
      <c r="CN288" s="159">
        <v>0</v>
      </c>
      <c r="CO288" s="159">
        <v>0</v>
      </c>
      <c r="CP288" s="160">
        <f t="shared" si="1746"/>
        <v>0</v>
      </c>
      <c r="CQ288" s="159">
        <f t="shared" si="1763"/>
        <v>0</v>
      </c>
      <c r="CR288" s="159">
        <f t="shared" si="1747"/>
        <v>0</v>
      </c>
      <c r="CS288" s="160">
        <f t="shared" si="1748"/>
        <v>0</v>
      </c>
      <c r="CT288" s="225"/>
      <c r="CU288" s="226">
        <f t="shared" si="1764"/>
        <v>0</v>
      </c>
      <c r="CV288" s="227">
        <f t="shared" si="1749"/>
        <v>0</v>
      </c>
      <c r="CW288" s="225"/>
      <c r="CX288" s="228"/>
      <c r="CY288" s="229"/>
    </row>
    <row r="289" spans="1:103" ht="15.75" hidden="1" customHeight="1">
      <c r="A289" s="185"/>
      <c r="B289" s="156"/>
      <c r="C289" s="292"/>
      <c r="D289" s="158">
        <f t="shared" si="1709"/>
        <v>0</v>
      </c>
      <c r="E289" s="159">
        <f t="shared" si="1750"/>
        <v>0</v>
      </c>
      <c r="F289" s="160">
        <f t="shared" si="1751"/>
        <v>0</v>
      </c>
      <c r="G289" s="161"/>
      <c r="H289" s="159">
        <f t="shared" si="1752"/>
        <v>0</v>
      </c>
      <c r="I289" s="159">
        <f t="shared" si="1753"/>
        <v>0</v>
      </c>
      <c r="J289" s="160">
        <f t="shared" si="1710"/>
        <v>0</v>
      </c>
      <c r="K289" s="159">
        <f t="shared" si="1711"/>
        <v>0</v>
      </c>
      <c r="L289" s="291">
        <f t="shared" si="1754"/>
        <v>0</v>
      </c>
      <c r="M289" s="160">
        <f t="shared" si="1712"/>
        <v>0</v>
      </c>
      <c r="N289" s="159">
        <v>0</v>
      </c>
      <c r="O289" s="159">
        <v>0</v>
      </c>
      <c r="P289" s="160">
        <f t="shared" si="1713"/>
        <v>0</v>
      </c>
      <c r="Q289" s="291">
        <v>0</v>
      </c>
      <c r="R289" s="291">
        <v>0</v>
      </c>
      <c r="S289" s="160">
        <f t="shared" si="1714"/>
        <v>0</v>
      </c>
      <c r="T289" s="159">
        <f t="shared" si="1755"/>
        <v>0</v>
      </c>
      <c r="U289" s="159">
        <f t="shared" si="1715"/>
        <v>0</v>
      </c>
      <c r="V289" s="160">
        <f t="shared" si="1716"/>
        <v>0</v>
      </c>
      <c r="W289" s="593">
        <f t="shared" si="1706"/>
        <v>0</v>
      </c>
      <c r="X289" s="593">
        <f t="shared" si="1707"/>
        <v>0</v>
      </c>
      <c r="Y289" s="593">
        <f t="shared" si="1708"/>
        <v>0</v>
      </c>
      <c r="Z289" s="159">
        <v>0</v>
      </c>
      <c r="AA289" s="159">
        <v>0</v>
      </c>
      <c r="AB289" s="160">
        <f t="shared" si="1717"/>
        <v>0</v>
      </c>
      <c r="AC289" s="159">
        <v>0</v>
      </c>
      <c r="AD289" s="159">
        <v>0</v>
      </c>
      <c r="AE289" s="160">
        <f t="shared" si="1718"/>
        <v>0</v>
      </c>
      <c r="AF289" s="159">
        <f t="shared" si="1756"/>
        <v>0</v>
      </c>
      <c r="AG289" s="159">
        <f t="shared" si="1719"/>
        <v>0</v>
      </c>
      <c r="AH289" s="160">
        <f t="shared" si="1720"/>
        <v>0</v>
      </c>
      <c r="AI289" s="159">
        <v>0</v>
      </c>
      <c r="AJ289" s="159">
        <v>0</v>
      </c>
      <c r="AK289" s="160">
        <f t="shared" si="1721"/>
        <v>0</v>
      </c>
      <c r="AL289" s="159">
        <v>0</v>
      </c>
      <c r="AM289" s="159">
        <v>0</v>
      </c>
      <c r="AN289" s="160">
        <f t="shared" si="1722"/>
        <v>0</v>
      </c>
      <c r="AO289" s="159">
        <f t="shared" si="1757"/>
        <v>0</v>
      </c>
      <c r="AP289" s="159">
        <f t="shared" si="1723"/>
        <v>0</v>
      </c>
      <c r="AQ289" s="160">
        <f t="shared" si="1724"/>
        <v>0</v>
      </c>
      <c r="AR289" s="159">
        <v>0</v>
      </c>
      <c r="AS289" s="159">
        <v>0</v>
      </c>
      <c r="AT289" s="160">
        <f t="shared" si="1725"/>
        <v>0</v>
      </c>
      <c r="AU289" s="159">
        <v>0</v>
      </c>
      <c r="AV289" s="159">
        <v>0</v>
      </c>
      <c r="AW289" s="160">
        <f t="shared" si="1726"/>
        <v>0</v>
      </c>
      <c r="AX289" s="159">
        <f t="shared" si="1758"/>
        <v>0</v>
      </c>
      <c r="AY289" s="159">
        <f t="shared" si="1727"/>
        <v>0</v>
      </c>
      <c r="AZ289" s="160">
        <f t="shared" si="1728"/>
        <v>0</v>
      </c>
      <c r="BA289" s="159">
        <v>0</v>
      </c>
      <c r="BB289" s="159">
        <v>0</v>
      </c>
      <c r="BC289" s="160">
        <f t="shared" si="1729"/>
        <v>0</v>
      </c>
      <c r="BD289" s="159">
        <v>0</v>
      </c>
      <c r="BE289" s="159">
        <v>0</v>
      </c>
      <c r="BF289" s="160">
        <f t="shared" si="1730"/>
        <v>0</v>
      </c>
      <c r="BG289" s="159">
        <f t="shared" si="1759"/>
        <v>0</v>
      </c>
      <c r="BH289" s="159">
        <f t="shared" si="1731"/>
        <v>0</v>
      </c>
      <c r="BI289" s="160">
        <f t="shared" si="1732"/>
        <v>0</v>
      </c>
      <c r="BJ289" s="159">
        <v>0</v>
      </c>
      <c r="BK289" s="159">
        <v>0</v>
      </c>
      <c r="BL289" s="160">
        <f t="shared" si="1733"/>
        <v>0</v>
      </c>
      <c r="BM289" s="159">
        <v>0</v>
      </c>
      <c r="BN289" s="159">
        <v>0</v>
      </c>
      <c r="BO289" s="160">
        <f t="shared" si="1734"/>
        <v>0</v>
      </c>
      <c r="BP289" s="159">
        <f t="shared" si="1760"/>
        <v>0</v>
      </c>
      <c r="BQ289" s="159">
        <f t="shared" si="1735"/>
        <v>0</v>
      </c>
      <c r="BR289" s="160">
        <f t="shared" si="1736"/>
        <v>0</v>
      </c>
      <c r="BS289" s="159">
        <v>0</v>
      </c>
      <c r="BT289" s="159">
        <v>0</v>
      </c>
      <c r="BU289" s="160">
        <f t="shared" si="1737"/>
        <v>0</v>
      </c>
      <c r="BV289" s="159">
        <v>0</v>
      </c>
      <c r="BW289" s="159">
        <v>0</v>
      </c>
      <c r="BX289" s="160">
        <f t="shared" si="1738"/>
        <v>0</v>
      </c>
      <c r="BY289" s="159">
        <f t="shared" si="1761"/>
        <v>0</v>
      </c>
      <c r="BZ289" s="159">
        <f t="shared" si="1739"/>
        <v>0</v>
      </c>
      <c r="CA289" s="160">
        <f t="shared" si="1740"/>
        <v>0</v>
      </c>
      <c r="CB289" s="159">
        <v>0</v>
      </c>
      <c r="CC289" s="159">
        <v>0</v>
      </c>
      <c r="CD289" s="160">
        <f t="shared" si="1741"/>
        <v>0</v>
      </c>
      <c r="CE289" s="159">
        <v>0</v>
      </c>
      <c r="CF289" s="159">
        <v>0</v>
      </c>
      <c r="CG289" s="160">
        <f t="shared" si="1742"/>
        <v>0</v>
      </c>
      <c r="CH289" s="159">
        <f t="shared" si="1762"/>
        <v>0</v>
      </c>
      <c r="CI289" s="159">
        <f t="shared" si="1743"/>
        <v>0</v>
      </c>
      <c r="CJ289" s="160">
        <f t="shared" si="1744"/>
        <v>0</v>
      </c>
      <c r="CK289" s="159">
        <v>0</v>
      </c>
      <c r="CL289" s="159">
        <v>0</v>
      </c>
      <c r="CM289" s="160">
        <f t="shared" si="1745"/>
        <v>0</v>
      </c>
      <c r="CN289" s="159">
        <v>0</v>
      </c>
      <c r="CO289" s="159">
        <v>0</v>
      </c>
      <c r="CP289" s="160">
        <f t="shared" si="1746"/>
        <v>0</v>
      </c>
      <c r="CQ289" s="159">
        <f t="shared" si="1763"/>
        <v>0</v>
      </c>
      <c r="CR289" s="159">
        <f t="shared" si="1747"/>
        <v>0</v>
      </c>
      <c r="CS289" s="160">
        <f t="shared" si="1748"/>
        <v>0</v>
      </c>
      <c r="CT289" s="225"/>
      <c r="CU289" s="226">
        <f t="shared" si="1764"/>
        <v>0</v>
      </c>
      <c r="CV289" s="227">
        <f t="shared" si="1749"/>
        <v>0</v>
      </c>
      <c r="CW289" s="225"/>
      <c r="CX289" s="228"/>
      <c r="CY289" s="229"/>
    </row>
    <row r="290" spans="1:103" ht="15.75" hidden="1" customHeight="1">
      <c r="A290" s="185"/>
      <c r="B290" s="156"/>
      <c r="C290" s="292"/>
      <c r="D290" s="158">
        <f t="shared" si="1709"/>
        <v>0</v>
      </c>
      <c r="E290" s="159">
        <f t="shared" si="1750"/>
        <v>0</v>
      </c>
      <c r="F290" s="160">
        <f t="shared" si="1751"/>
        <v>0</v>
      </c>
      <c r="G290" s="161"/>
      <c r="H290" s="159">
        <f t="shared" si="1752"/>
        <v>0</v>
      </c>
      <c r="I290" s="159">
        <f t="shared" si="1753"/>
        <v>0</v>
      </c>
      <c r="J290" s="160">
        <f t="shared" si="1710"/>
        <v>0</v>
      </c>
      <c r="K290" s="159">
        <f t="shared" si="1711"/>
        <v>0</v>
      </c>
      <c r="L290" s="291">
        <f t="shared" si="1754"/>
        <v>0</v>
      </c>
      <c r="M290" s="160">
        <f t="shared" si="1712"/>
        <v>0</v>
      </c>
      <c r="N290" s="159">
        <v>0</v>
      </c>
      <c r="O290" s="159">
        <v>0</v>
      </c>
      <c r="P290" s="160">
        <f t="shared" si="1713"/>
        <v>0</v>
      </c>
      <c r="Q290" s="291">
        <v>0</v>
      </c>
      <c r="R290" s="291">
        <v>0</v>
      </c>
      <c r="S290" s="160">
        <f t="shared" si="1714"/>
        <v>0</v>
      </c>
      <c r="T290" s="159">
        <f t="shared" si="1755"/>
        <v>0</v>
      </c>
      <c r="U290" s="159">
        <f t="shared" si="1715"/>
        <v>0</v>
      </c>
      <c r="V290" s="160">
        <f t="shared" si="1716"/>
        <v>0</v>
      </c>
      <c r="W290" s="593">
        <f t="shared" si="1706"/>
        <v>0</v>
      </c>
      <c r="X290" s="593">
        <f t="shared" si="1707"/>
        <v>0</v>
      </c>
      <c r="Y290" s="593">
        <f t="shared" si="1708"/>
        <v>0</v>
      </c>
      <c r="Z290" s="159">
        <v>0</v>
      </c>
      <c r="AA290" s="159">
        <v>0</v>
      </c>
      <c r="AB290" s="160">
        <f t="shared" si="1717"/>
        <v>0</v>
      </c>
      <c r="AC290" s="159">
        <v>0</v>
      </c>
      <c r="AD290" s="159">
        <v>0</v>
      </c>
      <c r="AE290" s="160">
        <f t="shared" si="1718"/>
        <v>0</v>
      </c>
      <c r="AF290" s="159">
        <f t="shared" si="1756"/>
        <v>0</v>
      </c>
      <c r="AG290" s="159">
        <f t="shared" si="1719"/>
        <v>0</v>
      </c>
      <c r="AH290" s="160">
        <f t="shared" si="1720"/>
        <v>0</v>
      </c>
      <c r="AI290" s="159">
        <v>0</v>
      </c>
      <c r="AJ290" s="159">
        <v>0</v>
      </c>
      <c r="AK290" s="160">
        <f t="shared" si="1721"/>
        <v>0</v>
      </c>
      <c r="AL290" s="159">
        <v>0</v>
      </c>
      <c r="AM290" s="159">
        <v>0</v>
      </c>
      <c r="AN290" s="160">
        <f t="shared" si="1722"/>
        <v>0</v>
      </c>
      <c r="AO290" s="159">
        <f t="shared" si="1757"/>
        <v>0</v>
      </c>
      <c r="AP290" s="159">
        <f t="shared" si="1723"/>
        <v>0</v>
      </c>
      <c r="AQ290" s="160">
        <f t="shared" si="1724"/>
        <v>0</v>
      </c>
      <c r="AR290" s="159">
        <v>0</v>
      </c>
      <c r="AS290" s="159">
        <v>0</v>
      </c>
      <c r="AT290" s="160">
        <f t="shared" si="1725"/>
        <v>0</v>
      </c>
      <c r="AU290" s="159">
        <v>0</v>
      </c>
      <c r="AV290" s="159">
        <v>0</v>
      </c>
      <c r="AW290" s="160">
        <f t="shared" si="1726"/>
        <v>0</v>
      </c>
      <c r="AX290" s="159">
        <f t="shared" si="1758"/>
        <v>0</v>
      </c>
      <c r="AY290" s="159">
        <f t="shared" si="1727"/>
        <v>0</v>
      </c>
      <c r="AZ290" s="160">
        <f t="shared" si="1728"/>
        <v>0</v>
      </c>
      <c r="BA290" s="159">
        <v>0</v>
      </c>
      <c r="BB290" s="159">
        <v>0</v>
      </c>
      <c r="BC290" s="160">
        <f t="shared" si="1729"/>
        <v>0</v>
      </c>
      <c r="BD290" s="159">
        <v>0</v>
      </c>
      <c r="BE290" s="159">
        <v>0</v>
      </c>
      <c r="BF290" s="160">
        <f t="shared" si="1730"/>
        <v>0</v>
      </c>
      <c r="BG290" s="159">
        <f t="shared" si="1759"/>
        <v>0</v>
      </c>
      <c r="BH290" s="159">
        <f t="shared" si="1731"/>
        <v>0</v>
      </c>
      <c r="BI290" s="160">
        <f t="shared" si="1732"/>
        <v>0</v>
      </c>
      <c r="BJ290" s="159">
        <v>0</v>
      </c>
      <c r="BK290" s="159">
        <v>0</v>
      </c>
      <c r="BL290" s="160">
        <f t="shared" si="1733"/>
        <v>0</v>
      </c>
      <c r="BM290" s="159">
        <v>0</v>
      </c>
      <c r="BN290" s="159">
        <v>0</v>
      </c>
      <c r="BO290" s="160">
        <f t="shared" si="1734"/>
        <v>0</v>
      </c>
      <c r="BP290" s="159">
        <f t="shared" si="1760"/>
        <v>0</v>
      </c>
      <c r="BQ290" s="159">
        <f t="shared" si="1735"/>
        <v>0</v>
      </c>
      <c r="BR290" s="160">
        <f t="shared" si="1736"/>
        <v>0</v>
      </c>
      <c r="BS290" s="159">
        <v>0</v>
      </c>
      <c r="BT290" s="159">
        <v>0</v>
      </c>
      <c r="BU290" s="160">
        <f t="shared" si="1737"/>
        <v>0</v>
      </c>
      <c r="BV290" s="159">
        <v>0</v>
      </c>
      <c r="BW290" s="159">
        <v>0</v>
      </c>
      <c r="BX290" s="160">
        <f t="shared" si="1738"/>
        <v>0</v>
      </c>
      <c r="BY290" s="159">
        <f t="shared" si="1761"/>
        <v>0</v>
      </c>
      <c r="BZ290" s="159">
        <f t="shared" si="1739"/>
        <v>0</v>
      </c>
      <c r="CA290" s="160">
        <f t="shared" si="1740"/>
        <v>0</v>
      </c>
      <c r="CB290" s="159">
        <v>0</v>
      </c>
      <c r="CC290" s="159">
        <v>0</v>
      </c>
      <c r="CD290" s="160">
        <f t="shared" si="1741"/>
        <v>0</v>
      </c>
      <c r="CE290" s="159">
        <v>0</v>
      </c>
      <c r="CF290" s="159">
        <v>0</v>
      </c>
      <c r="CG290" s="160">
        <f t="shared" si="1742"/>
        <v>0</v>
      </c>
      <c r="CH290" s="159">
        <f t="shared" si="1762"/>
        <v>0</v>
      </c>
      <c r="CI290" s="159">
        <f t="shared" si="1743"/>
        <v>0</v>
      </c>
      <c r="CJ290" s="160">
        <f t="shared" si="1744"/>
        <v>0</v>
      </c>
      <c r="CK290" s="159">
        <v>0</v>
      </c>
      <c r="CL290" s="159">
        <v>0</v>
      </c>
      <c r="CM290" s="160">
        <f t="shared" si="1745"/>
        <v>0</v>
      </c>
      <c r="CN290" s="159">
        <v>0</v>
      </c>
      <c r="CO290" s="159">
        <v>0</v>
      </c>
      <c r="CP290" s="160">
        <f t="shared" si="1746"/>
        <v>0</v>
      </c>
      <c r="CQ290" s="159">
        <f t="shared" si="1763"/>
        <v>0</v>
      </c>
      <c r="CR290" s="159">
        <f t="shared" si="1747"/>
        <v>0</v>
      </c>
      <c r="CS290" s="160">
        <f t="shared" si="1748"/>
        <v>0</v>
      </c>
      <c r="CT290" s="225"/>
      <c r="CU290" s="226">
        <f t="shared" si="1764"/>
        <v>0</v>
      </c>
      <c r="CV290" s="227">
        <f t="shared" si="1749"/>
        <v>0</v>
      </c>
      <c r="CW290" s="225"/>
      <c r="CX290" s="228"/>
      <c r="CY290" s="229"/>
    </row>
    <row r="291" spans="1:103" ht="15.75" hidden="1" customHeight="1">
      <c r="A291" s="185"/>
      <c r="B291" s="156"/>
      <c r="C291" s="292"/>
      <c r="D291" s="158">
        <f t="shared" si="1709"/>
        <v>0</v>
      </c>
      <c r="E291" s="159">
        <f t="shared" si="1750"/>
        <v>0</v>
      </c>
      <c r="F291" s="160">
        <f t="shared" si="1751"/>
        <v>0</v>
      </c>
      <c r="G291" s="161"/>
      <c r="H291" s="159">
        <f t="shared" si="1752"/>
        <v>0</v>
      </c>
      <c r="I291" s="159">
        <f t="shared" si="1753"/>
        <v>0</v>
      </c>
      <c r="J291" s="160">
        <f t="shared" si="1710"/>
        <v>0</v>
      </c>
      <c r="K291" s="159">
        <f t="shared" si="1711"/>
        <v>0</v>
      </c>
      <c r="L291" s="291">
        <f t="shared" si="1754"/>
        <v>0</v>
      </c>
      <c r="M291" s="160">
        <f t="shared" si="1712"/>
        <v>0</v>
      </c>
      <c r="N291" s="159">
        <v>0</v>
      </c>
      <c r="O291" s="159">
        <v>0</v>
      </c>
      <c r="P291" s="160">
        <f t="shared" si="1713"/>
        <v>0</v>
      </c>
      <c r="Q291" s="291">
        <v>0</v>
      </c>
      <c r="R291" s="291">
        <v>0</v>
      </c>
      <c r="S291" s="160">
        <f t="shared" si="1714"/>
        <v>0</v>
      </c>
      <c r="T291" s="159">
        <f t="shared" si="1755"/>
        <v>0</v>
      </c>
      <c r="U291" s="159">
        <f t="shared" si="1715"/>
        <v>0</v>
      </c>
      <c r="V291" s="160">
        <f t="shared" si="1716"/>
        <v>0</v>
      </c>
      <c r="W291" s="593">
        <f t="shared" si="1706"/>
        <v>0</v>
      </c>
      <c r="X291" s="593">
        <f t="shared" si="1707"/>
        <v>0</v>
      </c>
      <c r="Y291" s="593">
        <f t="shared" si="1708"/>
        <v>0</v>
      </c>
      <c r="Z291" s="159">
        <v>0</v>
      </c>
      <c r="AA291" s="159">
        <v>0</v>
      </c>
      <c r="AB291" s="160">
        <f t="shared" si="1717"/>
        <v>0</v>
      </c>
      <c r="AC291" s="159">
        <v>0</v>
      </c>
      <c r="AD291" s="159">
        <v>0</v>
      </c>
      <c r="AE291" s="160">
        <f t="shared" si="1718"/>
        <v>0</v>
      </c>
      <c r="AF291" s="159">
        <f t="shared" si="1756"/>
        <v>0</v>
      </c>
      <c r="AG291" s="159">
        <f t="shared" si="1719"/>
        <v>0</v>
      </c>
      <c r="AH291" s="160">
        <f t="shared" si="1720"/>
        <v>0</v>
      </c>
      <c r="AI291" s="159">
        <v>0</v>
      </c>
      <c r="AJ291" s="159">
        <v>0</v>
      </c>
      <c r="AK291" s="160">
        <f t="shared" si="1721"/>
        <v>0</v>
      </c>
      <c r="AL291" s="159">
        <v>0</v>
      </c>
      <c r="AM291" s="159">
        <v>0</v>
      </c>
      <c r="AN291" s="160">
        <f t="shared" si="1722"/>
        <v>0</v>
      </c>
      <c r="AO291" s="159">
        <f t="shared" si="1757"/>
        <v>0</v>
      </c>
      <c r="AP291" s="159">
        <f t="shared" si="1723"/>
        <v>0</v>
      </c>
      <c r="AQ291" s="160">
        <f t="shared" si="1724"/>
        <v>0</v>
      </c>
      <c r="AR291" s="159">
        <v>0</v>
      </c>
      <c r="AS291" s="159">
        <v>0</v>
      </c>
      <c r="AT291" s="160">
        <f t="shared" si="1725"/>
        <v>0</v>
      </c>
      <c r="AU291" s="159">
        <v>0</v>
      </c>
      <c r="AV291" s="159">
        <v>0</v>
      </c>
      <c r="AW291" s="160">
        <f t="shared" si="1726"/>
        <v>0</v>
      </c>
      <c r="AX291" s="159">
        <f t="shared" si="1758"/>
        <v>0</v>
      </c>
      <c r="AY291" s="159">
        <f t="shared" si="1727"/>
        <v>0</v>
      </c>
      <c r="AZ291" s="160">
        <f t="shared" si="1728"/>
        <v>0</v>
      </c>
      <c r="BA291" s="159">
        <v>0</v>
      </c>
      <c r="BB291" s="159">
        <v>0</v>
      </c>
      <c r="BC291" s="160">
        <f t="shared" si="1729"/>
        <v>0</v>
      </c>
      <c r="BD291" s="159">
        <v>0</v>
      </c>
      <c r="BE291" s="159">
        <v>0</v>
      </c>
      <c r="BF291" s="160">
        <f t="shared" si="1730"/>
        <v>0</v>
      </c>
      <c r="BG291" s="159">
        <f t="shared" si="1759"/>
        <v>0</v>
      </c>
      <c r="BH291" s="159">
        <f t="shared" si="1731"/>
        <v>0</v>
      </c>
      <c r="BI291" s="160">
        <f t="shared" si="1732"/>
        <v>0</v>
      </c>
      <c r="BJ291" s="159">
        <v>0</v>
      </c>
      <c r="BK291" s="159">
        <v>0</v>
      </c>
      <c r="BL291" s="160">
        <f t="shared" si="1733"/>
        <v>0</v>
      </c>
      <c r="BM291" s="159">
        <v>0</v>
      </c>
      <c r="BN291" s="159">
        <v>0</v>
      </c>
      <c r="BO291" s="160">
        <f t="shared" si="1734"/>
        <v>0</v>
      </c>
      <c r="BP291" s="159">
        <f t="shared" si="1760"/>
        <v>0</v>
      </c>
      <c r="BQ291" s="159">
        <f t="shared" si="1735"/>
        <v>0</v>
      </c>
      <c r="BR291" s="160">
        <f t="shared" si="1736"/>
        <v>0</v>
      </c>
      <c r="BS291" s="159">
        <v>0</v>
      </c>
      <c r="BT291" s="159">
        <v>0</v>
      </c>
      <c r="BU291" s="160">
        <f t="shared" si="1737"/>
        <v>0</v>
      </c>
      <c r="BV291" s="159">
        <v>0</v>
      </c>
      <c r="BW291" s="159">
        <v>0</v>
      </c>
      <c r="BX291" s="160">
        <f t="shared" si="1738"/>
        <v>0</v>
      </c>
      <c r="BY291" s="159">
        <f t="shared" si="1761"/>
        <v>0</v>
      </c>
      <c r="BZ291" s="159">
        <f t="shared" si="1739"/>
        <v>0</v>
      </c>
      <c r="CA291" s="160">
        <f t="shared" si="1740"/>
        <v>0</v>
      </c>
      <c r="CB291" s="159">
        <v>0</v>
      </c>
      <c r="CC291" s="159">
        <v>0</v>
      </c>
      <c r="CD291" s="160">
        <f t="shared" si="1741"/>
        <v>0</v>
      </c>
      <c r="CE291" s="159">
        <v>0</v>
      </c>
      <c r="CF291" s="159">
        <v>0</v>
      </c>
      <c r="CG291" s="160">
        <f t="shared" si="1742"/>
        <v>0</v>
      </c>
      <c r="CH291" s="159">
        <f t="shared" si="1762"/>
        <v>0</v>
      </c>
      <c r="CI291" s="159">
        <f t="shared" si="1743"/>
        <v>0</v>
      </c>
      <c r="CJ291" s="160">
        <f t="shared" si="1744"/>
        <v>0</v>
      </c>
      <c r="CK291" s="159">
        <v>0</v>
      </c>
      <c r="CL291" s="159">
        <v>0</v>
      </c>
      <c r="CM291" s="160">
        <f t="shared" si="1745"/>
        <v>0</v>
      </c>
      <c r="CN291" s="159">
        <v>0</v>
      </c>
      <c r="CO291" s="159">
        <v>0</v>
      </c>
      <c r="CP291" s="160">
        <f t="shared" si="1746"/>
        <v>0</v>
      </c>
      <c r="CQ291" s="159">
        <f t="shared" si="1763"/>
        <v>0</v>
      </c>
      <c r="CR291" s="159">
        <f t="shared" si="1747"/>
        <v>0</v>
      </c>
      <c r="CS291" s="160">
        <f t="shared" si="1748"/>
        <v>0</v>
      </c>
      <c r="CT291" s="225"/>
      <c r="CU291" s="226">
        <f t="shared" si="1764"/>
        <v>0</v>
      </c>
      <c r="CV291" s="227">
        <f t="shared" si="1749"/>
        <v>0</v>
      </c>
      <c r="CW291" s="225"/>
      <c r="CX291" s="228"/>
      <c r="CY291" s="229"/>
    </row>
    <row r="292" spans="1:103" ht="15.75" customHeight="1" thickBot="1">
      <c r="A292" s="138"/>
      <c r="B292" s="162"/>
      <c r="C292" s="163"/>
      <c r="D292" s="164">
        <f t="shared" si="1709"/>
        <v>0</v>
      </c>
      <c r="E292" s="165">
        <f t="shared" si="1750"/>
        <v>0</v>
      </c>
      <c r="F292" s="166">
        <f t="shared" si="1751"/>
        <v>0</v>
      </c>
      <c r="G292" s="167"/>
      <c r="H292" s="165">
        <f t="shared" si="1752"/>
        <v>0</v>
      </c>
      <c r="I292" s="165">
        <f t="shared" si="1753"/>
        <v>0</v>
      </c>
      <c r="J292" s="166">
        <f t="shared" si="1710"/>
        <v>0</v>
      </c>
      <c r="K292" s="165">
        <f t="shared" si="1711"/>
        <v>0</v>
      </c>
      <c r="L292" s="820">
        <f t="shared" si="1754"/>
        <v>0</v>
      </c>
      <c r="M292" s="166">
        <f t="shared" si="1712"/>
        <v>0</v>
      </c>
      <c r="N292" s="164">
        <v>0</v>
      </c>
      <c r="O292" s="165">
        <v>0</v>
      </c>
      <c r="P292" s="166">
        <f t="shared" si="1713"/>
        <v>0</v>
      </c>
      <c r="Q292" s="788">
        <v>0</v>
      </c>
      <c r="R292" s="789">
        <v>0</v>
      </c>
      <c r="S292" s="166">
        <f t="shared" si="1714"/>
        <v>0</v>
      </c>
      <c r="T292" s="200">
        <f t="shared" si="1755"/>
        <v>0</v>
      </c>
      <c r="U292" s="200">
        <f t="shared" si="1715"/>
        <v>0</v>
      </c>
      <c r="V292" s="201">
        <f t="shared" si="1716"/>
        <v>0</v>
      </c>
      <c r="W292" s="593">
        <f t="shared" si="1706"/>
        <v>0</v>
      </c>
      <c r="X292" s="593">
        <f t="shared" si="1707"/>
        <v>0</v>
      </c>
      <c r="Y292" s="593">
        <f t="shared" si="1708"/>
        <v>0</v>
      </c>
      <c r="Z292" s="164">
        <v>0</v>
      </c>
      <c r="AA292" s="165">
        <v>0</v>
      </c>
      <c r="AB292" s="166">
        <f t="shared" si="1717"/>
        <v>0</v>
      </c>
      <c r="AC292" s="198">
        <v>0</v>
      </c>
      <c r="AD292" s="199">
        <v>0</v>
      </c>
      <c r="AE292" s="166">
        <f t="shared" si="1718"/>
        <v>0</v>
      </c>
      <c r="AF292" s="200">
        <f t="shared" si="1756"/>
        <v>0</v>
      </c>
      <c r="AG292" s="200">
        <f t="shared" si="1719"/>
        <v>0</v>
      </c>
      <c r="AH292" s="201">
        <f t="shared" si="1720"/>
        <v>0</v>
      </c>
      <c r="AI292" s="164">
        <v>0</v>
      </c>
      <c r="AJ292" s="165">
        <v>0</v>
      </c>
      <c r="AK292" s="166">
        <f t="shared" si="1721"/>
        <v>0</v>
      </c>
      <c r="AL292" s="198">
        <v>0</v>
      </c>
      <c r="AM292" s="199">
        <v>0</v>
      </c>
      <c r="AN292" s="166">
        <f t="shared" si="1722"/>
        <v>0</v>
      </c>
      <c r="AO292" s="200">
        <f t="shared" si="1757"/>
        <v>0</v>
      </c>
      <c r="AP292" s="200">
        <f t="shared" si="1723"/>
        <v>0</v>
      </c>
      <c r="AQ292" s="201">
        <f t="shared" si="1724"/>
        <v>0</v>
      </c>
      <c r="AR292" s="164">
        <v>0</v>
      </c>
      <c r="AS292" s="165">
        <v>0</v>
      </c>
      <c r="AT292" s="166">
        <f t="shared" si="1725"/>
        <v>0</v>
      </c>
      <c r="AU292" s="198">
        <v>0</v>
      </c>
      <c r="AV292" s="199">
        <v>0</v>
      </c>
      <c r="AW292" s="166">
        <f t="shared" si="1726"/>
        <v>0</v>
      </c>
      <c r="AX292" s="200">
        <f t="shared" si="1758"/>
        <v>0</v>
      </c>
      <c r="AY292" s="200">
        <f t="shared" si="1727"/>
        <v>0</v>
      </c>
      <c r="AZ292" s="201">
        <f t="shared" si="1728"/>
        <v>0</v>
      </c>
      <c r="BA292" s="164">
        <v>0</v>
      </c>
      <c r="BB292" s="165">
        <v>0</v>
      </c>
      <c r="BC292" s="166">
        <f t="shared" si="1729"/>
        <v>0</v>
      </c>
      <c r="BD292" s="198">
        <v>0</v>
      </c>
      <c r="BE292" s="199">
        <v>0</v>
      </c>
      <c r="BF292" s="166">
        <f t="shared" si="1730"/>
        <v>0</v>
      </c>
      <c r="BG292" s="200">
        <f t="shared" si="1759"/>
        <v>0</v>
      </c>
      <c r="BH292" s="200">
        <f t="shared" si="1731"/>
        <v>0</v>
      </c>
      <c r="BI292" s="201">
        <f t="shared" si="1732"/>
        <v>0</v>
      </c>
      <c r="BJ292" s="164">
        <v>0</v>
      </c>
      <c r="BK292" s="165">
        <v>0</v>
      </c>
      <c r="BL292" s="166">
        <f t="shared" si="1733"/>
        <v>0</v>
      </c>
      <c r="BM292" s="198">
        <v>0</v>
      </c>
      <c r="BN292" s="199">
        <v>0</v>
      </c>
      <c r="BO292" s="166">
        <f t="shared" si="1734"/>
        <v>0</v>
      </c>
      <c r="BP292" s="200">
        <f t="shared" si="1760"/>
        <v>0</v>
      </c>
      <c r="BQ292" s="200">
        <f t="shared" si="1735"/>
        <v>0</v>
      </c>
      <c r="BR292" s="201">
        <f t="shared" si="1736"/>
        <v>0</v>
      </c>
      <c r="BS292" s="164">
        <v>0</v>
      </c>
      <c r="BT292" s="165">
        <v>0</v>
      </c>
      <c r="BU292" s="166">
        <f t="shared" si="1737"/>
        <v>0</v>
      </c>
      <c r="BV292" s="198">
        <v>0</v>
      </c>
      <c r="BW292" s="199">
        <v>0</v>
      </c>
      <c r="BX292" s="166">
        <f t="shared" si="1738"/>
        <v>0</v>
      </c>
      <c r="BY292" s="200">
        <f t="shared" si="1761"/>
        <v>0</v>
      </c>
      <c r="BZ292" s="200">
        <f t="shared" si="1739"/>
        <v>0</v>
      </c>
      <c r="CA292" s="201">
        <f t="shared" si="1740"/>
        <v>0</v>
      </c>
      <c r="CB292" s="164">
        <v>0</v>
      </c>
      <c r="CC292" s="165">
        <v>0</v>
      </c>
      <c r="CD292" s="166">
        <f t="shared" si="1741"/>
        <v>0</v>
      </c>
      <c r="CE292" s="198">
        <v>0</v>
      </c>
      <c r="CF292" s="199">
        <v>0</v>
      </c>
      <c r="CG292" s="166">
        <f t="shared" si="1742"/>
        <v>0</v>
      </c>
      <c r="CH292" s="200">
        <f t="shared" si="1762"/>
        <v>0</v>
      </c>
      <c r="CI292" s="200">
        <f t="shared" si="1743"/>
        <v>0</v>
      </c>
      <c r="CJ292" s="201">
        <f t="shared" si="1744"/>
        <v>0</v>
      </c>
      <c r="CK292" s="164">
        <v>0</v>
      </c>
      <c r="CL292" s="165">
        <v>0</v>
      </c>
      <c r="CM292" s="166">
        <f t="shared" si="1745"/>
        <v>0</v>
      </c>
      <c r="CN292" s="198">
        <v>0</v>
      </c>
      <c r="CO292" s="199">
        <v>0</v>
      </c>
      <c r="CP292" s="166">
        <f t="shared" si="1746"/>
        <v>0</v>
      </c>
      <c r="CQ292" s="200">
        <f t="shared" si="1763"/>
        <v>0</v>
      </c>
      <c r="CR292" s="200">
        <f t="shared" si="1747"/>
        <v>0</v>
      </c>
      <c r="CS292" s="201">
        <f t="shared" si="1748"/>
        <v>0</v>
      </c>
      <c r="CT292" s="211"/>
      <c r="CU292" s="233">
        <f t="shared" si="1764"/>
        <v>0</v>
      </c>
      <c r="CV292" s="234">
        <f t="shared" si="1749"/>
        <v>0</v>
      </c>
      <c r="CW292" s="232"/>
      <c r="CX292" s="235"/>
      <c r="CY292" s="236"/>
    </row>
    <row r="293" spans="1:103" ht="15.75" customHeight="1" thickBot="1">
      <c r="A293" s="139"/>
      <c r="B293" s="186"/>
      <c r="C293" s="187"/>
      <c r="D293" s="183"/>
      <c r="E293" s="183"/>
      <c r="F293" s="183"/>
      <c r="G293" s="184"/>
      <c r="H293" s="183"/>
      <c r="I293" s="183"/>
      <c r="J293" s="183"/>
      <c r="K293" s="183"/>
      <c r="L293" s="791"/>
      <c r="M293" s="183"/>
      <c r="N293" s="183"/>
      <c r="O293" s="183"/>
      <c r="P293" s="183"/>
      <c r="Q293" s="791"/>
      <c r="R293" s="791"/>
      <c r="S293" s="183"/>
      <c r="T293" s="203"/>
      <c r="U293" s="203"/>
      <c r="V293" s="187"/>
      <c r="W293" s="593">
        <f t="shared" si="1706"/>
        <v>0</v>
      </c>
      <c r="X293" s="593">
        <f t="shared" si="1707"/>
        <v>0</v>
      </c>
      <c r="Y293" s="593">
        <f t="shared" si="1708"/>
        <v>0</v>
      </c>
      <c r="Z293" s="183"/>
      <c r="AA293" s="183"/>
      <c r="AB293" s="183"/>
      <c r="AC293" s="183"/>
      <c r="AD293" s="183"/>
      <c r="AE293" s="183"/>
      <c r="AF293" s="203"/>
      <c r="AG293" s="203"/>
      <c r="AH293" s="187"/>
      <c r="AI293" s="183"/>
      <c r="AJ293" s="183"/>
      <c r="AK293" s="183"/>
      <c r="AL293" s="183"/>
      <c r="AM293" s="183"/>
      <c r="AN293" s="183"/>
      <c r="AO293" s="203"/>
      <c r="AP293" s="203"/>
      <c r="AQ293" s="187"/>
      <c r="AR293" s="183"/>
      <c r="AS293" s="183"/>
      <c r="AT293" s="183"/>
      <c r="AU293" s="183"/>
      <c r="AV293" s="183"/>
      <c r="AW293" s="183"/>
      <c r="AX293" s="203"/>
      <c r="AY293" s="203"/>
      <c r="AZ293" s="187"/>
      <c r="BA293" s="183"/>
      <c r="BB293" s="183"/>
      <c r="BC293" s="183"/>
      <c r="BD293" s="183"/>
      <c r="BE293" s="183"/>
      <c r="BF293" s="183"/>
      <c r="BG293" s="203"/>
      <c r="BH293" s="203"/>
      <c r="BI293" s="187"/>
      <c r="BJ293" s="183"/>
      <c r="BK293" s="183"/>
      <c r="BL293" s="183"/>
      <c r="BM293" s="183"/>
      <c r="BN293" s="183"/>
      <c r="BO293" s="183"/>
      <c r="BP293" s="203"/>
      <c r="BQ293" s="203"/>
      <c r="BR293" s="187"/>
      <c r="BS293" s="183"/>
      <c r="BT293" s="183"/>
      <c r="BU293" s="183"/>
      <c r="BV293" s="183"/>
      <c r="BW293" s="183"/>
      <c r="BX293" s="183"/>
      <c r="BY293" s="203"/>
      <c r="BZ293" s="203"/>
      <c r="CA293" s="187"/>
      <c r="CB293" s="183"/>
      <c r="CC293" s="183"/>
      <c r="CD293" s="183"/>
      <c r="CE293" s="183"/>
      <c r="CF293" s="183"/>
      <c r="CG293" s="183"/>
      <c r="CH293" s="203"/>
      <c r="CI293" s="203"/>
      <c r="CJ293" s="187"/>
      <c r="CK293" s="183"/>
      <c r="CL293" s="183"/>
      <c r="CM293" s="183"/>
      <c r="CN293" s="183"/>
      <c r="CO293" s="183"/>
      <c r="CP293" s="183"/>
      <c r="CQ293" s="203"/>
      <c r="CR293" s="203"/>
      <c r="CS293" s="187"/>
      <c r="CT293" s="139"/>
      <c r="CU293" s="183"/>
      <c r="CV293" s="187"/>
      <c r="CW293" s="139"/>
      <c r="CX293" s="242"/>
      <c r="CY293" s="242"/>
    </row>
    <row r="294" spans="1:103" ht="15.75" customHeight="1">
      <c r="A294" s="138"/>
      <c r="B294" s="1065" t="s">
        <v>273</v>
      </c>
      <c r="C294" s="1062" t="s">
        <v>274</v>
      </c>
      <c r="D294" s="1009" t="str">
        <f>AFEstatPref</f>
        <v>Historical</v>
      </c>
      <c r="E294" s="1010"/>
      <c r="F294" s="1011"/>
      <c r="G294" s="1041" t="str">
        <f>AFEstatSlc</f>
        <v>Proposed Original</v>
      </c>
      <c r="H294" s="1015"/>
      <c r="I294" s="1015"/>
      <c r="J294" s="1042"/>
      <c r="K294" s="1020" t="s">
        <v>275</v>
      </c>
      <c r="L294" s="1020"/>
      <c r="M294" s="1039"/>
      <c r="N294" s="1009" t="str">
        <f>AFEstatPref</f>
        <v>Historical</v>
      </c>
      <c r="O294" s="1010"/>
      <c r="P294" s="1011"/>
      <c r="Q294" s="1015" t="str">
        <f>AFEstatSlc</f>
        <v>Proposed Original</v>
      </c>
      <c r="R294" s="1015"/>
      <c r="S294" s="1016"/>
      <c r="T294" s="1019" t="s">
        <v>275</v>
      </c>
      <c r="U294" s="1020"/>
      <c r="V294" s="1021"/>
      <c r="W294" s="593">
        <f t="shared" si="1706"/>
        <v>0</v>
      </c>
      <c r="X294" s="593">
        <f t="shared" si="1707"/>
        <v>0</v>
      </c>
      <c r="Y294" s="593">
        <f t="shared" si="1708"/>
        <v>0</v>
      </c>
      <c r="Z294" s="1009" t="str">
        <f>AFEstatPref</f>
        <v>Historical</v>
      </c>
      <c r="AA294" s="1010"/>
      <c r="AB294" s="1011"/>
      <c r="AC294" s="1015" t="str">
        <f>AFEstatSlc</f>
        <v>Proposed Original</v>
      </c>
      <c r="AD294" s="1015"/>
      <c r="AE294" s="1016"/>
      <c r="AF294" s="1019" t="s">
        <v>275</v>
      </c>
      <c r="AG294" s="1020"/>
      <c r="AH294" s="1021"/>
      <c r="AI294" s="1009" t="str">
        <f>AFEstatPref</f>
        <v>Historical</v>
      </c>
      <c r="AJ294" s="1010"/>
      <c r="AK294" s="1011"/>
      <c r="AL294" s="1015" t="str">
        <f>AFEstatSlc</f>
        <v>Proposed Original</v>
      </c>
      <c r="AM294" s="1015"/>
      <c r="AN294" s="1016"/>
      <c r="AO294" s="1019" t="s">
        <v>275</v>
      </c>
      <c r="AP294" s="1020"/>
      <c r="AQ294" s="1021"/>
      <c r="AR294" s="1009" t="str">
        <f>AFEstatPref</f>
        <v>Historical</v>
      </c>
      <c r="AS294" s="1010"/>
      <c r="AT294" s="1011"/>
      <c r="AU294" s="1015" t="str">
        <f>AFEstatSlc</f>
        <v>Proposed Original</v>
      </c>
      <c r="AV294" s="1015"/>
      <c r="AW294" s="1016"/>
      <c r="AX294" s="1019" t="s">
        <v>275</v>
      </c>
      <c r="AY294" s="1020"/>
      <c r="AZ294" s="1021"/>
      <c r="BA294" s="1009" t="str">
        <f>AFEstatPref</f>
        <v>Historical</v>
      </c>
      <c r="BB294" s="1010"/>
      <c r="BC294" s="1011"/>
      <c r="BD294" s="1015" t="str">
        <f>AFEstatSlc</f>
        <v>Proposed Original</v>
      </c>
      <c r="BE294" s="1015"/>
      <c r="BF294" s="1016"/>
      <c r="BG294" s="1019" t="s">
        <v>275</v>
      </c>
      <c r="BH294" s="1020"/>
      <c r="BI294" s="1021"/>
      <c r="BJ294" s="1009" t="str">
        <f>AFEstatPref</f>
        <v>Historical</v>
      </c>
      <c r="BK294" s="1010"/>
      <c r="BL294" s="1011"/>
      <c r="BM294" s="1015" t="str">
        <f>AFEstatSlc</f>
        <v>Proposed Original</v>
      </c>
      <c r="BN294" s="1015"/>
      <c r="BO294" s="1016"/>
      <c r="BP294" s="1019" t="s">
        <v>275</v>
      </c>
      <c r="BQ294" s="1020"/>
      <c r="BR294" s="1021"/>
      <c r="BS294" s="1009" t="str">
        <f>AFEstatPref</f>
        <v>Historical</v>
      </c>
      <c r="BT294" s="1010"/>
      <c r="BU294" s="1011"/>
      <c r="BV294" s="1015" t="str">
        <f>AFEstatSlc</f>
        <v>Proposed Original</v>
      </c>
      <c r="BW294" s="1015"/>
      <c r="BX294" s="1016"/>
      <c r="BY294" s="1019" t="s">
        <v>275</v>
      </c>
      <c r="BZ294" s="1020"/>
      <c r="CA294" s="1021"/>
      <c r="CB294" s="1009" t="str">
        <f>AFEstatPref</f>
        <v>Historical</v>
      </c>
      <c r="CC294" s="1010"/>
      <c r="CD294" s="1011"/>
      <c r="CE294" s="1015" t="str">
        <f>AFEstatSlc</f>
        <v>Proposed Original</v>
      </c>
      <c r="CF294" s="1015"/>
      <c r="CG294" s="1016"/>
      <c r="CH294" s="1019" t="s">
        <v>275</v>
      </c>
      <c r="CI294" s="1020"/>
      <c r="CJ294" s="1021"/>
      <c r="CK294" s="1009" t="str">
        <f>AFEstatPref</f>
        <v>Historical</v>
      </c>
      <c r="CL294" s="1010"/>
      <c r="CM294" s="1011"/>
      <c r="CN294" s="1015" t="str">
        <f>AFEstatSlc</f>
        <v>Proposed Original</v>
      </c>
      <c r="CO294" s="1015"/>
      <c r="CP294" s="1016"/>
      <c r="CQ294" s="1019" t="s">
        <v>275</v>
      </c>
      <c r="CR294" s="1020"/>
      <c r="CS294" s="1021"/>
      <c r="CT294" s="214"/>
      <c r="CU294" s="1051" t="s">
        <v>276</v>
      </c>
      <c r="CV294" s="1052"/>
      <c r="CW294" s="214"/>
      <c r="CX294" s="1058" t="s">
        <v>277</v>
      </c>
      <c r="CY294" s="1055" t="s">
        <v>278</v>
      </c>
    </row>
    <row r="295" spans="1:103" ht="15.75" customHeight="1" thickBot="1">
      <c r="A295" s="139"/>
      <c r="B295" s="1059"/>
      <c r="C295" s="1063"/>
      <c r="D295" s="1012"/>
      <c r="E295" s="1013"/>
      <c r="F295" s="1014"/>
      <c r="G295" s="1043"/>
      <c r="H295" s="1017"/>
      <c r="I295" s="1017"/>
      <c r="J295" s="1044"/>
      <c r="K295" s="1023"/>
      <c r="L295" s="1023"/>
      <c r="M295" s="1040"/>
      <c r="N295" s="1012"/>
      <c r="O295" s="1013"/>
      <c r="P295" s="1014"/>
      <c r="Q295" s="1017"/>
      <c r="R295" s="1017"/>
      <c r="S295" s="1018"/>
      <c r="T295" s="1022"/>
      <c r="U295" s="1023"/>
      <c r="V295" s="1024"/>
      <c r="W295" s="593">
        <f t="shared" si="1706"/>
        <v>0</v>
      </c>
      <c r="X295" s="593">
        <f t="shared" si="1707"/>
        <v>0</v>
      </c>
      <c r="Y295" s="593">
        <f t="shared" si="1708"/>
        <v>0</v>
      </c>
      <c r="Z295" s="1012"/>
      <c r="AA295" s="1013"/>
      <c r="AB295" s="1014"/>
      <c r="AC295" s="1017"/>
      <c r="AD295" s="1017"/>
      <c r="AE295" s="1018"/>
      <c r="AF295" s="1022"/>
      <c r="AG295" s="1023"/>
      <c r="AH295" s="1024"/>
      <c r="AI295" s="1012"/>
      <c r="AJ295" s="1013"/>
      <c r="AK295" s="1014"/>
      <c r="AL295" s="1017"/>
      <c r="AM295" s="1017"/>
      <c r="AN295" s="1018"/>
      <c r="AO295" s="1022"/>
      <c r="AP295" s="1023"/>
      <c r="AQ295" s="1024"/>
      <c r="AR295" s="1012"/>
      <c r="AS295" s="1013"/>
      <c r="AT295" s="1014"/>
      <c r="AU295" s="1017"/>
      <c r="AV295" s="1017"/>
      <c r="AW295" s="1018"/>
      <c r="AX295" s="1022"/>
      <c r="AY295" s="1023"/>
      <c r="AZ295" s="1024"/>
      <c r="BA295" s="1012"/>
      <c r="BB295" s="1013"/>
      <c r="BC295" s="1014"/>
      <c r="BD295" s="1017"/>
      <c r="BE295" s="1017"/>
      <c r="BF295" s="1018"/>
      <c r="BG295" s="1022"/>
      <c r="BH295" s="1023"/>
      <c r="BI295" s="1024"/>
      <c r="BJ295" s="1012"/>
      <c r="BK295" s="1013"/>
      <c r="BL295" s="1014"/>
      <c r="BM295" s="1017"/>
      <c r="BN295" s="1017"/>
      <c r="BO295" s="1018"/>
      <c r="BP295" s="1022"/>
      <c r="BQ295" s="1023"/>
      <c r="BR295" s="1024"/>
      <c r="BS295" s="1012"/>
      <c r="BT295" s="1013"/>
      <c r="BU295" s="1014"/>
      <c r="BV295" s="1017"/>
      <c r="BW295" s="1017"/>
      <c r="BX295" s="1018"/>
      <c r="BY295" s="1022"/>
      <c r="BZ295" s="1023"/>
      <c r="CA295" s="1024"/>
      <c r="CB295" s="1012"/>
      <c r="CC295" s="1013"/>
      <c r="CD295" s="1014"/>
      <c r="CE295" s="1017"/>
      <c r="CF295" s="1017"/>
      <c r="CG295" s="1018"/>
      <c r="CH295" s="1022"/>
      <c r="CI295" s="1023"/>
      <c r="CJ295" s="1024"/>
      <c r="CK295" s="1012"/>
      <c r="CL295" s="1013"/>
      <c r="CM295" s="1014"/>
      <c r="CN295" s="1017"/>
      <c r="CO295" s="1017"/>
      <c r="CP295" s="1018"/>
      <c r="CQ295" s="1022"/>
      <c r="CR295" s="1023"/>
      <c r="CS295" s="1024"/>
      <c r="CT295" s="139"/>
      <c r="CU295" s="215" t="s">
        <v>279</v>
      </c>
      <c r="CV295" s="216" t="s">
        <v>280</v>
      </c>
      <c r="CW295" s="139"/>
      <c r="CX295" s="1059"/>
      <c r="CY295" s="1056"/>
    </row>
    <row r="296" spans="1:103" ht="15.75" customHeight="1">
      <c r="A296" s="138"/>
      <c r="B296" s="149">
        <v>27</v>
      </c>
      <c r="C296" s="150" t="s">
        <v>311</v>
      </c>
      <c r="D296" s="151" t="s">
        <v>283</v>
      </c>
      <c r="E296" s="152" t="s">
        <v>284</v>
      </c>
      <c r="F296" s="153">
        <f>SUM(F297:F299)</f>
        <v>0</v>
      </c>
      <c r="G296" s="154" t="s">
        <v>285</v>
      </c>
      <c r="H296" s="152" t="s">
        <v>283</v>
      </c>
      <c r="I296" s="152" t="s">
        <v>284</v>
      </c>
      <c r="J296" s="153">
        <f>SUM(J297:J299)</f>
        <v>0</v>
      </c>
      <c r="K296" s="151" t="s">
        <v>283</v>
      </c>
      <c r="L296" s="787" t="s">
        <v>284</v>
      </c>
      <c r="M296" s="153">
        <f>SUM(M297:M299)</f>
        <v>0</v>
      </c>
      <c r="N296" s="151" t="s">
        <v>283</v>
      </c>
      <c r="O296" s="152" t="s">
        <v>284</v>
      </c>
      <c r="P296" s="153">
        <f>SUM(P297:P299)</f>
        <v>0</v>
      </c>
      <c r="Q296" s="787" t="s">
        <v>283</v>
      </c>
      <c r="R296" s="787" t="s">
        <v>284</v>
      </c>
      <c r="S296" s="153">
        <f>SUM(S297:S299)</f>
        <v>0</v>
      </c>
      <c r="T296" s="204" t="s">
        <v>283</v>
      </c>
      <c r="U296" s="205" t="s">
        <v>284</v>
      </c>
      <c r="V296" s="153">
        <f>SUM(V297:V299)</f>
        <v>0</v>
      </c>
      <c r="W296" s="593">
        <f t="shared" si="1706"/>
        <v>0</v>
      </c>
      <c r="X296" s="593">
        <f t="shared" si="1707"/>
        <v>0</v>
      </c>
      <c r="Y296" s="593">
        <f t="shared" si="1708"/>
        <v>0</v>
      </c>
      <c r="Z296" s="151" t="s">
        <v>283</v>
      </c>
      <c r="AA296" s="152" t="s">
        <v>284</v>
      </c>
      <c r="AB296" s="153">
        <f>SUM(AB297:AB299)</f>
        <v>0</v>
      </c>
      <c r="AC296" s="152" t="s">
        <v>283</v>
      </c>
      <c r="AD296" s="152" t="s">
        <v>284</v>
      </c>
      <c r="AE296" s="153">
        <f>SUM(AE297:AE299)</f>
        <v>0</v>
      </c>
      <c r="AF296" s="204" t="s">
        <v>283</v>
      </c>
      <c r="AG296" s="205" t="s">
        <v>284</v>
      </c>
      <c r="AH296" s="153">
        <f>SUM(AH297:AH299)</f>
        <v>0</v>
      </c>
      <c r="AI296" s="151" t="s">
        <v>283</v>
      </c>
      <c r="AJ296" s="152" t="s">
        <v>284</v>
      </c>
      <c r="AK296" s="153">
        <f>SUM(AK297:AK299)</f>
        <v>0</v>
      </c>
      <c r="AL296" s="152" t="s">
        <v>283</v>
      </c>
      <c r="AM296" s="152" t="s">
        <v>284</v>
      </c>
      <c r="AN296" s="153">
        <f>SUM(AN297:AN299)</f>
        <v>0</v>
      </c>
      <c r="AO296" s="204" t="s">
        <v>283</v>
      </c>
      <c r="AP296" s="205" t="s">
        <v>284</v>
      </c>
      <c r="AQ296" s="153">
        <f>SUM(AQ297:AQ299)</f>
        <v>0</v>
      </c>
      <c r="AR296" s="151" t="s">
        <v>283</v>
      </c>
      <c r="AS296" s="152" t="s">
        <v>284</v>
      </c>
      <c r="AT296" s="153">
        <f>SUM(AT297:AT299)</f>
        <v>0</v>
      </c>
      <c r="AU296" s="152" t="s">
        <v>283</v>
      </c>
      <c r="AV296" s="152" t="s">
        <v>284</v>
      </c>
      <c r="AW296" s="153">
        <f>SUM(AW297:AW299)</f>
        <v>0</v>
      </c>
      <c r="AX296" s="204" t="s">
        <v>283</v>
      </c>
      <c r="AY296" s="205" t="s">
        <v>284</v>
      </c>
      <c r="AZ296" s="153">
        <f>SUM(AZ297:AZ299)</f>
        <v>0</v>
      </c>
      <c r="BA296" s="151" t="s">
        <v>283</v>
      </c>
      <c r="BB296" s="152" t="s">
        <v>284</v>
      </c>
      <c r="BC296" s="153">
        <f>SUM(BC297:BC299)</f>
        <v>0</v>
      </c>
      <c r="BD296" s="152" t="s">
        <v>283</v>
      </c>
      <c r="BE296" s="152" t="s">
        <v>284</v>
      </c>
      <c r="BF296" s="153">
        <f>SUM(BF297:BF299)</f>
        <v>0</v>
      </c>
      <c r="BG296" s="204" t="s">
        <v>283</v>
      </c>
      <c r="BH296" s="205" t="s">
        <v>284</v>
      </c>
      <c r="BI296" s="153">
        <f>SUM(BI297:BI299)</f>
        <v>0</v>
      </c>
      <c r="BJ296" s="151" t="s">
        <v>283</v>
      </c>
      <c r="BK296" s="152" t="s">
        <v>284</v>
      </c>
      <c r="BL296" s="153">
        <f>SUM(BL297:BL299)</f>
        <v>0</v>
      </c>
      <c r="BM296" s="152" t="s">
        <v>283</v>
      </c>
      <c r="BN296" s="152" t="s">
        <v>284</v>
      </c>
      <c r="BO296" s="153">
        <f>SUM(BO297:BO299)</f>
        <v>0</v>
      </c>
      <c r="BP296" s="204" t="s">
        <v>283</v>
      </c>
      <c r="BQ296" s="205" t="s">
        <v>284</v>
      </c>
      <c r="BR296" s="153">
        <f>SUM(BR297:BR299)</f>
        <v>0</v>
      </c>
      <c r="BS296" s="151" t="s">
        <v>283</v>
      </c>
      <c r="BT296" s="152" t="s">
        <v>284</v>
      </c>
      <c r="BU296" s="153">
        <f>SUM(BU297:BU299)</f>
        <v>0</v>
      </c>
      <c r="BV296" s="152" t="s">
        <v>283</v>
      </c>
      <c r="BW296" s="152" t="s">
        <v>284</v>
      </c>
      <c r="BX296" s="153">
        <f>SUM(BX297:BX299)</f>
        <v>0</v>
      </c>
      <c r="BY296" s="204" t="s">
        <v>283</v>
      </c>
      <c r="BZ296" s="205" t="s">
        <v>284</v>
      </c>
      <c r="CA296" s="153">
        <f>SUM(CA297:CA299)</f>
        <v>0</v>
      </c>
      <c r="CB296" s="151" t="s">
        <v>283</v>
      </c>
      <c r="CC296" s="152" t="s">
        <v>284</v>
      </c>
      <c r="CD296" s="153">
        <f>SUM(CD297:CD299)</f>
        <v>0</v>
      </c>
      <c r="CE296" s="152" t="s">
        <v>283</v>
      </c>
      <c r="CF296" s="152" t="s">
        <v>284</v>
      </c>
      <c r="CG296" s="153">
        <f>SUM(CG297:CG299)</f>
        <v>0</v>
      </c>
      <c r="CH296" s="204" t="s">
        <v>283</v>
      </c>
      <c r="CI296" s="205" t="s">
        <v>284</v>
      </c>
      <c r="CJ296" s="153">
        <f>SUM(CJ297:CJ299)</f>
        <v>0</v>
      </c>
      <c r="CK296" s="151" t="s">
        <v>283</v>
      </c>
      <c r="CL296" s="152" t="s">
        <v>284</v>
      </c>
      <c r="CM296" s="153">
        <f>SUM(CM297:CM299)</f>
        <v>0</v>
      </c>
      <c r="CN296" s="152" t="s">
        <v>283</v>
      </c>
      <c r="CO296" s="152" t="s">
        <v>284</v>
      </c>
      <c r="CP296" s="153">
        <f>SUM(CP297:CP299)</f>
        <v>0</v>
      </c>
      <c r="CQ296" s="204" t="s">
        <v>283</v>
      </c>
      <c r="CR296" s="205" t="s">
        <v>284</v>
      </c>
      <c r="CS296" s="153">
        <f>SUM(CS297:CS299)</f>
        <v>0</v>
      </c>
      <c r="CT296" s="196"/>
      <c r="CU296" s="221"/>
      <c r="CV296" s="243"/>
      <c r="CW296" s="196"/>
      <c r="CX296" s="244"/>
      <c r="CY296" s="245"/>
    </row>
    <row r="297" spans="1:103" ht="15.75" hidden="1" customHeight="1">
      <c r="A297" s="185"/>
      <c r="B297" s="156"/>
      <c r="C297" s="185" t="s">
        <v>558</v>
      </c>
      <c r="D297" s="158">
        <f t="shared" ref="D297:D299" si="1765">N297+Z297+AI297+AR297+BS297</f>
        <v>0</v>
      </c>
      <c r="E297" s="159">
        <f t="shared" ref="E297:E299" si="1766">IFERROR(F297/D297,)</f>
        <v>0</v>
      </c>
      <c r="F297" s="160">
        <f t="shared" ref="F297:F299" si="1767">P297+AB297+AK297+AT297+BU297</f>
        <v>0</v>
      </c>
      <c r="G297" s="161"/>
      <c r="H297" s="159">
        <f t="shared" ref="H297:H299" si="1768">Q297+AC297+AL297+AU297+BV297</f>
        <v>0</v>
      </c>
      <c r="I297" s="159">
        <f t="shared" ref="I297:I299" si="1769">IFERROR(J297/H297,)</f>
        <v>0</v>
      </c>
      <c r="J297" s="160">
        <f t="shared" ref="J297:J299" si="1770">S297+AE297+AN297+AW297+BX297</f>
        <v>0</v>
      </c>
      <c r="K297" s="159">
        <f t="shared" ref="K297:K299" si="1771">T297+AF297+AO297+AX297+BY297</f>
        <v>0</v>
      </c>
      <c r="L297" s="291">
        <f t="shared" ref="L297:L299" si="1772">IFERROR(M297/K297,)</f>
        <v>0</v>
      </c>
      <c r="M297" s="160">
        <f t="shared" ref="M297:M299" si="1773">V297+AH297+AQ297+AZ297+CA297</f>
        <v>0</v>
      </c>
      <c r="N297" s="159">
        <v>0</v>
      </c>
      <c r="O297" s="159">
        <v>0</v>
      </c>
      <c r="P297" s="160">
        <f t="shared" ref="P297:P299" si="1774">N297*O297</f>
        <v>0</v>
      </c>
      <c r="Q297" s="291">
        <v>0</v>
      </c>
      <c r="R297" s="291">
        <v>0</v>
      </c>
      <c r="S297" s="160">
        <f t="shared" ref="S297:S299" si="1775">Q297*R297</f>
        <v>0</v>
      </c>
      <c r="T297" s="159">
        <f t="shared" ref="T297:T299" si="1776">Q297</f>
        <v>0</v>
      </c>
      <c r="U297" s="159">
        <f t="shared" ref="U297:U299" si="1777">R297</f>
        <v>0</v>
      </c>
      <c r="V297" s="160">
        <f t="shared" ref="V297:V299" si="1778">T297*U297</f>
        <v>0</v>
      </c>
      <c r="W297" s="593">
        <f t="shared" si="1706"/>
        <v>0</v>
      </c>
      <c r="X297" s="593">
        <f t="shared" si="1707"/>
        <v>0</v>
      </c>
      <c r="Y297" s="593">
        <f t="shared" si="1708"/>
        <v>0</v>
      </c>
      <c r="Z297" s="159">
        <v>0</v>
      </c>
      <c r="AA297" s="159">
        <v>0</v>
      </c>
      <c r="AB297" s="160">
        <f t="shared" ref="AB297:AB299" si="1779">Z297*AA297</f>
        <v>0</v>
      </c>
      <c r="AC297" s="159">
        <v>0</v>
      </c>
      <c r="AD297" s="159">
        <v>0</v>
      </c>
      <c r="AE297" s="160">
        <f t="shared" ref="AE297:AE299" si="1780">AC297*AD297</f>
        <v>0</v>
      </c>
      <c r="AF297" s="159">
        <f t="shared" ref="AF297:AF299" si="1781">AC297</f>
        <v>0</v>
      </c>
      <c r="AG297" s="159">
        <f>U297</f>
        <v>0</v>
      </c>
      <c r="AH297" s="160">
        <f t="shared" ref="AH297:AH299" si="1782">AF297*AG297</f>
        <v>0</v>
      </c>
      <c r="AI297" s="159">
        <v>0</v>
      </c>
      <c r="AJ297" s="159">
        <v>0</v>
      </c>
      <c r="AK297" s="160">
        <f t="shared" ref="AK297:AK299" si="1783">AI297*AJ297</f>
        <v>0</v>
      </c>
      <c r="AL297" s="159">
        <v>0</v>
      </c>
      <c r="AM297" s="159">
        <v>0</v>
      </c>
      <c r="AN297" s="160">
        <f t="shared" ref="AN297:AN299" si="1784">AL297*AM297</f>
        <v>0</v>
      </c>
      <c r="AO297" s="159">
        <f t="shared" ref="AO297:AO299" si="1785">AL297</f>
        <v>0</v>
      </c>
      <c r="AP297" s="159">
        <f>AG297</f>
        <v>0</v>
      </c>
      <c r="AQ297" s="160">
        <f t="shared" ref="AQ297:AQ299" si="1786">AO297*AP297</f>
        <v>0</v>
      </c>
      <c r="AR297" s="159">
        <v>0</v>
      </c>
      <c r="AS297" s="159">
        <v>0</v>
      </c>
      <c r="AT297" s="160">
        <f t="shared" ref="AT297:AT299" si="1787">AR297*AS297</f>
        <v>0</v>
      </c>
      <c r="AU297" s="159">
        <v>0</v>
      </c>
      <c r="AV297" s="159">
        <v>0</v>
      </c>
      <c r="AW297" s="160">
        <f t="shared" ref="AW297:AW299" si="1788">AU297*AV297</f>
        <v>0</v>
      </c>
      <c r="AX297" s="159">
        <f t="shared" ref="AX297:AX299" si="1789">AU297</f>
        <v>0</v>
      </c>
      <c r="AY297" s="159">
        <f>AP297</f>
        <v>0</v>
      </c>
      <c r="AZ297" s="160">
        <f t="shared" ref="AZ297:AZ299" si="1790">AX297*AY297</f>
        <v>0</v>
      </c>
      <c r="BA297" s="159">
        <v>0</v>
      </c>
      <c r="BB297" s="159">
        <v>0</v>
      </c>
      <c r="BC297" s="160">
        <f t="shared" ref="BC297:BC299" si="1791">BA297*BB297</f>
        <v>0</v>
      </c>
      <c r="BD297" s="159">
        <v>0</v>
      </c>
      <c r="BE297" s="159">
        <v>0</v>
      </c>
      <c r="BF297" s="160">
        <f t="shared" ref="BF297:BF299" si="1792">BD297*BE297</f>
        <v>0</v>
      </c>
      <c r="BG297" s="159">
        <f t="shared" ref="BG297:BG299" si="1793">BD297</f>
        <v>0</v>
      </c>
      <c r="BH297" s="159">
        <f t="shared" ref="BH297:BH299" si="1794">BE297</f>
        <v>0</v>
      </c>
      <c r="BI297" s="160">
        <f t="shared" ref="BI297:BI299" si="1795">BG297*BH297</f>
        <v>0</v>
      </c>
      <c r="BJ297" s="159">
        <v>0</v>
      </c>
      <c r="BK297" s="159">
        <v>0</v>
      </c>
      <c r="BL297" s="160">
        <f t="shared" ref="BL297:BL299" si="1796">BJ297*BK297</f>
        <v>0</v>
      </c>
      <c r="BM297" s="159">
        <v>0</v>
      </c>
      <c r="BN297" s="159">
        <v>0</v>
      </c>
      <c r="BO297" s="160">
        <f t="shared" ref="BO297:BO299" si="1797">BM297*BN297</f>
        <v>0</v>
      </c>
      <c r="BP297" s="159">
        <f t="shared" ref="BP297:BP299" si="1798">BM297</f>
        <v>0</v>
      </c>
      <c r="BQ297" s="159">
        <f>BH297</f>
        <v>0</v>
      </c>
      <c r="BR297" s="160">
        <f t="shared" ref="BR297:BR299" si="1799">BP297*BQ297</f>
        <v>0</v>
      </c>
      <c r="BS297" s="159">
        <v>0</v>
      </c>
      <c r="BT297" s="159">
        <v>0</v>
      </c>
      <c r="BU297" s="160">
        <f t="shared" ref="BU297:BU299" si="1800">BS297*BT297</f>
        <v>0</v>
      </c>
      <c r="BV297" s="159">
        <v>0</v>
      </c>
      <c r="BW297" s="159">
        <v>0</v>
      </c>
      <c r="BX297" s="160">
        <f t="shared" ref="BX297:BX299" si="1801">BV297*BW297</f>
        <v>0</v>
      </c>
      <c r="BY297" s="159">
        <f t="shared" ref="BY297:BY299" si="1802">BV297</f>
        <v>0</v>
      </c>
      <c r="BZ297" s="159">
        <f t="shared" ref="BZ297:BZ299" si="1803">BW297</f>
        <v>0</v>
      </c>
      <c r="CA297" s="160">
        <f t="shared" ref="CA297:CA299" si="1804">BY297*BZ297</f>
        <v>0</v>
      </c>
      <c r="CB297" s="159">
        <v>0</v>
      </c>
      <c r="CC297" s="159">
        <v>0</v>
      </c>
      <c r="CD297" s="160">
        <f t="shared" ref="CD297:CD299" si="1805">CB297*CC297</f>
        <v>0</v>
      </c>
      <c r="CE297" s="159">
        <v>0</v>
      </c>
      <c r="CF297" s="159">
        <v>0</v>
      </c>
      <c r="CG297" s="160">
        <f t="shared" ref="CG297:CG299" si="1806">CE297*CF297</f>
        <v>0</v>
      </c>
      <c r="CH297" s="159">
        <f t="shared" ref="CH297:CH299" si="1807">CE297</f>
        <v>0</v>
      </c>
      <c r="CI297" s="159">
        <f t="shared" ref="CI297:CI299" si="1808">CF297</f>
        <v>0</v>
      </c>
      <c r="CJ297" s="160">
        <f t="shared" ref="CJ297:CJ299" si="1809">CH297*CI297</f>
        <v>0</v>
      </c>
      <c r="CK297" s="159">
        <v>0</v>
      </c>
      <c r="CL297" s="159">
        <v>0</v>
      </c>
      <c r="CM297" s="160">
        <f t="shared" ref="CM297:CM299" si="1810">CK297*CL297</f>
        <v>0</v>
      </c>
      <c r="CN297" s="159">
        <v>0</v>
      </c>
      <c r="CO297" s="159">
        <v>0</v>
      </c>
      <c r="CP297" s="160">
        <f t="shared" ref="CP297:CP299" si="1811">CN297*CO297</f>
        <v>0</v>
      </c>
      <c r="CQ297" s="159">
        <f t="shared" ref="CQ297:CQ299" si="1812">CN297</f>
        <v>0</v>
      </c>
      <c r="CR297" s="159">
        <f t="shared" ref="CR297:CR299" si="1813">CO297</f>
        <v>0</v>
      </c>
      <c r="CS297" s="160">
        <f t="shared" ref="CS297:CS299" si="1814">CQ297*CR297</f>
        <v>0</v>
      </c>
      <c r="CT297" s="225"/>
      <c r="CU297" s="226">
        <f t="shared" ref="CU297:CU299" si="1815">K297-H297</f>
        <v>0</v>
      </c>
      <c r="CV297" s="227">
        <f t="shared" ref="CV297:CV299" si="1816">L297-I297</f>
        <v>0</v>
      </c>
      <c r="CW297" s="225"/>
      <c r="CX297" s="228"/>
      <c r="CY297" s="229"/>
    </row>
    <row r="298" spans="1:103" ht="15.75" hidden="1" customHeight="1">
      <c r="A298" s="185"/>
      <c r="B298" s="156"/>
      <c r="C298" s="185" t="s">
        <v>559</v>
      </c>
      <c r="D298" s="158">
        <f t="shared" si="1765"/>
        <v>0</v>
      </c>
      <c r="E298" s="159">
        <f t="shared" si="1766"/>
        <v>0</v>
      </c>
      <c r="F298" s="160">
        <f t="shared" si="1767"/>
        <v>0</v>
      </c>
      <c r="G298" s="161"/>
      <c r="H298" s="159">
        <f t="shared" si="1768"/>
        <v>0</v>
      </c>
      <c r="I298" s="159">
        <f t="shared" si="1769"/>
        <v>0</v>
      </c>
      <c r="J298" s="160">
        <f t="shared" si="1770"/>
        <v>0</v>
      </c>
      <c r="K298" s="159">
        <f t="shared" si="1771"/>
        <v>0</v>
      </c>
      <c r="L298" s="291">
        <f t="shared" si="1772"/>
        <v>0</v>
      </c>
      <c r="M298" s="160">
        <f t="shared" si="1773"/>
        <v>0</v>
      </c>
      <c r="N298" s="159">
        <v>0</v>
      </c>
      <c r="O298" s="159">
        <v>0</v>
      </c>
      <c r="P298" s="160">
        <f t="shared" si="1774"/>
        <v>0</v>
      </c>
      <c r="Q298" s="291">
        <v>0</v>
      </c>
      <c r="R298" s="291">
        <v>0</v>
      </c>
      <c r="S298" s="160">
        <f t="shared" si="1775"/>
        <v>0</v>
      </c>
      <c r="T298" s="159">
        <f t="shared" si="1776"/>
        <v>0</v>
      </c>
      <c r="U298" s="159">
        <f t="shared" si="1777"/>
        <v>0</v>
      </c>
      <c r="V298" s="160">
        <f t="shared" si="1778"/>
        <v>0</v>
      </c>
      <c r="W298" s="593">
        <f t="shared" si="1706"/>
        <v>0</v>
      </c>
      <c r="X298" s="593">
        <f t="shared" si="1707"/>
        <v>0</v>
      </c>
      <c r="Y298" s="593">
        <f t="shared" si="1708"/>
        <v>0</v>
      </c>
      <c r="Z298" s="159">
        <v>0</v>
      </c>
      <c r="AA298" s="159">
        <v>0</v>
      </c>
      <c r="AB298" s="160">
        <f t="shared" si="1779"/>
        <v>0</v>
      </c>
      <c r="AC298" s="159">
        <v>0</v>
      </c>
      <c r="AD298" s="159">
        <v>0</v>
      </c>
      <c r="AE298" s="160">
        <f t="shared" si="1780"/>
        <v>0</v>
      </c>
      <c r="AF298" s="159">
        <f t="shared" si="1781"/>
        <v>0</v>
      </c>
      <c r="AG298" s="159">
        <f>U298</f>
        <v>0</v>
      </c>
      <c r="AH298" s="160">
        <f t="shared" si="1782"/>
        <v>0</v>
      </c>
      <c r="AI298" s="159">
        <v>0</v>
      </c>
      <c r="AJ298" s="159">
        <v>0</v>
      </c>
      <c r="AK298" s="160">
        <f t="shared" si="1783"/>
        <v>0</v>
      </c>
      <c r="AL298" s="159">
        <v>0</v>
      </c>
      <c r="AM298" s="159">
        <v>0</v>
      </c>
      <c r="AN298" s="160">
        <f t="shared" si="1784"/>
        <v>0</v>
      </c>
      <c r="AO298" s="159">
        <f t="shared" si="1785"/>
        <v>0</v>
      </c>
      <c r="AP298" s="159">
        <f>AG298</f>
        <v>0</v>
      </c>
      <c r="AQ298" s="160">
        <f t="shared" si="1786"/>
        <v>0</v>
      </c>
      <c r="AR298" s="159">
        <v>0</v>
      </c>
      <c r="AS298" s="159">
        <v>0</v>
      </c>
      <c r="AT298" s="160">
        <f t="shared" si="1787"/>
        <v>0</v>
      </c>
      <c r="AU298" s="159">
        <v>0</v>
      </c>
      <c r="AV298" s="159">
        <v>0</v>
      </c>
      <c r="AW298" s="160">
        <f t="shared" si="1788"/>
        <v>0</v>
      </c>
      <c r="AX298" s="159">
        <f t="shared" si="1789"/>
        <v>0</v>
      </c>
      <c r="AY298" s="159">
        <f>AP298</f>
        <v>0</v>
      </c>
      <c r="AZ298" s="160">
        <f t="shared" si="1790"/>
        <v>0</v>
      </c>
      <c r="BA298" s="159">
        <v>0</v>
      </c>
      <c r="BB298" s="159">
        <v>0</v>
      </c>
      <c r="BC298" s="160">
        <f t="shared" si="1791"/>
        <v>0</v>
      </c>
      <c r="BD298" s="159">
        <v>0</v>
      </c>
      <c r="BE298" s="159">
        <v>0</v>
      </c>
      <c r="BF298" s="160">
        <f t="shared" si="1792"/>
        <v>0</v>
      </c>
      <c r="BG298" s="159">
        <f t="shared" si="1793"/>
        <v>0</v>
      </c>
      <c r="BH298" s="159">
        <f t="shared" si="1794"/>
        <v>0</v>
      </c>
      <c r="BI298" s="160">
        <f t="shared" si="1795"/>
        <v>0</v>
      </c>
      <c r="BJ298" s="159">
        <v>0</v>
      </c>
      <c r="BK298" s="159">
        <v>0</v>
      </c>
      <c r="BL298" s="160">
        <f t="shared" si="1796"/>
        <v>0</v>
      </c>
      <c r="BM298" s="159">
        <v>0</v>
      </c>
      <c r="BN298" s="159">
        <v>0</v>
      </c>
      <c r="BO298" s="160">
        <f t="shared" si="1797"/>
        <v>0</v>
      </c>
      <c r="BP298" s="159">
        <f t="shared" si="1798"/>
        <v>0</v>
      </c>
      <c r="BQ298" s="159">
        <f>BH298</f>
        <v>0</v>
      </c>
      <c r="BR298" s="160">
        <f t="shared" si="1799"/>
        <v>0</v>
      </c>
      <c r="BS298" s="159">
        <v>0</v>
      </c>
      <c r="BT298" s="159">
        <v>0</v>
      </c>
      <c r="BU298" s="160">
        <f t="shared" si="1800"/>
        <v>0</v>
      </c>
      <c r="BV298" s="159">
        <v>0</v>
      </c>
      <c r="BW298" s="159">
        <v>0</v>
      </c>
      <c r="BX298" s="160">
        <f t="shared" si="1801"/>
        <v>0</v>
      </c>
      <c r="BY298" s="159">
        <f t="shared" si="1802"/>
        <v>0</v>
      </c>
      <c r="BZ298" s="159">
        <f t="shared" si="1803"/>
        <v>0</v>
      </c>
      <c r="CA298" s="160">
        <f t="shared" si="1804"/>
        <v>0</v>
      </c>
      <c r="CB298" s="159">
        <v>0</v>
      </c>
      <c r="CC298" s="159">
        <v>0</v>
      </c>
      <c r="CD298" s="160">
        <f t="shared" si="1805"/>
        <v>0</v>
      </c>
      <c r="CE298" s="159">
        <v>0</v>
      </c>
      <c r="CF298" s="159">
        <v>0</v>
      </c>
      <c r="CG298" s="160">
        <f t="shared" si="1806"/>
        <v>0</v>
      </c>
      <c r="CH298" s="159">
        <f t="shared" si="1807"/>
        <v>0</v>
      </c>
      <c r="CI298" s="159">
        <f t="shared" si="1808"/>
        <v>0</v>
      </c>
      <c r="CJ298" s="160">
        <f t="shared" si="1809"/>
        <v>0</v>
      </c>
      <c r="CK298" s="159">
        <v>0</v>
      </c>
      <c r="CL298" s="159">
        <v>0</v>
      </c>
      <c r="CM298" s="160">
        <f t="shared" si="1810"/>
        <v>0</v>
      </c>
      <c r="CN298" s="159">
        <v>0</v>
      </c>
      <c r="CO298" s="159">
        <v>0</v>
      </c>
      <c r="CP298" s="160">
        <f t="shared" si="1811"/>
        <v>0</v>
      </c>
      <c r="CQ298" s="159">
        <f t="shared" si="1812"/>
        <v>0</v>
      </c>
      <c r="CR298" s="159">
        <f t="shared" si="1813"/>
        <v>0</v>
      </c>
      <c r="CS298" s="160">
        <f t="shared" si="1814"/>
        <v>0</v>
      </c>
      <c r="CT298" s="225"/>
      <c r="CU298" s="226">
        <f t="shared" si="1815"/>
        <v>0</v>
      </c>
      <c r="CV298" s="227">
        <f t="shared" si="1816"/>
        <v>0</v>
      </c>
      <c r="CW298" s="225"/>
      <c r="CX298" s="228"/>
      <c r="CY298" s="229"/>
    </row>
    <row r="299" spans="1:103" ht="15.75" customHeight="1" thickBot="1">
      <c r="A299" s="138"/>
      <c r="B299" s="162"/>
      <c r="C299" s="163"/>
      <c r="D299" s="164">
        <f t="shared" si="1765"/>
        <v>0</v>
      </c>
      <c r="E299" s="165">
        <f t="shared" si="1766"/>
        <v>0</v>
      </c>
      <c r="F299" s="166">
        <f t="shared" si="1767"/>
        <v>0</v>
      </c>
      <c r="G299" s="167"/>
      <c r="H299" s="165">
        <f t="shared" si="1768"/>
        <v>0</v>
      </c>
      <c r="I299" s="165">
        <f t="shared" si="1769"/>
        <v>0</v>
      </c>
      <c r="J299" s="166">
        <f t="shared" si="1770"/>
        <v>0</v>
      </c>
      <c r="K299" s="165">
        <f t="shared" si="1771"/>
        <v>0</v>
      </c>
      <c r="L299" s="820">
        <f t="shared" si="1772"/>
        <v>0</v>
      </c>
      <c r="M299" s="166">
        <f t="shared" si="1773"/>
        <v>0</v>
      </c>
      <c r="N299" s="164">
        <v>0</v>
      </c>
      <c r="O299" s="165">
        <v>0</v>
      </c>
      <c r="P299" s="166">
        <f t="shared" si="1774"/>
        <v>0</v>
      </c>
      <c r="Q299" s="788">
        <v>0</v>
      </c>
      <c r="R299" s="789">
        <v>0</v>
      </c>
      <c r="S299" s="166">
        <f t="shared" si="1775"/>
        <v>0</v>
      </c>
      <c r="T299" s="200">
        <f t="shared" si="1776"/>
        <v>0</v>
      </c>
      <c r="U299" s="200">
        <f t="shared" si="1777"/>
        <v>0</v>
      </c>
      <c r="V299" s="201">
        <f t="shared" si="1778"/>
        <v>0</v>
      </c>
      <c r="W299" s="593">
        <f t="shared" si="1706"/>
        <v>0</v>
      </c>
      <c r="X299" s="593">
        <f t="shared" si="1707"/>
        <v>0</v>
      </c>
      <c r="Y299" s="593">
        <f t="shared" si="1708"/>
        <v>0</v>
      </c>
      <c r="Z299" s="164">
        <v>0</v>
      </c>
      <c r="AA299" s="165">
        <v>0</v>
      </c>
      <c r="AB299" s="166">
        <f t="shared" si="1779"/>
        <v>0</v>
      </c>
      <c r="AC299" s="198">
        <v>0</v>
      </c>
      <c r="AD299" s="199">
        <v>0</v>
      </c>
      <c r="AE299" s="166">
        <f t="shared" si="1780"/>
        <v>0</v>
      </c>
      <c r="AF299" s="200">
        <f t="shared" si="1781"/>
        <v>0</v>
      </c>
      <c r="AG299" s="200">
        <f>U299</f>
        <v>0</v>
      </c>
      <c r="AH299" s="201">
        <f t="shared" si="1782"/>
        <v>0</v>
      </c>
      <c r="AI299" s="164">
        <v>0</v>
      </c>
      <c r="AJ299" s="165">
        <v>0</v>
      </c>
      <c r="AK299" s="166">
        <f t="shared" si="1783"/>
        <v>0</v>
      </c>
      <c r="AL299" s="198">
        <v>0</v>
      </c>
      <c r="AM299" s="199">
        <v>0</v>
      </c>
      <c r="AN299" s="166">
        <f t="shared" si="1784"/>
        <v>0</v>
      </c>
      <c r="AO299" s="200">
        <f t="shared" si="1785"/>
        <v>0</v>
      </c>
      <c r="AP299" s="200">
        <f>AG299</f>
        <v>0</v>
      </c>
      <c r="AQ299" s="201">
        <f t="shared" si="1786"/>
        <v>0</v>
      </c>
      <c r="AR299" s="164">
        <v>0</v>
      </c>
      <c r="AS299" s="165">
        <v>0</v>
      </c>
      <c r="AT299" s="166">
        <f t="shared" si="1787"/>
        <v>0</v>
      </c>
      <c r="AU299" s="198">
        <v>0</v>
      </c>
      <c r="AV299" s="199">
        <v>0</v>
      </c>
      <c r="AW299" s="166">
        <f t="shared" si="1788"/>
        <v>0</v>
      </c>
      <c r="AX299" s="200">
        <f t="shared" si="1789"/>
        <v>0</v>
      </c>
      <c r="AY299" s="200">
        <f>AP299</f>
        <v>0</v>
      </c>
      <c r="AZ299" s="201">
        <f t="shared" si="1790"/>
        <v>0</v>
      </c>
      <c r="BA299" s="164">
        <v>0</v>
      </c>
      <c r="BB299" s="165">
        <v>0</v>
      </c>
      <c r="BC299" s="166">
        <f t="shared" si="1791"/>
        <v>0</v>
      </c>
      <c r="BD299" s="198">
        <v>0</v>
      </c>
      <c r="BE299" s="199">
        <v>0</v>
      </c>
      <c r="BF299" s="166">
        <f t="shared" si="1792"/>
        <v>0</v>
      </c>
      <c r="BG299" s="200">
        <f t="shared" si="1793"/>
        <v>0</v>
      </c>
      <c r="BH299" s="200">
        <f t="shared" si="1794"/>
        <v>0</v>
      </c>
      <c r="BI299" s="201">
        <f t="shared" si="1795"/>
        <v>0</v>
      </c>
      <c r="BJ299" s="164">
        <v>0</v>
      </c>
      <c r="BK299" s="165">
        <v>0</v>
      </c>
      <c r="BL299" s="166">
        <f t="shared" si="1796"/>
        <v>0</v>
      </c>
      <c r="BM299" s="198">
        <v>0</v>
      </c>
      <c r="BN299" s="199">
        <v>0</v>
      </c>
      <c r="BO299" s="166">
        <f t="shared" si="1797"/>
        <v>0</v>
      </c>
      <c r="BP299" s="200">
        <f t="shared" si="1798"/>
        <v>0</v>
      </c>
      <c r="BQ299" s="200">
        <f>BH299</f>
        <v>0</v>
      </c>
      <c r="BR299" s="201">
        <f t="shared" si="1799"/>
        <v>0</v>
      </c>
      <c r="BS299" s="164">
        <v>0</v>
      </c>
      <c r="BT299" s="165">
        <v>0</v>
      </c>
      <c r="BU299" s="166">
        <f t="shared" si="1800"/>
        <v>0</v>
      </c>
      <c r="BV299" s="198">
        <v>0</v>
      </c>
      <c r="BW299" s="199">
        <v>0</v>
      </c>
      <c r="BX299" s="166">
        <f t="shared" si="1801"/>
        <v>0</v>
      </c>
      <c r="BY299" s="200">
        <f t="shared" si="1802"/>
        <v>0</v>
      </c>
      <c r="BZ299" s="200">
        <f t="shared" si="1803"/>
        <v>0</v>
      </c>
      <c r="CA299" s="201">
        <f t="shared" si="1804"/>
        <v>0</v>
      </c>
      <c r="CB299" s="164">
        <v>0</v>
      </c>
      <c r="CC299" s="165">
        <v>0</v>
      </c>
      <c r="CD299" s="166">
        <f t="shared" si="1805"/>
        <v>0</v>
      </c>
      <c r="CE299" s="198">
        <v>0</v>
      </c>
      <c r="CF299" s="199">
        <v>0</v>
      </c>
      <c r="CG299" s="166">
        <f t="shared" si="1806"/>
        <v>0</v>
      </c>
      <c r="CH299" s="200">
        <f t="shared" si="1807"/>
        <v>0</v>
      </c>
      <c r="CI299" s="200">
        <f t="shared" si="1808"/>
        <v>0</v>
      </c>
      <c r="CJ299" s="201">
        <f t="shared" si="1809"/>
        <v>0</v>
      </c>
      <c r="CK299" s="164">
        <v>0</v>
      </c>
      <c r="CL299" s="165">
        <v>0</v>
      </c>
      <c r="CM299" s="166">
        <f t="shared" si="1810"/>
        <v>0</v>
      </c>
      <c r="CN299" s="198">
        <v>0</v>
      </c>
      <c r="CO299" s="199">
        <v>0</v>
      </c>
      <c r="CP299" s="166">
        <f t="shared" si="1811"/>
        <v>0</v>
      </c>
      <c r="CQ299" s="200">
        <f t="shared" si="1812"/>
        <v>0</v>
      </c>
      <c r="CR299" s="200">
        <f t="shared" si="1813"/>
        <v>0</v>
      </c>
      <c r="CS299" s="201">
        <f t="shared" si="1814"/>
        <v>0</v>
      </c>
      <c r="CT299" s="211"/>
      <c r="CU299" s="233">
        <f t="shared" si="1815"/>
        <v>0</v>
      </c>
      <c r="CV299" s="234">
        <f t="shared" si="1816"/>
        <v>0</v>
      </c>
      <c r="CW299" s="232"/>
      <c r="CX299" s="235"/>
      <c r="CY299" s="236"/>
    </row>
    <row r="300" spans="1:103" ht="15.75" customHeight="1" thickBot="1">
      <c r="A300" s="139"/>
      <c r="B300" s="186"/>
      <c r="C300" s="187"/>
      <c r="D300" s="183"/>
      <c r="E300" s="183"/>
      <c r="F300" s="183"/>
      <c r="G300" s="184"/>
      <c r="H300" s="183"/>
      <c r="I300" s="183"/>
      <c r="J300" s="183"/>
      <c r="K300" s="183"/>
      <c r="L300" s="791"/>
      <c r="M300" s="183"/>
      <c r="N300" s="183"/>
      <c r="O300" s="183"/>
      <c r="P300" s="183"/>
      <c r="Q300" s="791"/>
      <c r="R300" s="791"/>
      <c r="S300" s="183"/>
      <c r="T300" s="203"/>
      <c r="U300" s="203"/>
      <c r="V300" s="187"/>
      <c r="W300" s="593">
        <f t="shared" si="1706"/>
        <v>0</v>
      </c>
      <c r="X300" s="593">
        <f t="shared" si="1707"/>
        <v>0</v>
      </c>
      <c r="Y300" s="593">
        <f t="shared" si="1708"/>
        <v>0</v>
      </c>
      <c r="Z300" s="183"/>
      <c r="AA300" s="183"/>
      <c r="AB300" s="183"/>
      <c r="AC300" s="183"/>
      <c r="AD300" s="183"/>
      <c r="AE300" s="183"/>
      <c r="AF300" s="203"/>
      <c r="AG300" s="203"/>
      <c r="AH300" s="187"/>
      <c r="AI300" s="183"/>
      <c r="AJ300" s="183"/>
      <c r="AK300" s="183"/>
      <c r="AL300" s="183"/>
      <c r="AM300" s="183"/>
      <c r="AN300" s="183"/>
      <c r="AO300" s="203"/>
      <c r="AP300" s="203"/>
      <c r="AQ300" s="187"/>
      <c r="AR300" s="183"/>
      <c r="AS300" s="183"/>
      <c r="AT300" s="183"/>
      <c r="AU300" s="183"/>
      <c r="AV300" s="183"/>
      <c r="AW300" s="183"/>
      <c r="AX300" s="203"/>
      <c r="AY300" s="203"/>
      <c r="AZ300" s="187"/>
      <c r="BA300" s="183"/>
      <c r="BB300" s="183"/>
      <c r="BC300" s="183"/>
      <c r="BD300" s="183"/>
      <c r="BE300" s="183"/>
      <c r="BF300" s="183"/>
      <c r="BG300" s="203"/>
      <c r="BH300" s="203"/>
      <c r="BI300" s="187"/>
      <c r="BJ300" s="183"/>
      <c r="BK300" s="183"/>
      <c r="BL300" s="183"/>
      <c r="BM300" s="183"/>
      <c r="BN300" s="183"/>
      <c r="BO300" s="183"/>
      <c r="BP300" s="203"/>
      <c r="BQ300" s="203"/>
      <c r="BR300" s="187"/>
      <c r="BS300" s="183"/>
      <c r="BT300" s="183"/>
      <c r="BU300" s="183"/>
      <c r="BV300" s="183"/>
      <c r="BW300" s="183"/>
      <c r="BX300" s="183"/>
      <c r="BY300" s="203"/>
      <c r="BZ300" s="203"/>
      <c r="CA300" s="187"/>
      <c r="CB300" s="183"/>
      <c r="CC300" s="183"/>
      <c r="CD300" s="183"/>
      <c r="CE300" s="183"/>
      <c r="CF300" s="183"/>
      <c r="CG300" s="183"/>
      <c r="CH300" s="203"/>
      <c r="CI300" s="203"/>
      <c r="CJ300" s="187"/>
      <c r="CK300" s="183"/>
      <c r="CL300" s="183"/>
      <c r="CM300" s="183"/>
      <c r="CN300" s="183"/>
      <c r="CO300" s="183"/>
      <c r="CP300" s="183"/>
      <c r="CQ300" s="203"/>
      <c r="CR300" s="203"/>
      <c r="CS300" s="187"/>
      <c r="CT300" s="139"/>
      <c r="CU300" s="183"/>
      <c r="CV300" s="187"/>
      <c r="CW300" s="139"/>
      <c r="CX300" s="242"/>
      <c r="CY300" s="242"/>
    </row>
    <row r="301" spans="1:103" ht="15.75" customHeight="1">
      <c r="A301" s="138"/>
      <c r="B301" s="1065" t="s">
        <v>273</v>
      </c>
      <c r="C301" s="1062" t="s">
        <v>274</v>
      </c>
      <c r="D301" s="1009" t="str">
        <f>AFEstatPref</f>
        <v>Historical</v>
      </c>
      <c r="E301" s="1010"/>
      <c r="F301" s="1011"/>
      <c r="G301" s="1041" t="str">
        <f>AFEstatSlc</f>
        <v>Proposed Original</v>
      </c>
      <c r="H301" s="1015"/>
      <c r="I301" s="1015"/>
      <c r="J301" s="1042"/>
      <c r="K301" s="1020" t="s">
        <v>275</v>
      </c>
      <c r="L301" s="1020"/>
      <c r="M301" s="1039"/>
      <c r="N301" s="1009" t="str">
        <f>AFEstatPref</f>
        <v>Historical</v>
      </c>
      <c r="O301" s="1010"/>
      <c r="P301" s="1011"/>
      <c r="Q301" s="1015" t="str">
        <f>AFEstatSlc</f>
        <v>Proposed Original</v>
      </c>
      <c r="R301" s="1015"/>
      <c r="S301" s="1016"/>
      <c r="T301" s="1019" t="s">
        <v>275</v>
      </c>
      <c r="U301" s="1020"/>
      <c r="V301" s="1021"/>
      <c r="W301" s="593">
        <f t="shared" si="1706"/>
        <v>0</v>
      </c>
      <c r="X301" s="593">
        <f t="shared" si="1707"/>
        <v>0</v>
      </c>
      <c r="Y301" s="593">
        <f t="shared" si="1708"/>
        <v>0</v>
      </c>
      <c r="Z301" s="1009" t="str">
        <f>AFEstatPref</f>
        <v>Historical</v>
      </c>
      <c r="AA301" s="1010"/>
      <c r="AB301" s="1011"/>
      <c r="AC301" s="1015" t="str">
        <f>AFEstatSlc</f>
        <v>Proposed Original</v>
      </c>
      <c r="AD301" s="1015"/>
      <c r="AE301" s="1016"/>
      <c r="AF301" s="1019" t="s">
        <v>275</v>
      </c>
      <c r="AG301" s="1020"/>
      <c r="AH301" s="1021"/>
      <c r="AI301" s="1009" t="str">
        <f>AFEstatPref</f>
        <v>Historical</v>
      </c>
      <c r="AJ301" s="1010"/>
      <c r="AK301" s="1011"/>
      <c r="AL301" s="1015" t="str">
        <f>AFEstatSlc</f>
        <v>Proposed Original</v>
      </c>
      <c r="AM301" s="1015"/>
      <c r="AN301" s="1016"/>
      <c r="AO301" s="1019" t="s">
        <v>275</v>
      </c>
      <c r="AP301" s="1020"/>
      <c r="AQ301" s="1021"/>
      <c r="AR301" s="1009" t="str">
        <f>AFEstatPref</f>
        <v>Historical</v>
      </c>
      <c r="AS301" s="1010"/>
      <c r="AT301" s="1011"/>
      <c r="AU301" s="1015" t="str">
        <f>AFEstatSlc</f>
        <v>Proposed Original</v>
      </c>
      <c r="AV301" s="1015"/>
      <c r="AW301" s="1016"/>
      <c r="AX301" s="1019" t="s">
        <v>275</v>
      </c>
      <c r="AY301" s="1020"/>
      <c r="AZ301" s="1021"/>
      <c r="BA301" s="1009" t="str">
        <f>AFEstatPref</f>
        <v>Historical</v>
      </c>
      <c r="BB301" s="1010"/>
      <c r="BC301" s="1011"/>
      <c r="BD301" s="1015" t="str">
        <f>AFEstatSlc</f>
        <v>Proposed Original</v>
      </c>
      <c r="BE301" s="1015"/>
      <c r="BF301" s="1016"/>
      <c r="BG301" s="1019" t="s">
        <v>275</v>
      </c>
      <c r="BH301" s="1020"/>
      <c r="BI301" s="1021"/>
      <c r="BJ301" s="1009" t="str">
        <f>AFEstatPref</f>
        <v>Historical</v>
      </c>
      <c r="BK301" s="1010"/>
      <c r="BL301" s="1011"/>
      <c r="BM301" s="1015" t="str">
        <f>AFEstatSlc</f>
        <v>Proposed Original</v>
      </c>
      <c r="BN301" s="1015"/>
      <c r="BO301" s="1016"/>
      <c r="BP301" s="1019" t="s">
        <v>275</v>
      </c>
      <c r="BQ301" s="1020"/>
      <c r="BR301" s="1021"/>
      <c r="BS301" s="1009" t="str">
        <f>AFEstatPref</f>
        <v>Historical</v>
      </c>
      <c r="BT301" s="1010"/>
      <c r="BU301" s="1011"/>
      <c r="BV301" s="1015" t="str">
        <f>AFEstatSlc</f>
        <v>Proposed Original</v>
      </c>
      <c r="BW301" s="1015"/>
      <c r="BX301" s="1016"/>
      <c r="BY301" s="1019" t="s">
        <v>275</v>
      </c>
      <c r="BZ301" s="1020"/>
      <c r="CA301" s="1021"/>
      <c r="CB301" s="1009" t="str">
        <f>AFEstatPref</f>
        <v>Historical</v>
      </c>
      <c r="CC301" s="1010"/>
      <c r="CD301" s="1011"/>
      <c r="CE301" s="1015" t="str">
        <f>AFEstatSlc</f>
        <v>Proposed Original</v>
      </c>
      <c r="CF301" s="1015"/>
      <c r="CG301" s="1016"/>
      <c r="CH301" s="1019" t="s">
        <v>275</v>
      </c>
      <c r="CI301" s="1020"/>
      <c r="CJ301" s="1021"/>
      <c r="CK301" s="1009" t="str">
        <f>AFEstatPref</f>
        <v>Historical</v>
      </c>
      <c r="CL301" s="1010"/>
      <c r="CM301" s="1011"/>
      <c r="CN301" s="1015" t="str">
        <f>AFEstatSlc</f>
        <v>Proposed Original</v>
      </c>
      <c r="CO301" s="1015"/>
      <c r="CP301" s="1016"/>
      <c r="CQ301" s="1019" t="s">
        <v>275</v>
      </c>
      <c r="CR301" s="1020"/>
      <c r="CS301" s="1021"/>
      <c r="CT301" s="214"/>
      <c r="CU301" s="1051" t="s">
        <v>276</v>
      </c>
      <c r="CV301" s="1052"/>
      <c r="CW301" s="214"/>
      <c r="CX301" s="1058" t="s">
        <v>277</v>
      </c>
      <c r="CY301" s="1055" t="s">
        <v>278</v>
      </c>
    </row>
    <row r="302" spans="1:103" ht="15.75" customHeight="1" thickBot="1">
      <c r="A302" s="139"/>
      <c r="B302" s="1059"/>
      <c r="C302" s="1063"/>
      <c r="D302" s="1012"/>
      <c r="E302" s="1013"/>
      <c r="F302" s="1014"/>
      <c r="G302" s="1043"/>
      <c r="H302" s="1017"/>
      <c r="I302" s="1017"/>
      <c r="J302" s="1044"/>
      <c r="K302" s="1023"/>
      <c r="L302" s="1023"/>
      <c r="M302" s="1040"/>
      <c r="N302" s="1012"/>
      <c r="O302" s="1013"/>
      <c r="P302" s="1014"/>
      <c r="Q302" s="1017"/>
      <c r="R302" s="1017"/>
      <c r="S302" s="1018"/>
      <c r="T302" s="1022"/>
      <c r="U302" s="1023"/>
      <c r="V302" s="1024"/>
      <c r="W302" s="593">
        <f t="shared" si="1706"/>
        <v>0</v>
      </c>
      <c r="X302" s="593">
        <f t="shared" si="1707"/>
        <v>0</v>
      </c>
      <c r="Y302" s="593">
        <f t="shared" si="1708"/>
        <v>0</v>
      </c>
      <c r="Z302" s="1012"/>
      <c r="AA302" s="1013"/>
      <c r="AB302" s="1014"/>
      <c r="AC302" s="1017"/>
      <c r="AD302" s="1017"/>
      <c r="AE302" s="1018"/>
      <c r="AF302" s="1022"/>
      <c r="AG302" s="1023"/>
      <c r="AH302" s="1024"/>
      <c r="AI302" s="1012"/>
      <c r="AJ302" s="1013"/>
      <c r="AK302" s="1014"/>
      <c r="AL302" s="1017"/>
      <c r="AM302" s="1017"/>
      <c r="AN302" s="1018"/>
      <c r="AO302" s="1022"/>
      <c r="AP302" s="1023"/>
      <c r="AQ302" s="1024"/>
      <c r="AR302" s="1012"/>
      <c r="AS302" s="1013"/>
      <c r="AT302" s="1014"/>
      <c r="AU302" s="1017"/>
      <c r="AV302" s="1017"/>
      <c r="AW302" s="1018"/>
      <c r="AX302" s="1022"/>
      <c r="AY302" s="1023"/>
      <c r="AZ302" s="1024"/>
      <c r="BA302" s="1012"/>
      <c r="BB302" s="1013"/>
      <c r="BC302" s="1014"/>
      <c r="BD302" s="1017"/>
      <c r="BE302" s="1017"/>
      <c r="BF302" s="1018"/>
      <c r="BG302" s="1022"/>
      <c r="BH302" s="1023"/>
      <c r="BI302" s="1024"/>
      <c r="BJ302" s="1012"/>
      <c r="BK302" s="1013"/>
      <c r="BL302" s="1014"/>
      <c r="BM302" s="1017"/>
      <c r="BN302" s="1017"/>
      <c r="BO302" s="1018"/>
      <c r="BP302" s="1022"/>
      <c r="BQ302" s="1023"/>
      <c r="BR302" s="1024"/>
      <c r="BS302" s="1012"/>
      <c r="BT302" s="1013"/>
      <c r="BU302" s="1014"/>
      <c r="BV302" s="1017"/>
      <c r="BW302" s="1017"/>
      <c r="BX302" s="1018"/>
      <c r="BY302" s="1022"/>
      <c r="BZ302" s="1023"/>
      <c r="CA302" s="1024"/>
      <c r="CB302" s="1012"/>
      <c r="CC302" s="1013"/>
      <c r="CD302" s="1014"/>
      <c r="CE302" s="1017"/>
      <c r="CF302" s="1017"/>
      <c r="CG302" s="1018"/>
      <c r="CH302" s="1022"/>
      <c r="CI302" s="1023"/>
      <c r="CJ302" s="1024"/>
      <c r="CK302" s="1012"/>
      <c r="CL302" s="1013"/>
      <c r="CM302" s="1014"/>
      <c r="CN302" s="1017"/>
      <c r="CO302" s="1017"/>
      <c r="CP302" s="1018"/>
      <c r="CQ302" s="1022"/>
      <c r="CR302" s="1023"/>
      <c r="CS302" s="1024"/>
      <c r="CT302" s="139"/>
      <c r="CU302" s="215" t="s">
        <v>279</v>
      </c>
      <c r="CV302" s="216" t="s">
        <v>280</v>
      </c>
      <c r="CW302" s="139"/>
      <c r="CX302" s="1059"/>
      <c r="CY302" s="1056"/>
    </row>
    <row r="303" spans="1:103" ht="15.75" customHeight="1">
      <c r="A303" s="138"/>
      <c r="B303" s="149">
        <v>28</v>
      </c>
      <c r="C303" s="150" t="s">
        <v>312</v>
      </c>
      <c r="D303" s="151" t="s">
        <v>283</v>
      </c>
      <c r="E303" s="152" t="s">
        <v>284</v>
      </c>
      <c r="F303" s="153">
        <f>SUM(F304:F328)</f>
        <v>0</v>
      </c>
      <c r="G303" s="154" t="s">
        <v>285</v>
      </c>
      <c r="H303" s="152" t="s">
        <v>283</v>
      </c>
      <c r="I303" s="152" t="s">
        <v>284</v>
      </c>
      <c r="J303" s="153">
        <f>SUM(J304:J328)</f>
        <v>0</v>
      </c>
      <c r="K303" s="151" t="s">
        <v>283</v>
      </c>
      <c r="L303" s="787" t="s">
        <v>284</v>
      </c>
      <c r="M303" s="153">
        <f>SUM(M304:M328)</f>
        <v>0</v>
      </c>
      <c r="N303" s="151" t="s">
        <v>283</v>
      </c>
      <c r="O303" s="152" t="s">
        <v>284</v>
      </c>
      <c r="P303" s="153">
        <f>SUM(P304:P328)</f>
        <v>0</v>
      </c>
      <c r="Q303" s="787" t="s">
        <v>283</v>
      </c>
      <c r="R303" s="787" t="s">
        <v>284</v>
      </c>
      <c r="S303" s="153">
        <f>SUM(S304:S328)</f>
        <v>0</v>
      </c>
      <c r="T303" s="204" t="s">
        <v>283</v>
      </c>
      <c r="U303" s="205" t="s">
        <v>284</v>
      </c>
      <c r="V303" s="153">
        <f>SUM(V304:V328)</f>
        <v>0</v>
      </c>
      <c r="W303" s="593">
        <f t="shared" si="1706"/>
        <v>0</v>
      </c>
      <c r="X303" s="593">
        <f t="shared" si="1707"/>
        <v>0</v>
      </c>
      <c r="Y303" s="593">
        <f t="shared" si="1708"/>
        <v>0</v>
      </c>
      <c r="Z303" s="151" t="s">
        <v>283</v>
      </c>
      <c r="AA303" s="152" t="s">
        <v>284</v>
      </c>
      <c r="AB303" s="153">
        <f>SUM(AB304:AB328)</f>
        <v>0</v>
      </c>
      <c r="AC303" s="152" t="s">
        <v>283</v>
      </c>
      <c r="AD303" s="152" t="s">
        <v>284</v>
      </c>
      <c r="AE303" s="153">
        <f>SUM(AE304:AE328)</f>
        <v>0</v>
      </c>
      <c r="AF303" s="204" t="s">
        <v>283</v>
      </c>
      <c r="AG303" s="205" t="s">
        <v>284</v>
      </c>
      <c r="AH303" s="153">
        <f>SUM(AH304:AH328)</f>
        <v>0</v>
      </c>
      <c r="AI303" s="151" t="s">
        <v>283</v>
      </c>
      <c r="AJ303" s="152" t="s">
        <v>284</v>
      </c>
      <c r="AK303" s="153">
        <f>SUM(AK304:AK328)</f>
        <v>0</v>
      </c>
      <c r="AL303" s="152" t="s">
        <v>283</v>
      </c>
      <c r="AM303" s="152" t="s">
        <v>284</v>
      </c>
      <c r="AN303" s="153">
        <f>SUM(AN304:AN328)</f>
        <v>0</v>
      </c>
      <c r="AO303" s="204" t="s">
        <v>283</v>
      </c>
      <c r="AP303" s="205" t="s">
        <v>284</v>
      </c>
      <c r="AQ303" s="153">
        <f>SUM(AQ304:AQ328)</f>
        <v>0</v>
      </c>
      <c r="AR303" s="151" t="s">
        <v>283</v>
      </c>
      <c r="AS303" s="152" t="s">
        <v>284</v>
      </c>
      <c r="AT303" s="153">
        <f>SUM(AT304:AT328)</f>
        <v>0</v>
      </c>
      <c r="AU303" s="152" t="s">
        <v>283</v>
      </c>
      <c r="AV303" s="152" t="s">
        <v>284</v>
      </c>
      <c r="AW303" s="153">
        <f>SUM(AW304:AW328)</f>
        <v>0</v>
      </c>
      <c r="AX303" s="204" t="s">
        <v>283</v>
      </c>
      <c r="AY303" s="205" t="s">
        <v>284</v>
      </c>
      <c r="AZ303" s="153">
        <f>SUM(AZ304:AZ328)</f>
        <v>0</v>
      </c>
      <c r="BA303" s="151" t="s">
        <v>283</v>
      </c>
      <c r="BB303" s="152" t="s">
        <v>284</v>
      </c>
      <c r="BC303" s="153">
        <f>SUM(BC304:BC328)</f>
        <v>0</v>
      </c>
      <c r="BD303" s="152" t="s">
        <v>283</v>
      </c>
      <c r="BE303" s="152" t="s">
        <v>284</v>
      </c>
      <c r="BF303" s="153">
        <f>SUM(BF304:BF328)</f>
        <v>0</v>
      </c>
      <c r="BG303" s="204" t="s">
        <v>283</v>
      </c>
      <c r="BH303" s="205" t="s">
        <v>284</v>
      </c>
      <c r="BI303" s="153">
        <f>SUM(BI304:BI328)</f>
        <v>0</v>
      </c>
      <c r="BJ303" s="151" t="s">
        <v>283</v>
      </c>
      <c r="BK303" s="152" t="s">
        <v>284</v>
      </c>
      <c r="BL303" s="153">
        <f>SUM(BL304:BL328)</f>
        <v>0</v>
      </c>
      <c r="BM303" s="152" t="s">
        <v>283</v>
      </c>
      <c r="BN303" s="152" t="s">
        <v>284</v>
      </c>
      <c r="BO303" s="153">
        <f>SUM(BO304:BO328)</f>
        <v>0</v>
      </c>
      <c r="BP303" s="204" t="s">
        <v>283</v>
      </c>
      <c r="BQ303" s="205" t="s">
        <v>284</v>
      </c>
      <c r="BR303" s="153">
        <f>SUM(BR304:BR328)</f>
        <v>0</v>
      </c>
      <c r="BS303" s="151" t="s">
        <v>283</v>
      </c>
      <c r="BT303" s="152" t="s">
        <v>284</v>
      </c>
      <c r="BU303" s="153">
        <f>SUM(BU304:BU328)</f>
        <v>0</v>
      </c>
      <c r="BV303" s="152" t="s">
        <v>283</v>
      </c>
      <c r="BW303" s="152" t="s">
        <v>284</v>
      </c>
      <c r="BX303" s="153">
        <f>SUM(BX304:BX328)</f>
        <v>0</v>
      </c>
      <c r="BY303" s="204" t="s">
        <v>283</v>
      </c>
      <c r="BZ303" s="205" t="s">
        <v>284</v>
      </c>
      <c r="CA303" s="153">
        <f>SUM(CA304:CA328)</f>
        <v>0</v>
      </c>
      <c r="CB303" s="151" t="s">
        <v>283</v>
      </c>
      <c r="CC303" s="152" t="s">
        <v>284</v>
      </c>
      <c r="CD303" s="153">
        <f>SUM(CD304:CD328)</f>
        <v>0</v>
      </c>
      <c r="CE303" s="152" t="s">
        <v>283</v>
      </c>
      <c r="CF303" s="152" t="s">
        <v>284</v>
      </c>
      <c r="CG303" s="153">
        <f>SUM(CG304:CG328)</f>
        <v>0</v>
      </c>
      <c r="CH303" s="204" t="s">
        <v>283</v>
      </c>
      <c r="CI303" s="205" t="s">
        <v>284</v>
      </c>
      <c r="CJ303" s="153">
        <f>SUM(CJ304:CJ328)</f>
        <v>0</v>
      </c>
      <c r="CK303" s="151" t="s">
        <v>283</v>
      </c>
      <c r="CL303" s="152" t="s">
        <v>284</v>
      </c>
      <c r="CM303" s="153">
        <f>SUM(CM304:CM328)</f>
        <v>0</v>
      </c>
      <c r="CN303" s="152" t="s">
        <v>283</v>
      </c>
      <c r="CO303" s="152" t="s">
        <v>284</v>
      </c>
      <c r="CP303" s="153">
        <f>SUM(CP304:CP328)</f>
        <v>0</v>
      </c>
      <c r="CQ303" s="204" t="s">
        <v>283</v>
      </c>
      <c r="CR303" s="205" t="s">
        <v>284</v>
      </c>
      <c r="CS303" s="153">
        <f>SUM(CS304:CS328)</f>
        <v>0</v>
      </c>
      <c r="CT303" s="196"/>
      <c r="CU303" s="221"/>
      <c r="CV303" s="243"/>
      <c r="CW303" s="196"/>
      <c r="CX303" s="244"/>
      <c r="CY303" s="245"/>
    </row>
    <row r="304" spans="1:103" ht="15.75" customHeight="1">
      <c r="A304" s="185"/>
      <c r="B304" s="156"/>
      <c r="C304" s="178" t="s">
        <v>287</v>
      </c>
      <c r="D304" s="158">
        <f t="shared" ref="D304:D328" si="1817">N304+Z304+AI304+AR304+BS304</f>
        <v>0</v>
      </c>
      <c r="E304" s="159">
        <f>IFERROR(F304/D304,)</f>
        <v>0</v>
      </c>
      <c r="F304" s="160">
        <f>P304+AB304+AK304+AT304+BU304</f>
        <v>0</v>
      </c>
      <c r="G304" s="179"/>
      <c r="H304" s="159">
        <f>Q304+AC304+AL304+AU304+BV304</f>
        <v>0</v>
      </c>
      <c r="I304" s="159">
        <f>IFERROR(J304/H304,)</f>
        <v>0</v>
      </c>
      <c r="J304" s="160">
        <f t="shared" ref="J304:J328" si="1818">S304+AE304+AN304+AW304+BX304</f>
        <v>0</v>
      </c>
      <c r="K304" s="159">
        <f t="shared" ref="K304:K328" si="1819">T304+AF304+AO304+AX304+BY304</f>
        <v>0</v>
      </c>
      <c r="L304" s="291">
        <f>IFERROR(M304/K304,)</f>
        <v>0</v>
      </c>
      <c r="M304" s="160">
        <f t="shared" ref="M304:M328" si="1820">V304+AH304+AQ304+AZ304+CA304</f>
        <v>0</v>
      </c>
      <c r="N304" s="159">
        <v>0</v>
      </c>
      <c r="O304" s="159">
        <v>0</v>
      </c>
      <c r="P304" s="160">
        <f t="shared" ref="P304:P328" si="1821">N304*O304</f>
        <v>0</v>
      </c>
      <c r="Q304" s="291">
        <v>0</v>
      </c>
      <c r="R304" s="291">
        <v>0</v>
      </c>
      <c r="S304" s="160">
        <f t="shared" ref="S304:S325" si="1822">Q304*R304</f>
        <v>0</v>
      </c>
      <c r="T304" s="159">
        <f>Q304</f>
        <v>0</v>
      </c>
      <c r="U304" s="159">
        <f t="shared" ref="U304:U328" si="1823">R304</f>
        <v>0</v>
      </c>
      <c r="V304" s="160">
        <f t="shared" ref="V304:V328" si="1824">T304*U304</f>
        <v>0</v>
      </c>
      <c r="W304" s="593">
        <f t="shared" si="1706"/>
        <v>0</v>
      </c>
      <c r="X304" s="593">
        <f t="shared" si="1707"/>
        <v>0</v>
      </c>
      <c r="Y304" s="593">
        <f t="shared" si="1708"/>
        <v>0</v>
      </c>
      <c r="Z304" s="159">
        <v>0</v>
      </c>
      <c r="AA304" s="159">
        <v>0</v>
      </c>
      <c r="AB304" s="160">
        <f t="shared" ref="AB304:AB328" si="1825">Z304*AA304</f>
        <v>0</v>
      </c>
      <c r="AC304" s="159">
        <v>0</v>
      </c>
      <c r="AD304" s="159">
        <v>0</v>
      </c>
      <c r="AE304" s="160">
        <f t="shared" ref="AE304:AE328" si="1826">AC304*AD304</f>
        <v>0</v>
      </c>
      <c r="AF304" s="159">
        <f>AC304</f>
        <v>0</v>
      </c>
      <c r="AG304" s="159">
        <f t="shared" ref="AG304:AG328" si="1827">U304</f>
        <v>0</v>
      </c>
      <c r="AH304" s="160">
        <f t="shared" ref="AH304:AH328" si="1828">AF304*AG304</f>
        <v>0</v>
      </c>
      <c r="AI304" s="159">
        <v>0</v>
      </c>
      <c r="AJ304" s="159">
        <v>0</v>
      </c>
      <c r="AK304" s="160">
        <f t="shared" ref="AK304:AK328" si="1829">AI304*AJ304</f>
        <v>0</v>
      </c>
      <c r="AL304" s="159">
        <v>0</v>
      </c>
      <c r="AM304" s="159">
        <v>0</v>
      </c>
      <c r="AN304" s="160">
        <f t="shared" ref="AN304:AN328" si="1830">AL304*AM304</f>
        <v>0</v>
      </c>
      <c r="AO304" s="159">
        <f>AL304</f>
        <v>0</v>
      </c>
      <c r="AP304" s="159">
        <f t="shared" ref="AP304:AP328" si="1831">AG304</f>
        <v>0</v>
      </c>
      <c r="AQ304" s="160">
        <f t="shared" ref="AQ304:AQ328" si="1832">AO304*AP304</f>
        <v>0</v>
      </c>
      <c r="AR304" s="159">
        <v>0</v>
      </c>
      <c r="AS304" s="159">
        <v>0</v>
      </c>
      <c r="AT304" s="160">
        <f t="shared" ref="AT304:AT328" si="1833">AR304*AS304</f>
        <v>0</v>
      </c>
      <c r="AU304" s="159">
        <v>0</v>
      </c>
      <c r="AV304" s="159">
        <v>0</v>
      </c>
      <c r="AW304" s="160">
        <f t="shared" ref="AW304:AW328" si="1834">AU304*AV304</f>
        <v>0</v>
      </c>
      <c r="AX304" s="159">
        <f>AU304</f>
        <v>0</v>
      </c>
      <c r="AY304" s="159">
        <f t="shared" ref="AY304:AY328" si="1835">AP304</f>
        <v>0</v>
      </c>
      <c r="AZ304" s="160">
        <f t="shared" ref="AZ304:AZ328" si="1836">AX304*AY304</f>
        <v>0</v>
      </c>
      <c r="BA304" s="159">
        <v>0</v>
      </c>
      <c r="BB304" s="159">
        <v>0</v>
      </c>
      <c r="BC304" s="160">
        <f t="shared" ref="BC304:BC325" si="1837">BA304*BB304</f>
        <v>0</v>
      </c>
      <c r="BD304" s="159">
        <v>0</v>
      </c>
      <c r="BE304" s="159">
        <v>0</v>
      </c>
      <c r="BF304" s="160">
        <f t="shared" ref="BF304:BF325" si="1838">BD304*BE304</f>
        <v>0</v>
      </c>
      <c r="BG304" s="159">
        <f>BD304</f>
        <v>0</v>
      </c>
      <c r="BH304" s="159">
        <f t="shared" ref="BH304:BH325" si="1839">BE304</f>
        <v>0</v>
      </c>
      <c r="BI304" s="160">
        <f t="shared" ref="BI304:BI325" si="1840">BG304*BH304</f>
        <v>0</v>
      </c>
      <c r="BJ304" s="159">
        <v>0</v>
      </c>
      <c r="BK304" s="159">
        <v>0</v>
      </c>
      <c r="BL304" s="160">
        <f t="shared" ref="BL304:BL325" si="1841">BJ304*BK304</f>
        <v>0</v>
      </c>
      <c r="BM304" s="159">
        <v>0</v>
      </c>
      <c r="BN304" s="159">
        <v>0</v>
      </c>
      <c r="BO304" s="160">
        <f t="shared" ref="BO304:BO325" si="1842">BM304*BN304</f>
        <v>0</v>
      </c>
      <c r="BP304" s="159">
        <f>BM304</f>
        <v>0</v>
      </c>
      <c r="BQ304" s="159">
        <f t="shared" ref="BQ304:BQ328" si="1843">BH304</f>
        <v>0</v>
      </c>
      <c r="BR304" s="160">
        <f t="shared" ref="BR304:BR325" si="1844">BP304*BQ304</f>
        <v>0</v>
      </c>
      <c r="BS304" s="159">
        <v>0</v>
      </c>
      <c r="BT304" s="159">
        <v>0</v>
      </c>
      <c r="BU304" s="160">
        <f t="shared" ref="BU304:BU328" si="1845">BS304*BT304</f>
        <v>0</v>
      </c>
      <c r="BV304" s="159">
        <v>0</v>
      </c>
      <c r="BW304" s="159">
        <v>0</v>
      </c>
      <c r="BX304" s="160">
        <f t="shared" ref="BX304:BX328" si="1846">BV304*BW304</f>
        <v>0</v>
      </c>
      <c r="BY304" s="159">
        <f>BV304</f>
        <v>0</v>
      </c>
      <c r="BZ304" s="159">
        <f t="shared" ref="BZ304:BZ328" si="1847">BW304</f>
        <v>0</v>
      </c>
      <c r="CA304" s="160">
        <f t="shared" ref="CA304:CA328" si="1848">BY304*BZ304</f>
        <v>0</v>
      </c>
      <c r="CB304" s="159">
        <v>0</v>
      </c>
      <c r="CC304" s="159">
        <v>0</v>
      </c>
      <c r="CD304" s="160">
        <f t="shared" ref="CD304:CD325" si="1849">CB304*CC304</f>
        <v>0</v>
      </c>
      <c r="CE304" s="159">
        <v>0</v>
      </c>
      <c r="CF304" s="159">
        <v>0</v>
      </c>
      <c r="CG304" s="160">
        <f t="shared" ref="CG304:CG325" si="1850">CE304*CF304</f>
        <v>0</v>
      </c>
      <c r="CH304" s="159">
        <f>CE304</f>
        <v>0</v>
      </c>
      <c r="CI304" s="159">
        <f t="shared" ref="CI304:CI325" si="1851">CF304</f>
        <v>0</v>
      </c>
      <c r="CJ304" s="160">
        <f t="shared" ref="CJ304:CJ325" si="1852">CH304*CI304</f>
        <v>0</v>
      </c>
      <c r="CK304" s="159">
        <v>0</v>
      </c>
      <c r="CL304" s="159">
        <v>0</v>
      </c>
      <c r="CM304" s="160">
        <f t="shared" ref="CM304:CM325" si="1853">CK304*CL304</f>
        <v>0</v>
      </c>
      <c r="CN304" s="159">
        <v>0</v>
      </c>
      <c r="CO304" s="159">
        <v>0</v>
      </c>
      <c r="CP304" s="160">
        <f t="shared" ref="CP304:CP325" si="1854">CN304*CO304</f>
        <v>0</v>
      </c>
      <c r="CQ304" s="159">
        <f>CN304</f>
        <v>0</v>
      </c>
      <c r="CR304" s="159">
        <f t="shared" ref="CR304:CR325" si="1855">CO304</f>
        <v>0</v>
      </c>
      <c r="CS304" s="160">
        <f t="shared" ref="CS304:CS325" si="1856">CQ304*CR304</f>
        <v>0</v>
      </c>
      <c r="CT304" s="230"/>
      <c r="CU304" s="226">
        <f>K304-H304</f>
        <v>0</v>
      </c>
      <c r="CV304" s="227">
        <f t="shared" ref="CV304:CV328" si="1857">L304-I304</f>
        <v>0</v>
      </c>
      <c r="CW304" s="230"/>
      <c r="CX304" s="228"/>
      <c r="CY304" s="229"/>
    </row>
    <row r="305" spans="1:103" ht="15.75" hidden="1" customHeight="1">
      <c r="A305" s="185"/>
      <c r="B305" s="156"/>
      <c r="C305" s="290"/>
      <c r="D305" s="158">
        <f t="shared" ref="D305:D312" si="1858">N305+Z305+AI305+AR305+BS305</f>
        <v>0</v>
      </c>
      <c r="E305" s="159">
        <f t="shared" ref="E305:E312" si="1859">IFERROR(F305/D305,)</f>
        <v>0</v>
      </c>
      <c r="F305" s="160">
        <f t="shared" ref="F305:F312" si="1860">P305+AB305+AK305+AT305+BU305</f>
        <v>0</v>
      </c>
      <c r="G305" s="161"/>
      <c r="H305" s="159">
        <f t="shared" ref="H305:H312" si="1861">Q305+AC305+AL305+AU305+BV305</f>
        <v>0</v>
      </c>
      <c r="I305" s="159">
        <f t="shared" ref="I305:I312" si="1862">IFERROR(J305/H305,)</f>
        <v>0</v>
      </c>
      <c r="J305" s="160">
        <f t="shared" ref="J305:J312" si="1863">S305+AE305+AN305+AW305+BX305</f>
        <v>0</v>
      </c>
      <c r="K305" s="159">
        <f t="shared" ref="K305:K312" si="1864">T305+AF305+AO305+AX305+BY305</f>
        <v>0</v>
      </c>
      <c r="L305" s="291">
        <f t="shared" ref="L305:L312" si="1865">IFERROR(M305/K305,)</f>
        <v>0</v>
      </c>
      <c r="M305" s="160">
        <f t="shared" ref="M305:M312" si="1866">V305+AH305+AQ305+AZ305+CA305</f>
        <v>0</v>
      </c>
      <c r="N305" s="159"/>
      <c r="O305" s="159"/>
      <c r="P305" s="160">
        <f t="shared" ref="P305:P312" si="1867">N305*O305</f>
        <v>0</v>
      </c>
      <c r="Q305" s="291">
        <v>0</v>
      </c>
      <c r="R305" s="291">
        <v>0</v>
      </c>
      <c r="S305" s="160">
        <f t="shared" si="1822"/>
        <v>0</v>
      </c>
      <c r="T305" s="159">
        <f t="shared" ref="T305:T312" si="1868">Q305</f>
        <v>0</v>
      </c>
      <c r="U305" s="630"/>
      <c r="V305" s="160">
        <f t="shared" ref="V305:V312" si="1869">T305*U305</f>
        <v>0</v>
      </c>
      <c r="W305" s="593">
        <f t="shared" ref="W305:W312" si="1870">IFERROR(T305-Q305,0)</f>
        <v>0</v>
      </c>
      <c r="X305" s="593">
        <f t="shared" ref="X305:X312" si="1871">IFERROR(U305-R305,0)</f>
        <v>0</v>
      </c>
      <c r="Y305" s="593">
        <f t="shared" ref="Y305:Y312" si="1872">IFERROR(V305-S305,0)</f>
        <v>0</v>
      </c>
      <c r="Z305" s="159">
        <v>0</v>
      </c>
      <c r="AA305" s="159">
        <v>0</v>
      </c>
      <c r="AB305" s="160">
        <f t="shared" ref="AB305:AB312" si="1873">Z305*AA305</f>
        <v>0</v>
      </c>
      <c r="AC305" s="159">
        <v>0</v>
      </c>
      <c r="AD305" s="159">
        <v>0</v>
      </c>
      <c r="AE305" s="160">
        <f t="shared" ref="AE305:AE312" si="1874">AC305*AD305</f>
        <v>0</v>
      </c>
      <c r="AF305" s="159">
        <f t="shared" ref="AF305:AF312" si="1875">AC305</f>
        <v>0</v>
      </c>
      <c r="AG305" s="159">
        <f t="shared" si="1827"/>
        <v>0</v>
      </c>
      <c r="AH305" s="160">
        <f t="shared" ref="AH305:AH312" si="1876">AF305*AG305</f>
        <v>0</v>
      </c>
      <c r="AI305" s="159">
        <v>0</v>
      </c>
      <c r="AJ305" s="159">
        <v>0</v>
      </c>
      <c r="AK305" s="160">
        <f t="shared" ref="AK305:AK312" si="1877">AI305*AJ305</f>
        <v>0</v>
      </c>
      <c r="AL305" s="159">
        <v>0</v>
      </c>
      <c r="AM305" s="159">
        <v>0</v>
      </c>
      <c r="AN305" s="160">
        <f t="shared" ref="AN305:AN312" si="1878">AL305*AM305</f>
        <v>0</v>
      </c>
      <c r="AO305" s="159">
        <f t="shared" ref="AO305:AO312" si="1879">AL305</f>
        <v>0</v>
      </c>
      <c r="AP305" s="159">
        <f t="shared" si="1831"/>
        <v>0</v>
      </c>
      <c r="AQ305" s="160">
        <f t="shared" ref="AQ305:AQ312" si="1880">AO305*AP305</f>
        <v>0</v>
      </c>
      <c r="AR305" s="159">
        <v>0</v>
      </c>
      <c r="AS305" s="159">
        <v>0</v>
      </c>
      <c r="AT305" s="160">
        <f t="shared" ref="AT305:AT312" si="1881">AR305*AS305</f>
        <v>0</v>
      </c>
      <c r="AU305" s="159">
        <v>0</v>
      </c>
      <c r="AV305" s="159">
        <v>0</v>
      </c>
      <c r="AW305" s="160">
        <f t="shared" ref="AW305:AW312" si="1882">AU305*AV305</f>
        <v>0</v>
      </c>
      <c r="AX305" s="159">
        <f t="shared" ref="AX305:AX312" si="1883">AU305</f>
        <v>0</v>
      </c>
      <c r="AY305" s="159">
        <f t="shared" si="1835"/>
        <v>0</v>
      </c>
      <c r="AZ305" s="160">
        <f t="shared" ref="AZ305:AZ312" si="1884">AX305*AY305</f>
        <v>0</v>
      </c>
      <c r="BA305" s="159">
        <v>0</v>
      </c>
      <c r="BB305" s="159">
        <v>0</v>
      </c>
      <c r="BC305" s="160">
        <f t="shared" si="1837"/>
        <v>0</v>
      </c>
      <c r="BD305" s="159">
        <v>0</v>
      </c>
      <c r="BE305" s="159">
        <v>0</v>
      </c>
      <c r="BF305" s="160">
        <f t="shared" si="1838"/>
        <v>0</v>
      </c>
      <c r="BG305" s="159">
        <f t="shared" ref="BG305:BG325" si="1885">BD305</f>
        <v>0</v>
      </c>
      <c r="BH305" s="159">
        <f t="shared" si="1839"/>
        <v>0</v>
      </c>
      <c r="BI305" s="160">
        <f t="shared" si="1840"/>
        <v>0</v>
      </c>
      <c r="BJ305" s="159">
        <v>0</v>
      </c>
      <c r="BK305" s="159">
        <v>0</v>
      </c>
      <c r="BL305" s="160">
        <f t="shared" si="1841"/>
        <v>0</v>
      </c>
      <c r="BM305" s="159">
        <v>0</v>
      </c>
      <c r="BN305" s="159">
        <v>0</v>
      </c>
      <c r="BO305" s="160">
        <f t="shared" si="1842"/>
        <v>0</v>
      </c>
      <c r="BP305" s="159">
        <f t="shared" ref="BP305:BP325" si="1886">BM305</f>
        <v>0</v>
      </c>
      <c r="BQ305" s="159">
        <f t="shared" si="1843"/>
        <v>0</v>
      </c>
      <c r="BR305" s="160">
        <f t="shared" si="1844"/>
        <v>0</v>
      </c>
      <c r="BS305" s="159">
        <v>0</v>
      </c>
      <c r="BT305" s="159">
        <v>0</v>
      </c>
      <c r="BU305" s="160">
        <f t="shared" ref="BU305:BU312" si="1887">BS305*BT305</f>
        <v>0</v>
      </c>
      <c r="BV305" s="159">
        <v>0</v>
      </c>
      <c r="BW305" s="159">
        <v>0</v>
      </c>
      <c r="BX305" s="160">
        <f t="shared" ref="BX305:BX312" si="1888">BV305*BW305</f>
        <v>0</v>
      </c>
      <c r="BY305" s="159">
        <f t="shared" ref="BY305:BY312" si="1889">BV305</f>
        <v>0</v>
      </c>
      <c r="BZ305" s="159">
        <f t="shared" ref="BZ305:BZ312" si="1890">BW305</f>
        <v>0</v>
      </c>
      <c r="CA305" s="160">
        <f t="shared" ref="CA305:CA312" si="1891">BY305*BZ305</f>
        <v>0</v>
      </c>
      <c r="CB305" s="159">
        <v>0</v>
      </c>
      <c r="CC305" s="159">
        <v>0</v>
      </c>
      <c r="CD305" s="160">
        <f t="shared" si="1849"/>
        <v>0</v>
      </c>
      <c r="CE305" s="159">
        <v>0</v>
      </c>
      <c r="CF305" s="159">
        <v>0</v>
      </c>
      <c r="CG305" s="160">
        <f t="shared" si="1850"/>
        <v>0</v>
      </c>
      <c r="CH305" s="159">
        <f t="shared" ref="CH305:CH325" si="1892">CE305</f>
        <v>0</v>
      </c>
      <c r="CI305" s="159">
        <f t="shared" si="1851"/>
        <v>0</v>
      </c>
      <c r="CJ305" s="160">
        <f t="shared" si="1852"/>
        <v>0</v>
      </c>
      <c r="CK305" s="159">
        <v>0</v>
      </c>
      <c r="CL305" s="159">
        <v>0</v>
      </c>
      <c r="CM305" s="160">
        <f t="shared" si="1853"/>
        <v>0</v>
      </c>
      <c r="CN305" s="159">
        <v>0</v>
      </c>
      <c r="CO305" s="159">
        <v>0</v>
      </c>
      <c r="CP305" s="160">
        <f t="shared" si="1854"/>
        <v>0</v>
      </c>
      <c r="CQ305" s="159">
        <f t="shared" ref="CQ305:CQ325" si="1893">CN305</f>
        <v>0</v>
      </c>
      <c r="CR305" s="159">
        <f t="shared" si="1855"/>
        <v>0</v>
      </c>
      <c r="CS305" s="160">
        <f t="shared" si="1856"/>
        <v>0</v>
      </c>
      <c r="CT305" s="225"/>
      <c r="CU305" s="226">
        <f t="shared" ref="CU305:CU312" si="1894">K305-H305</f>
        <v>0</v>
      </c>
      <c r="CV305" s="227">
        <f t="shared" ref="CV305:CV312" si="1895">L305-I305</f>
        <v>0</v>
      </c>
      <c r="CW305" s="225"/>
      <c r="CX305" s="228"/>
      <c r="CY305" s="229"/>
    </row>
    <row r="306" spans="1:103" ht="15.75" hidden="1" customHeight="1">
      <c r="A306" s="185"/>
      <c r="B306" s="156"/>
      <c r="C306" s="290"/>
      <c r="D306" s="158">
        <f t="shared" si="1858"/>
        <v>0</v>
      </c>
      <c r="E306" s="159">
        <f t="shared" si="1859"/>
        <v>0</v>
      </c>
      <c r="F306" s="160">
        <f t="shared" si="1860"/>
        <v>0</v>
      </c>
      <c r="G306" s="161"/>
      <c r="H306" s="159">
        <f t="shared" si="1861"/>
        <v>0</v>
      </c>
      <c r="I306" s="159">
        <f t="shared" si="1862"/>
        <v>0</v>
      </c>
      <c r="J306" s="160">
        <f t="shared" si="1863"/>
        <v>0</v>
      </c>
      <c r="K306" s="159">
        <f t="shared" si="1864"/>
        <v>0</v>
      </c>
      <c r="L306" s="291">
        <f t="shared" si="1865"/>
        <v>0</v>
      </c>
      <c r="M306" s="160">
        <f t="shared" si="1866"/>
        <v>0</v>
      </c>
      <c r="N306" s="159"/>
      <c r="O306" s="159"/>
      <c r="P306" s="160">
        <f t="shared" si="1867"/>
        <v>0</v>
      </c>
      <c r="Q306" s="291">
        <v>0</v>
      </c>
      <c r="R306" s="291">
        <v>0</v>
      </c>
      <c r="S306" s="160">
        <f t="shared" si="1822"/>
        <v>0</v>
      </c>
      <c r="T306" s="159">
        <f t="shared" si="1868"/>
        <v>0</v>
      </c>
      <c r="U306" s="159">
        <f t="shared" ref="U306:U312" si="1896">R306</f>
        <v>0</v>
      </c>
      <c r="V306" s="160">
        <f t="shared" si="1869"/>
        <v>0</v>
      </c>
      <c r="W306" s="593">
        <f t="shared" si="1870"/>
        <v>0</v>
      </c>
      <c r="X306" s="593">
        <f t="shared" si="1871"/>
        <v>0</v>
      </c>
      <c r="Y306" s="593">
        <f t="shared" si="1872"/>
        <v>0</v>
      </c>
      <c r="Z306" s="159">
        <v>0</v>
      </c>
      <c r="AA306" s="159">
        <v>0</v>
      </c>
      <c r="AB306" s="160">
        <f t="shared" si="1873"/>
        <v>0</v>
      </c>
      <c r="AC306" s="159">
        <v>0</v>
      </c>
      <c r="AD306" s="159">
        <v>0</v>
      </c>
      <c r="AE306" s="160">
        <f t="shared" si="1874"/>
        <v>0</v>
      </c>
      <c r="AF306" s="159">
        <f t="shared" si="1875"/>
        <v>0</v>
      </c>
      <c r="AG306" s="159">
        <f t="shared" si="1827"/>
        <v>0</v>
      </c>
      <c r="AH306" s="160">
        <f t="shared" si="1876"/>
        <v>0</v>
      </c>
      <c r="AI306" s="159">
        <v>0</v>
      </c>
      <c r="AJ306" s="159">
        <v>0</v>
      </c>
      <c r="AK306" s="160">
        <f t="shared" si="1877"/>
        <v>0</v>
      </c>
      <c r="AL306" s="159">
        <v>0</v>
      </c>
      <c r="AM306" s="159">
        <v>0</v>
      </c>
      <c r="AN306" s="160">
        <f t="shared" si="1878"/>
        <v>0</v>
      </c>
      <c r="AO306" s="159">
        <f t="shared" si="1879"/>
        <v>0</v>
      </c>
      <c r="AP306" s="159">
        <f t="shared" si="1831"/>
        <v>0</v>
      </c>
      <c r="AQ306" s="160">
        <f t="shared" si="1880"/>
        <v>0</v>
      </c>
      <c r="AR306" s="159">
        <v>0</v>
      </c>
      <c r="AS306" s="159">
        <v>0</v>
      </c>
      <c r="AT306" s="160">
        <f t="shared" si="1881"/>
        <v>0</v>
      </c>
      <c r="AU306" s="159">
        <v>0</v>
      </c>
      <c r="AV306" s="159">
        <v>0</v>
      </c>
      <c r="AW306" s="160">
        <f t="shared" si="1882"/>
        <v>0</v>
      </c>
      <c r="AX306" s="159">
        <f t="shared" si="1883"/>
        <v>0</v>
      </c>
      <c r="AY306" s="159">
        <f t="shared" si="1835"/>
        <v>0</v>
      </c>
      <c r="AZ306" s="160">
        <f t="shared" si="1884"/>
        <v>0</v>
      </c>
      <c r="BA306" s="159">
        <v>0</v>
      </c>
      <c r="BB306" s="159">
        <v>0</v>
      </c>
      <c r="BC306" s="160">
        <f t="shared" si="1837"/>
        <v>0</v>
      </c>
      <c r="BD306" s="159">
        <v>0</v>
      </c>
      <c r="BE306" s="159">
        <v>0</v>
      </c>
      <c r="BF306" s="160">
        <f t="shared" si="1838"/>
        <v>0</v>
      </c>
      <c r="BG306" s="159">
        <f t="shared" si="1885"/>
        <v>0</v>
      </c>
      <c r="BH306" s="159">
        <f t="shared" si="1839"/>
        <v>0</v>
      </c>
      <c r="BI306" s="160">
        <f t="shared" si="1840"/>
        <v>0</v>
      </c>
      <c r="BJ306" s="159">
        <v>0</v>
      </c>
      <c r="BK306" s="159">
        <v>0</v>
      </c>
      <c r="BL306" s="160">
        <f t="shared" si="1841"/>
        <v>0</v>
      </c>
      <c r="BM306" s="159">
        <v>0</v>
      </c>
      <c r="BN306" s="159">
        <v>0</v>
      </c>
      <c r="BO306" s="160">
        <f t="shared" si="1842"/>
        <v>0</v>
      </c>
      <c r="BP306" s="159">
        <f t="shared" si="1886"/>
        <v>0</v>
      </c>
      <c r="BQ306" s="159">
        <f t="shared" si="1843"/>
        <v>0</v>
      </c>
      <c r="BR306" s="160">
        <f t="shared" si="1844"/>
        <v>0</v>
      </c>
      <c r="BS306" s="159">
        <v>0</v>
      </c>
      <c r="BT306" s="159">
        <v>0</v>
      </c>
      <c r="BU306" s="160">
        <f t="shared" si="1887"/>
        <v>0</v>
      </c>
      <c r="BV306" s="159">
        <v>0</v>
      </c>
      <c r="BW306" s="159">
        <v>0</v>
      </c>
      <c r="BX306" s="160">
        <f t="shared" si="1888"/>
        <v>0</v>
      </c>
      <c r="BY306" s="159">
        <f t="shared" si="1889"/>
        <v>0</v>
      </c>
      <c r="BZ306" s="159">
        <f t="shared" si="1890"/>
        <v>0</v>
      </c>
      <c r="CA306" s="160">
        <f t="shared" si="1891"/>
        <v>0</v>
      </c>
      <c r="CB306" s="159">
        <v>0</v>
      </c>
      <c r="CC306" s="159">
        <v>0</v>
      </c>
      <c r="CD306" s="160">
        <f t="shared" si="1849"/>
        <v>0</v>
      </c>
      <c r="CE306" s="159">
        <v>0</v>
      </c>
      <c r="CF306" s="159">
        <v>0</v>
      </c>
      <c r="CG306" s="160">
        <f t="shared" si="1850"/>
        <v>0</v>
      </c>
      <c r="CH306" s="159">
        <f t="shared" si="1892"/>
        <v>0</v>
      </c>
      <c r="CI306" s="159">
        <f t="shared" si="1851"/>
        <v>0</v>
      </c>
      <c r="CJ306" s="160">
        <f t="shared" si="1852"/>
        <v>0</v>
      </c>
      <c r="CK306" s="159">
        <v>0</v>
      </c>
      <c r="CL306" s="159">
        <v>0</v>
      </c>
      <c r="CM306" s="160">
        <f t="shared" si="1853"/>
        <v>0</v>
      </c>
      <c r="CN306" s="159">
        <v>0</v>
      </c>
      <c r="CO306" s="159">
        <v>0</v>
      </c>
      <c r="CP306" s="160">
        <f t="shared" si="1854"/>
        <v>0</v>
      </c>
      <c r="CQ306" s="159">
        <f t="shared" si="1893"/>
        <v>0</v>
      </c>
      <c r="CR306" s="159">
        <f t="shared" si="1855"/>
        <v>0</v>
      </c>
      <c r="CS306" s="160">
        <f t="shared" si="1856"/>
        <v>0</v>
      </c>
      <c r="CT306" s="225"/>
      <c r="CU306" s="226">
        <f t="shared" si="1894"/>
        <v>0</v>
      </c>
      <c r="CV306" s="227">
        <f t="shared" si="1895"/>
        <v>0</v>
      </c>
      <c r="CW306" s="225"/>
      <c r="CX306" s="228"/>
      <c r="CY306" s="229"/>
    </row>
    <row r="307" spans="1:103" ht="15.75" hidden="1" customHeight="1">
      <c r="A307" s="185"/>
      <c r="B307" s="156"/>
      <c r="C307" s="290"/>
      <c r="D307" s="158">
        <f t="shared" si="1858"/>
        <v>0</v>
      </c>
      <c r="E307" s="159">
        <f t="shared" si="1859"/>
        <v>0</v>
      </c>
      <c r="F307" s="160">
        <f t="shared" si="1860"/>
        <v>0</v>
      </c>
      <c r="G307" s="161"/>
      <c r="H307" s="159">
        <f t="shared" si="1861"/>
        <v>0</v>
      </c>
      <c r="I307" s="159">
        <f t="shared" si="1862"/>
        <v>0</v>
      </c>
      <c r="J307" s="160">
        <f t="shared" si="1863"/>
        <v>0</v>
      </c>
      <c r="K307" s="159">
        <f t="shared" si="1864"/>
        <v>0</v>
      </c>
      <c r="L307" s="291">
        <f t="shared" si="1865"/>
        <v>0</v>
      </c>
      <c r="M307" s="160">
        <f t="shared" si="1866"/>
        <v>0</v>
      </c>
      <c r="N307" s="159"/>
      <c r="O307" s="159"/>
      <c r="P307" s="160">
        <f t="shared" si="1867"/>
        <v>0</v>
      </c>
      <c r="Q307" s="291">
        <v>0</v>
      </c>
      <c r="R307" s="291">
        <v>0</v>
      </c>
      <c r="S307" s="160">
        <f t="shared" si="1822"/>
        <v>0</v>
      </c>
      <c r="T307" s="159">
        <f t="shared" si="1868"/>
        <v>0</v>
      </c>
      <c r="U307" s="159">
        <f t="shared" si="1896"/>
        <v>0</v>
      </c>
      <c r="V307" s="160">
        <f t="shared" si="1869"/>
        <v>0</v>
      </c>
      <c r="W307" s="593">
        <f t="shared" si="1870"/>
        <v>0</v>
      </c>
      <c r="X307" s="593">
        <f t="shared" si="1871"/>
        <v>0</v>
      </c>
      <c r="Y307" s="593">
        <f t="shared" si="1872"/>
        <v>0</v>
      </c>
      <c r="Z307" s="159">
        <v>0</v>
      </c>
      <c r="AA307" s="159">
        <v>0</v>
      </c>
      <c r="AB307" s="160">
        <f t="shared" si="1873"/>
        <v>0</v>
      </c>
      <c r="AC307" s="159">
        <v>0</v>
      </c>
      <c r="AD307" s="159">
        <v>0</v>
      </c>
      <c r="AE307" s="160">
        <f t="shared" si="1874"/>
        <v>0</v>
      </c>
      <c r="AF307" s="159">
        <f t="shared" si="1875"/>
        <v>0</v>
      </c>
      <c r="AG307" s="159">
        <f t="shared" si="1827"/>
        <v>0</v>
      </c>
      <c r="AH307" s="160">
        <f t="shared" si="1876"/>
        <v>0</v>
      </c>
      <c r="AI307" s="159">
        <v>0</v>
      </c>
      <c r="AJ307" s="159">
        <v>0</v>
      </c>
      <c r="AK307" s="160">
        <f t="shared" si="1877"/>
        <v>0</v>
      </c>
      <c r="AL307" s="159">
        <v>0</v>
      </c>
      <c r="AM307" s="159">
        <v>0</v>
      </c>
      <c r="AN307" s="160">
        <f t="shared" si="1878"/>
        <v>0</v>
      </c>
      <c r="AO307" s="159">
        <f t="shared" si="1879"/>
        <v>0</v>
      </c>
      <c r="AP307" s="159">
        <f t="shared" si="1831"/>
        <v>0</v>
      </c>
      <c r="AQ307" s="160">
        <f t="shared" si="1880"/>
        <v>0</v>
      </c>
      <c r="AR307" s="159">
        <v>0</v>
      </c>
      <c r="AS307" s="159">
        <v>0</v>
      </c>
      <c r="AT307" s="160">
        <f t="shared" si="1881"/>
        <v>0</v>
      </c>
      <c r="AU307" s="159">
        <v>0</v>
      </c>
      <c r="AV307" s="159">
        <v>0</v>
      </c>
      <c r="AW307" s="160">
        <f t="shared" si="1882"/>
        <v>0</v>
      </c>
      <c r="AX307" s="159">
        <f t="shared" si="1883"/>
        <v>0</v>
      </c>
      <c r="AY307" s="159">
        <f t="shared" si="1835"/>
        <v>0</v>
      </c>
      <c r="AZ307" s="160">
        <f t="shared" si="1884"/>
        <v>0</v>
      </c>
      <c r="BA307" s="159">
        <v>0</v>
      </c>
      <c r="BB307" s="159">
        <v>0</v>
      </c>
      <c r="BC307" s="160">
        <f t="shared" si="1837"/>
        <v>0</v>
      </c>
      <c r="BD307" s="159">
        <v>0</v>
      </c>
      <c r="BE307" s="159">
        <v>0</v>
      </c>
      <c r="BF307" s="160">
        <f t="shared" si="1838"/>
        <v>0</v>
      </c>
      <c r="BG307" s="159">
        <f t="shared" si="1885"/>
        <v>0</v>
      </c>
      <c r="BH307" s="159">
        <f t="shared" si="1839"/>
        <v>0</v>
      </c>
      <c r="BI307" s="160">
        <f t="shared" si="1840"/>
        <v>0</v>
      </c>
      <c r="BJ307" s="159">
        <v>0</v>
      </c>
      <c r="BK307" s="159">
        <v>0</v>
      </c>
      <c r="BL307" s="160">
        <f t="shared" si="1841"/>
        <v>0</v>
      </c>
      <c r="BM307" s="159">
        <v>0</v>
      </c>
      <c r="BN307" s="159">
        <v>0</v>
      </c>
      <c r="BO307" s="160">
        <f t="shared" si="1842"/>
        <v>0</v>
      </c>
      <c r="BP307" s="159">
        <f t="shared" si="1886"/>
        <v>0</v>
      </c>
      <c r="BQ307" s="159">
        <f t="shared" si="1843"/>
        <v>0</v>
      </c>
      <c r="BR307" s="160">
        <f t="shared" si="1844"/>
        <v>0</v>
      </c>
      <c r="BS307" s="159">
        <v>0</v>
      </c>
      <c r="BT307" s="159">
        <v>0</v>
      </c>
      <c r="BU307" s="160">
        <f t="shared" si="1887"/>
        <v>0</v>
      </c>
      <c r="BV307" s="159">
        <v>0</v>
      </c>
      <c r="BW307" s="159">
        <v>0</v>
      </c>
      <c r="BX307" s="160">
        <f t="shared" si="1888"/>
        <v>0</v>
      </c>
      <c r="BY307" s="159">
        <f t="shared" si="1889"/>
        <v>0</v>
      </c>
      <c r="BZ307" s="159">
        <f t="shared" si="1890"/>
        <v>0</v>
      </c>
      <c r="CA307" s="160">
        <f t="shared" si="1891"/>
        <v>0</v>
      </c>
      <c r="CB307" s="159">
        <v>0</v>
      </c>
      <c r="CC307" s="159">
        <v>0</v>
      </c>
      <c r="CD307" s="160">
        <f t="shared" si="1849"/>
        <v>0</v>
      </c>
      <c r="CE307" s="159">
        <v>0</v>
      </c>
      <c r="CF307" s="159">
        <v>0</v>
      </c>
      <c r="CG307" s="160">
        <f t="shared" si="1850"/>
        <v>0</v>
      </c>
      <c r="CH307" s="159">
        <f t="shared" si="1892"/>
        <v>0</v>
      </c>
      <c r="CI307" s="159">
        <f t="shared" si="1851"/>
        <v>0</v>
      </c>
      <c r="CJ307" s="160">
        <f t="shared" si="1852"/>
        <v>0</v>
      </c>
      <c r="CK307" s="159">
        <v>0</v>
      </c>
      <c r="CL307" s="159">
        <v>0</v>
      </c>
      <c r="CM307" s="160">
        <f t="shared" si="1853"/>
        <v>0</v>
      </c>
      <c r="CN307" s="159">
        <v>0</v>
      </c>
      <c r="CO307" s="159">
        <v>0</v>
      </c>
      <c r="CP307" s="160">
        <f t="shared" si="1854"/>
        <v>0</v>
      </c>
      <c r="CQ307" s="159">
        <f t="shared" si="1893"/>
        <v>0</v>
      </c>
      <c r="CR307" s="159">
        <f t="shared" si="1855"/>
        <v>0</v>
      </c>
      <c r="CS307" s="160">
        <f t="shared" si="1856"/>
        <v>0</v>
      </c>
      <c r="CT307" s="230"/>
      <c r="CU307" s="226">
        <f t="shared" si="1894"/>
        <v>0</v>
      </c>
      <c r="CV307" s="227">
        <f t="shared" si="1895"/>
        <v>0</v>
      </c>
      <c r="CW307" s="230"/>
      <c r="CX307" s="228"/>
      <c r="CY307" s="229"/>
    </row>
    <row r="308" spans="1:103" ht="15.75" hidden="1" customHeight="1">
      <c r="A308" s="185"/>
      <c r="B308" s="156"/>
      <c r="C308" s="290"/>
      <c r="D308" s="158">
        <f t="shared" si="1858"/>
        <v>0</v>
      </c>
      <c r="E308" s="159">
        <f t="shared" si="1859"/>
        <v>0</v>
      </c>
      <c r="F308" s="160">
        <f t="shared" si="1860"/>
        <v>0</v>
      </c>
      <c r="G308" s="161"/>
      <c r="H308" s="159">
        <f t="shared" si="1861"/>
        <v>0</v>
      </c>
      <c r="I308" s="159">
        <f t="shared" si="1862"/>
        <v>0</v>
      </c>
      <c r="J308" s="160">
        <f t="shared" si="1863"/>
        <v>0</v>
      </c>
      <c r="K308" s="159">
        <f t="shared" si="1864"/>
        <v>0</v>
      </c>
      <c r="L308" s="291">
        <f t="shared" si="1865"/>
        <v>0</v>
      </c>
      <c r="M308" s="160">
        <f t="shared" si="1866"/>
        <v>0</v>
      </c>
      <c r="N308" s="159"/>
      <c r="O308" s="159"/>
      <c r="P308" s="160">
        <f t="shared" si="1867"/>
        <v>0</v>
      </c>
      <c r="Q308" s="291">
        <v>0</v>
      </c>
      <c r="R308" s="291">
        <v>0</v>
      </c>
      <c r="S308" s="160">
        <f t="shared" si="1822"/>
        <v>0</v>
      </c>
      <c r="T308" s="159">
        <f t="shared" si="1868"/>
        <v>0</v>
      </c>
      <c r="U308" s="159">
        <f t="shared" si="1896"/>
        <v>0</v>
      </c>
      <c r="V308" s="160">
        <f t="shared" si="1869"/>
        <v>0</v>
      </c>
      <c r="W308" s="593">
        <f t="shared" si="1870"/>
        <v>0</v>
      </c>
      <c r="X308" s="593">
        <f t="shared" si="1871"/>
        <v>0</v>
      </c>
      <c r="Y308" s="593">
        <f t="shared" si="1872"/>
        <v>0</v>
      </c>
      <c r="Z308" s="159">
        <v>0</v>
      </c>
      <c r="AA308" s="159">
        <v>0</v>
      </c>
      <c r="AB308" s="160">
        <f t="shared" si="1873"/>
        <v>0</v>
      </c>
      <c r="AC308" s="159">
        <v>0</v>
      </c>
      <c r="AD308" s="159">
        <v>0</v>
      </c>
      <c r="AE308" s="160">
        <f t="shared" si="1874"/>
        <v>0</v>
      </c>
      <c r="AF308" s="159">
        <f t="shared" si="1875"/>
        <v>0</v>
      </c>
      <c r="AG308" s="159">
        <f t="shared" si="1827"/>
        <v>0</v>
      </c>
      <c r="AH308" s="160">
        <f t="shared" si="1876"/>
        <v>0</v>
      </c>
      <c r="AI308" s="159">
        <v>0</v>
      </c>
      <c r="AJ308" s="159">
        <v>0</v>
      </c>
      <c r="AK308" s="160">
        <f t="shared" si="1877"/>
        <v>0</v>
      </c>
      <c r="AL308" s="159">
        <v>0</v>
      </c>
      <c r="AM308" s="159">
        <v>0</v>
      </c>
      <c r="AN308" s="160">
        <f t="shared" si="1878"/>
        <v>0</v>
      </c>
      <c r="AO308" s="159">
        <f t="shared" si="1879"/>
        <v>0</v>
      </c>
      <c r="AP308" s="159">
        <f t="shared" si="1831"/>
        <v>0</v>
      </c>
      <c r="AQ308" s="160">
        <f t="shared" si="1880"/>
        <v>0</v>
      </c>
      <c r="AR308" s="159">
        <v>0</v>
      </c>
      <c r="AS308" s="159">
        <v>0</v>
      </c>
      <c r="AT308" s="160">
        <f t="shared" si="1881"/>
        <v>0</v>
      </c>
      <c r="AU308" s="159">
        <v>0</v>
      </c>
      <c r="AV308" s="159">
        <v>0</v>
      </c>
      <c r="AW308" s="160">
        <f t="shared" si="1882"/>
        <v>0</v>
      </c>
      <c r="AX308" s="159">
        <f t="shared" si="1883"/>
        <v>0</v>
      </c>
      <c r="AY308" s="159">
        <f t="shared" si="1835"/>
        <v>0</v>
      </c>
      <c r="AZ308" s="160">
        <f t="shared" si="1884"/>
        <v>0</v>
      </c>
      <c r="BA308" s="159">
        <v>0</v>
      </c>
      <c r="BB308" s="159">
        <v>0</v>
      </c>
      <c r="BC308" s="160">
        <f t="shared" si="1837"/>
        <v>0</v>
      </c>
      <c r="BD308" s="159">
        <v>0</v>
      </c>
      <c r="BE308" s="159">
        <v>0</v>
      </c>
      <c r="BF308" s="160">
        <f t="shared" si="1838"/>
        <v>0</v>
      </c>
      <c r="BG308" s="159">
        <f t="shared" si="1885"/>
        <v>0</v>
      </c>
      <c r="BH308" s="159">
        <f t="shared" si="1839"/>
        <v>0</v>
      </c>
      <c r="BI308" s="160">
        <f t="shared" si="1840"/>
        <v>0</v>
      </c>
      <c r="BJ308" s="159">
        <v>0</v>
      </c>
      <c r="BK308" s="159">
        <v>0</v>
      </c>
      <c r="BL308" s="160">
        <f t="shared" si="1841"/>
        <v>0</v>
      </c>
      <c r="BM308" s="159">
        <v>0</v>
      </c>
      <c r="BN308" s="159">
        <v>0</v>
      </c>
      <c r="BO308" s="160">
        <f t="shared" si="1842"/>
        <v>0</v>
      </c>
      <c r="BP308" s="159">
        <f t="shared" si="1886"/>
        <v>0</v>
      </c>
      <c r="BQ308" s="159">
        <f t="shared" si="1843"/>
        <v>0</v>
      </c>
      <c r="BR308" s="160">
        <f t="shared" si="1844"/>
        <v>0</v>
      </c>
      <c r="BS308" s="159">
        <v>0</v>
      </c>
      <c r="BT308" s="159">
        <v>0</v>
      </c>
      <c r="BU308" s="160">
        <f t="shared" si="1887"/>
        <v>0</v>
      </c>
      <c r="BV308" s="159">
        <v>0</v>
      </c>
      <c r="BW308" s="159">
        <v>0</v>
      </c>
      <c r="BX308" s="160">
        <f t="shared" si="1888"/>
        <v>0</v>
      </c>
      <c r="BY308" s="159">
        <f t="shared" si="1889"/>
        <v>0</v>
      </c>
      <c r="BZ308" s="159">
        <f t="shared" si="1890"/>
        <v>0</v>
      </c>
      <c r="CA308" s="160">
        <f t="shared" si="1891"/>
        <v>0</v>
      </c>
      <c r="CB308" s="159">
        <v>0</v>
      </c>
      <c r="CC308" s="159">
        <v>0</v>
      </c>
      <c r="CD308" s="160">
        <f t="shared" si="1849"/>
        <v>0</v>
      </c>
      <c r="CE308" s="159">
        <v>0</v>
      </c>
      <c r="CF308" s="159">
        <v>0</v>
      </c>
      <c r="CG308" s="160">
        <f t="shared" si="1850"/>
        <v>0</v>
      </c>
      <c r="CH308" s="159">
        <f t="shared" si="1892"/>
        <v>0</v>
      </c>
      <c r="CI308" s="159">
        <f t="shared" si="1851"/>
        <v>0</v>
      </c>
      <c r="CJ308" s="160">
        <f t="shared" si="1852"/>
        <v>0</v>
      </c>
      <c r="CK308" s="159">
        <v>0</v>
      </c>
      <c r="CL308" s="159">
        <v>0</v>
      </c>
      <c r="CM308" s="160">
        <f t="shared" si="1853"/>
        <v>0</v>
      </c>
      <c r="CN308" s="159">
        <v>0</v>
      </c>
      <c r="CO308" s="159">
        <v>0</v>
      </c>
      <c r="CP308" s="160">
        <f t="shared" si="1854"/>
        <v>0</v>
      </c>
      <c r="CQ308" s="159">
        <f t="shared" si="1893"/>
        <v>0</v>
      </c>
      <c r="CR308" s="159">
        <f t="shared" si="1855"/>
        <v>0</v>
      </c>
      <c r="CS308" s="160">
        <f t="shared" si="1856"/>
        <v>0</v>
      </c>
      <c r="CT308" s="230"/>
      <c r="CU308" s="226">
        <f t="shared" si="1894"/>
        <v>0</v>
      </c>
      <c r="CV308" s="227">
        <f t="shared" si="1895"/>
        <v>0</v>
      </c>
      <c r="CW308" s="230"/>
      <c r="CX308" s="228"/>
      <c r="CY308" s="229"/>
    </row>
    <row r="309" spans="1:103" ht="15.75" hidden="1" customHeight="1">
      <c r="A309" s="185"/>
      <c r="B309" s="156"/>
      <c r="C309" s="290"/>
      <c r="D309" s="158">
        <f t="shared" si="1858"/>
        <v>0</v>
      </c>
      <c r="E309" s="159">
        <f t="shared" si="1859"/>
        <v>0</v>
      </c>
      <c r="F309" s="160">
        <f t="shared" si="1860"/>
        <v>0</v>
      </c>
      <c r="G309" s="161"/>
      <c r="H309" s="159">
        <f t="shared" si="1861"/>
        <v>0</v>
      </c>
      <c r="I309" s="159">
        <f t="shared" si="1862"/>
        <v>0</v>
      </c>
      <c r="J309" s="160">
        <f t="shared" si="1863"/>
        <v>0</v>
      </c>
      <c r="K309" s="159">
        <f t="shared" si="1864"/>
        <v>0</v>
      </c>
      <c r="L309" s="291">
        <f t="shared" si="1865"/>
        <v>0</v>
      </c>
      <c r="M309" s="160">
        <f t="shared" si="1866"/>
        <v>0</v>
      </c>
      <c r="N309" s="159"/>
      <c r="O309" s="159"/>
      <c r="P309" s="160">
        <f t="shared" si="1867"/>
        <v>0</v>
      </c>
      <c r="Q309" s="291">
        <v>0</v>
      </c>
      <c r="R309" s="291">
        <v>0</v>
      </c>
      <c r="S309" s="160">
        <f t="shared" si="1822"/>
        <v>0</v>
      </c>
      <c r="T309" s="159">
        <f t="shared" si="1868"/>
        <v>0</v>
      </c>
      <c r="U309" s="159">
        <f t="shared" si="1896"/>
        <v>0</v>
      </c>
      <c r="V309" s="160">
        <f t="shared" si="1869"/>
        <v>0</v>
      </c>
      <c r="W309" s="593">
        <f t="shared" si="1870"/>
        <v>0</v>
      </c>
      <c r="X309" s="593">
        <f t="shared" si="1871"/>
        <v>0</v>
      </c>
      <c r="Y309" s="593">
        <f t="shared" si="1872"/>
        <v>0</v>
      </c>
      <c r="Z309" s="159">
        <v>0</v>
      </c>
      <c r="AA309" s="159">
        <v>0</v>
      </c>
      <c r="AB309" s="160">
        <f t="shared" si="1873"/>
        <v>0</v>
      </c>
      <c r="AC309" s="159">
        <v>0</v>
      </c>
      <c r="AD309" s="159">
        <v>0</v>
      </c>
      <c r="AE309" s="160">
        <f t="shared" si="1874"/>
        <v>0</v>
      </c>
      <c r="AF309" s="159">
        <f t="shared" si="1875"/>
        <v>0</v>
      </c>
      <c r="AG309" s="159">
        <f t="shared" si="1827"/>
        <v>0</v>
      </c>
      <c r="AH309" s="160">
        <f t="shared" si="1876"/>
        <v>0</v>
      </c>
      <c r="AI309" s="159">
        <v>0</v>
      </c>
      <c r="AJ309" s="159">
        <v>0</v>
      </c>
      <c r="AK309" s="160">
        <f t="shared" si="1877"/>
        <v>0</v>
      </c>
      <c r="AL309" s="159">
        <v>0</v>
      </c>
      <c r="AM309" s="159">
        <v>0</v>
      </c>
      <c r="AN309" s="160">
        <f t="shared" si="1878"/>
        <v>0</v>
      </c>
      <c r="AO309" s="159">
        <f t="shared" si="1879"/>
        <v>0</v>
      </c>
      <c r="AP309" s="159">
        <f t="shared" si="1831"/>
        <v>0</v>
      </c>
      <c r="AQ309" s="160">
        <f t="shared" si="1880"/>
        <v>0</v>
      </c>
      <c r="AR309" s="159">
        <v>0</v>
      </c>
      <c r="AS309" s="159">
        <v>0</v>
      </c>
      <c r="AT309" s="160">
        <f t="shared" si="1881"/>
        <v>0</v>
      </c>
      <c r="AU309" s="159">
        <v>0</v>
      </c>
      <c r="AV309" s="159">
        <v>0</v>
      </c>
      <c r="AW309" s="160">
        <f t="shared" si="1882"/>
        <v>0</v>
      </c>
      <c r="AX309" s="159">
        <f t="shared" si="1883"/>
        <v>0</v>
      </c>
      <c r="AY309" s="159">
        <f t="shared" si="1835"/>
        <v>0</v>
      </c>
      <c r="AZ309" s="160">
        <f t="shared" si="1884"/>
        <v>0</v>
      </c>
      <c r="BA309" s="159">
        <v>0</v>
      </c>
      <c r="BB309" s="159">
        <v>0</v>
      </c>
      <c r="BC309" s="160">
        <f t="shared" si="1837"/>
        <v>0</v>
      </c>
      <c r="BD309" s="159">
        <v>0</v>
      </c>
      <c r="BE309" s="159">
        <v>0</v>
      </c>
      <c r="BF309" s="160">
        <f t="shared" si="1838"/>
        <v>0</v>
      </c>
      <c r="BG309" s="159">
        <f t="shared" si="1885"/>
        <v>0</v>
      </c>
      <c r="BH309" s="159">
        <f t="shared" si="1839"/>
        <v>0</v>
      </c>
      <c r="BI309" s="160">
        <f t="shared" si="1840"/>
        <v>0</v>
      </c>
      <c r="BJ309" s="159">
        <v>0</v>
      </c>
      <c r="BK309" s="159">
        <v>0</v>
      </c>
      <c r="BL309" s="160">
        <f t="shared" si="1841"/>
        <v>0</v>
      </c>
      <c r="BM309" s="159">
        <v>0</v>
      </c>
      <c r="BN309" s="159">
        <v>0</v>
      </c>
      <c r="BO309" s="160">
        <f t="shared" si="1842"/>
        <v>0</v>
      </c>
      <c r="BP309" s="159">
        <f t="shared" si="1886"/>
        <v>0</v>
      </c>
      <c r="BQ309" s="159">
        <f t="shared" si="1843"/>
        <v>0</v>
      </c>
      <c r="BR309" s="160">
        <f t="shared" si="1844"/>
        <v>0</v>
      </c>
      <c r="BS309" s="159">
        <v>0</v>
      </c>
      <c r="BT309" s="159">
        <v>0</v>
      </c>
      <c r="BU309" s="160">
        <f t="shared" si="1887"/>
        <v>0</v>
      </c>
      <c r="BV309" s="159">
        <v>0</v>
      </c>
      <c r="BW309" s="159">
        <v>0</v>
      </c>
      <c r="BX309" s="160">
        <f t="shared" si="1888"/>
        <v>0</v>
      </c>
      <c r="BY309" s="159">
        <f t="shared" si="1889"/>
        <v>0</v>
      </c>
      <c r="BZ309" s="159">
        <f t="shared" si="1890"/>
        <v>0</v>
      </c>
      <c r="CA309" s="160">
        <f t="shared" si="1891"/>
        <v>0</v>
      </c>
      <c r="CB309" s="159">
        <v>0</v>
      </c>
      <c r="CC309" s="159">
        <v>0</v>
      </c>
      <c r="CD309" s="160">
        <f t="shared" si="1849"/>
        <v>0</v>
      </c>
      <c r="CE309" s="159">
        <v>0</v>
      </c>
      <c r="CF309" s="159">
        <v>0</v>
      </c>
      <c r="CG309" s="160">
        <f t="shared" si="1850"/>
        <v>0</v>
      </c>
      <c r="CH309" s="159">
        <f t="shared" si="1892"/>
        <v>0</v>
      </c>
      <c r="CI309" s="159">
        <f t="shared" si="1851"/>
        <v>0</v>
      </c>
      <c r="CJ309" s="160">
        <f t="shared" si="1852"/>
        <v>0</v>
      </c>
      <c r="CK309" s="159">
        <v>0</v>
      </c>
      <c r="CL309" s="159">
        <v>0</v>
      </c>
      <c r="CM309" s="160">
        <f t="shared" si="1853"/>
        <v>0</v>
      </c>
      <c r="CN309" s="159">
        <v>0</v>
      </c>
      <c r="CO309" s="159">
        <v>0</v>
      </c>
      <c r="CP309" s="160">
        <f t="shared" si="1854"/>
        <v>0</v>
      </c>
      <c r="CQ309" s="159">
        <f t="shared" si="1893"/>
        <v>0</v>
      </c>
      <c r="CR309" s="159">
        <f t="shared" si="1855"/>
        <v>0</v>
      </c>
      <c r="CS309" s="160">
        <f t="shared" si="1856"/>
        <v>0</v>
      </c>
      <c r="CT309" s="225"/>
      <c r="CU309" s="226">
        <f t="shared" si="1894"/>
        <v>0</v>
      </c>
      <c r="CV309" s="227">
        <f t="shared" si="1895"/>
        <v>0</v>
      </c>
      <c r="CW309" s="225"/>
      <c r="CX309" s="228"/>
      <c r="CY309" s="229"/>
    </row>
    <row r="310" spans="1:103" ht="15.75" hidden="1" customHeight="1">
      <c r="A310" s="185"/>
      <c r="B310" s="156"/>
      <c r="C310" s="290"/>
      <c r="D310" s="158">
        <f t="shared" si="1858"/>
        <v>0</v>
      </c>
      <c r="E310" s="159">
        <f t="shared" si="1859"/>
        <v>0</v>
      </c>
      <c r="F310" s="160">
        <f t="shared" si="1860"/>
        <v>0</v>
      </c>
      <c r="G310" s="161"/>
      <c r="H310" s="159">
        <f t="shared" si="1861"/>
        <v>0</v>
      </c>
      <c r="I310" s="159">
        <f t="shared" si="1862"/>
        <v>0</v>
      </c>
      <c r="J310" s="160">
        <f t="shared" si="1863"/>
        <v>0</v>
      </c>
      <c r="K310" s="159">
        <f t="shared" si="1864"/>
        <v>0</v>
      </c>
      <c r="L310" s="291">
        <f t="shared" si="1865"/>
        <v>0</v>
      </c>
      <c r="M310" s="160">
        <f t="shared" si="1866"/>
        <v>0</v>
      </c>
      <c r="N310" s="159"/>
      <c r="O310" s="159"/>
      <c r="P310" s="160">
        <f t="shared" si="1867"/>
        <v>0</v>
      </c>
      <c r="Q310" s="291">
        <v>0</v>
      </c>
      <c r="R310" s="291">
        <v>0</v>
      </c>
      <c r="S310" s="160">
        <f t="shared" si="1822"/>
        <v>0</v>
      </c>
      <c r="T310" s="159">
        <f t="shared" si="1868"/>
        <v>0</v>
      </c>
      <c r="U310" s="159">
        <f t="shared" si="1896"/>
        <v>0</v>
      </c>
      <c r="V310" s="160">
        <f t="shared" si="1869"/>
        <v>0</v>
      </c>
      <c r="W310" s="593">
        <f t="shared" si="1870"/>
        <v>0</v>
      </c>
      <c r="X310" s="593">
        <f t="shared" si="1871"/>
        <v>0</v>
      </c>
      <c r="Y310" s="593">
        <f t="shared" si="1872"/>
        <v>0</v>
      </c>
      <c r="Z310" s="159">
        <v>0</v>
      </c>
      <c r="AA310" s="159">
        <v>0</v>
      </c>
      <c r="AB310" s="160">
        <f t="shared" si="1873"/>
        <v>0</v>
      </c>
      <c r="AC310" s="159">
        <v>0</v>
      </c>
      <c r="AD310" s="159">
        <v>0</v>
      </c>
      <c r="AE310" s="160">
        <f t="shared" si="1874"/>
        <v>0</v>
      </c>
      <c r="AF310" s="159">
        <f t="shared" si="1875"/>
        <v>0</v>
      </c>
      <c r="AG310" s="159">
        <f t="shared" si="1827"/>
        <v>0</v>
      </c>
      <c r="AH310" s="160">
        <f t="shared" si="1876"/>
        <v>0</v>
      </c>
      <c r="AI310" s="159">
        <v>0</v>
      </c>
      <c r="AJ310" s="159">
        <v>0</v>
      </c>
      <c r="AK310" s="160">
        <f t="shared" si="1877"/>
        <v>0</v>
      </c>
      <c r="AL310" s="159">
        <v>0</v>
      </c>
      <c r="AM310" s="159">
        <v>0</v>
      </c>
      <c r="AN310" s="160">
        <f t="shared" si="1878"/>
        <v>0</v>
      </c>
      <c r="AO310" s="159">
        <f t="shared" si="1879"/>
        <v>0</v>
      </c>
      <c r="AP310" s="159">
        <f t="shared" si="1831"/>
        <v>0</v>
      </c>
      <c r="AQ310" s="160">
        <f t="shared" si="1880"/>
        <v>0</v>
      </c>
      <c r="AR310" s="159">
        <v>0</v>
      </c>
      <c r="AS310" s="159">
        <v>0</v>
      </c>
      <c r="AT310" s="160">
        <f t="shared" si="1881"/>
        <v>0</v>
      </c>
      <c r="AU310" s="159">
        <v>0</v>
      </c>
      <c r="AV310" s="159">
        <v>0</v>
      </c>
      <c r="AW310" s="160">
        <f t="shared" si="1882"/>
        <v>0</v>
      </c>
      <c r="AX310" s="159">
        <f t="shared" si="1883"/>
        <v>0</v>
      </c>
      <c r="AY310" s="159">
        <f t="shared" si="1835"/>
        <v>0</v>
      </c>
      <c r="AZ310" s="160">
        <f t="shared" si="1884"/>
        <v>0</v>
      </c>
      <c r="BA310" s="159">
        <v>0</v>
      </c>
      <c r="BB310" s="159">
        <v>0</v>
      </c>
      <c r="BC310" s="160">
        <f t="shared" si="1837"/>
        <v>0</v>
      </c>
      <c r="BD310" s="159">
        <v>0</v>
      </c>
      <c r="BE310" s="159">
        <v>0</v>
      </c>
      <c r="BF310" s="160">
        <f t="shared" si="1838"/>
        <v>0</v>
      </c>
      <c r="BG310" s="159">
        <f t="shared" si="1885"/>
        <v>0</v>
      </c>
      <c r="BH310" s="159">
        <f t="shared" si="1839"/>
        <v>0</v>
      </c>
      <c r="BI310" s="160">
        <f t="shared" si="1840"/>
        <v>0</v>
      </c>
      <c r="BJ310" s="159">
        <v>0</v>
      </c>
      <c r="BK310" s="159">
        <v>0</v>
      </c>
      <c r="BL310" s="160">
        <f t="shared" si="1841"/>
        <v>0</v>
      </c>
      <c r="BM310" s="159">
        <v>0</v>
      </c>
      <c r="BN310" s="159">
        <v>0</v>
      </c>
      <c r="BO310" s="160">
        <f t="shared" si="1842"/>
        <v>0</v>
      </c>
      <c r="BP310" s="159">
        <f t="shared" si="1886"/>
        <v>0</v>
      </c>
      <c r="BQ310" s="159">
        <f t="shared" si="1843"/>
        <v>0</v>
      </c>
      <c r="BR310" s="160">
        <f t="shared" si="1844"/>
        <v>0</v>
      </c>
      <c r="BS310" s="159">
        <v>0</v>
      </c>
      <c r="BT310" s="159">
        <v>0</v>
      </c>
      <c r="BU310" s="160">
        <f t="shared" si="1887"/>
        <v>0</v>
      </c>
      <c r="BV310" s="159">
        <v>0</v>
      </c>
      <c r="BW310" s="159">
        <v>0</v>
      </c>
      <c r="BX310" s="160">
        <f t="shared" si="1888"/>
        <v>0</v>
      </c>
      <c r="BY310" s="159">
        <f t="shared" si="1889"/>
        <v>0</v>
      </c>
      <c r="BZ310" s="159">
        <f t="shared" si="1890"/>
        <v>0</v>
      </c>
      <c r="CA310" s="160">
        <f t="shared" si="1891"/>
        <v>0</v>
      </c>
      <c r="CB310" s="159">
        <v>0</v>
      </c>
      <c r="CC310" s="159">
        <v>0</v>
      </c>
      <c r="CD310" s="160">
        <f t="shared" si="1849"/>
        <v>0</v>
      </c>
      <c r="CE310" s="159">
        <v>0</v>
      </c>
      <c r="CF310" s="159">
        <v>0</v>
      </c>
      <c r="CG310" s="160">
        <f t="shared" si="1850"/>
        <v>0</v>
      </c>
      <c r="CH310" s="159">
        <f t="shared" si="1892"/>
        <v>0</v>
      </c>
      <c r="CI310" s="159">
        <f t="shared" si="1851"/>
        <v>0</v>
      </c>
      <c r="CJ310" s="160">
        <f t="shared" si="1852"/>
        <v>0</v>
      </c>
      <c r="CK310" s="159">
        <v>0</v>
      </c>
      <c r="CL310" s="159">
        <v>0</v>
      </c>
      <c r="CM310" s="160">
        <f t="shared" si="1853"/>
        <v>0</v>
      </c>
      <c r="CN310" s="159">
        <v>0</v>
      </c>
      <c r="CO310" s="159">
        <v>0</v>
      </c>
      <c r="CP310" s="160">
        <f t="shared" si="1854"/>
        <v>0</v>
      </c>
      <c r="CQ310" s="159">
        <f t="shared" si="1893"/>
        <v>0</v>
      </c>
      <c r="CR310" s="159">
        <f t="shared" si="1855"/>
        <v>0</v>
      </c>
      <c r="CS310" s="160">
        <f t="shared" si="1856"/>
        <v>0</v>
      </c>
      <c r="CT310" s="225"/>
      <c r="CU310" s="226">
        <f t="shared" si="1894"/>
        <v>0</v>
      </c>
      <c r="CV310" s="227">
        <f t="shared" si="1895"/>
        <v>0</v>
      </c>
      <c r="CW310" s="225"/>
      <c r="CX310" s="228"/>
      <c r="CY310" s="229"/>
    </row>
    <row r="311" spans="1:103" ht="15.75" hidden="1" customHeight="1">
      <c r="A311" s="185"/>
      <c r="B311" s="156"/>
      <c r="C311" s="290"/>
      <c r="D311" s="158">
        <f t="shared" si="1858"/>
        <v>0</v>
      </c>
      <c r="E311" s="159">
        <f t="shared" si="1859"/>
        <v>0</v>
      </c>
      <c r="F311" s="160">
        <f t="shared" si="1860"/>
        <v>0</v>
      </c>
      <c r="G311" s="161"/>
      <c r="H311" s="159">
        <f t="shared" si="1861"/>
        <v>0</v>
      </c>
      <c r="I311" s="159">
        <f t="shared" si="1862"/>
        <v>0</v>
      </c>
      <c r="J311" s="160">
        <f t="shared" si="1863"/>
        <v>0</v>
      </c>
      <c r="K311" s="159">
        <f t="shared" si="1864"/>
        <v>0</v>
      </c>
      <c r="L311" s="291">
        <f t="shared" si="1865"/>
        <v>0</v>
      </c>
      <c r="M311" s="160">
        <f t="shared" si="1866"/>
        <v>0</v>
      </c>
      <c r="N311" s="159"/>
      <c r="O311" s="159"/>
      <c r="P311" s="160">
        <f t="shared" si="1867"/>
        <v>0</v>
      </c>
      <c r="Q311" s="291">
        <v>0</v>
      </c>
      <c r="R311" s="291">
        <v>0</v>
      </c>
      <c r="S311" s="160">
        <f t="shared" si="1822"/>
        <v>0</v>
      </c>
      <c r="T311" s="159">
        <f t="shared" si="1868"/>
        <v>0</v>
      </c>
      <c r="U311" s="159">
        <f t="shared" si="1896"/>
        <v>0</v>
      </c>
      <c r="V311" s="160">
        <f t="shared" si="1869"/>
        <v>0</v>
      </c>
      <c r="W311" s="593">
        <f t="shared" si="1870"/>
        <v>0</v>
      </c>
      <c r="X311" s="593">
        <f t="shared" si="1871"/>
        <v>0</v>
      </c>
      <c r="Y311" s="593">
        <f t="shared" si="1872"/>
        <v>0</v>
      </c>
      <c r="Z311" s="159">
        <v>0</v>
      </c>
      <c r="AA311" s="159">
        <v>0</v>
      </c>
      <c r="AB311" s="160">
        <f t="shared" si="1873"/>
        <v>0</v>
      </c>
      <c r="AC311" s="159">
        <v>0</v>
      </c>
      <c r="AD311" s="159">
        <v>0</v>
      </c>
      <c r="AE311" s="160">
        <f t="shared" si="1874"/>
        <v>0</v>
      </c>
      <c r="AF311" s="159">
        <f t="shared" si="1875"/>
        <v>0</v>
      </c>
      <c r="AG311" s="159">
        <f t="shared" si="1827"/>
        <v>0</v>
      </c>
      <c r="AH311" s="160">
        <f t="shared" si="1876"/>
        <v>0</v>
      </c>
      <c r="AI311" s="159">
        <v>0</v>
      </c>
      <c r="AJ311" s="159">
        <v>0</v>
      </c>
      <c r="AK311" s="160">
        <f t="shared" si="1877"/>
        <v>0</v>
      </c>
      <c r="AL311" s="159">
        <v>0</v>
      </c>
      <c r="AM311" s="159">
        <v>0</v>
      </c>
      <c r="AN311" s="160">
        <f t="shared" si="1878"/>
        <v>0</v>
      </c>
      <c r="AO311" s="159">
        <f t="shared" si="1879"/>
        <v>0</v>
      </c>
      <c r="AP311" s="159">
        <f t="shared" si="1831"/>
        <v>0</v>
      </c>
      <c r="AQ311" s="160">
        <f t="shared" si="1880"/>
        <v>0</v>
      </c>
      <c r="AR311" s="159">
        <v>0</v>
      </c>
      <c r="AS311" s="159">
        <v>0</v>
      </c>
      <c r="AT311" s="160">
        <f t="shared" si="1881"/>
        <v>0</v>
      </c>
      <c r="AU311" s="159">
        <v>0</v>
      </c>
      <c r="AV311" s="159">
        <v>0</v>
      </c>
      <c r="AW311" s="160">
        <f t="shared" si="1882"/>
        <v>0</v>
      </c>
      <c r="AX311" s="159">
        <f t="shared" si="1883"/>
        <v>0</v>
      </c>
      <c r="AY311" s="159">
        <f t="shared" si="1835"/>
        <v>0</v>
      </c>
      <c r="AZ311" s="160">
        <f t="shared" si="1884"/>
        <v>0</v>
      </c>
      <c r="BA311" s="159">
        <v>0</v>
      </c>
      <c r="BB311" s="159">
        <v>0</v>
      </c>
      <c r="BC311" s="160">
        <f t="shared" si="1837"/>
        <v>0</v>
      </c>
      <c r="BD311" s="159">
        <v>0</v>
      </c>
      <c r="BE311" s="159">
        <v>0</v>
      </c>
      <c r="BF311" s="160">
        <f t="shared" si="1838"/>
        <v>0</v>
      </c>
      <c r="BG311" s="159">
        <f t="shared" si="1885"/>
        <v>0</v>
      </c>
      <c r="BH311" s="159">
        <f t="shared" si="1839"/>
        <v>0</v>
      </c>
      <c r="BI311" s="160">
        <f t="shared" si="1840"/>
        <v>0</v>
      </c>
      <c r="BJ311" s="159">
        <v>0</v>
      </c>
      <c r="BK311" s="159">
        <v>0</v>
      </c>
      <c r="BL311" s="160">
        <f t="shared" si="1841"/>
        <v>0</v>
      </c>
      <c r="BM311" s="159">
        <v>0</v>
      </c>
      <c r="BN311" s="159">
        <v>0</v>
      </c>
      <c r="BO311" s="160">
        <f t="shared" si="1842"/>
        <v>0</v>
      </c>
      <c r="BP311" s="159">
        <f t="shared" si="1886"/>
        <v>0</v>
      </c>
      <c r="BQ311" s="159">
        <f t="shared" si="1843"/>
        <v>0</v>
      </c>
      <c r="BR311" s="160">
        <f t="shared" si="1844"/>
        <v>0</v>
      </c>
      <c r="BS311" s="159">
        <v>0</v>
      </c>
      <c r="BT311" s="159">
        <v>0</v>
      </c>
      <c r="BU311" s="160">
        <f t="shared" si="1887"/>
        <v>0</v>
      </c>
      <c r="BV311" s="159">
        <v>0</v>
      </c>
      <c r="BW311" s="159">
        <v>0</v>
      </c>
      <c r="BX311" s="160">
        <f t="shared" si="1888"/>
        <v>0</v>
      </c>
      <c r="BY311" s="159">
        <f t="shared" si="1889"/>
        <v>0</v>
      </c>
      <c r="BZ311" s="159">
        <f t="shared" si="1890"/>
        <v>0</v>
      </c>
      <c r="CA311" s="160">
        <f t="shared" si="1891"/>
        <v>0</v>
      </c>
      <c r="CB311" s="159">
        <v>0</v>
      </c>
      <c r="CC311" s="159">
        <v>0</v>
      </c>
      <c r="CD311" s="160">
        <f t="shared" si="1849"/>
        <v>0</v>
      </c>
      <c r="CE311" s="159">
        <v>0</v>
      </c>
      <c r="CF311" s="159">
        <v>0</v>
      </c>
      <c r="CG311" s="160">
        <f t="shared" si="1850"/>
        <v>0</v>
      </c>
      <c r="CH311" s="159">
        <f t="shared" si="1892"/>
        <v>0</v>
      </c>
      <c r="CI311" s="159">
        <f t="shared" si="1851"/>
        <v>0</v>
      </c>
      <c r="CJ311" s="160">
        <f t="shared" si="1852"/>
        <v>0</v>
      </c>
      <c r="CK311" s="159">
        <v>0</v>
      </c>
      <c r="CL311" s="159">
        <v>0</v>
      </c>
      <c r="CM311" s="160">
        <f t="shared" si="1853"/>
        <v>0</v>
      </c>
      <c r="CN311" s="159">
        <v>0</v>
      </c>
      <c r="CO311" s="159">
        <v>0</v>
      </c>
      <c r="CP311" s="160">
        <f t="shared" si="1854"/>
        <v>0</v>
      </c>
      <c r="CQ311" s="159">
        <f t="shared" si="1893"/>
        <v>0</v>
      </c>
      <c r="CR311" s="159">
        <f t="shared" si="1855"/>
        <v>0</v>
      </c>
      <c r="CS311" s="160">
        <f t="shared" si="1856"/>
        <v>0</v>
      </c>
      <c r="CT311" s="225"/>
      <c r="CU311" s="226">
        <f t="shared" si="1894"/>
        <v>0</v>
      </c>
      <c r="CV311" s="227">
        <f t="shared" si="1895"/>
        <v>0</v>
      </c>
      <c r="CW311" s="225"/>
      <c r="CX311" s="228"/>
      <c r="CY311" s="229"/>
    </row>
    <row r="312" spans="1:103" ht="15.75" hidden="1" customHeight="1">
      <c r="A312" s="185"/>
      <c r="B312" s="156"/>
      <c r="C312" s="290"/>
      <c r="D312" s="158">
        <f t="shared" si="1858"/>
        <v>0</v>
      </c>
      <c r="E312" s="159">
        <f t="shared" si="1859"/>
        <v>0</v>
      </c>
      <c r="F312" s="160">
        <f t="shared" si="1860"/>
        <v>0</v>
      </c>
      <c r="G312" s="161"/>
      <c r="H312" s="159">
        <f t="shared" si="1861"/>
        <v>0</v>
      </c>
      <c r="I312" s="159">
        <f t="shared" si="1862"/>
        <v>0</v>
      </c>
      <c r="J312" s="160">
        <f t="shared" si="1863"/>
        <v>0</v>
      </c>
      <c r="K312" s="159">
        <f t="shared" si="1864"/>
        <v>0</v>
      </c>
      <c r="L312" s="291">
        <f t="shared" si="1865"/>
        <v>0</v>
      </c>
      <c r="M312" s="160">
        <f t="shared" si="1866"/>
        <v>0</v>
      </c>
      <c r="N312" s="159"/>
      <c r="O312" s="159"/>
      <c r="P312" s="160">
        <f t="shared" si="1867"/>
        <v>0</v>
      </c>
      <c r="Q312" s="291">
        <v>0</v>
      </c>
      <c r="R312" s="291">
        <v>0</v>
      </c>
      <c r="S312" s="160">
        <f t="shared" si="1822"/>
        <v>0</v>
      </c>
      <c r="T312" s="159">
        <f t="shared" si="1868"/>
        <v>0</v>
      </c>
      <c r="U312" s="159">
        <f t="shared" si="1896"/>
        <v>0</v>
      </c>
      <c r="V312" s="160">
        <f t="shared" si="1869"/>
        <v>0</v>
      </c>
      <c r="W312" s="593">
        <f t="shared" si="1870"/>
        <v>0</v>
      </c>
      <c r="X312" s="593">
        <f t="shared" si="1871"/>
        <v>0</v>
      </c>
      <c r="Y312" s="593">
        <f t="shared" si="1872"/>
        <v>0</v>
      </c>
      <c r="Z312" s="159">
        <v>0</v>
      </c>
      <c r="AA312" s="159">
        <v>0</v>
      </c>
      <c r="AB312" s="160">
        <f t="shared" si="1873"/>
        <v>0</v>
      </c>
      <c r="AC312" s="159">
        <v>0</v>
      </c>
      <c r="AD312" s="159">
        <v>0</v>
      </c>
      <c r="AE312" s="160">
        <f t="shared" si="1874"/>
        <v>0</v>
      </c>
      <c r="AF312" s="159">
        <f t="shared" si="1875"/>
        <v>0</v>
      </c>
      <c r="AG312" s="159">
        <f t="shared" si="1827"/>
        <v>0</v>
      </c>
      <c r="AH312" s="160">
        <f t="shared" si="1876"/>
        <v>0</v>
      </c>
      <c r="AI312" s="159">
        <v>0</v>
      </c>
      <c r="AJ312" s="159">
        <v>0</v>
      </c>
      <c r="AK312" s="160">
        <f t="shared" si="1877"/>
        <v>0</v>
      </c>
      <c r="AL312" s="159">
        <v>0</v>
      </c>
      <c r="AM312" s="159">
        <v>0</v>
      </c>
      <c r="AN312" s="160">
        <f t="shared" si="1878"/>
        <v>0</v>
      </c>
      <c r="AO312" s="159">
        <f t="shared" si="1879"/>
        <v>0</v>
      </c>
      <c r="AP312" s="159">
        <f t="shared" si="1831"/>
        <v>0</v>
      </c>
      <c r="AQ312" s="160">
        <f t="shared" si="1880"/>
        <v>0</v>
      </c>
      <c r="AR312" s="159">
        <v>0</v>
      </c>
      <c r="AS312" s="159">
        <v>0</v>
      </c>
      <c r="AT312" s="160">
        <f t="shared" si="1881"/>
        <v>0</v>
      </c>
      <c r="AU312" s="159">
        <v>0</v>
      </c>
      <c r="AV312" s="159">
        <v>0</v>
      </c>
      <c r="AW312" s="160">
        <f t="shared" si="1882"/>
        <v>0</v>
      </c>
      <c r="AX312" s="159">
        <f t="shared" si="1883"/>
        <v>0</v>
      </c>
      <c r="AY312" s="159">
        <f t="shared" si="1835"/>
        <v>0</v>
      </c>
      <c r="AZ312" s="160">
        <f t="shared" si="1884"/>
        <v>0</v>
      </c>
      <c r="BA312" s="159">
        <v>0</v>
      </c>
      <c r="BB312" s="159">
        <v>0</v>
      </c>
      <c r="BC312" s="160">
        <f t="shared" si="1837"/>
        <v>0</v>
      </c>
      <c r="BD312" s="159">
        <v>0</v>
      </c>
      <c r="BE312" s="159">
        <v>0</v>
      </c>
      <c r="BF312" s="160">
        <f t="shared" si="1838"/>
        <v>0</v>
      </c>
      <c r="BG312" s="159">
        <f t="shared" si="1885"/>
        <v>0</v>
      </c>
      <c r="BH312" s="159">
        <f t="shared" si="1839"/>
        <v>0</v>
      </c>
      <c r="BI312" s="160">
        <f t="shared" si="1840"/>
        <v>0</v>
      </c>
      <c r="BJ312" s="159">
        <v>0</v>
      </c>
      <c r="BK312" s="159">
        <v>0</v>
      </c>
      <c r="BL312" s="160">
        <f t="shared" si="1841"/>
        <v>0</v>
      </c>
      <c r="BM312" s="159">
        <v>0</v>
      </c>
      <c r="BN312" s="159">
        <v>0</v>
      </c>
      <c r="BO312" s="160">
        <f t="shared" si="1842"/>
        <v>0</v>
      </c>
      <c r="BP312" s="159">
        <f t="shared" si="1886"/>
        <v>0</v>
      </c>
      <c r="BQ312" s="159">
        <f t="shared" si="1843"/>
        <v>0</v>
      </c>
      <c r="BR312" s="160">
        <f t="shared" si="1844"/>
        <v>0</v>
      </c>
      <c r="BS312" s="159">
        <v>0</v>
      </c>
      <c r="BT312" s="159">
        <v>0</v>
      </c>
      <c r="BU312" s="160">
        <f t="shared" si="1887"/>
        <v>0</v>
      </c>
      <c r="BV312" s="159">
        <v>0</v>
      </c>
      <c r="BW312" s="159">
        <v>0</v>
      </c>
      <c r="BX312" s="160">
        <f t="shared" si="1888"/>
        <v>0</v>
      </c>
      <c r="BY312" s="159">
        <f t="shared" si="1889"/>
        <v>0</v>
      </c>
      <c r="BZ312" s="159">
        <f t="shared" si="1890"/>
        <v>0</v>
      </c>
      <c r="CA312" s="160">
        <f t="shared" si="1891"/>
        <v>0</v>
      </c>
      <c r="CB312" s="159">
        <v>0</v>
      </c>
      <c r="CC312" s="159">
        <v>0</v>
      </c>
      <c r="CD312" s="160">
        <f t="shared" si="1849"/>
        <v>0</v>
      </c>
      <c r="CE312" s="159">
        <v>0</v>
      </c>
      <c r="CF312" s="159">
        <v>0</v>
      </c>
      <c r="CG312" s="160">
        <f t="shared" si="1850"/>
        <v>0</v>
      </c>
      <c r="CH312" s="159">
        <f t="shared" si="1892"/>
        <v>0</v>
      </c>
      <c r="CI312" s="159">
        <f t="shared" si="1851"/>
        <v>0</v>
      </c>
      <c r="CJ312" s="160">
        <f t="shared" si="1852"/>
        <v>0</v>
      </c>
      <c r="CK312" s="159">
        <v>0</v>
      </c>
      <c r="CL312" s="159">
        <v>0</v>
      </c>
      <c r="CM312" s="160">
        <f t="shared" si="1853"/>
        <v>0</v>
      </c>
      <c r="CN312" s="159">
        <v>0</v>
      </c>
      <c r="CO312" s="159">
        <v>0</v>
      </c>
      <c r="CP312" s="160">
        <f t="shared" si="1854"/>
        <v>0</v>
      </c>
      <c r="CQ312" s="159">
        <f t="shared" si="1893"/>
        <v>0</v>
      </c>
      <c r="CR312" s="159">
        <f t="shared" si="1855"/>
        <v>0</v>
      </c>
      <c r="CS312" s="160">
        <f t="shared" si="1856"/>
        <v>0</v>
      </c>
      <c r="CT312" s="230"/>
      <c r="CU312" s="226">
        <f t="shared" si="1894"/>
        <v>0</v>
      </c>
      <c r="CV312" s="227">
        <f t="shared" si="1895"/>
        <v>0</v>
      </c>
      <c r="CW312" s="230"/>
      <c r="CX312" s="228"/>
      <c r="CY312" s="229"/>
    </row>
    <row r="313" spans="1:103" ht="15.75" hidden="1" customHeight="1">
      <c r="A313" s="185"/>
      <c r="B313" s="156"/>
      <c r="C313" s="290"/>
      <c r="D313" s="158">
        <f t="shared" si="1817"/>
        <v>0</v>
      </c>
      <c r="E313" s="159">
        <f t="shared" ref="E313:E328" si="1897">IFERROR(F313/D313,)</f>
        <v>0</v>
      </c>
      <c r="F313" s="160">
        <f t="shared" ref="F313:F328" si="1898">P313+AB313+AK313+AT313+BU313</f>
        <v>0</v>
      </c>
      <c r="G313" s="161"/>
      <c r="H313" s="159">
        <f t="shared" ref="H313:H328" si="1899">Q313+AC313+AL313+AU313+BV313</f>
        <v>0</v>
      </c>
      <c r="I313" s="159">
        <f t="shared" ref="I313:I328" si="1900">IFERROR(J313/H313,)</f>
        <v>0</v>
      </c>
      <c r="J313" s="160">
        <f t="shared" si="1818"/>
        <v>0</v>
      </c>
      <c r="K313" s="159">
        <f t="shared" si="1819"/>
        <v>0</v>
      </c>
      <c r="L313" s="291">
        <f t="shared" ref="L313:L328" si="1901">IFERROR(M313/K313,)</f>
        <v>0</v>
      </c>
      <c r="M313" s="160">
        <f t="shared" si="1820"/>
        <v>0</v>
      </c>
      <c r="N313" s="159"/>
      <c r="O313" s="159"/>
      <c r="P313" s="160">
        <f t="shared" si="1821"/>
        <v>0</v>
      </c>
      <c r="Q313" s="291">
        <v>0</v>
      </c>
      <c r="R313" s="291">
        <v>0</v>
      </c>
      <c r="S313" s="160">
        <f t="shared" si="1822"/>
        <v>0</v>
      </c>
      <c r="T313" s="159">
        <f t="shared" ref="T313:T328" si="1902">Q313</f>
        <v>0</v>
      </c>
      <c r="U313" s="159">
        <f t="shared" si="1823"/>
        <v>0</v>
      </c>
      <c r="V313" s="160">
        <f t="shared" si="1824"/>
        <v>0</v>
      </c>
      <c r="W313" s="593">
        <f t="shared" si="1706"/>
        <v>0</v>
      </c>
      <c r="X313" s="593">
        <f t="shared" si="1707"/>
        <v>0</v>
      </c>
      <c r="Y313" s="593">
        <f t="shared" si="1708"/>
        <v>0</v>
      </c>
      <c r="Z313" s="159">
        <v>0</v>
      </c>
      <c r="AA313" s="159">
        <v>0</v>
      </c>
      <c r="AB313" s="160">
        <f t="shared" si="1825"/>
        <v>0</v>
      </c>
      <c r="AC313" s="159">
        <v>0</v>
      </c>
      <c r="AD313" s="159">
        <v>0</v>
      </c>
      <c r="AE313" s="160">
        <f t="shared" si="1826"/>
        <v>0</v>
      </c>
      <c r="AF313" s="159">
        <f t="shared" ref="AF313:AF328" si="1903">AC313</f>
        <v>0</v>
      </c>
      <c r="AG313" s="159">
        <f t="shared" si="1827"/>
        <v>0</v>
      </c>
      <c r="AH313" s="160">
        <f t="shared" si="1828"/>
        <v>0</v>
      </c>
      <c r="AI313" s="159">
        <v>0</v>
      </c>
      <c r="AJ313" s="159">
        <v>0</v>
      </c>
      <c r="AK313" s="160">
        <f t="shared" si="1829"/>
        <v>0</v>
      </c>
      <c r="AL313" s="159">
        <v>0</v>
      </c>
      <c r="AM313" s="159">
        <v>0</v>
      </c>
      <c r="AN313" s="160">
        <f t="shared" si="1830"/>
        <v>0</v>
      </c>
      <c r="AO313" s="159">
        <f t="shared" ref="AO313:AO328" si="1904">AL313</f>
        <v>0</v>
      </c>
      <c r="AP313" s="159">
        <f t="shared" si="1831"/>
        <v>0</v>
      </c>
      <c r="AQ313" s="160">
        <f t="shared" si="1832"/>
        <v>0</v>
      </c>
      <c r="AR313" s="159">
        <v>0</v>
      </c>
      <c r="AS313" s="159">
        <v>0</v>
      </c>
      <c r="AT313" s="160">
        <f t="shared" si="1833"/>
        <v>0</v>
      </c>
      <c r="AU313" s="159">
        <v>0</v>
      </c>
      <c r="AV313" s="159">
        <v>0</v>
      </c>
      <c r="AW313" s="160">
        <f t="shared" si="1834"/>
        <v>0</v>
      </c>
      <c r="AX313" s="159">
        <f t="shared" ref="AX313:AX328" si="1905">AU313</f>
        <v>0</v>
      </c>
      <c r="AY313" s="159">
        <f t="shared" si="1835"/>
        <v>0</v>
      </c>
      <c r="AZ313" s="160">
        <f t="shared" si="1836"/>
        <v>0</v>
      </c>
      <c r="BA313" s="159">
        <v>0</v>
      </c>
      <c r="BB313" s="159">
        <v>0</v>
      </c>
      <c r="BC313" s="160">
        <f t="shared" si="1837"/>
        <v>0</v>
      </c>
      <c r="BD313" s="159">
        <v>0</v>
      </c>
      <c r="BE313" s="159">
        <v>0</v>
      </c>
      <c r="BF313" s="160">
        <f t="shared" si="1838"/>
        <v>0</v>
      </c>
      <c r="BG313" s="159">
        <f t="shared" si="1885"/>
        <v>0</v>
      </c>
      <c r="BH313" s="159">
        <f t="shared" si="1839"/>
        <v>0</v>
      </c>
      <c r="BI313" s="160">
        <f t="shared" si="1840"/>
        <v>0</v>
      </c>
      <c r="BJ313" s="159">
        <v>0</v>
      </c>
      <c r="BK313" s="159">
        <v>0</v>
      </c>
      <c r="BL313" s="160">
        <f t="shared" si="1841"/>
        <v>0</v>
      </c>
      <c r="BM313" s="159">
        <v>0</v>
      </c>
      <c r="BN313" s="159">
        <v>0</v>
      </c>
      <c r="BO313" s="160">
        <f t="shared" si="1842"/>
        <v>0</v>
      </c>
      <c r="BP313" s="159">
        <f t="shared" si="1886"/>
        <v>0</v>
      </c>
      <c r="BQ313" s="159">
        <f t="shared" si="1843"/>
        <v>0</v>
      </c>
      <c r="BR313" s="160">
        <f t="shared" si="1844"/>
        <v>0</v>
      </c>
      <c r="BS313" s="159">
        <v>0</v>
      </c>
      <c r="BT313" s="159">
        <v>0</v>
      </c>
      <c r="BU313" s="160">
        <f t="shared" si="1845"/>
        <v>0</v>
      </c>
      <c r="BV313" s="159">
        <v>0</v>
      </c>
      <c r="BW313" s="159">
        <v>0</v>
      </c>
      <c r="BX313" s="160">
        <f t="shared" si="1846"/>
        <v>0</v>
      </c>
      <c r="BY313" s="159">
        <f t="shared" ref="BY313:BY328" si="1906">BV313</f>
        <v>0</v>
      </c>
      <c r="BZ313" s="159">
        <f t="shared" si="1847"/>
        <v>0</v>
      </c>
      <c r="CA313" s="160">
        <f t="shared" si="1848"/>
        <v>0</v>
      </c>
      <c r="CB313" s="159">
        <v>0</v>
      </c>
      <c r="CC313" s="159">
        <v>0</v>
      </c>
      <c r="CD313" s="160">
        <f t="shared" si="1849"/>
        <v>0</v>
      </c>
      <c r="CE313" s="159">
        <v>0</v>
      </c>
      <c r="CF313" s="159">
        <v>0</v>
      </c>
      <c r="CG313" s="160">
        <f t="shared" si="1850"/>
        <v>0</v>
      </c>
      <c r="CH313" s="159">
        <f t="shared" si="1892"/>
        <v>0</v>
      </c>
      <c r="CI313" s="159">
        <f t="shared" si="1851"/>
        <v>0</v>
      </c>
      <c r="CJ313" s="160">
        <f t="shared" si="1852"/>
        <v>0</v>
      </c>
      <c r="CK313" s="159">
        <v>0</v>
      </c>
      <c r="CL313" s="159">
        <v>0</v>
      </c>
      <c r="CM313" s="160">
        <f t="shared" si="1853"/>
        <v>0</v>
      </c>
      <c r="CN313" s="159">
        <v>0</v>
      </c>
      <c r="CO313" s="159">
        <v>0</v>
      </c>
      <c r="CP313" s="160">
        <f t="shared" si="1854"/>
        <v>0</v>
      </c>
      <c r="CQ313" s="159">
        <f t="shared" si="1893"/>
        <v>0</v>
      </c>
      <c r="CR313" s="159">
        <f t="shared" si="1855"/>
        <v>0</v>
      </c>
      <c r="CS313" s="160">
        <f t="shared" si="1856"/>
        <v>0</v>
      </c>
      <c r="CT313" s="230"/>
      <c r="CU313" s="226">
        <f t="shared" ref="CU313:CU328" si="1907">K313-H313</f>
        <v>0</v>
      </c>
      <c r="CV313" s="227">
        <f t="shared" si="1857"/>
        <v>0</v>
      </c>
      <c r="CW313" s="230"/>
      <c r="CX313" s="228"/>
      <c r="CY313" s="229"/>
    </row>
    <row r="314" spans="1:103" ht="15.75" hidden="1" customHeight="1">
      <c r="A314" s="185"/>
      <c r="B314" s="156"/>
      <c r="C314" s="290"/>
      <c r="D314" s="158">
        <f t="shared" si="1817"/>
        <v>0</v>
      </c>
      <c r="E314" s="159">
        <f t="shared" si="1897"/>
        <v>0</v>
      </c>
      <c r="F314" s="160">
        <f t="shared" si="1898"/>
        <v>0</v>
      </c>
      <c r="G314" s="161"/>
      <c r="H314" s="159">
        <f t="shared" si="1899"/>
        <v>0</v>
      </c>
      <c r="I314" s="159">
        <f t="shared" si="1900"/>
        <v>0</v>
      </c>
      <c r="J314" s="160">
        <f t="shared" si="1818"/>
        <v>0</v>
      </c>
      <c r="K314" s="159">
        <f t="shared" si="1819"/>
        <v>0</v>
      </c>
      <c r="L314" s="291">
        <f t="shared" si="1901"/>
        <v>0</v>
      </c>
      <c r="M314" s="160">
        <f t="shared" si="1820"/>
        <v>0</v>
      </c>
      <c r="N314" s="159"/>
      <c r="O314" s="159"/>
      <c r="P314" s="160">
        <f t="shared" si="1821"/>
        <v>0</v>
      </c>
      <c r="Q314" s="291">
        <v>0</v>
      </c>
      <c r="R314" s="291">
        <v>0</v>
      </c>
      <c r="S314" s="160">
        <f t="shared" si="1822"/>
        <v>0</v>
      </c>
      <c r="T314" s="159">
        <f t="shared" si="1902"/>
        <v>0</v>
      </c>
      <c r="U314" s="159">
        <f t="shared" si="1823"/>
        <v>0</v>
      </c>
      <c r="V314" s="160">
        <f t="shared" si="1824"/>
        <v>0</v>
      </c>
      <c r="W314" s="593">
        <f t="shared" si="1706"/>
        <v>0</v>
      </c>
      <c r="X314" s="593">
        <f t="shared" si="1707"/>
        <v>0</v>
      </c>
      <c r="Y314" s="593">
        <f t="shared" si="1708"/>
        <v>0</v>
      </c>
      <c r="Z314" s="159">
        <v>0</v>
      </c>
      <c r="AA314" s="159">
        <v>0</v>
      </c>
      <c r="AB314" s="160">
        <f t="shared" si="1825"/>
        <v>0</v>
      </c>
      <c r="AC314" s="159">
        <v>0</v>
      </c>
      <c r="AD314" s="159">
        <v>0</v>
      </c>
      <c r="AE314" s="160">
        <f t="shared" si="1826"/>
        <v>0</v>
      </c>
      <c r="AF314" s="159">
        <f t="shared" si="1903"/>
        <v>0</v>
      </c>
      <c r="AG314" s="159">
        <f t="shared" si="1827"/>
        <v>0</v>
      </c>
      <c r="AH314" s="160">
        <f t="shared" si="1828"/>
        <v>0</v>
      </c>
      <c r="AI314" s="159">
        <v>0</v>
      </c>
      <c r="AJ314" s="159">
        <v>0</v>
      </c>
      <c r="AK314" s="160">
        <f t="shared" si="1829"/>
        <v>0</v>
      </c>
      <c r="AL314" s="159">
        <v>0</v>
      </c>
      <c r="AM314" s="159">
        <v>0</v>
      </c>
      <c r="AN314" s="160">
        <f t="shared" si="1830"/>
        <v>0</v>
      </c>
      <c r="AO314" s="159">
        <f t="shared" si="1904"/>
        <v>0</v>
      </c>
      <c r="AP314" s="159">
        <f t="shared" si="1831"/>
        <v>0</v>
      </c>
      <c r="AQ314" s="160">
        <f t="shared" si="1832"/>
        <v>0</v>
      </c>
      <c r="AR314" s="159">
        <v>0</v>
      </c>
      <c r="AS314" s="159">
        <v>0</v>
      </c>
      <c r="AT314" s="160">
        <f t="shared" si="1833"/>
        <v>0</v>
      </c>
      <c r="AU314" s="159">
        <v>0</v>
      </c>
      <c r="AV314" s="159">
        <v>0</v>
      </c>
      <c r="AW314" s="160">
        <f t="shared" si="1834"/>
        <v>0</v>
      </c>
      <c r="AX314" s="159">
        <f t="shared" si="1905"/>
        <v>0</v>
      </c>
      <c r="AY314" s="159">
        <f t="shared" si="1835"/>
        <v>0</v>
      </c>
      <c r="AZ314" s="160">
        <f t="shared" si="1836"/>
        <v>0</v>
      </c>
      <c r="BA314" s="159">
        <v>0</v>
      </c>
      <c r="BB314" s="159">
        <v>0</v>
      </c>
      <c r="BC314" s="160">
        <f t="shared" si="1837"/>
        <v>0</v>
      </c>
      <c r="BD314" s="159">
        <v>0</v>
      </c>
      <c r="BE314" s="159">
        <v>0</v>
      </c>
      <c r="BF314" s="160">
        <f t="shared" si="1838"/>
        <v>0</v>
      </c>
      <c r="BG314" s="159">
        <f t="shared" si="1885"/>
        <v>0</v>
      </c>
      <c r="BH314" s="159">
        <f t="shared" si="1839"/>
        <v>0</v>
      </c>
      <c r="BI314" s="160">
        <f t="shared" si="1840"/>
        <v>0</v>
      </c>
      <c r="BJ314" s="159">
        <v>0</v>
      </c>
      <c r="BK314" s="159">
        <v>0</v>
      </c>
      <c r="BL314" s="160">
        <f t="shared" si="1841"/>
        <v>0</v>
      </c>
      <c r="BM314" s="159">
        <v>0</v>
      </c>
      <c r="BN314" s="159">
        <v>0</v>
      </c>
      <c r="BO314" s="160">
        <f t="shared" si="1842"/>
        <v>0</v>
      </c>
      <c r="BP314" s="159">
        <f t="shared" si="1886"/>
        <v>0</v>
      </c>
      <c r="BQ314" s="159">
        <f t="shared" si="1843"/>
        <v>0</v>
      </c>
      <c r="BR314" s="160">
        <f t="shared" si="1844"/>
        <v>0</v>
      </c>
      <c r="BS314" s="159">
        <v>0</v>
      </c>
      <c r="BT314" s="159">
        <v>0</v>
      </c>
      <c r="BU314" s="160">
        <f t="shared" si="1845"/>
        <v>0</v>
      </c>
      <c r="BV314" s="159">
        <v>0</v>
      </c>
      <c r="BW314" s="159">
        <v>0</v>
      </c>
      <c r="BX314" s="160">
        <f t="shared" si="1846"/>
        <v>0</v>
      </c>
      <c r="BY314" s="159">
        <f t="shared" si="1906"/>
        <v>0</v>
      </c>
      <c r="BZ314" s="159">
        <f t="shared" si="1847"/>
        <v>0</v>
      </c>
      <c r="CA314" s="160">
        <f t="shared" si="1848"/>
        <v>0</v>
      </c>
      <c r="CB314" s="159">
        <v>0</v>
      </c>
      <c r="CC314" s="159">
        <v>0</v>
      </c>
      <c r="CD314" s="160">
        <f t="shared" si="1849"/>
        <v>0</v>
      </c>
      <c r="CE314" s="159">
        <v>0</v>
      </c>
      <c r="CF314" s="159">
        <v>0</v>
      </c>
      <c r="CG314" s="160">
        <f t="shared" si="1850"/>
        <v>0</v>
      </c>
      <c r="CH314" s="159">
        <f t="shared" si="1892"/>
        <v>0</v>
      </c>
      <c r="CI314" s="159">
        <f t="shared" si="1851"/>
        <v>0</v>
      </c>
      <c r="CJ314" s="160">
        <f t="shared" si="1852"/>
        <v>0</v>
      </c>
      <c r="CK314" s="159">
        <v>0</v>
      </c>
      <c r="CL314" s="159">
        <v>0</v>
      </c>
      <c r="CM314" s="160">
        <f t="shared" si="1853"/>
        <v>0</v>
      </c>
      <c r="CN314" s="159">
        <v>0</v>
      </c>
      <c r="CO314" s="159">
        <v>0</v>
      </c>
      <c r="CP314" s="160">
        <f t="shared" si="1854"/>
        <v>0</v>
      </c>
      <c r="CQ314" s="159">
        <f t="shared" si="1893"/>
        <v>0</v>
      </c>
      <c r="CR314" s="159">
        <f t="shared" si="1855"/>
        <v>0</v>
      </c>
      <c r="CS314" s="160">
        <f t="shared" si="1856"/>
        <v>0</v>
      </c>
      <c r="CT314" s="225"/>
      <c r="CU314" s="226">
        <f t="shared" si="1907"/>
        <v>0</v>
      </c>
      <c r="CV314" s="227">
        <f t="shared" si="1857"/>
        <v>0</v>
      </c>
      <c r="CW314" s="225"/>
      <c r="CX314" s="228"/>
      <c r="CY314" s="229"/>
    </row>
    <row r="315" spans="1:103" ht="15.75" hidden="1" customHeight="1">
      <c r="A315" s="185"/>
      <c r="B315" s="156"/>
      <c r="C315" s="290"/>
      <c r="D315" s="158">
        <f t="shared" si="1817"/>
        <v>0</v>
      </c>
      <c r="E315" s="159">
        <f t="shared" si="1897"/>
        <v>0</v>
      </c>
      <c r="F315" s="160">
        <f t="shared" si="1898"/>
        <v>0</v>
      </c>
      <c r="G315" s="161"/>
      <c r="H315" s="159">
        <f t="shared" si="1899"/>
        <v>0</v>
      </c>
      <c r="I315" s="159">
        <f t="shared" si="1900"/>
        <v>0</v>
      </c>
      <c r="J315" s="160">
        <f t="shared" si="1818"/>
        <v>0</v>
      </c>
      <c r="K315" s="159">
        <f t="shared" si="1819"/>
        <v>0</v>
      </c>
      <c r="L315" s="291">
        <f t="shared" si="1901"/>
        <v>0</v>
      </c>
      <c r="M315" s="160">
        <f t="shared" si="1820"/>
        <v>0</v>
      </c>
      <c r="N315" s="159"/>
      <c r="O315" s="159"/>
      <c r="P315" s="160">
        <f t="shared" si="1821"/>
        <v>0</v>
      </c>
      <c r="Q315" s="291">
        <v>0</v>
      </c>
      <c r="R315" s="291">
        <v>0</v>
      </c>
      <c r="S315" s="160">
        <f t="shared" si="1822"/>
        <v>0</v>
      </c>
      <c r="T315" s="159">
        <f t="shared" si="1902"/>
        <v>0</v>
      </c>
      <c r="U315" s="159">
        <f t="shared" si="1823"/>
        <v>0</v>
      </c>
      <c r="V315" s="160">
        <f t="shared" si="1824"/>
        <v>0</v>
      </c>
      <c r="W315" s="593">
        <f t="shared" si="1706"/>
        <v>0</v>
      </c>
      <c r="X315" s="593">
        <f t="shared" si="1707"/>
        <v>0</v>
      </c>
      <c r="Y315" s="593">
        <f t="shared" si="1708"/>
        <v>0</v>
      </c>
      <c r="Z315" s="159">
        <v>0</v>
      </c>
      <c r="AA315" s="159">
        <v>0</v>
      </c>
      <c r="AB315" s="160">
        <f t="shared" si="1825"/>
        <v>0</v>
      </c>
      <c r="AC315" s="159">
        <v>0</v>
      </c>
      <c r="AD315" s="159">
        <v>0</v>
      </c>
      <c r="AE315" s="160">
        <f t="shared" si="1826"/>
        <v>0</v>
      </c>
      <c r="AF315" s="159">
        <f t="shared" si="1903"/>
        <v>0</v>
      </c>
      <c r="AG315" s="159">
        <f t="shared" si="1827"/>
        <v>0</v>
      </c>
      <c r="AH315" s="160">
        <f t="shared" si="1828"/>
        <v>0</v>
      </c>
      <c r="AI315" s="159">
        <v>0</v>
      </c>
      <c r="AJ315" s="159">
        <v>0</v>
      </c>
      <c r="AK315" s="160">
        <f t="shared" si="1829"/>
        <v>0</v>
      </c>
      <c r="AL315" s="159">
        <v>0</v>
      </c>
      <c r="AM315" s="159">
        <v>0</v>
      </c>
      <c r="AN315" s="160">
        <f t="shared" si="1830"/>
        <v>0</v>
      </c>
      <c r="AO315" s="159">
        <f t="shared" si="1904"/>
        <v>0</v>
      </c>
      <c r="AP315" s="159">
        <f t="shared" si="1831"/>
        <v>0</v>
      </c>
      <c r="AQ315" s="160">
        <f t="shared" si="1832"/>
        <v>0</v>
      </c>
      <c r="AR315" s="159">
        <v>0</v>
      </c>
      <c r="AS315" s="159">
        <v>0</v>
      </c>
      <c r="AT315" s="160">
        <f t="shared" si="1833"/>
        <v>0</v>
      </c>
      <c r="AU315" s="159">
        <v>0</v>
      </c>
      <c r="AV315" s="159">
        <v>0</v>
      </c>
      <c r="AW315" s="160">
        <f t="shared" si="1834"/>
        <v>0</v>
      </c>
      <c r="AX315" s="159">
        <f t="shared" si="1905"/>
        <v>0</v>
      </c>
      <c r="AY315" s="159">
        <f t="shared" si="1835"/>
        <v>0</v>
      </c>
      <c r="AZ315" s="160">
        <f t="shared" si="1836"/>
        <v>0</v>
      </c>
      <c r="BA315" s="159">
        <v>0</v>
      </c>
      <c r="BB315" s="159">
        <v>0</v>
      </c>
      <c r="BC315" s="160">
        <f t="shared" si="1837"/>
        <v>0</v>
      </c>
      <c r="BD315" s="159">
        <v>0</v>
      </c>
      <c r="BE315" s="159">
        <v>0</v>
      </c>
      <c r="BF315" s="160">
        <f t="shared" si="1838"/>
        <v>0</v>
      </c>
      <c r="BG315" s="159">
        <f t="shared" si="1885"/>
        <v>0</v>
      </c>
      <c r="BH315" s="159">
        <f t="shared" si="1839"/>
        <v>0</v>
      </c>
      <c r="BI315" s="160">
        <f t="shared" si="1840"/>
        <v>0</v>
      </c>
      <c r="BJ315" s="159">
        <v>0</v>
      </c>
      <c r="BK315" s="159">
        <v>0</v>
      </c>
      <c r="BL315" s="160">
        <f t="shared" si="1841"/>
        <v>0</v>
      </c>
      <c r="BM315" s="159">
        <v>0</v>
      </c>
      <c r="BN315" s="159">
        <v>0</v>
      </c>
      <c r="BO315" s="160">
        <f t="shared" si="1842"/>
        <v>0</v>
      </c>
      <c r="BP315" s="159">
        <f t="shared" si="1886"/>
        <v>0</v>
      </c>
      <c r="BQ315" s="159">
        <f t="shared" si="1843"/>
        <v>0</v>
      </c>
      <c r="BR315" s="160">
        <f t="shared" si="1844"/>
        <v>0</v>
      </c>
      <c r="BS315" s="159">
        <v>0</v>
      </c>
      <c r="BT315" s="159">
        <v>0</v>
      </c>
      <c r="BU315" s="160">
        <f t="shared" si="1845"/>
        <v>0</v>
      </c>
      <c r="BV315" s="159">
        <v>0</v>
      </c>
      <c r="BW315" s="159">
        <v>0</v>
      </c>
      <c r="BX315" s="160">
        <f t="shared" si="1846"/>
        <v>0</v>
      </c>
      <c r="BY315" s="159">
        <f t="shared" si="1906"/>
        <v>0</v>
      </c>
      <c r="BZ315" s="159">
        <f t="shared" si="1847"/>
        <v>0</v>
      </c>
      <c r="CA315" s="160">
        <f t="shared" si="1848"/>
        <v>0</v>
      </c>
      <c r="CB315" s="159">
        <v>0</v>
      </c>
      <c r="CC315" s="159">
        <v>0</v>
      </c>
      <c r="CD315" s="160">
        <f t="shared" si="1849"/>
        <v>0</v>
      </c>
      <c r="CE315" s="159">
        <v>0</v>
      </c>
      <c r="CF315" s="159">
        <v>0</v>
      </c>
      <c r="CG315" s="160">
        <f t="shared" si="1850"/>
        <v>0</v>
      </c>
      <c r="CH315" s="159">
        <f t="shared" si="1892"/>
        <v>0</v>
      </c>
      <c r="CI315" s="159">
        <f t="shared" si="1851"/>
        <v>0</v>
      </c>
      <c r="CJ315" s="160">
        <f t="shared" si="1852"/>
        <v>0</v>
      </c>
      <c r="CK315" s="159">
        <v>0</v>
      </c>
      <c r="CL315" s="159">
        <v>0</v>
      </c>
      <c r="CM315" s="160">
        <f t="shared" si="1853"/>
        <v>0</v>
      </c>
      <c r="CN315" s="159">
        <v>0</v>
      </c>
      <c r="CO315" s="159">
        <v>0</v>
      </c>
      <c r="CP315" s="160">
        <f t="shared" si="1854"/>
        <v>0</v>
      </c>
      <c r="CQ315" s="159">
        <f t="shared" si="1893"/>
        <v>0</v>
      </c>
      <c r="CR315" s="159">
        <f t="shared" si="1855"/>
        <v>0</v>
      </c>
      <c r="CS315" s="160">
        <f t="shared" si="1856"/>
        <v>0</v>
      </c>
      <c r="CT315" s="225"/>
      <c r="CU315" s="226">
        <f t="shared" si="1907"/>
        <v>0</v>
      </c>
      <c r="CV315" s="227">
        <f t="shared" si="1857"/>
        <v>0</v>
      </c>
      <c r="CW315" s="225"/>
      <c r="CX315" s="228"/>
      <c r="CY315" s="229"/>
    </row>
    <row r="316" spans="1:103" ht="15.75" hidden="1" customHeight="1">
      <c r="A316" s="185"/>
      <c r="B316" s="156"/>
      <c r="C316" s="290"/>
      <c r="D316" s="158">
        <f t="shared" si="1817"/>
        <v>0</v>
      </c>
      <c r="E316" s="159">
        <f t="shared" si="1897"/>
        <v>0</v>
      </c>
      <c r="F316" s="160">
        <f t="shared" si="1898"/>
        <v>0</v>
      </c>
      <c r="G316" s="161"/>
      <c r="H316" s="159">
        <f t="shared" si="1899"/>
        <v>0</v>
      </c>
      <c r="I316" s="159">
        <f t="shared" si="1900"/>
        <v>0</v>
      </c>
      <c r="J316" s="160">
        <f t="shared" si="1818"/>
        <v>0</v>
      </c>
      <c r="K316" s="159">
        <f t="shared" si="1819"/>
        <v>0</v>
      </c>
      <c r="L316" s="291">
        <f t="shared" si="1901"/>
        <v>0</v>
      </c>
      <c r="M316" s="160">
        <f t="shared" si="1820"/>
        <v>0</v>
      </c>
      <c r="N316" s="159"/>
      <c r="O316" s="159"/>
      <c r="P316" s="160">
        <f t="shared" si="1821"/>
        <v>0</v>
      </c>
      <c r="Q316" s="291">
        <v>0</v>
      </c>
      <c r="R316" s="291">
        <v>0</v>
      </c>
      <c r="S316" s="160">
        <f t="shared" si="1822"/>
        <v>0</v>
      </c>
      <c r="T316" s="159">
        <f t="shared" si="1902"/>
        <v>0</v>
      </c>
      <c r="U316" s="159">
        <f t="shared" si="1823"/>
        <v>0</v>
      </c>
      <c r="V316" s="160">
        <f t="shared" si="1824"/>
        <v>0</v>
      </c>
      <c r="W316" s="593">
        <f t="shared" si="1706"/>
        <v>0</v>
      </c>
      <c r="X316" s="593">
        <f t="shared" si="1707"/>
        <v>0</v>
      </c>
      <c r="Y316" s="593">
        <f t="shared" si="1708"/>
        <v>0</v>
      </c>
      <c r="Z316" s="159">
        <v>0</v>
      </c>
      <c r="AA316" s="159">
        <v>0</v>
      </c>
      <c r="AB316" s="160">
        <f t="shared" si="1825"/>
        <v>0</v>
      </c>
      <c r="AC316" s="159">
        <v>0</v>
      </c>
      <c r="AD316" s="159">
        <v>0</v>
      </c>
      <c r="AE316" s="160">
        <f t="shared" si="1826"/>
        <v>0</v>
      </c>
      <c r="AF316" s="159">
        <f t="shared" si="1903"/>
        <v>0</v>
      </c>
      <c r="AG316" s="159">
        <f t="shared" si="1827"/>
        <v>0</v>
      </c>
      <c r="AH316" s="160">
        <f t="shared" si="1828"/>
        <v>0</v>
      </c>
      <c r="AI316" s="159">
        <v>0</v>
      </c>
      <c r="AJ316" s="159">
        <v>0</v>
      </c>
      <c r="AK316" s="160">
        <f t="shared" si="1829"/>
        <v>0</v>
      </c>
      <c r="AL316" s="159">
        <v>0</v>
      </c>
      <c r="AM316" s="159">
        <v>0</v>
      </c>
      <c r="AN316" s="160">
        <f t="shared" si="1830"/>
        <v>0</v>
      </c>
      <c r="AO316" s="159">
        <f t="shared" si="1904"/>
        <v>0</v>
      </c>
      <c r="AP316" s="159">
        <f t="shared" si="1831"/>
        <v>0</v>
      </c>
      <c r="AQ316" s="160">
        <f t="shared" si="1832"/>
        <v>0</v>
      </c>
      <c r="AR316" s="159">
        <v>0</v>
      </c>
      <c r="AS316" s="159">
        <v>0</v>
      </c>
      <c r="AT316" s="160">
        <f t="shared" si="1833"/>
        <v>0</v>
      </c>
      <c r="AU316" s="159">
        <v>0</v>
      </c>
      <c r="AV316" s="159">
        <v>0</v>
      </c>
      <c r="AW316" s="160">
        <f t="shared" si="1834"/>
        <v>0</v>
      </c>
      <c r="AX316" s="159">
        <f t="shared" si="1905"/>
        <v>0</v>
      </c>
      <c r="AY316" s="159">
        <f t="shared" si="1835"/>
        <v>0</v>
      </c>
      <c r="AZ316" s="160">
        <f t="shared" si="1836"/>
        <v>0</v>
      </c>
      <c r="BA316" s="159">
        <v>0</v>
      </c>
      <c r="BB316" s="159">
        <v>0</v>
      </c>
      <c r="BC316" s="160">
        <f t="shared" si="1837"/>
        <v>0</v>
      </c>
      <c r="BD316" s="159">
        <v>0</v>
      </c>
      <c r="BE316" s="159">
        <v>0</v>
      </c>
      <c r="BF316" s="160">
        <f t="shared" si="1838"/>
        <v>0</v>
      </c>
      <c r="BG316" s="159">
        <f t="shared" si="1885"/>
        <v>0</v>
      </c>
      <c r="BH316" s="159">
        <f t="shared" si="1839"/>
        <v>0</v>
      </c>
      <c r="BI316" s="160">
        <f t="shared" si="1840"/>
        <v>0</v>
      </c>
      <c r="BJ316" s="159">
        <v>0</v>
      </c>
      <c r="BK316" s="159">
        <v>0</v>
      </c>
      <c r="BL316" s="160">
        <f t="shared" si="1841"/>
        <v>0</v>
      </c>
      <c r="BM316" s="159">
        <v>0</v>
      </c>
      <c r="BN316" s="159">
        <v>0</v>
      </c>
      <c r="BO316" s="160">
        <f t="shared" si="1842"/>
        <v>0</v>
      </c>
      <c r="BP316" s="159">
        <f t="shared" si="1886"/>
        <v>0</v>
      </c>
      <c r="BQ316" s="159">
        <f t="shared" si="1843"/>
        <v>0</v>
      </c>
      <c r="BR316" s="160">
        <f t="shared" si="1844"/>
        <v>0</v>
      </c>
      <c r="BS316" s="159">
        <v>0</v>
      </c>
      <c r="BT316" s="159">
        <v>0</v>
      </c>
      <c r="BU316" s="160">
        <f t="shared" si="1845"/>
        <v>0</v>
      </c>
      <c r="BV316" s="159">
        <v>0</v>
      </c>
      <c r="BW316" s="159">
        <v>0</v>
      </c>
      <c r="BX316" s="160">
        <f t="shared" si="1846"/>
        <v>0</v>
      </c>
      <c r="BY316" s="159">
        <f t="shared" si="1906"/>
        <v>0</v>
      </c>
      <c r="BZ316" s="159">
        <f t="shared" si="1847"/>
        <v>0</v>
      </c>
      <c r="CA316" s="160">
        <f t="shared" si="1848"/>
        <v>0</v>
      </c>
      <c r="CB316" s="159">
        <v>0</v>
      </c>
      <c r="CC316" s="159">
        <v>0</v>
      </c>
      <c r="CD316" s="160">
        <f t="shared" si="1849"/>
        <v>0</v>
      </c>
      <c r="CE316" s="159">
        <v>0</v>
      </c>
      <c r="CF316" s="159">
        <v>0</v>
      </c>
      <c r="CG316" s="160">
        <f t="shared" si="1850"/>
        <v>0</v>
      </c>
      <c r="CH316" s="159">
        <f t="shared" si="1892"/>
        <v>0</v>
      </c>
      <c r="CI316" s="159">
        <f t="shared" si="1851"/>
        <v>0</v>
      </c>
      <c r="CJ316" s="160">
        <f t="shared" si="1852"/>
        <v>0</v>
      </c>
      <c r="CK316" s="159">
        <v>0</v>
      </c>
      <c r="CL316" s="159">
        <v>0</v>
      </c>
      <c r="CM316" s="160">
        <f t="shared" si="1853"/>
        <v>0</v>
      </c>
      <c r="CN316" s="159">
        <v>0</v>
      </c>
      <c r="CO316" s="159">
        <v>0</v>
      </c>
      <c r="CP316" s="160">
        <f t="shared" si="1854"/>
        <v>0</v>
      </c>
      <c r="CQ316" s="159">
        <f t="shared" si="1893"/>
        <v>0</v>
      </c>
      <c r="CR316" s="159">
        <f t="shared" si="1855"/>
        <v>0</v>
      </c>
      <c r="CS316" s="160">
        <f t="shared" si="1856"/>
        <v>0</v>
      </c>
      <c r="CT316" s="225"/>
      <c r="CU316" s="226">
        <f t="shared" si="1907"/>
        <v>0</v>
      </c>
      <c r="CV316" s="227">
        <f t="shared" si="1857"/>
        <v>0</v>
      </c>
      <c r="CW316" s="225"/>
      <c r="CX316" s="228"/>
      <c r="CY316" s="229"/>
    </row>
    <row r="317" spans="1:103" ht="15.75" hidden="1" customHeight="1">
      <c r="A317" s="185"/>
      <c r="B317" s="156"/>
      <c r="C317" s="290"/>
      <c r="D317" s="158">
        <f t="shared" si="1817"/>
        <v>0</v>
      </c>
      <c r="E317" s="159">
        <f t="shared" si="1897"/>
        <v>0</v>
      </c>
      <c r="F317" s="160">
        <f t="shared" si="1898"/>
        <v>0</v>
      </c>
      <c r="G317" s="161"/>
      <c r="H317" s="159">
        <f t="shared" si="1899"/>
        <v>0</v>
      </c>
      <c r="I317" s="159">
        <f t="shared" si="1900"/>
        <v>0</v>
      </c>
      <c r="J317" s="160">
        <f t="shared" si="1818"/>
        <v>0</v>
      </c>
      <c r="K317" s="159">
        <f t="shared" si="1819"/>
        <v>0</v>
      </c>
      <c r="L317" s="291">
        <f t="shared" si="1901"/>
        <v>0</v>
      </c>
      <c r="M317" s="160">
        <f t="shared" si="1820"/>
        <v>0</v>
      </c>
      <c r="N317" s="159"/>
      <c r="O317" s="159"/>
      <c r="P317" s="160">
        <f t="shared" si="1821"/>
        <v>0</v>
      </c>
      <c r="Q317" s="291">
        <v>0</v>
      </c>
      <c r="R317" s="291">
        <v>0</v>
      </c>
      <c r="S317" s="160">
        <f t="shared" si="1822"/>
        <v>0</v>
      </c>
      <c r="T317" s="159">
        <f t="shared" si="1902"/>
        <v>0</v>
      </c>
      <c r="U317" s="159">
        <f t="shared" si="1823"/>
        <v>0</v>
      </c>
      <c r="V317" s="160">
        <f t="shared" si="1824"/>
        <v>0</v>
      </c>
      <c r="W317" s="593">
        <f t="shared" si="1706"/>
        <v>0</v>
      </c>
      <c r="X317" s="593">
        <f t="shared" si="1707"/>
        <v>0</v>
      </c>
      <c r="Y317" s="593">
        <f t="shared" si="1708"/>
        <v>0</v>
      </c>
      <c r="Z317" s="159">
        <v>0</v>
      </c>
      <c r="AA317" s="159">
        <v>0</v>
      </c>
      <c r="AB317" s="160">
        <f t="shared" si="1825"/>
        <v>0</v>
      </c>
      <c r="AC317" s="159">
        <v>0</v>
      </c>
      <c r="AD317" s="159">
        <v>0</v>
      </c>
      <c r="AE317" s="160">
        <f t="shared" si="1826"/>
        <v>0</v>
      </c>
      <c r="AF317" s="159">
        <f t="shared" si="1903"/>
        <v>0</v>
      </c>
      <c r="AG317" s="159">
        <f t="shared" si="1827"/>
        <v>0</v>
      </c>
      <c r="AH317" s="160">
        <f t="shared" si="1828"/>
        <v>0</v>
      </c>
      <c r="AI317" s="159">
        <v>0</v>
      </c>
      <c r="AJ317" s="159">
        <v>0</v>
      </c>
      <c r="AK317" s="160">
        <f t="shared" si="1829"/>
        <v>0</v>
      </c>
      <c r="AL317" s="159">
        <v>0</v>
      </c>
      <c r="AM317" s="159">
        <v>0</v>
      </c>
      <c r="AN317" s="160">
        <f t="shared" si="1830"/>
        <v>0</v>
      </c>
      <c r="AO317" s="159">
        <f t="shared" si="1904"/>
        <v>0</v>
      </c>
      <c r="AP317" s="159">
        <f t="shared" si="1831"/>
        <v>0</v>
      </c>
      <c r="AQ317" s="160">
        <f t="shared" si="1832"/>
        <v>0</v>
      </c>
      <c r="AR317" s="159">
        <v>0</v>
      </c>
      <c r="AS317" s="159">
        <v>0</v>
      </c>
      <c r="AT317" s="160">
        <f t="shared" si="1833"/>
        <v>0</v>
      </c>
      <c r="AU317" s="159">
        <v>0</v>
      </c>
      <c r="AV317" s="159">
        <v>0</v>
      </c>
      <c r="AW317" s="160">
        <f t="shared" si="1834"/>
        <v>0</v>
      </c>
      <c r="AX317" s="159">
        <f t="shared" si="1905"/>
        <v>0</v>
      </c>
      <c r="AY317" s="159">
        <f t="shared" si="1835"/>
        <v>0</v>
      </c>
      <c r="AZ317" s="160">
        <f t="shared" si="1836"/>
        <v>0</v>
      </c>
      <c r="BA317" s="159">
        <v>0</v>
      </c>
      <c r="BB317" s="159">
        <v>0</v>
      </c>
      <c r="BC317" s="160">
        <f t="shared" si="1837"/>
        <v>0</v>
      </c>
      <c r="BD317" s="159">
        <v>0</v>
      </c>
      <c r="BE317" s="159">
        <v>0</v>
      </c>
      <c r="BF317" s="160">
        <f t="shared" si="1838"/>
        <v>0</v>
      </c>
      <c r="BG317" s="159">
        <f t="shared" si="1885"/>
        <v>0</v>
      </c>
      <c r="BH317" s="159">
        <f t="shared" si="1839"/>
        <v>0</v>
      </c>
      <c r="BI317" s="160">
        <f t="shared" si="1840"/>
        <v>0</v>
      </c>
      <c r="BJ317" s="159">
        <v>0</v>
      </c>
      <c r="BK317" s="159">
        <v>0</v>
      </c>
      <c r="BL317" s="160">
        <f t="shared" si="1841"/>
        <v>0</v>
      </c>
      <c r="BM317" s="159">
        <v>0</v>
      </c>
      <c r="BN317" s="159">
        <v>0</v>
      </c>
      <c r="BO317" s="160">
        <f t="shared" si="1842"/>
        <v>0</v>
      </c>
      <c r="BP317" s="159">
        <f t="shared" si="1886"/>
        <v>0</v>
      </c>
      <c r="BQ317" s="159">
        <f t="shared" si="1843"/>
        <v>0</v>
      </c>
      <c r="BR317" s="160">
        <f t="shared" si="1844"/>
        <v>0</v>
      </c>
      <c r="BS317" s="159">
        <v>0</v>
      </c>
      <c r="BT317" s="159">
        <v>0</v>
      </c>
      <c r="BU317" s="160">
        <f t="shared" si="1845"/>
        <v>0</v>
      </c>
      <c r="BV317" s="159">
        <v>0</v>
      </c>
      <c r="BW317" s="159">
        <v>0</v>
      </c>
      <c r="BX317" s="160">
        <f t="shared" si="1846"/>
        <v>0</v>
      </c>
      <c r="BY317" s="159">
        <f t="shared" si="1906"/>
        <v>0</v>
      </c>
      <c r="BZ317" s="159">
        <f t="shared" si="1847"/>
        <v>0</v>
      </c>
      <c r="CA317" s="160">
        <f t="shared" si="1848"/>
        <v>0</v>
      </c>
      <c r="CB317" s="159">
        <v>0</v>
      </c>
      <c r="CC317" s="159">
        <v>0</v>
      </c>
      <c r="CD317" s="160">
        <f t="shared" si="1849"/>
        <v>0</v>
      </c>
      <c r="CE317" s="159">
        <v>0</v>
      </c>
      <c r="CF317" s="159">
        <v>0</v>
      </c>
      <c r="CG317" s="160">
        <f t="shared" si="1850"/>
        <v>0</v>
      </c>
      <c r="CH317" s="159">
        <f t="shared" si="1892"/>
        <v>0</v>
      </c>
      <c r="CI317" s="159">
        <f t="shared" si="1851"/>
        <v>0</v>
      </c>
      <c r="CJ317" s="160">
        <f t="shared" si="1852"/>
        <v>0</v>
      </c>
      <c r="CK317" s="159">
        <v>0</v>
      </c>
      <c r="CL317" s="159">
        <v>0</v>
      </c>
      <c r="CM317" s="160">
        <f t="shared" si="1853"/>
        <v>0</v>
      </c>
      <c r="CN317" s="159">
        <v>0</v>
      </c>
      <c r="CO317" s="159">
        <v>0</v>
      </c>
      <c r="CP317" s="160">
        <f t="shared" si="1854"/>
        <v>0</v>
      </c>
      <c r="CQ317" s="159">
        <f t="shared" si="1893"/>
        <v>0</v>
      </c>
      <c r="CR317" s="159">
        <f t="shared" si="1855"/>
        <v>0</v>
      </c>
      <c r="CS317" s="160">
        <f t="shared" si="1856"/>
        <v>0</v>
      </c>
      <c r="CT317" s="225"/>
      <c r="CU317" s="226">
        <f t="shared" si="1907"/>
        <v>0</v>
      </c>
      <c r="CV317" s="227">
        <f t="shared" si="1857"/>
        <v>0</v>
      </c>
      <c r="CW317" s="225"/>
      <c r="CX317" s="228"/>
      <c r="CY317" s="229"/>
    </row>
    <row r="318" spans="1:103" ht="15.75" hidden="1" customHeight="1">
      <c r="A318" s="185"/>
      <c r="B318" s="156"/>
      <c r="C318" s="290"/>
      <c r="D318" s="158">
        <f t="shared" si="1817"/>
        <v>0</v>
      </c>
      <c r="E318" s="159">
        <f t="shared" si="1897"/>
        <v>0</v>
      </c>
      <c r="F318" s="160">
        <f t="shared" si="1898"/>
        <v>0</v>
      </c>
      <c r="G318" s="161"/>
      <c r="H318" s="159">
        <f t="shared" si="1899"/>
        <v>0</v>
      </c>
      <c r="I318" s="159">
        <f t="shared" si="1900"/>
        <v>0</v>
      </c>
      <c r="J318" s="160">
        <f t="shared" si="1818"/>
        <v>0</v>
      </c>
      <c r="K318" s="159">
        <f t="shared" si="1819"/>
        <v>0</v>
      </c>
      <c r="L318" s="291">
        <f t="shared" si="1901"/>
        <v>0</v>
      </c>
      <c r="M318" s="160">
        <f t="shared" si="1820"/>
        <v>0</v>
      </c>
      <c r="N318" s="159"/>
      <c r="O318" s="159"/>
      <c r="P318" s="160">
        <f t="shared" si="1821"/>
        <v>0</v>
      </c>
      <c r="Q318" s="291">
        <v>0</v>
      </c>
      <c r="R318" s="291">
        <v>0</v>
      </c>
      <c r="S318" s="160">
        <f t="shared" si="1822"/>
        <v>0</v>
      </c>
      <c r="T318" s="159">
        <f t="shared" si="1902"/>
        <v>0</v>
      </c>
      <c r="U318" s="159">
        <f t="shared" si="1823"/>
        <v>0</v>
      </c>
      <c r="V318" s="160">
        <f t="shared" si="1824"/>
        <v>0</v>
      </c>
      <c r="W318" s="593">
        <f t="shared" si="1706"/>
        <v>0</v>
      </c>
      <c r="X318" s="593">
        <f t="shared" si="1707"/>
        <v>0</v>
      </c>
      <c r="Y318" s="593">
        <f t="shared" si="1708"/>
        <v>0</v>
      </c>
      <c r="Z318" s="159">
        <v>0</v>
      </c>
      <c r="AA318" s="159">
        <v>0</v>
      </c>
      <c r="AB318" s="160">
        <f t="shared" si="1825"/>
        <v>0</v>
      </c>
      <c r="AC318" s="159">
        <v>0</v>
      </c>
      <c r="AD318" s="159">
        <v>0</v>
      </c>
      <c r="AE318" s="160">
        <f t="shared" si="1826"/>
        <v>0</v>
      </c>
      <c r="AF318" s="159">
        <f t="shared" si="1903"/>
        <v>0</v>
      </c>
      <c r="AG318" s="159">
        <f t="shared" si="1827"/>
        <v>0</v>
      </c>
      <c r="AH318" s="160">
        <f t="shared" si="1828"/>
        <v>0</v>
      </c>
      <c r="AI318" s="159">
        <v>0</v>
      </c>
      <c r="AJ318" s="159">
        <v>0</v>
      </c>
      <c r="AK318" s="160">
        <f t="shared" si="1829"/>
        <v>0</v>
      </c>
      <c r="AL318" s="159">
        <v>0</v>
      </c>
      <c r="AM318" s="159">
        <v>0</v>
      </c>
      <c r="AN318" s="160">
        <f t="shared" si="1830"/>
        <v>0</v>
      </c>
      <c r="AO318" s="159">
        <f t="shared" si="1904"/>
        <v>0</v>
      </c>
      <c r="AP318" s="159">
        <f t="shared" si="1831"/>
        <v>0</v>
      </c>
      <c r="AQ318" s="160">
        <f t="shared" si="1832"/>
        <v>0</v>
      </c>
      <c r="AR318" s="159">
        <v>0</v>
      </c>
      <c r="AS318" s="159">
        <v>0</v>
      </c>
      <c r="AT318" s="160">
        <f t="shared" si="1833"/>
        <v>0</v>
      </c>
      <c r="AU318" s="159">
        <v>0</v>
      </c>
      <c r="AV318" s="159">
        <v>0</v>
      </c>
      <c r="AW318" s="160">
        <f t="shared" si="1834"/>
        <v>0</v>
      </c>
      <c r="AX318" s="159">
        <f t="shared" si="1905"/>
        <v>0</v>
      </c>
      <c r="AY318" s="159">
        <f t="shared" si="1835"/>
        <v>0</v>
      </c>
      <c r="AZ318" s="160">
        <f t="shared" si="1836"/>
        <v>0</v>
      </c>
      <c r="BA318" s="159">
        <v>0</v>
      </c>
      <c r="BB318" s="159">
        <v>0</v>
      </c>
      <c r="BC318" s="160">
        <f t="shared" si="1837"/>
        <v>0</v>
      </c>
      <c r="BD318" s="159">
        <v>0</v>
      </c>
      <c r="BE318" s="159">
        <v>0</v>
      </c>
      <c r="BF318" s="160">
        <f t="shared" si="1838"/>
        <v>0</v>
      </c>
      <c r="BG318" s="159">
        <f t="shared" si="1885"/>
        <v>0</v>
      </c>
      <c r="BH318" s="159">
        <f t="shared" si="1839"/>
        <v>0</v>
      </c>
      <c r="BI318" s="160">
        <f t="shared" si="1840"/>
        <v>0</v>
      </c>
      <c r="BJ318" s="159">
        <v>0</v>
      </c>
      <c r="BK318" s="159">
        <v>0</v>
      </c>
      <c r="BL318" s="160">
        <f t="shared" si="1841"/>
        <v>0</v>
      </c>
      <c r="BM318" s="159">
        <v>0</v>
      </c>
      <c r="BN318" s="159">
        <v>0</v>
      </c>
      <c r="BO318" s="160">
        <f t="shared" si="1842"/>
        <v>0</v>
      </c>
      <c r="BP318" s="159">
        <f t="shared" si="1886"/>
        <v>0</v>
      </c>
      <c r="BQ318" s="159">
        <f t="shared" si="1843"/>
        <v>0</v>
      </c>
      <c r="BR318" s="160">
        <f t="shared" si="1844"/>
        <v>0</v>
      </c>
      <c r="BS318" s="159">
        <v>0</v>
      </c>
      <c r="BT318" s="159">
        <v>0</v>
      </c>
      <c r="BU318" s="160">
        <f t="shared" si="1845"/>
        <v>0</v>
      </c>
      <c r="BV318" s="159">
        <v>0</v>
      </c>
      <c r="BW318" s="159">
        <v>0</v>
      </c>
      <c r="BX318" s="160">
        <f t="shared" si="1846"/>
        <v>0</v>
      </c>
      <c r="BY318" s="159">
        <f t="shared" si="1906"/>
        <v>0</v>
      </c>
      <c r="BZ318" s="159">
        <f t="shared" si="1847"/>
        <v>0</v>
      </c>
      <c r="CA318" s="160">
        <f t="shared" si="1848"/>
        <v>0</v>
      </c>
      <c r="CB318" s="159">
        <v>0</v>
      </c>
      <c r="CC318" s="159">
        <v>0</v>
      </c>
      <c r="CD318" s="160">
        <f t="shared" si="1849"/>
        <v>0</v>
      </c>
      <c r="CE318" s="159">
        <v>0</v>
      </c>
      <c r="CF318" s="159">
        <v>0</v>
      </c>
      <c r="CG318" s="160">
        <f t="shared" si="1850"/>
        <v>0</v>
      </c>
      <c r="CH318" s="159">
        <f t="shared" si="1892"/>
        <v>0</v>
      </c>
      <c r="CI318" s="159">
        <f t="shared" si="1851"/>
        <v>0</v>
      </c>
      <c r="CJ318" s="160">
        <f t="shared" si="1852"/>
        <v>0</v>
      </c>
      <c r="CK318" s="159">
        <v>0</v>
      </c>
      <c r="CL318" s="159">
        <v>0</v>
      </c>
      <c r="CM318" s="160">
        <f t="shared" si="1853"/>
        <v>0</v>
      </c>
      <c r="CN318" s="159">
        <v>0</v>
      </c>
      <c r="CO318" s="159">
        <v>0</v>
      </c>
      <c r="CP318" s="160">
        <f t="shared" si="1854"/>
        <v>0</v>
      </c>
      <c r="CQ318" s="159">
        <f t="shared" si="1893"/>
        <v>0</v>
      </c>
      <c r="CR318" s="159">
        <f t="shared" si="1855"/>
        <v>0</v>
      </c>
      <c r="CS318" s="160">
        <f t="shared" si="1856"/>
        <v>0</v>
      </c>
      <c r="CT318" s="230"/>
      <c r="CU318" s="226">
        <f t="shared" si="1907"/>
        <v>0</v>
      </c>
      <c r="CV318" s="227">
        <f t="shared" si="1857"/>
        <v>0</v>
      </c>
      <c r="CW318" s="230"/>
      <c r="CX318" s="228"/>
      <c r="CY318" s="229"/>
    </row>
    <row r="319" spans="1:103" ht="15.75" hidden="1" customHeight="1">
      <c r="A319" s="185"/>
      <c r="B319" s="156"/>
      <c r="C319" s="290"/>
      <c r="D319" s="158">
        <f t="shared" ref="D319:D324" si="1908">N319+Z319+AI319+AR319+BS319</f>
        <v>0</v>
      </c>
      <c r="E319" s="159">
        <f t="shared" ref="E319:E324" si="1909">IFERROR(F319/D319,)</f>
        <v>0</v>
      </c>
      <c r="F319" s="160">
        <f t="shared" ref="F319:F324" si="1910">P319+AB319+AK319+AT319+BU319</f>
        <v>0</v>
      </c>
      <c r="G319" s="161"/>
      <c r="H319" s="159">
        <f t="shared" ref="H319:H324" si="1911">Q319+AC319+AL319+AU319+BV319</f>
        <v>0</v>
      </c>
      <c r="I319" s="159">
        <f t="shared" ref="I319:I324" si="1912">IFERROR(J319/H319,)</f>
        <v>0</v>
      </c>
      <c r="J319" s="160">
        <f t="shared" ref="J319:J324" si="1913">S319+AE319+AN319+AW319+BX319</f>
        <v>0</v>
      </c>
      <c r="K319" s="159">
        <f t="shared" ref="K319:K324" si="1914">T319+AF319+AO319+AX319+BY319</f>
        <v>0</v>
      </c>
      <c r="L319" s="291">
        <f t="shared" ref="L319:L324" si="1915">IFERROR(M319/K319,)</f>
        <v>0</v>
      </c>
      <c r="M319" s="160">
        <f t="shared" ref="M319:M324" si="1916">V319+AH319+AQ319+AZ319+CA319</f>
        <v>0</v>
      </c>
      <c r="N319" s="159"/>
      <c r="O319" s="159"/>
      <c r="P319" s="160">
        <f t="shared" ref="P319:P324" si="1917">N319*O319</f>
        <v>0</v>
      </c>
      <c r="Q319" s="291">
        <v>0</v>
      </c>
      <c r="R319" s="291">
        <v>0</v>
      </c>
      <c r="S319" s="160">
        <f t="shared" si="1822"/>
        <v>0</v>
      </c>
      <c r="T319" s="159">
        <f t="shared" ref="T319:T324" si="1918">Q319</f>
        <v>0</v>
      </c>
      <c r="U319" s="159">
        <f t="shared" ref="U319:U326" si="1919">R319</f>
        <v>0</v>
      </c>
      <c r="V319" s="160">
        <f t="shared" ref="V319:V321" si="1920">T319*U319</f>
        <v>0</v>
      </c>
      <c r="W319" s="593">
        <f t="shared" ref="W319:W324" si="1921">IFERROR(T319-Q319,0)</f>
        <v>0</v>
      </c>
      <c r="X319" s="593">
        <f t="shared" ref="X319:X321" si="1922">IFERROR(U319-R319,0)</f>
        <v>0</v>
      </c>
      <c r="Y319" s="593">
        <f t="shared" ref="Y319:Y324" si="1923">IFERROR(V319-S319,0)</f>
        <v>0</v>
      </c>
      <c r="Z319" s="159">
        <v>0</v>
      </c>
      <c r="AA319" s="159">
        <v>0</v>
      </c>
      <c r="AB319" s="160">
        <f t="shared" ref="AB319:AB324" si="1924">Z319*AA319</f>
        <v>0</v>
      </c>
      <c r="AC319" s="159">
        <v>0</v>
      </c>
      <c r="AD319" s="159">
        <v>0</v>
      </c>
      <c r="AE319" s="160">
        <f t="shared" ref="AE319:AE324" si="1925">AC319*AD319</f>
        <v>0</v>
      </c>
      <c r="AF319" s="159">
        <f t="shared" ref="AF319:AF324" si="1926">AC319</f>
        <v>0</v>
      </c>
      <c r="AG319" s="159">
        <f t="shared" si="1827"/>
        <v>0</v>
      </c>
      <c r="AH319" s="160">
        <f t="shared" ref="AH319:AH324" si="1927">AF319*AG319</f>
        <v>0</v>
      </c>
      <c r="AI319" s="159">
        <v>0</v>
      </c>
      <c r="AJ319" s="159">
        <v>0</v>
      </c>
      <c r="AK319" s="160">
        <f t="shared" ref="AK319:AK324" si="1928">AI319*AJ319</f>
        <v>0</v>
      </c>
      <c r="AL319" s="159">
        <v>0</v>
      </c>
      <c r="AM319" s="159">
        <v>0</v>
      </c>
      <c r="AN319" s="160">
        <f t="shared" ref="AN319:AN324" si="1929">AL319*AM319</f>
        <v>0</v>
      </c>
      <c r="AO319" s="159">
        <f t="shared" ref="AO319:AO324" si="1930">AL319</f>
        <v>0</v>
      </c>
      <c r="AP319" s="159">
        <f t="shared" si="1831"/>
        <v>0</v>
      </c>
      <c r="AQ319" s="160">
        <f t="shared" ref="AQ319:AQ324" si="1931">AO319*AP319</f>
        <v>0</v>
      </c>
      <c r="AR319" s="159">
        <v>0</v>
      </c>
      <c r="AS319" s="159">
        <v>0</v>
      </c>
      <c r="AT319" s="160">
        <f t="shared" ref="AT319:AT324" si="1932">AR319*AS319</f>
        <v>0</v>
      </c>
      <c r="AU319" s="159">
        <v>0</v>
      </c>
      <c r="AV319" s="159">
        <v>0</v>
      </c>
      <c r="AW319" s="160">
        <f t="shared" ref="AW319:AW324" si="1933">AU319*AV319</f>
        <v>0</v>
      </c>
      <c r="AX319" s="159">
        <f t="shared" ref="AX319:AX324" si="1934">AU319</f>
        <v>0</v>
      </c>
      <c r="AY319" s="159">
        <f t="shared" si="1835"/>
        <v>0</v>
      </c>
      <c r="AZ319" s="160">
        <f t="shared" ref="AZ319:AZ324" si="1935">AX319*AY319</f>
        <v>0</v>
      </c>
      <c r="BA319" s="159">
        <v>0</v>
      </c>
      <c r="BB319" s="159">
        <v>0</v>
      </c>
      <c r="BC319" s="160">
        <f t="shared" si="1837"/>
        <v>0</v>
      </c>
      <c r="BD319" s="159">
        <v>0</v>
      </c>
      <c r="BE319" s="159">
        <v>0</v>
      </c>
      <c r="BF319" s="160">
        <f t="shared" si="1838"/>
        <v>0</v>
      </c>
      <c r="BG319" s="159">
        <f t="shared" si="1885"/>
        <v>0</v>
      </c>
      <c r="BH319" s="159">
        <f t="shared" si="1839"/>
        <v>0</v>
      </c>
      <c r="BI319" s="160">
        <f t="shared" si="1840"/>
        <v>0</v>
      </c>
      <c r="BJ319" s="159">
        <v>0</v>
      </c>
      <c r="BK319" s="159">
        <v>0</v>
      </c>
      <c r="BL319" s="160">
        <f t="shared" si="1841"/>
        <v>0</v>
      </c>
      <c r="BM319" s="159">
        <v>0</v>
      </c>
      <c r="BN319" s="159">
        <v>0</v>
      </c>
      <c r="BO319" s="160">
        <f t="shared" si="1842"/>
        <v>0</v>
      </c>
      <c r="BP319" s="159">
        <f t="shared" si="1886"/>
        <v>0</v>
      </c>
      <c r="BQ319" s="159">
        <f t="shared" si="1843"/>
        <v>0</v>
      </c>
      <c r="BR319" s="160">
        <f t="shared" si="1844"/>
        <v>0</v>
      </c>
      <c r="BS319" s="159">
        <v>0</v>
      </c>
      <c r="BT319" s="159">
        <v>0</v>
      </c>
      <c r="BU319" s="160">
        <f t="shared" ref="BU319:BU324" si="1936">BS319*BT319</f>
        <v>0</v>
      </c>
      <c r="BV319" s="159">
        <v>0</v>
      </c>
      <c r="BW319" s="159">
        <v>0</v>
      </c>
      <c r="BX319" s="160">
        <f t="shared" ref="BX319:BX324" si="1937">BV319*BW319</f>
        <v>0</v>
      </c>
      <c r="BY319" s="159">
        <f t="shared" ref="BY319:BY324" si="1938">BV319</f>
        <v>0</v>
      </c>
      <c r="BZ319" s="159">
        <f t="shared" ref="BZ319:BZ324" si="1939">BW319</f>
        <v>0</v>
      </c>
      <c r="CA319" s="160">
        <f t="shared" ref="CA319:CA324" si="1940">BY319*BZ319</f>
        <v>0</v>
      </c>
      <c r="CB319" s="159">
        <v>0</v>
      </c>
      <c r="CC319" s="159">
        <v>0</v>
      </c>
      <c r="CD319" s="160">
        <f t="shared" si="1849"/>
        <v>0</v>
      </c>
      <c r="CE319" s="159">
        <v>0</v>
      </c>
      <c r="CF319" s="159">
        <v>0</v>
      </c>
      <c r="CG319" s="160">
        <f t="shared" si="1850"/>
        <v>0</v>
      </c>
      <c r="CH319" s="159">
        <f t="shared" si="1892"/>
        <v>0</v>
      </c>
      <c r="CI319" s="159">
        <f t="shared" si="1851"/>
        <v>0</v>
      </c>
      <c r="CJ319" s="160">
        <f t="shared" si="1852"/>
        <v>0</v>
      </c>
      <c r="CK319" s="159">
        <v>0</v>
      </c>
      <c r="CL319" s="159">
        <v>0</v>
      </c>
      <c r="CM319" s="160">
        <f t="shared" si="1853"/>
        <v>0</v>
      </c>
      <c r="CN319" s="159">
        <v>0</v>
      </c>
      <c r="CO319" s="159">
        <v>0</v>
      </c>
      <c r="CP319" s="160">
        <f t="shared" si="1854"/>
        <v>0</v>
      </c>
      <c r="CQ319" s="159">
        <f t="shared" si="1893"/>
        <v>0</v>
      </c>
      <c r="CR319" s="159">
        <f t="shared" si="1855"/>
        <v>0</v>
      </c>
      <c r="CS319" s="160">
        <f t="shared" si="1856"/>
        <v>0</v>
      </c>
      <c r="CT319" s="230"/>
      <c r="CU319" s="226">
        <f t="shared" ref="CU319:CU324" si="1941">K319-H319</f>
        <v>0</v>
      </c>
      <c r="CV319" s="227">
        <f t="shared" ref="CV319:CV324" si="1942">L319-I319</f>
        <v>0</v>
      </c>
      <c r="CW319" s="230"/>
      <c r="CX319" s="228"/>
      <c r="CY319" s="229"/>
    </row>
    <row r="320" spans="1:103" ht="15.75" hidden="1" customHeight="1">
      <c r="A320" s="185"/>
      <c r="B320" s="156"/>
      <c r="C320" s="290"/>
      <c r="D320" s="158">
        <f t="shared" si="1908"/>
        <v>0</v>
      </c>
      <c r="E320" s="159">
        <f t="shared" si="1909"/>
        <v>0</v>
      </c>
      <c r="F320" s="160">
        <f t="shared" si="1910"/>
        <v>0</v>
      </c>
      <c r="G320" s="161"/>
      <c r="H320" s="159">
        <f t="shared" si="1911"/>
        <v>0</v>
      </c>
      <c r="I320" s="159">
        <f t="shared" si="1912"/>
        <v>0</v>
      </c>
      <c r="J320" s="160">
        <f t="shared" si="1913"/>
        <v>0</v>
      </c>
      <c r="K320" s="159">
        <f t="shared" si="1914"/>
        <v>0</v>
      </c>
      <c r="L320" s="291">
        <f t="shared" si="1915"/>
        <v>0</v>
      </c>
      <c r="M320" s="160">
        <f t="shared" si="1916"/>
        <v>0</v>
      </c>
      <c r="N320" s="159"/>
      <c r="O320" s="159"/>
      <c r="P320" s="160">
        <f t="shared" si="1917"/>
        <v>0</v>
      </c>
      <c r="Q320" s="291">
        <v>0</v>
      </c>
      <c r="R320" s="291">
        <v>0</v>
      </c>
      <c r="S320" s="160">
        <f t="shared" si="1822"/>
        <v>0</v>
      </c>
      <c r="T320" s="159">
        <f t="shared" si="1918"/>
        <v>0</v>
      </c>
      <c r="U320" s="159">
        <f t="shared" si="1919"/>
        <v>0</v>
      </c>
      <c r="V320" s="160">
        <f t="shared" si="1920"/>
        <v>0</v>
      </c>
      <c r="W320" s="593">
        <f t="shared" si="1921"/>
        <v>0</v>
      </c>
      <c r="X320" s="593">
        <f t="shared" si="1922"/>
        <v>0</v>
      </c>
      <c r="Y320" s="593">
        <f t="shared" si="1923"/>
        <v>0</v>
      </c>
      <c r="Z320" s="159">
        <v>0</v>
      </c>
      <c r="AA320" s="159">
        <v>0</v>
      </c>
      <c r="AB320" s="160">
        <f t="shared" si="1924"/>
        <v>0</v>
      </c>
      <c r="AC320" s="159">
        <v>0</v>
      </c>
      <c r="AD320" s="159">
        <v>0</v>
      </c>
      <c r="AE320" s="160">
        <f t="shared" si="1925"/>
        <v>0</v>
      </c>
      <c r="AF320" s="159">
        <f t="shared" si="1926"/>
        <v>0</v>
      </c>
      <c r="AG320" s="159">
        <f t="shared" si="1827"/>
        <v>0</v>
      </c>
      <c r="AH320" s="160">
        <f t="shared" si="1927"/>
        <v>0</v>
      </c>
      <c r="AI320" s="159">
        <v>0</v>
      </c>
      <c r="AJ320" s="159">
        <v>0</v>
      </c>
      <c r="AK320" s="160">
        <f t="shared" si="1928"/>
        <v>0</v>
      </c>
      <c r="AL320" s="159">
        <v>0</v>
      </c>
      <c r="AM320" s="159">
        <v>0</v>
      </c>
      <c r="AN320" s="160">
        <f t="shared" si="1929"/>
        <v>0</v>
      </c>
      <c r="AO320" s="159">
        <f t="shared" si="1930"/>
        <v>0</v>
      </c>
      <c r="AP320" s="159">
        <f t="shared" si="1831"/>
        <v>0</v>
      </c>
      <c r="AQ320" s="160">
        <f t="shared" si="1931"/>
        <v>0</v>
      </c>
      <c r="AR320" s="159">
        <v>0</v>
      </c>
      <c r="AS320" s="159">
        <v>0</v>
      </c>
      <c r="AT320" s="160">
        <f t="shared" si="1932"/>
        <v>0</v>
      </c>
      <c r="AU320" s="159">
        <v>0</v>
      </c>
      <c r="AV320" s="159">
        <v>0</v>
      </c>
      <c r="AW320" s="160">
        <f t="shared" si="1933"/>
        <v>0</v>
      </c>
      <c r="AX320" s="159">
        <f t="shared" si="1934"/>
        <v>0</v>
      </c>
      <c r="AY320" s="159">
        <f t="shared" si="1835"/>
        <v>0</v>
      </c>
      <c r="AZ320" s="160">
        <f t="shared" si="1935"/>
        <v>0</v>
      </c>
      <c r="BA320" s="159">
        <v>0</v>
      </c>
      <c r="BB320" s="159">
        <v>0</v>
      </c>
      <c r="BC320" s="160">
        <f t="shared" si="1837"/>
        <v>0</v>
      </c>
      <c r="BD320" s="159">
        <v>0</v>
      </c>
      <c r="BE320" s="159">
        <v>0</v>
      </c>
      <c r="BF320" s="160">
        <f t="shared" si="1838"/>
        <v>0</v>
      </c>
      <c r="BG320" s="159">
        <f t="shared" si="1885"/>
        <v>0</v>
      </c>
      <c r="BH320" s="159">
        <f t="shared" si="1839"/>
        <v>0</v>
      </c>
      <c r="BI320" s="160">
        <f t="shared" si="1840"/>
        <v>0</v>
      </c>
      <c r="BJ320" s="159">
        <v>0</v>
      </c>
      <c r="BK320" s="159">
        <v>0</v>
      </c>
      <c r="BL320" s="160">
        <f t="shared" si="1841"/>
        <v>0</v>
      </c>
      <c r="BM320" s="159">
        <v>0</v>
      </c>
      <c r="BN320" s="159">
        <v>0</v>
      </c>
      <c r="BO320" s="160">
        <f t="shared" si="1842"/>
        <v>0</v>
      </c>
      <c r="BP320" s="159">
        <f t="shared" si="1886"/>
        <v>0</v>
      </c>
      <c r="BQ320" s="159">
        <f t="shared" si="1843"/>
        <v>0</v>
      </c>
      <c r="BR320" s="160">
        <f t="shared" si="1844"/>
        <v>0</v>
      </c>
      <c r="BS320" s="159">
        <v>0</v>
      </c>
      <c r="BT320" s="159">
        <v>0</v>
      </c>
      <c r="BU320" s="160">
        <f t="shared" si="1936"/>
        <v>0</v>
      </c>
      <c r="BV320" s="159">
        <v>0</v>
      </c>
      <c r="BW320" s="159">
        <v>0</v>
      </c>
      <c r="BX320" s="160">
        <f t="shared" si="1937"/>
        <v>0</v>
      </c>
      <c r="BY320" s="159">
        <f t="shared" si="1938"/>
        <v>0</v>
      </c>
      <c r="BZ320" s="159">
        <f t="shared" si="1939"/>
        <v>0</v>
      </c>
      <c r="CA320" s="160">
        <f t="shared" si="1940"/>
        <v>0</v>
      </c>
      <c r="CB320" s="159">
        <v>0</v>
      </c>
      <c r="CC320" s="159">
        <v>0</v>
      </c>
      <c r="CD320" s="160">
        <f t="shared" si="1849"/>
        <v>0</v>
      </c>
      <c r="CE320" s="159">
        <v>0</v>
      </c>
      <c r="CF320" s="159">
        <v>0</v>
      </c>
      <c r="CG320" s="160">
        <f t="shared" si="1850"/>
        <v>0</v>
      </c>
      <c r="CH320" s="159">
        <f t="shared" si="1892"/>
        <v>0</v>
      </c>
      <c r="CI320" s="159">
        <f t="shared" si="1851"/>
        <v>0</v>
      </c>
      <c r="CJ320" s="160">
        <f t="shared" si="1852"/>
        <v>0</v>
      </c>
      <c r="CK320" s="159">
        <v>0</v>
      </c>
      <c r="CL320" s="159">
        <v>0</v>
      </c>
      <c r="CM320" s="160">
        <f t="shared" si="1853"/>
        <v>0</v>
      </c>
      <c r="CN320" s="159">
        <v>0</v>
      </c>
      <c r="CO320" s="159">
        <v>0</v>
      </c>
      <c r="CP320" s="160">
        <f t="shared" si="1854"/>
        <v>0</v>
      </c>
      <c r="CQ320" s="159">
        <f t="shared" si="1893"/>
        <v>0</v>
      </c>
      <c r="CR320" s="159">
        <f t="shared" si="1855"/>
        <v>0</v>
      </c>
      <c r="CS320" s="160">
        <f t="shared" si="1856"/>
        <v>0</v>
      </c>
      <c r="CT320" s="225"/>
      <c r="CU320" s="226">
        <f t="shared" si="1941"/>
        <v>0</v>
      </c>
      <c r="CV320" s="227">
        <f t="shared" si="1942"/>
        <v>0</v>
      </c>
      <c r="CW320" s="225"/>
      <c r="CX320" s="228"/>
      <c r="CY320" s="229"/>
    </row>
    <row r="321" spans="1:103" ht="15.75" hidden="1" customHeight="1">
      <c r="A321" s="185"/>
      <c r="B321" s="156"/>
      <c r="C321" s="290"/>
      <c r="D321" s="158">
        <f t="shared" si="1908"/>
        <v>0</v>
      </c>
      <c r="E321" s="159">
        <f t="shared" si="1909"/>
        <v>0</v>
      </c>
      <c r="F321" s="160">
        <f t="shared" si="1910"/>
        <v>0</v>
      </c>
      <c r="G321" s="161"/>
      <c r="H321" s="159">
        <f t="shared" si="1911"/>
        <v>0</v>
      </c>
      <c r="I321" s="159">
        <f t="shared" si="1912"/>
        <v>0</v>
      </c>
      <c r="J321" s="160">
        <f t="shared" si="1913"/>
        <v>0</v>
      </c>
      <c r="K321" s="159">
        <f t="shared" si="1914"/>
        <v>0</v>
      </c>
      <c r="L321" s="291">
        <f t="shared" si="1915"/>
        <v>0</v>
      </c>
      <c r="M321" s="160">
        <f t="shared" si="1916"/>
        <v>0</v>
      </c>
      <c r="N321" s="159"/>
      <c r="O321" s="159"/>
      <c r="P321" s="160">
        <f t="shared" si="1917"/>
        <v>0</v>
      </c>
      <c r="Q321" s="291">
        <v>0</v>
      </c>
      <c r="R321" s="291">
        <v>0</v>
      </c>
      <c r="S321" s="160">
        <f t="shared" si="1822"/>
        <v>0</v>
      </c>
      <c r="T321" s="159">
        <f t="shared" si="1918"/>
        <v>0</v>
      </c>
      <c r="U321" s="159">
        <f t="shared" si="1919"/>
        <v>0</v>
      </c>
      <c r="V321" s="160">
        <f t="shared" si="1920"/>
        <v>0</v>
      </c>
      <c r="W321" s="593">
        <f t="shared" si="1921"/>
        <v>0</v>
      </c>
      <c r="X321" s="593">
        <f t="shared" si="1922"/>
        <v>0</v>
      </c>
      <c r="Y321" s="593">
        <f t="shared" si="1923"/>
        <v>0</v>
      </c>
      <c r="Z321" s="159">
        <v>0</v>
      </c>
      <c r="AA321" s="159">
        <v>0</v>
      </c>
      <c r="AB321" s="160">
        <f t="shared" si="1924"/>
        <v>0</v>
      </c>
      <c r="AC321" s="159">
        <v>0</v>
      </c>
      <c r="AD321" s="159">
        <v>0</v>
      </c>
      <c r="AE321" s="160">
        <f t="shared" si="1925"/>
        <v>0</v>
      </c>
      <c r="AF321" s="159">
        <f t="shared" si="1926"/>
        <v>0</v>
      </c>
      <c r="AG321" s="159">
        <f t="shared" si="1827"/>
        <v>0</v>
      </c>
      <c r="AH321" s="160">
        <f t="shared" si="1927"/>
        <v>0</v>
      </c>
      <c r="AI321" s="159">
        <v>0</v>
      </c>
      <c r="AJ321" s="159">
        <v>0</v>
      </c>
      <c r="AK321" s="160">
        <f t="shared" si="1928"/>
        <v>0</v>
      </c>
      <c r="AL321" s="159">
        <v>0</v>
      </c>
      <c r="AM321" s="159">
        <v>0</v>
      </c>
      <c r="AN321" s="160">
        <f t="shared" si="1929"/>
        <v>0</v>
      </c>
      <c r="AO321" s="159">
        <f t="shared" si="1930"/>
        <v>0</v>
      </c>
      <c r="AP321" s="159">
        <f t="shared" si="1831"/>
        <v>0</v>
      </c>
      <c r="AQ321" s="160">
        <f t="shared" si="1931"/>
        <v>0</v>
      </c>
      <c r="AR321" s="159">
        <v>0</v>
      </c>
      <c r="AS321" s="159">
        <v>0</v>
      </c>
      <c r="AT321" s="160">
        <f t="shared" si="1932"/>
        <v>0</v>
      </c>
      <c r="AU321" s="159">
        <v>0</v>
      </c>
      <c r="AV321" s="159">
        <v>0</v>
      </c>
      <c r="AW321" s="160">
        <f t="shared" si="1933"/>
        <v>0</v>
      </c>
      <c r="AX321" s="159">
        <f t="shared" si="1934"/>
        <v>0</v>
      </c>
      <c r="AY321" s="159">
        <f t="shared" si="1835"/>
        <v>0</v>
      </c>
      <c r="AZ321" s="160">
        <f t="shared" si="1935"/>
        <v>0</v>
      </c>
      <c r="BA321" s="159">
        <v>0</v>
      </c>
      <c r="BB321" s="159">
        <v>0</v>
      </c>
      <c r="BC321" s="160">
        <f t="shared" si="1837"/>
        <v>0</v>
      </c>
      <c r="BD321" s="159">
        <v>0</v>
      </c>
      <c r="BE321" s="159">
        <v>0</v>
      </c>
      <c r="BF321" s="160">
        <f t="shared" si="1838"/>
        <v>0</v>
      </c>
      <c r="BG321" s="159">
        <f t="shared" si="1885"/>
        <v>0</v>
      </c>
      <c r="BH321" s="159">
        <f t="shared" si="1839"/>
        <v>0</v>
      </c>
      <c r="BI321" s="160">
        <f t="shared" si="1840"/>
        <v>0</v>
      </c>
      <c r="BJ321" s="159">
        <v>0</v>
      </c>
      <c r="BK321" s="159">
        <v>0</v>
      </c>
      <c r="BL321" s="160">
        <f t="shared" si="1841"/>
        <v>0</v>
      </c>
      <c r="BM321" s="159">
        <v>0</v>
      </c>
      <c r="BN321" s="159">
        <v>0</v>
      </c>
      <c r="BO321" s="160">
        <f t="shared" si="1842"/>
        <v>0</v>
      </c>
      <c r="BP321" s="159">
        <f t="shared" si="1886"/>
        <v>0</v>
      </c>
      <c r="BQ321" s="159">
        <f t="shared" si="1843"/>
        <v>0</v>
      </c>
      <c r="BR321" s="160">
        <f t="shared" si="1844"/>
        <v>0</v>
      </c>
      <c r="BS321" s="159">
        <v>0</v>
      </c>
      <c r="BT321" s="159">
        <v>0</v>
      </c>
      <c r="BU321" s="160">
        <f t="shared" si="1936"/>
        <v>0</v>
      </c>
      <c r="BV321" s="159">
        <v>0</v>
      </c>
      <c r="BW321" s="159">
        <v>0</v>
      </c>
      <c r="BX321" s="160">
        <f t="shared" si="1937"/>
        <v>0</v>
      </c>
      <c r="BY321" s="159">
        <f t="shared" si="1938"/>
        <v>0</v>
      </c>
      <c r="BZ321" s="159">
        <f t="shared" si="1939"/>
        <v>0</v>
      </c>
      <c r="CA321" s="160">
        <f t="shared" si="1940"/>
        <v>0</v>
      </c>
      <c r="CB321" s="159">
        <v>0</v>
      </c>
      <c r="CC321" s="159">
        <v>0</v>
      </c>
      <c r="CD321" s="160">
        <f t="shared" si="1849"/>
        <v>0</v>
      </c>
      <c r="CE321" s="159">
        <v>0</v>
      </c>
      <c r="CF321" s="159">
        <v>0</v>
      </c>
      <c r="CG321" s="160">
        <f t="shared" si="1850"/>
        <v>0</v>
      </c>
      <c r="CH321" s="159">
        <f t="shared" si="1892"/>
        <v>0</v>
      </c>
      <c r="CI321" s="159">
        <f t="shared" si="1851"/>
        <v>0</v>
      </c>
      <c r="CJ321" s="160">
        <f t="shared" si="1852"/>
        <v>0</v>
      </c>
      <c r="CK321" s="159">
        <v>0</v>
      </c>
      <c r="CL321" s="159">
        <v>0</v>
      </c>
      <c r="CM321" s="160">
        <f t="shared" si="1853"/>
        <v>0</v>
      </c>
      <c r="CN321" s="159">
        <v>0</v>
      </c>
      <c r="CO321" s="159">
        <v>0</v>
      </c>
      <c r="CP321" s="160">
        <f t="shared" si="1854"/>
        <v>0</v>
      </c>
      <c r="CQ321" s="159">
        <f t="shared" si="1893"/>
        <v>0</v>
      </c>
      <c r="CR321" s="159">
        <f t="shared" si="1855"/>
        <v>0</v>
      </c>
      <c r="CS321" s="160">
        <f t="shared" si="1856"/>
        <v>0</v>
      </c>
      <c r="CT321" s="225"/>
      <c r="CU321" s="226">
        <f t="shared" si="1941"/>
        <v>0</v>
      </c>
      <c r="CV321" s="227">
        <f t="shared" si="1942"/>
        <v>0</v>
      </c>
      <c r="CW321" s="225"/>
      <c r="CX321" s="228"/>
      <c r="CY321" s="229"/>
    </row>
    <row r="322" spans="1:103" ht="15.75" hidden="1" customHeight="1">
      <c r="A322" s="185"/>
      <c r="B322" s="156"/>
      <c r="C322" s="290"/>
      <c r="D322" s="158">
        <f t="shared" si="1908"/>
        <v>0</v>
      </c>
      <c r="E322" s="159">
        <f t="shared" si="1909"/>
        <v>0</v>
      </c>
      <c r="F322" s="160">
        <f t="shared" si="1910"/>
        <v>0</v>
      </c>
      <c r="G322" s="161"/>
      <c r="H322" s="159">
        <f t="shared" si="1911"/>
        <v>0</v>
      </c>
      <c r="I322" s="159">
        <f t="shared" si="1912"/>
        <v>0</v>
      </c>
      <c r="J322" s="160">
        <f t="shared" si="1913"/>
        <v>0</v>
      </c>
      <c r="K322" s="159">
        <f t="shared" si="1914"/>
        <v>0</v>
      </c>
      <c r="L322" s="291">
        <f t="shared" si="1915"/>
        <v>0</v>
      </c>
      <c r="M322" s="160">
        <f t="shared" si="1916"/>
        <v>0</v>
      </c>
      <c r="N322" s="159"/>
      <c r="O322" s="159"/>
      <c r="P322" s="160">
        <f t="shared" si="1917"/>
        <v>0</v>
      </c>
      <c r="Q322" s="291">
        <v>0</v>
      </c>
      <c r="R322" s="291">
        <v>0</v>
      </c>
      <c r="S322" s="160">
        <f t="shared" si="1822"/>
        <v>0</v>
      </c>
      <c r="T322" s="159">
        <f t="shared" si="1918"/>
        <v>0</v>
      </c>
      <c r="U322" s="159">
        <f t="shared" si="1919"/>
        <v>0</v>
      </c>
      <c r="V322" s="160">
        <f>T322*U322</f>
        <v>0</v>
      </c>
      <c r="W322" s="593">
        <f t="shared" si="1921"/>
        <v>0</v>
      </c>
      <c r="X322" s="593">
        <f>IFERROR(U322-R322,0)</f>
        <v>0</v>
      </c>
      <c r="Y322" s="593">
        <f t="shared" si="1923"/>
        <v>0</v>
      </c>
      <c r="Z322" s="159">
        <v>0</v>
      </c>
      <c r="AA322" s="159">
        <v>0</v>
      </c>
      <c r="AB322" s="160">
        <f t="shared" si="1924"/>
        <v>0</v>
      </c>
      <c r="AC322" s="159">
        <v>0</v>
      </c>
      <c r="AD322" s="159">
        <v>0</v>
      </c>
      <c r="AE322" s="160">
        <f t="shared" si="1925"/>
        <v>0</v>
      </c>
      <c r="AF322" s="159">
        <f t="shared" si="1926"/>
        <v>0</v>
      </c>
      <c r="AG322" s="159">
        <f t="shared" si="1827"/>
        <v>0</v>
      </c>
      <c r="AH322" s="160">
        <f t="shared" si="1927"/>
        <v>0</v>
      </c>
      <c r="AI322" s="159">
        <v>0</v>
      </c>
      <c r="AJ322" s="159">
        <v>0</v>
      </c>
      <c r="AK322" s="160">
        <f t="shared" si="1928"/>
        <v>0</v>
      </c>
      <c r="AL322" s="159">
        <v>0</v>
      </c>
      <c r="AM322" s="159">
        <v>0</v>
      </c>
      <c r="AN322" s="160">
        <f t="shared" si="1929"/>
        <v>0</v>
      </c>
      <c r="AO322" s="159">
        <f t="shared" si="1930"/>
        <v>0</v>
      </c>
      <c r="AP322" s="159">
        <f t="shared" si="1831"/>
        <v>0</v>
      </c>
      <c r="AQ322" s="160">
        <f t="shared" si="1931"/>
        <v>0</v>
      </c>
      <c r="AR322" s="159">
        <v>0</v>
      </c>
      <c r="AS322" s="159">
        <v>0</v>
      </c>
      <c r="AT322" s="160">
        <f t="shared" si="1932"/>
        <v>0</v>
      </c>
      <c r="AU322" s="159">
        <v>0</v>
      </c>
      <c r="AV322" s="159">
        <v>0</v>
      </c>
      <c r="AW322" s="160">
        <f t="shared" si="1933"/>
        <v>0</v>
      </c>
      <c r="AX322" s="159">
        <f t="shared" si="1934"/>
        <v>0</v>
      </c>
      <c r="AY322" s="159">
        <f t="shared" si="1835"/>
        <v>0</v>
      </c>
      <c r="AZ322" s="160">
        <f t="shared" si="1935"/>
        <v>0</v>
      </c>
      <c r="BA322" s="159">
        <v>0</v>
      </c>
      <c r="BB322" s="159">
        <v>0</v>
      </c>
      <c r="BC322" s="160">
        <f t="shared" si="1837"/>
        <v>0</v>
      </c>
      <c r="BD322" s="159">
        <v>0</v>
      </c>
      <c r="BE322" s="159">
        <v>0</v>
      </c>
      <c r="BF322" s="160">
        <f t="shared" si="1838"/>
        <v>0</v>
      </c>
      <c r="BG322" s="159">
        <f t="shared" si="1885"/>
        <v>0</v>
      </c>
      <c r="BH322" s="159">
        <f t="shared" si="1839"/>
        <v>0</v>
      </c>
      <c r="BI322" s="160">
        <f t="shared" si="1840"/>
        <v>0</v>
      </c>
      <c r="BJ322" s="159">
        <v>0</v>
      </c>
      <c r="BK322" s="159">
        <v>0</v>
      </c>
      <c r="BL322" s="160">
        <f t="shared" si="1841"/>
        <v>0</v>
      </c>
      <c r="BM322" s="159">
        <v>0</v>
      </c>
      <c r="BN322" s="159">
        <v>0</v>
      </c>
      <c r="BO322" s="160">
        <f t="shared" si="1842"/>
        <v>0</v>
      </c>
      <c r="BP322" s="159">
        <f t="shared" si="1886"/>
        <v>0</v>
      </c>
      <c r="BQ322" s="159">
        <f t="shared" si="1843"/>
        <v>0</v>
      </c>
      <c r="BR322" s="160">
        <f t="shared" si="1844"/>
        <v>0</v>
      </c>
      <c r="BS322" s="159">
        <v>0</v>
      </c>
      <c r="BT322" s="159">
        <v>0</v>
      </c>
      <c r="BU322" s="160">
        <f t="shared" si="1936"/>
        <v>0</v>
      </c>
      <c r="BV322" s="159">
        <v>0</v>
      </c>
      <c r="BW322" s="159">
        <v>0</v>
      </c>
      <c r="BX322" s="160">
        <f t="shared" si="1937"/>
        <v>0</v>
      </c>
      <c r="BY322" s="159">
        <f t="shared" si="1938"/>
        <v>0</v>
      </c>
      <c r="BZ322" s="159">
        <f t="shared" si="1939"/>
        <v>0</v>
      </c>
      <c r="CA322" s="160">
        <f t="shared" si="1940"/>
        <v>0</v>
      </c>
      <c r="CB322" s="159">
        <v>0</v>
      </c>
      <c r="CC322" s="159">
        <v>0</v>
      </c>
      <c r="CD322" s="160">
        <f t="shared" si="1849"/>
        <v>0</v>
      </c>
      <c r="CE322" s="159">
        <v>0</v>
      </c>
      <c r="CF322" s="159">
        <v>0</v>
      </c>
      <c r="CG322" s="160">
        <f t="shared" si="1850"/>
        <v>0</v>
      </c>
      <c r="CH322" s="159">
        <f t="shared" si="1892"/>
        <v>0</v>
      </c>
      <c r="CI322" s="159">
        <f t="shared" si="1851"/>
        <v>0</v>
      </c>
      <c r="CJ322" s="160">
        <f t="shared" si="1852"/>
        <v>0</v>
      </c>
      <c r="CK322" s="159">
        <v>0</v>
      </c>
      <c r="CL322" s="159">
        <v>0</v>
      </c>
      <c r="CM322" s="160">
        <f t="shared" si="1853"/>
        <v>0</v>
      </c>
      <c r="CN322" s="159">
        <v>0</v>
      </c>
      <c r="CO322" s="159">
        <v>0</v>
      </c>
      <c r="CP322" s="160">
        <f t="shared" si="1854"/>
        <v>0</v>
      </c>
      <c r="CQ322" s="159">
        <f t="shared" si="1893"/>
        <v>0</v>
      </c>
      <c r="CR322" s="159">
        <f t="shared" si="1855"/>
        <v>0</v>
      </c>
      <c r="CS322" s="160">
        <f t="shared" si="1856"/>
        <v>0</v>
      </c>
      <c r="CT322" s="225"/>
      <c r="CU322" s="226">
        <f t="shared" si="1941"/>
        <v>0</v>
      </c>
      <c r="CV322" s="227">
        <f t="shared" si="1942"/>
        <v>0</v>
      </c>
      <c r="CW322" s="225"/>
      <c r="CX322" s="228"/>
      <c r="CY322" s="229"/>
    </row>
    <row r="323" spans="1:103" ht="15.75" hidden="1" customHeight="1">
      <c r="A323" s="185"/>
      <c r="B323" s="156"/>
      <c r="C323" s="290"/>
      <c r="D323" s="158">
        <f t="shared" si="1908"/>
        <v>0</v>
      </c>
      <c r="E323" s="159">
        <f t="shared" si="1909"/>
        <v>0</v>
      </c>
      <c r="F323" s="160">
        <f t="shared" si="1910"/>
        <v>0</v>
      </c>
      <c r="G323" s="161"/>
      <c r="H323" s="159">
        <f t="shared" si="1911"/>
        <v>0</v>
      </c>
      <c r="I323" s="159">
        <f t="shared" si="1912"/>
        <v>0</v>
      </c>
      <c r="J323" s="160">
        <f t="shared" si="1913"/>
        <v>0</v>
      </c>
      <c r="K323" s="159">
        <f t="shared" si="1914"/>
        <v>0</v>
      </c>
      <c r="L323" s="291">
        <f t="shared" si="1915"/>
        <v>0</v>
      </c>
      <c r="M323" s="160">
        <f t="shared" si="1916"/>
        <v>0</v>
      </c>
      <c r="N323" s="159"/>
      <c r="O323" s="159"/>
      <c r="P323" s="160">
        <f t="shared" si="1917"/>
        <v>0</v>
      </c>
      <c r="Q323" s="291">
        <v>0</v>
      </c>
      <c r="R323" s="291">
        <v>0</v>
      </c>
      <c r="S323" s="160">
        <f t="shared" si="1822"/>
        <v>0</v>
      </c>
      <c r="T323" s="159">
        <f t="shared" si="1918"/>
        <v>0</v>
      </c>
      <c r="U323" s="159">
        <f t="shared" si="1919"/>
        <v>0</v>
      </c>
      <c r="V323" s="160">
        <f>T323*U323</f>
        <v>0</v>
      </c>
      <c r="W323" s="593">
        <f t="shared" si="1921"/>
        <v>0</v>
      </c>
      <c r="X323" s="593">
        <f>IFERROR(U323-R323,0)</f>
        <v>0</v>
      </c>
      <c r="Y323" s="593">
        <f t="shared" si="1923"/>
        <v>0</v>
      </c>
      <c r="Z323" s="159">
        <v>0</v>
      </c>
      <c r="AA323" s="159">
        <v>0</v>
      </c>
      <c r="AB323" s="160">
        <f t="shared" si="1924"/>
        <v>0</v>
      </c>
      <c r="AC323" s="159">
        <v>0</v>
      </c>
      <c r="AD323" s="159">
        <v>0</v>
      </c>
      <c r="AE323" s="160">
        <f t="shared" si="1925"/>
        <v>0</v>
      </c>
      <c r="AF323" s="159">
        <f t="shared" si="1926"/>
        <v>0</v>
      </c>
      <c r="AG323" s="159">
        <f t="shared" si="1827"/>
        <v>0</v>
      </c>
      <c r="AH323" s="160">
        <f t="shared" si="1927"/>
        <v>0</v>
      </c>
      <c r="AI323" s="159">
        <v>0</v>
      </c>
      <c r="AJ323" s="159">
        <v>0</v>
      </c>
      <c r="AK323" s="160">
        <f t="shared" si="1928"/>
        <v>0</v>
      </c>
      <c r="AL323" s="159">
        <v>0</v>
      </c>
      <c r="AM323" s="159">
        <v>0</v>
      </c>
      <c r="AN323" s="160">
        <f t="shared" si="1929"/>
        <v>0</v>
      </c>
      <c r="AO323" s="159">
        <f t="shared" si="1930"/>
        <v>0</v>
      </c>
      <c r="AP323" s="159">
        <f t="shared" si="1831"/>
        <v>0</v>
      </c>
      <c r="AQ323" s="160">
        <f t="shared" si="1931"/>
        <v>0</v>
      </c>
      <c r="AR323" s="159">
        <v>0</v>
      </c>
      <c r="AS323" s="159">
        <v>0</v>
      </c>
      <c r="AT323" s="160">
        <f t="shared" si="1932"/>
        <v>0</v>
      </c>
      <c r="AU323" s="159">
        <v>0</v>
      </c>
      <c r="AV323" s="159">
        <v>0</v>
      </c>
      <c r="AW323" s="160">
        <f t="shared" si="1933"/>
        <v>0</v>
      </c>
      <c r="AX323" s="159">
        <f t="shared" si="1934"/>
        <v>0</v>
      </c>
      <c r="AY323" s="159">
        <f t="shared" si="1835"/>
        <v>0</v>
      </c>
      <c r="AZ323" s="160">
        <f t="shared" si="1935"/>
        <v>0</v>
      </c>
      <c r="BA323" s="159">
        <v>0</v>
      </c>
      <c r="BB323" s="159">
        <v>0</v>
      </c>
      <c r="BC323" s="160">
        <f t="shared" si="1837"/>
        <v>0</v>
      </c>
      <c r="BD323" s="159">
        <v>0</v>
      </c>
      <c r="BE323" s="159">
        <v>0</v>
      </c>
      <c r="BF323" s="160">
        <f t="shared" si="1838"/>
        <v>0</v>
      </c>
      <c r="BG323" s="159">
        <f t="shared" si="1885"/>
        <v>0</v>
      </c>
      <c r="BH323" s="159">
        <f t="shared" si="1839"/>
        <v>0</v>
      </c>
      <c r="BI323" s="160">
        <f t="shared" si="1840"/>
        <v>0</v>
      </c>
      <c r="BJ323" s="159">
        <v>0</v>
      </c>
      <c r="BK323" s="159">
        <v>0</v>
      </c>
      <c r="BL323" s="160">
        <f t="shared" si="1841"/>
        <v>0</v>
      </c>
      <c r="BM323" s="159">
        <v>0</v>
      </c>
      <c r="BN323" s="159">
        <v>0</v>
      </c>
      <c r="BO323" s="160">
        <f t="shared" si="1842"/>
        <v>0</v>
      </c>
      <c r="BP323" s="159">
        <f t="shared" si="1886"/>
        <v>0</v>
      </c>
      <c r="BQ323" s="159">
        <f t="shared" si="1843"/>
        <v>0</v>
      </c>
      <c r="BR323" s="160">
        <f t="shared" si="1844"/>
        <v>0</v>
      </c>
      <c r="BS323" s="159">
        <v>0</v>
      </c>
      <c r="BT323" s="159">
        <v>0</v>
      </c>
      <c r="BU323" s="160">
        <f t="shared" si="1936"/>
        <v>0</v>
      </c>
      <c r="BV323" s="159">
        <v>0</v>
      </c>
      <c r="BW323" s="159">
        <v>0</v>
      </c>
      <c r="BX323" s="160">
        <f t="shared" si="1937"/>
        <v>0</v>
      </c>
      <c r="BY323" s="159">
        <f t="shared" si="1938"/>
        <v>0</v>
      </c>
      <c r="BZ323" s="159">
        <f t="shared" si="1939"/>
        <v>0</v>
      </c>
      <c r="CA323" s="160">
        <f t="shared" si="1940"/>
        <v>0</v>
      </c>
      <c r="CB323" s="159">
        <v>0</v>
      </c>
      <c r="CC323" s="159">
        <v>0</v>
      </c>
      <c r="CD323" s="160">
        <f t="shared" si="1849"/>
        <v>0</v>
      </c>
      <c r="CE323" s="159">
        <v>0</v>
      </c>
      <c r="CF323" s="159">
        <v>0</v>
      </c>
      <c r="CG323" s="160">
        <f t="shared" si="1850"/>
        <v>0</v>
      </c>
      <c r="CH323" s="159">
        <f t="shared" si="1892"/>
        <v>0</v>
      </c>
      <c r="CI323" s="159">
        <f t="shared" si="1851"/>
        <v>0</v>
      </c>
      <c r="CJ323" s="160">
        <f t="shared" si="1852"/>
        <v>0</v>
      </c>
      <c r="CK323" s="159">
        <v>0</v>
      </c>
      <c r="CL323" s="159">
        <v>0</v>
      </c>
      <c r="CM323" s="160">
        <f t="shared" si="1853"/>
        <v>0</v>
      </c>
      <c r="CN323" s="159">
        <v>0</v>
      </c>
      <c r="CO323" s="159">
        <v>0</v>
      </c>
      <c r="CP323" s="160">
        <f t="shared" si="1854"/>
        <v>0</v>
      </c>
      <c r="CQ323" s="159">
        <f t="shared" si="1893"/>
        <v>0</v>
      </c>
      <c r="CR323" s="159">
        <f t="shared" si="1855"/>
        <v>0</v>
      </c>
      <c r="CS323" s="160">
        <f t="shared" si="1856"/>
        <v>0</v>
      </c>
      <c r="CT323" s="225"/>
      <c r="CU323" s="226">
        <f t="shared" si="1941"/>
        <v>0</v>
      </c>
      <c r="CV323" s="227">
        <f t="shared" si="1942"/>
        <v>0</v>
      </c>
      <c r="CW323" s="225"/>
      <c r="CX323" s="228"/>
      <c r="CY323" s="229"/>
    </row>
    <row r="324" spans="1:103" ht="15.75" hidden="1" customHeight="1">
      <c r="A324" s="185"/>
      <c r="B324" s="156"/>
      <c r="C324" s="290"/>
      <c r="D324" s="158">
        <f t="shared" si="1908"/>
        <v>0</v>
      </c>
      <c r="E324" s="159">
        <f t="shared" si="1909"/>
        <v>0</v>
      </c>
      <c r="F324" s="160">
        <f t="shared" si="1910"/>
        <v>0</v>
      </c>
      <c r="G324" s="161"/>
      <c r="H324" s="159">
        <f t="shared" si="1911"/>
        <v>0</v>
      </c>
      <c r="I324" s="159">
        <f t="shared" si="1912"/>
        <v>0</v>
      </c>
      <c r="J324" s="160">
        <f t="shared" si="1913"/>
        <v>0</v>
      </c>
      <c r="K324" s="159">
        <f t="shared" si="1914"/>
        <v>0</v>
      </c>
      <c r="L324" s="291">
        <f t="shared" si="1915"/>
        <v>0</v>
      </c>
      <c r="M324" s="160">
        <f t="shared" si="1916"/>
        <v>0</v>
      </c>
      <c r="N324" s="159"/>
      <c r="O324" s="159"/>
      <c r="P324" s="160">
        <f t="shared" si="1917"/>
        <v>0</v>
      </c>
      <c r="Q324" s="291">
        <v>0</v>
      </c>
      <c r="R324" s="291">
        <v>0</v>
      </c>
      <c r="S324" s="160">
        <f t="shared" si="1822"/>
        <v>0</v>
      </c>
      <c r="T324" s="159">
        <f t="shared" si="1918"/>
        <v>0</v>
      </c>
      <c r="U324" s="159">
        <f t="shared" si="1919"/>
        <v>0</v>
      </c>
      <c r="V324" s="160">
        <f>T324*U324</f>
        <v>0</v>
      </c>
      <c r="W324" s="593">
        <f t="shared" si="1921"/>
        <v>0</v>
      </c>
      <c r="X324" s="593">
        <f>IFERROR(U324-R324,0)</f>
        <v>0</v>
      </c>
      <c r="Y324" s="593">
        <f t="shared" si="1923"/>
        <v>0</v>
      </c>
      <c r="Z324" s="159">
        <v>0</v>
      </c>
      <c r="AA324" s="159">
        <v>0</v>
      </c>
      <c r="AB324" s="160">
        <f t="shared" si="1924"/>
        <v>0</v>
      </c>
      <c r="AC324" s="159">
        <v>0</v>
      </c>
      <c r="AD324" s="159">
        <v>0</v>
      </c>
      <c r="AE324" s="160">
        <f t="shared" si="1925"/>
        <v>0</v>
      </c>
      <c r="AF324" s="159">
        <f t="shared" si="1926"/>
        <v>0</v>
      </c>
      <c r="AG324" s="159">
        <f t="shared" si="1827"/>
        <v>0</v>
      </c>
      <c r="AH324" s="160">
        <f t="shared" si="1927"/>
        <v>0</v>
      </c>
      <c r="AI324" s="159">
        <v>0</v>
      </c>
      <c r="AJ324" s="159">
        <v>0</v>
      </c>
      <c r="AK324" s="160">
        <f t="shared" si="1928"/>
        <v>0</v>
      </c>
      <c r="AL324" s="159">
        <v>0</v>
      </c>
      <c r="AM324" s="159">
        <v>0</v>
      </c>
      <c r="AN324" s="160">
        <f t="shared" si="1929"/>
        <v>0</v>
      </c>
      <c r="AO324" s="159">
        <f t="shared" si="1930"/>
        <v>0</v>
      </c>
      <c r="AP324" s="159">
        <f t="shared" si="1831"/>
        <v>0</v>
      </c>
      <c r="AQ324" s="160">
        <f t="shared" si="1931"/>
        <v>0</v>
      </c>
      <c r="AR324" s="159">
        <v>0</v>
      </c>
      <c r="AS324" s="159">
        <v>0</v>
      </c>
      <c r="AT324" s="160">
        <f t="shared" si="1932"/>
        <v>0</v>
      </c>
      <c r="AU324" s="159">
        <v>0</v>
      </c>
      <c r="AV324" s="159">
        <v>0</v>
      </c>
      <c r="AW324" s="160">
        <f t="shared" si="1933"/>
        <v>0</v>
      </c>
      <c r="AX324" s="159">
        <f t="shared" si="1934"/>
        <v>0</v>
      </c>
      <c r="AY324" s="159">
        <f t="shared" si="1835"/>
        <v>0</v>
      </c>
      <c r="AZ324" s="160">
        <f t="shared" si="1935"/>
        <v>0</v>
      </c>
      <c r="BA324" s="159">
        <v>0</v>
      </c>
      <c r="BB324" s="159">
        <v>0</v>
      </c>
      <c r="BC324" s="160">
        <f t="shared" si="1837"/>
        <v>0</v>
      </c>
      <c r="BD324" s="159">
        <v>0</v>
      </c>
      <c r="BE324" s="159">
        <v>0</v>
      </c>
      <c r="BF324" s="160">
        <f t="shared" si="1838"/>
        <v>0</v>
      </c>
      <c r="BG324" s="159">
        <f t="shared" si="1885"/>
        <v>0</v>
      </c>
      <c r="BH324" s="159">
        <f t="shared" si="1839"/>
        <v>0</v>
      </c>
      <c r="BI324" s="160">
        <f t="shared" si="1840"/>
        <v>0</v>
      </c>
      <c r="BJ324" s="159">
        <v>0</v>
      </c>
      <c r="BK324" s="159">
        <v>0</v>
      </c>
      <c r="BL324" s="160">
        <f t="shared" si="1841"/>
        <v>0</v>
      </c>
      <c r="BM324" s="159">
        <v>0</v>
      </c>
      <c r="BN324" s="159">
        <v>0</v>
      </c>
      <c r="BO324" s="160">
        <f t="shared" si="1842"/>
        <v>0</v>
      </c>
      <c r="BP324" s="159">
        <f t="shared" si="1886"/>
        <v>0</v>
      </c>
      <c r="BQ324" s="159">
        <f t="shared" si="1843"/>
        <v>0</v>
      </c>
      <c r="BR324" s="160">
        <f t="shared" si="1844"/>
        <v>0</v>
      </c>
      <c r="BS324" s="159">
        <v>0</v>
      </c>
      <c r="BT324" s="159">
        <v>0</v>
      </c>
      <c r="BU324" s="160">
        <f t="shared" si="1936"/>
        <v>0</v>
      </c>
      <c r="BV324" s="159">
        <v>0</v>
      </c>
      <c r="BW324" s="159">
        <v>0</v>
      </c>
      <c r="BX324" s="160">
        <f t="shared" si="1937"/>
        <v>0</v>
      </c>
      <c r="BY324" s="159">
        <f t="shared" si="1938"/>
        <v>0</v>
      </c>
      <c r="BZ324" s="159">
        <f t="shared" si="1939"/>
        <v>0</v>
      </c>
      <c r="CA324" s="160">
        <f t="shared" si="1940"/>
        <v>0</v>
      </c>
      <c r="CB324" s="159">
        <v>0</v>
      </c>
      <c r="CC324" s="159">
        <v>0</v>
      </c>
      <c r="CD324" s="160">
        <f t="shared" si="1849"/>
        <v>0</v>
      </c>
      <c r="CE324" s="159">
        <v>0</v>
      </c>
      <c r="CF324" s="159">
        <v>0</v>
      </c>
      <c r="CG324" s="160">
        <f t="shared" si="1850"/>
        <v>0</v>
      </c>
      <c r="CH324" s="159">
        <f t="shared" si="1892"/>
        <v>0</v>
      </c>
      <c r="CI324" s="159">
        <f t="shared" si="1851"/>
        <v>0</v>
      </c>
      <c r="CJ324" s="160">
        <f t="shared" si="1852"/>
        <v>0</v>
      </c>
      <c r="CK324" s="159">
        <v>0</v>
      </c>
      <c r="CL324" s="159">
        <v>0</v>
      </c>
      <c r="CM324" s="160">
        <f t="shared" si="1853"/>
        <v>0</v>
      </c>
      <c r="CN324" s="159">
        <v>0</v>
      </c>
      <c r="CO324" s="159">
        <v>0</v>
      </c>
      <c r="CP324" s="160">
        <f t="shared" si="1854"/>
        <v>0</v>
      </c>
      <c r="CQ324" s="159">
        <f t="shared" si="1893"/>
        <v>0</v>
      </c>
      <c r="CR324" s="159">
        <f t="shared" si="1855"/>
        <v>0</v>
      </c>
      <c r="CS324" s="160">
        <f t="shared" si="1856"/>
        <v>0</v>
      </c>
      <c r="CT324" s="230"/>
      <c r="CU324" s="226">
        <f t="shared" si="1941"/>
        <v>0</v>
      </c>
      <c r="CV324" s="227">
        <f t="shared" si="1942"/>
        <v>0</v>
      </c>
      <c r="CW324" s="230"/>
      <c r="CX324" s="228"/>
      <c r="CY324" s="229"/>
    </row>
    <row r="325" spans="1:103" ht="15.75" hidden="1" customHeight="1">
      <c r="A325" s="185"/>
      <c r="B325" s="156"/>
      <c r="C325" s="290"/>
      <c r="D325" s="158">
        <f t="shared" ref="D325:D327" si="1943">N325+Z325+AI325+AR325+BS325</f>
        <v>0</v>
      </c>
      <c r="E325" s="159">
        <f t="shared" ref="E325:E327" si="1944">IFERROR(F325/D325,)</f>
        <v>0</v>
      </c>
      <c r="F325" s="160">
        <f t="shared" ref="F325:F327" si="1945">P325+AB325+AK325+AT325+BU325</f>
        <v>0</v>
      </c>
      <c r="G325" s="161"/>
      <c r="H325" s="159">
        <f t="shared" ref="H325:H327" si="1946">Q325+AC325+AL325+AU325+BV325</f>
        <v>0</v>
      </c>
      <c r="I325" s="159">
        <f t="shared" ref="I325:I327" si="1947">IFERROR(J325/H325,)</f>
        <v>0</v>
      </c>
      <c r="J325" s="160">
        <f t="shared" ref="J325:J327" si="1948">S325+AE325+AN325+AW325+BX325</f>
        <v>0</v>
      </c>
      <c r="K325" s="159">
        <f t="shared" ref="K325:K327" si="1949">T325+AF325+AO325+AX325+BY325</f>
        <v>0</v>
      </c>
      <c r="L325" s="291">
        <f t="shared" ref="L325:L327" si="1950">IFERROR(M325/K325,)</f>
        <v>0</v>
      </c>
      <c r="M325" s="160">
        <f t="shared" ref="M325:M327" si="1951">V325+AH325+AQ325+AZ325+CA325</f>
        <v>0</v>
      </c>
      <c r="N325" s="159"/>
      <c r="O325" s="159"/>
      <c r="P325" s="160">
        <f t="shared" ref="P325:P327" si="1952">N325*O325</f>
        <v>0</v>
      </c>
      <c r="Q325" s="291">
        <v>0</v>
      </c>
      <c r="R325" s="291">
        <v>0</v>
      </c>
      <c r="S325" s="160">
        <f t="shared" si="1822"/>
        <v>0</v>
      </c>
      <c r="T325" s="159">
        <f t="shared" ref="T325:T327" si="1953">Q325</f>
        <v>0</v>
      </c>
      <c r="U325" s="159">
        <f t="shared" si="1919"/>
        <v>0</v>
      </c>
      <c r="V325" s="160">
        <f>T325*U325</f>
        <v>0</v>
      </c>
      <c r="W325" s="593">
        <f t="shared" ref="W325:W327" si="1954">IFERROR(T325-Q325,0)</f>
        <v>0</v>
      </c>
      <c r="X325" s="593">
        <f>IFERROR(U325-R325,0)</f>
        <v>0</v>
      </c>
      <c r="Y325" s="593">
        <f t="shared" ref="Y325:Y327" si="1955">IFERROR(V325-S325,0)</f>
        <v>0</v>
      </c>
      <c r="Z325" s="159">
        <v>0</v>
      </c>
      <c r="AA325" s="159">
        <v>0</v>
      </c>
      <c r="AB325" s="160">
        <f t="shared" ref="AB325:AB327" si="1956">Z325*AA325</f>
        <v>0</v>
      </c>
      <c r="AC325" s="159">
        <v>0</v>
      </c>
      <c r="AD325" s="159">
        <v>0</v>
      </c>
      <c r="AE325" s="160">
        <f t="shared" ref="AE325:AE327" si="1957">AC325*AD325</f>
        <v>0</v>
      </c>
      <c r="AF325" s="159">
        <f t="shared" ref="AF325:AF327" si="1958">AC325</f>
        <v>0</v>
      </c>
      <c r="AG325" s="159">
        <f t="shared" si="1827"/>
        <v>0</v>
      </c>
      <c r="AH325" s="160">
        <f t="shared" ref="AH325:AH327" si="1959">AF325*AG325</f>
        <v>0</v>
      </c>
      <c r="AI325" s="159">
        <v>0</v>
      </c>
      <c r="AJ325" s="159">
        <v>0</v>
      </c>
      <c r="AK325" s="160">
        <f t="shared" ref="AK325:AK327" si="1960">AI325*AJ325</f>
        <v>0</v>
      </c>
      <c r="AL325" s="159">
        <v>0</v>
      </c>
      <c r="AM325" s="159">
        <v>0</v>
      </c>
      <c r="AN325" s="160">
        <f t="shared" ref="AN325:AN327" si="1961">AL325*AM325</f>
        <v>0</v>
      </c>
      <c r="AO325" s="159">
        <f t="shared" ref="AO325:AO327" si="1962">AL325</f>
        <v>0</v>
      </c>
      <c r="AP325" s="159">
        <f t="shared" si="1831"/>
        <v>0</v>
      </c>
      <c r="AQ325" s="160">
        <f t="shared" ref="AQ325:AQ327" si="1963">AO325*AP325</f>
        <v>0</v>
      </c>
      <c r="AR325" s="159">
        <v>0</v>
      </c>
      <c r="AS325" s="159">
        <v>0</v>
      </c>
      <c r="AT325" s="160">
        <f t="shared" ref="AT325:AT327" si="1964">AR325*AS325</f>
        <v>0</v>
      </c>
      <c r="AU325" s="159">
        <v>0</v>
      </c>
      <c r="AV325" s="159">
        <v>0</v>
      </c>
      <c r="AW325" s="160">
        <f t="shared" ref="AW325:AW327" si="1965">AU325*AV325</f>
        <v>0</v>
      </c>
      <c r="AX325" s="159">
        <f t="shared" ref="AX325:AX327" si="1966">AU325</f>
        <v>0</v>
      </c>
      <c r="AY325" s="159">
        <f t="shared" si="1835"/>
        <v>0</v>
      </c>
      <c r="AZ325" s="160">
        <f t="shared" ref="AZ325:AZ327" si="1967">AX325*AY325</f>
        <v>0</v>
      </c>
      <c r="BA325" s="159">
        <v>0</v>
      </c>
      <c r="BB325" s="159">
        <v>0</v>
      </c>
      <c r="BC325" s="160">
        <f t="shared" si="1837"/>
        <v>0</v>
      </c>
      <c r="BD325" s="159">
        <v>0</v>
      </c>
      <c r="BE325" s="159">
        <v>0</v>
      </c>
      <c r="BF325" s="160">
        <f t="shared" si="1838"/>
        <v>0</v>
      </c>
      <c r="BG325" s="159">
        <f t="shared" si="1885"/>
        <v>0</v>
      </c>
      <c r="BH325" s="159">
        <f t="shared" si="1839"/>
        <v>0</v>
      </c>
      <c r="BI325" s="160">
        <f t="shared" si="1840"/>
        <v>0</v>
      </c>
      <c r="BJ325" s="159">
        <v>0</v>
      </c>
      <c r="BK325" s="159">
        <v>0</v>
      </c>
      <c r="BL325" s="160">
        <f t="shared" si="1841"/>
        <v>0</v>
      </c>
      <c r="BM325" s="159">
        <v>0</v>
      </c>
      <c r="BN325" s="159">
        <v>0</v>
      </c>
      <c r="BO325" s="160">
        <f t="shared" si="1842"/>
        <v>0</v>
      </c>
      <c r="BP325" s="159">
        <f t="shared" si="1886"/>
        <v>0</v>
      </c>
      <c r="BQ325" s="159">
        <f t="shared" si="1843"/>
        <v>0</v>
      </c>
      <c r="BR325" s="160">
        <f t="shared" si="1844"/>
        <v>0</v>
      </c>
      <c r="BS325" s="159">
        <v>0</v>
      </c>
      <c r="BT325" s="159">
        <v>0</v>
      </c>
      <c r="BU325" s="160">
        <f t="shared" ref="BU325:BU327" si="1968">BS325*BT325</f>
        <v>0</v>
      </c>
      <c r="BV325" s="159">
        <v>0</v>
      </c>
      <c r="BW325" s="159">
        <v>0</v>
      </c>
      <c r="BX325" s="160">
        <f t="shared" ref="BX325:BX327" si="1969">BV325*BW325</f>
        <v>0</v>
      </c>
      <c r="BY325" s="159">
        <f t="shared" ref="BY325:BY327" si="1970">BV325</f>
        <v>0</v>
      </c>
      <c r="BZ325" s="159">
        <f t="shared" ref="BZ325:BZ327" si="1971">BW325</f>
        <v>0</v>
      </c>
      <c r="CA325" s="160">
        <f t="shared" ref="CA325:CA327" si="1972">BY325*BZ325</f>
        <v>0</v>
      </c>
      <c r="CB325" s="159">
        <v>0</v>
      </c>
      <c r="CC325" s="159">
        <v>0</v>
      </c>
      <c r="CD325" s="160">
        <f t="shared" si="1849"/>
        <v>0</v>
      </c>
      <c r="CE325" s="159">
        <v>0</v>
      </c>
      <c r="CF325" s="159">
        <v>0</v>
      </c>
      <c r="CG325" s="160">
        <f t="shared" si="1850"/>
        <v>0</v>
      </c>
      <c r="CH325" s="159">
        <f t="shared" si="1892"/>
        <v>0</v>
      </c>
      <c r="CI325" s="159">
        <f t="shared" si="1851"/>
        <v>0</v>
      </c>
      <c r="CJ325" s="160">
        <f t="shared" si="1852"/>
        <v>0</v>
      </c>
      <c r="CK325" s="159">
        <v>0</v>
      </c>
      <c r="CL325" s="159">
        <v>0</v>
      </c>
      <c r="CM325" s="160">
        <f t="shared" si="1853"/>
        <v>0</v>
      </c>
      <c r="CN325" s="159">
        <v>0</v>
      </c>
      <c r="CO325" s="159">
        <v>0</v>
      </c>
      <c r="CP325" s="160">
        <f t="shared" si="1854"/>
        <v>0</v>
      </c>
      <c r="CQ325" s="159">
        <f t="shared" si="1893"/>
        <v>0</v>
      </c>
      <c r="CR325" s="159">
        <f t="shared" si="1855"/>
        <v>0</v>
      </c>
      <c r="CS325" s="160">
        <f t="shared" si="1856"/>
        <v>0</v>
      </c>
      <c r="CT325" s="230"/>
      <c r="CU325" s="226">
        <f t="shared" ref="CU325:CU327" si="1973">K325-H325</f>
        <v>0</v>
      </c>
      <c r="CV325" s="227">
        <f t="shared" ref="CV325:CV327" si="1974">L325-I325</f>
        <v>0</v>
      </c>
      <c r="CW325" s="230"/>
      <c r="CX325" s="228"/>
      <c r="CY325" s="229"/>
    </row>
    <row r="326" spans="1:103" ht="15.75" hidden="1" customHeight="1">
      <c r="A326" s="185"/>
      <c r="B326" s="156"/>
      <c r="C326" s="290"/>
      <c r="D326" s="158">
        <f>N326+Z326+AI326+AR326+BS326</f>
        <v>0</v>
      </c>
      <c r="E326" s="159">
        <f>IFERROR(F326/D326,)</f>
        <v>0</v>
      </c>
      <c r="F326" s="160">
        <f>P326+AB326+AK326+AT326+BU326</f>
        <v>0</v>
      </c>
      <c r="G326" s="161"/>
      <c r="H326" s="159">
        <f>Q326+AC326+AL326+AU326+BV326</f>
        <v>0</v>
      </c>
      <c r="I326" s="159">
        <f>IFERROR(J326/H326,)</f>
        <v>0</v>
      </c>
      <c r="J326" s="160">
        <f>S326+AE326+AN326+AW326+BX326</f>
        <v>0</v>
      </c>
      <c r="K326" s="159">
        <f>T326+AF326+AO326+AX326+BY326</f>
        <v>0</v>
      </c>
      <c r="L326" s="291">
        <f>IFERROR(M326/K326,)</f>
        <v>0</v>
      </c>
      <c r="M326" s="160">
        <f>V326+AH326+AQ326+AZ326+CA326</f>
        <v>0</v>
      </c>
      <c r="N326" s="159"/>
      <c r="O326" s="159"/>
      <c r="P326" s="160">
        <f>N326*O326</f>
        <v>0</v>
      </c>
      <c r="Q326" s="291">
        <v>0</v>
      </c>
      <c r="R326" s="291">
        <v>0</v>
      </c>
      <c r="S326" s="160">
        <f>Q326*R326</f>
        <v>0</v>
      </c>
      <c r="T326" s="159">
        <f>Q326</f>
        <v>0</v>
      </c>
      <c r="U326" s="159">
        <f t="shared" si="1919"/>
        <v>0</v>
      </c>
      <c r="V326" s="160">
        <f>T326*U326</f>
        <v>0</v>
      </c>
      <c r="W326" s="593">
        <f>IFERROR(T326-Q326,0)</f>
        <v>0</v>
      </c>
      <c r="X326" s="593">
        <f>IFERROR(U326-R326,0)</f>
        <v>0</v>
      </c>
      <c r="Y326" s="593">
        <f>IFERROR(V326-S326,0)</f>
        <v>0</v>
      </c>
      <c r="Z326" s="159">
        <v>0</v>
      </c>
      <c r="AA326" s="159">
        <v>0</v>
      </c>
      <c r="AB326" s="160">
        <f>Z326*AA326</f>
        <v>0</v>
      </c>
      <c r="AC326" s="159">
        <v>0</v>
      </c>
      <c r="AD326" s="159">
        <v>0</v>
      </c>
      <c r="AE326" s="160">
        <f>AC326*AD326</f>
        <v>0</v>
      </c>
      <c r="AF326" s="159">
        <f>AC326</f>
        <v>0</v>
      </c>
      <c r="AG326" s="159">
        <f t="shared" si="1827"/>
        <v>0</v>
      </c>
      <c r="AH326" s="160">
        <f>AF326*AG326</f>
        <v>0</v>
      </c>
      <c r="AI326" s="159">
        <v>0</v>
      </c>
      <c r="AJ326" s="159">
        <v>0</v>
      </c>
      <c r="AK326" s="160">
        <f>AI326*AJ326</f>
        <v>0</v>
      </c>
      <c r="AL326" s="159">
        <v>0</v>
      </c>
      <c r="AM326" s="159">
        <v>0</v>
      </c>
      <c r="AN326" s="160">
        <f>AL326*AM326</f>
        <v>0</v>
      </c>
      <c r="AO326" s="159">
        <f>AL326</f>
        <v>0</v>
      </c>
      <c r="AP326" s="159">
        <f t="shared" si="1831"/>
        <v>0</v>
      </c>
      <c r="AQ326" s="160">
        <f>AO326*AP326</f>
        <v>0</v>
      </c>
      <c r="AR326" s="159">
        <v>0</v>
      </c>
      <c r="AS326" s="159">
        <v>0</v>
      </c>
      <c r="AT326" s="160">
        <f>AR326*AS326</f>
        <v>0</v>
      </c>
      <c r="AU326" s="159">
        <v>0</v>
      </c>
      <c r="AV326" s="159">
        <v>0</v>
      </c>
      <c r="AW326" s="160">
        <f>AU326*AV326</f>
        <v>0</v>
      </c>
      <c r="AX326" s="159">
        <f>AU326</f>
        <v>0</v>
      </c>
      <c r="AY326" s="159">
        <f t="shared" si="1835"/>
        <v>0</v>
      </c>
      <c r="AZ326" s="160">
        <f>AX326*AY326</f>
        <v>0</v>
      </c>
      <c r="BA326" s="159">
        <v>0</v>
      </c>
      <c r="BB326" s="159">
        <v>0</v>
      </c>
      <c r="BC326" s="160">
        <f>BA326*BB326</f>
        <v>0</v>
      </c>
      <c r="BD326" s="159">
        <v>0</v>
      </c>
      <c r="BE326" s="159">
        <v>0</v>
      </c>
      <c r="BF326" s="160">
        <f>BD326*BE326</f>
        <v>0</v>
      </c>
      <c r="BG326" s="159">
        <f>BD326</f>
        <v>0</v>
      </c>
      <c r="BH326" s="159">
        <f>BE326</f>
        <v>0</v>
      </c>
      <c r="BI326" s="160">
        <f>BG326*BH326</f>
        <v>0</v>
      </c>
      <c r="BJ326" s="159">
        <v>0</v>
      </c>
      <c r="BK326" s="159">
        <v>0</v>
      </c>
      <c r="BL326" s="160">
        <f>BJ326*BK326</f>
        <v>0</v>
      </c>
      <c r="BM326" s="159">
        <v>0</v>
      </c>
      <c r="BN326" s="159">
        <v>0</v>
      </c>
      <c r="BO326" s="160">
        <f>BM326*BN326</f>
        <v>0</v>
      </c>
      <c r="BP326" s="159">
        <f>BM326</f>
        <v>0</v>
      </c>
      <c r="BQ326" s="159">
        <f t="shared" si="1843"/>
        <v>0</v>
      </c>
      <c r="BR326" s="160">
        <f>BP326*BQ326</f>
        <v>0</v>
      </c>
      <c r="BS326" s="159">
        <v>0</v>
      </c>
      <c r="BT326" s="159">
        <v>0</v>
      </c>
      <c r="BU326" s="160">
        <f>BS326*BT326</f>
        <v>0</v>
      </c>
      <c r="BV326" s="159">
        <v>0</v>
      </c>
      <c r="BW326" s="159">
        <v>0</v>
      </c>
      <c r="BX326" s="160">
        <f>BV326*BW326</f>
        <v>0</v>
      </c>
      <c r="BY326" s="159">
        <f>BV326</f>
        <v>0</v>
      </c>
      <c r="BZ326" s="159">
        <f>BW326</f>
        <v>0</v>
      </c>
      <c r="CA326" s="160">
        <f>BY326*BZ326</f>
        <v>0</v>
      </c>
      <c r="CB326" s="159">
        <v>0</v>
      </c>
      <c r="CC326" s="159">
        <v>0</v>
      </c>
      <c r="CD326" s="160">
        <f>CB326*CC326</f>
        <v>0</v>
      </c>
      <c r="CE326" s="159">
        <v>0</v>
      </c>
      <c r="CF326" s="159">
        <v>0</v>
      </c>
      <c r="CG326" s="160">
        <f>CE326*CF326</f>
        <v>0</v>
      </c>
      <c r="CH326" s="159">
        <f>CE326</f>
        <v>0</v>
      </c>
      <c r="CI326" s="159">
        <f>CF326</f>
        <v>0</v>
      </c>
      <c r="CJ326" s="160">
        <f>CH326*CI326</f>
        <v>0</v>
      </c>
      <c r="CK326" s="159">
        <v>0</v>
      </c>
      <c r="CL326" s="159">
        <v>0</v>
      </c>
      <c r="CM326" s="160">
        <f>CK326*CL326</f>
        <v>0</v>
      </c>
      <c r="CN326" s="159">
        <v>0</v>
      </c>
      <c r="CO326" s="159">
        <v>0</v>
      </c>
      <c r="CP326" s="160">
        <f>CN326*CO326</f>
        <v>0</v>
      </c>
      <c r="CQ326" s="159">
        <f>CN326</f>
        <v>0</v>
      </c>
      <c r="CR326" s="159">
        <f>CO326</f>
        <v>0</v>
      </c>
      <c r="CS326" s="160">
        <f>CQ326*CR326</f>
        <v>0</v>
      </c>
      <c r="CT326" s="225"/>
      <c r="CU326" s="226">
        <f>K326-H326</f>
        <v>0</v>
      </c>
      <c r="CV326" s="227">
        <f>L326-I326</f>
        <v>0</v>
      </c>
      <c r="CW326" s="225"/>
      <c r="CX326" s="228"/>
      <c r="CY326" s="229"/>
    </row>
    <row r="327" spans="1:103" ht="15.75" hidden="1" customHeight="1">
      <c r="A327" s="185"/>
      <c r="B327" s="156"/>
      <c r="C327" s="290"/>
      <c r="D327" s="158">
        <f t="shared" si="1943"/>
        <v>0</v>
      </c>
      <c r="E327" s="159">
        <f t="shared" si="1944"/>
        <v>0</v>
      </c>
      <c r="F327" s="160">
        <f t="shared" si="1945"/>
        <v>0</v>
      </c>
      <c r="G327" s="161"/>
      <c r="H327" s="159">
        <f t="shared" si="1946"/>
        <v>0</v>
      </c>
      <c r="I327" s="159">
        <f t="shared" si="1947"/>
        <v>0</v>
      </c>
      <c r="J327" s="160">
        <f t="shared" si="1948"/>
        <v>0</v>
      </c>
      <c r="K327" s="159">
        <f t="shared" si="1949"/>
        <v>0</v>
      </c>
      <c r="L327" s="291">
        <f t="shared" si="1950"/>
        <v>0</v>
      </c>
      <c r="M327" s="160">
        <f t="shared" si="1951"/>
        <v>0</v>
      </c>
      <c r="N327" s="159">
        <v>0</v>
      </c>
      <c r="O327" s="159">
        <v>0</v>
      </c>
      <c r="P327" s="160">
        <f t="shared" si="1952"/>
        <v>0</v>
      </c>
      <c r="Q327" s="291">
        <v>0</v>
      </c>
      <c r="R327" s="291">
        <v>0</v>
      </c>
      <c r="S327" s="160">
        <f t="shared" ref="S327:S328" si="1975">Q327*R327</f>
        <v>0</v>
      </c>
      <c r="T327" s="159">
        <f t="shared" si="1953"/>
        <v>0</v>
      </c>
      <c r="U327" s="159">
        <f t="shared" ref="U327" si="1976">R327</f>
        <v>0</v>
      </c>
      <c r="V327" s="160">
        <f t="shared" ref="V327" si="1977">T327*U327</f>
        <v>0</v>
      </c>
      <c r="W327" s="593">
        <f t="shared" si="1954"/>
        <v>0</v>
      </c>
      <c r="X327" s="593">
        <f t="shared" ref="X327" si="1978">IFERROR(U327-R327,0)</f>
        <v>0</v>
      </c>
      <c r="Y327" s="593">
        <f t="shared" si="1955"/>
        <v>0</v>
      </c>
      <c r="Z327" s="159">
        <v>0</v>
      </c>
      <c r="AA327" s="159">
        <v>0</v>
      </c>
      <c r="AB327" s="160">
        <f t="shared" si="1956"/>
        <v>0</v>
      </c>
      <c r="AC327" s="159">
        <v>0</v>
      </c>
      <c r="AD327" s="159">
        <v>0</v>
      </c>
      <c r="AE327" s="160">
        <f t="shared" si="1957"/>
        <v>0</v>
      </c>
      <c r="AF327" s="159">
        <f t="shared" si="1958"/>
        <v>0</v>
      </c>
      <c r="AG327" s="159">
        <f t="shared" si="1827"/>
        <v>0</v>
      </c>
      <c r="AH327" s="160">
        <f t="shared" si="1959"/>
        <v>0</v>
      </c>
      <c r="AI327" s="159">
        <v>0</v>
      </c>
      <c r="AJ327" s="159">
        <v>0</v>
      </c>
      <c r="AK327" s="160">
        <f t="shared" si="1960"/>
        <v>0</v>
      </c>
      <c r="AL327" s="159">
        <v>0</v>
      </c>
      <c r="AM327" s="159">
        <v>0</v>
      </c>
      <c r="AN327" s="160">
        <f t="shared" si="1961"/>
        <v>0</v>
      </c>
      <c r="AO327" s="159">
        <f t="shared" si="1962"/>
        <v>0</v>
      </c>
      <c r="AP327" s="159">
        <f t="shared" si="1831"/>
        <v>0</v>
      </c>
      <c r="AQ327" s="160">
        <f t="shared" si="1963"/>
        <v>0</v>
      </c>
      <c r="AR327" s="159">
        <v>0</v>
      </c>
      <c r="AS327" s="159">
        <v>0</v>
      </c>
      <c r="AT327" s="160">
        <f t="shared" si="1964"/>
        <v>0</v>
      </c>
      <c r="AU327" s="159">
        <v>0</v>
      </c>
      <c r="AV327" s="159">
        <v>0</v>
      </c>
      <c r="AW327" s="160">
        <f t="shared" si="1965"/>
        <v>0</v>
      </c>
      <c r="AX327" s="159">
        <f t="shared" si="1966"/>
        <v>0</v>
      </c>
      <c r="AY327" s="159">
        <f t="shared" si="1835"/>
        <v>0</v>
      </c>
      <c r="AZ327" s="160">
        <f t="shared" si="1967"/>
        <v>0</v>
      </c>
      <c r="BA327" s="159">
        <v>0</v>
      </c>
      <c r="BB327" s="159">
        <v>0</v>
      </c>
      <c r="BC327" s="160">
        <f t="shared" ref="BC327:BC328" si="1979">BA327*BB327</f>
        <v>0</v>
      </c>
      <c r="BD327" s="159">
        <v>0</v>
      </c>
      <c r="BE327" s="159">
        <v>0</v>
      </c>
      <c r="BF327" s="160">
        <f t="shared" ref="BF327:BF328" si="1980">BD327*BE327</f>
        <v>0</v>
      </c>
      <c r="BG327" s="159">
        <f t="shared" ref="BG327:BG328" si="1981">BD327</f>
        <v>0</v>
      </c>
      <c r="BH327" s="159">
        <f t="shared" ref="BH327:BH328" si="1982">BE327</f>
        <v>0</v>
      </c>
      <c r="BI327" s="160">
        <f t="shared" ref="BI327:BI328" si="1983">BG327*BH327</f>
        <v>0</v>
      </c>
      <c r="BJ327" s="159">
        <v>0</v>
      </c>
      <c r="BK327" s="159">
        <v>0</v>
      </c>
      <c r="BL327" s="160">
        <f t="shared" ref="BL327:BL328" si="1984">BJ327*BK327</f>
        <v>0</v>
      </c>
      <c r="BM327" s="159">
        <v>0</v>
      </c>
      <c r="BN327" s="159">
        <v>0</v>
      </c>
      <c r="BO327" s="160">
        <f t="shared" ref="BO327:BO328" si="1985">BM327*BN327</f>
        <v>0</v>
      </c>
      <c r="BP327" s="159">
        <f t="shared" ref="BP327:BP328" si="1986">BM327</f>
        <v>0</v>
      </c>
      <c r="BQ327" s="159">
        <f t="shared" si="1843"/>
        <v>0</v>
      </c>
      <c r="BR327" s="160">
        <f t="shared" ref="BR327:BR328" si="1987">BP327*BQ327</f>
        <v>0</v>
      </c>
      <c r="BS327" s="159">
        <v>0</v>
      </c>
      <c r="BT327" s="159">
        <v>0</v>
      </c>
      <c r="BU327" s="160">
        <f t="shared" si="1968"/>
        <v>0</v>
      </c>
      <c r="BV327" s="159">
        <v>0</v>
      </c>
      <c r="BW327" s="159">
        <v>0</v>
      </c>
      <c r="BX327" s="160">
        <f t="shared" si="1969"/>
        <v>0</v>
      </c>
      <c r="BY327" s="159">
        <f t="shared" si="1970"/>
        <v>0</v>
      </c>
      <c r="BZ327" s="159">
        <f t="shared" si="1971"/>
        <v>0</v>
      </c>
      <c r="CA327" s="160">
        <f t="shared" si="1972"/>
        <v>0</v>
      </c>
      <c r="CB327" s="159">
        <v>0</v>
      </c>
      <c r="CC327" s="159">
        <v>0</v>
      </c>
      <c r="CD327" s="160">
        <f t="shared" ref="CD327:CD328" si="1988">CB327*CC327</f>
        <v>0</v>
      </c>
      <c r="CE327" s="159">
        <v>0</v>
      </c>
      <c r="CF327" s="159">
        <v>0</v>
      </c>
      <c r="CG327" s="160">
        <f t="shared" ref="CG327:CG328" si="1989">CE327*CF327</f>
        <v>0</v>
      </c>
      <c r="CH327" s="159">
        <f t="shared" ref="CH327:CH328" si="1990">CE327</f>
        <v>0</v>
      </c>
      <c r="CI327" s="159">
        <f t="shared" ref="CI327:CI328" si="1991">CF327</f>
        <v>0</v>
      </c>
      <c r="CJ327" s="160">
        <f t="shared" ref="CJ327:CJ328" si="1992">CH327*CI327</f>
        <v>0</v>
      </c>
      <c r="CK327" s="159">
        <v>0</v>
      </c>
      <c r="CL327" s="159">
        <v>0</v>
      </c>
      <c r="CM327" s="160">
        <f t="shared" ref="CM327:CM328" si="1993">CK327*CL327</f>
        <v>0</v>
      </c>
      <c r="CN327" s="159">
        <v>0</v>
      </c>
      <c r="CO327" s="159">
        <v>0</v>
      </c>
      <c r="CP327" s="160">
        <f t="shared" ref="CP327:CP328" si="1994">CN327*CO327</f>
        <v>0</v>
      </c>
      <c r="CQ327" s="159">
        <f t="shared" ref="CQ327:CQ328" si="1995">CN327</f>
        <v>0</v>
      </c>
      <c r="CR327" s="159">
        <f t="shared" ref="CR327:CR328" si="1996">CO327</f>
        <v>0</v>
      </c>
      <c r="CS327" s="160">
        <f t="shared" ref="CS327:CS328" si="1997">CQ327*CR327</f>
        <v>0</v>
      </c>
      <c r="CT327" s="225"/>
      <c r="CU327" s="226">
        <f t="shared" si="1973"/>
        <v>0</v>
      </c>
      <c r="CV327" s="227">
        <f t="shared" si="1974"/>
        <v>0</v>
      </c>
      <c r="CW327" s="225"/>
      <c r="CX327" s="228"/>
      <c r="CY327" s="229"/>
    </row>
    <row r="328" spans="1:103" ht="15.75" customHeight="1" thickBot="1">
      <c r="A328" s="138"/>
      <c r="B328" s="162"/>
      <c r="C328" s="163"/>
      <c r="D328" s="164">
        <f t="shared" si="1817"/>
        <v>0</v>
      </c>
      <c r="E328" s="165">
        <f t="shared" si="1897"/>
        <v>0</v>
      </c>
      <c r="F328" s="166">
        <f t="shared" si="1898"/>
        <v>0</v>
      </c>
      <c r="G328" s="167"/>
      <c r="H328" s="165">
        <f t="shared" si="1899"/>
        <v>0</v>
      </c>
      <c r="I328" s="165">
        <f t="shared" si="1900"/>
        <v>0</v>
      </c>
      <c r="J328" s="166">
        <f t="shared" si="1818"/>
        <v>0</v>
      </c>
      <c r="K328" s="165">
        <f t="shared" si="1819"/>
        <v>0</v>
      </c>
      <c r="L328" s="820">
        <f t="shared" si="1901"/>
        <v>0</v>
      </c>
      <c r="M328" s="166">
        <f t="shared" si="1820"/>
        <v>0</v>
      </c>
      <c r="N328" s="164">
        <v>0</v>
      </c>
      <c r="O328" s="165">
        <v>0</v>
      </c>
      <c r="P328" s="166">
        <f t="shared" si="1821"/>
        <v>0</v>
      </c>
      <c r="Q328" s="788">
        <v>0</v>
      </c>
      <c r="R328" s="789">
        <v>0</v>
      </c>
      <c r="S328" s="166">
        <f t="shared" si="1975"/>
        <v>0</v>
      </c>
      <c r="T328" s="200">
        <f t="shared" si="1902"/>
        <v>0</v>
      </c>
      <c r="U328" s="200">
        <f t="shared" si="1823"/>
        <v>0</v>
      </c>
      <c r="V328" s="201">
        <f t="shared" si="1824"/>
        <v>0</v>
      </c>
      <c r="W328" s="593">
        <f t="shared" si="1706"/>
        <v>0</v>
      </c>
      <c r="X328" s="593">
        <f t="shared" si="1707"/>
        <v>0</v>
      </c>
      <c r="Y328" s="593">
        <f t="shared" si="1708"/>
        <v>0</v>
      </c>
      <c r="Z328" s="164">
        <v>0</v>
      </c>
      <c r="AA328" s="165">
        <v>0</v>
      </c>
      <c r="AB328" s="166">
        <f t="shared" si="1825"/>
        <v>0</v>
      </c>
      <c r="AC328" s="198">
        <v>0</v>
      </c>
      <c r="AD328" s="199">
        <v>0</v>
      </c>
      <c r="AE328" s="166">
        <f t="shared" si="1826"/>
        <v>0</v>
      </c>
      <c r="AF328" s="200">
        <f t="shared" si="1903"/>
        <v>0</v>
      </c>
      <c r="AG328" s="200">
        <f t="shared" si="1827"/>
        <v>0</v>
      </c>
      <c r="AH328" s="201">
        <f t="shared" si="1828"/>
        <v>0</v>
      </c>
      <c r="AI328" s="164">
        <v>0</v>
      </c>
      <c r="AJ328" s="165">
        <v>0</v>
      </c>
      <c r="AK328" s="166">
        <f t="shared" si="1829"/>
        <v>0</v>
      </c>
      <c r="AL328" s="198">
        <v>0</v>
      </c>
      <c r="AM328" s="199">
        <v>0</v>
      </c>
      <c r="AN328" s="166">
        <f t="shared" si="1830"/>
        <v>0</v>
      </c>
      <c r="AO328" s="200">
        <f t="shared" si="1904"/>
        <v>0</v>
      </c>
      <c r="AP328" s="200">
        <f t="shared" si="1831"/>
        <v>0</v>
      </c>
      <c r="AQ328" s="201">
        <f t="shared" si="1832"/>
        <v>0</v>
      </c>
      <c r="AR328" s="164">
        <v>0</v>
      </c>
      <c r="AS328" s="165">
        <v>0</v>
      </c>
      <c r="AT328" s="166">
        <f t="shared" si="1833"/>
        <v>0</v>
      </c>
      <c r="AU328" s="198">
        <v>0</v>
      </c>
      <c r="AV328" s="199">
        <v>0</v>
      </c>
      <c r="AW328" s="166">
        <f t="shared" si="1834"/>
        <v>0</v>
      </c>
      <c r="AX328" s="200">
        <f t="shared" si="1905"/>
        <v>0</v>
      </c>
      <c r="AY328" s="200">
        <f t="shared" si="1835"/>
        <v>0</v>
      </c>
      <c r="AZ328" s="201">
        <f t="shared" si="1836"/>
        <v>0</v>
      </c>
      <c r="BA328" s="164">
        <v>0</v>
      </c>
      <c r="BB328" s="165">
        <v>0</v>
      </c>
      <c r="BC328" s="166">
        <f t="shared" si="1979"/>
        <v>0</v>
      </c>
      <c r="BD328" s="198">
        <v>0</v>
      </c>
      <c r="BE328" s="199">
        <v>0</v>
      </c>
      <c r="BF328" s="166">
        <f t="shared" si="1980"/>
        <v>0</v>
      </c>
      <c r="BG328" s="200">
        <f t="shared" si="1981"/>
        <v>0</v>
      </c>
      <c r="BH328" s="200">
        <f t="shared" si="1982"/>
        <v>0</v>
      </c>
      <c r="BI328" s="201">
        <f t="shared" si="1983"/>
        <v>0</v>
      </c>
      <c r="BJ328" s="164">
        <v>0</v>
      </c>
      <c r="BK328" s="165">
        <v>0</v>
      </c>
      <c r="BL328" s="166">
        <f t="shared" si="1984"/>
        <v>0</v>
      </c>
      <c r="BM328" s="198">
        <v>0</v>
      </c>
      <c r="BN328" s="199">
        <v>0</v>
      </c>
      <c r="BO328" s="166">
        <f t="shared" si="1985"/>
        <v>0</v>
      </c>
      <c r="BP328" s="200">
        <f t="shared" si="1986"/>
        <v>0</v>
      </c>
      <c r="BQ328" s="200">
        <f t="shared" si="1843"/>
        <v>0</v>
      </c>
      <c r="BR328" s="201">
        <f t="shared" si="1987"/>
        <v>0</v>
      </c>
      <c r="BS328" s="164">
        <v>0</v>
      </c>
      <c r="BT328" s="165">
        <v>0</v>
      </c>
      <c r="BU328" s="166">
        <f t="shared" si="1845"/>
        <v>0</v>
      </c>
      <c r="BV328" s="198">
        <v>0</v>
      </c>
      <c r="BW328" s="199">
        <v>0</v>
      </c>
      <c r="BX328" s="166">
        <f t="shared" si="1846"/>
        <v>0</v>
      </c>
      <c r="BY328" s="200">
        <f t="shared" si="1906"/>
        <v>0</v>
      </c>
      <c r="BZ328" s="200">
        <f t="shared" si="1847"/>
        <v>0</v>
      </c>
      <c r="CA328" s="201">
        <f t="shared" si="1848"/>
        <v>0</v>
      </c>
      <c r="CB328" s="164">
        <v>0</v>
      </c>
      <c r="CC328" s="165">
        <v>0</v>
      </c>
      <c r="CD328" s="166">
        <f t="shared" si="1988"/>
        <v>0</v>
      </c>
      <c r="CE328" s="198">
        <v>0</v>
      </c>
      <c r="CF328" s="199">
        <v>0</v>
      </c>
      <c r="CG328" s="166">
        <f t="shared" si="1989"/>
        <v>0</v>
      </c>
      <c r="CH328" s="200">
        <f t="shared" si="1990"/>
        <v>0</v>
      </c>
      <c r="CI328" s="200">
        <f t="shared" si="1991"/>
        <v>0</v>
      </c>
      <c r="CJ328" s="201">
        <f t="shared" si="1992"/>
        <v>0</v>
      </c>
      <c r="CK328" s="164">
        <v>0</v>
      </c>
      <c r="CL328" s="165">
        <v>0</v>
      </c>
      <c r="CM328" s="166">
        <f t="shared" si="1993"/>
        <v>0</v>
      </c>
      <c r="CN328" s="198">
        <v>0</v>
      </c>
      <c r="CO328" s="199">
        <v>0</v>
      </c>
      <c r="CP328" s="166">
        <f t="shared" si="1994"/>
        <v>0</v>
      </c>
      <c r="CQ328" s="200">
        <f t="shared" si="1995"/>
        <v>0</v>
      </c>
      <c r="CR328" s="200">
        <f t="shared" si="1996"/>
        <v>0</v>
      </c>
      <c r="CS328" s="201">
        <f t="shared" si="1997"/>
        <v>0</v>
      </c>
      <c r="CT328" s="232"/>
      <c r="CU328" s="233">
        <f t="shared" si="1907"/>
        <v>0</v>
      </c>
      <c r="CV328" s="234">
        <f t="shared" si="1857"/>
        <v>0</v>
      </c>
      <c r="CW328" s="232"/>
      <c r="CX328" s="235"/>
      <c r="CY328" s="236"/>
    </row>
    <row r="329" spans="1:103" ht="15.75" customHeight="1">
      <c r="A329" s="139"/>
      <c r="B329" s="189"/>
      <c r="C329" s="190"/>
      <c r="D329" s="191"/>
      <c r="E329" s="191"/>
      <c r="F329" s="192"/>
      <c r="G329" s="189"/>
      <c r="H329" s="191"/>
      <c r="I329" s="191"/>
      <c r="J329" s="192"/>
      <c r="K329" s="191"/>
      <c r="L329" s="792"/>
      <c r="M329" s="192"/>
      <c r="N329" s="191"/>
      <c r="O329" s="191"/>
      <c r="P329" s="192"/>
      <c r="Q329" s="792"/>
      <c r="R329" s="792"/>
      <c r="S329" s="192"/>
      <c r="T329" s="206"/>
      <c r="U329" s="206"/>
      <c r="V329" s="207"/>
      <c r="W329" s="593">
        <f t="shared" si="1706"/>
        <v>0</v>
      </c>
      <c r="X329" s="593">
        <f t="shared" si="1707"/>
        <v>0</v>
      </c>
      <c r="Y329" s="593">
        <f t="shared" si="1708"/>
        <v>0</v>
      </c>
      <c r="Z329" s="191"/>
      <c r="AA329" s="191"/>
      <c r="AB329" s="192"/>
      <c r="AC329" s="191"/>
      <c r="AD329" s="191"/>
      <c r="AE329" s="192"/>
      <c r="AF329" s="206"/>
      <c r="AG329" s="206"/>
      <c r="AH329" s="207"/>
      <c r="AI329" s="191"/>
      <c r="AJ329" s="191"/>
      <c r="AK329" s="192"/>
      <c r="AL329" s="191"/>
      <c r="AM329" s="191"/>
      <c r="AN329" s="192"/>
      <c r="AO329" s="206"/>
      <c r="AP329" s="206"/>
      <c r="AQ329" s="207"/>
      <c r="AR329" s="191"/>
      <c r="AS329" s="191"/>
      <c r="AT329" s="192"/>
      <c r="AU329" s="191"/>
      <c r="AV329" s="191"/>
      <c r="AW329" s="192"/>
      <c r="AX329" s="206"/>
      <c r="AY329" s="206"/>
      <c r="AZ329" s="207"/>
      <c r="BA329" s="191"/>
      <c r="BB329" s="191"/>
      <c r="BC329" s="192"/>
      <c r="BD329" s="191"/>
      <c r="BE329" s="191"/>
      <c r="BF329" s="192"/>
      <c r="BG329" s="206"/>
      <c r="BH329" s="206"/>
      <c r="BI329" s="207"/>
      <c r="BJ329" s="191"/>
      <c r="BK329" s="191"/>
      <c r="BL329" s="192"/>
      <c r="BM329" s="191"/>
      <c r="BN329" s="191"/>
      <c r="BO329" s="192"/>
      <c r="BP329" s="206"/>
      <c r="BQ329" s="206"/>
      <c r="BR329" s="207"/>
      <c r="BS329" s="191"/>
      <c r="BT329" s="191"/>
      <c r="BU329" s="192"/>
      <c r="BV329" s="191"/>
      <c r="BW329" s="191"/>
      <c r="BX329" s="192"/>
      <c r="BY329" s="206"/>
      <c r="BZ329" s="206"/>
      <c r="CA329" s="207"/>
      <c r="CB329" s="191"/>
      <c r="CC329" s="191"/>
      <c r="CD329" s="192"/>
      <c r="CE329" s="191"/>
      <c r="CF329" s="191"/>
      <c r="CG329" s="192"/>
      <c r="CH329" s="206"/>
      <c r="CI329" s="206"/>
      <c r="CJ329" s="207"/>
      <c r="CK329" s="191"/>
      <c r="CL329" s="191"/>
      <c r="CM329" s="192"/>
      <c r="CN329" s="191"/>
      <c r="CO329" s="191"/>
      <c r="CP329" s="192"/>
      <c r="CQ329" s="206"/>
      <c r="CR329" s="206"/>
      <c r="CS329" s="207"/>
      <c r="CT329" s="232"/>
      <c r="CU329" s="191"/>
      <c r="CV329" s="191"/>
      <c r="CW329" s="232"/>
      <c r="CX329" s="248"/>
      <c r="CY329" s="248"/>
    </row>
    <row r="330" spans="1:103" ht="15.75" customHeight="1" thickBot="1">
      <c r="A330" s="139"/>
      <c r="B330" s="186"/>
      <c r="C330" s="187"/>
      <c r="D330" s="183"/>
      <c r="E330" s="183"/>
      <c r="F330" s="183"/>
      <c r="G330" s="184"/>
      <c r="H330" s="183"/>
      <c r="I330" s="183"/>
      <c r="J330" s="183"/>
      <c r="K330" s="183"/>
      <c r="L330" s="791"/>
      <c r="M330" s="183"/>
      <c r="N330" s="183"/>
      <c r="O330" s="183"/>
      <c r="P330" s="183"/>
      <c r="Q330" s="791"/>
      <c r="R330" s="791"/>
      <c r="S330" s="183"/>
      <c r="T330" s="203"/>
      <c r="U330" s="203"/>
      <c r="V330" s="187"/>
      <c r="W330" s="593">
        <f t="shared" si="1706"/>
        <v>0</v>
      </c>
      <c r="X330" s="593">
        <f t="shared" si="1707"/>
        <v>0</v>
      </c>
      <c r="Y330" s="593">
        <f t="shared" si="1708"/>
        <v>0</v>
      </c>
      <c r="Z330" s="183"/>
      <c r="AA330" s="183"/>
      <c r="AB330" s="183"/>
      <c r="AC330" s="183"/>
      <c r="AD330" s="183"/>
      <c r="AE330" s="183"/>
      <c r="AF330" s="203"/>
      <c r="AG330" s="203"/>
      <c r="AH330" s="187"/>
      <c r="AI330" s="183"/>
      <c r="AJ330" s="183"/>
      <c r="AK330" s="183"/>
      <c r="AL330" s="183"/>
      <c r="AM330" s="183"/>
      <c r="AN330" s="183"/>
      <c r="AO330" s="203"/>
      <c r="AP330" s="203"/>
      <c r="AQ330" s="187"/>
      <c r="AR330" s="183"/>
      <c r="AS330" s="183"/>
      <c r="AT330" s="183"/>
      <c r="AU330" s="183"/>
      <c r="AV330" s="183"/>
      <c r="AW330" s="183"/>
      <c r="AX330" s="203"/>
      <c r="AY330" s="203"/>
      <c r="AZ330" s="187"/>
      <c r="BA330" s="183"/>
      <c r="BB330" s="183"/>
      <c r="BC330" s="183"/>
      <c r="BD330" s="183"/>
      <c r="BE330" s="183"/>
      <c r="BF330" s="183"/>
      <c r="BG330" s="203"/>
      <c r="BH330" s="203"/>
      <c r="BI330" s="187"/>
      <c r="BJ330" s="183"/>
      <c r="BK330" s="183"/>
      <c r="BL330" s="183"/>
      <c r="BM330" s="183"/>
      <c r="BN330" s="183"/>
      <c r="BO330" s="183"/>
      <c r="BP330" s="203"/>
      <c r="BQ330" s="203"/>
      <c r="BR330" s="187"/>
      <c r="BS330" s="183"/>
      <c r="BT330" s="183"/>
      <c r="BU330" s="183"/>
      <c r="BV330" s="183"/>
      <c r="BW330" s="183"/>
      <c r="BX330" s="183"/>
      <c r="BY330" s="203"/>
      <c r="BZ330" s="203"/>
      <c r="CA330" s="187"/>
      <c r="CB330" s="183"/>
      <c r="CC330" s="183"/>
      <c r="CD330" s="183"/>
      <c r="CE330" s="183"/>
      <c r="CF330" s="183"/>
      <c r="CG330" s="183"/>
      <c r="CH330" s="203"/>
      <c r="CI330" s="203"/>
      <c r="CJ330" s="187"/>
      <c r="CK330" s="183"/>
      <c r="CL330" s="183"/>
      <c r="CM330" s="183"/>
      <c r="CN330" s="183"/>
      <c r="CO330" s="183"/>
      <c r="CP330" s="183"/>
      <c r="CQ330" s="203"/>
      <c r="CR330" s="203"/>
      <c r="CS330" s="187"/>
      <c r="CT330" s="139"/>
      <c r="CU330" s="183"/>
      <c r="CV330" s="187"/>
      <c r="CW330" s="139"/>
      <c r="CX330" s="242"/>
      <c r="CY330" s="242"/>
    </row>
    <row r="331" spans="1:103" ht="15.75" customHeight="1">
      <c r="A331" s="138"/>
      <c r="B331" s="1065" t="s">
        <v>273</v>
      </c>
      <c r="C331" s="1062" t="s">
        <v>274</v>
      </c>
      <c r="D331" s="1009" t="str">
        <f>AFEstatPref</f>
        <v>Historical</v>
      </c>
      <c r="E331" s="1010"/>
      <c r="F331" s="1011"/>
      <c r="G331" s="1041" t="str">
        <f>AFEstatSlc</f>
        <v>Proposed Original</v>
      </c>
      <c r="H331" s="1015"/>
      <c r="I331" s="1015"/>
      <c r="J331" s="1042"/>
      <c r="K331" s="1020" t="s">
        <v>275</v>
      </c>
      <c r="L331" s="1020"/>
      <c r="M331" s="1039"/>
      <c r="N331" s="1009" t="str">
        <f>AFEstatPref</f>
        <v>Historical</v>
      </c>
      <c r="O331" s="1010"/>
      <c r="P331" s="1011"/>
      <c r="Q331" s="1015" t="str">
        <f>AFEstatSlc</f>
        <v>Proposed Original</v>
      </c>
      <c r="R331" s="1015"/>
      <c r="S331" s="1016"/>
      <c r="T331" s="1019" t="s">
        <v>275</v>
      </c>
      <c r="U331" s="1020"/>
      <c r="V331" s="1021"/>
      <c r="W331" s="593">
        <f t="shared" si="1706"/>
        <v>0</v>
      </c>
      <c r="X331" s="593">
        <f t="shared" si="1707"/>
        <v>0</v>
      </c>
      <c r="Y331" s="593">
        <f t="shared" si="1708"/>
        <v>0</v>
      </c>
      <c r="Z331" s="1009" t="str">
        <f>AFEstatPref</f>
        <v>Historical</v>
      </c>
      <c r="AA331" s="1010"/>
      <c r="AB331" s="1011"/>
      <c r="AC331" s="1015" t="str">
        <f>AFEstatSlc</f>
        <v>Proposed Original</v>
      </c>
      <c r="AD331" s="1015"/>
      <c r="AE331" s="1016"/>
      <c r="AF331" s="1019" t="s">
        <v>275</v>
      </c>
      <c r="AG331" s="1020"/>
      <c r="AH331" s="1021"/>
      <c r="AI331" s="1009" t="str">
        <f>AFEstatPref</f>
        <v>Historical</v>
      </c>
      <c r="AJ331" s="1010"/>
      <c r="AK331" s="1011"/>
      <c r="AL331" s="1015" t="str">
        <f>AFEstatSlc</f>
        <v>Proposed Original</v>
      </c>
      <c r="AM331" s="1015"/>
      <c r="AN331" s="1016"/>
      <c r="AO331" s="1019" t="s">
        <v>275</v>
      </c>
      <c r="AP331" s="1020"/>
      <c r="AQ331" s="1021"/>
      <c r="AR331" s="1009" t="str">
        <f>AFEstatPref</f>
        <v>Historical</v>
      </c>
      <c r="AS331" s="1010"/>
      <c r="AT331" s="1011"/>
      <c r="AU331" s="1015" t="str">
        <f>AFEstatSlc</f>
        <v>Proposed Original</v>
      </c>
      <c r="AV331" s="1015"/>
      <c r="AW331" s="1016"/>
      <c r="AX331" s="1019" t="s">
        <v>275</v>
      </c>
      <c r="AY331" s="1020"/>
      <c r="AZ331" s="1021"/>
      <c r="BA331" s="1009" t="str">
        <f>AFEstatPref</f>
        <v>Historical</v>
      </c>
      <c r="BB331" s="1010"/>
      <c r="BC331" s="1011"/>
      <c r="BD331" s="1015" t="str">
        <f>AFEstatSlc</f>
        <v>Proposed Original</v>
      </c>
      <c r="BE331" s="1015"/>
      <c r="BF331" s="1016"/>
      <c r="BG331" s="1019" t="s">
        <v>275</v>
      </c>
      <c r="BH331" s="1020"/>
      <c r="BI331" s="1021"/>
      <c r="BJ331" s="1009" t="str">
        <f>AFEstatPref</f>
        <v>Historical</v>
      </c>
      <c r="BK331" s="1010"/>
      <c r="BL331" s="1011"/>
      <c r="BM331" s="1015" t="str">
        <f>AFEstatSlc</f>
        <v>Proposed Original</v>
      </c>
      <c r="BN331" s="1015"/>
      <c r="BO331" s="1016"/>
      <c r="BP331" s="1019" t="s">
        <v>275</v>
      </c>
      <c r="BQ331" s="1020"/>
      <c r="BR331" s="1021"/>
      <c r="BS331" s="1009" t="str">
        <f>AFEstatPref</f>
        <v>Historical</v>
      </c>
      <c r="BT331" s="1010"/>
      <c r="BU331" s="1011"/>
      <c r="BV331" s="1015" t="str">
        <f>AFEstatSlc</f>
        <v>Proposed Original</v>
      </c>
      <c r="BW331" s="1015"/>
      <c r="BX331" s="1016"/>
      <c r="BY331" s="1019" t="s">
        <v>275</v>
      </c>
      <c r="BZ331" s="1020"/>
      <c r="CA331" s="1021"/>
      <c r="CB331" s="1009" t="str">
        <f>AFEstatPref</f>
        <v>Historical</v>
      </c>
      <c r="CC331" s="1010"/>
      <c r="CD331" s="1011"/>
      <c r="CE331" s="1015" t="str">
        <f>AFEstatSlc</f>
        <v>Proposed Original</v>
      </c>
      <c r="CF331" s="1015"/>
      <c r="CG331" s="1016"/>
      <c r="CH331" s="1019" t="s">
        <v>275</v>
      </c>
      <c r="CI331" s="1020"/>
      <c r="CJ331" s="1021"/>
      <c r="CK331" s="1009" t="str">
        <f>AFEstatPref</f>
        <v>Historical</v>
      </c>
      <c r="CL331" s="1010"/>
      <c r="CM331" s="1011"/>
      <c r="CN331" s="1015" t="str">
        <f>AFEstatSlc</f>
        <v>Proposed Original</v>
      </c>
      <c r="CO331" s="1015"/>
      <c r="CP331" s="1016"/>
      <c r="CQ331" s="1019" t="s">
        <v>275</v>
      </c>
      <c r="CR331" s="1020"/>
      <c r="CS331" s="1021"/>
      <c r="CT331" s="214"/>
      <c r="CU331" s="1051" t="s">
        <v>276</v>
      </c>
      <c r="CV331" s="1052"/>
      <c r="CW331" s="214"/>
      <c r="CX331" s="1058" t="s">
        <v>277</v>
      </c>
      <c r="CY331" s="1055" t="s">
        <v>278</v>
      </c>
    </row>
    <row r="332" spans="1:103" ht="15.75" customHeight="1" thickBot="1">
      <c r="A332" s="139"/>
      <c r="B332" s="1059"/>
      <c r="C332" s="1063"/>
      <c r="D332" s="1012"/>
      <c r="E332" s="1013"/>
      <c r="F332" s="1014"/>
      <c r="G332" s="1043"/>
      <c r="H332" s="1017"/>
      <c r="I332" s="1017"/>
      <c r="J332" s="1044"/>
      <c r="K332" s="1023"/>
      <c r="L332" s="1023"/>
      <c r="M332" s="1040"/>
      <c r="N332" s="1012"/>
      <c r="O332" s="1013"/>
      <c r="P332" s="1014"/>
      <c r="Q332" s="1017"/>
      <c r="R332" s="1017"/>
      <c r="S332" s="1018"/>
      <c r="T332" s="1022"/>
      <c r="U332" s="1023"/>
      <c r="V332" s="1024"/>
      <c r="W332" s="593">
        <f t="shared" si="1706"/>
        <v>0</v>
      </c>
      <c r="X332" s="593">
        <f t="shared" si="1707"/>
        <v>0</v>
      </c>
      <c r="Y332" s="593">
        <f t="shared" si="1708"/>
        <v>0</v>
      </c>
      <c r="Z332" s="1012"/>
      <c r="AA332" s="1013"/>
      <c r="AB332" s="1014"/>
      <c r="AC332" s="1017"/>
      <c r="AD332" s="1017"/>
      <c r="AE332" s="1018"/>
      <c r="AF332" s="1022"/>
      <c r="AG332" s="1023"/>
      <c r="AH332" s="1024"/>
      <c r="AI332" s="1012"/>
      <c r="AJ332" s="1013"/>
      <c r="AK332" s="1014"/>
      <c r="AL332" s="1017"/>
      <c r="AM332" s="1017"/>
      <c r="AN332" s="1018"/>
      <c r="AO332" s="1022"/>
      <c r="AP332" s="1023"/>
      <c r="AQ332" s="1024"/>
      <c r="AR332" s="1012"/>
      <c r="AS332" s="1013"/>
      <c r="AT332" s="1014"/>
      <c r="AU332" s="1017"/>
      <c r="AV332" s="1017"/>
      <c r="AW332" s="1018"/>
      <c r="AX332" s="1022"/>
      <c r="AY332" s="1023"/>
      <c r="AZ332" s="1024"/>
      <c r="BA332" s="1012"/>
      <c r="BB332" s="1013"/>
      <c r="BC332" s="1014"/>
      <c r="BD332" s="1017"/>
      <c r="BE332" s="1017"/>
      <c r="BF332" s="1018"/>
      <c r="BG332" s="1022"/>
      <c r="BH332" s="1023"/>
      <c r="BI332" s="1024"/>
      <c r="BJ332" s="1012"/>
      <c r="BK332" s="1013"/>
      <c r="BL332" s="1014"/>
      <c r="BM332" s="1017"/>
      <c r="BN332" s="1017"/>
      <c r="BO332" s="1018"/>
      <c r="BP332" s="1022"/>
      <c r="BQ332" s="1023"/>
      <c r="BR332" s="1024"/>
      <c r="BS332" s="1012"/>
      <c r="BT332" s="1013"/>
      <c r="BU332" s="1014"/>
      <c r="BV332" s="1017"/>
      <c r="BW332" s="1017"/>
      <c r="BX332" s="1018"/>
      <c r="BY332" s="1022"/>
      <c r="BZ332" s="1023"/>
      <c r="CA332" s="1024"/>
      <c r="CB332" s="1012"/>
      <c r="CC332" s="1013"/>
      <c r="CD332" s="1014"/>
      <c r="CE332" s="1017"/>
      <c r="CF332" s="1017"/>
      <c r="CG332" s="1018"/>
      <c r="CH332" s="1022"/>
      <c r="CI332" s="1023"/>
      <c r="CJ332" s="1024"/>
      <c r="CK332" s="1012"/>
      <c r="CL332" s="1013"/>
      <c r="CM332" s="1014"/>
      <c r="CN332" s="1017"/>
      <c r="CO332" s="1017"/>
      <c r="CP332" s="1018"/>
      <c r="CQ332" s="1022"/>
      <c r="CR332" s="1023"/>
      <c r="CS332" s="1024"/>
      <c r="CT332" s="139"/>
      <c r="CU332" s="215" t="s">
        <v>279</v>
      </c>
      <c r="CV332" s="216" t="s">
        <v>280</v>
      </c>
      <c r="CW332" s="139"/>
      <c r="CX332" s="1059"/>
      <c r="CY332" s="1056"/>
    </row>
    <row r="333" spans="1:103" ht="15.75" customHeight="1">
      <c r="A333" s="139"/>
      <c r="B333" s="170">
        <v>30</v>
      </c>
      <c r="C333" s="253" t="s">
        <v>314</v>
      </c>
      <c r="D333" s="278"/>
      <c r="E333" s="278"/>
      <c r="F333" s="279">
        <f>+F334+F347+F359+F373</f>
        <v>0</v>
      </c>
      <c r="G333" s="280"/>
      <c r="H333" s="278"/>
      <c r="I333" s="278"/>
      <c r="J333" s="279">
        <f>+J334+J347+J359+J373</f>
        <v>0</v>
      </c>
      <c r="K333" s="278"/>
      <c r="L333" s="796"/>
      <c r="M333" s="279">
        <f>+M334+M347+M359+M373</f>
        <v>0</v>
      </c>
      <c r="N333" s="278"/>
      <c r="O333" s="278"/>
      <c r="P333" s="279">
        <f>+P334+P347+P359+P373</f>
        <v>0</v>
      </c>
      <c r="Q333" s="795"/>
      <c r="R333" s="796"/>
      <c r="S333" s="279">
        <f>+S334+S347+S359+S373</f>
        <v>0</v>
      </c>
      <c r="T333" s="278"/>
      <c r="U333" s="278"/>
      <c r="V333" s="279">
        <f>+V334+V347+V359+V373</f>
        <v>0</v>
      </c>
      <c r="W333" s="593">
        <f t="shared" si="1706"/>
        <v>0</v>
      </c>
      <c r="X333" s="593">
        <f t="shared" si="1707"/>
        <v>0</v>
      </c>
      <c r="Y333" s="593">
        <f t="shared" si="1708"/>
        <v>0</v>
      </c>
      <c r="Z333" s="278"/>
      <c r="AA333" s="278"/>
      <c r="AB333" s="279">
        <f>+AB334+AB347+AB359+AB373</f>
        <v>0</v>
      </c>
      <c r="AC333" s="281"/>
      <c r="AD333" s="278"/>
      <c r="AE333" s="279">
        <f>+AE334+AE347+AE359+AE373</f>
        <v>0</v>
      </c>
      <c r="AF333" s="278"/>
      <c r="AG333" s="278"/>
      <c r="AH333" s="279">
        <f>+AH334+AH347+AH359+AH373</f>
        <v>0</v>
      </c>
      <c r="AI333" s="278"/>
      <c r="AJ333" s="278"/>
      <c r="AK333" s="279">
        <f>+AK334+AK347+AK359+AK373</f>
        <v>0</v>
      </c>
      <c r="AL333" s="281"/>
      <c r="AM333" s="278"/>
      <c r="AN333" s="279">
        <f>+AN334+AN347+AN359+AN373</f>
        <v>0</v>
      </c>
      <c r="AO333" s="278"/>
      <c r="AP333" s="278"/>
      <c r="AQ333" s="279">
        <f>+AQ334+AQ347+AQ359+AQ373</f>
        <v>0</v>
      </c>
      <c r="AR333" s="278"/>
      <c r="AS333" s="278"/>
      <c r="AT333" s="279">
        <f>+AT334+AT347+AT359+AT373</f>
        <v>0</v>
      </c>
      <c r="AU333" s="281"/>
      <c r="AV333" s="278"/>
      <c r="AW333" s="279">
        <f>+AW334+AW347+AW359+AW373</f>
        <v>0</v>
      </c>
      <c r="AX333" s="278"/>
      <c r="AY333" s="278"/>
      <c r="AZ333" s="279">
        <f>+AZ334+AZ347+AZ359+AZ373</f>
        <v>0</v>
      </c>
      <c r="BA333" s="278"/>
      <c r="BB333" s="278"/>
      <c r="BC333" s="279">
        <f>+BC334+BC347+BC359+BC373</f>
        <v>0</v>
      </c>
      <c r="BD333" s="281"/>
      <c r="BE333" s="278"/>
      <c r="BF333" s="279">
        <f>+BF334+BF347+BF359+BF373</f>
        <v>0</v>
      </c>
      <c r="BG333" s="278"/>
      <c r="BH333" s="278"/>
      <c r="BI333" s="279">
        <f>+BI334+BI347+BI359+BI373</f>
        <v>0</v>
      </c>
      <c r="BJ333" s="278"/>
      <c r="BK333" s="278"/>
      <c r="BL333" s="279">
        <f>+BL334+BL347+BL359+BL373</f>
        <v>0</v>
      </c>
      <c r="BM333" s="281"/>
      <c r="BN333" s="278"/>
      <c r="BO333" s="279">
        <f>+BO334+BO347+BO359+BO373</f>
        <v>0</v>
      </c>
      <c r="BP333" s="278"/>
      <c r="BQ333" s="278"/>
      <c r="BR333" s="279">
        <f>+BR334+BR347+BR359+BR373</f>
        <v>0</v>
      </c>
      <c r="BS333" s="278"/>
      <c r="BT333" s="278"/>
      <c r="BU333" s="279">
        <f>+BU334+BU347+BU359+BU373</f>
        <v>0</v>
      </c>
      <c r="BV333" s="281"/>
      <c r="BW333" s="278"/>
      <c r="BX333" s="279">
        <f>+BX334+BX347+BX359+BX373</f>
        <v>0</v>
      </c>
      <c r="BY333" s="278"/>
      <c r="BZ333" s="278"/>
      <c r="CA333" s="279">
        <f>+CA334+CA347+CA359+CA373</f>
        <v>0</v>
      </c>
      <c r="CB333" s="278"/>
      <c r="CC333" s="278"/>
      <c r="CD333" s="279">
        <f>+CD334+CD347+CD359+CD373</f>
        <v>0</v>
      </c>
      <c r="CE333" s="281"/>
      <c r="CF333" s="278"/>
      <c r="CG333" s="279">
        <f>+CG334+CG347+CG359+CG373</f>
        <v>0</v>
      </c>
      <c r="CH333" s="278"/>
      <c r="CI333" s="278"/>
      <c r="CJ333" s="279">
        <f>+CJ334+CJ347+CJ359+CJ373</f>
        <v>0</v>
      </c>
      <c r="CK333" s="278"/>
      <c r="CL333" s="278"/>
      <c r="CM333" s="279">
        <f>+CM334+CM347+CM359+CM373</f>
        <v>0</v>
      </c>
      <c r="CN333" s="281"/>
      <c r="CO333" s="278"/>
      <c r="CP333" s="279">
        <f>+CP334+CP347+CP359+CP373</f>
        <v>0</v>
      </c>
      <c r="CQ333" s="278"/>
      <c r="CR333" s="278"/>
      <c r="CS333" s="279">
        <f>+CS334+CS347+CS359+CS373</f>
        <v>0</v>
      </c>
      <c r="CT333" s="139"/>
      <c r="CU333" s="284"/>
      <c r="CV333" s="285"/>
      <c r="CW333" s="139"/>
      <c r="CX333" s="170"/>
      <c r="CY333" s="263"/>
    </row>
    <row r="334" spans="1:103" ht="15.75" customHeight="1">
      <c r="A334" s="138"/>
      <c r="B334" s="149">
        <v>31</v>
      </c>
      <c r="C334" s="150" t="s">
        <v>315</v>
      </c>
      <c r="D334" s="151" t="s">
        <v>283</v>
      </c>
      <c r="E334" s="152" t="s">
        <v>284</v>
      </c>
      <c r="F334" s="153">
        <f>SUM(F335:F343)</f>
        <v>0</v>
      </c>
      <c r="G334" s="154" t="s">
        <v>285</v>
      </c>
      <c r="H334" s="152" t="s">
        <v>283</v>
      </c>
      <c r="I334" s="152" t="s">
        <v>284</v>
      </c>
      <c r="J334" s="153">
        <f>SUM(J335:J343)</f>
        <v>0</v>
      </c>
      <c r="K334" s="151" t="s">
        <v>283</v>
      </c>
      <c r="L334" s="787" t="s">
        <v>284</v>
      </c>
      <c r="M334" s="153">
        <f>SUM(M335:M343)</f>
        <v>0</v>
      </c>
      <c r="N334" s="151" t="s">
        <v>283</v>
      </c>
      <c r="O334" s="152" t="s">
        <v>284</v>
      </c>
      <c r="P334" s="153">
        <f>SUM(P335:P343)</f>
        <v>0</v>
      </c>
      <c r="Q334" s="787" t="s">
        <v>283</v>
      </c>
      <c r="R334" s="787" t="s">
        <v>284</v>
      </c>
      <c r="S334" s="153">
        <f>SUM(S335:S343)</f>
        <v>0</v>
      </c>
      <c r="T334" s="204" t="s">
        <v>283</v>
      </c>
      <c r="U334" s="205" t="s">
        <v>284</v>
      </c>
      <c r="V334" s="153">
        <f>SUM(V335:V343)</f>
        <v>0</v>
      </c>
      <c r="W334" s="593">
        <f t="shared" si="1706"/>
        <v>0</v>
      </c>
      <c r="X334" s="593">
        <f t="shared" si="1707"/>
        <v>0</v>
      </c>
      <c r="Y334" s="593">
        <f t="shared" si="1708"/>
        <v>0</v>
      </c>
      <c r="Z334" s="151" t="s">
        <v>283</v>
      </c>
      <c r="AA334" s="152" t="s">
        <v>284</v>
      </c>
      <c r="AB334" s="153">
        <f>SUM(AB335:AB343)</f>
        <v>0</v>
      </c>
      <c r="AC334" s="152" t="s">
        <v>283</v>
      </c>
      <c r="AD334" s="152" t="s">
        <v>284</v>
      </c>
      <c r="AE334" s="153">
        <f>SUM(AE335:AE343)</f>
        <v>0</v>
      </c>
      <c r="AF334" s="204" t="s">
        <v>283</v>
      </c>
      <c r="AG334" s="205" t="s">
        <v>284</v>
      </c>
      <c r="AH334" s="153">
        <f>SUM(AH335:AH343)</f>
        <v>0</v>
      </c>
      <c r="AI334" s="151" t="s">
        <v>283</v>
      </c>
      <c r="AJ334" s="152" t="s">
        <v>284</v>
      </c>
      <c r="AK334" s="153">
        <f>SUM(AK335:AK343)</f>
        <v>0</v>
      </c>
      <c r="AL334" s="152" t="s">
        <v>283</v>
      </c>
      <c r="AM334" s="152" t="s">
        <v>284</v>
      </c>
      <c r="AN334" s="153">
        <f>SUM(AN335:AN343)</f>
        <v>0</v>
      </c>
      <c r="AO334" s="204" t="s">
        <v>283</v>
      </c>
      <c r="AP334" s="205" t="s">
        <v>284</v>
      </c>
      <c r="AQ334" s="153">
        <f>SUM(AQ335:AQ343)</f>
        <v>0</v>
      </c>
      <c r="AR334" s="151" t="s">
        <v>283</v>
      </c>
      <c r="AS334" s="152" t="s">
        <v>284</v>
      </c>
      <c r="AT334" s="153">
        <f>SUM(AT335:AT343)</f>
        <v>0</v>
      </c>
      <c r="AU334" s="152" t="s">
        <v>283</v>
      </c>
      <c r="AV334" s="152" t="s">
        <v>284</v>
      </c>
      <c r="AW334" s="153">
        <f>SUM(AW335:AW343)</f>
        <v>0</v>
      </c>
      <c r="AX334" s="204" t="s">
        <v>283</v>
      </c>
      <c r="AY334" s="205" t="s">
        <v>284</v>
      </c>
      <c r="AZ334" s="153">
        <f>SUM(AZ335:AZ343)</f>
        <v>0</v>
      </c>
      <c r="BA334" s="151" t="s">
        <v>283</v>
      </c>
      <c r="BB334" s="152" t="s">
        <v>284</v>
      </c>
      <c r="BC334" s="153">
        <f>SUM(BC335:BC343)</f>
        <v>0</v>
      </c>
      <c r="BD334" s="152" t="s">
        <v>283</v>
      </c>
      <c r="BE334" s="152" t="s">
        <v>284</v>
      </c>
      <c r="BF334" s="153">
        <f>SUM(BF335:BF343)</f>
        <v>0</v>
      </c>
      <c r="BG334" s="204" t="s">
        <v>283</v>
      </c>
      <c r="BH334" s="205" t="s">
        <v>284</v>
      </c>
      <c r="BI334" s="153">
        <f>SUM(BI335:BI343)</f>
        <v>0</v>
      </c>
      <c r="BJ334" s="151" t="s">
        <v>283</v>
      </c>
      <c r="BK334" s="152" t="s">
        <v>284</v>
      </c>
      <c r="BL334" s="153">
        <f>SUM(BL335:BL343)</f>
        <v>0</v>
      </c>
      <c r="BM334" s="152" t="s">
        <v>283</v>
      </c>
      <c r="BN334" s="152" t="s">
        <v>284</v>
      </c>
      <c r="BO334" s="153">
        <f>SUM(BO335:BO343)</f>
        <v>0</v>
      </c>
      <c r="BP334" s="204" t="s">
        <v>283</v>
      </c>
      <c r="BQ334" s="205" t="s">
        <v>284</v>
      </c>
      <c r="BR334" s="153">
        <f>SUM(BR335:BR343)</f>
        <v>0</v>
      </c>
      <c r="BS334" s="151" t="s">
        <v>283</v>
      </c>
      <c r="BT334" s="152" t="s">
        <v>284</v>
      </c>
      <c r="BU334" s="153">
        <f>SUM(BU335:BU343)</f>
        <v>0</v>
      </c>
      <c r="BV334" s="152" t="s">
        <v>283</v>
      </c>
      <c r="BW334" s="152" t="s">
        <v>284</v>
      </c>
      <c r="BX334" s="153">
        <f>SUM(BX335:BX343)</f>
        <v>0</v>
      </c>
      <c r="BY334" s="204" t="s">
        <v>283</v>
      </c>
      <c r="BZ334" s="205" t="s">
        <v>284</v>
      </c>
      <c r="CA334" s="153">
        <f>SUM(CA335:CA343)</f>
        <v>0</v>
      </c>
      <c r="CB334" s="151" t="s">
        <v>283</v>
      </c>
      <c r="CC334" s="152" t="s">
        <v>284</v>
      </c>
      <c r="CD334" s="153">
        <f>SUM(CD335:CD343)</f>
        <v>0</v>
      </c>
      <c r="CE334" s="152" t="s">
        <v>283</v>
      </c>
      <c r="CF334" s="152" t="s">
        <v>284</v>
      </c>
      <c r="CG334" s="153">
        <f>SUM(CG335:CG343)</f>
        <v>0</v>
      </c>
      <c r="CH334" s="204" t="s">
        <v>283</v>
      </c>
      <c r="CI334" s="205" t="s">
        <v>284</v>
      </c>
      <c r="CJ334" s="153">
        <f>SUM(CJ335:CJ343)</f>
        <v>0</v>
      </c>
      <c r="CK334" s="151" t="s">
        <v>283</v>
      </c>
      <c r="CL334" s="152" t="s">
        <v>284</v>
      </c>
      <c r="CM334" s="153">
        <f>SUM(CM335:CM343)</f>
        <v>0</v>
      </c>
      <c r="CN334" s="152" t="s">
        <v>283</v>
      </c>
      <c r="CO334" s="152" t="s">
        <v>284</v>
      </c>
      <c r="CP334" s="153">
        <f>SUM(CP335:CP343)</f>
        <v>0</v>
      </c>
      <c r="CQ334" s="204" t="s">
        <v>283</v>
      </c>
      <c r="CR334" s="205" t="s">
        <v>284</v>
      </c>
      <c r="CS334" s="153">
        <f>SUM(CS335:CS343)</f>
        <v>0</v>
      </c>
      <c r="CT334" s="196"/>
      <c r="CU334" s="221"/>
      <c r="CV334" s="243"/>
      <c r="CW334" s="196"/>
      <c r="CX334" s="244"/>
      <c r="CY334" s="245"/>
    </row>
    <row r="335" spans="1:103" ht="15.75" hidden="1" customHeight="1">
      <c r="A335" s="185"/>
      <c r="B335" s="156"/>
      <c r="C335" s="185"/>
      <c r="D335" s="158">
        <f t="shared" ref="D335:D343" si="1998">N335+Z335+AI335+AR335+BS335</f>
        <v>0</v>
      </c>
      <c r="E335" s="159">
        <f t="shared" ref="E335:E343" si="1999">IFERROR(F335/D335,)</f>
        <v>0</v>
      </c>
      <c r="F335" s="160">
        <f t="shared" ref="F335:F343" si="2000">P335+AB335+AK335+AT335+BU335</f>
        <v>0</v>
      </c>
      <c r="G335" s="161"/>
      <c r="H335" s="159">
        <f t="shared" ref="H335:H343" si="2001">Q335+AC335+AL335+AU335+BV335</f>
        <v>0</v>
      </c>
      <c r="I335" s="159">
        <f t="shared" ref="I335:I343" si="2002">IFERROR(J335/H335,)</f>
        <v>0</v>
      </c>
      <c r="J335" s="160">
        <f t="shared" ref="J335:J343" si="2003">S335+AE335+AN335+AW335+BX335</f>
        <v>0</v>
      </c>
      <c r="K335" s="159">
        <f t="shared" ref="K335:K343" si="2004">T335+AF335+AO335+AX335+BY335</f>
        <v>0</v>
      </c>
      <c r="L335" s="291">
        <f t="shared" ref="L335:L343" si="2005">IFERROR(M335/K335,)</f>
        <v>0</v>
      </c>
      <c r="M335" s="160">
        <f t="shared" ref="M335:M343" si="2006">V335+AH335+AQ335+AZ335+CA335</f>
        <v>0</v>
      </c>
      <c r="N335" s="159">
        <v>0</v>
      </c>
      <c r="O335" s="159">
        <v>0</v>
      </c>
      <c r="P335" s="160">
        <f t="shared" ref="P335:P343" si="2007">N335*O335</f>
        <v>0</v>
      </c>
      <c r="Q335" s="291">
        <v>0</v>
      </c>
      <c r="R335" s="291">
        <v>0</v>
      </c>
      <c r="S335" s="160">
        <f t="shared" ref="S335:S343" si="2008">Q335*R335</f>
        <v>0</v>
      </c>
      <c r="T335" s="159">
        <f t="shared" ref="T335:T343" si="2009">Q335</f>
        <v>0</v>
      </c>
      <c r="U335" s="159">
        <f t="shared" ref="U335:U343" si="2010">R335</f>
        <v>0</v>
      </c>
      <c r="V335" s="160">
        <f t="shared" ref="V335:V343" si="2011">T335*U335</f>
        <v>0</v>
      </c>
      <c r="W335" s="593">
        <f t="shared" si="1706"/>
        <v>0</v>
      </c>
      <c r="X335" s="593">
        <f t="shared" si="1707"/>
        <v>0</v>
      </c>
      <c r="Y335" s="593">
        <f t="shared" si="1708"/>
        <v>0</v>
      </c>
      <c r="Z335" s="159">
        <v>0</v>
      </c>
      <c r="AA335" s="159">
        <v>0</v>
      </c>
      <c r="AB335" s="160">
        <f t="shared" ref="AB335:AB343" si="2012">Z335*AA335</f>
        <v>0</v>
      </c>
      <c r="AC335" s="159">
        <v>0</v>
      </c>
      <c r="AD335" s="159">
        <v>0</v>
      </c>
      <c r="AE335" s="160">
        <f t="shared" ref="AE335:AE343" si="2013">AC335*AD335</f>
        <v>0</v>
      </c>
      <c r="AF335" s="159">
        <f t="shared" ref="AF335:AF343" si="2014">AC335</f>
        <v>0</v>
      </c>
      <c r="AG335" s="159">
        <f t="shared" ref="AG335:AG343" si="2015">U335</f>
        <v>0</v>
      </c>
      <c r="AH335" s="160">
        <f t="shared" ref="AH335:AH343" si="2016">AF335*AG335</f>
        <v>0</v>
      </c>
      <c r="AI335" s="159">
        <v>0</v>
      </c>
      <c r="AJ335" s="159">
        <v>0</v>
      </c>
      <c r="AK335" s="160">
        <f t="shared" ref="AK335:AK343" si="2017">AI335*AJ335</f>
        <v>0</v>
      </c>
      <c r="AL335" s="159">
        <v>0</v>
      </c>
      <c r="AM335" s="159">
        <v>0</v>
      </c>
      <c r="AN335" s="160">
        <f t="shared" ref="AN335:AN343" si="2018">AL335*AM335</f>
        <v>0</v>
      </c>
      <c r="AO335" s="159">
        <f t="shared" ref="AO335:AO343" si="2019">AL335</f>
        <v>0</v>
      </c>
      <c r="AP335" s="159">
        <f t="shared" ref="AP335:AP343" si="2020">AG335</f>
        <v>0</v>
      </c>
      <c r="AQ335" s="160">
        <f t="shared" ref="AQ335:AQ343" si="2021">AO335*AP335</f>
        <v>0</v>
      </c>
      <c r="AR335" s="159">
        <v>0</v>
      </c>
      <c r="AS335" s="159">
        <v>0</v>
      </c>
      <c r="AT335" s="160">
        <f t="shared" ref="AT335:AT343" si="2022">AR335*AS335</f>
        <v>0</v>
      </c>
      <c r="AU335" s="159">
        <v>0</v>
      </c>
      <c r="AV335" s="159">
        <v>0</v>
      </c>
      <c r="AW335" s="160">
        <f t="shared" ref="AW335:AW343" si="2023">AU335*AV335</f>
        <v>0</v>
      </c>
      <c r="AX335" s="159">
        <f t="shared" ref="AX335:AX343" si="2024">AU335</f>
        <v>0</v>
      </c>
      <c r="AY335" s="159">
        <f t="shared" ref="AY335:AY343" si="2025">AP335</f>
        <v>0</v>
      </c>
      <c r="AZ335" s="160">
        <f t="shared" ref="AZ335:AZ343" si="2026">AX335*AY335</f>
        <v>0</v>
      </c>
      <c r="BA335" s="159">
        <v>0</v>
      </c>
      <c r="BB335" s="159">
        <v>0</v>
      </c>
      <c r="BC335" s="160">
        <f t="shared" ref="BC335:BC343" si="2027">BA335*BB335</f>
        <v>0</v>
      </c>
      <c r="BD335" s="159">
        <v>0</v>
      </c>
      <c r="BE335" s="159">
        <v>0</v>
      </c>
      <c r="BF335" s="160">
        <f t="shared" ref="BF335:BF343" si="2028">BD335*BE335</f>
        <v>0</v>
      </c>
      <c r="BG335" s="159">
        <f t="shared" ref="BG335:BG343" si="2029">BD335</f>
        <v>0</v>
      </c>
      <c r="BH335" s="159">
        <f t="shared" ref="BH335:BH343" si="2030">BE335</f>
        <v>0</v>
      </c>
      <c r="BI335" s="160">
        <f t="shared" ref="BI335:BI343" si="2031">BG335*BH335</f>
        <v>0</v>
      </c>
      <c r="BJ335" s="159">
        <v>0</v>
      </c>
      <c r="BK335" s="159">
        <v>0</v>
      </c>
      <c r="BL335" s="160">
        <f t="shared" ref="BL335:BL343" si="2032">BJ335*BK335</f>
        <v>0</v>
      </c>
      <c r="BM335" s="159">
        <v>0</v>
      </c>
      <c r="BN335" s="159">
        <v>0</v>
      </c>
      <c r="BO335" s="160">
        <f t="shared" ref="BO335:BO343" si="2033">BM335*BN335</f>
        <v>0</v>
      </c>
      <c r="BP335" s="159">
        <f t="shared" ref="BP335:BP343" si="2034">BM335</f>
        <v>0</v>
      </c>
      <c r="BQ335" s="159">
        <f t="shared" ref="BQ335:BQ343" si="2035">BH335</f>
        <v>0</v>
      </c>
      <c r="BR335" s="160">
        <f t="shared" ref="BR335:BR343" si="2036">BP335*BQ335</f>
        <v>0</v>
      </c>
      <c r="BS335" s="159">
        <v>0</v>
      </c>
      <c r="BT335" s="159">
        <v>0</v>
      </c>
      <c r="BU335" s="160">
        <f t="shared" ref="BU335:BU343" si="2037">BS335*BT335</f>
        <v>0</v>
      </c>
      <c r="BV335" s="159">
        <v>0</v>
      </c>
      <c r="BW335" s="159">
        <v>0</v>
      </c>
      <c r="BX335" s="160">
        <f t="shared" ref="BX335:BX343" si="2038">BV335*BW335</f>
        <v>0</v>
      </c>
      <c r="BY335" s="159">
        <f t="shared" ref="BY335:BY343" si="2039">BV335</f>
        <v>0</v>
      </c>
      <c r="BZ335" s="159">
        <f t="shared" ref="BZ335:BZ343" si="2040">BW335</f>
        <v>0</v>
      </c>
      <c r="CA335" s="160">
        <f t="shared" ref="CA335:CA343" si="2041">BY335*BZ335</f>
        <v>0</v>
      </c>
      <c r="CB335" s="159">
        <v>0</v>
      </c>
      <c r="CC335" s="159">
        <v>0</v>
      </c>
      <c r="CD335" s="160">
        <f t="shared" ref="CD335:CD343" si="2042">CB335*CC335</f>
        <v>0</v>
      </c>
      <c r="CE335" s="159">
        <v>0</v>
      </c>
      <c r="CF335" s="159">
        <v>0</v>
      </c>
      <c r="CG335" s="160">
        <f t="shared" ref="CG335:CG343" si="2043">CE335*CF335</f>
        <v>0</v>
      </c>
      <c r="CH335" s="159">
        <f t="shared" ref="CH335:CH343" si="2044">CE335</f>
        <v>0</v>
      </c>
      <c r="CI335" s="159">
        <f t="shared" ref="CI335:CI343" si="2045">CF335</f>
        <v>0</v>
      </c>
      <c r="CJ335" s="160">
        <f t="shared" ref="CJ335:CJ343" si="2046">CH335*CI335</f>
        <v>0</v>
      </c>
      <c r="CK335" s="159">
        <v>0</v>
      </c>
      <c r="CL335" s="159">
        <v>0</v>
      </c>
      <c r="CM335" s="160">
        <f t="shared" ref="CM335:CM343" si="2047">CK335*CL335</f>
        <v>0</v>
      </c>
      <c r="CN335" s="159">
        <v>0</v>
      </c>
      <c r="CO335" s="159">
        <v>0</v>
      </c>
      <c r="CP335" s="160">
        <f t="shared" ref="CP335:CP343" si="2048">CN335*CO335</f>
        <v>0</v>
      </c>
      <c r="CQ335" s="159">
        <f t="shared" ref="CQ335:CQ343" si="2049">CN335</f>
        <v>0</v>
      </c>
      <c r="CR335" s="159">
        <f t="shared" ref="CR335:CR343" si="2050">CO335</f>
        <v>0</v>
      </c>
      <c r="CS335" s="160">
        <f t="shared" ref="CS335:CS343" si="2051">CQ335*CR335</f>
        <v>0</v>
      </c>
      <c r="CT335" s="225"/>
      <c r="CU335" s="226">
        <f t="shared" ref="CU335:CU343" si="2052">K335-H335</f>
        <v>0</v>
      </c>
      <c r="CV335" s="227">
        <f t="shared" ref="CV335:CV343" si="2053">L335-I335</f>
        <v>0</v>
      </c>
      <c r="CW335" s="225"/>
      <c r="CX335" s="228"/>
      <c r="CY335" s="229"/>
    </row>
    <row r="336" spans="1:103" ht="15.75" hidden="1" customHeight="1">
      <c r="A336" s="185"/>
      <c r="B336" s="156"/>
      <c r="C336" s="185"/>
      <c r="D336" s="158">
        <f t="shared" si="1998"/>
        <v>0</v>
      </c>
      <c r="E336" s="159">
        <f t="shared" si="1999"/>
        <v>0</v>
      </c>
      <c r="F336" s="160">
        <f t="shared" si="2000"/>
        <v>0</v>
      </c>
      <c r="G336" s="161"/>
      <c r="H336" s="159">
        <f t="shared" si="2001"/>
        <v>0</v>
      </c>
      <c r="I336" s="159">
        <f t="shared" si="2002"/>
        <v>0</v>
      </c>
      <c r="J336" s="160">
        <f t="shared" si="2003"/>
        <v>0</v>
      </c>
      <c r="K336" s="159">
        <f t="shared" si="2004"/>
        <v>0</v>
      </c>
      <c r="L336" s="291">
        <f t="shared" si="2005"/>
        <v>0</v>
      </c>
      <c r="M336" s="160">
        <f t="shared" si="2006"/>
        <v>0</v>
      </c>
      <c r="N336" s="159">
        <v>0</v>
      </c>
      <c r="O336" s="159">
        <v>0</v>
      </c>
      <c r="P336" s="160">
        <f t="shared" si="2007"/>
        <v>0</v>
      </c>
      <c r="Q336" s="291">
        <v>0</v>
      </c>
      <c r="R336" s="291">
        <v>0</v>
      </c>
      <c r="S336" s="160">
        <f t="shared" si="2008"/>
        <v>0</v>
      </c>
      <c r="T336" s="159">
        <f t="shared" si="2009"/>
        <v>0</v>
      </c>
      <c r="U336" s="159">
        <f t="shared" si="2010"/>
        <v>0</v>
      </c>
      <c r="V336" s="160">
        <f t="shared" si="2011"/>
        <v>0</v>
      </c>
      <c r="W336" s="593">
        <f t="shared" si="1706"/>
        <v>0</v>
      </c>
      <c r="X336" s="593">
        <f t="shared" si="1707"/>
        <v>0</v>
      </c>
      <c r="Y336" s="593">
        <f t="shared" si="1708"/>
        <v>0</v>
      </c>
      <c r="Z336" s="159">
        <v>0</v>
      </c>
      <c r="AA336" s="159">
        <v>0</v>
      </c>
      <c r="AB336" s="160">
        <f t="shared" si="2012"/>
        <v>0</v>
      </c>
      <c r="AC336" s="159">
        <v>0</v>
      </c>
      <c r="AD336" s="159">
        <v>0</v>
      </c>
      <c r="AE336" s="160">
        <f t="shared" si="2013"/>
        <v>0</v>
      </c>
      <c r="AF336" s="159">
        <f t="shared" si="2014"/>
        <v>0</v>
      </c>
      <c r="AG336" s="159">
        <f t="shared" si="2015"/>
        <v>0</v>
      </c>
      <c r="AH336" s="160">
        <f t="shared" si="2016"/>
        <v>0</v>
      </c>
      <c r="AI336" s="159">
        <v>0</v>
      </c>
      <c r="AJ336" s="159">
        <v>0</v>
      </c>
      <c r="AK336" s="160">
        <f t="shared" si="2017"/>
        <v>0</v>
      </c>
      <c r="AL336" s="159">
        <v>0</v>
      </c>
      <c r="AM336" s="159">
        <v>0</v>
      </c>
      <c r="AN336" s="160">
        <f t="shared" si="2018"/>
        <v>0</v>
      </c>
      <c r="AO336" s="159">
        <f t="shared" si="2019"/>
        <v>0</v>
      </c>
      <c r="AP336" s="159">
        <f t="shared" si="2020"/>
        <v>0</v>
      </c>
      <c r="AQ336" s="160">
        <f t="shared" si="2021"/>
        <v>0</v>
      </c>
      <c r="AR336" s="159">
        <v>0</v>
      </c>
      <c r="AS336" s="159">
        <v>0</v>
      </c>
      <c r="AT336" s="160">
        <f t="shared" si="2022"/>
        <v>0</v>
      </c>
      <c r="AU336" s="159">
        <v>0</v>
      </c>
      <c r="AV336" s="159">
        <v>0</v>
      </c>
      <c r="AW336" s="160">
        <f t="shared" si="2023"/>
        <v>0</v>
      </c>
      <c r="AX336" s="159">
        <f t="shared" si="2024"/>
        <v>0</v>
      </c>
      <c r="AY336" s="159">
        <f t="shared" si="2025"/>
        <v>0</v>
      </c>
      <c r="AZ336" s="160">
        <f t="shared" si="2026"/>
        <v>0</v>
      </c>
      <c r="BA336" s="159">
        <v>0</v>
      </c>
      <c r="BB336" s="159">
        <v>0</v>
      </c>
      <c r="BC336" s="160">
        <f t="shared" si="2027"/>
        <v>0</v>
      </c>
      <c r="BD336" s="159">
        <v>0</v>
      </c>
      <c r="BE336" s="159">
        <v>0</v>
      </c>
      <c r="BF336" s="160">
        <f t="shared" si="2028"/>
        <v>0</v>
      </c>
      <c r="BG336" s="159">
        <f t="shared" si="2029"/>
        <v>0</v>
      </c>
      <c r="BH336" s="159">
        <f t="shared" si="2030"/>
        <v>0</v>
      </c>
      <c r="BI336" s="160">
        <f t="shared" si="2031"/>
        <v>0</v>
      </c>
      <c r="BJ336" s="159">
        <v>0</v>
      </c>
      <c r="BK336" s="159">
        <v>0</v>
      </c>
      <c r="BL336" s="160">
        <f t="shared" si="2032"/>
        <v>0</v>
      </c>
      <c r="BM336" s="159">
        <v>0</v>
      </c>
      <c r="BN336" s="159">
        <v>0</v>
      </c>
      <c r="BO336" s="160">
        <f t="shared" si="2033"/>
        <v>0</v>
      </c>
      <c r="BP336" s="159">
        <f t="shared" si="2034"/>
        <v>0</v>
      </c>
      <c r="BQ336" s="159">
        <f t="shared" si="2035"/>
        <v>0</v>
      </c>
      <c r="BR336" s="160">
        <f t="shared" si="2036"/>
        <v>0</v>
      </c>
      <c r="BS336" s="159">
        <v>0</v>
      </c>
      <c r="BT336" s="159">
        <v>0</v>
      </c>
      <c r="BU336" s="160">
        <f t="shared" si="2037"/>
        <v>0</v>
      </c>
      <c r="BV336" s="159">
        <v>0</v>
      </c>
      <c r="BW336" s="159">
        <v>0</v>
      </c>
      <c r="BX336" s="160">
        <f t="shared" si="2038"/>
        <v>0</v>
      </c>
      <c r="BY336" s="159">
        <f t="shared" si="2039"/>
        <v>0</v>
      </c>
      <c r="BZ336" s="159">
        <f t="shared" si="2040"/>
        <v>0</v>
      </c>
      <c r="CA336" s="160">
        <f t="shared" si="2041"/>
        <v>0</v>
      </c>
      <c r="CB336" s="159">
        <v>0</v>
      </c>
      <c r="CC336" s="159">
        <v>0</v>
      </c>
      <c r="CD336" s="160">
        <f t="shared" si="2042"/>
        <v>0</v>
      </c>
      <c r="CE336" s="159">
        <v>0</v>
      </c>
      <c r="CF336" s="159">
        <v>0</v>
      </c>
      <c r="CG336" s="160">
        <f t="shared" si="2043"/>
        <v>0</v>
      </c>
      <c r="CH336" s="159">
        <f t="shared" si="2044"/>
        <v>0</v>
      </c>
      <c r="CI336" s="159">
        <f t="shared" si="2045"/>
        <v>0</v>
      </c>
      <c r="CJ336" s="160">
        <f t="shared" si="2046"/>
        <v>0</v>
      </c>
      <c r="CK336" s="159">
        <v>0</v>
      </c>
      <c r="CL336" s="159">
        <v>0</v>
      </c>
      <c r="CM336" s="160">
        <f t="shared" si="2047"/>
        <v>0</v>
      </c>
      <c r="CN336" s="159">
        <v>0</v>
      </c>
      <c r="CO336" s="159">
        <v>0</v>
      </c>
      <c r="CP336" s="160">
        <f t="shared" si="2048"/>
        <v>0</v>
      </c>
      <c r="CQ336" s="159">
        <f t="shared" si="2049"/>
        <v>0</v>
      </c>
      <c r="CR336" s="159">
        <f t="shared" si="2050"/>
        <v>0</v>
      </c>
      <c r="CS336" s="160">
        <f t="shared" si="2051"/>
        <v>0</v>
      </c>
      <c r="CT336" s="225"/>
      <c r="CU336" s="226">
        <f t="shared" si="2052"/>
        <v>0</v>
      </c>
      <c r="CV336" s="227">
        <f t="shared" si="2053"/>
        <v>0</v>
      </c>
      <c r="CW336" s="225"/>
      <c r="CX336" s="228"/>
      <c r="CY336" s="229"/>
    </row>
    <row r="337" spans="1:103" ht="15.75" hidden="1" customHeight="1">
      <c r="A337" s="185"/>
      <c r="B337" s="156"/>
      <c r="C337" s="185"/>
      <c r="D337" s="158">
        <f t="shared" si="1998"/>
        <v>0</v>
      </c>
      <c r="E337" s="159">
        <f t="shared" si="1999"/>
        <v>0</v>
      </c>
      <c r="F337" s="160">
        <f t="shared" si="2000"/>
        <v>0</v>
      </c>
      <c r="G337" s="161"/>
      <c r="H337" s="159">
        <f t="shared" si="2001"/>
        <v>0</v>
      </c>
      <c r="I337" s="159">
        <f t="shared" si="2002"/>
        <v>0</v>
      </c>
      <c r="J337" s="160">
        <f t="shared" si="2003"/>
        <v>0</v>
      </c>
      <c r="K337" s="159">
        <f t="shared" si="2004"/>
        <v>0</v>
      </c>
      <c r="L337" s="291">
        <f t="shared" si="2005"/>
        <v>0</v>
      </c>
      <c r="M337" s="160">
        <f t="shared" si="2006"/>
        <v>0</v>
      </c>
      <c r="N337" s="159">
        <v>0</v>
      </c>
      <c r="O337" s="159">
        <v>0</v>
      </c>
      <c r="P337" s="160">
        <f t="shared" si="2007"/>
        <v>0</v>
      </c>
      <c r="Q337" s="291">
        <v>0</v>
      </c>
      <c r="R337" s="291">
        <v>0</v>
      </c>
      <c r="S337" s="160">
        <f t="shared" si="2008"/>
        <v>0</v>
      </c>
      <c r="T337" s="159">
        <f t="shared" si="2009"/>
        <v>0</v>
      </c>
      <c r="U337" s="159">
        <f t="shared" si="2010"/>
        <v>0</v>
      </c>
      <c r="V337" s="160">
        <f t="shared" si="2011"/>
        <v>0</v>
      </c>
      <c r="W337" s="593">
        <f t="shared" si="1706"/>
        <v>0</v>
      </c>
      <c r="X337" s="593">
        <f t="shared" si="1707"/>
        <v>0</v>
      </c>
      <c r="Y337" s="593">
        <f t="shared" si="1708"/>
        <v>0</v>
      </c>
      <c r="Z337" s="159">
        <v>0</v>
      </c>
      <c r="AA337" s="159">
        <v>0</v>
      </c>
      <c r="AB337" s="160">
        <f t="shared" si="2012"/>
        <v>0</v>
      </c>
      <c r="AC337" s="159">
        <v>0</v>
      </c>
      <c r="AD337" s="159">
        <v>0</v>
      </c>
      <c r="AE337" s="160">
        <f t="shared" si="2013"/>
        <v>0</v>
      </c>
      <c r="AF337" s="159">
        <f t="shared" si="2014"/>
        <v>0</v>
      </c>
      <c r="AG337" s="159">
        <f t="shared" si="2015"/>
        <v>0</v>
      </c>
      <c r="AH337" s="160">
        <f t="shared" si="2016"/>
        <v>0</v>
      </c>
      <c r="AI337" s="159">
        <v>0</v>
      </c>
      <c r="AJ337" s="159">
        <v>0</v>
      </c>
      <c r="AK337" s="160">
        <f t="shared" si="2017"/>
        <v>0</v>
      </c>
      <c r="AL337" s="159">
        <v>0</v>
      </c>
      <c r="AM337" s="159">
        <v>0</v>
      </c>
      <c r="AN337" s="160">
        <f t="shared" si="2018"/>
        <v>0</v>
      </c>
      <c r="AO337" s="159">
        <f t="shared" si="2019"/>
        <v>0</v>
      </c>
      <c r="AP337" s="159">
        <f t="shared" si="2020"/>
        <v>0</v>
      </c>
      <c r="AQ337" s="160">
        <f t="shared" si="2021"/>
        <v>0</v>
      </c>
      <c r="AR337" s="159">
        <v>0</v>
      </c>
      <c r="AS337" s="159">
        <v>0</v>
      </c>
      <c r="AT337" s="160">
        <f t="shared" si="2022"/>
        <v>0</v>
      </c>
      <c r="AU337" s="159">
        <v>0</v>
      </c>
      <c r="AV337" s="159">
        <v>0</v>
      </c>
      <c r="AW337" s="160">
        <f t="shared" si="2023"/>
        <v>0</v>
      </c>
      <c r="AX337" s="159">
        <f t="shared" si="2024"/>
        <v>0</v>
      </c>
      <c r="AY337" s="159">
        <f t="shared" si="2025"/>
        <v>0</v>
      </c>
      <c r="AZ337" s="160">
        <f t="shared" si="2026"/>
        <v>0</v>
      </c>
      <c r="BA337" s="159">
        <v>0</v>
      </c>
      <c r="BB337" s="159">
        <v>0</v>
      </c>
      <c r="BC337" s="160">
        <f t="shared" si="2027"/>
        <v>0</v>
      </c>
      <c r="BD337" s="159">
        <v>0</v>
      </c>
      <c r="BE337" s="159">
        <v>0</v>
      </c>
      <c r="BF337" s="160">
        <f t="shared" si="2028"/>
        <v>0</v>
      </c>
      <c r="BG337" s="159">
        <f t="shared" si="2029"/>
        <v>0</v>
      </c>
      <c r="BH337" s="159">
        <f t="shared" si="2030"/>
        <v>0</v>
      </c>
      <c r="BI337" s="160">
        <f t="shared" si="2031"/>
        <v>0</v>
      </c>
      <c r="BJ337" s="159">
        <v>0</v>
      </c>
      <c r="BK337" s="159">
        <v>0</v>
      </c>
      <c r="BL337" s="160">
        <f t="shared" si="2032"/>
        <v>0</v>
      </c>
      <c r="BM337" s="159">
        <v>0</v>
      </c>
      <c r="BN337" s="159">
        <v>0</v>
      </c>
      <c r="BO337" s="160">
        <f t="shared" si="2033"/>
        <v>0</v>
      </c>
      <c r="BP337" s="159">
        <f t="shared" si="2034"/>
        <v>0</v>
      </c>
      <c r="BQ337" s="159">
        <f t="shared" si="2035"/>
        <v>0</v>
      </c>
      <c r="BR337" s="160">
        <f t="shared" si="2036"/>
        <v>0</v>
      </c>
      <c r="BS337" s="159">
        <v>0</v>
      </c>
      <c r="BT337" s="159">
        <v>0</v>
      </c>
      <c r="BU337" s="160">
        <f t="shared" si="2037"/>
        <v>0</v>
      </c>
      <c r="BV337" s="159">
        <v>0</v>
      </c>
      <c r="BW337" s="159">
        <v>0</v>
      </c>
      <c r="BX337" s="160">
        <f t="shared" si="2038"/>
        <v>0</v>
      </c>
      <c r="BY337" s="159">
        <f t="shared" si="2039"/>
        <v>0</v>
      </c>
      <c r="BZ337" s="159">
        <f t="shared" si="2040"/>
        <v>0</v>
      </c>
      <c r="CA337" s="160">
        <f t="shared" si="2041"/>
        <v>0</v>
      </c>
      <c r="CB337" s="159">
        <v>0</v>
      </c>
      <c r="CC337" s="159">
        <v>0</v>
      </c>
      <c r="CD337" s="160">
        <f t="shared" si="2042"/>
        <v>0</v>
      </c>
      <c r="CE337" s="159">
        <v>0</v>
      </c>
      <c r="CF337" s="159">
        <v>0</v>
      </c>
      <c r="CG337" s="160">
        <f t="shared" si="2043"/>
        <v>0</v>
      </c>
      <c r="CH337" s="159">
        <f t="shared" si="2044"/>
        <v>0</v>
      </c>
      <c r="CI337" s="159">
        <f t="shared" si="2045"/>
        <v>0</v>
      </c>
      <c r="CJ337" s="160">
        <f t="shared" si="2046"/>
        <v>0</v>
      </c>
      <c r="CK337" s="159">
        <v>0</v>
      </c>
      <c r="CL337" s="159">
        <v>0</v>
      </c>
      <c r="CM337" s="160">
        <f t="shared" si="2047"/>
        <v>0</v>
      </c>
      <c r="CN337" s="159">
        <v>0</v>
      </c>
      <c r="CO337" s="159">
        <v>0</v>
      </c>
      <c r="CP337" s="160">
        <f t="shared" si="2048"/>
        <v>0</v>
      </c>
      <c r="CQ337" s="159">
        <f t="shared" si="2049"/>
        <v>0</v>
      </c>
      <c r="CR337" s="159">
        <f t="shared" si="2050"/>
        <v>0</v>
      </c>
      <c r="CS337" s="160">
        <f t="shared" si="2051"/>
        <v>0</v>
      </c>
      <c r="CT337" s="225"/>
      <c r="CU337" s="226">
        <f t="shared" si="2052"/>
        <v>0</v>
      </c>
      <c r="CV337" s="227">
        <f t="shared" si="2053"/>
        <v>0</v>
      </c>
      <c r="CW337" s="225"/>
      <c r="CX337" s="228"/>
      <c r="CY337" s="229"/>
    </row>
    <row r="338" spans="1:103" ht="15.75" hidden="1" customHeight="1">
      <c r="A338" s="185"/>
      <c r="B338" s="156"/>
      <c r="C338" s="185"/>
      <c r="D338" s="158">
        <f t="shared" si="1998"/>
        <v>0</v>
      </c>
      <c r="E338" s="159">
        <f t="shared" si="1999"/>
        <v>0</v>
      </c>
      <c r="F338" s="160">
        <f t="shared" si="2000"/>
        <v>0</v>
      </c>
      <c r="G338" s="161"/>
      <c r="H338" s="159">
        <f t="shared" si="2001"/>
        <v>0</v>
      </c>
      <c r="I338" s="159">
        <f t="shared" si="2002"/>
        <v>0</v>
      </c>
      <c r="J338" s="160">
        <f t="shared" si="2003"/>
        <v>0</v>
      </c>
      <c r="K338" s="159">
        <f t="shared" si="2004"/>
        <v>0</v>
      </c>
      <c r="L338" s="291">
        <f t="shared" si="2005"/>
        <v>0</v>
      </c>
      <c r="M338" s="160">
        <f t="shared" si="2006"/>
        <v>0</v>
      </c>
      <c r="N338" s="159">
        <v>0</v>
      </c>
      <c r="O338" s="159">
        <v>0</v>
      </c>
      <c r="P338" s="160">
        <f t="shared" si="2007"/>
        <v>0</v>
      </c>
      <c r="Q338" s="291">
        <v>0</v>
      </c>
      <c r="R338" s="291">
        <v>0</v>
      </c>
      <c r="S338" s="160">
        <f t="shared" si="2008"/>
        <v>0</v>
      </c>
      <c r="T338" s="159">
        <f t="shared" si="2009"/>
        <v>0</v>
      </c>
      <c r="U338" s="159">
        <f t="shared" si="2010"/>
        <v>0</v>
      </c>
      <c r="V338" s="160">
        <f t="shared" si="2011"/>
        <v>0</v>
      </c>
      <c r="W338" s="593">
        <f t="shared" si="1706"/>
        <v>0</v>
      </c>
      <c r="X338" s="593">
        <f t="shared" si="1707"/>
        <v>0</v>
      </c>
      <c r="Y338" s="593">
        <f t="shared" si="1708"/>
        <v>0</v>
      </c>
      <c r="Z338" s="159">
        <v>0</v>
      </c>
      <c r="AA338" s="159">
        <v>0</v>
      </c>
      <c r="AB338" s="160">
        <f t="shared" si="2012"/>
        <v>0</v>
      </c>
      <c r="AC338" s="159">
        <v>0</v>
      </c>
      <c r="AD338" s="159">
        <v>0</v>
      </c>
      <c r="AE338" s="160">
        <f t="shared" si="2013"/>
        <v>0</v>
      </c>
      <c r="AF338" s="159">
        <f t="shared" si="2014"/>
        <v>0</v>
      </c>
      <c r="AG338" s="159">
        <f t="shared" si="2015"/>
        <v>0</v>
      </c>
      <c r="AH338" s="160">
        <f t="shared" si="2016"/>
        <v>0</v>
      </c>
      <c r="AI338" s="159">
        <v>0</v>
      </c>
      <c r="AJ338" s="159">
        <v>0</v>
      </c>
      <c r="AK338" s="160">
        <f t="shared" si="2017"/>
        <v>0</v>
      </c>
      <c r="AL338" s="159">
        <v>0</v>
      </c>
      <c r="AM338" s="159">
        <v>0</v>
      </c>
      <c r="AN338" s="160">
        <f t="shared" si="2018"/>
        <v>0</v>
      </c>
      <c r="AO338" s="159">
        <f t="shared" si="2019"/>
        <v>0</v>
      </c>
      <c r="AP338" s="159">
        <f t="shared" si="2020"/>
        <v>0</v>
      </c>
      <c r="AQ338" s="160">
        <f t="shared" si="2021"/>
        <v>0</v>
      </c>
      <c r="AR338" s="159">
        <v>0</v>
      </c>
      <c r="AS338" s="159">
        <v>0</v>
      </c>
      <c r="AT338" s="160">
        <f t="shared" si="2022"/>
        <v>0</v>
      </c>
      <c r="AU338" s="159">
        <v>0</v>
      </c>
      <c r="AV338" s="159">
        <v>0</v>
      </c>
      <c r="AW338" s="160">
        <f t="shared" si="2023"/>
        <v>0</v>
      </c>
      <c r="AX338" s="159">
        <f t="shared" si="2024"/>
        <v>0</v>
      </c>
      <c r="AY338" s="159">
        <f t="shared" si="2025"/>
        <v>0</v>
      </c>
      <c r="AZ338" s="160">
        <f t="shared" si="2026"/>
        <v>0</v>
      </c>
      <c r="BA338" s="159">
        <v>0</v>
      </c>
      <c r="BB338" s="159">
        <v>0</v>
      </c>
      <c r="BC338" s="160">
        <f t="shared" si="2027"/>
        <v>0</v>
      </c>
      <c r="BD338" s="159">
        <v>0</v>
      </c>
      <c r="BE338" s="159">
        <v>0</v>
      </c>
      <c r="BF338" s="160">
        <f t="shared" si="2028"/>
        <v>0</v>
      </c>
      <c r="BG338" s="159">
        <f t="shared" si="2029"/>
        <v>0</v>
      </c>
      <c r="BH338" s="159">
        <f t="shared" si="2030"/>
        <v>0</v>
      </c>
      <c r="BI338" s="160">
        <f t="shared" si="2031"/>
        <v>0</v>
      </c>
      <c r="BJ338" s="159">
        <v>0</v>
      </c>
      <c r="BK338" s="159">
        <v>0</v>
      </c>
      <c r="BL338" s="160">
        <f t="shared" si="2032"/>
        <v>0</v>
      </c>
      <c r="BM338" s="159">
        <v>0</v>
      </c>
      <c r="BN338" s="159">
        <v>0</v>
      </c>
      <c r="BO338" s="160">
        <f t="shared" si="2033"/>
        <v>0</v>
      </c>
      <c r="BP338" s="159">
        <f t="shared" si="2034"/>
        <v>0</v>
      </c>
      <c r="BQ338" s="159">
        <f t="shared" si="2035"/>
        <v>0</v>
      </c>
      <c r="BR338" s="160">
        <f t="shared" si="2036"/>
        <v>0</v>
      </c>
      <c r="BS338" s="159">
        <v>0</v>
      </c>
      <c r="BT338" s="159">
        <v>0</v>
      </c>
      <c r="BU338" s="160">
        <f t="shared" si="2037"/>
        <v>0</v>
      </c>
      <c r="BV338" s="159">
        <v>0</v>
      </c>
      <c r="BW338" s="159">
        <v>0</v>
      </c>
      <c r="BX338" s="160">
        <f t="shared" si="2038"/>
        <v>0</v>
      </c>
      <c r="BY338" s="159">
        <f t="shared" si="2039"/>
        <v>0</v>
      </c>
      <c r="BZ338" s="159">
        <f t="shared" si="2040"/>
        <v>0</v>
      </c>
      <c r="CA338" s="160">
        <f t="shared" si="2041"/>
        <v>0</v>
      </c>
      <c r="CB338" s="159">
        <v>0</v>
      </c>
      <c r="CC338" s="159">
        <v>0</v>
      </c>
      <c r="CD338" s="160">
        <f t="shared" si="2042"/>
        <v>0</v>
      </c>
      <c r="CE338" s="159">
        <v>0</v>
      </c>
      <c r="CF338" s="159">
        <v>0</v>
      </c>
      <c r="CG338" s="160">
        <f t="shared" si="2043"/>
        <v>0</v>
      </c>
      <c r="CH338" s="159">
        <f t="shared" si="2044"/>
        <v>0</v>
      </c>
      <c r="CI338" s="159">
        <f t="shared" si="2045"/>
        <v>0</v>
      </c>
      <c r="CJ338" s="160">
        <f t="shared" si="2046"/>
        <v>0</v>
      </c>
      <c r="CK338" s="159">
        <v>0</v>
      </c>
      <c r="CL338" s="159">
        <v>0</v>
      </c>
      <c r="CM338" s="160">
        <f t="shared" si="2047"/>
        <v>0</v>
      </c>
      <c r="CN338" s="159">
        <v>0</v>
      </c>
      <c r="CO338" s="159">
        <v>0</v>
      </c>
      <c r="CP338" s="160">
        <f t="shared" si="2048"/>
        <v>0</v>
      </c>
      <c r="CQ338" s="159">
        <f t="shared" si="2049"/>
        <v>0</v>
      </c>
      <c r="CR338" s="159">
        <f t="shared" si="2050"/>
        <v>0</v>
      </c>
      <c r="CS338" s="160">
        <f t="shared" si="2051"/>
        <v>0</v>
      </c>
      <c r="CT338" s="225"/>
      <c r="CU338" s="226">
        <f t="shared" si="2052"/>
        <v>0</v>
      </c>
      <c r="CV338" s="227">
        <f t="shared" si="2053"/>
        <v>0</v>
      </c>
      <c r="CW338" s="225"/>
      <c r="CX338" s="228"/>
      <c r="CY338" s="229"/>
    </row>
    <row r="339" spans="1:103" ht="15.75" hidden="1" customHeight="1">
      <c r="A339" s="185"/>
      <c r="B339" s="156"/>
      <c r="C339" s="185"/>
      <c r="D339" s="158">
        <f t="shared" si="1998"/>
        <v>0</v>
      </c>
      <c r="E339" s="159">
        <f t="shared" si="1999"/>
        <v>0</v>
      </c>
      <c r="F339" s="160">
        <f t="shared" si="2000"/>
        <v>0</v>
      </c>
      <c r="G339" s="161"/>
      <c r="H339" s="159">
        <f t="shared" si="2001"/>
        <v>0</v>
      </c>
      <c r="I339" s="159">
        <f t="shared" si="2002"/>
        <v>0</v>
      </c>
      <c r="J339" s="160">
        <f t="shared" si="2003"/>
        <v>0</v>
      </c>
      <c r="K339" s="159">
        <f t="shared" si="2004"/>
        <v>0</v>
      </c>
      <c r="L339" s="291">
        <f t="shared" si="2005"/>
        <v>0</v>
      </c>
      <c r="M339" s="160">
        <f t="shared" si="2006"/>
        <v>0</v>
      </c>
      <c r="N339" s="159">
        <v>0</v>
      </c>
      <c r="O339" s="159">
        <v>0</v>
      </c>
      <c r="P339" s="160">
        <f t="shared" si="2007"/>
        <v>0</v>
      </c>
      <c r="Q339" s="291">
        <v>0</v>
      </c>
      <c r="R339" s="291">
        <v>0</v>
      </c>
      <c r="S339" s="160">
        <f t="shared" si="2008"/>
        <v>0</v>
      </c>
      <c r="T339" s="159">
        <f t="shared" si="2009"/>
        <v>0</v>
      </c>
      <c r="U339" s="159">
        <f t="shared" si="2010"/>
        <v>0</v>
      </c>
      <c r="V339" s="160">
        <f t="shared" si="2011"/>
        <v>0</v>
      </c>
      <c r="W339" s="593">
        <f t="shared" si="1706"/>
        <v>0</v>
      </c>
      <c r="X339" s="593">
        <f t="shared" si="1707"/>
        <v>0</v>
      </c>
      <c r="Y339" s="593">
        <f t="shared" si="1708"/>
        <v>0</v>
      </c>
      <c r="Z339" s="159">
        <v>0</v>
      </c>
      <c r="AA339" s="159">
        <v>0</v>
      </c>
      <c r="AB339" s="160">
        <f t="shared" si="2012"/>
        <v>0</v>
      </c>
      <c r="AC339" s="159">
        <v>0</v>
      </c>
      <c r="AD339" s="159">
        <v>0</v>
      </c>
      <c r="AE339" s="160">
        <f t="shared" si="2013"/>
        <v>0</v>
      </c>
      <c r="AF339" s="159">
        <f t="shared" si="2014"/>
        <v>0</v>
      </c>
      <c r="AG339" s="159">
        <f t="shared" si="2015"/>
        <v>0</v>
      </c>
      <c r="AH339" s="160">
        <f t="shared" si="2016"/>
        <v>0</v>
      </c>
      <c r="AI339" s="159">
        <v>0</v>
      </c>
      <c r="AJ339" s="159">
        <v>0</v>
      </c>
      <c r="AK339" s="160">
        <f t="shared" si="2017"/>
        <v>0</v>
      </c>
      <c r="AL339" s="159">
        <v>0</v>
      </c>
      <c r="AM339" s="159">
        <v>0</v>
      </c>
      <c r="AN339" s="160">
        <f t="shared" si="2018"/>
        <v>0</v>
      </c>
      <c r="AO339" s="159">
        <f t="shared" si="2019"/>
        <v>0</v>
      </c>
      <c r="AP339" s="159">
        <f t="shared" si="2020"/>
        <v>0</v>
      </c>
      <c r="AQ339" s="160">
        <f t="shared" si="2021"/>
        <v>0</v>
      </c>
      <c r="AR339" s="159">
        <v>0</v>
      </c>
      <c r="AS339" s="159">
        <v>0</v>
      </c>
      <c r="AT339" s="160">
        <f t="shared" si="2022"/>
        <v>0</v>
      </c>
      <c r="AU339" s="159">
        <v>0</v>
      </c>
      <c r="AV339" s="159">
        <v>0</v>
      </c>
      <c r="AW339" s="160">
        <f t="shared" si="2023"/>
        <v>0</v>
      </c>
      <c r="AX339" s="159">
        <f t="shared" si="2024"/>
        <v>0</v>
      </c>
      <c r="AY339" s="159">
        <f t="shared" si="2025"/>
        <v>0</v>
      </c>
      <c r="AZ339" s="160">
        <f t="shared" si="2026"/>
        <v>0</v>
      </c>
      <c r="BA339" s="159">
        <v>0</v>
      </c>
      <c r="BB339" s="159">
        <v>0</v>
      </c>
      <c r="BC339" s="160">
        <f t="shared" si="2027"/>
        <v>0</v>
      </c>
      <c r="BD339" s="159">
        <v>0</v>
      </c>
      <c r="BE339" s="159">
        <v>0</v>
      </c>
      <c r="BF339" s="160">
        <f t="shared" si="2028"/>
        <v>0</v>
      </c>
      <c r="BG339" s="159">
        <f t="shared" si="2029"/>
        <v>0</v>
      </c>
      <c r="BH339" s="159">
        <f t="shared" si="2030"/>
        <v>0</v>
      </c>
      <c r="BI339" s="160">
        <f t="shared" si="2031"/>
        <v>0</v>
      </c>
      <c r="BJ339" s="159">
        <v>0</v>
      </c>
      <c r="BK339" s="159">
        <v>0</v>
      </c>
      <c r="BL339" s="160">
        <f t="shared" si="2032"/>
        <v>0</v>
      </c>
      <c r="BM339" s="159">
        <v>0</v>
      </c>
      <c r="BN339" s="159">
        <v>0</v>
      </c>
      <c r="BO339" s="160">
        <f t="shared" si="2033"/>
        <v>0</v>
      </c>
      <c r="BP339" s="159">
        <f t="shared" si="2034"/>
        <v>0</v>
      </c>
      <c r="BQ339" s="159">
        <f t="shared" si="2035"/>
        <v>0</v>
      </c>
      <c r="BR339" s="160">
        <f t="shared" si="2036"/>
        <v>0</v>
      </c>
      <c r="BS339" s="159">
        <v>0</v>
      </c>
      <c r="BT339" s="159">
        <v>0</v>
      </c>
      <c r="BU339" s="160">
        <f t="shared" si="2037"/>
        <v>0</v>
      </c>
      <c r="BV339" s="159">
        <v>0</v>
      </c>
      <c r="BW339" s="159">
        <v>0</v>
      </c>
      <c r="BX339" s="160">
        <f t="shared" si="2038"/>
        <v>0</v>
      </c>
      <c r="BY339" s="159">
        <f t="shared" si="2039"/>
        <v>0</v>
      </c>
      <c r="BZ339" s="159">
        <f t="shared" si="2040"/>
        <v>0</v>
      </c>
      <c r="CA339" s="160">
        <f t="shared" si="2041"/>
        <v>0</v>
      </c>
      <c r="CB339" s="159">
        <v>0</v>
      </c>
      <c r="CC339" s="159">
        <v>0</v>
      </c>
      <c r="CD339" s="160">
        <f t="shared" si="2042"/>
        <v>0</v>
      </c>
      <c r="CE339" s="159">
        <v>0</v>
      </c>
      <c r="CF339" s="159">
        <v>0</v>
      </c>
      <c r="CG339" s="160">
        <f t="shared" si="2043"/>
        <v>0</v>
      </c>
      <c r="CH339" s="159">
        <f t="shared" si="2044"/>
        <v>0</v>
      </c>
      <c r="CI339" s="159">
        <f t="shared" si="2045"/>
        <v>0</v>
      </c>
      <c r="CJ339" s="160">
        <f t="shared" si="2046"/>
        <v>0</v>
      </c>
      <c r="CK339" s="159">
        <v>0</v>
      </c>
      <c r="CL339" s="159">
        <v>0</v>
      </c>
      <c r="CM339" s="160">
        <f t="shared" si="2047"/>
        <v>0</v>
      </c>
      <c r="CN339" s="159">
        <v>0</v>
      </c>
      <c r="CO339" s="159">
        <v>0</v>
      </c>
      <c r="CP339" s="160">
        <f t="shared" si="2048"/>
        <v>0</v>
      </c>
      <c r="CQ339" s="159">
        <f t="shared" si="2049"/>
        <v>0</v>
      </c>
      <c r="CR339" s="159">
        <f t="shared" si="2050"/>
        <v>0</v>
      </c>
      <c r="CS339" s="160">
        <f t="shared" si="2051"/>
        <v>0</v>
      </c>
      <c r="CT339" s="225"/>
      <c r="CU339" s="226">
        <f t="shared" si="2052"/>
        <v>0</v>
      </c>
      <c r="CV339" s="227">
        <f t="shared" si="2053"/>
        <v>0</v>
      </c>
      <c r="CW339" s="225"/>
      <c r="CX339" s="228"/>
      <c r="CY339" s="229"/>
    </row>
    <row r="340" spans="1:103" ht="15.75" hidden="1" customHeight="1">
      <c r="A340" s="185"/>
      <c r="B340" s="156"/>
      <c r="C340" s="185"/>
      <c r="D340" s="158">
        <f t="shared" si="1998"/>
        <v>0</v>
      </c>
      <c r="E340" s="159">
        <f t="shared" si="1999"/>
        <v>0</v>
      </c>
      <c r="F340" s="160">
        <f t="shared" si="2000"/>
        <v>0</v>
      </c>
      <c r="G340" s="161"/>
      <c r="H340" s="159">
        <f t="shared" si="2001"/>
        <v>0</v>
      </c>
      <c r="I340" s="159">
        <f t="shared" si="2002"/>
        <v>0</v>
      </c>
      <c r="J340" s="160">
        <f t="shared" si="2003"/>
        <v>0</v>
      </c>
      <c r="K340" s="159">
        <f t="shared" si="2004"/>
        <v>0</v>
      </c>
      <c r="L340" s="291">
        <f t="shared" si="2005"/>
        <v>0</v>
      </c>
      <c r="M340" s="160">
        <f t="shared" si="2006"/>
        <v>0</v>
      </c>
      <c r="N340" s="159">
        <v>0</v>
      </c>
      <c r="O340" s="159">
        <v>0</v>
      </c>
      <c r="P340" s="160">
        <f t="shared" si="2007"/>
        <v>0</v>
      </c>
      <c r="Q340" s="291">
        <v>0</v>
      </c>
      <c r="R340" s="291">
        <v>0</v>
      </c>
      <c r="S340" s="160">
        <f t="shared" si="2008"/>
        <v>0</v>
      </c>
      <c r="T340" s="159">
        <f t="shared" si="2009"/>
        <v>0</v>
      </c>
      <c r="U340" s="159">
        <f t="shared" si="2010"/>
        <v>0</v>
      </c>
      <c r="V340" s="160">
        <f t="shared" si="2011"/>
        <v>0</v>
      </c>
      <c r="W340" s="593">
        <f t="shared" si="1706"/>
        <v>0</v>
      </c>
      <c r="X340" s="593">
        <f t="shared" si="1707"/>
        <v>0</v>
      </c>
      <c r="Y340" s="593">
        <f t="shared" si="1708"/>
        <v>0</v>
      </c>
      <c r="Z340" s="159">
        <v>0</v>
      </c>
      <c r="AA340" s="159">
        <v>0</v>
      </c>
      <c r="AB340" s="160">
        <f t="shared" si="2012"/>
        <v>0</v>
      </c>
      <c r="AC340" s="159">
        <v>0</v>
      </c>
      <c r="AD340" s="159">
        <v>0</v>
      </c>
      <c r="AE340" s="160">
        <f t="shared" si="2013"/>
        <v>0</v>
      </c>
      <c r="AF340" s="159">
        <f t="shared" si="2014"/>
        <v>0</v>
      </c>
      <c r="AG340" s="159">
        <f t="shared" si="2015"/>
        <v>0</v>
      </c>
      <c r="AH340" s="160">
        <f t="shared" si="2016"/>
        <v>0</v>
      </c>
      <c r="AI340" s="159">
        <v>0</v>
      </c>
      <c r="AJ340" s="159">
        <v>0</v>
      </c>
      <c r="AK340" s="160">
        <f t="shared" si="2017"/>
        <v>0</v>
      </c>
      <c r="AL340" s="159">
        <v>0</v>
      </c>
      <c r="AM340" s="159">
        <v>0</v>
      </c>
      <c r="AN340" s="160">
        <f t="shared" si="2018"/>
        <v>0</v>
      </c>
      <c r="AO340" s="159">
        <f t="shared" si="2019"/>
        <v>0</v>
      </c>
      <c r="AP340" s="159">
        <f t="shared" si="2020"/>
        <v>0</v>
      </c>
      <c r="AQ340" s="160">
        <f t="shared" si="2021"/>
        <v>0</v>
      </c>
      <c r="AR340" s="159">
        <v>0</v>
      </c>
      <c r="AS340" s="159">
        <v>0</v>
      </c>
      <c r="AT340" s="160">
        <f t="shared" si="2022"/>
        <v>0</v>
      </c>
      <c r="AU340" s="159">
        <v>0</v>
      </c>
      <c r="AV340" s="159">
        <v>0</v>
      </c>
      <c r="AW340" s="160">
        <f t="shared" si="2023"/>
        <v>0</v>
      </c>
      <c r="AX340" s="159">
        <f t="shared" si="2024"/>
        <v>0</v>
      </c>
      <c r="AY340" s="159">
        <f t="shared" si="2025"/>
        <v>0</v>
      </c>
      <c r="AZ340" s="160">
        <f t="shared" si="2026"/>
        <v>0</v>
      </c>
      <c r="BA340" s="159">
        <v>0</v>
      </c>
      <c r="BB340" s="159">
        <v>0</v>
      </c>
      <c r="BC340" s="160">
        <f t="shared" si="2027"/>
        <v>0</v>
      </c>
      <c r="BD340" s="159">
        <v>0</v>
      </c>
      <c r="BE340" s="159">
        <v>0</v>
      </c>
      <c r="BF340" s="160">
        <f t="shared" si="2028"/>
        <v>0</v>
      </c>
      <c r="BG340" s="159">
        <f t="shared" si="2029"/>
        <v>0</v>
      </c>
      <c r="BH340" s="159">
        <f t="shared" si="2030"/>
        <v>0</v>
      </c>
      <c r="BI340" s="160">
        <f t="shared" si="2031"/>
        <v>0</v>
      </c>
      <c r="BJ340" s="159">
        <v>0</v>
      </c>
      <c r="BK340" s="159">
        <v>0</v>
      </c>
      <c r="BL340" s="160">
        <f t="shared" si="2032"/>
        <v>0</v>
      </c>
      <c r="BM340" s="159">
        <v>0</v>
      </c>
      <c r="BN340" s="159">
        <v>0</v>
      </c>
      <c r="BO340" s="160">
        <f t="shared" si="2033"/>
        <v>0</v>
      </c>
      <c r="BP340" s="159">
        <f t="shared" si="2034"/>
        <v>0</v>
      </c>
      <c r="BQ340" s="159">
        <f t="shared" si="2035"/>
        <v>0</v>
      </c>
      <c r="BR340" s="160">
        <f t="shared" si="2036"/>
        <v>0</v>
      </c>
      <c r="BS340" s="159">
        <v>0</v>
      </c>
      <c r="BT340" s="159">
        <v>0</v>
      </c>
      <c r="BU340" s="160">
        <f t="shared" si="2037"/>
        <v>0</v>
      </c>
      <c r="BV340" s="159">
        <v>0</v>
      </c>
      <c r="BW340" s="159">
        <v>0</v>
      </c>
      <c r="BX340" s="160">
        <f t="shared" si="2038"/>
        <v>0</v>
      </c>
      <c r="BY340" s="159">
        <f t="shared" si="2039"/>
        <v>0</v>
      </c>
      <c r="BZ340" s="159">
        <f t="shared" si="2040"/>
        <v>0</v>
      </c>
      <c r="CA340" s="160">
        <f t="shared" si="2041"/>
        <v>0</v>
      </c>
      <c r="CB340" s="159">
        <v>0</v>
      </c>
      <c r="CC340" s="159">
        <v>0</v>
      </c>
      <c r="CD340" s="160">
        <f t="shared" si="2042"/>
        <v>0</v>
      </c>
      <c r="CE340" s="159">
        <v>0</v>
      </c>
      <c r="CF340" s="159">
        <v>0</v>
      </c>
      <c r="CG340" s="160">
        <f t="shared" si="2043"/>
        <v>0</v>
      </c>
      <c r="CH340" s="159">
        <f t="shared" si="2044"/>
        <v>0</v>
      </c>
      <c r="CI340" s="159">
        <f t="shared" si="2045"/>
        <v>0</v>
      </c>
      <c r="CJ340" s="160">
        <f t="shared" si="2046"/>
        <v>0</v>
      </c>
      <c r="CK340" s="159">
        <v>0</v>
      </c>
      <c r="CL340" s="159">
        <v>0</v>
      </c>
      <c r="CM340" s="160">
        <f t="shared" si="2047"/>
        <v>0</v>
      </c>
      <c r="CN340" s="159">
        <v>0</v>
      </c>
      <c r="CO340" s="159">
        <v>0</v>
      </c>
      <c r="CP340" s="160">
        <f t="shared" si="2048"/>
        <v>0</v>
      </c>
      <c r="CQ340" s="159">
        <f t="shared" si="2049"/>
        <v>0</v>
      </c>
      <c r="CR340" s="159">
        <f t="shared" si="2050"/>
        <v>0</v>
      </c>
      <c r="CS340" s="160">
        <f t="shared" si="2051"/>
        <v>0</v>
      </c>
      <c r="CT340" s="225"/>
      <c r="CU340" s="226">
        <f t="shared" si="2052"/>
        <v>0</v>
      </c>
      <c r="CV340" s="227">
        <f t="shared" si="2053"/>
        <v>0</v>
      </c>
      <c r="CW340" s="225"/>
      <c r="CX340" s="228"/>
      <c r="CY340" s="229"/>
    </row>
    <row r="341" spans="1:103" ht="15.75" hidden="1" customHeight="1">
      <c r="A341" s="185"/>
      <c r="B341" s="156"/>
      <c r="C341" s="185"/>
      <c r="D341" s="158">
        <f t="shared" si="1998"/>
        <v>0</v>
      </c>
      <c r="E341" s="159">
        <f t="shared" si="1999"/>
        <v>0</v>
      </c>
      <c r="F341" s="160">
        <f t="shared" si="2000"/>
        <v>0</v>
      </c>
      <c r="G341" s="161"/>
      <c r="H341" s="159">
        <f t="shared" si="2001"/>
        <v>0</v>
      </c>
      <c r="I341" s="159">
        <f t="shared" si="2002"/>
        <v>0</v>
      </c>
      <c r="J341" s="160">
        <f t="shared" si="2003"/>
        <v>0</v>
      </c>
      <c r="K341" s="159">
        <f t="shared" si="2004"/>
        <v>0</v>
      </c>
      <c r="L341" s="291">
        <f t="shared" si="2005"/>
        <v>0</v>
      </c>
      <c r="M341" s="160">
        <f t="shared" si="2006"/>
        <v>0</v>
      </c>
      <c r="N341" s="159">
        <v>0</v>
      </c>
      <c r="O341" s="159">
        <v>0</v>
      </c>
      <c r="P341" s="160">
        <f t="shared" si="2007"/>
        <v>0</v>
      </c>
      <c r="Q341" s="291">
        <v>0</v>
      </c>
      <c r="R341" s="291">
        <v>0</v>
      </c>
      <c r="S341" s="160">
        <f t="shared" si="2008"/>
        <v>0</v>
      </c>
      <c r="T341" s="159">
        <f t="shared" si="2009"/>
        <v>0</v>
      </c>
      <c r="U341" s="159">
        <f t="shared" si="2010"/>
        <v>0</v>
      </c>
      <c r="V341" s="160">
        <f t="shared" si="2011"/>
        <v>0</v>
      </c>
      <c r="W341" s="593">
        <f t="shared" si="1706"/>
        <v>0</v>
      </c>
      <c r="X341" s="593">
        <f t="shared" si="1707"/>
        <v>0</v>
      </c>
      <c r="Y341" s="593">
        <f t="shared" si="1708"/>
        <v>0</v>
      </c>
      <c r="Z341" s="159">
        <v>0</v>
      </c>
      <c r="AA341" s="159">
        <v>0</v>
      </c>
      <c r="AB341" s="160">
        <f t="shared" si="2012"/>
        <v>0</v>
      </c>
      <c r="AC341" s="159">
        <v>0</v>
      </c>
      <c r="AD341" s="159">
        <v>0</v>
      </c>
      <c r="AE341" s="160">
        <f t="shared" si="2013"/>
        <v>0</v>
      </c>
      <c r="AF341" s="159">
        <f t="shared" si="2014"/>
        <v>0</v>
      </c>
      <c r="AG341" s="159">
        <f t="shared" si="2015"/>
        <v>0</v>
      </c>
      <c r="AH341" s="160">
        <f t="shared" si="2016"/>
        <v>0</v>
      </c>
      <c r="AI341" s="159">
        <v>0</v>
      </c>
      <c r="AJ341" s="159">
        <v>0</v>
      </c>
      <c r="AK341" s="160">
        <f t="shared" si="2017"/>
        <v>0</v>
      </c>
      <c r="AL341" s="159">
        <v>0</v>
      </c>
      <c r="AM341" s="159">
        <v>0</v>
      </c>
      <c r="AN341" s="160">
        <f t="shared" si="2018"/>
        <v>0</v>
      </c>
      <c r="AO341" s="159">
        <f t="shared" si="2019"/>
        <v>0</v>
      </c>
      <c r="AP341" s="159">
        <f t="shared" si="2020"/>
        <v>0</v>
      </c>
      <c r="AQ341" s="160">
        <f t="shared" si="2021"/>
        <v>0</v>
      </c>
      <c r="AR341" s="159">
        <v>0</v>
      </c>
      <c r="AS341" s="159">
        <v>0</v>
      </c>
      <c r="AT341" s="160">
        <f t="shared" si="2022"/>
        <v>0</v>
      </c>
      <c r="AU341" s="159">
        <v>0</v>
      </c>
      <c r="AV341" s="159">
        <v>0</v>
      </c>
      <c r="AW341" s="160">
        <f t="shared" si="2023"/>
        <v>0</v>
      </c>
      <c r="AX341" s="159">
        <f t="shared" si="2024"/>
        <v>0</v>
      </c>
      <c r="AY341" s="159">
        <f t="shared" si="2025"/>
        <v>0</v>
      </c>
      <c r="AZ341" s="160">
        <f t="shared" si="2026"/>
        <v>0</v>
      </c>
      <c r="BA341" s="159">
        <v>0</v>
      </c>
      <c r="BB341" s="159">
        <v>0</v>
      </c>
      <c r="BC341" s="160">
        <f t="shared" si="2027"/>
        <v>0</v>
      </c>
      <c r="BD341" s="159">
        <v>0</v>
      </c>
      <c r="BE341" s="159">
        <v>0</v>
      </c>
      <c r="BF341" s="160">
        <f t="shared" si="2028"/>
        <v>0</v>
      </c>
      <c r="BG341" s="159">
        <f t="shared" si="2029"/>
        <v>0</v>
      </c>
      <c r="BH341" s="159">
        <f t="shared" si="2030"/>
        <v>0</v>
      </c>
      <c r="BI341" s="160">
        <f t="shared" si="2031"/>
        <v>0</v>
      </c>
      <c r="BJ341" s="159">
        <v>0</v>
      </c>
      <c r="BK341" s="159">
        <v>0</v>
      </c>
      <c r="BL341" s="160">
        <f t="shared" si="2032"/>
        <v>0</v>
      </c>
      <c r="BM341" s="159">
        <v>0</v>
      </c>
      <c r="BN341" s="159">
        <v>0</v>
      </c>
      <c r="BO341" s="160">
        <f t="shared" si="2033"/>
        <v>0</v>
      </c>
      <c r="BP341" s="159">
        <f t="shared" si="2034"/>
        <v>0</v>
      </c>
      <c r="BQ341" s="159">
        <f t="shared" si="2035"/>
        <v>0</v>
      </c>
      <c r="BR341" s="160">
        <f t="shared" si="2036"/>
        <v>0</v>
      </c>
      <c r="BS341" s="159">
        <v>0</v>
      </c>
      <c r="BT341" s="159">
        <v>0</v>
      </c>
      <c r="BU341" s="160">
        <f t="shared" si="2037"/>
        <v>0</v>
      </c>
      <c r="BV341" s="159">
        <v>0</v>
      </c>
      <c r="BW341" s="159">
        <v>0</v>
      </c>
      <c r="BX341" s="160">
        <f t="shared" si="2038"/>
        <v>0</v>
      </c>
      <c r="BY341" s="159">
        <f t="shared" si="2039"/>
        <v>0</v>
      </c>
      <c r="BZ341" s="159">
        <f t="shared" si="2040"/>
        <v>0</v>
      </c>
      <c r="CA341" s="160">
        <f t="shared" si="2041"/>
        <v>0</v>
      </c>
      <c r="CB341" s="159">
        <v>0</v>
      </c>
      <c r="CC341" s="159">
        <v>0</v>
      </c>
      <c r="CD341" s="160">
        <f t="shared" si="2042"/>
        <v>0</v>
      </c>
      <c r="CE341" s="159">
        <v>0</v>
      </c>
      <c r="CF341" s="159">
        <v>0</v>
      </c>
      <c r="CG341" s="160">
        <f t="shared" si="2043"/>
        <v>0</v>
      </c>
      <c r="CH341" s="159">
        <f t="shared" si="2044"/>
        <v>0</v>
      </c>
      <c r="CI341" s="159">
        <f t="shared" si="2045"/>
        <v>0</v>
      </c>
      <c r="CJ341" s="160">
        <f t="shared" si="2046"/>
        <v>0</v>
      </c>
      <c r="CK341" s="159">
        <v>0</v>
      </c>
      <c r="CL341" s="159">
        <v>0</v>
      </c>
      <c r="CM341" s="160">
        <f t="shared" si="2047"/>
        <v>0</v>
      </c>
      <c r="CN341" s="159">
        <v>0</v>
      </c>
      <c r="CO341" s="159">
        <v>0</v>
      </c>
      <c r="CP341" s="160">
        <f t="shared" si="2048"/>
        <v>0</v>
      </c>
      <c r="CQ341" s="159">
        <f t="shared" si="2049"/>
        <v>0</v>
      </c>
      <c r="CR341" s="159">
        <f t="shared" si="2050"/>
        <v>0</v>
      </c>
      <c r="CS341" s="160">
        <f t="shared" si="2051"/>
        <v>0</v>
      </c>
      <c r="CT341" s="225"/>
      <c r="CU341" s="226">
        <f t="shared" si="2052"/>
        <v>0</v>
      </c>
      <c r="CV341" s="227">
        <f t="shared" si="2053"/>
        <v>0</v>
      </c>
      <c r="CW341" s="225"/>
      <c r="CX341" s="228"/>
      <c r="CY341" s="229"/>
    </row>
    <row r="342" spans="1:103" ht="15.75" hidden="1" customHeight="1">
      <c r="A342" s="185"/>
      <c r="B342" s="156"/>
      <c r="C342" s="185"/>
      <c r="D342" s="158">
        <f t="shared" si="1998"/>
        <v>0</v>
      </c>
      <c r="E342" s="159">
        <f t="shared" si="1999"/>
        <v>0</v>
      </c>
      <c r="F342" s="160">
        <f t="shared" si="2000"/>
        <v>0</v>
      </c>
      <c r="G342" s="161"/>
      <c r="H342" s="159">
        <f t="shared" si="2001"/>
        <v>0</v>
      </c>
      <c r="I342" s="159">
        <f t="shared" si="2002"/>
        <v>0</v>
      </c>
      <c r="J342" s="160">
        <f t="shared" si="2003"/>
        <v>0</v>
      </c>
      <c r="K342" s="159">
        <f t="shared" si="2004"/>
        <v>0</v>
      </c>
      <c r="L342" s="291">
        <f t="shared" si="2005"/>
        <v>0</v>
      </c>
      <c r="M342" s="160">
        <f t="shared" si="2006"/>
        <v>0</v>
      </c>
      <c r="N342" s="159">
        <v>0</v>
      </c>
      <c r="O342" s="159">
        <v>0</v>
      </c>
      <c r="P342" s="160">
        <f t="shared" si="2007"/>
        <v>0</v>
      </c>
      <c r="Q342" s="291">
        <v>0</v>
      </c>
      <c r="R342" s="291">
        <v>0</v>
      </c>
      <c r="S342" s="160">
        <f t="shared" si="2008"/>
        <v>0</v>
      </c>
      <c r="T342" s="159">
        <f t="shared" si="2009"/>
        <v>0</v>
      </c>
      <c r="U342" s="159">
        <f t="shared" si="2010"/>
        <v>0</v>
      </c>
      <c r="V342" s="160">
        <f t="shared" si="2011"/>
        <v>0</v>
      </c>
      <c r="W342" s="593">
        <f t="shared" si="1706"/>
        <v>0</v>
      </c>
      <c r="X342" s="593">
        <f t="shared" si="1707"/>
        <v>0</v>
      </c>
      <c r="Y342" s="593">
        <f t="shared" si="1708"/>
        <v>0</v>
      </c>
      <c r="Z342" s="159">
        <v>0</v>
      </c>
      <c r="AA342" s="159">
        <v>0</v>
      </c>
      <c r="AB342" s="160">
        <f t="shared" si="2012"/>
        <v>0</v>
      </c>
      <c r="AC342" s="159">
        <v>0</v>
      </c>
      <c r="AD342" s="159">
        <v>0</v>
      </c>
      <c r="AE342" s="160">
        <f t="shared" si="2013"/>
        <v>0</v>
      </c>
      <c r="AF342" s="159">
        <f t="shared" si="2014"/>
        <v>0</v>
      </c>
      <c r="AG342" s="159">
        <f t="shared" si="2015"/>
        <v>0</v>
      </c>
      <c r="AH342" s="160">
        <f t="shared" si="2016"/>
        <v>0</v>
      </c>
      <c r="AI342" s="159">
        <v>0</v>
      </c>
      <c r="AJ342" s="159">
        <v>0</v>
      </c>
      <c r="AK342" s="160">
        <f t="shared" si="2017"/>
        <v>0</v>
      </c>
      <c r="AL342" s="159">
        <v>0</v>
      </c>
      <c r="AM342" s="159">
        <v>0</v>
      </c>
      <c r="AN342" s="160">
        <f t="shared" si="2018"/>
        <v>0</v>
      </c>
      <c r="AO342" s="159">
        <f t="shared" si="2019"/>
        <v>0</v>
      </c>
      <c r="AP342" s="159">
        <f t="shared" si="2020"/>
        <v>0</v>
      </c>
      <c r="AQ342" s="160">
        <f t="shared" si="2021"/>
        <v>0</v>
      </c>
      <c r="AR342" s="159">
        <v>0</v>
      </c>
      <c r="AS342" s="159">
        <v>0</v>
      </c>
      <c r="AT342" s="160">
        <f t="shared" si="2022"/>
        <v>0</v>
      </c>
      <c r="AU342" s="159">
        <v>0</v>
      </c>
      <c r="AV342" s="159">
        <v>0</v>
      </c>
      <c r="AW342" s="160">
        <f t="shared" si="2023"/>
        <v>0</v>
      </c>
      <c r="AX342" s="159">
        <f t="shared" si="2024"/>
        <v>0</v>
      </c>
      <c r="AY342" s="159">
        <f t="shared" si="2025"/>
        <v>0</v>
      </c>
      <c r="AZ342" s="160">
        <f t="shared" si="2026"/>
        <v>0</v>
      </c>
      <c r="BA342" s="159">
        <v>0</v>
      </c>
      <c r="BB342" s="159">
        <v>0</v>
      </c>
      <c r="BC342" s="160">
        <f t="shared" si="2027"/>
        <v>0</v>
      </c>
      <c r="BD342" s="159">
        <v>0</v>
      </c>
      <c r="BE342" s="159">
        <v>0</v>
      </c>
      <c r="BF342" s="160">
        <f t="shared" si="2028"/>
        <v>0</v>
      </c>
      <c r="BG342" s="159">
        <f t="shared" si="2029"/>
        <v>0</v>
      </c>
      <c r="BH342" s="159">
        <f t="shared" si="2030"/>
        <v>0</v>
      </c>
      <c r="BI342" s="160">
        <f t="shared" si="2031"/>
        <v>0</v>
      </c>
      <c r="BJ342" s="159">
        <v>0</v>
      </c>
      <c r="BK342" s="159">
        <v>0</v>
      </c>
      <c r="BL342" s="160">
        <f t="shared" si="2032"/>
        <v>0</v>
      </c>
      <c r="BM342" s="159">
        <v>0</v>
      </c>
      <c r="BN342" s="159">
        <v>0</v>
      </c>
      <c r="BO342" s="160">
        <f t="shared" si="2033"/>
        <v>0</v>
      </c>
      <c r="BP342" s="159">
        <f t="shared" si="2034"/>
        <v>0</v>
      </c>
      <c r="BQ342" s="159">
        <f t="shared" si="2035"/>
        <v>0</v>
      </c>
      <c r="BR342" s="160">
        <f t="shared" si="2036"/>
        <v>0</v>
      </c>
      <c r="BS342" s="159">
        <v>0</v>
      </c>
      <c r="BT342" s="159">
        <v>0</v>
      </c>
      <c r="BU342" s="160">
        <f t="shared" si="2037"/>
        <v>0</v>
      </c>
      <c r="BV342" s="159">
        <v>0</v>
      </c>
      <c r="BW342" s="159">
        <v>0</v>
      </c>
      <c r="BX342" s="160">
        <f t="shared" si="2038"/>
        <v>0</v>
      </c>
      <c r="BY342" s="159">
        <f t="shared" si="2039"/>
        <v>0</v>
      </c>
      <c r="BZ342" s="159">
        <f t="shared" si="2040"/>
        <v>0</v>
      </c>
      <c r="CA342" s="160">
        <f t="shared" si="2041"/>
        <v>0</v>
      </c>
      <c r="CB342" s="159">
        <v>0</v>
      </c>
      <c r="CC342" s="159">
        <v>0</v>
      </c>
      <c r="CD342" s="160">
        <f t="shared" si="2042"/>
        <v>0</v>
      </c>
      <c r="CE342" s="159">
        <v>0</v>
      </c>
      <c r="CF342" s="159">
        <v>0</v>
      </c>
      <c r="CG342" s="160">
        <f t="shared" si="2043"/>
        <v>0</v>
      </c>
      <c r="CH342" s="159">
        <f t="shared" si="2044"/>
        <v>0</v>
      </c>
      <c r="CI342" s="159">
        <f t="shared" si="2045"/>
        <v>0</v>
      </c>
      <c r="CJ342" s="160">
        <f t="shared" si="2046"/>
        <v>0</v>
      </c>
      <c r="CK342" s="159">
        <v>0</v>
      </c>
      <c r="CL342" s="159">
        <v>0</v>
      </c>
      <c r="CM342" s="160">
        <f t="shared" si="2047"/>
        <v>0</v>
      </c>
      <c r="CN342" s="159">
        <v>0</v>
      </c>
      <c r="CO342" s="159">
        <v>0</v>
      </c>
      <c r="CP342" s="160">
        <f t="shared" si="2048"/>
        <v>0</v>
      </c>
      <c r="CQ342" s="159">
        <f t="shared" si="2049"/>
        <v>0</v>
      </c>
      <c r="CR342" s="159">
        <f t="shared" si="2050"/>
        <v>0</v>
      </c>
      <c r="CS342" s="160">
        <f t="shared" si="2051"/>
        <v>0</v>
      </c>
      <c r="CT342" s="225"/>
      <c r="CU342" s="226">
        <f t="shared" si="2052"/>
        <v>0</v>
      </c>
      <c r="CV342" s="227">
        <f t="shared" si="2053"/>
        <v>0</v>
      </c>
      <c r="CW342" s="225"/>
      <c r="CX342" s="228"/>
      <c r="CY342" s="229"/>
    </row>
    <row r="343" spans="1:103" ht="15.75" customHeight="1" thickBot="1">
      <c r="A343" s="138"/>
      <c r="B343" s="162"/>
      <c r="C343" s="163"/>
      <c r="D343" s="164">
        <f t="shared" si="1998"/>
        <v>0</v>
      </c>
      <c r="E343" s="165">
        <f t="shared" si="1999"/>
        <v>0</v>
      </c>
      <c r="F343" s="166">
        <f t="shared" si="2000"/>
        <v>0</v>
      </c>
      <c r="G343" s="167"/>
      <c r="H343" s="165">
        <f t="shared" si="2001"/>
        <v>0</v>
      </c>
      <c r="I343" s="165">
        <f t="shared" si="2002"/>
        <v>0</v>
      </c>
      <c r="J343" s="166">
        <f t="shared" si="2003"/>
        <v>0</v>
      </c>
      <c r="K343" s="165">
        <f t="shared" si="2004"/>
        <v>0</v>
      </c>
      <c r="L343" s="820">
        <f t="shared" si="2005"/>
        <v>0</v>
      </c>
      <c r="M343" s="166">
        <f t="shared" si="2006"/>
        <v>0</v>
      </c>
      <c r="N343" s="164">
        <v>0</v>
      </c>
      <c r="O343" s="165">
        <v>0</v>
      </c>
      <c r="P343" s="166">
        <f t="shared" si="2007"/>
        <v>0</v>
      </c>
      <c r="Q343" s="788">
        <v>0</v>
      </c>
      <c r="R343" s="789">
        <v>0</v>
      </c>
      <c r="S343" s="166">
        <f t="shared" si="2008"/>
        <v>0</v>
      </c>
      <c r="T343" s="200">
        <f t="shared" si="2009"/>
        <v>0</v>
      </c>
      <c r="U343" s="200">
        <f t="shared" si="2010"/>
        <v>0</v>
      </c>
      <c r="V343" s="201">
        <f t="shared" si="2011"/>
        <v>0</v>
      </c>
      <c r="W343" s="593">
        <f t="shared" si="1706"/>
        <v>0</v>
      </c>
      <c r="X343" s="593">
        <f t="shared" si="1707"/>
        <v>0</v>
      </c>
      <c r="Y343" s="593">
        <f t="shared" si="1708"/>
        <v>0</v>
      </c>
      <c r="Z343" s="164">
        <v>0</v>
      </c>
      <c r="AA343" s="165">
        <v>0</v>
      </c>
      <c r="AB343" s="166">
        <f t="shared" si="2012"/>
        <v>0</v>
      </c>
      <c r="AC343" s="198">
        <v>0</v>
      </c>
      <c r="AD343" s="199">
        <v>0</v>
      </c>
      <c r="AE343" s="166">
        <f t="shared" si="2013"/>
        <v>0</v>
      </c>
      <c r="AF343" s="200">
        <f t="shared" si="2014"/>
        <v>0</v>
      </c>
      <c r="AG343" s="200">
        <f t="shared" si="2015"/>
        <v>0</v>
      </c>
      <c r="AH343" s="201">
        <f t="shared" si="2016"/>
        <v>0</v>
      </c>
      <c r="AI343" s="164">
        <v>0</v>
      </c>
      <c r="AJ343" s="165">
        <v>0</v>
      </c>
      <c r="AK343" s="166">
        <f t="shared" si="2017"/>
        <v>0</v>
      </c>
      <c r="AL343" s="198">
        <v>0</v>
      </c>
      <c r="AM343" s="199">
        <v>0</v>
      </c>
      <c r="AN343" s="166">
        <f t="shared" si="2018"/>
        <v>0</v>
      </c>
      <c r="AO343" s="200">
        <f t="shared" si="2019"/>
        <v>0</v>
      </c>
      <c r="AP343" s="200">
        <f t="shared" si="2020"/>
        <v>0</v>
      </c>
      <c r="AQ343" s="201">
        <f t="shared" si="2021"/>
        <v>0</v>
      </c>
      <c r="AR343" s="164">
        <v>0</v>
      </c>
      <c r="AS343" s="165">
        <v>0</v>
      </c>
      <c r="AT343" s="166">
        <f t="shared" si="2022"/>
        <v>0</v>
      </c>
      <c r="AU343" s="198">
        <v>0</v>
      </c>
      <c r="AV343" s="199">
        <v>0</v>
      </c>
      <c r="AW343" s="166">
        <f t="shared" si="2023"/>
        <v>0</v>
      </c>
      <c r="AX343" s="200">
        <f t="shared" si="2024"/>
        <v>0</v>
      </c>
      <c r="AY343" s="200">
        <f t="shared" si="2025"/>
        <v>0</v>
      </c>
      <c r="AZ343" s="201">
        <f t="shared" si="2026"/>
        <v>0</v>
      </c>
      <c r="BA343" s="164">
        <v>0</v>
      </c>
      <c r="BB343" s="165">
        <v>0</v>
      </c>
      <c r="BC343" s="166">
        <f t="shared" si="2027"/>
        <v>0</v>
      </c>
      <c r="BD343" s="198">
        <v>0</v>
      </c>
      <c r="BE343" s="199">
        <v>0</v>
      </c>
      <c r="BF343" s="166">
        <f t="shared" si="2028"/>
        <v>0</v>
      </c>
      <c r="BG343" s="200">
        <f t="shared" si="2029"/>
        <v>0</v>
      </c>
      <c r="BH343" s="200">
        <f t="shared" si="2030"/>
        <v>0</v>
      </c>
      <c r="BI343" s="201">
        <f t="shared" si="2031"/>
        <v>0</v>
      </c>
      <c r="BJ343" s="164">
        <v>0</v>
      </c>
      <c r="BK343" s="165">
        <v>0</v>
      </c>
      <c r="BL343" s="166">
        <f t="shared" si="2032"/>
        <v>0</v>
      </c>
      <c r="BM343" s="198">
        <v>0</v>
      </c>
      <c r="BN343" s="199">
        <v>0</v>
      </c>
      <c r="BO343" s="166">
        <f t="shared" si="2033"/>
        <v>0</v>
      </c>
      <c r="BP343" s="200">
        <f t="shared" si="2034"/>
        <v>0</v>
      </c>
      <c r="BQ343" s="200">
        <f t="shared" si="2035"/>
        <v>0</v>
      </c>
      <c r="BR343" s="201">
        <f t="shared" si="2036"/>
        <v>0</v>
      </c>
      <c r="BS343" s="164">
        <v>0</v>
      </c>
      <c r="BT343" s="165">
        <v>0</v>
      </c>
      <c r="BU343" s="166">
        <f t="shared" si="2037"/>
        <v>0</v>
      </c>
      <c r="BV343" s="198">
        <v>0</v>
      </c>
      <c r="BW343" s="199">
        <v>0</v>
      </c>
      <c r="BX343" s="166">
        <f t="shared" si="2038"/>
        <v>0</v>
      </c>
      <c r="BY343" s="200">
        <f t="shared" si="2039"/>
        <v>0</v>
      </c>
      <c r="BZ343" s="200">
        <f t="shared" si="2040"/>
        <v>0</v>
      </c>
      <c r="CA343" s="201">
        <f t="shared" si="2041"/>
        <v>0</v>
      </c>
      <c r="CB343" s="164">
        <v>0</v>
      </c>
      <c r="CC343" s="165">
        <v>0</v>
      </c>
      <c r="CD343" s="166">
        <f t="shared" si="2042"/>
        <v>0</v>
      </c>
      <c r="CE343" s="198">
        <v>0</v>
      </c>
      <c r="CF343" s="199">
        <v>0</v>
      </c>
      <c r="CG343" s="166">
        <f t="shared" si="2043"/>
        <v>0</v>
      </c>
      <c r="CH343" s="200">
        <f t="shared" si="2044"/>
        <v>0</v>
      </c>
      <c r="CI343" s="200">
        <f t="shared" si="2045"/>
        <v>0</v>
      </c>
      <c r="CJ343" s="201">
        <f t="shared" si="2046"/>
        <v>0</v>
      </c>
      <c r="CK343" s="164">
        <v>0</v>
      </c>
      <c r="CL343" s="165">
        <v>0</v>
      </c>
      <c r="CM343" s="166">
        <f t="shared" si="2047"/>
        <v>0</v>
      </c>
      <c r="CN343" s="198">
        <v>0</v>
      </c>
      <c r="CO343" s="199">
        <v>0</v>
      </c>
      <c r="CP343" s="166">
        <f t="shared" si="2048"/>
        <v>0</v>
      </c>
      <c r="CQ343" s="200">
        <f t="shared" si="2049"/>
        <v>0</v>
      </c>
      <c r="CR343" s="200">
        <f t="shared" si="2050"/>
        <v>0</v>
      </c>
      <c r="CS343" s="201">
        <f t="shared" si="2051"/>
        <v>0</v>
      </c>
      <c r="CT343" s="211"/>
      <c r="CU343" s="233">
        <f t="shared" si="2052"/>
        <v>0</v>
      </c>
      <c r="CV343" s="234">
        <f t="shared" si="2053"/>
        <v>0</v>
      </c>
      <c r="CW343" s="232"/>
      <c r="CX343" s="235"/>
      <c r="CY343" s="236"/>
    </row>
    <row r="344" spans="1:103" ht="15.75" customHeight="1" thickBot="1">
      <c r="A344" s="139"/>
      <c r="B344" s="186"/>
      <c r="C344" s="187"/>
      <c r="D344" s="183"/>
      <c r="E344" s="183"/>
      <c r="F344" s="183"/>
      <c r="G344" s="184"/>
      <c r="H344" s="183"/>
      <c r="I344" s="183"/>
      <c r="J344" s="183"/>
      <c r="K344" s="183"/>
      <c r="L344" s="791"/>
      <c r="M344" s="183"/>
      <c r="N344" s="183"/>
      <c r="O344" s="183"/>
      <c r="P344" s="183"/>
      <c r="Q344" s="791"/>
      <c r="R344" s="791"/>
      <c r="S344" s="183"/>
      <c r="T344" s="203"/>
      <c r="U344" s="203"/>
      <c r="V344" s="187"/>
      <c r="W344" s="593">
        <f t="shared" si="1706"/>
        <v>0</v>
      </c>
      <c r="X344" s="593">
        <f t="shared" si="1707"/>
        <v>0</v>
      </c>
      <c r="Y344" s="593">
        <f t="shared" si="1708"/>
        <v>0</v>
      </c>
      <c r="Z344" s="183"/>
      <c r="AA344" s="183"/>
      <c r="AB344" s="183"/>
      <c r="AC344" s="183"/>
      <c r="AD344" s="183"/>
      <c r="AE344" s="183"/>
      <c r="AF344" s="203"/>
      <c r="AG344" s="203"/>
      <c r="AH344" s="187"/>
      <c r="AI344" s="183"/>
      <c r="AJ344" s="183"/>
      <c r="AK344" s="183"/>
      <c r="AL344" s="183"/>
      <c r="AM344" s="183"/>
      <c r="AN344" s="183"/>
      <c r="AO344" s="203"/>
      <c r="AP344" s="203"/>
      <c r="AQ344" s="187"/>
      <c r="AR344" s="183"/>
      <c r="AS344" s="183"/>
      <c r="AT344" s="183"/>
      <c r="AU344" s="183"/>
      <c r="AV344" s="183"/>
      <c r="AW344" s="183"/>
      <c r="AX344" s="203"/>
      <c r="AY344" s="203"/>
      <c r="AZ344" s="187"/>
      <c r="BA344" s="183"/>
      <c r="BB344" s="183"/>
      <c r="BC344" s="183"/>
      <c r="BD344" s="183"/>
      <c r="BE344" s="183"/>
      <c r="BF344" s="183"/>
      <c r="BG344" s="203"/>
      <c r="BH344" s="203"/>
      <c r="BI344" s="187"/>
      <c r="BJ344" s="183"/>
      <c r="BK344" s="183"/>
      <c r="BL344" s="183"/>
      <c r="BM344" s="183"/>
      <c r="BN344" s="183"/>
      <c r="BO344" s="183"/>
      <c r="BP344" s="203"/>
      <c r="BQ344" s="203"/>
      <c r="BR344" s="187"/>
      <c r="BS344" s="183"/>
      <c r="BT344" s="183"/>
      <c r="BU344" s="183"/>
      <c r="BV344" s="183"/>
      <c r="BW344" s="183"/>
      <c r="BX344" s="183"/>
      <c r="BY344" s="203"/>
      <c r="BZ344" s="203"/>
      <c r="CA344" s="187"/>
      <c r="CB344" s="183"/>
      <c r="CC344" s="183"/>
      <c r="CD344" s="183"/>
      <c r="CE344" s="183"/>
      <c r="CF344" s="183"/>
      <c r="CG344" s="183"/>
      <c r="CH344" s="203"/>
      <c r="CI344" s="203"/>
      <c r="CJ344" s="187"/>
      <c r="CK344" s="183"/>
      <c r="CL344" s="183"/>
      <c r="CM344" s="183"/>
      <c r="CN344" s="183"/>
      <c r="CO344" s="183"/>
      <c r="CP344" s="183"/>
      <c r="CQ344" s="203"/>
      <c r="CR344" s="203"/>
      <c r="CS344" s="187"/>
      <c r="CT344" s="139"/>
      <c r="CU344" s="183"/>
      <c r="CV344" s="187"/>
      <c r="CW344" s="139"/>
      <c r="CX344" s="242"/>
      <c r="CY344" s="242"/>
    </row>
    <row r="345" spans="1:103" ht="15.75" customHeight="1">
      <c r="A345" s="138"/>
      <c r="B345" s="1065" t="s">
        <v>273</v>
      </c>
      <c r="C345" s="1062" t="s">
        <v>274</v>
      </c>
      <c r="D345" s="1009" t="str">
        <f>AFEstatPref</f>
        <v>Historical</v>
      </c>
      <c r="E345" s="1010"/>
      <c r="F345" s="1011"/>
      <c r="G345" s="1041" t="str">
        <f>AFEstatSlc</f>
        <v>Proposed Original</v>
      </c>
      <c r="H345" s="1015"/>
      <c r="I345" s="1015"/>
      <c r="J345" s="1042"/>
      <c r="K345" s="1020" t="s">
        <v>275</v>
      </c>
      <c r="L345" s="1020"/>
      <c r="M345" s="1039"/>
      <c r="N345" s="1009" t="str">
        <f>AFEstatPref</f>
        <v>Historical</v>
      </c>
      <c r="O345" s="1010"/>
      <c r="P345" s="1011"/>
      <c r="Q345" s="1015" t="str">
        <f>AFEstatSlc</f>
        <v>Proposed Original</v>
      </c>
      <c r="R345" s="1015"/>
      <c r="S345" s="1016"/>
      <c r="T345" s="1019" t="s">
        <v>275</v>
      </c>
      <c r="U345" s="1020"/>
      <c r="V345" s="1021"/>
      <c r="W345" s="593">
        <f t="shared" si="1706"/>
        <v>0</v>
      </c>
      <c r="X345" s="593">
        <f t="shared" si="1707"/>
        <v>0</v>
      </c>
      <c r="Y345" s="593">
        <f t="shared" si="1708"/>
        <v>0</v>
      </c>
      <c r="Z345" s="1009" t="str">
        <f>AFEstatPref</f>
        <v>Historical</v>
      </c>
      <c r="AA345" s="1010"/>
      <c r="AB345" s="1011"/>
      <c r="AC345" s="1015" t="str">
        <f>AFEstatSlc</f>
        <v>Proposed Original</v>
      </c>
      <c r="AD345" s="1015"/>
      <c r="AE345" s="1016"/>
      <c r="AF345" s="1019" t="s">
        <v>275</v>
      </c>
      <c r="AG345" s="1020"/>
      <c r="AH345" s="1021"/>
      <c r="AI345" s="1009" t="str">
        <f>AFEstatPref</f>
        <v>Historical</v>
      </c>
      <c r="AJ345" s="1010"/>
      <c r="AK345" s="1011"/>
      <c r="AL345" s="1015" t="str">
        <f>AFEstatSlc</f>
        <v>Proposed Original</v>
      </c>
      <c r="AM345" s="1015"/>
      <c r="AN345" s="1016"/>
      <c r="AO345" s="1019" t="s">
        <v>275</v>
      </c>
      <c r="AP345" s="1020"/>
      <c r="AQ345" s="1021"/>
      <c r="AR345" s="1009" t="str">
        <f>AFEstatPref</f>
        <v>Historical</v>
      </c>
      <c r="AS345" s="1010"/>
      <c r="AT345" s="1011"/>
      <c r="AU345" s="1015" t="str">
        <f>AFEstatSlc</f>
        <v>Proposed Original</v>
      </c>
      <c r="AV345" s="1015"/>
      <c r="AW345" s="1016"/>
      <c r="AX345" s="1019" t="s">
        <v>275</v>
      </c>
      <c r="AY345" s="1020"/>
      <c r="AZ345" s="1021"/>
      <c r="BA345" s="1009" t="str">
        <f>AFEstatPref</f>
        <v>Historical</v>
      </c>
      <c r="BB345" s="1010"/>
      <c r="BC345" s="1011"/>
      <c r="BD345" s="1015" t="str">
        <f>AFEstatSlc</f>
        <v>Proposed Original</v>
      </c>
      <c r="BE345" s="1015"/>
      <c r="BF345" s="1016"/>
      <c r="BG345" s="1019" t="s">
        <v>275</v>
      </c>
      <c r="BH345" s="1020"/>
      <c r="BI345" s="1021"/>
      <c r="BJ345" s="1009" t="str">
        <f>AFEstatPref</f>
        <v>Historical</v>
      </c>
      <c r="BK345" s="1010"/>
      <c r="BL345" s="1011"/>
      <c r="BM345" s="1015" t="str">
        <f>AFEstatSlc</f>
        <v>Proposed Original</v>
      </c>
      <c r="BN345" s="1015"/>
      <c r="BO345" s="1016"/>
      <c r="BP345" s="1019" t="s">
        <v>275</v>
      </c>
      <c r="BQ345" s="1020"/>
      <c r="BR345" s="1021"/>
      <c r="BS345" s="1009" t="str">
        <f>AFEstatPref</f>
        <v>Historical</v>
      </c>
      <c r="BT345" s="1010"/>
      <c r="BU345" s="1011"/>
      <c r="BV345" s="1015" t="str">
        <f>AFEstatSlc</f>
        <v>Proposed Original</v>
      </c>
      <c r="BW345" s="1015"/>
      <c r="BX345" s="1016"/>
      <c r="BY345" s="1019" t="s">
        <v>275</v>
      </c>
      <c r="BZ345" s="1020"/>
      <c r="CA345" s="1021"/>
      <c r="CB345" s="1009" t="str">
        <f>AFEstatPref</f>
        <v>Historical</v>
      </c>
      <c r="CC345" s="1010"/>
      <c r="CD345" s="1011"/>
      <c r="CE345" s="1015" t="str">
        <f>AFEstatSlc</f>
        <v>Proposed Original</v>
      </c>
      <c r="CF345" s="1015"/>
      <c r="CG345" s="1016"/>
      <c r="CH345" s="1019" t="s">
        <v>275</v>
      </c>
      <c r="CI345" s="1020"/>
      <c r="CJ345" s="1021"/>
      <c r="CK345" s="1009" t="str">
        <f>AFEstatPref</f>
        <v>Historical</v>
      </c>
      <c r="CL345" s="1010"/>
      <c r="CM345" s="1011"/>
      <c r="CN345" s="1015" t="str">
        <f>AFEstatSlc</f>
        <v>Proposed Original</v>
      </c>
      <c r="CO345" s="1015"/>
      <c r="CP345" s="1016"/>
      <c r="CQ345" s="1019" t="s">
        <v>275</v>
      </c>
      <c r="CR345" s="1020"/>
      <c r="CS345" s="1021"/>
      <c r="CT345" s="214"/>
      <c r="CU345" s="1051" t="s">
        <v>276</v>
      </c>
      <c r="CV345" s="1052"/>
      <c r="CW345" s="214"/>
      <c r="CX345" s="1058" t="s">
        <v>277</v>
      </c>
      <c r="CY345" s="1055" t="s">
        <v>278</v>
      </c>
    </row>
    <row r="346" spans="1:103" ht="15.75" customHeight="1" thickBot="1">
      <c r="A346" s="139"/>
      <c r="B346" s="1059"/>
      <c r="C346" s="1063"/>
      <c r="D346" s="1012"/>
      <c r="E346" s="1013"/>
      <c r="F346" s="1014"/>
      <c r="G346" s="1043"/>
      <c r="H346" s="1017"/>
      <c r="I346" s="1017"/>
      <c r="J346" s="1044"/>
      <c r="K346" s="1023"/>
      <c r="L346" s="1023"/>
      <c r="M346" s="1040"/>
      <c r="N346" s="1012"/>
      <c r="O346" s="1013"/>
      <c r="P346" s="1014"/>
      <c r="Q346" s="1017"/>
      <c r="R346" s="1017"/>
      <c r="S346" s="1018"/>
      <c r="T346" s="1022"/>
      <c r="U346" s="1023"/>
      <c r="V346" s="1024"/>
      <c r="W346" s="593">
        <f t="shared" si="1706"/>
        <v>0</v>
      </c>
      <c r="X346" s="593">
        <f t="shared" si="1707"/>
        <v>0</v>
      </c>
      <c r="Y346" s="593">
        <f t="shared" si="1708"/>
        <v>0</v>
      </c>
      <c r="Z346" s="1012"/>
      <c r="AA346" s="1013"/>
      <c r="AB346" s="1014"/>
      <c r="AC346" s="1017"/>
      <c r="AD346" s="1017"/>
      <c r="AE346" s="1018"/>
      <c r="AF346" s="1022"/>
      <c r="AG346" s="1023"/>
      <c r="AH346" s="1024"/>
      <c r="AI346" s="1012"/>
      <c r="AJ346" s="1013"/>
      <c r="AK346" s="1014"/>
      <c r="AL346" s="1017"/>
      <c r="AM346" s="1017"/>
      <c r="AN346" s="1018"/>
      <c r="AO346" s="1022"/>
      <c r="AP346" s="1023"/>
      <c r="AQ346" s="1024"/>
      <c r="AR346" s="1012"/>
      <c r="AS346" s="1013"/>
      <c r="AT346" s="1014"/>
      <c r="AU346" s="1017"/>
      <c r="AV346" s="1017"/>
      <c r="AW346" s="1018"/>
      <c r="AX346" s="1022"/>
      <c r="AY346" s="1023"/>
      <c r="AZ346" s="1024"/>
      <c r="BA346" s="1012"/>
      <c r="BB346" s="1013"/>
      <c r="BC346" s="1014"/>
      <c r="BD346" s="1017"/>
      <c r="BE346" s="1017"/>
      <c r="BF346" s="1018"/>
      <c r="BG346" s="1022"/>
      <c r="BH346" s="1023"/>
      <c r="BI346" s="1024"/>
      <c r="BJ346" s="1012"/>
      <c r="BK346" s="1013"/>
      <c r="BL346" s="1014"/>
      <c r="BM346" s="1017"/>
      <c r="BN346" s="1017"/>
      <c r="BO346" s="1018"/>
      <c r="BP346" s="1022"/>
      <c r="BQ346" s="1023"/>
      <c r="BR346" s="1024"/>
      <c r="BS346" s="1012"/>
      <c r="BT346" s="1013"/>
      <c r="BU346" s="1014"/>
      <c r="BV346" s="1017"/>
      <c r="BW346" s="1017"/>
      <c r="BX346" s="1018"/>
      <c r="BY346" s="1022"/>
      <c r="BZ346" s="1023"/>
      <c r="CA346" s="1024"/>
      <c r="CB346" s="1012"/>
      <c r="CC346" s="1013"/>
      <c r="CD346" s="1014"/>
      <c r="CE346" s="1017"/>
      <c r="CF346" s="1017"/>
      <c r="CG346" s="1018"/>
      <c r="CH346" s="1022"/>
      <c r="CI346" s="1023"/>
      <c r="CJ346" s="1024"/>
      <c r="CK346" s="1012"/>
      <c r="CL346" s="1013"/>
      <c r="CM346" s="1014"/>
      <c r="CN346" s="1017"/>
      <c r="CO346" s="1017"/>
      <c r="CP346" s="1018"/>
      <c r="CQ346" s="1022"/>
      <c r="CR346" s="1023"/>
      <c r="CS346" s="1024"/>
      <c r="CT346" s="139"/>
      <c r="CU346" s="215" t="s">
        <v>279</v>
      </c>
      <c r="CV346" s="216" t="s">
        <v>280</v>
      </c>
      <c r="CW346" s="139"/>
      <c r="CX346" s="1059"/>
      <c r="CY346" s="1056"/>
    </row>
    <row r="347" spans="1:103" ht="15.75" customHeight="1">
      <c r="A347" s="138"/>
      <c r="B347" s="149">
        <v>32</v>
      </c>
      <c r="C347" s="150" t="s">
        <v>316</v>
      </c>
      <c r="D347" s="151" t="s">
        <v>283</v>
      </c>
      <c r="E347" s="152" t="s">
        <v>284</v>
      </c>
      <c r="F347" s="153">
        <f>SUM(F348:F355)</f>
        <v>0</v>
      </c>
      <c r="G347" s="154" t="s">
        <v>285</v>
      </c>
      <c r="H347" s="152" t="s">
        <v>283</v>
      </c>
      <c r="I347" s="152" t="s">
        <v>284</v>
      </c>
      <c r="J347" s="153">
        <f>SUM(J348:J355)</f>
        <v>0</v>
      </c>
      <c r="K347" s="151" t="s">
        <v>283</v>
      </c>
      <c r="L347" s="787" t="s">
        <v>284</v>
      </c>
      <c r="M347" s="153">
        <f>SUM(M348:M355)</f>
        <v>0</v>
      </c>
      <c r="N347" s="151" t="s">
        <v>283</v>
      </c>
      <c r="O347" s="152" t="s">
        <v>284</v>
      </c>
      <c r="P347" s="153">
        <f>SUM(P348:P355)</f>
        <v>0</v>
      </c>
      <c r="Q347" s="787" t="s">
        <v>283</v>
      </c>
      <c r="R347" s="787" t="s">
        <v>284</v>
      </c>
      <c r="S347" s="153">
        <f>SUM(S348:S355)</f>
        <v>0</v>
      </c>
      <c r="T347" s="204" t="s">
        <v>283</v>
      </c>
      <c r="U347" s="205" t="s">
        <v>284</v>
      </c>
      <c r="V347" s="153">
        <f>SUM(V348:V355)</f>
        <v>0</v>
      </c>
      <c r="W347" s="593">
        <f t="shared" si="1706"/>
        <v>0</v>
      </c>
      <c r="X347" s="593">
        <f t="shared" si="1707"/>
        <v>0</v>
      </c>
      <c r="Y347" s="593">
        <f t="shared" si="1708"/>
        <v>0</v>
      </c>
      <c r="Z347" s="151" t="s">
        <v>283</v>
      </c>
      <c r="AA347" s="152" t="s">
        <v>284</v>
      </c>
      <c r="AB347" s="153">
        <f>SUM(AB348:AB355)</f>
        <v>0</v>
      </c>
      <c r="AC347" s="152" t="s">
        <v>283</v>
      </c>
      <c r="AD347" s="152" t="s">
        <v>284</v>
      </c>
      <c r="AE347" s="153">
        <f>SUM(AE348:AE355)</f>
        <v>0</v>
      </c>
      <c r="AF347" s="204" t="s">
        <v>283</v>
      </c>
      <c r="AG347" s="205" t="s">
        <v>284</v>
      </c>
      <c r="AH347" s="153">
        <f>SUM(AH348:AH355)</f>
        <v>0</v>
      </c>
      <c r="AI347" s="151" t="s">
        <v>283</v>
      </c>
      <c r="AJ347" s="152" t="s">
        <v>284</v>
      </c>
      <c r="AK347" s="153">
        <f>SUM(AK348:AK355)</f>
        <v>0</v>
      </c>
      <c r="AL347" s="152" t="s">
        <v>283</v>
      </c>
      <c r="AM347" s="152" t="s">
        <v>284</v>
      </c>
      <c r="AN347" s="153">
        <f>SUM(AN348:AN355)</f>
        <v>0</v>
      </c>
      <c r="AO347" s="204" t="s">
        <v>283</v>
      </c>
      <c r="AP347" s="205" t="s">
        <v>284</v>
      </c>
      <c r="AQ347" s="153">
        <f>SUM(AQ348:AQ355)</f>
        <v>0</v>
      </c>
      <c r="AR347" s="151" t="s">
        <v>283</v>
      </c>
      <c r="AS347" s="152" t="s">
        <v>284</v>
      </c>
      <c r="AT347" s="153">
        <f>SUM(AT348:AT355)</f>
        <v>0</v>
      </c>
      <c r="AU347" s="152" t="s">
        <v>283</v>
      </c>
      <c r="AV347" s="152" t="s">
        <v>284</v>
      </c>
      <c r="AW347" s="153">
        <f>SUM(AW348:AW355)</f>
        <v>0</v>
      </c>
      <c r="AX347" s="204" t="s">
        <v>283</v>
      </c>
      <c r="AY347" s="205" t="s">
        <v>284</v>
      </c>
      <c r="AZ347" s="153">
        <f>SUM(AZ348:AZ355)</f>
        <v>0</v>
      </c>
      <c r="BA347" s="151" t="s">
        <v>283</v>
      </c>
      <c r="BB347" s="152" t="s">
        <v>284</v>
      </c>
      <c r="BC347" s="153">
        <f>SUM(BC348:BC355)</f>
        <v>0</v>
      </c>
      <c r="BD347" s="152" t="s">
        <v>283</v>
      </c>
      <c r="BE347" s="152" t="s">
        <v>284</v>
      </c>
      <c r="BF347" s="153">
        <f>SUM(BF348:BF355)</f>
        <v>0</v>
      </c>
      <c r="BG347" s="204" t="s">
        <v>283</v>
      </c>
      <c r="BH347" s="205" t="s">
        <v>284</v>
      </c>
      <c r="BI347" s="153">
        <f>SUM(BI348:BI355)</f>
        <v>0</v>
      </c>
      <c r="BJ347" s="151" t="s">
        <v>283</v>
      </c>
      <c r="BK347" s="152" t="s">
        <v>284</v>
      </c>
      <c r="BL347" s="153">
        <f>SUM(BL348:BL355)</f>
        <v>0</v>
      </c>
      <c r="BM347" s="152" t="s">
        <v>283</v>
      </c>
      <c r="BN347" s="152" t="s">
        <v>284</v>
      </c>
      <c r="BO347" s="153">
        <f>SUM(BO348:BO355)</f>
        <v>0</v>
      </c>
      <c r="BP347" s="204" t="s">
        <v>283</v>
      </c>
      <c r="BQ347" s="205" t="s">
        <v>284</v>
      </c>
      <c r="BR347" s="153">
        <f>SUM(BR348:BR355)</f>
        <v>0</v>
      </c>
      <c r="BS347" s="151" t="s">
        <v>283</v>
      </c>
      <c r="BT347" s="152" t="s">
        <v>284</v>
      </c>
      <c r="BU347" s="153">
        <f>SUM(BU348:BU355)</f>
        <v>0</v>
      </c>
      <c r="BV347" s="152" t="s">
        <v>283</v>
      </c>
      <c r="BW347" s="152" t="s">
        <v>284</v>
      </c>
      <c r="BX347" s="153">
        <f>SUM(BX348:BX355)</f>
        <v>0</v>
      </c>
      <c r="BY347" s="204" t="s">
        <v>283</v>
      </c>
      <c r="BZ347" s="205" t="s">
        <v>284</v>
      </c>
      <c r="CA347" s="153">
        <f>SUM(CA348:CA355)</f>
        <v>0</v>
      </c>
      <c r="CB347" s="151" t="s">
        <v>283</v>
      </c>
      <c r="CC347" s="152" t="s">
        <v>284</v>
      </c>
      <c r="CD347" s="153">
        <f>SUM(CD348:CD355)</f>
        <v>0</v>
      </c>
      <c r="CE347" s="152" t="s">
        <v>283</v>
      </c>
      <c r="CF347" s="152" t="s">
        <v>284</v>
      </c>
      <c r="CG347" s="153">
        <f>SUM(CG348:CG355)</f>
        <v>0</v>
      </c>
      <c r="CH347" s="204" t="s">
        <v>283</v>
      </c>
      <c r="CI347" s="205" t="s">
        <v>284</v>
      </c>
      <c r="CJ347" s="153">
        <f>SUM(CJ348:CJ355)</f>
        <v>0</v>
      </c>
      <c r="CK347" s="151" t="s">
        <v>283</v>
      </c>
      <c r="CL347" s="152" t="s">
        <v>284</v>
      </c>
      <c r="CM347" s="153">
        <f>SUM(CM348:CM355)</f>
        <v>0</v>
      </c>
      <c r="CN347" s="152" t="s">
        <v>283</v>
      </c>
      <c r="CO347" s="152" t="s">
        <v>284</v>
      </c>
      <c r="CP347" s="153">
        <f>SUM(CP348:CP355)</f>
        <v>0</v>
      </c>
      <c r="CQ347" s="204" t="s">
        <v>283</v>
      </c>
      <c r="CR347" s="205" t="s">
        <v>284</v>
      </c>
      <c r="CS347" s="153">
        <f>SUM(CS348:CS355)</f>
        <v>0</v>
      </c>
      <c r="CT347" s="196"/>
      <c r="CU347" s="221"/>
      <c r="CV347" s="243"/>
      <c r="CW347" s="196"/>
      <c r="CX347" s="244"/>
      <c r="CY347" s="245"/>
    </row>
    <row r="348" spans="1:103" ht="15.75" hidden="1" customHeight="1">
      <c r="A348" s="185"/>
      <c r="B348" s="156"/>
      <c r="C348" s="291"/>
      <c r="D348" s="158">
        <f t="shared" ref="D348:D355" si="2054">N348+Z348+AI348+AR348+BS348</f>
        <v>0</v>
      </c>
      <c r="E348" s="159">
        <f t="shared" ref="E348:E355" si="2055">IFERROR(F348/D348,)</f>
        <v>0</v>
      </c>
      <c r="F348" s="160">
        <f t="shared" ref="F348:F355" si="2056">P348+AB348+AK348+AT348+BU348</f>
        <v>0</v>
      </c>
      <c r="G348" s="161"/>
      <c r="H348" s="159">
        <f t="shared" ref="H348:H355" si="2057">Q348+AC348+AL348+AU348+BV348</f>
        <v>0</v>
      </c>
      <c r="I348" s="159">
        <f t="shared" ref="I348:I355" si="2058">IFERROR(J348/H348,)</f>
        <v>0</v>
      </c>
      <c r="J348" s="160">
        <f t="shared" ref="J348:J355" si="2059">S348+AE348+AN348+AW348+BX348</f>
        <v>0</v>
      </c>
      <c r="K348" s="159">
        <f t="shared" ref="K348:K355" si="2060">T348+AF348+AO348+AX348+BY348</f>
        <v>0</v>
      </c>
      <c r="L348" s="291">
        <f t="shared" ref="L348:L355" si="2061">IFERROR(M348/K348,)</f>
        <v>0</v>
      </c>
      <c r="M348" s="160">
        <f t="shared" ref="M348:M355" si="2062">V348+AH348+AQ348+AZ348+CA348</f>
        <v>0</v>
      </c>
      <c r="N348" s="159">
        <v>0</v>
      </c>
      <c r="O348" s="159">
        <v>0</v>
      </c>
      <c r="P348" s="160">
        <f t="shared" ref="P348:P355" si="2063">N348*O348</f>
        <v>0</v>
      </c>
      <c r="Q348" s="291">
        <v>0</v>
      </c>
      <c r="R348" s="291">
        <v>0</v>
      </c>
      <c r="S348" s="160">
        <f t="shared" ref="S348:S355" si="2064">Q348*R348</f>
        <v>0</v>
      </c>
      <c r="T348" s="159">
        <f t="shared" ref="T348:T355" si="2065">Q348</f>
        <v>0</v>
      </c>
      <c r="U348" s="159">
        <f t="shared" ref="U348:U355" si="2066">R348</f>
        <v>0</v>
      </c>
      <c r="V348" s="160">
        <f t="shared" ref="V348:V355" si="2067">T348*U348</f>
        <v>0</v>
      </c>
      <c r="W348" s="593">
        <f t="shared" ref="W348:W409" si="2068">IFERROR(T348-Q348,0)</f>
        <v>0</v>
      </c>
      <c r="X348" s="593">
        <f t="shared" ref="X348:X409" si="2069">IFERROR(U348-R348,0)</f>
        <v>0</v>
      </c>
      <c r="Y348" s="593">
        <f t="shared" ref="Y348:Y409" si="2070">IFERROR(V348-S348,0)</f>
        <v>0</v>
      </c>
      <c r="Z348" s="159">
        <v>0</v>
      </c>
      <c r="AA348" s="159">
        <v>0</v>
      </c>
      <c r="AB348" s="160">
        <f t="shared" ref="AB348:AB355" si="2071">Z348*AA348</f>
        <v>0</v>
      </c>
      <c r="AC348" s="159">
        <v>0</v>
      </c>
      <c r="AD348" s="159">
        <v>0</v>
      </c>
      <c r="AE348" s="160">
        <f t="shared" ref="AE348:AE355" si="2072">AC348*AD348</f>
        <v>0</v>
      </c>
      <c r="AF348" s="159">
        <f t="shared" ref="AF348:AF355" si="2073">AC348</f>
        <v>0</v>
      </c>
      <c r="AG348" s="159">
        <f t="shared" ref="AG348:AG355" si="2074">U348</f>
        <v>0</v>
      </c>
      <c r="AH348" s="160">
        <f t="shared" ref="AH348:AH355" si="2075">AF348*AG348</f>
        <v>0</v>
      </c>
      <c r="AI348" s="159">
        <v>0</v>
      </c>
      <c r="AJ348" s="159">
        <v>0</v>
      </c>
      <c r="AK348" s="160">
        <f t="shared" ref="AK348:AK355" si="2076">AI348*AJ348</f>
        <v>0</v>
      </c>
      <c r="AL348" s="159">
        <v>0</v>
      </c>
      <c r="AM348" s="159">
        <v>0</v>
      </c>
      <c r="AN348" s="160">
        <f t="shared" ref="AN348:AN355" si="2077">AL348*AM348</f>
        <v>0</v>
      </c>
      <c r="AO348" s="159">
        <f t="shared" ref="AO348:AO355" si="2078">AL348</f>
        <v>0</v>
      </c>
      <c r="AP348" s="159">
        <f t="shared" ref="AP348:AP355" si="2079">AG348</f>
        <v>0</v>
      </c>
      <c r="AQ348" s="160">
        <f t="shared" ref="AQ348:AQ355" si="2080">AO348*AP348</f>
        <v>0</v>
      </c>
      <c r="AR348" s="159">
        <v>0</v>
      </c>
      <c r="AS348" s="159">
        <v>0</v>
      </c>
      <c r="AT348" s="160">
        <f t="shared" ref="AT348:AT355" si="2081">AR348*AS348</f>
        <v>0</v>
      </c>
      <c r="AU348" s="159">
        <v>0</v>
      </c>
      <c r="AV348" s="159">
        <v>0</v>
      </c>
      <c r="AW348" s="160">
        <f t="shared" ref="AW348:AW355" si="2082">AU348*AV348</f>
        <v>0</v>
      </c>
      <c r="AX348" s="159">
        <f t="shared" ref="AX348:AX355" si="2083">AU348</f>
        <v>0</v>
      </c>
      <c r="AY348" s="159">
        <f t="shared" ref="AY348:AY355" si="2084">AP348</f>
        <v>0</v>
      </c>
      <c r="AZ348" s="160">
        <f t="shared" ref="AZ348:AZ355" si="2085">AX348*AY348</f>
        <v>0</v>
      </c>
      <c r="BA348" s="159">
        <v>0</v>
      </c>
      <c r="BB348" s="159">
        <v>0</v>
      </c>
      <c r="BC348" s="160">
        <f t="shared" ref="BC348:BC355" si="2086">BA348*BB348</f>
        <v>0</v>
      </c>
      <c r="BD348" s="159">
        <v>0</v>
      </c>
      <c r="BE348" s="159">
        <v>0</v>
      </c>
      <c r="BF348" s="160">
        <f t="shared" ref="BF348:BF355" si="2087">BD348*BE348</f>
        <v>0</v>
      </c>
      <c r="BG348" s="159">
        <f t="shared" ref="BG348:BG355" si="2088">BD348</f>
        <v>0</v>
      </c>
      <c r="BH348" s="159">
        <f t="shared" ref="BH348:BH355" si="2089">BE348</f>
        <v>0</v>
      </c>
      <c r="BI348" s="160">
        <f t="shared" ref="BI348:BI355" si="2090">BG348*BH348</f>
        <v>0</v>
      </c>
      <c r="BJ348" s="159">
        <v>0</v>
      </c>
      <c r="BK348" s="159">
        <v>0</v>
      </c>
      <c r="BL348" s="160">
        <f t="shared" ref="BL348:BL355" si="2091">BJ348*BK348</f>
        <v>0</v>
      </c>
      <c r="BM348" s="159">
        <v>0</v>
      </c>
      <c r="BN348" s="159">
        <v>0</v>
      </c>
      <c r="BO348" s="160">
        <f t="shared" ref="BO348:BO355" si="2092">BM348*BN348</f>
        <v>0</v>
      </c>
      <c r="BP348" s="159">
        <f t="shared" ref="BP348:BP355" si="2093">BM348</f>
        <v>0</v>
      </c>
      <c r="BQ348" s="159">
        <f t="shared" ref="BQ348:BQ355" si="2094">BH348</f>
        <v>0</v>
      </c>
      <c r="BR348" s="160">
        <f t="shared" ref="BR348:BR355" si="2095">BP348*BQ348</f>
        <v>0</v>
      </c>
      <c r="BS348" s="159">
        <v>0</v>
      </c>
      <c r="BT348" s="159">
        <v>0</v>
      </c>
      <c r="BU348" s="160">
        <f t="shared" ref="BU348:BU355" si="2096">BS348*BT348</f>
        <v>0</v>
      </c>
      <c r="BV348" s="159">
        <v>0</v>
      </c>
      <c r="BW348" s="159">
        <v>0</v>
      </c>
      <c r="BX348" s="160">
        <f t="shared" ref="BX348:BX355" si="2097">BV348*BW348</f>
        <v>0</v>
      </c>
      <c r="BY348" s="159">
        <f t="shared" ref="BY348:BY355" si="2098">BV348</f>
        <v>0</v>
      </c>
      <c r="BZ348" s="159">
        <f t="shared" ref="BZ348:BZ355" si="2099">BW348</f>
        <v>0</v>
      </c>
      <c r="CA348" s="160">
        <f t="shared" ref="CA348:CA355" si="2100">BY348*BZ348</f>
        <v>0</v>
      </c>
      <c r="CB348" s="159">
        <v>0</v>
      </c>
      <c r="CC348" s="159">
        <v>0</v>
      </c>
      <c r="CD348" s="160">
        <f t="shared" ref="CD348:CD355" si="2101">CB348*CC348</f>
        <v>0</v>
      </c>
      <c r="CE348" s="159">
        <v>0</v>
      </c>
      <c r="CF348" s="159">
        <v>0</v>
      </c>
      <c r="CG348" s="160">
        <f t="shared" ref="CG348:CG355" si="2102">CE348*CF348</f>
        <v>0</v>
      </c>
      <c r="CH348" s="159">
        <f t="shared" ref="CH348:CH355" si="2103">CE348</f>
        <v>0</v>
      </c>
      <c r="CI348" s="159">
        <f t="shared" ref="CI348:CI355" si="2104">CF348</f>
        <v>0</v>
      </c>
      <c r="CJ348" s="160">
        <f t="shared" ref="CJ348:CJ355" si="2105">CH348*CI348</f>
        <v>0</v>
      </c>
      <c r="CK348" s="159">
        <v>0</v>
      </c>
      <c r="CL348" s="159">
        <v>0</v>
      </c>
      <c r="CM348" s="160">
        <f t="shared" ref="CM348:CM355" si="2106">CK348*CL348</f>
        <v>0</v>
      </c>
      <c r="CN348" s="159">
        <v>0</v>
      </c>
      <c r="CO348" s="159">
        <v>0</v>
      </c>
      <c r="CP348" s="160">
        <f t="shared" ref="CP348:CP355" si="2107">CN348*CO348</f>
        <v>0</v>
      </c>
      <c r="CQ348" s="159">
        <f t="shared" ref="CQ348:CQ355" si="2108">CN348</f>
        <v>0</v>
      </c>
      <c r="CR348" s="159">
        <f t="shared" ref="CR348:CR355" si="2109">CO348</f>
        <v>0</v>
      </c>
      <c r="CS348" s="160">
        <f t="shared" ref="CS348:CS355" si="2110">CQ348*CR348</f>
        <v>0</v>
      </c>
      <c r="CT348" s="225"/>
      <c r="CU348" s="226">
        <f t="shared" ref="CU348:CU355" si="2111">K348-H348</f>
        <v>0</v>
      </c>
      <c r="CV348" s="227">
        <f t="shared" ref="CV348:CV355" si="2112">L348-I348</f>
        <v>0</v>
      </c>
      <c r="CW348" s="225"/>
      <c r="CX348" s="228"/>
      <c r="CY348" s="229"/>
    </row>
    <row r="349" spans="1:103" ht="15.75" hidden="1" customHeight="1">
      <c r="A349" s="185"/>
      <c r="B349" s="156"/>
      <c r="C349" s="291"/>
      <c r="D349" s="158">
        <f t="shared" si="2054"/>
        <v>0</v>
      </c>
      <c r="E349" s="159">
        <f t="shared" si="2055"/>
        <v>0</v>
      </c>
      <c r="F349" s="160">
        <f t="shared" si="2056"/>
        <v>0</v>
      </c>
      <c r="G349" s="161"/>
      <c r="H349" s="159">
        <f t="shared" si="2057"/>
        <v>0</v>
      </c>
      <c r="I349" s="159">
        <f t="shared" si="2058"/>
        <v>0</v>
      </c>
      <c r="J349" s="160">
        <f t="shared" si="2059"/>
        <v>0</v>
      </c>
      <c r="K349" s="159">
        <f t="shared" si="2060"/>
        <v>0</v>
      </c>
      <c r="L349" s="291">
        <f t="shared" si="2061"/>
        <v>0</v>
      </c>
      <c r="M349" s="160">
        <f t="shared" si="2062"/>
        <v>0</v>
      </c>
      <c r="N349" s="159">
        <v>0</v>
      </c>
      <c r="O349" s="159">
        <v>0</v>
      </c>
      <c r="P349" s="160">
        <f t="shared" si="2063"/>
        <v>0</v>
      </c>
      <c r="Q349" s="291">
        <v>0</v>
      </c>
      <c r="R349" s="291">
        <v>0</v>
      </c>
      <c r="S349" s="160">
        <f t="shared" si="2064"/>
        <v>0</v>
      </c>
      <c r="T349" s="159">
        <f t="shared" si="2065"/>
        <v>0</v>
      </c>
      <c r="U349" s="159">
        <f t="shared" si="2066"/>
        <v>0</v>
      </c>
      <c r="V349" s="160">
        <f t="shared" si="2067"/>
        <v>0</v>
      </c>
      <c r="W349" s="593">
        <f t="shared" si="2068"/>
        <v>0</v>
      </c>
      <c r="X349" s="593">
        <f t="shared" si="2069"/>
        <v>0</v>
      </c>
      <c r="Y349" s="593">
        <f t="shared" si="2070"/>
        <v>0</v>
      </c>
      <c r="Z349" s="159">
        <v>0</v>
      </c>
      <c r="AA349" s="159">
        <v>0</v>
      </c>
      <c r="AB349" s="160">
        <f t="shared" si="2071"/>
        <v>0</v>
      </c>
      <c r="AC349" s="159">
        <v>0</v>
      </c>
      <c r="AD349" s="159">
        <v>0</v>
      </c>
      <c r="AE349" s="160">
        <f t="shared" si="2072"/>
        <v>0</v>
      </c>
      <c r="AF349" s="159">
        <f t="shared" si="2073"/>
        <v>0</v>
      </c>
      <c r="AG349" s="159">
        <f t="shared" si="2074"/>
        <v>0</v>
      </c>
      <c r="AH349" s="160">
        <f t="shared" si="2075"/>
        <v>0</v>
      </c>
      <c r="AI349" s="159">
        <v>0</v>
      </c>
      <c r="AJ349" s="159">
        <v>0</v>
      </c>
      <c r="AK349" s="160">
        <f t="shared" si="2076"/>
        <v>0</v>
      </c>
      <c r="AL349" s="159">
        <v>0</v>
      </c>
      <c r="AM349" s="159">
        <v>0</v>
      </c>
      <c r="AN349" s="160">
        <f t="shared" si="2077"/>
        <v>0</v>
      </c>
      <c r="AO349" s="159">
        <f t="shared" si="2078"/>
        <v>0</v>
      </c>
      <c r="AP349" s="159">
        <f t="shared" si="2079"/>
        <v>0</v>
      </c>
      <c r="AQ349" s="160">
        <f t="shared" si="2080"/>
        <v>0</v>
      </c>
      <c r="AR349" s="159">
        <v>0</v>
      </c>
      <c r="AS349" s="159">
        <v>0</v>
      </c>
      <c r="AT349" s="160">
        <f t="shared" si="2081"/>
        <v>0</v>
      </c>
      <c r="AU349" s="159">
        <v>0</v>
      </c>
      <c r="AV349" s="159">
        <v>0</v>
      </c>
      <c r="AW349" s="160">
        <f t="shared" si="2082"/>
        <v>0</v>
      </c>
      <c r="AX349" s="159">
        <f t="shared" si="2083"/>
        <v>0</v>
      </c>
      <c r="AY349" s="159">
        <f t="shared" si="2084"/>
        <v>0</v>
      </c>
      <c r="AZ349" s="160">
        <f t="shared" si="2085"/>
        <v>0</v>
      </c>
      <c r="BA349" s="159">
        <v>0</v>
      </c>
      <c r="BB349" s="159">
        <v>0</v>
      </c>
      <c r="BC349" s="160">
        <f t="shared" si="2086"/>
        <v>0</v>
      </c>
      <c r="BD349" s="159">
        <v>0</v>
      </c>
      <c r="BE349" s="159">
        <v>0</v>
      </c>
      <c r="BF349" s="160">
        <f t="shared" si="2087"/>
        <v>0</v>
      </c>
      <c r="BG349" s="159">
        <f t="shared" si="2088"/>
        <v>0</v>
      </c>
      <c r="BH349" s="159">
        <f t="shared" si="2089"/>
        <v>0</v>
      </c>
      <c r="BI349" s="160">
        <f t="shared" si="2090"/>
        <v>0</v>
      </c>
      <c r="BJ349" s="159">
        <v>0</v>
      </c>
      <c r="BK349" s="159">
        <v>0</v>
      </c>
      <c r="BL349" s="160">
        <f t="shared" si="2091"/>
        <v>0</v>
      </c>
      <c r="BM349" s="159">
        <v>0</v>
      </c>
      <c r="BN349" s="159">
        <v>0</v>
      </c>
      <c r="BO349" s="160">
        <f t="shared" si="2092"/>
        <v>0</v>
      </c>
      <c r="BP349" s="159">
        <f t="shared" si="2093"/>
        <v>0</v>
      </c>
      <c r="BQ349" s="159">
        <f t="shared" si="2094"/>
        <v>0</v>
      </c>
      <c r="BR349" s="160">
        <f t="shared" si="2095"/>
        <v>0</v>
      </c>
      <c r="BS349" s="159">
        <v>0</v>
      </c>
      <c r="BT349" s="159">
        <v>0</v>
      </c>
      <c r="BU349" s="160">
        <f t="shared" si="2096"/>
        <v>0</v>
      </c>
      <c r="BV349" s="159">
        <v>0</v>
      </c>
      <c r="BW349" s="159">
        <v>0</v>
      </c>
      <c r="BX349" s="160">
        <f t="shared" si="2097"/>
        <v>0</v>
      </c>
      <c r="BY349" s="159">
        <f t="shared" si="2098"/>
        <v>0</v>
      </c>
      <c r="BZ349" s="159">
        <f t="shared" si="2099"/>
        <v>0</v>
      </c>
      <c r="CA349" s="160">
        <f t="shared" si="2100"/>
        <v>0</v>
      </c>
      <c r="CB349" s="159">
        <v>0</v>
      </c>
      <c r="CC349" s="159">
        <v>0</v>
      </c>
      <c r="CD349" s="160">
        <f t="shared" si="2101"/>
        <v>0</v>
      </c>
      <c r="CE349" s="159">
        <v>0</v>
      </c>
      <c r="CF349" s="159">
        <v>0</v>
      </c>
      <c r="CG349" s="160">
        <f t="shared" si="2102"/>
        <v>0</v>
      </c>
      <c r="CH349" s="159">
        <f t="shared" si="2103"/>
        <v>0</v>
      </c>
      <c r="CI349" s="159">
        <f t="shared" si="2104"/>
        <v>0</v>
      </c>
      <c r="CJ349" s="160">
        <f t="shared" si="2105"/>
        <v>0</v>
      </c>
      <c r="CK349" s="159">
        <v>0</v>
      </c>
      <c r="CL349" s="159">
        <v>0</v>
      </c>
      <c r="CM349" s="160">
        <f t="shared" si="2106"/>
        <v>0</v>
      </c>
      <c r="CN349" s="159">
        <v>0</v>
      </c>
      <c r="CO349" s="159">
        <v>0</v>
      </c>
      <c r="CP349" s="160">
        <f t="shared" si="2107"/>
        <v>0</v>
      </c>
      <c r="CQ349" s="159">
        <f t="shared" si="2108"/>
        <v>0</v>
      </c>
      <c r="CR349" s="159">
        <f t="shared" si="2109"/>
        <v>0</v>
      </c>
      <c r="CS349" s="160">
        <f t="shared" si="2110"/>
        <v>0</v>
      </c>
      <c r="CT349" s="225"/>
      <c r="CU349" s="226">
        <f t="shared" si="2111"/>
        <v>0</v>
      </c>
      <c r="CV349" s="227">
        <f t="shared" si="2112"/>
        <v>0</v>
      </c>
      <c r="CW349" s="225"/>
      <c r="CX349" s="228"/>
      <c r="CY349" s="229"/>
    </row>
    <row r="350" spans="1:103" ht="15.75" hidden="1" customHeight="1">
      <c r="A350" s="185"/>
      <c r="B350" s="156"/>
      <c r="C350" s="291"/>
      <c r="D350" s="158">
        <f t="shared" si="2054"/>
        <v>0</v>
      </c>
      <c r="E350" s="159">
        <f t="shared" si="2055"/>
        <v>0</v>
      </c>
      <c r="F350" s="160">
        <f t="shared" si="2056"/>
        <v>0</v>
      </c>
      <c r="G350" s="161"/>
      <c r="H350" s="159">
        <f t="shared" si="2057"/>
        <v>0</v>
      </c>
      <c r="I350" s="159">
        <f t="shared" si="2058"/>
        <v>0</v>
      </c>
      <c r="J350" s="160">
        <f t="shared" si="2059"/>
        <v>0</v>
      </c>
      <c r="K350" s="159">
        <f t="shared" si="2060"/>
        <v>0</v>
      </c>
      <c r="L350" s="291">
        <f t="shared" si="2061"/>
        <v>0</v>
      </c>
      <c r="M350" s="160">
        <f t="shared" si="2062"/>
        <v>0</v>
      </c>
      <c r="N350" s="159">
        <v>0</v>
      </c>
      <c r="O350" s="159">
        <v>0</v>
      </c>
      <c r="P350" s="160">
        <f t="shared" si="2063"/>
        <v>0</v>
      </c>
      <c r="Q350" s="291">
        <v>0</v>
      </c>
      <c r="R350" s="291">
        <v>0</v>
      </c>
      <c r="S350" s="160">
        <f t="shared" si="2064"/>
        <v>0</v>
      </c>
      <c r="T350" s="159">
        <f t="shared" si="2065"/>
        <v>0</v>
      </c>
      <c r="U350" s="159">
        <f t="shared" si="2066"/>
        <v>0</v>
      </c>
      <c r="V350" s="160">
        <f t="shared" si="2067"/>
        <v>0</v>
      </c>
      <c r="W350" s="593">
        <f t="shared" si="2068"/>
        <v>0</v>
      </c>
      <c r="X350" s="593">
        <f t="shared" si="2069"/>
        <v>0</v>
      </c>
      <c r="Y350" s="593">
        <f t="shared" si="2070"/>
        <v>0</v>
      </c>
      <c r="Z350" s="159">
        <v>0</v>
      </c>
      <c r="AA350" s="159">
        <v>0</v>
      </c>
      <c r="AB350" s="160">
        <f t="shared" si="2071"/>
        <v>0</v>
      </c>
      <c r="AC350" s="159">
        <v>0</v>
      </c>
      <c r="AD350" s="159">
        <v>0</v>
      </c>
      <c r="AE350" s="160">
        <f t="shared" si="2072"/>
        <v>0</v>
      </c>
      <c r="AF350" s="159">
        <f t="shared" si="2073"/>
        <v>0</v>
      </c>
      <c r="AG350" s="159">
        <f t="shared" si="2074"/>
        <v>0</v>
      </c>
      <c r="AH350" s="160">
        <f t="shared" si="2075"/>
        <v>0</v>
      </c>
      <c r="AI350" s="159">
        <v>0</v>
      </c>
      <c r="AJ350" s="159">
        <v>0</v>
      </c>
      <c r="AK350" s="160">
        <f t="shared" si="2076"/>
        <v>0</v>
      </c>
      <c r="AL350" s="159">
        <v>0</v>
      </c>
      <c r="AM350" s="159">
        <v>0</v>
      </c>
      <c r="AN350" s="160">
        <f t="shared" si="2077"/>
        <v>0</v>
      </c>
      <c r="AO350" s="159">
        <f t="shared" si="2078"/>
        <v>0</v>
      </c>
      <c r="AP350" s="159">
        <f t="shared" si="2079"/>
        <v>0</v>
      </c>
      <c r="AQ350" s="160">
        <f t="shared" si="2080"/>
        <v>0</v>
      </c>
      <c r="AR350" s="159">
        <v>0</v>
      </c>
      <c r="AS350" s="159">
        <v>0</v>
      </c>
      <c r="AT350" s="160">
        <f t="shared" si="2081"/>
        <v>0</v>
      </c>
      <c r="AU350" s="159">
        <v>0</v>
      </c>
      <c r="AV350" s="159">
        <v>0</v>
      </c>
      <c r="AW350" s="160">
        <f t="shared" si="2082"/>
        <v>0</v>
      </c>
      <c r="AX350" s="159">
        <f t="shared" si="2083"/>
        <v>0</v>
      </c>
      <c r="AY350" s="159">
        <f t="shared" si="2084"/>
        <v>0</v>
      </c>
      <c r="AZ350" s="160">
        <f t="shared" si="2085"/>
        <v>0</v>
      </c>
      <c r="BA350" s="159">
        <v>0</v>
      </c>
      <c r="BB350" s="159">
        <v>0</v>
      </c>
      <c r="BC350" s="160">
        <f t="shared" si="2086"/>
        <v>0</v>
      </c>
      <c r="BD350" s="159">
        <v>0</v>
      </c>
      <c r="BE350" s="159">
        <v>0</v>
      </c>
      <c r="BF350" s="160">
        <f t="shared" si="2087"/>
        <v>0</v>
      </c>
      <c r="BG350" s="159">
        <f t="shared" si="2088"/>
        <v>0</v>
      </c>
      <c r="BH350" s="159">
        <f t="shared" si="2089"/>
        <v>0</v>
      </c>
      <c r="BI350" s="160">
        <f t="shared" si="2090"/>
        <v>0</v>
      </c>
      <c r="BJ350" s="159">
        <v>0</v>
      </c>
      <c r="BK350" s="159">
        <v>0</v>
      </c>
      <c r="BL350" s="160">
        <f t="shared" si="2091"/>
        <v>0</v>
      </c>
      <c r="BM350" s="159">
        <v>0</v>
      </c>
      <c r="BN350" s="159">
        <v>0</v>
      </c>
      <c r="BO350" s="160">
        <f t="shared" si="2092"/>
        <v>0</v>
      </c>
      <c r="BP350" s="159">
        <f t="shared" si="2093"/>
        <v>0</v>
      </c>
      <c r="BQ350" s="159">
        <f t="shared" si="2094"/>
        <v>0</v>
      </c>
      <c r="BR350" s="160">
        <f t="shared" si="2095"/>
        <v>0</v>
      </c>
      <c r="BS350" s="159">
        <v>0</v>
      </c>
      <c r="BT350" s="159">
        <v>0</v>
      </c>
      <c r="BU350" s="160">
        <f t="shared" si="2096"/>
        <v>0</v>
      </c>
      <c r="BV350" s="159">
        <v>0</v>
      </c>
      <c r="BW350" s="159">
        <v>0</v>
      </c>
      <c r="BX350" s="160">
        <f t="shared" si="2097"/>
        <v>0</v>
      </c>
      <c r="BY350" s="159">
        <f t="shared" si="2098"/>
        <v>0</v>
      </c>
      <c r="BZ350" s="159">
        <f t="shared" si="2099"/>
        <v>0</v>
      </c>
      <c r="CA350" s="160">
        <f t="shared" si="2100"/>
        <v>0</v>
      </c>
      <c r="CB350" s="159">
        <v>0</v>
      </c>
      <c r="CC350" s="159">
        <v>0</v>
      </c>
      <c r="CD350" s="160">
        <f t="shared" si="2101"/>
        <v>0</v>
      </c>
      <c r="CE350" s="159">
        <v>0</v>
      </c>
      <c r="CF350" s="159">
        <v>0</v>
      </c>
      <c r="CG350" s="160">
        <f t="shared" si="2102"/>
        <v>0</v>
      </c>
      <c r="CH350" s="159">
        <f t="shared" si="2103"/>
        <v>0</v>
      </c>
      <c r="CI350" s="159">
        <f t="shared" si="2104"/>
        <v>0</v>
      </c>
      <c r="CJ350" s="160">
        <f t="shared" si="2105"/>
        <v>0</v>
      </c>
      <c r="CK350" s="159">
        <v>0</v>
      </c>
      <c r="CL350" s="159">
        <v>0</v>
      </c>
      <c r="CM350" s="160">
        <f t="shared" si="2106"/>
        <v>0</v>
      </c>
      <c r="CN350" s="159">
        <v>0</v>
      </c>
      <c r="CO350" s="159">
        <v>0</v>
      </c>
      <c r="CP350" s="160">
        <f t="shared" si="2107"/>
        <v>0</v>
      </c>
      <c r="CQ350" s="159">
        <f t="shared" si="2108"/>
        <v>0</v>
      </c>
      <c r="CR350" s="159">
        <f t="shared" si="2109"/>
        <v>0</v>
      </c>
      <c r="CS350" s="160">
        <f t="shared" si="2110"/>
        <v>0</v>
      </c>
      <c r="CT350" s="225"/>
      <c r="CU350" s="226">
        <f t="shared" si="2111"/>
        <v>0</v>
      </c>
      <c r="CV350" s="227">
        <f t="shared" si="2112"/>
        <v>0</v>
      </c>
      <c r="CW350" s="225"/>
      <c r="CX350" s="228"/>
      <c r="CY350" s="229"/>
    </row>
    <row r="351" spans="1:103" ht="15.75" hidden="1" customHeight="1">
      <c r="A351" s="185"/>
      <c r="B351" s="156"/>
      <c r="C351" s="291"/>
      <c r="D351" s="158">
        <f t="shared" si="2054"/>
        <v>0</v>
      </c>
      <c r="E351" s="159">
        <f t="shared" si="2055"/>
        <v>0</v>
      </c>
      <c r="F351" s="160">
        <f t="shared" si="2056"/>
        <v>0</v>
      </c>
      <c r="G351" s="161"/>
      <c r="H351" s="159">
        <f t="shared" si="2057"/>
        <v>0</v>
      </c>
      <c r="I351" s="159">
        <f t="shared" si="2058"/>
        <v>0</v>
      </c>
      <c r="J351" s="160">
        <f t="shared" si="2059"/>
        <v>0</v>
      </c>
      <c r="K351" s="159">
        <f t="shared" si="2060"/>
        <v>0</v>
      </c>
      <c r="L351" s="291">
        <f t="shared" si="2061"/>
        <v>0</v>
      </c>
      <c r="M351" s="160">
        <f t="shared" si="2062"/>
        <v>0</v>
      </c>
      <c r="N351" s="159">
        <v>0</v>
      </c>
      <c r="O351" s="159">
        <v>0</v>
      </c>
      <c r="P351" s="160">
        <f t="shared" si="2063"/>
        <v>0</v>
      </c>
      <c r="Q351" s="291">
        <v>0</v>
      </c>
      <c r="R351" s="291">
        <v>0</v>
      </c>
      <c r="S351" s="160">
        <f t="shared" si="2064"/>
        <v>0</v>
      </c>
      <c r="T351" s="159">
        <f t="shared" si="2065"/>
        <v>0</v>
      </c>
      <c r="U351" s="159">
        <f t="shared" si="2066"/>
        <v>0</v>
      </c>
      <c r="V351" s="160">
        <f t="shared" si="2067"/>
        <v>0</v>
      </c>
      <c r="W351" s="593">
        <f t="shared" si="2068"/>
        <v>0</v>
      </c>
      <c r="X351" s="593">
        <f t="shared" si="2069"/>
        <v>0</v>
      </c>
      <c r="Y351" s="593">
        <f t="shared" si="2070"/>
        <v>0</v>
      </c>
      <c r="Z351" s="159">
        <v>0</v>
      </c>
      <c r="AA351" s="159">
        <v>0</v>
      </c>
      <c r="AB351" s="160">
        <f t="shared" si="2071"/>
        <v>0</v>
      </c>
      <c r="AC351" s="159">
        <v>0</v>
      </c>
      <c r="AD351" s="159">
        <v>0</v>
      </c>
      <c r="AE351" s="160">
        <f t="shared" si="2072"/>
        <v>0</v>
      </c>
      <c r="AF351" s="159">
        <f t="shared" si="2073"/>
        <v>0</v>
      </c>
      <c r="AG351" s="159">
        <f t="shared" si="2074"/>
        <v>0</v>
      </c>
      <c r="AH351" s="160">
        <f t="shared" si="2075"/>
        <v>0</v>
      </c>
      <c r="AI351" s="159">
        <v>0</v>
      </c>
      <c r="AJ351" s="159">
        <v>0</v>
      </c>
      <c r="AK351" s="160">
        <f t="shared" si="2076"/>
        <v>0</v>
      </c>
      <c r="AL351" s="159">
        <v>0</v>
      </c>
      <c r="AM351" s="159">
        <v>0</v>
      </c>
      <c r="AN351" s="160">
        <f t="shared" si="2077"/>
        <v>0</v>
      </c>
      <c r="AO351" s="159">
        <f t="shared" si="2078"/>
        <v>0</v>
      </c>
      <c r="AP351" s="159">
        <f t="shared" si="2079"/>
        <v>0</v>
      </c>
      <c r="AQ351" s="160">
        <f t="shared" si="2080"/>
        <v>0</v>
      </c>
      <c r="AR351" s="159">
        <v>0</v>
      </c>
      <c r="AS351" s="159">
        <v>0</v>
      </c>
      <c r="AT351" s="160">
        <f t="shared" si="2081"/>
        <v>0</v>
      </c>
      <c r="AU351" s="159">
        <v>0</v>
      </c>
      <c r="AV351" s="159">
        <v>0</v>
      </c>
      <c r="AW351" s="160">
        <f t="shared" si="2082"/>
        <v>0</v>
      </c>
      <c r="AX351" s="159">
        <f t="shared" si="2083"/>
        <v>0</v>
      </c>
      <c r="AY351" s="159">
        <f t="shared" si="2084"/>
        <v>0</v>
      </c>
      <c r="AZ351" s="160">
        <f t="shared" si="2085"/>
        <v>0</v>
      </c>
      <c r="BA351" s="159">
        <v>0</v>
      </c>
      <c r="BB351" s="159">
        <v>0</v>
      </c>
      <c r="BC351" s="160">
        <f t="shared" si="2086"/>
        <v>0</v>
      </c>
      <c r="BD351" s="159">
        <v>0</v>
      </c>
      <c r="BE351" s="159">
        <v>0</v>
      </c>
      <c r="BF351" s="160">
        <f t="shared" si="2087"/>
        <v>0</v>
      </c>
      <c r="BG351" s="159">
        <f t="shared" si="2088"/>
        <v>0</v>
      </c>
      <c r="BH351" s="159">
        <f t="shared" si="2089"/>
        <v>0</v>
      </c>
      <c r="BI351" s="160">
        <f t="shared" si="2090"/>
        <v>0</v>
      </c>
      <c r="BJ351" s="159">
        <v>0</v>
      </c>
      <c r="BK351" s="159">
        <v>0</v>
      </c>
      <c r="BL351" s="160">
        <f t="shared" si="2091"/>
        <v>0</v>
      </c>
      <c r="BM351" s="159">
        <v>0</v>
      </c>
      <c r="BN351" s="159">
        <v>0</v>
      </c>
      <c r="BO351" s="160">
        <f t="shared" si="2092"/>
        <v>0</v>
      </c>
      <c r="BP351" s="159">
        <f t="shared" si="2093"/>
        <v>0</v>
      </c>
      <c r="BQ351" s="159">
        <f t="shared" si="2094"/>
        <v>0</v>
      </c>
      <c r="BR351" s="160">
        <f t="shared" si="2095"/>
        <v>0</v>
      </c>
      <c r="BS351" s="159">
        <v>0</v>
      </c>
      <c r="BT351" s="159">
        <v>0</v>
      </c>
      <c r="BU351" s="160">
        <f t="shared" si="2096"/>
        <v>0</v>
      </c>
      <c r="BV351" s="159">
        <v>0</v>
      </c>
      <c r="BW351" s="159">
        <v>0</v>
      </c>
      <c r="BX351" s="160">
        <f t="shared" si="2097"/>
        <v>0</v>
      </c>
      <c r="BY351" s="159">
        <f t="shared" si="2098"/>
        <v>0</v>
      </c>
      <c r="BZ351" s="159">
        <f t="shared" si="2099"/>
        <v>0</v>
      </c>
      <c r="CA351" s="160">
        <f t="shared" si="2100"/>
        <v>0</v>
      </c>
      <c r="CB351" s="159">
        <v>0</v>
      </c>
      <c r="CC351" s="159">
        <v>0</v>
      </c>
      <c r="CD351" s="160">
        <f t="shared" si="2101"/>
        <v>0</v>
      </c>
      <c r="CE351" s="159">
        <v>0</v>
      </c>
      <c r="CF351" s="159">
        <v>0</v>
      </c>
      <c r="CG351" s="160">
        <f t="shared" si="2102"/>
        <v>0</v>
      </c>
      <c r="CH351" s="159">
        <f t="shared" si="2103"/>
        <v>0</v>
      </c>
      <c r="CI351" s="159">
        <f t="shared" si="2104"/>
        <v>0</v>
      </c>
      <c r="CJ351" s="160">
        <f t="shared" si="2105"/>
        <v>0</v>
      </c>
      <c r="CK351" s="159">
        <v>0</v>
      </c>
      <c r="CL351" s="159">
        <v>0</v>
      </c>
      <c r="CM351" s="160">
        <f t="shared" si="2106"/>
        <v>0</v>
      </c>
      <c r="CN351" s="159">
        <v>0</v>
      </c>
      <c r="CO351" s="159">
        <v>0</v>
      </c>
      <c r="CP351" s="160">
        <f t="shared" si="2107"/>
        <v>0</v>
      </c>
      <c r="CQ351" s="159">
        <f t="shared" si="2108"/>
        <v>0</v>
      </c>
      <c r="CR351" s="159">
        <f t="shared" si="2109"/>
        <v>0</v>
      </c>
      <c r="CS351" s="160">
        <f t="shared" si="2110"/>
        <v>0</v>
      </c>
      <c r="CT351" s="225"/>
      <c r="CU351" s="226">
        <f t="shared" si="2111"/>
        <v>0</v>
      </c>
      <c r="CV351" s="227">
        <f t="shared" si="2112"/>
        <v>0</v>
      </c>
      <c r="CW351" s="225"/>
      <c r="CX351" s="228"/>
      <c r="CY351" s="229"/>
    </row>
    <row r="352" spans="1:103" ht="15.75" hidden="1" customHeight="1">
      <c r="A352" s="185"/>
      <c r="B352" s="156"/>
      <c r="C352" s="291"/>
      <c r="D352" s="158">
        <f t="shared" si="2054"/>
        <v>0</v>
      </c>
      <c r="E352" s="159">
        <f t="shared" si="2055"/>
        <v>0</v>
      </c>
      <c r="F352" s="160">
        <f t="shared" si="2056"/>
        <v>0</v>
      </c>
      <c r="G352" s="161"/>
      <c r="H352" s="159">
        <f t="shared" si="2057"/>
        <v>0</v>
      </c>
      <c r="I352" s="159">
        <f t="shared" si="2058"/>
        <v>0</v>
      </c>
      <c r="J352" s="160">
        <f t="shared" si="2059"/>
        <v>0</v>
      </c>
      <c r="K352" s="159">
        <f t="shared" si="2060"/>
        <v>0</v>
      </c>
      <c r="L352" s="291">
        <f t="shared" si="2061"/>
        <v>0</v>
      </c>
      <c r="M352" s="160">
        <f t="shared" si="2062"/>
        <v>0</v>
      </c>
      <c r="N352" s="159">
        <v>0</v>
      </c>
      <c r="O352" s="159">
        <v>0</v>
      </c>
      <c r="P352" s="160">
        <f t="shared" si="2063"/>
        <v>0</v>
      </c>
      <c r="Q352" s="291">
        <v>0</v>
      </c>
      <c r="R352" s="291">
        <v>0</v>
      </c>
      <c r="S352" s="160">
        <f t="shared" si="2064"/>
        <v>0</v>
      </c>
      <c r="T352" s="159">
        <f t="shared" si="2065"/>
        <v>0</v>
      </c>
      <c r="U352" s="159">
        <f t="shared" si="2066"/>
        <v>0</v>
      </c>
      <c r="V352" s="160">
        <f t="shared" si="2067"/>
        <v>0</v>
      </c>
      <c r="W352" s="593">
        <f t="shared" si="2068"/>
        <v>0</v>
      </c>
      <c r="X352" s="593">
        <f t="shared" si="2069"/>
        <v>0</v>
      </c>
      <c r="Y352" s="593">
        <f t="shared" si="2070"/>
        <v>0</v>
      </c>
      <c r="Z352" s="159">
        <v>0</v>
      </c>
      <c r="AA352" s="159">
        <v>0</v>
      </c>
      <c r="AB352" s="160">
        <f t="shared" si="2071"/>
        <v>0</v>
      </c>
      <c r="AC352" s="159">
        <v>0</v>
      </c>
      <c r="AD352" s="159">
        <v>0</v>
      </c>
      <c r="AE352" s="160">
        <f t="shared" si="2072"/>
        <v>0</v>
      </c>
      <c r="AF352" s="159">
        <f t="shared" si="2073"/>
        <v>0</v>
      </c>
      <c r="AG352" s="159">
        <f t="shared" si="2074"/>
        <v>0</v>
      </c>
      <c r="AH352" s="160">
        <f t="shared" si="2075"/>
        <v>0</v>
      </c>
      <c r="AI352" s="159">
        <v>0</v>
      </c>
      <c r="AJ352" s="159">
        <v>0</v>
      </c>
      <c r="AK352" s="160">
        <f t="shared" si="2076"/>
        <v>0</v>
      </c>
      <c r="AL352" s="159">
        <v>0</v>
      </c>
      <c r="AM352" s="159">
        <v>0</v>
      </c>
      <c r="AN352" s="160">
        <f t="shared" si="2077"/>
        <v>0</v>
      </c>
      <c r="AO352" s="159">
        <f t="shared" si="2078"/>
        <v>0</v>
      </c>
      <c r="AP352" s="159">
        <f t="shared" si="2079"/>
        <v>0</v>
      </c>
      <c r="AQ352" s="160">
        <f t="shared" si="2080"/>
        <v>0</v>
      </c>
      <c r="AR352" s="159">
        <v>0</v>
      </c>
      <c r="AS352" s="159">
        <v>0</v>
      </c>
      <c r="AT352" s="160">
        <f t="shared" si="2081"/>
        <v>0</v>
      </c>
      <c r="AU352" s="159">
        <v>0</v>
      </c>
      <c r="AV352" s="159">
        <v>0</v>
      </c>
      <c r="AW352" s="160">
        <f t="shared" si="2082"/>
        <v>0</v>
      </c>
      <c r="AX352" s="159">
        <f t="shared" si="2083"/>
        <v>0</v>
      </c>
      <c r="AY352" s="159">
        <f t="shared" si="2084"/>
        <v>0</v>
      </c>
      <c r="AZ352" s="160">
        <f t="shared" si="2085"/>
        <v>0</v>
      </c>
      <c r="BA352" s="159">
        <v>0</v>
      </c>
      <c r="BB352" s="159">
        <v>0</v>
      </c>
      <c r="BC352" s="160">
        <f t="shared" si="2086"/>
        <v>0</v>
      </c>
      <c r="BD352" s="159">
        <v>0</v>
      </c>
      <c r="BE352" s="159">
        <v>0</v>
      </c>
      <c r="BF352" s="160">
        <f t="shared" si="2087"/>
        <v>0</v>
      </c>
      <c r="BG352" s="159">
        <f t="shared" si="2088"/>
        <v>0</v>
      </c>
      <c r="BH352" s="159">
        <f t="shared" si="2089"/>
        <v>0</v>
      </c>
      <c r="BI352" s="160">
        <f t="shared" si="2090"/>
        <v>0</v>
      </c>
      <c r="BJ352" s="159">
        <v>0</v>
      </c>
      <c r="BK352" s="159">
        <v>0</v>
      </c>
      <c r="BL352" s="160">
        <f t="shared" si="2091"/>
        <v>0</v>
      </c>
      <c r="BM352" s="159">
        <v>0</v>
      </c>
      <c r="BN352" s="159">
        <v>0</v>
      </c>
      <c r="BO352" s="160">
        <f t="shared" si="2092"/>
        <v>0</v>
      </c>
      <c r="BP352" s="159">
        <f t="shared" si="2093"/>
        <v>0</v>
      </c>
      <c r="BQ352" s="159">
        <f t="shared" si="2094"/>
        <v>0</v>
      </c>
      <c r="BR352" s="160">
        <f t="shared" si="2095"/>
        <v>0</v>
      </c>
      <c r="BS352" s="159">
        <v>0</v>
      </c>
      <c r="BT352" s="159">
        <v>0</v>
      </c>
      <c r="BU352" s="160">
        <f t="shared" si="2096"/>
        <v>0</v>
      </c>
      <c r="BV352" s="159">
        <v>0</v>
      </c>
      <c r="BW352" s="159">
        <v>0</v>
      </c>
      <c r="BX352" s="160">
        <f t="shared" si="2097"/>
        <v>0</v>
      </c>
      <c r="BY352" s="159">
        <f t="shared" si="2098"/>
        <v>0</v>
      </c>
      <c r="BZ352" s="159">
        <f t="shared" si="2099"/>
        <v>0</v>
      </c>
      <c r="CA352" s="160">
        <f t="shared" si="2100"/>
        <v>0</v>
      </c>
      <c r="CB352" s="159">
        <v>0</v>
      </c>
      <c r="CC352" s="159">
        <v>0</v>
      </c>
      <c r="CD352" s="160">
        <f t="shared" si="2101"/>
        <v>0</v>
      </c>
      <c r="CE352" s="159">
        <v>0</v>
      </c>
      <c r="CF352" s="159">
        <v>0</v>
      </c>
      <c r="CG352" s="160">
        <f t="shared" si="2102"/>
        <v>0</v>
      </c>
      <c r="CH352" s="159">
        <f t="shared" si="2103"/>
        <v>0</v>
      </c>
      <c r="CI352" s="159">
        <f t="shared" si="2104"/>
        <v>0</v>
      </c>
      <c r="CJ352" s="160">
        <f t="shared" si="2105"/>
        <v>0</v>
      </c>
      <c r="CK352" s="159">
        <v>0</v>
      </c>
      <c r="CL352" s="159">
        <v>0</v>
      </c>
      <c r="CM352" s="160">
        <f t="shared" si="2106"/>
        <v>0</v>
      </c>
      <c r="CN352" s="159">
        <v>0</v>
      </c>
      <c r="CO352" s="159">
        <v>0</v>
      </c>
      <c r="CP352" s="160">
        <f t="shared" si="2107"/>
        <v>0</v>
      </c>
      <c r="CQ352" s="159">
        <f t="shared" si="2108"/>
        <v>0</v>
      </c>
      <c r="CR352" s="159">
        <f t="shared" si="2109"/>
        <v>0</v>
      </c>
      <c r="CS352" s="160">
        <f t="shared" si="2110"/>
        <v>0</v>
      </c>
      <c r="CT352" s="225"/>
      <c r="CU352" s="226">
        <f t="shared" si="2111"/>
        <v>0</v>
      </c>
      <c r="CV352" s="227">
        <f t="shared" si="2112"/>
        <v>0</v>
      </c>
      <c r="CW352" s="225"/>
      <c r="CX352" s="228"/>
      <c r="CY352" s="229"/>
    </row>
    <row r="353" spans="1:103" ht="15.75" hidden="1" customHeight="1">
      <c r="A353" s="185"/>
      <c r="B353" s="156"/>
      <c r="C353" s="291"/>
      <c r="D353" s="158">
        <f t="shared" si="2054"/>
        <v>0</v>
      </c>
      <c r="E353" s="159">
        <f t="shared" si="2055"/>
        <v>0</v>
      </c>
      <c r="F353" s="160">
        <f t="shared" si="2056"/>
        <v>0</v>
      </c>
      <c r="G353" s="161"/>
      <c r="H353" s="159">
        <f t="shared" si="2057"/>
        <v>0</v>
      </c>
      <c r="I353" s="159">
        <f t="shared" si="2058"/>
        <v>0</v>
      </c>
      <c r="J353" s="160">
        <f t="shared" si="2059"/>
        <v>0</v>
      </c>
      <c r="K353" s="159">
        <f t="shared" si="2060"/>
        <v>0</v>
      </c>
      <c r="L353" s="291">
        <f t="shared" si="2061"/>
        <v>0</v>
      </c>
      <c r="M353" s="160">
        <f t="shared" si="2062"/>
        <v>0</v>
      </c>
      <c r="N353" s="159">
        <v>0</v>
      </c>
      <c r="O353" s="159">
        <v>0</v>
      </c>
      <c r="P353" s="160">
        <f t="shared" si="2063"/>
        <v>0</v>
      </c>
      <c r="Q353" s="291">
        <v>0</v>
      </c>
      <c r="R353" s="291">
        <v>0</v>
      </c>
      <c r="S353" s="160">
        <f t="shared" si="2064"/>
        <v>0</v>
      </c>
      <c r="T353" s="159">
        <f t="shared" si="2065"/>
        <v>0</v>
      </c>
      <c r="U353" s="159">
        <f t="shared" si="2066"/>
        <v>0</v>
      </c>
      <c r="V353" s="160">
        <f t="shared" si="2067"/>
        <v>0</v>
      </c>
      <c r="W353" s="593">
        <f t="shared" si="2068"/>
        <v>0</v>
      </c>
      <c r="X353" s="593">
        <f t="shared" si="2069"/>
        <v>0</v>
      </c>
      <c r="Y353" s="593">
        <f t="shared" si="2070"/>
        <v>0</v>
      </c>
      <c r="Z353" s="159">
        <v>0</v>
      </c>
      <c r="AA353" s="159">
        <v>0</v>
      </c>
      <c r="AB353" s="160">
        <f t="shared" si="2071"/>
        <v>0</v>
      </c>
      <c r="AC353" s="159">
        <v>0</v>
      </c>
      <c r="AD353" s="159">
        <v>0</v>
      </c>
      <c r="AE353" s="160">
        <f t="shared" si="2072"/>
        <v>0</v>
      </c>
      <c r="AF353" s="159">
        <f t="shared" si="2073"/>
        <v>0</v>
      </c>
      <c r="AG353" s="159">
        <f t="shared" si="2074"/>
        <v>0</v>
      </c>
      <c r="AH353" s="160">
        <f t="shared" si="2075"/>
        <v>0</v>
      </c>
      <c r="AI353" s="159">
        <v>0</v>
      </c>
      <c r="AJ353" s="159">
        <v>0</v>
      </c>
      <c r="AK353" s="160">
        <f t="shared" si="2076"/>
        <v>0</v>
      </c>
      <c r="AL353" s="159">
        <v>0</v>
      </c>
      <c r="AM353" s="159">
        <v>0</v>
      </c>
      <c r="AN353" s="160">
        <f t="shared" si="2077"/>
        <v>0</v>
      </c>
      <c r="AO353" s="159">
        <f t="shared" si="2078"/>
        <v>0</v>
      </c>
      <c r="AP353" s="159">
        <f t="shared" si="2079"/>
        <v>0</v>
      </c>
      <c r="AQ353" s="160">
        <f t="shared" si="2080"/>
        <v>0</v>
      </c>
      <c r="AR353" s="159">
        <v>0</v>
      </c>
      <c r="AS353" s="159">
        <v>0</v>
      </c>
      <c r="AT353" s="160">
        <f t="shared" si="2081"/>
        <v>0</v>
      </c>
      <c r="AU353" s="159">
        <v>0</v>
      </c>
      <c r="AV353" s="159">
        <v>0</v>
      </c>
      <c r="AW353" s="160">
        <f t="shared" si="2082"/>
        <v>0</v>
      </c>
      <c r="AX353" s="159">
        <f t="shared" si="2083"/>
        <v>0</v>
      </c>
      <c r="AY353" s="159">
        <f t="shared" si="2084"/>
        <v>0</v>
      </c>
      <c r="AZ353" s="160">
        <f t="shared" si="2085"/>
        <v>0</v>
      </c>
      <c r="BA353" s="159">
        <v>0</v>
      </c>
      <c r="BB353" s="159">
        <v>0</v>
      </c>
      <c r="BC353" s="160">
        <f t="shared" si="2086"/>
        <v>0</v>
      </c>
      <c r="BD353" s="159">
        <v>0</v>
      </c>
      <c r="BE353" s="159">
        <v>0</v>
      </c>
      <c r="BF353" s="160">
        <f t="shared" si="2087"/>
        <v>0</v>
      </c>
      <c r="BG353" s="159">
        <f t="shared" si="2088"/>
        <v>0</v>
      </c>
      <c r="BH353" s="159">
        <f t="shared" si="2089"/>
        <v>0</v>
      </c>
      <c r="BI353" s="160">
        <f t="shared" si="2090"/>
        <v>0</v>
      </c>
      <c r="BJ353" s="159">
        <v>0</v>
      </c>
      <c r="BK353" s="159">
        <v>0</v>
      </c>
      <c r="BL353" s="160">
        <f t="shared" si="2091"/>
        <v>0</v>
      </c>
      <c r="BM353" s="159">
        <v>0</v>
      </c>
      <c r="BN353" s="159">
        <v>0</v>
      </c>
      <c r="BO353" s="160">
        <f t="shared" si="2092"/>
        <v>0</v>
      </c>
      <c r="BP353" s="159">
        <f t="shared" si="2093"/>
        <v>0</v>
      </c>
      <c r="BQ353" s="159">
        <f t="shared" si="2094"/>
        <v>0</v>
      </c>
      <c r="BR353" s="160">
        <f t="shared" si="2095"/>
        <v>0</v>
      </c>
      <c r="BS353" s="159">
        <v>0</v>
      </c>
      <c r="BT353" s="159">
        <v>0</v>
      </c>
      <c r="BU353" s="160">
        <f t="shared" si="2096"/>
        <v>0</v>
      </c>
      <c r="BV353" s="159">
        <v>0</v>
      </c>
      <c r="BW353" s="159">
        <v>0</v>
      </c>
      <c r="BX353" s="160">
        <f t="shared" si="2097"/>
        <v>0</v>
      </c>
      <c r="BY353" s="159">
        <f t="shared" si="2098"/>
        <v>0</v>
      </c>
      <c r="BZ353" s="159">
        <f t="shared" si="2099"/>
        <v>0</v>
      </c>
      <c r="CA353" s="160">
        <f t="shared" si="2100"/>
        <v>0</v>
      </c>
      <c r="CB353" s="159">
        <v>0</v>
      </c>
      <c r="CC353" s="159">
        <v>0</v>
      </c>
      <c r="CD353" s="160">
        <f t="shared" si="2101"/>
        <v>0</v>
      </c>
      <c r="CE353" s="159">
        <v>0</v>
      </c>
      <c r="CF353" s="159">
        <v>0</v>
      </c>
      <c r="CG353" s="160">
        <f t="shared" si="2102"/>
        <v>0</v>
      </c>
      <c r="CH353" s="159">
        <f t="shared" si="2103"/>
        <v>0</v>
      </c>
      <c r="CI353" s="159">
        <f t="shared" si="2104"/>
        <v>0</v>
      </c>
      <c r="CJ353" s="160">
        <f t="shared" si="2105"/>
        <v>0</v>
      </c>
      <c r="CK353" s="159">
        <v>0</v>
      </c>
      <c r="CL353" s="159">
        <v>0</v>
      </c>
      <c r="CM353" s="160">
        <f t="shared" si="2106"/>
        <v>0</v>
      </c>
      <c r="CN353" s="159">
        <v>0</v>
      </c>
      <c r="CO353" s="159">
        <v>0</v>
      </c>
      <c r="CP353" s="160">
        <f t="shared" si="2107"/>
        <v>0</v>
      </c>
      <c r="CQ353" s="159">
        <f t="shared" si="2108"/>
        <v>0</v>
      </c>
      <c r="CR353" s="159">
        <f t="shared" si="2109"/>
        <v>0</v>
      </c>
      <c r="CS353" s="160">
        <f t="shared" si="2110"/>
        <v>0</v>
      </c>
      <c r="CT353" s="225"/>
      <c r="CU353" s="226">
        <f t="shared" si="2111"/>
        <v>0</v>
      </c>
      <c r="CV353" s="227">
        <f t="shared" si="2112"/>
        <v>0</v>
      </c>
      <c r="CW353" s="225"/>
      <c r="CX353" s="228"/>
      <c r="CY353" s="229"/>
    </row>
    <row r="354" spans="1:103" ht="15.75" hidden="1" customHeight="1">
      <c r="A354" s="138"/>
      <c r="B354" s="149"/>
      <c r="C354" s="291"/>
      <c r="D354" s="158">
        <f t="shared" si="2054"/>
        <v>0</v>
      </c>
      <c r="E354" s="159">
        <f t="shared" si="2055"/>
        <v>0</v>
      </c>
      <c r="F354" s="160">
        <f t="shared" si="2056"/>
        <v>0</v>
      </c>
      <c r="G354" s="161"/>
      <c r="H354" s="159">
        <f t="shared" si="2057"/>
        <v>0</v>
      </c>
      <c r="I354" s="159">
        <f t="shared" si="2058"/>
        <v>0</v>
      </c>
      <c r="J354" s="160">
        <f t="shared" si="2059"/>
        <v>0</v>
      </c>
      <c r="K354" s="159">
        <f t="shared" si="2060"/>
        <v>0</v>
      </c>
      <c r="L354" s="291">
        <f t="shared" si="2061"/>
        <v>0</v>
      </c>
      <c r="M354" s="160">
        <f t="shared" si="2062"/>
        <v>0</v>
      </c>
      <c r="N354" s="159">
        <v>0</v>
      </c>
      <c r="O354" s="159">
        <v>0</v>
      </c>
      <c r="P354" s="160">
        <f t="shared" si="2063"/>
        <v>0</v>
      </c>
      <c r="Q354" s="291">
        <v>0</v>
      </c>
      <c r="R354" s="291">
        <v>0</v>
      </c>
      <c r="S354" s="160">
        <f t="shared" si="2064"/>
        <v>0</v>
      </c>
      <c r="T354" s="159">
        <f t="shared" si="2065"/>
        <v>0</v>
      </c>
      <c r="U354" s="159">
        <f t="shared" si="2066"/>
        <v>0</v>
      </c>
      <c r="V354" s="160">
        <f t="shared" si="2067"/>
        <v>0</v>
      </c>
      <c r="W354" s="593">
        <f t="shared" si="2068"/>
        <v>0</v>
      </c>
      <c r="X354" s="593">
        <f t="shared" si="2069"/>
        <v>0</v>
      </c>
      <c r="Y354" s="593">
        <f t="shared" si="2070"/>
        <v>0</v>
      </c>
      <c r="Z354" s="159">
        <v>0</v>
      </c>
      <c r="AA354" s="159">
        <v>0</v>
      </c>
      <c r="AB354" s="160">
        <f t="shared" si="2071"/>
        <v>0</v>
      </c>
      <c r="AC354" s="159">
        <v>0</v>
      </c>
      <c r="AD354" s="159">
        <v>0</v>
      </c>
      <c r="AE354" s="160">
        <f t="shared" si="2072"/>
        <v>0</v>
      </c>
      <c r="AF354" s="159">
        <f t="shared" si="2073"/>
        <v>0</v>
      </c>
      <c r="AG354" s="159">
        <f t="shared" si="2074"/>
        <v>0</v>
      </c>
      <c r="AH354" s="160">
        <f t="shared" si="2075"/>
        <v>0</v>
      </c>
      <c r="AI354" s="159">
        <v>0</v>
      </c>
      <c r="AJ354" s="159">
        <v>0</v>
      </c>
      <c r="AK354" s="160">
        <f t="shared" si="2076"/>
        <v>0</v>
      </c>
      <c r="AL354" s="159">
        <v>0</v>
      </c>
      <c r="AM354" s="159">
        <v>0</v>
      </c>
      <c r="AN354" s="160">
        <f t="shared" si="2077"/>
        <v>0</v>
      </c>
      <c r="AO354" s="159">
        <f t="shared" si="2078"/>
        <v>0</v>
      </c>
      <c r="AP354" s="159">
        <f t="shared" si="2079"/>
        <v>0</v>
      </c>
      <c r="AQ354" s="160">
        <f t="shared" si="2080"/>
        <v>0</v>
      </c>
      <c r="AR354" s="159">
        <v>0</v>
      </c>
      <c r="AS354" s="159">
        <v>0</v>
      </c>
      <c r="AT354" s="160">
        <f t="shared" si="2081"/>
        <v>0</v>
      </c>
      <c r="AU354" s="159">
        <v>0</v>
      </c>
      <c r="AV354" s="159">
        <v>0</v>
      </c>
      <c r="AW354" s="160">
        <f t="shared" si="2082"/>
        <v>0</v>
      </c>
      <c r="AX354" s="159">
        <f t="shared" si="2083"/>
        <v>0</v>
      </c>
      <c r="AY354" s="159">
        <f t="shared" si="2084"/>
        <v>0</v>
      </c>
      <c r="AZ354" s="160">
        <f t="shared" si="2085"/>
        <v>0</v>
      </c>
      <c r="BA354" s="159">
        <v>0</v>
      </c>
      <c r="BB354" s="159">
        <v>0</v>
      </c>
      <c r="BC354" s="160">
        <f t="shared" si="2086"/>
        <v>0</v>
      </c>
      <c r="BD354" s="159">
        <v>0</v>
      </c>
      <c r="BE354" s="159">
        <v>0</v>
      </c>
      <c r="BF354" s="160">
        <f t="shared" si="2087"/>
        <v>0</v>
      </c>
      <c r="BG354" s="159">
        <f t="shared" si="2088"/>
        <v>0</v>
      </c>
      <c r="BH354" s="159">
        <f t="shared" si="2089"/>
        <v>0</v>
      </c>
      <c r="BI354" s="160">
        <f t="shared" si="2090"/>
        <v>0</v>
      </c>
      <c r="BJ354" s="159">
        <v>0</v>
      </c>
      <c r="BK354" s="159">
        <v>0</v>
      </c>
      <c r="BL354" s="160">
        <f t="shared" si="2091"/>
        <v>0</v>
      </c>
      <c r="BM354" s="159">
        <v>0</v>
      </c>
      <c r="BN354" s="159">
        <v>0</v>
      </c>
      <c r="BO354" s="160">
        <f t="shared" si="2092"/>
        <v>0</v>
      </c>
      <c r="BP354" s="159">
        <f t="shared" si="2093"/>
        <v>0</v>
      </c>
      <c r="BQ354" s="159">
        <f t="shared" si="2094"/>
        <v>0</v>
      </c>
      <c r="BR354" s="160">
        <f t="shared" si="2095"/>
        <v>0</v>
      </c>
      <c r="BS354" s="159">
        <v>0</v>
      </c>
      <c r="BT354" s="159">
        <v>0</v>
      </c>
      <c r="BU354" s="160">
        <f t="shared" si="2096"/>
        <v>0</v>
      </c>
      <c r="BV354" s="159">
        <v>0</v>
      </c>
      <c r="BW354" s="159">
        <v>0</v>
      </c>
      <c r="BX354" s="160">
        <f t="shared" si="2097"/>
        <v>0</v>
      </c>
      <c r="BY354" s="159">
        <f t="shared" si="2098"/>
        <v>0</v>
      </c>
      <c r="BZ354" s="159">
        <f t="shared" si="2099"/>
        <v>0</v>
      </c>
      <c r="CA354" s="160">
        <f t="shared" si="2100"/>
        <v>0</v>
      </c>
      <c r="CB354" s="159">
        <v>0</v>
      </c>
      <c r="CC354" s="159">
        <v>0</v>
      </c>
      <c r="CD354" s="160">
        <f t="shared" si="2101"/>
        <v>0</v>
      </c>
      <c r="CE354" s="159">
        <v>0</v>
      </c>
      <c r="CF354" s="159">
        <v>0</v>
      </c>
      <c r="CG354" s="160">
        <f t="shared" si="2102"/>
        <v>0</v>
      </c>
      <c r="CH354" s="159">
        <f t="shared" si="2103"/>
        <v>0</v>
      </c>
      <c r="CI354" s="159">
        <f t="shared" si="2104"/>
        <v>0</v>
      </c>
      <c r="CJ354" s="160">
        <f t="shared" si="2105"/>
        <v>0</v>
      </c>
      <c r="CK354" s="159">
        <v>0</v>
      </c>
      <c r="CL354" s="159">
        <v>0</v>
      </c>
      <c r="CM354" s="160">
        <f t="shared" si="2106"/>
        <v>0</v>
      </c>
      <c r="CN354" s="159">
        <v>0</v>
      </c>
      <c r="CO354" s="159">
        <v>0</v>
      </c>
      <c r="CP354" s="160">
        <f t="shared" si="2107"/>
        <v>0</v>
      </c>
      <c r="CQ354" s="159">
        <f t="shared" si="2108"/>
        <v>0</v>
      </c>
      <c r="CR354" s="159">
        <f t="shared" si="2109"/>
        <v>0</v>
      </c>
      <c r="CS354" s="160">
        <f t="shared" si="2110"/>
        <v>0</v>
      </c>
      <c r="CT354" s="211"/>
      <c r="CU354" s="226">
        <f t="shared" si="2111"/>
        <v>0</v>
      </c>
      <c r="CV354" s="227">
        <f t="shared" si="2112"/>
        <v>0</v>
      </c>
      <c r="CW354" s="211"/>
      <c r="CX354" s="246"/>
      <c r="CY354" s="247"/>
    </row>
    <row r="355" spans="1:103" ht="15.75" customHeight="1" thickBot="1">
      <c r="A355" s="138"/>
      <c r="B355" s="162"/>
      <c r="C355" s="163"/>
      <c r="D355" s="164">
        <f t="shared" si="2054"/>
        <v>0</v>
      </c>
      <c r="E355" s="165">
        <f t="shared" si="2055"/>
        <v>0</v>
      </c>
      <c r="F355" s="166">
        <f t="shared" si="2056"/>
        <v>0</v>
      </c>
      <c r="G355" s="167"/>
      <c r="H355" s="165">
        <f t="shared" si="2057"/>
        <v>0</v>
      </c>
      <c r="I355" s="165">
        <f t="shared" si="2058"/>
        <v>0</v>
      </c>
      <c r="J355" s="166">
        <f t="shared" si="2059"/>
        <v>0</v>
      </c>
      <c r="K355" s="165">
        <f t="shared" si="2060"/>
        <v>0</v>
      </c>
      <c r="L355" s="820">
        <f t="shared" si="2061"/>
        <v>0</v>
      </c>
      <c r="M355" s="166">
        <f t="shared" si="2062"/>
        <v>0</v>
      </c>
      <c r="N355" s="164">
        <v>0</v>
      </c>
      <c r="O355" s="165">
        <v>0</v>
      </c>
      <c r="P355" s="166">
        <f t="shared" si="2063"/>
        <v>0</v>
      </c>
      <c r="Q355" s="788">
        <v>0</v>
      </c>
      <c r="R355" s="789">
        <v>0</v>
      </c>
      <c r="S355" s="166">
        <f t="shared" si="2064"/>
        <v>0</v>
      </c>
      <c r="T355" s="200">
        <f t="shared" si="2065"/>
        <v>0</v>
      </c>
      <c r="U355" s="200">
        <f t="shared" si="2066"/>
        <v>0</v>
      </c>
      <c r="V355" s="201">
        <f t="shared" si="2067"/>
        <v>0</v>
      </c>
      <c r="W355" s="593">
        <f t="shared" si="2068"/>
        <v>0</v>
      </c>
      <c r="X355" s="593">
        <f t="shared" si="2069"/>
        <v>0</v>
      </c>
      <c r="Y355" s="593">
        <f t="shared" si="2070"/>
        <v>0</v>
      </c>
      <c r="Z355" s="164">
        <v>0</v>
      </c>
      <c r="AA355" s="165">
        <v>0</v>
      </c>
      <c r="AB355" s="166">
        <f t="shared" si="2071"/>
        <v>0</v>
      </c>
      <c r="AC355" s="198">
        <v>0</v>
      </c>
      <c r="AD355" s="199">
        <v>0</v>
      </c>
      <c r="AE355" s="166">
        <f t="shared" si="2072"/>
        <v>0</v>
      </c>
      <c r="AF355" s="200">
        <f t="shared" si="2073"/>
        <v>0</v>
      </c>
      <c r="AG355" s="200">
        <f t="shared" si="2074"/>
        <v>0</v>
      </c>
      <c r="AH355" s="201">
        <f t="shared" si="2075"/>
        <v>0</v>
      </c>
      <c r="AI355" s="164">
        <v>0</v>
      </c>
      <c r="AJ355" s="165">
        <v>0</v>
      </c>
      <c r="AK355" s="166">
        <f t="shared" si="2076"/>
        <v>0</v>
      </c>
      <c r="AL355" s="198">
        <v>0</v>
      </c>
      <c r="AM355" s="199">
        <v>0</v>
      </c>
      <c r="AN355" s="166">
        <f t="shared" si="2077"/>
        <v>0</v>
      </c>
      <c r="AO355" s="200">
        <f t="shared" si="2078"/>
        <v>0</v>
      </c>
      <c r="AP355" s="200">
        <f t="shared" si="2079"/>
        <v>0</v>
      </c>
      <c r="AQ355" s="201">
        <f t="shared" si="2080"/>
        <v>0</v>
      </c>
      <c r="AR355" s="164">
        <v>0</v>
      </c>
      <c r="AS355" s="165">
        <v>0</v>
      </c>
      <c r="AT355" s="166">
        <f t="shared" si="2081"/>
        <v>0</v>
      </c>
      <c r="AU355" s="198">
        <v>0</v>
      </c>
      <c r="AV355" s="199">
        <v>0</v>
      </c>
      <c r="AW355" s="166">
        <f t="shared" si="2082"/>
        <v>0</v>
      </c>
      <c r="AX355" s="200">
        <f t="shared" si="2083"/>
        <v>0</v>
      </c>
      <c r="AY355" s="200">
        <f t="shared" si="2084"/>
        <v>0</v>
      </c>
      <c r="AZ355" s="201">
        <f t="shared" si="2085"/>
        <v>0</v>
      </c>
      <c r="BA355" s="164">
        <v>0</v>
      </c>
      <c r="BB355" s="165">
        <v>0</v>
      </c>
      <c r="BC355" s="166">
        <f t="shared" si="2086"/>
        <v>0</v>
      </c>
      <c r="BD355" s="198">
        <v>0</v>
      </c>
      <c r="BE355" s="199">
        <v>0</v>
      </c>
      <c r="BF355" s="166">
        <f t="shared" si="2087"/>
        <v>0</v>
      </c>
      <c r="BG355" s="200">
        <f t="shared" si="2088"/>
        <v>0</v>
      </c>
      <c r="BH355" s="200">
        <f t="shared" si="2089"/>
        <v>0</v>
      </c>
      <c r="BI355" s="201">
        <f t="shared" si="2090"/>
        <v>0</v>
      </c>
      <c r="BJ355" s="164">
        <v>0</v>
      </c>
      <c r="BK355" s="165">
        <v>0</v>
      </c>
      <c r="BL355" s="166">
        <f t="shared" si="2091"/>
        <v>0</v>
      </c>
      <c r="BM355" s="198">
        <v>0</v>
      </c>
      <c r="BN355" s="199">
        <v>0</v>
      </c>
      <c r="BO355" s="166">
        <f t="shared" si="2092"/>
        <v>0</v>
      </c>
      <c r="BP355" s="200">
        <f t="shared" si="2093"/>
        <v>0</v>
      </c>
      <c r="BQ355" s="200">
        <f t="shared" si="2094"/>
        <v>0</v>
      </c>
      <c r="BR355" s="201">
        <f t="shared" si="2095"/>
        <v>0</v>
      </c>
      <c r="BS355" s="164">
        <v>0</v>
      </c>
      <c r="BT355" s="165">
        <v>0</v>
      </c>
      <c r="BU355" s="166">
        <f t="shared" si="2096"/>
        <v>0</v>
      </c>
      <c r="BV355" s="198">
        <v>0</v>
      </c>
      <c r="BW355" s="199">
        <v>0</v>
      </c>
      <c r="BX355" s="166">
        <f t="shared" si="2097"/>
        <v>0</v>
      </c>
      <c r="BY355" s="200">
        <f t="shared" si="2098"/>
        <v>0</v>
      </c>
      <c r="BZ355" s="200">
        <f t="shared" si="2099"/>
        <v>0</v>
      </c>
      <c r="CA355" s="201">
        <f t="shared" si="2100"/>
        <v>0</v>
      </c>
      <c r="CB355" s="164">
        <v>0</v>
      </c>
      <c r="CC355" s="165">
        <v>0</v>
      </c>
      <c r="CD355" s="166">
        <f t="shared" si="2101"/>
        <v>0</v>
      </c>
      <c r="CE355" s="198">
        <v>0</v>
      </c>
      <c r="CF355" s="199">
        <v>0</v>
      </c>
      <c r="CG355" s="166">
        <f t="shared" si="2102"/>
        <v>0</v>
      </c>
      <c r="CH355" s="200">
        <f t="shared" si="2103"/>
        <v>0</v>
      </c>
      <c r="CI355" s="200">
        <f t="shared" si="2104"/>
        <v>0</v>
      </c>
      <c r="CJ355" s="201">
        <f t="shared" si="2105"/>
        <v>0</v>
      </c>
      <c r="CK355" s="164">
        <v>0</v>
      </c>
      <c r="CL355" s="165">
        <v>0</v>
      </c>
      <c r="CM355" s="166">
        <f t="shared" si="2106"/>
        <v>0</v>
      </c>
      <c r="CN355" s="198">
        <v>0</v>
      </c>
      <c r="CO355" s="199">
        <v>0</v>
      </c>
      <c r="CP355" s="166">
        <f t="shared" si="2107"/>
        <v>0</v>
      </c>
      <c r="CQ355" s="200">
        <f t="shared" si="2108"/>
        <v>0</v>
      </c>
      <c r="CR355" s="200">
        <f t="shared" si="2109"/>
        <v>0</v>
      </c>
      <c r="CS355" s="201">
        <f t="shared" si="2110"/>
        <v>0</v>
      </c>
      <c r="CT355" s="211"/>
      <c r="CU355" s="233">
        <f t="shared" si="2111"/>
        <v>0</v>
      </c>
      <c r="CV355" s="234">
        <f t="shared" si="2112"/>
        <v>0</v>
      </c>
      <c r="CW355" s="232"/>
      <c r="CX355" s="235"/>
      <c r="CY355" s="236"/>
    </row>
    <row r="356" spans="1:103" ht="15.75" customHeight="1" thickBot="1">
      <c r="A356" s="139"/>
      <c r="B356" s="186"/>
      <c r="C356" s="187"/>
      <c r="D356" s="183"/>
      <c r="E356" s="183"/>
      <c r="F356" s="183"/>
      <c r="G356" s="184"/>
      <c r="H356" s="183"/>
      <c r="I356" s="183"/>
      <c r="J356" s="183"/>
      <c r="K356" s="183"/>
      <c r="L356" s="791"/>
      <c r="M356" s="183"/>
      <c r="N356" s="183"/>
      <c r="O356" s="183"/>
      <c r="P356" s="183"/>
      <c r="Q356" s="791"/>
      <c r="R356" s="791"/>
      <c r="S356" s="183"/>
      <c r="T356" s="203"/>
      <c r="U356" s="203"/>
      <c r="V356" s="187"/>
      <c r="W356" s="593">
        <f t="shared" si="2068"/>
        <v>0</v>
      </c>
      <c r="X356" s="593">
        <f t="shared" si="2069"/>
        <v>0</v>
      </c>
      <c r="Y356" s="593">
        <f t="shared" si="2070"/>
        <v>0</v>
      </c>
      <c r="Z356" s="183"/>
      <c r="AA356" s="183"/>
      <c r="AB356" s="183"/>
      <c r="AC356" s="183"/>
      <c r="AD356" s="183"/>
      <c r="AE356" s="183"/>
      <c r="AF356" s="203"/>
      <c r="AG356" s="203"/>
      <c r="AH356" s="187"/>
      <c r="AI356" s="183"/>
      <c r="AJ356" s="183"/>
      <c r="AK356" s="183"/>
      <c r="AL356" s="183"/>
      <c r="AM356" s="183"/>
      <c r="AN356" s="183"/>
      <c r="AO356" s="203"/>
      <c r="AP356" s="203"/>
      <c r="AQ356" s="187"/>
      <c r="AR356" s="183"/>
      <c r="AS356" s="183"/>
      <c r="AT356" s="183"/>
      <c r="AU356" s="183"/>
      <c r="AV356" s="183"/>
      <c r="AW356" s="183"/>
      <c r="AX356" s="203"/>
      <c r="AY356" s="203"/>
      <c r="AZ356" s="187"/>
      <c r="BA356" s="183"/>
      <c r="BB356" s="183"/>
      <c r="BC356" s="183"/>
      <c r="BD356" s="183"/>
      <c r="BE356" s="183"/>
      <c r="BF356" s="183"/>
      <c r="BG356" s="203"/>
      <c r="BH356" s="203"/>
      <c r="BI356" s="187"/>
      <c r="BJ356" s="183"/>
      <c r="BK356" s="183"/>
      <c r="BL356" s="183"/>
      <c r="BM356" s="183"/>
      <c r="BN356" s="183"/>
      <c r="BO356" s="183"/>
      <c r="BP356" s="203"/>
      <c r="BQ356" s="203"/>
      <c r="BR356" s="187"/>
      <c r="BS356" s="183"/>
      <c r="BT356" s="183"/>
      <c r="BU356" s="183"/>
      <c r="BV356" s="183"/>
      <c r="BW356" s="183"/>
      <c r="BX356" s="183"/>
      <c r="BY356" s="203"/>
      <c r="BZ356" s="203"/>
      <c r="CA356" s="187"/>
      <c r="CB356" s="183"/>
      <c r="CC356" s="183"/>
      <c r="CD356" s="183"/>
      <c r="CE356" s="183"/>
      <c r="CF356" s="183"/>
      <c r="CG356" s="183"/>
      <c r="CH356" s="203"/>
      <c r="CI356" s="203"/>
      <c r="CJ356" s="187"/>
      <c r="CK356" s="183"/>
      <c r="CL356" s="183"/>
      <c r="CM356" s="183"/>
      <c r="CN356" s="183"/>
      <c r="CO356" s="183"/>
      <c r="CP356" s="183"/>
      <c r="CQ356" s="203"/>
      <c r="CR356" s="203"/>
      <c r="CS356" s="187"/>
      <c r="CT356" s="139"/>
      <c r="CU356" s="183"/>
      <c r="CV356" s="187"/>
      <c r="CW356" s="139"/>
      <c r="CX356" s="242"/>
      <c r="CY356" s="242"/>
    </row>
    <row r="357" spans="1:103" ht="15.75" customHeight="1">
      <c r="A357" s="138"/>
      <c r="B357" s="1065" t="s">
        <v>273</v>
      </c>
      <c r="C357" s="1062" t="s">
        <v>274</v>
      </c>
      <c r="D357" s="1009" t="str">
        <f>AFEstatPref</f>
        <v>Historical</v>
      </c>
      <c r="E357" s="1010"/>
      <c r="F357" s="1011"/>
      <c r="G357" s="1041" t="str">
        <f>AFEstatSlc</f>
        <v>Proposed Original</v>
      </c>
      <c r="H357" s="1015"/>
      <c r="I357" s="1015"/>
      <c r="J357" s="1042"/>
      <c r="K357" s="1020" t="s">
        <v>275</v>
      </c>
      <c r="L357" s="1020"/>
      <c r="M357" s="1039"/>
      <c r="N357" s="1009" t="str">
        <f>AFEstatPref</f>
        <v>Historical</v>
      </c>
      <c r="O357" s="1010"/>
      <c r="P357" s="1011"/>
      <c r="Q357" s="1015" t="str">
        <f>AFEstatSlc</f>
        <v>Proposed Original</v>
      </c>
      <c r="R357" s="1015"/>
      <c r="S357" s="1016"/>
      <c r="T357" s="1019" t="s">
        <v>275</v>
      </c>
      <c r="U357" s="1020"/>
      <c r="V357" s="1021"/>
      <c r="W357" s="593">
        <f t="shared" si="2068"/>
        <v>0</v>
      </c>
      <c r="X357" s="593">
        <f t="shared" si="2069"/>
        <v>0</v>
      </c>
      <c r="Y357" s="593">
        <f t="shared" si="2070"/>
        <v>0</v>
      </c>
      <c r="Z357" s="1009" t="str">
        <f>AFEstatPref</f>
        <v>Historical</v>
      </c>
      <c r="AA357" s="1010"/>
      <c r="AB357" s="1011"/>
      <c r="AC357" s="1015" t="str">
        <f>AFEstatSlc</f>
        <v>Proposed Original</v>
      </c>
      <c r="AD357" s="1015"/>
      <c r="AE357" s="1016"/>
      <c r="AF357" s="1019" t="s">
        <v>275</v>
      </c>
      <c r="AG357" s="1020"/>
      <c r="AH357" s="1021"/>
      <c r="AI357" s="1009" t="str">
        <f>AFEstatPref</f>
        <v>Historical</v>
      </c>
      <c r="AJ357" s="1010"/>
      <c r="AK357" s="1011"/>
      <c r="AL357" s="1015" t="str">
        <f>AFEstatSlc</f>
        <v>Proposed Original</v>
      </c>
      <c r="AM357" s="1015"/>
      <c r="AN357" s="1016"/>
      <c r="AO357" s="1019" t="s">
        <v>275</v>
      </c>
      <c r="AP357" s="1020"/>
      <c r="AQ357" s="1021"/>
      <c r="AR357" s="1009" t="str">
        <f>AFEstatPref</f>
        <v>Historical</v>
      </c>
      <c r="AS357" s="1010"/>
      <c r="AT357" s="1011"/>
      <c r="AU357" s="1015" t="str">
        <f>AFEstatSlc</f>
        <v>Proposed Original</v>
      </c>
      <c r="AV357" s="1015"/>
      <c r="AW357" s="1016"/>
      <c r="AX357" s="1019" t="s">
        <v>275</v>
      </c>
      <c r="AY357" s="1020"/>
      <c r="AZ357" s="1021"/>
      <c r="BA357" s="1009" t="str">
        <f>AFEstatPref</f>
        <v>Historical</v>
      </c>
      <c r="BB357" s="1010"/>
      <c r="BC357" s="1011"/>
      <c r="BD357" s="1015" t="str">
        <f>AFEstatSlc</f>
        <v>Proposed Original</v>
      </c>
      <c r="BE357" s="1015"/>
      <c r="BF357" s="1016"/>
      <c r="BG357" s="1019" t="s">
        <v>275</v>
      </c>
      <c r="BH357" s="1020"/>
      <c r="BI357" s="1021"/>
      <c r="BJ357" s="1009" t="str">
        <f>AFEstatPref</f>
        <v>Historical</v>
      </c>
      <c r="BK357" s="1010"/>
      <c r="BL357" s="1011"/>
      <c r="BM357" s="1015" t="str">
        <f>AFEstatSlc</f>
        <v>Proposed Original</v>
      </c>
      <c r="BN357" s="1015"/>
      <c r="BO357" s="1016"/>
      <c r="BP357" s="1019" t="s">
        <v>275</v>
      </c>
      <c r="BQ357" s="1020"/>
      <c r="BR357" s="1021"/>
      <c r="BS357" s="1009" t="str">
        <f>AFEstatPref</f>
        <v>Historical</v>
      </c>
      <c r="BT357" s="1010"/>
      <c r="BU357" s="1011"/>
      <c r="BV357" s="1015" t="str">
        <f>AFEstatSlc</f>
        <v>Proposed Original</v>
      </c>
      <c r="BW357" s="1015"/>
      <c r="BX357" s="1016"/>
      <c r="BY357" s="1019" t="s">
        <v>275</v>
      </c>
      <c r="BZ357" s="1020"/>
      <c r="CA357" s="1021"/>
      <c r="CB357" s="1009" t="str">
        <f>AFEstatPref</f>
        <v>Historical</v>
      </c>
      <c r="CC357" s="1010"/>
      <c r="CD357" s="1011"/>
      <c r="CE357" s="1015" t="str">
        <f>AFEstatSlc</f>
        <v>Proposed Original</v>
      </c>
      <c r="CF357" s="1015"/>
      <c r="CG357" s="1016"/>
      <c r="CH357" s="1019" t="s">
        <v>275</v>
      </c>
      <c r="CI357" s="1020"/>
      <c r="CJ357" s="1021"/>
      <c r="CK357" s="1009" t="str">
        <f>AFEstatPref</f>
        <v>Historical</v>
      </c>
      <c r="CL357" s="1010"/>
      <c r="CM357" s="1011"/>
      <c r="CN357" s="1015" t="str">
        <f>AFEstatSlc</f>
        <v>Proposed Original</v>
      </c>
      <c r="CO357" s="1015"/>
      <c r="CP357" s="1016"/>
      <c r="CQ357" s="1019" t="s">
        <v>275</v>
      </c>
      <c r="CR357" s="1020"/>
      <c r="CS357" s="1021"/>
      <c r="CT357" s="214"/>
      <c r="CU357" s="1051" t="s">
        <v>276</v>
      </c>
      <c r="CV357" s="1052"/>
      <c r="CW357" s="214"/>
      <c r="CX357" s="1058" t="s">
        <v>277</v>
      </c>
      <c r="CY357" s="1055" t="s">
        <v>278</v>
      </c>
    </row>
    <row r="358" spans="1:103" ht="15.75" customHeight="1" thickBot="1">
      <c r="A358" s="139"/>
      <c r="B358" s="1059"/>
      <c r="C358" s="1063"/>
      <c r="D358" s="1012"/>
      <c r="E358" s="1013"/>
      <c r="F358" s="1014"/>
      <c r="G358" s="1043"/>
      <c r="H358" s="1017"/>
      <c r="I358" s="1017"/>
      <c r="J358" s="1044"/>
      <c r="K358" s="1023"/>
      <c r="L358" s="1023"/>
      <c r="M358" s="1040"/>
      <c r="N358" s="1012"/>
      <c r="O358" s="1013"/>
      <c r="P358" s="1014"/>
      <c r="Q358" s="1017"/>
      <c r="R358" s="1017"/>
      <c r="S358" s="1018"/>
      <c r="T358" s="1022"/>
      <c r="U358" s="1023"/>
      <c r="V358" s="1024"/>
      <c r="W358" s="593">
        <f t="shared" si="2068"/>
        <v>0</v>
      </c>
      <c r="X358" s="593">
        <f t="shared" si="2069"/>
        <v>0</v>
      </c>
      <c r="Y358" s="593">
        <f t="shared" si="2070"/>
        <v>0</v>
      </c>
      <c r="Z358" s="1012"/>
      <c r="AA358" s="1013"/>
      <c r="AB358" s="1014"/>
      <c r="AC358" s="1017"/>
      <c r="AD358" s="1017"/>
      <c r="AE358" s="1018"/>
      <c r="AF358" s="1022"/>
      <c r="AG358" s="1023"/>
      <c r="AH358" s="1024"/>
      <c r="AI358" s="1012"/>
      <c r="AJ358" s="1013"/>
      <c r="AK358" s="1014"/>
      <c r="AL358" s="1017"/>
      <c r="AM358" s="1017"/>
      <c r="AN358" s="1018"/>
      <c r="AO358" s="1022"/>
      <c r="AP358" s="1023"/>
      <c r="AQ358" s="1024"/>
      <c r="AR358" s="1012"/>
      <c r="AS358" s="1013"/>
      <c r="AT358" s="1014"/>
      <c r="AU358" s="1017"/>
      <c r="AV358" s="1017"/>
      <c r="AW358" s="1018"/>
      <c r="AX358" s="1022"/>
      <c r="AY358" s="1023"/>
      <c r="AZ358" s="1024"/>
      <c r="BA358" s="1012"/>
      <c r="BB358" s="1013"/>
      <c r="BC358" s="1014"/>
      <c r="BD358" s="1017"/>
      <c r="BE358" s="1017"/>
      <c r="BF358" s="1018"/>
      <c r="BG358" s="1022"/>
      <c r="BH358" s="1023"/>
      <c r="BI358" s="1024"/>
      <c r="BJ358" s="1012"/>
      <c r="BK358" s="1013"/>
      <c r="BL358" s="1014"/>
      <c r="BM358" s="1017"/>
      <c r="BN358" s="1017"/>
      <c r="BO358" s="1018"/>
      <c r="BP358" s="1022"/>
      <c r="BQ358" s="1023"/>
      <c r="BR358" s="1024"/>
      <c r="BS358" s="1012"/>
      <c r="BT358" s="1013"/>
      <c r="BU358" s="1014"/>
      <c r="BV358" s="1017"/>
      <c r="BW358" s="1017"/>
      <c r="BX358" s="1018"/>
      <c r="BY358" s="1022"/>
      <c r="BZ358" s="1023"/>
      <c r="CA358" s="1024"/>
      <c r="CB358" s="1012"/>
      <c r="CC358" s="1013"/>
      <c r="CD358" s="1014"/>
      <c r="CE358" s="1017"/>
      <c r="CF358" s="1017"/>
      <c r="CG358" s="1018"/>
      <c r="CH358" s="1022"/>
      <c r="CI358" s="1023"/>
      <c r="CJ358" s="1024"/>
      <c r="CK358" s="1012"/>
      <c r="CL358" s="1013"/>
      <c r="CM358" s="1014"/>
      <c r="CN358" s="1017"/>
      <c r="CO358" s="1017"/>
      <c r="CP358" s="1018"/>
      <c r="CQ358" s="1022"/>
      <c r="CR358" s="1023"/>
      <c r="CS358" s="1024"/>
      <c r="CT358" s="139"/>
      <c r="CU358" s="215" t="s">
        <v>279</v>
      </c>
      <c r="CV358" s="216" t="s">
        <v>280</v>
      </c>
      <c r="CW358" s="139"/>
      <c r="CX358" s="1059"/>
      <c r="CY358" s="1056"/>
    </row>
    <row r="359" spans="1:103" ht="15.75" customHeight="1">
      <c r="A359" s="138"/>
      <c r="B359" s="149">
        <v>33</v>
      </c>
      <c r="C359" s="150" t="s">
        <v>317</v>
      </c>
      <c r="D359" s="151" t="s">
        <v>283</v>
      </c>
      <c r="E359" s="152" t="s">
        <v>284</v>
      </c>
      <c r="F359" s="153">
        <f>SUM(F360:F369)</f>
        <v>0</v>
      </c>
      <c r="G359" s="154" t="s">
        <v>285</v>
      </c>
      <c r="H359" s="152" t="s">
        <v>283</v>
      </c>
      <c r="I359" s="152" t="s">
        <v>284</v>
      </c>
      <c r="J359" s="153">
        <f>SUM(J360:J369)</f>
        <v>0</v>
      </c>
      <c r="K359" s="151" t="s">
        <v>283</v>
      </c>
      <c r="L359" s="787" t="s">
        <v>284</v>
      </c>
      <c r="M359" s="153">
        <f>SUM(M360:M369)</f>
        <v>0</v>
      </c>
      <c r="N359" s="151" t="s">
        <v>283</v>
      </c>
      <c r="O359" s="152" t="s">
        <v>284</v>
      </c>
      <c r="P359" s="153">
        <f>SUM(P360:P369)</f>
        <v>0</v>
      </c>
      <c r="Q359" s="787" t="s">
        <v>283</v>
      </c>
      <c r="R359" s="787" t="s">
        <v>284</v>
      </c>
      <c r="S359" s="153">
        <f>SUM(S360:S369)</f>
        <v>0</v>
      </c>
      <c r="T359" s="204" t="s">
        <v>283</v>
      </c>
      <c r="U359" s="205" t="s">
        <v>284</v>
      </c>
      <c r="V359" s="153">
        <f>SUM(V360:V369)</f>
        <v>0</v>
      </c>
      <c r="W359" s="593">
        <f t="shared" si="2068"/>
        <v>0</v>
      </c>
      <c r="X359" s="593">
        <f t="shared" si="2069"/>
        <v>0</v>
      </c>
      <c r="Y359" s="593">
        <f t="shared" si="2070"/>
        <v>0</v>
      </c>
      <c r="Z359" s="151" t="s">
        <v>283</v>
      </c>
      <c r="AA359" s="152" t="s">
        <v>284</v>
      </c>
      <c r="AB359" s="153">
        <f>SUM(AB360:AB369)</f>
        <v>0</v>
      </c>
      <c r="AC359" s="152" t="s">
        <v>283</v>
      </c>
      <c r="AD359" s="152" t="s">
        <v>284</v>
      </c>
      <c r="AE359" s="153">
        <f>SUM(AE360:AE369)</f>
        <v>0</v>
      </c>
      <c r="AF359" s="204" t="s">
        <v>283</v>
      </c>
      <c r="AG359" s="205" t="s">
        <v>284</v>
      </c>
      <c r="AH359" s="153">
        <f>SUM(AH360:AH369)</f>
        <v>0</v>
      </c>
      <c r="AI359" s="151" t="s">
        <v>283</v>
      </c>
      <c r="AJ359" s="152" t="s">
        <v>284</v>
      </c>
      <c r="AK359" s="153">
        <f>SUM(AK360:AK369)</f>
        <v>0</v>
      </c>
      <c r="AL359" s="152" t="s">
        <v>283</v>
      </c>
      <c r="AM359" s="152" t="s">
        <v>284</v>
      </c>
      <c r="AN359" s="153">
        <f>SUM(AN360:AN369)</f>
        <v>0</v>
      </c>
      <c r="AO359" s="204" t="s">
        <v>283</v>
      </c>
      <c r="AP359" s="205" t="s">
        <v>284</v>
      </c>
      <c r="AQ359" s="153">
        <f>SUM(AQ360:AQ369)</f>
        <v>0</v>
      </c>
      <c r="AR359" s="151" t="s">
        <v>283</v>
      </c>
      <c r="AS359" s="152" t="s">
        <v>284</v>
      </c>
      <c r="AT359" s="153">
        <f>SUM(AT360:AT369)</f>
        <v>0</v>
      </c>
      <c r="AU359" s="152" t="s">
        <v>283</v>
      </c>
      <c r="AV359" s="152" t="s">
        <v>284</v>
      </c>
      <c r="AW359" s="153">
        <f>SUM(AW360:AW369)</f>
        <v>0</v>
      </c>
      <c r="AX359" s="204" t="s">
        <v>283</v>
      </c>
      <c r="AY359" s="205" t="s">
        <v>284</v>
      </c>
      <c r="AZ359" s="153">
        <f>SUM(AZ360:AZ369)</f>
        <v>0</v>
      </c>
      <c r="BA359" s="151" t="s">
        <v>283</v>
      </c>
      <c r="BB359" s="152" t="s">
        <v>284</v>
      </c>
      <c r="BC359" s="153">
        <f>SUM(BC360:BC369)</f>
        <v>0</v>
      </c>
      <c r="BD359" s="152" t="s">
        <v>283</v>
      </c>
      <c r="BE359" s="152" t="s">
        <v>284</v>
      </c>
      <c r="BF359" s="153">
        <f>SUM(BF360:BF369)</f>
        <v>0</v>
      </c>
      <c r="BG359" s="204" t="s">
        <v>283</v>
      </c>
      <c r="BH359" s="205" t="s">
        <v>284</v>
      </c>
      <c r="BI359" s="153">
        <f>SUM(BI360:BI369)</f>
        <v>0</v>
      </c>
      <c r="BJ359" s="151" t="s">
        <v>283</v>
      </c>
      <c r="BK359" s="152" t="s">
        <v>284</v>
      </c>
      <c r="BL359" s="153">
        <f>SUM(BL360:BL369)</f>
        <v>0</v>
      </c>
      <c r="BM359" s="152" t="s">
        <v>283</v>
      </c>
      <c r="BN359" s="152" t="s">
        <v>284</v>
      </c>
      <c r="BO359" s="153">
        <f>SUM(BO360:BO369)</f>
        <v>0</v>
      </c>
      <c r="BP359" s="204" t="s">
        <v>283</v>
      </c>
      <c r="BQ359" s="205" t="s">
        <v>284</v>
      </c>
      <c r="BR359" s="153">
        <f>SUM(BR360:BR369)</f>
        <v>0</v>
      </c>
      <c r="BS359" s="151" t="s">
        <v>283</v>
      </c>
      <c r="BT359" s="152" t="s">
        <v>284</v>
      </c>
      <c r="BU359" s="153">
        <f>SUM(BU360:BU369)</f>
        <v>0</v>
      </c>
      <c r="BV359" s="152" t="s">
        <v>283</v>
      </c>
      <c r="BW359" s="152" t="s">
        <v>284</v>
      </c>
      <c r="BX359" s="153">
        <f>SUM(BX360:BX369)</f>
        <v>0</v>
      </c>
      <c r="BY359" s="204" t="s">
        <v>283</v>
      </c>
      <c r="BZ359" s="205" t="s">
        <v>284</v>
      </c>
      <c r="CA359" s="153">
        <f>SUM(CA360:CA369)</f>
        <v>0</v>
      </c>
      <c r="CB359" s="151" t="s">
        <v>283</v>
      </c>
      <c r="CC359" s="152" t="s">
        <v>284</v>
      </c>
      <c r="CD359" s="153">
        <f>SUM(CD360:CD369)</f>
        <v>0</v>
      </c>
      <c r="CE359" s="152" t="s">
        <v>283</v>
      </c>
      <c r="CF359" s="152" t="s">
        <v>284</v>
      </c>
      <c r="CG359" s="153">
        <f>SUM(CG360:CG369)</f>
        <v>0</v>
      </c>
      <c r="CH359" s="204" t="s">
        <v>283</v>
      </c>
      <c r="CI359" s="205" t="s">
        <v>284</v>
      </c>
      <c r="CJ359" s="153">
        <f>SUM(CJ360:CJ369)</f>
        <v>0</v>
      </c>
      <c r="CK359" s="151" t="s">
        <v>283</v>
      </c>
      <c r="CL359" s="152" t="s">
        <v>284</v>
      </c>
      <c r="CM359" s="153">
        <f>SUM(CM360:CM369)</f>
        <v>0</v>
      </c>
      <c r="CN359" s="152" t="s">
        <v>283</v>
      </c>
      <c r="CO359" s="152" t="s">
        <v>284</v>
      </c>
      <c r="CP359" s="153">
        <f>SUM(CP360:CP369)</f>
        <v>0</v>
      </c>
      <c r="CQ359" s="204" t="s">
        <v>283</v>
      </c>
      <c r="CR359" s="205" t="s">
        <v>284</v>
      </c>
      <c r="CS359" s="153">
        <f>SUM(CS360:CS369)</f>
        <v>0</v>
      </c>
      <c r="CT359" s="196"/>
      <c r="CU359" s="221"/>
      <c r="CV359" s="243"/>
      <c r="CW359" s="196"/>
      <c r="CX359" s="244"/>
      <c r="CY359" s="245"/>
    </row>
    <row r="360" spans="1:103" ht="15.75" customHeight="1">
      <c r="A360" s="185"/>
      <c r="B360" s="156"/>
      <c r="C360" s="291"/>
      <c r="D360" s="158">
        <f t="shared" ref="D360:D369" si="2113">N360+Z360+AI360+AR360+BS360</f>
        <v>0</v>
      </c>
      <c r="E360" s="159">
        <f>IFERROR(F360/D360,)</f>
        <v>0</v>
      </c>
      <c r="F360" s="160">
        <f>P360+AB360+AK360+AT360+BU360</f>
        <v>0</v>
      </c>
      <c r="G360" s="179"/>
      <c r="H360" s="159">
        <f>Q360+AC360+AL360+AU360+BV360</f>
        <v>0</v>
      </c>
      <c r="I360" s="159">
        <f>IFERROR(J360/H360,)</f>
        <v>0</v>
      </c>
      <c r="J360" s="160">
        <f t="shared" ref="J360:J369" si="2114">S360+AE360+AN360+AW360+BX360</f>
        <v>0</v>
      </c>
      <c r="K360" s="159">
        <f t="shared" ref="K360:K369" si="2115">T360+AF360+AO360+AX360+BY360</f>
        <v>0</v>
      </c>
      <c r="L360" s="291">
        <f>IFERROR(M360/K360,)</f>
        <v>0</v>
      </c>
      <c r="M360" s="160">
        <f t="shared" ref="M360:M369" si="2116">V360+AH360+AQ360+AZ360+CA360</f>
        <v>0</v>
      </c>
      <c r="N360" s="159">
        <v>0</v>
      </c>
      <c r="O360" s="159">
        <v>0</v>
      </c>
      <c r="P360" s="160">
        <f t="shared" ref="P360:P369" si="2117">N360*O360</f>
        <v>0</v>
      </c>
      <c r="Q360" s="291">
        <v>0</v>
      </c>
      <c r="R360" s="291">
        <v>0</v>
      </c>
      <c r="S360" s="160">
        <f t="shared" ref="S360:S369" si="2118">Q360*R360</f>
        <v>0</v>
      </c>
      <c r="T360" s="159">
        <f>Q360</f>
        <v>0</v>
      </c>
      <c r="U360" s="159">
        <f t="shared" ref="U360:U369" si="2119">R360</f>
        <v>0</v>
      </c>
      <c r="V360" s="160">
        <f t="shared" ref="V360:V369" si="2120">T360*U360</f>
        <v>0</v>
      </c>
      <c r="W360" s="593">
        <f t="shared" si="2068"/>
        <v>0</v>
      </c>
      <c r="X360" s="593">
        <f t="shared" si="2069"/>
        <v>0</v>
      </c>
      <c r="Y360" s="593">
        <f t="shared" si="2070"/>
        <v>0</v>
      </c>
      <c r="Z360" s="159">
        <v>0</v>
      </c>
      <c r="AA360" s="159">
        <v>0</v>
      </c>
      <c r="AB360" s="160">
        <f t="shared" ref="AB360:AB369" si="2121">Z360*AA360</f>
        <v>0</v>
      </c>
      <c r="AC360" s="159">
        <v>0</v>
      </c>
      <c r="AD360" s="159">
        <v>0</v>
      </c>
      <c r="AE360" s="160">
        <f t="shared" ref="AE360:AE369" si="2122">AC360*AD360</f>
        <v>0</v>
      </c>
      <c r="AF360" s="159">
        <f>AC360</f>
        <v>0</v>
      </c>
      <c r="AG360" s="159">
        <f t="shared" ref="AG360:AG369" si="2123">U360</f>
        <v>0</v>
      </c>
      <c r="AH360" s="160">
        <f t="shared" ref="AH360:AH369" si="2124">AF360*AG360</f>
        <v>0</v>
      </c>
      <c r="AI360" s="159">
        <v>0</v>
      </c>
      <c r="AJ360" s="159">
        <v>0</v>
      </c>
      <c r="AK360" s="160">
        <f t="shared" ref="AK360:AK369" si="2125">AI360*AJ360</f>
        <v>0</v>
      </c>
      <c r="AL360" s="159">
        <v>0</v>
      </c>
      <c r="AM360" s="159">
        <v>0</v>
      </c>
      <c r="AN360" s="160">
        <f t="shared" ref="AN360:AN369" si="2126">AL360*AM360</f>
        <v>0</v>
      </c>
      <c r="AO360" s="159">
        <f>AL360</f>
        <v>0</v>
      </c>
      <c r="AP360" s="159">
        <f t="shared" ref="AP360:AP369" si="2127">AG360</f>
        <v>0</v>
      </c>
      <c r="AQ360" s="160">
        <f t="shared" ref="AQ360:AQ369" si="2128">AO360*AP360</f>
        <v>0</v>
      </c>
      <c r="AR360" s="159">
        <v>0</v>
      </c>
      <c r="AS360" s="159">
        <v>0</v>
      </c>
      <c r="AT360" s="160">
        <f t="shared" ref="AT360:AT369" si="2129">AR360*AS360</f>
        <v>0</v>
      </c>
      <c r="AU360" s="159">
        <v>0</v>
      </c>
      <c r="AV360" s="159">
        <v>0</v>
      </c>
      <c r="AW360" s="160">
        <f t="shared" ref="AW360:AW369" si="2130">AU360*AV360</f>
        <v>0</v>
      </c>
      <c r="AX360" s="159">
        <f>AU360</f>
        <v>0</v>
      </c>
      <c r="AY360" s="159">
        <f t="shared" ref="AY360:AY369" si="2131">AP360</f>
        <v>0</v>
      </c>
      <c r="AZ360" s="160">
        <f t="shared" ref="AZ360:AZ369" si="2132">AX360*AY360</f>
        <v>0</v>
      </c>
      <c r="BA360" s="159">
        <v>0</v>
      </c>
      <c r="BB360" s="159">
        <v>0</v>
      </c>
      <c r="BC360" s="160">
        <f t="shared" ref="BC360:BC369" si="2133">BA360*BB360</f>
        <v>0</v>
      </c>
      <c r="BD360" s="159">
        <v>0</v>
      </c>
      <c r="BE360" s="159">
        <v>0</v>
      </c>
      <c r="BF360" s="160">
        <f t="shared" ref="BF360:BF369" si="2134">BD360*BE360</f>
        <v>0</v>
      </c>
      <c r="BG360" s="159">
        <f>BD360</f>
        <v>0</v>
      </c>
      <c r="BH360" s="159">
        <f t="shared" ref="BH360:BH369" si="2135">BE360</f>
        <v>0</v>
      </c>
      <c r="BI360" s="160">
        <f t="shared" ref="BI360:BI369" si="2136">BG360*BH360</f>
        <v>0</v>
      </c>
      <c r="BJ360" s="159">
        <v>0</v>
      </c>
      <c r="BK360" s="159">
        <v>0</v>
      </c>
      <c r="BL360" s="160">
        <f t="shared" ref="BL360:BL369" si="2137">BJ360*BK360</f>
        <v>0</v>
      </c>
      <c r="BM360" s="159">
        <v>0</v>
      </c>
      <c r="BN360" s="159">
        <v>0</v>
      </c>
      <c r="BO360" s="160">
        <f t="shared" ref="BO360:BO369" si="2138">BM360*BN360</f>
        <v>0</v>
      </c>
      <c r="BP360" s="159">
        <f>BM360</f>
        <v>0</v>
      </c>
      <c r="BQ360" s="159">
        <f t="shared" ref="BQ360:BQ369" si="2139">BH360</f>
        <v>0</v>
      </c>
      <c r="BR360" s="160">
        <f t="shared" ref="BR360:BR369" si="2140">BP360*BQ360</f>
        <v>0</v>
      </c>
      <c r="BS360" s="159">
        <v>0</v>
      </c>
      <c r="BT360" s="159">
        <v>0</v>
      </c>
      <c r="BU360" s="160">
        <f t="shared" ref="BU360:BU369" si="2141">BS360*BT360</f>
        <v>0</v>
      </c>
      <c r="BV360" s="159">
        <v>0</v>
      </c>
      <c r="BW360" s="159">
        <v>0</v>
      </c>
      <c r="BX360" s="160">
        <f t="shared" ref="BX360:BX369" si="2142">BV360*BW360</f>
        <v>0</v>
      </c>
      <c r="BY360" s="159">
        <f>BV360</f>
        <v>0</v>
      </c>
      <c r="BZ360" s="159">
        <f t="shared" ref="BZ360:BZ369" si="2143">BW360</f>
        <v>0</v>
      </c>
      <c r="CA360" s="160">
        <f t="shared" ref="CA360:CA369" si="2144">BY360*BZ360</f>
        <v>0</v>
      </c>
      <c r="CB360" s="159">
        <v>0</v>
      </c>
      <c r="CC360" s="159">
        <v>0</v>
      </c>
      <c r="CD360" s="160">
        <f t="shared" ref="CD360:CD369" si="2145">CB360*CC360</f>
        <v>0</v>
      </c>
      <c r="CE360" s="159">
        <v>0</v>
      </c>
      <c r="CF360" s="159">
        <v>0</v>
      </c>
      <c r="CG360" s="160">
        <f t="shared" ref="CG360:CG369" si="2146">CE360*CF360</f>
        <v>0</v>
      </c>
      <c r="CH360" s="159">
        <f>CE360</f>
        <v>0</v>
      </c>
      <c r="CI360" s="159">
        <f t="shared" ref="CI360:CI369" si="2147">CF360</f>
        <v>0</v>
      </c>
      <c r="CJ360" s="160">
        <f t="shared" ref="CJ360:CJ369" si="2148">CH360*CI360</f>
        <v>0</v>
      </c>
      <c r="CK360" s="159">
        <v>0</v>
      </c>
      <c r="CL360" s="159">
        <v>0</v>
      </c>
      <c r="CM360" s="160">
        <f t="shared" ref="CM360:CM369" si="2149">CK360*CL360</f>
        <v>0</v>
      </c>
      <c r="CN360" s="159">
        <v>0</v>
      </c>
      <c r="CO360" s="159">
        <v>0</v>
      </c>
      <c r="CP360" s="160">
        <f t="shared" ref="CP360:CP369" si="2150">CN360*CO360</f>
        <v>0</v>
      </c>
      <c r="CQ360" s="159">
        <f>CN360</f>
        <v>0</v>
      </c>
      <c r="CR360" s="159">
        <f t="shared" ref="CR360:CR369" si="2151">CO360</f>
        <v>0</v>
      </c>
      <c r="CS360" s="160">
        <f t="shared" ref="CS360:CS369" si="2152">CQ360*CR360</f>
        <v>0</v>
      </c>
      <c r="CT360" s="225"/>
      <c r="CU360" s="226">
        <f>K360-H360</f>
        <v>0</v>
      </c>
      <c r="CV360" s="227">
        <f t="shared" ref="CV360:CV369" si="2153">L360-I360</f>
        <v>0</v>
      </c>
      <c r="CW360" s="225"/>
      <c r="CX360" s="228"/>
      <c r="CY360" s="229"/>
    </row>
    <row r="361" spans="1:103" ht="15.75" hidden="1" customHeight="1">
      <c r="A361" s="185"/>
      <c r="B361" s="156"/>
      <c r="C361" s="291"/>
      <c r="D361" s="158">
        <f t="shared" si="2113"/>
        <v>0</v>
      </c>
      <c r="E361" s="159">
        <f t="shared" ref="E361:E369" si="2154">IFERROR(F361/D361,)</f>
        <v>0</v>
      </c>
      <c r="F361" s="160">
        <f t="shared" ref="F361:F369" si="2155">P361+AB361+AK361+AT361+BU361</f>
        <v>0</v>
      </c>
      <c r="G361" s="161"/>
      <c r="H361" s="159">
        <f t="shared" ref="H361:H369" si="2156">Q361+AC361+AL361+AU361+BV361</f>
        <v>0</v>
      </c>
      <c r="I361" s="159">
        <f t="shared" ref="I361:I369" si="2157">IFERROR(J361/H361,)</f>
        <v>0</v>
      </c>
      <c r="J361" s="160">
        <f t="shared" si="2114"/>
        <v>0</v>
      </c>
      <c r="K361" s="159">
        <f t="shared" si="2115"/>
        <v>0</v>
      </c>
      <c r="L361" s="291">
        <f t="shared" ref="L361:L369" si="2158">IFERROR(M361/K361,)</f>
        <v>0</v>
      </c>
      <c r="M361" s="160">
        <f t="shared" si="2116"/>
        <v>0</v>
      </c>
      <c r="N361" s="159">
        <v>0</v>
      </c>
      <c r="O361" s="159">
        <v>0</v>
      </c>
      <c r="P361" s="160">
        <f t="shared" si="2117"/>
        <v>0</v>
      </c>
      <c r="Q361" s="291">
        <v>0</v>
      </c>
      <c r="R361" s="291">
        <v>0</v>
      </c>
      <c r="S361" s="160">
        <f t="shared" si="2118"/>
        <v>0</v>
      </c>
      <c r="T361" s="159">
        <f t="shared" ref="T361:T369" si="2159">Q361</f>
        <v>0</v>
      </c>
      <c r="U361" s="159">
        <f t="shared" si="2119"/>
        <v>0</v>
      </c>
      <c r="V361" s="160">
        <f t="shared" si="2120"/>
        <v>0</v>
      </c>
      <c r="W361" s="593">
        <f t="shared" si="2068"/>
        <v>0</v>
      </c>
      <c r="X361" s="593">
        <f t="shared" si="2069"/>
        <v>0</v>
      </c>
      <c r="Y361" s="593">
        <f t="shared" si="2070"/>
        <v>0</v>
      </c>
      <c r="Z361" s="159">
        <v>0</v>
      </c>
      <c r="AA361" s="159">
        <v>0</v>
      </c>
      <c r="AB361" s="160">
        <f t="shared" si="2121"/>
        <v>0</v>
      </c>
      <c r="AC361" s="159">
        <v>0</v>
      </c>
      <c r="AD361" s="159">
        <v>0</v>
      </c>
      <c r="AE361" s="160">
        <f t="shared" si="2122"/>
        <v>0</v>
      </c>
      <c r="AF361" s="159">
        <f t="shared" ref="AF361:AF369" si="2160">AC361</f>
        <v>0</v>
      </c>
      <c r="AG361" s="159">
        <f t="shared" si="2123"/>
        <v>0</v>
      </c>
      <c r="AH361" s="160">
        <f t="shared" si="2124"/>
        <v>0</v>
      </c>
      <c r="AI361" s="159">
        <v>0</v>
      </c>
      <c r="AJ361" s="159">
        <v>0</v>
      </c>
      <c r="AK361" s="160">
        <f t="shared" si="2125"/>
        <v>0</v>
      </c>
      <c r="AL361" s="159">
        <v>0</v>
      </c>
      <c r="AM361" s="159">
        <v>0</v>
      </c>
      <c r="AN361" s="160">
        <f t="shared" si="2126"/>
        <v>0</v>
      </c>
      <c r="AO361" s="159">
        <f t="shared" ref="AO361:AO369" si="2161">AL361</f>
        <v>0</v>
      </c>
      <c r="AP361" s="159">
        <f t="shared" si="2127"/>
        <v>0</v>
      </c>
      <c r="AQ361" s="160">
        <f t="shared" si="2128"/>
        <v>0</v>
      </c>
      <c r="AR361" s="159">
        <v>0</v>
      </c>
      <c r="AS361" s="159">
        <v>0</v>
      </c>
      <c r="AT361" s="160">
        <f t="shared" si="2129"/>
        <v>0</v>
      </c>
      <c r="AU361" s="159">
        <v>0</v>
      </c>
      <c r="AV361" s="159">
        <v>0</v>
      </c>
      <c r="AW361" s="160">
        <f t="shared" si="2130"/>
        <v>0</v>
      </c>
      <c r="AX361" s="159">
        <f t="shared" ref="AX361:AX369" si="2162">AU361</f>
        <v>0</v>
      </c>
      <c r="AY361" s="159">
        <f t="shared" si="2131"/>
        <v>0</v>
      </c>
      <c r="AZ361" s="160">
        <f t="shared" si="2132"/>
        <v>0</v>
      </c>
      <c r="BA361" s="159">
        <v>0</v>
      </c>
      <c r="BB361" s="159">
        <v>0</v>
      </c>
      <c r="BC361" s="160">
        <f t="shared" si="2133"/>
        <v>0</v>
      </c>
      <c r="BD361" s="159">
        <v>0</v>
      </c>
      <c r="BE361" s="159">
        <v>0</v>
      </c>
      <c r="BF361" s="160">
        <f t="shared" si="2134"/>
        <v>0</v>
      </c>
      <c r="BG361" s="159">
        <f t="shared" ref="BG361:BG369" si="2163">BD361</f>
        <v>0</v>
      </c>
      <c r="BH361" s="159">
        <f t="shared" si="2135"/>
        <v>0</v>
      </c>
      <c r="BI361" s="160">
        <f t="shared" si="2136"/>
        <v>0</v>
      </c>
      <c r="BJ361" s="159">
        <v>0</v>
      </c>
      <c r="BK361" s="159">
        <v>0</v>
      </c>
      <c r="BL361" s="160">
        <f t="shared" si="2137"/>
        <v>0</v>
      </c>
      <c r="BM361" s="159">
        <v>0</v>
      </c>
      <c r="BN361" s="159">
        <v>0</v>
      </c>
      <c r="BO361" s="160">
        <f t="shared" si="2138"/>
        <v>0</v>
      </c>
      <c r="BP361" s="159">
        <f t="shared" ref="BP361:BP369" si="2164">BM361</f>
        <v>0</v>
      </c>
      <c r="BQ361" s="159">
        <f t="shared" si="2139"/>
        <v>0</v>
      </c>
      <c r="BR361" s="160">
        <f t="shared" si="2140"/>
        <v>0</v>
      </c>
      <c r="BS361" s="159">
        <v>0</v>
      </c>
      <c r="BT361" s="159">
        <v>0</v>
      </c>
      <c r="BU361" s="160">
        <f t="shared" si="2141"/>
        <v>0</v>
      </c>
      <c r="BV361" s="159">
        <v>0</v>
      </c>
      <c r="BW361" s="159">
        <v>0</v>
      </c>
      <c r="BX361" s="160">
        <f t="shared" si="2142"/>
        <v>0</v>
      </c>
      <c r="BY361" s="159">
        <f t="shared" ref="BY361:BY369" si="2165">BV361</f>
        <v>0</v>
      </c>
      <c r="BZ361" s="159">
        <f t="shared" si="2143"/>
        <v>0</v>
      </c>
      <c r="CA361" s="160">
        <f t="shared" si="2144"/>
        <v>0</v>
      </c>
      <c r="CB361" s="159">
        <v>0</v>
      </c>
      <c r="CC361" s="159">
        <v>0</v>
      </c>
      <c r="CD361" s="160">
        <f t="shared" si="2145"/>
        <v>0</v>
      </c>
      <c r="CE361" s="159">
        <v>0</v>
      </c>
      <c r="CF361" s="159">
        <v>0</v>
      </c>
      <c r="CG361" s="160">
        <f t="shared" si="2146"/>
        <v>0</v>
      </c>
      <c r="CH361" s="159">
        <f t="shared" ref="CH361:CH369" si="2166">CE361</f>
        <v>0</v>
      </c>
      <c r="CI361" s="159">
        <f t="shared" si="2147"/>
        <v>0</v>
      </c>
      <c r="CJ361" s="160">
        <f t="shared" si="2148"/>
        <v>0</v>
      </c>
      <c r="CK361" s="159">
        <v>0</v>
      </c>
      <c r="CL361" s="159">
        <v>0</v>
      </c>
      <c r="CM361" s="160">
        <f t="shared" si="2149"/>
        <v>0</v>
      </c>
      <c r="CN361" s="159">
        <v>0</v>
      </c>
      <c r="CO361" s="159">
        <v>0</v>
      </c>
      <c r="CP361" s="160">
        <f t="shared" si="2150"/>
        <v>0</v>
      </c>
      <c r="CQ361" s="159">
        <f t="shared" ref="CQ361:CQ369" si="2167">CN361</f>
        <v>0</v>
      </c>
      <c r="CR361" s="159">
        <f t="shared" si="2151"/>
        <v>0</v>
      </c>
      <c r="CS361" s="160">
        <f t="shared" si="2152"/>
        <v>0</v>
      </c>
      <c r="CT361" s="225"/>
      <c r="CU361" s="226">
        <f t="shared" ref="CU361:CU369" si="2168">K361-H361</f>
        <v>0</v>
      </c>
      <c r="CV361" s="227">
        <f t="shared" si="2153"/>
        <v>0</v>
      </c>
      <c r="CW361" s="225"/>
      <c r="CX361" s="228"/>
      <c r="CY361" s="229"/>
    </row>
    <row r="362" spans="1:103" ht="15.75" hidden="1" customHeight="1">
      <c r="A362" s="185"/>
      <c r="B362" s="156"/>
      <c r="C362" s="291"/>
      <c r="D362" s="158">
        <f t="shared" si="2113"/>
        <v>0</v>
      </c>
      <c r="E362" s="159">
        <f t="shared" si="2154"/>
        <v>0</v>
      </c>
      <c r="F362" s="160">
        <f t="shared" si="2155"/>
        <v>0</v>
      </c>
      <c r="G362" s="161"/>
      <c r="H362" s="159">
        <f t="shared" si="2156"/>
        <v>0</v>
      </c>
      <c r="I362" s="159">
        <f t="shared" si="2157"/>
        <v>0</v>
      </c>
      <c r="J362" s="160">
        <f t="shared" si="2114"/>
        <v>0</v>
      </c>
      <c r="K362" s="159">
        <f t="shared" si="2115"/>
        <v>0</v>
      </c>
      <c r="L362" s="291">
        <f t="shared" si="2158"/>
        <v>0</v>
      </c>
      <c r="M362" s="160">
        <f t="shared" si="2116"/>
        <v>0</v>
      </c>
      <c r="N362" s="159">
        <v>0</v>
      </c>
      <c r="O362" s="159">
        <v>0</v>
      </c>
      <c r="P362" s="160">
        <f t="shared" si="2117"/>
        <v>0</v>
      </c>
      <c r="Q362" s="291">
        <v>0</v>
      </c>
      <c r="R362" s="291">
        <v>0</v>
      </c>
      <c r="S362" s="160">
        <f t="shared" si="2118"/>
        <v>0</v>
      </c>
      <c r="T362" s="159">
        <f t="shared" si="2159"/>
        <v>0</v>
      </c>
      <c r="U362" s="159">
        <f t="shared" si="2119"/>
        <v>0</v>
      </c>
      <c r="V362" s="160">
        <f t="shared" si="2120"/>
        <v>0</v>
      </c>
      <c r="W362" s="593">
        <f t="shared" si="2068"/>
        <v>0</v>
      </c>
      <c r="X362" s="593">
        <f t="shared" si="2069"/>
        <v>0</v>
      </c>
      <c r="Y362" s="593">
        <f t="shared" si="2070"/>
        <v>0</v>
      </c>
      <c r="Z362" s="159">
        <v>0</v>
      </c>
      <c r="AA362" s="159">
        <v>0</v>
      </c>
      <c r="AB362" s="160">
        <f t="shared" si="2121"/>
        <v>0</v>
      </c>
      <c r="AC362" s="159">
        <v>0</v>
      </c>
      <c r="AD362" s="159">
        <v>0</v>
      </c>
      <c r="AE362" s="160">
        <f t="shared" si="2122"/>
        <v>0</v>
      </c>
      <c r="AF362" s="159">
        <f t="shared" si="2160"/>
        <v>0</v>
      </c>
      <c r="AG362" s="159">
        <f t="shared" si="2123"/>
        <v>0</v>
      </c>
      <c r="AH362" s="160">
        <f t="shared" si="2124"/>
        <v>0</v>
      </c>
      <c r="AI362" s="159">
        <v>0</v>
      </c>
      <c r="AJ362" s="159">
        <v>0</v>
      </c>
      <c r="AK362" s="160">
        <f t="shared" si="2125"/>
        <v>0</v>
      </c>
      <c r="AL362" s="159">
        <v>0</v>
      </c>
      <c r="AM362" s="159">
        <v>0</v>
      </c>
      <c r="AN362" s="160">
        <f t="shared" si="2126"/>
        <v>0</v>
      </c>
      <c r="AO362" s="159">
        <f t="shared" si="2161"/>
        <v>0</v>
      </c>
      <c r="AP362" s="159">
        <f t="shared" si="2127"/>
        <v>0</v>
      </c>
      <c r="AQ362" s="160">
        <f t="shared" si="2128"/>
        <v>0</v>
      </c>
      <c r="AR362" s="159">
        <v>0</v>
      </c>
      <c r="AS362" s="159">
        <v>0</v>
      </c>
      <c r="AT362" s="160">
        <f t="shared" si="2129"/>
        <v>0</v>
      </c>
      <c r="AU362" s="159">
        <v>0</v>
      </c>
      <c r="AV362" s="159">
        <v>0</v>
      </c>
      <c r="AW362" s="160">
        <f t="shared" si="2130"/>
        <v>0</v>
      </c>
      <c r="AX362" s="159">
        <f t="shared" si="2162"/>
        <v>0</v>
      </c>
      <c r="AY362" s="159">
        <f t="shared" si="2131"/>
        <v>0</v>
      </c>
      <c r="AZ362" s="160">
        <f t="shared" si="2132"/>
        <v>0</v>
      </c>
      <c r="BA362" s="159">
        <v>0</v>
      </c>
      <c r="BB362" s="159">
        <v>0</v>
      </c>
      <c r="BC362" s="160">
        <f t="shared" si="2133"/>
        <v>0</v>
      </c>
      <c r="BD362" s="159">
        <v>0</v>
      </c>
      <c r="BE362" s="159">
        <v>0</v>
      </c>
      <c r="BF362" s="160">
        <f t="shared" si="2134"/>
        <v>0</v>
      </c>
      <c r="BG362" s="159">
        <f t="shared" si="2163"/>
        <v>0</v>
      </c>
      <c r="BH362" s="159">
        <f t="shared" si="2135"/>
        <v>0</v>
      </c>
      <c r="BI362" s="160">
        <f t="shared" si="2136"/>
        <v>0</v>
      </c>
      <c r="BJ362" s="159">
        <v>0</v>
      </c>
      <c r="BK362" s="159">
        <v>0</v>
      </c>
      <c r="BL362" s="160">
        <f t="shared" si="2137"/>
        <v>0</v>
      </c>
      <c r="BM362" s="159">
        <v>0</v>
      </c>
      <c r="BN362" s="159">
        <v>0</v>
      </c>
      <c r="BO362" s="160">
        <f t="shared" si="2138"/>
        <v>0</v>
      </c>
      <c r="BP362" s="159">
        <f t="shared" si="2164"/>
        <v>0</v>
      </c>
      <c r="BQ362" s="159">
        <f t="shared" si="2139"/>
        <v>0</v>
      </c>
      <c r="BR362" s="160">
        <f t="shared" si="2140"/>
        <v>0</v>
      </c>
      <c r="BS362" s="159">
        <v>0</v>
      </c>
      <c r="BT362" s="159">
        <v>0</v>
      </c>
      <c r="BU362" s="160">
        <f t="shared" si="2141"/>
        <v>0</v>
      </c>
      <c r="BV362" s="159">
        <v>0</v>
      </c>
      <c r="BW362" s="159">
        <v>0</v>
      </c>
      <c r="BX362" s="160">
        <f t="shared" si="2142"/>
        <v>0</v>
      </c>
      <c r="BY362" s="159">
        <f t="shared" si="2165"/>
        <v>0</v>
      </c>
      <c r="BZ362" s="159">
        <f t="shared" si="2143"/>
        <v>0</v>
      </c>
      <c r="CA362" s="160">
        <f t="shared" si="2144"/>
        <v>0</v>
      </c>
      <c r="CB362" s="159">
        <v>0</v>
      </c>
      <c r="CC362" s="159">
        <v>0</v>
      </c>
      <c r="CD362" s="160">
        <f t="shared" si="2145"/>
        <v>0</v>
      </c>
      <c r="CE362" s="159">
        <v>0</v>
      </c>
      <c r="CF362" s="159">
        <v>0</v>
      </c>
      <c r="CG362" s="160">
        <f t="shared" si="2146"/>
        <v>0</v>
      </c>
      <c r="CH362" s="159">
        <f t="shared" si="2166"/>
        <v>0</v>
      </c>
      <c r="CI362" s="159">
        <f t="shared" si="2147"/>
        <v>0</v>
      </c>
      <c r="CJ362" s="160">
        <f t="shared" si="2148"/>
        <v>0</v>
      </c>
      <c r="CK362" s="159">
        <v>0</v>
      </c>
      <c r="CL362" s="159">
        <v>0</v>
      </c>
      <c r="CM362" s="160">
        <f t="shared" si="2149"/>
        <v>0</v>
      </c>
      <c r="CN362" s="159">
        <v>0</v>
      </c>
      <c r="CO362" s="159">
        <v>0</v>
      </c>
      <c r="CP362" s="160">
        <f t="shared" si="2150"/>
        <v>0</v>
      </c>
      <c r="CQ362" s="159">
        <f t="shared" si="2167"/>
        <v>0</v>
      </c>
      <c r="CR362" s="159">
        <f t="shared" si="2151"/>
        <v>0</v>
      </c>
      <c r="CS362" s="160">
        <f t="shared" si="2152"/>
        <v>0</v>
      </c>
      <c r="CT362" s="225"/>
      <c r="CU362" s="226">
        <f t="shared" si="2168"/>
        <v>0</v>
      </c>
      <c r="CV362" s="227">
        <f t="shared" si="2153"/>
        <v>0</v>
      </c>
      <c r="CW362" s="225"/>
      <c r="CX362" s="228"/>
      <c r="CY362" s="229"/>
    </row>
    <row r="363" spans="1:103" ht="15.75" hidden="1" customHeight="1">
      <c r="A363" s="185"/>
      <c r="B363" s="156"/>
      <c r="C363" s="291"/>
      <c r="D363" s="158">
        <f t="shared" si="2113"/>
        <v>0</v>
      </c>
      <c r="E363" s="159">
        <f t="shared" si="2154"/>
        <v>0</v>
      </c>
      <c r="F363" s="160">
        <f t="shared" si="2155"/>
        <v>0</v>
      </c>
      <c r="G363" s="161"/>
      <c r="H363" s="159">
        <f t="shared" si="2156"/>
        <v>0</v>
      </c>
      <c r="I363" s="159">
        <f t="shared" si="2157"/>
        <v>0</v>
      </c>
      <c r="J363" s="160">
        <f t="shared" si="2114"/>
        <v>0</v>
      </c>
      <c r="K363" s="159">
        <f t="shared" si="2115"/>
        <v>0</v>
      </c>
      <c r="L363" s="291">
        <f t="shared" si="2158"/>
        <v>0</v>
      </c>
      <c r="M363" s="160">
        <f t="shared" si="2116"/>
        <v>0</v>
      </c>
      <c r="N363" s="159">
        <v>0</v>
      </c>
      <c r="O363" s="159">
        <v>0</v>
      </c>
      <c r="P363" s="160">
        <f t="shared" si="2117"/>
        <v>0</v>
      </c>
      <c r="Q363" s="291">
        <v>0</v>
      </c>
      <c r="R363" s="291">
        <v>0</v>
      </c>
      <c r="S363" s="160">
        <f t="shared" si="2118"/>
        <v>0</v>
      </c>
      <c r="T363" s="159">
        <f t="shared" si="2159"/>
        <v>0</v>
      </c>
      <c r="U363" s="159">
        <f t="shared" si="2119"/>
        <v>0</v>
      </c>
      <c r="V363" s="160">
        <f t="shared" si="2120"/>
        <v>0</v>
      </c>
      <c r="W363" s="593">
        <f t="shared" si="2068"/>
        <v>0</v>
      </c>
      <c r="X363" s="593">
        <f t="shared" si="2069"/>
        <v>0</v>
      </c>
      <c r="Y363" s="593">
        <f t="shared" si="2070"/>
        <v>0</v>
      </c>
      <c r="Z363" s="159">
        <v>0</v>
      </c>
      <c r="AA363" s="159">
        <v>0</v>
      </c>
      <c r="AB363" s="160">
        <f t="shared" si="2121"/>
        <v>0</v>
      </c>
      <c r="AC363" s="159">
        <v>0</v>
      </c>
      <c r="AD363" s="159">
        <v>0</v>
      </c>
      <c r="AE363" s="160">
        <f t="shared" si="2122"/>
        <v>0</v>
      </c>
      <c r="AF363" s="159">
        <f t="shared" si="2160"/>
        <v>0</v>
      </c>
      <c r="AG363" s="159">
        <f t="shared" si="2123"/>
        <v>0</v>
      </c>
      <c r="AH363" s="160">
        <f t="shared" si="2124"/>
        <v>0</v>
      </c>
      <c r="AI363" s="159">
        <v>0</v>
      </c>
      <c r="AJ363" s="159">
        <v>0</v>
      </c>
      <c r="AK363" s="160">
        <f t="shared" si="2125"/>
        <v>0</v>
      </c>
      <c r="AL363" s="159">
        <v>0</v>
      </c>
      <c r="AM363" s="159">
        <v>0</v>
      </c>
      <c r="AN363" s="160">
        <f t="shared" si="2126"/>
        <v>0</v>
      </c>
      <c r="AO363" s="159">
        <f t="shared" si="2161"/>
        <v>0</v>
      </c>
      <c r="AP363" s="159">
        <f t="shared" si="2127"/>
        <v>0</v>
      </c>
      <c r="AQ363" s="160">
        <f t="shared" si="2128"/>
        <v>0</v>
      </c>
      <c r="AR363" s="159">
        <v>0</v>
      </c>
      <c r="AS363" s="159">
        <v>0</v>
      </c>
      <c r="AT363" s="160">
        <f t="shared" si="2129"/>
        <v>0</v>
      </c>
      <c r="AU363" s="159">
        <v>0</v>
      </c>
      <c r="AV363" s="159">
        <v>0</v>
      </c>
      <c r="AW363" s="160">
        <f t="shared" si="2130"/>
        <v>0</v>
      </c>
      <c r="AX363" s="159">
        <f t="shared" si="2162"/>
        <v>0</v>
      </c>
      <c r="AY363" s="159">
        <f t="shared" si="2131"/>
        <v>0</v>
      </c>
      <c r="AZ363" s="160">
        <f t="shared" si="2132"/>
        <v>0</v>
      </c>
      <c r="BA363" s="159">
        <v>0</v>
      </c>
      <c r="BB363" s="159">
        <v>0</v>
      </c>
      <c r="BC363" s="160">
        <f t="shared" si="2133"/>
        <v>0</v>
      </c>
      <c r="BD363" s="159">
        <v>0</v>
      </c>
      <c r="BE363" s="159">
        <v>0</v>
      </c>
      <c r="BF363" s="160">
        <f t="shared" si="2134"/>
        <v>0</v>
      </c>
      <c r="BG363" s="159">
        <f t="shared" si="2163"/>
        <v>0</v>
      </c>
      <c r="BH363" s="159">
        <f t="shared" si="2135"/>
        <v>0</v>
      </c>
      <c r="BI363" s="160">
        <f t="shared" si="2136"/>
        <v>0</v>
      </c>
      <c r="BJ363" s="159">
        <v>0</v>
      </c>
      <c r="BK363" s="159">
        <v>0</v>
      </c>
      <c r="BL363" s="160">
        <f t="shared" si="2137"/>
        <v>0</v>
      </c>
      <c r="BM363" s="159">
        <v>0</v>
      </c>
      <c r="BN363" s="159">
        <v>0</v>
      </c>
      <c r="BO363" s="160">
        <f t="shared" si="2138"/>
        <v>0</v>
      </c>
      <c r="BP363" s="159">
        <f t="shared" si="2164"/>
        <v>0</v>
      </c>
      <c r="BQ363" s="159">
        <f t="shared" si="2139"/>
        <v>0</v>
      </c>
      <c r="BR363" s="160">
        <f t="shared" si="2140"/>
        <v>0</v>
      </c>
      <c r="BS363" s="159">
        <v>0</v>
      </c>
      <c r="BT363" s="159">
        <v>0</v>
      </c>
      <c r="BU363" s="160">
        <f t="shared" si="2141"/>
        <v>0</v>
      </c>
      <c r="BV363" s="159">
        <v>0</v>
      </c>
      <c r="BW363" s="159">
        <v>0</v>
      </c>
      <c r="BX363" s="160">
        <f t="shared" si="2142"/>
        <v>0</v>
      </c>
      <c r="BY363" s="159">
        <f t="shared" si="2165"/>
        <v>0</v>
      </c>
      <c r="BZ363" s="159">
        <f t="shared" si="2143"/>
        <v>0</v>
      </c>
      <c r="CA363" s="160">
        <f t="shared" si="2144"/>
        <v>0</v>
      </c>
      <c r="CB363" s="159">
        <v>0</v>
      </c>
      <c r="CC363" s="159">
        <v>0</v>
      </c>
      <c r="CD363" s="160">
        <f t="shared" si="2145"/>
        <v>0</v>
      </c>
      <c r="CE363" s="159">
        <v>0</v>
      </c>
      <c r="CF363" s="159">
        <v>0</v>
      </c>
      <c r="CG363" s="160">
        <f t="shared" si="2146"/>
        <v>0</v>
      </c>
      <c r="CH363" s="159">
        <f t="shared" si="2166"/>
        <v>0</v>
      </c>
      <c r="CI363" s="159">
        <f t="shared" si="2147"/>
        <v>0</v>
      </c>
      <c r="CJ363" s="160">
        <f t="shared" si="2148"/>
        <v>0</v>
      </c>
      <c r="CK363" s="159">
        <v>0</v>
      </c>
      <c r="CL363" s="159">
        <v>0</v>
      </c>
      <c r="CM363" s="160">
        <f t="shared" si="2149"/>
        <v>0</v>
      </c>
      <c r="CN363" s="159">
        <v>0</v>
      </c>
      <c r="CO363" s="159">
        <v>0</v>
      </c>
      <c r="CP363" s="160">
        <f t="shared" si="2150"/>
        <v>0</v>
      </c>
      <c r="CQ363" s="159">
        <f t="shared" si="2167"/>
        <v>0</v>
      </c>
      <c r="CR363" s="159">
        <f t="shared" si="2151"/>
        <v>0</v>
      </c>
      <c r="CS363" s="160">
        <f t="shared" si="2152"/>
        <v>0</v>
      </c>
      <c r="CT363" s="225"/>
      <c r="CU363" s="226">
        <f t="shared" si="2168"/>
        <v>0</v>
      </c>
      <c r="CV363" s="227">
        <f t="shared" si="2153"/>
        <v>0</v>
      </c>
      <c r="CW363" s="225"/>
      <c r="CX363" s="228"/>
      <c r="CY363" s="229"/>
    </row>
    <row r="364" spans="1:103" ht="15.75" hidden="1" customHeight="1">
      <c r="A364" s="185"/>
      <c r="B364" s="156"/>
      <c r="C364" s="291"/>
      <c r="D364" s="158">
        <f t="shared" si="2113"/>
        <v>0</v>
      </c>
      <c r="E364" s="159">
        <f t="shared" si="2154"/>
        <v>0</v>
      </c>
      <c r="F364" s="160">
        <f t="shared" si="2155"/>
        <v>0</v>
      </c>
      <c r="G364" s="161"/>
      <c r="H364" s="159">
        <f t="shared" si="2156"/>
        <v>0</v>
      </c>
      <c r="I364" s="159">
        <f t="shared" si="2157"/>
        <v>0</v>
      </c>
      <c r="J364" s="160">
        <f t="shared" si="2114"/>
        <v>0</v>
      </c>
      <c r="K364" s="159">
        <f t="shared" si="2115"/>
        <v>0</v>
      </c>
      <c r="L364" s="291">
        <f t="shared" si="2158"/>
        <v>0</v>
      </c>
      <c r="M364" s="160">
        <f t="shared" si="2116"/>
        <v>0</v>
      </c>
      <c r="N364" s="159">
        <v>0</v>
      </c>
      <c r="O364" s="159">
        <v>0</v>
      </c>
      <c r="P364" s="160">
        <f t="shared" si="2117"/>
        <v>0</v>
      </c>
      <c r="Q364" s="291">
        <v>0</v>
      </c>
      <c r="R364" s="291">
        <v>0</v>
      </c>
      <c r="S364" s="160">
        <f t="shared" si="2118"/>
        <v>0</v>
      </c>
      <c r="T364" s="159">
        <f t="shared" si="2159"/>
        <v>0</v>
      </c>
      <c r="U364" s="159">
        <f t="shared" si="2119"/>
        <v>0</v>
      </c>
      <c r="V364" s="160">
        <f t="shared" si="2120"/>
        <v>0</v>
      </c>
      <c r="W364" s="593">
        <f t="shared" si="2068"/>
        <v>0</v>
      </c>
      <c r="X364" s="593">
        <f t="shared" si="2069"/>
        <v>0</v>
      </c>
      <c r="Y364" s="593">
        <f t="shared" si="2070"/>
        <v>0</v>
      </c>
      <c r="Z364" s="159">
        <v>0</v>
      </c>
      <c r="AA364" s="159">
        <v>0</v>
      </c>
      <c r="AB364" s="160">
        <f t="shared" si="2121"/>
        <v>0</v>
      </c>
      <c r="AC364" s="159">
        <v>0</v>
      </c>
      <c r="AD364" s="159">
        <v>0</v>
      </c>
      <c r="AE364" s="160">
        <f t="shared" si="2122"/>
        <v>0</v>
      </c>
      <c r="AF364" s="159">
        <f t="shared" si="2160"/>
        <v>0</v>
      </c>
      <c r="AG364" s="159">
        <f t="shared" si="2123"/>
        <v>0</v>
      </c>
      <c r="AH364" s="160">
        <f t="shared" si="2124"/>
        <v>0</v>
      </c>
      <c r="AI364" s="159">
        <v>0</v>
      </c>
      <c r="AJ364" s="159">
        <v>0</v>
      </c>
      <c r="AK364" s="160">
        <f t="shared" si="2125"/>
        <v>0</v>
      </c>
      <c r="AL364" s="159">
        <v>0</v>
      </c>
      <c r="AM364" s="159">
        <v>0</v>
      </c>
      <c r="AN364" s="160">
        <f t="shared" si="2126"/>
        <v>0</v>
      </c>
      <c r="AO364" s="159">
        <f t="shared" si="2161"/>
        <v>0</v>
      </c>
      <c r="AP364" s="159">
        <f t="shared" si="2127"/>
        <v>0</v>
      </c>
      <c r="AQ364" s="160">
        <f t="shared" si="2128"/>
        <v>0</v>
      </c>
      <c r="AR364" s="159">
        <v>0</v>
      </c>
      <c r="AS364" s="159">
        <v>0</v>
      </c>
      <c r="AT364" s="160">
        <f t="shared" si="2129"/>
        <v>0</v>
      </c>
      <c r="AU364" s="159">
        <v>0</v>
      </c>
      <c r="AV364" s="159">
        <v>0</v>
      </c>
      <c r="AW364" s="160">
        <f t="shared" si="2130"/>
        <v>0</v>
      </c>
      <c r="AX364" s="159">
        <f t="shared" si="2162"/>
        <v>0</v>
      </c>
      <c r="AY364" s="159">
        <f t="shared" si="2131"/>
        <v>0</v>
      </c>
      <c r="AZ364" s="160">
        <f t="shared" si="2132"/>
        <v>0</v>
      </c>
      <c r="BA364" s="159">
        <v>0</v>
      </c>
      <c r="BB364" s="159">
        <v>0</v>
      </c>
      <c r="BC364" s="160">
        <f t="shared" si="2133"/>
        <v>0</v>
      </c>
      <c r="BD364" s="159">
        <v>0</v>
      </c>
      <c r="BE364" s="159">
        <v>0</v>
      </c>
      <c r="BF364" s="160">
        <f t="shared" si="2134"/>
        <v>0</v>
      </c>
      <c r="BG364" s="159">
        <f t="shared" si="2163"/>
        <v>0</v>
      </c>
      <c r="BH364" s="159">
        <f t="shared" si="2135"/>
        <v>0</v>
      </c>
      <c r="BI364" s="160">
        <f t="shared" si="2136"/>
        <v>0</v>
      </c>
      <c r="BJ364" s="159">
        <v>0</v>
      </c>
      <c r="BK364" s="159">
        <v>0</v>
      </c>
      <c r="BL364" s="160">
        <f t="shared" si="2137"/>
        <v>0</v>
      </c>
      <c r="BM364" s="159">
        <v>0</v>
      </c>
      <c r="BN364" s="159">
        <v>0</v>
      </c>
      <c r="BO364" s="160">
        <f t="shared" si="2138"/>
        <v>0</v>
      </c>
      <c r="BP364" s="159">
        <f t="shared" si="2164"/>
        <v>0</v>
      </c>
      <c r="BQ364" s="159">
        <f t="shared" si="2139"/>
        <v>0</v>
      </c>
      <c r="BR364" s="160">
        <f t="shared" si="2140"/>
        <v>0</v>
      </c>
      <c r="BS364" s="159">
        <v>0</v>
      </c>
      <c r="BT364" s="159">
        <v>0</v>
      </c>
      <c r="BU364" s="160">
        <f t="shared" si="2141"/>
        <v>0</v>
      </c>
      <c r="BV364" s="159">
        <v>0</v>
      </c>
      <c r="BW364" s="159">
        <v>0</v>
      </c>
      <c r="BX364" s="160">
        <f t="shared" si="2142"/>
        <v>0</v>
      </c>
      <c r="BY364" s="159">
        <f t="shared" si="2165"/>
        <v>0</v>
      </c>
      <c r="BZ364" s="159">
        <f t="shared" si="2143"/>
        <v>0</v>
      </c>
      <c r="CA364" s="160">
        <f t="shared" si="2144"/>
        <v>0</v>
      </c>
      <c r="CB364" s="159">
        <v>0</v>
      </c>
      <c r="CC364" s="159">
        <v>0</v>
      </c>
      <c r="CD364" s="160">
        <f t="shared" si="2145"/>
        <v>0</v>
      </c>
      <c r="CE364" s="159">
        <v>0</v>
      </c>
      <c r="CF364" s="159">
        <v>0</v>
      </c>
      <c r="CG364" s="160">
        <f t="shared" si="2146"/>
        <v>0</v>
      </c>
      <c r="CH364" s="159">
        <f t="shared" si="2166"/>
        <v>0</v>
      </c>
      <c r="CI364" s="159">
        <f t="shared" si="2147"/>
        <v>0</v>
      </c>
      <c r="CJ364" s="160">
        <f t="shared" si="2148"/>
        <v>0</v>
      </c>
      <c r="CK364" s="159">
        <v>0</v>
      </c>
      <c r="CL364" s="159">
        <v>0</v>
      </c>
      <c r="CM364" s="160">
        <f t="shared" si="2149"/>
        <v>0</v>
      </c>
      <c r="CN364" s="159">
        <v>0</v>
      </c>
      <c r="CO364" s="159">
        <v>0</v>
      </c>
      <c r="CP364" s="160">
        <f t="shared" si="2150"/>
        <v>0</v>
      </c>
      <c r="CQ364" s="159">
        <f t="shared" si="2167"/>
        <v>0</v>
      </c>
      <c r="CR364" s="159">
        <f t="shared" si="2151"/>
        <v>0</v>
      </c>
      <c r="CS364" s="160">
        <f t="shared" si="2152"/>
        <v>0</v>
      </c>
      <c r="CT364" s="225"/>
      <c r="CU364" s="226">
        <f t="shared" si="2168"/>
        <v>0</v>
      </c>
      <c r="CV364" s="227">
        <f t="shared" si="2153"/>
        <v>0</v>
      </c>
      <c r="CW364" s="225"/>
      <c r="CX364" s="228"/>
      <c r="CY364" s="229"/>
    </row>
    <row r="365" spans="1:103" ht="15.75" hidden="1" customHeight="1">
      <c r="A365" s="185"/>
      <c r="B365" s="156"/>
      <c r="C365" s="291"/>
      <c r="D365" s="158">
        <f t="shared" si="2113"/>
        <v>0</v>
      </c>
      <c r="E365" s="159">
        <f t="shared" si="2154"/>
        <v>0</v>
      </c>
      <c r="F365" s="160">
        <f t="shared" si="2155"/>
        <v>0</v>
      </c>
      <c r="G365" s="161"/>
      <c r="H365" s="159">
        <f t="shared" si="2156"/>
        <v>0</v>
      </c>
      <c r="I365" s="159">
        <f t="shared" si="2157"/>
        <v>0</v>
      </c>
      <c r="J365" s="160">
        <f t="shared" si="2114"/>
        <v>0</v>
      </c>
      <c r="K365" s="159">
        <f t="shared" si="2115"/>
        <v>0</v>
      </c>
      <c r="L365" s="291">
        <f t="shared" si="2158"/>
        <v>0</v>
      </c>
      <c r="M365" s="160">
        <f t="shared" si="2116"/>
        <v>0</v>
      </c>
      <c r="N365" s="159">
        <v>0</v>
      </c>
      <c r="O365" s="159">
        <v>0</v>
      </c>
      <c r="P365" s="160">
        <f t="shared" si="2117"/>
        <v>0</v>
      </c>
      <c r="Q365" s="291">
        <v>0</v>
      </c>
      <c r="R365" s="291">
        <v>0</v>
      </c>
      <c r="S365" s="160">
        <f t="shared" si="2118"/>
        <v>0</v>
      </c>
      <c r="T365" s="159">
        <f t="shared" si="2159"/>
        <v>0</v>
      </c>
      <c r="U365" s="159">
        <f t="shared" si="2119"/>
        <v>0</v>
      </c>
      <c r="V365" s="160">
        <f t="shared" si="2120"/>
        <v>0</v>
      </c>
      <c r="W365" s="593">
        <f t="shared" si="2068"/>
        <v>0</v>
      </c>
      <c r="X365" s="593">
        <f t="shared" si="2069"/>
        <v>0</v>
      </c>
      <c r="Y365" s="593">
        <f t="shared" si="2070"/>
        <v>0</v>
      </c>
      <c r="Z365" s="159">
        <v>0</v>
      </c>
      <c r="AA365" s="159">
        <v>0</v>
      </c>
      <c r="AB365" s="160">
        <f t="shared" si="2121"/>
        <v>0</v>
      </c>
      <c r="AC365" s="159">
        <v>0</v>
      </c>
      <c r="AD365" s="159">
        <v>0</v>
      </c>
      <c r="AE365" s="160">
        <f t="shared" si="2122"/>
        <v>0</v>
      </c>
      <c r="AF365" s="159">
        <f t="shared" si="2160"/>
        <v>0</v>
      </c>
      <c r="AG365" s="159">
        <f t="shared" si="2123"/>
        <v>0</v>
      </c>
      <c r="AH365" s="160">
        <f t="shared" si="2124"/>
        <v>0</v>
      </c>
      <c r="AI365" s="159">
        <v>0</v>
      </c>
      <c r="AJ365" s="159">
        <v>0</v>
      </c>
      <c r="AK365" s="160">
        <f t="shared" si="2125"/>
        <v>0</v>
      </c>
      <c r="AL365" s="159">
        <v>0</v>
      </c>
      <c r="AM365" s="159">
        <v>0</v>
      </c>
      <c r="AN365" s="160">
        <f t="shared" si="2126"/>
        <v>0</v>
      </c>
      <c r="AO365" s="159">
        <f t="shared" si="2161"/>
        <v>0</v>
      </c>
      <c r="AP365" s="159">
        <f t="shared" si="2127"/>
        <v>0</v>
      </c>
      <c r="AQ365" s="160">
        <f t="shared" si="2128"/>
        <v>0</v>
      </c>
      <c r="AR365" s="159">
        <v>0</v>
      </c>
      <c r="AS365" s="159">
        <v>0</v>
      </c>
      <c r="AT365" s="160">
        <f t="shared" si="2129"/>
        <v>0</v>
      </c>
      <c r="AU365" s="159">
        <v>0</v>
      </c>
      <c r="AV365" s="159">
        <v>0</v>
      </c>
      <c r="AW365" s="160">
        <f t="shared" si="2130"/>
        <v>0</v>
      </c>
      <c r="AX365" s="159">
        <f t="shared" si="2162"/>
        <v>0</v>
      </c>
      <c r="AY365" s="159">
        <f t="shared" si="2131"/>
        <v>0</v>
      </c>
      <c r="AZ365" s="160">
        <f t="shared" si="2132"/>
        <v>0</v>
      </c>
      <c r="BA365" s="159">
        <v>0</v>
      </c>
      <c r="BB365" s="159">
        <v>0</v>
      </c>
      <c r="BC365" s="160">
        <f t="shared" si="2133"/>
        <v>0</v>
      </c>
      <c r="BD365" s="159">
        <v>0</v>
      </c>
      <c r="BE365" s="159">
        <v>0</v>
      </c>
      <c r="BF365" s="160">
        <f t="shared" si="2134"/>
        <v>0</v>
      </c>
      <c r="BG365" s="159">
        <f t="shared" si="2163"/>
        <v>0</v>
      </c>
      <c r="BH365" s="159">
        <f t="shared" si="2135"/>
        <v>0</v>
      </c>
      <c r="BI365" s="160">
        <f t="shared" si="2136"/>
        <v>0</v>
      </c>
      <c r="BJ365" s="159">
        <v>0</v>
      </c>
      <c r="BK365" s="159">
        <v>0</v>
      </c>
      <c r="BL365" s="160">
        <f t="shared" si="2137"/>
        <v>0</v>
      </c>
      <c r="BM365" s="159">
        <v>0</v>
      </c>
      <c r="BN365" s="159">
        <v>0</v>
      </c>
      <c r="BO365" s="160">
        <f t="shared" si="2138"/>
        <v>0</v>
      </c>
      <c r="BP365" s="159">
        <f t="shared" si="2164"/>
        <v>0</v>
      </c>
      <c r="BQ365" s="159">
        <f t="shared" si="2139"/>
        <v>0</v>
      </c>
      <c r="BR365" s="160">
        <f t="shared" si="2140"/>
        <v>0</v>
      </c>
      <c r="BS365" s="159">
        <v>0</v>
      </c>
      <c r="BT365" s="159">
        <v>0</v>
      </c>
      <c r="BU365" s="160">
        <f t="shared" si="2141"/>
        <v>0</v>
      </c>
      <c r="BV365" s="159">
        <v>0</v>
      </c>
      <c r="BW365" s="159">
        <v>0</v>
      </c>
      <c r="BX365" s="160">
        <f t="shared" si="2142"/>
        <v>0</v>
      </c>
      <c r="BY365" s="159">
        <f t="shared" si="2165"/>
        <v>0</v>
      </c>
      <c r="BZ365" s="159">
        <f t="shared" si="2143"/>
        <v>0</v>
      </c>
      <c r="CA365" s="160">
        <f t="shared" si="2144"/>
        <v>0</v>
      </c>
      <c r="CB365" s="159">
        <v>0</v>
      </c>
      <c r="CC365" s="159">
        <v>0</v>
      </c>
      <c r="CD365" s="160">
        <f t="shared" si="2145"/>
        <v>0</v>
      </c>
      <c r="CE365" s="159">
        <v>0</v>
      </c>
      <c r="CF365" s="159">
        <v>0</v>
      </c>
      <c r="CG365" s="160">
        <f t="shared" si="2146"/>
        <v>0</v>
      </c>
      <c r="CH365" s="159">
        <f t="shared" si="2166"/>
        <v>0</v>
      </c>
      <c r="CI365" s="159">
        <f t="shared" si="2147"/>
        <v>0</v>
      </c>
      <c r="CJ365" s="160">
        <f t="shared" si="2148"/>
        <v>0</v>
      </c>
      <c r="CK365" s="159">
        <v>0</v>
      </c>
      <c r="CL365" s="159">
        <v>0</v>
      </c>
      <c r="CM365" s="160">
        <f t="shared" si="2149"/>
        <v>0</v>
      </c>
      <c r="CN365" s="159">
        <v>0</v>
      </c>
      <c r="CO365" s="159">
        <v>0</v>
      </c>
      <c r="CP365" s="160">
        <f t="shared" si="2150"/>
        <v>0</v>
      </c>
      <c r="CQ365" s="159">
        <f t="shared" si="2167"/>
        <v>0</v>
      </c>
      <c r="CR365" s="159">
        <f t="shared" si="2151"/>
        <v>0</v>
      </c>
      <c r="CS365" s="160">
        <f t="shared" si="2152"/>
        <v>0</v>
      </c>
      <c r="CT365" s="225"/>
      <c r="CU365" s="226">
        <f t="shared" si="2168"/>
        <v>0</v>
      </c>
      <c r="CV365" s="227">
        <f t="shared" si="2153"/>
        <v>0</v>
      </c>
      <c r="CW365" s="225"/>
      <c r="CX365" s="228"/>
      <c r="CY365" s="229"/>
    </row>
    <row r="366" spans="1:103" ht="15.75" hidden="1" customHeight="1">
      <c r="A366" s="185"/>
      <c r="B366" s="156"/>
      <c r="C366" s="291"/>
      <c r="D366" s="158">
        <f t="shared" si="2113"/>
        <v>0</v>
      </c>
      <c r="E366" s="159">
        <f t="shared" si="2154"/>
        <v>0</v>
      </c>
      <c r="F366" s="160">
        <f t="shared" si="2155"/>
        <v>0</v>
      </c>
      <c r="G366" s="161"/>
      <c r="H366" s="159">
        <f t="shared" si="2156"/>
        <v>0</v>
      </c>
      <c r="I366" s="159">
        <f t="shared" si="2157"/>
        <v>0</v>
      </c>
      <c r="J366" s="160">
        <f t="shared" si="2114"/>
        <v>0</v>
      </c>
      <c r="K366" s="159">
        <f t="shared" si="2115"/>
        <v>0</v>
      </c>
      <c r="L366" s="291">
        <f t="shared" si="2158"/>
        <v>0</v>
      </c>
      <c r="M366" s="160">
        <f t="shared" si="2116"/>
        <v>0</v>
      </c>
      <c r="N366" s="159">
        <v>0</v>
      </c>
      <c r="O366" s="159">
        <v>0</v>
      </c>
      <c r="P366" s="160">
        <f t="shared" si="2117"/>
        <v>0</v>
      </c>
      <c r="Q366" s="291">
        <v>0</v>
      </c>
      <c r="R366" s="291">
        <v>0</v>
      </c>
      <c r="S366" s="160">
        <f t="shared" si="2118"/>
        <v>0</v>
      </c>
      <c r="T366" s="159">
        <f t="shared" si="2159"/>
        <v>0</v>
      </c>
      <c r="U366" s="159">
        <f t="shared" si="2119"/>
        <v>0</v>
      </c>
      <c r="V366" s="160">
        <f t="shared" si="2120"/>
        <v>0</v>
      </c>
      <c r="W366" s="593">
        <f t="shared" si="2068"/>
        <v>0</v>
      </c>
      <c r="X366" s="593">
        <f t="shared" si="2069"/>
        <v>0</v>
      </c>
      <c r="Y366" s="593">
        <f t="shared" si="2070"/>
        <v>0</v>
      </c>
      <c r="Z366" s="159">
        <v>0</v>
      </c>
      <c r="AA366" s="159">
        <v>0</v>
      </c>
      <c r="AB366" s="160">
        <f t="shared" si="2121"/>
        <v>0</v>
      </c>
      <c r="AC366" s="159">
        <v>0</v>
      </c>
      <c r="AD366" s="159">
        <v>0</v>
      </c>
      <c r="AE366" s="160">
        <f t="shared" si="2122"/>
        <v>0</v>
      </c>
      <c r="AF366" s="159">
        <f t="shared" si="2160"/>
        <v>0</v>
      </c>
      <c r="AG366" s="159">
        <f t="shared" si="2123"/>
        <v>0</v>
      </c>
      <c r="AH366" s="160">
        <f t="shared" si="2124"/>
        <v>0</v>
      </c>
      <c r="AI366" s="159">
        <v>0</v>
      </c>
      <c r="AJ366" s="159">
        <v>0</v>
      </c>
      <c r="AK366" s="160">
        <f t="shared" si="2125"/>
        <v>0</v>
      </c>
      <c r="AL366" s="159">
        <v>0</v>
      </c>
      <c r="AM366" s="159">
        <v>0</v>
      </c>
      <c r="AN366" s="160">
        <f t="shared" si="2126"/>
        <v>0</v>
      </c>
      <c r="AO366" s="159">
        <f t="shared" si="2161"/>
        <v>0</v>
      </c>
      <c r="AP366" s="159">
        <f t="shared" si="2127"/>
        <v>0</v>
      </c>
      <c r="AQ366" s="160">
        <f t="shared" si="2128"/>
        <v>0</v>
      </c>
      <c r="AR366" s="159">
        <v>0</v>
      </c>
      <c r="AS366" s="159">
        <v>0</v>
      </c>
      <c r="AT366" s="160">
        <f t="shared" si="2129"/>
        <v>0</v>
      </c>
      <c r="AU366" s="159">
        <v>0</v>
      </c>
      <c r="AV366" s="159">
        <v>0</v>
      </c>
      <c r="AW366" s="160">
        <f t="shared" si="2130"/>
        <v>0</v>
      </c>
      <c r="AX366" s="159">
        <f t="shared" si="2162"/>
        <v>0</v>
      </c>
      <c r="AY366" s="159">
        <f t="shared" si="2131"/>
        <v>0</v>
      </c>
      <c r="AZ366" s="160">
        <f t="shared" si="2132"/>
        <v>0</v>
      </c>
      <c r="BA366" s="159">
        <v>0</v>
      </c>
      <c r="BB366" s="159">
        <v>0</v>
      </c>
      <c r="BC366" s="160">
        <f t="shared" si="2133"/>
        <v>0</v>
      </c>
      <c r="BD366" s="159">
        <v>0</v>
      </c>
      <c r="BE366" s="159">
        <v>0</v>
      </c>
      <c r="BF366" s="160">
        <f t="shared" si="2134"/>
        <v>0</v>
      </c>
      <c r="BG366" s="159">
        <f t="shared" si="2163"/>
        <v>0</v>
      </c>
      <c r="BH366" s="159">
        <f t="shared" si="2135"/>
        <v>0</v>
      </c>
      <c r="BI366" s="160">
        <f t="shared" si="2136"/>
        <v>0</v>
      </c>
      <c r="BJ366" s="159">
        <v>0</v>
      </c>
      <c r="BK366" s="159">
        <v>0</v>
      </c>
      <c r="BL366" s="160">
        <f t="shared" si="2137"/>
        <v>0</v>
      </c>
      <c r="BM366" s="159">
        <v>0</v>
      </c>
      <c r="BN366" s="159">
        <v>0</v>
      </c>
      <c r="BO366" s="160">
        <f t="shared" si="2138"/>
        <v>0</v>
      </c>
      <c r="BP366" s="159">
        <f t="shared" si="2164"/>
        <v>0</v>
      </c>
      <c r="BQ366" s="159">
        <f t="shared" si="2139"/>
        <v>0</v>
      </c>
      <c r="BR366" s="160">
        <f t="shared" si="2140"/>
        <v>0</v>
      </c>
      <c r="BS366" s="159">
        <v>0</v>
      </c>
      <c r="BT366" s="159">
        <v>0</v>
      </c>
      <c r="BU366" s="160">
        <f t="shared" si="2141"/>
        <v>0</v>
      </c>
      <c r="BV366" s="159">
        <v>0</v>
      </c>
      <c r="BW366" s="159">
        <v>0</v>
      </c>
      <c r="BX366" s="160">
        <f t="shared" si="2142"/>
        <v>0</v>
      </c>
      <c r="BY366" s="159">
        <f t="shared" si="2165"/>
        <v>0</v>
      </c>
      <c r="BZ366" s="159">
        <f t="shared" si="2143"/>
        <v>0</v>
      </c>
      <c r="CA366" s="160">
        <f t="shared" si="2144"/>
        <v>0</v>
      </c>
      <c r="CB366" s="159">
        <v>0</v>
      </c>
      <c r="CC366" s="159">
        <v>0</v>
      </c>
      <c r="CD366" s="160">
        <f t="shared" si="2145"/>
        <v>0</v>
      </c>
      <c r="CE366" s="159">
        <v>0</v>
      </c>
      <c r="CF366" s="159">
        <v>0</v>
      </c>
      <c r="CG366" s="160">
        <f t="shared" si="2146"/>
        <v>0</v>
      </c>
      <c r="CH366" s="159">
        <f t="shared" si="2166"/>
        <v>0</v>
      </c>
      <c r="CI366" s="159">
        <f t="shared" si="2147"/>
        <v>0</v>
      </c>
      <c r="CJ366" s="160">
        <f t="shared" si="2148"/>
        <v>0</v>
      </c>
      <c r="CK366" s="159">
        <v>0</v>
      </c>
      <c r="CL366" s="159">
        <v>0</v>
      </c>
      <c r="CM366" s="160">
        <f t="shared" si="2149"/>
        <v>0</v>
      </c>
      <c r="CN366" s="159">
        <v>0</v>
      </c>
      <c r="CO366" s="159">
        <v>0</v>
      </c>
      <c r="CP366" s="160">
        <f t="shared" si="2150"/>
        <v>0</v>
      </c>
      <c r="CQ366" s="159">
        <f t="shared" si="2167"/>
        <v>0</v>
      </c>
      <c r="CR366" s="159">
        <f t="shared" si="2151"/>
        <v>0</v>
      </c>
      <c r="CS366" s="160">
        <f t="shared" si="2152"/>
        <v>0</v>
      </c>
      <c r="CT366" s="225"/>
      <c r="CU366" s="226">
        <f t="shared" si="2168"/>
        <v>0</v>
      </c>
      <c r="CV366" s="227">
        <f t="shared" si="2153"/>
        <v>0</v>
      </c>
      <c r="CW366" s="225"/>
      <c r="CX366" s="228"/>
      <c r="CY366" s="229"/>
    </row>
    <row r="367" spans="1:103" ht="15.75" hidden="1" customHeight="1">
      <c r="A367" s="185"/>
      <c r="B367" s="156"/>
      <c r="C367" s="291"/>
      <c r="D367" s="158">
        <f t="shared" si="2113"/>
        <v>0</v>
      </c>
      <c r="E367" s="159">
        <f t="shared" si="2154"/>
        <v>0</v>
      </c>
      <c r="F367" s="160">
        <f t="shared" si="2155"/>
        <v>0</v>
      </c>
      <c r="G367" s="161"/>
      <c r="H367" s="159">
        <f t="shared" si="2156"/>
        <v>0</v>
      </c>
      <c r="I367" s="159">
        <f t="shared" si="2157"/>
        <v>0</v>
      </c>
      <c r="J367" s="160">
        <f t="shared" si="2114"/>
        <v>0</v>
      </c>
      <c r="K367" s="159">
        <f t="shared" si="2115"/>
        <v>0</v>
      </c>
      <c r="L367" s="291">
        <f t="shared" si="2158"/>
        <v>0</v>
      </c>
      <c r="M367" s="160">
        <f t="shared" si="2116"/>
        <v>0</v>
      </c>
      <c r="N367" s="159">
        <v>0</v>
      </c>
      <c r="O367" s="159">
        <v>0</v>
      </c>
      <c r="P367" s="160">
        <f t="shared" si="2117"/>
        <v>0</v>
      </c>
      <c r="Q367" s="291">
        <v>0</v>
      </c>
      <c r="R367" s="291">
        <v>0</v>
      </c>
      <c r="S367" s="160">
        <f t="shared" si="2118"/>
        <v>0</v>
      </c>
      <c r="T367" s="159">
        <f t="shared" si="2159"/>
        <v>0</v>
      </c>
      <c r="U367" s="159">
        <f t="shared" si="2119"/>
        <v>0</v>
      </c>
      <c r="V367" s="160">
        <f t="shared" si="2120"/>
        <v>0</v>
      </c>
      <c r="W367" s="593">
        <f t="shared" si="2068"/>
        <v>0</v>
      </c>
      <c r="X367" s="593">
        <f t="shared" si="2069"/>
        <v>0</v>
      </c>
      <c r="Y367" s="593">
        <f t="shared" si="2070"/>
        <v>0</v>
      </c>
      <c r="Z367" s="159">
        <v>0</v>
      </c>
      <c r="AA367" s="159">
        <v>0</v>
      </c>
      <c r="AB367" s="160">
        <f t="shared" si="2121"/>
        <v>0</v>
      </c>
      <c r="AC367" s="159">
        <v>0</v>
      </c>
      <c r="AD367" s="159">
        <v>0</v>
      </c>
      <c r="AE367" s="160">
        <f t="shared" si="2122"/>
        <v>0</v>
      </c>
      <c r="AF367" s="159">
        <f t="shared" si="2160"/>
        <v>0</v>
      </c>
      <c r="AG367" s="159">
        <f t="shared" si="2123"/>
        <v>0</v>
      </c>
      <c r="AH367" s="160">
        <f t="shared" si="2124"/>
        <v>0</v>
      </c>
      <c r="AI367" s="159">
        <v>0</v>
      </c>
      <c r="AJ367" s="159">
        <v>0</v>
      </c>
      <c r="AK367" s="160">
        <f t="shared" si="2125"/>
        <v>0</v>
      </c>
      <c r="AL367" s="159">
        <v>0</v>
      </c>
      <c r="AM367" s="159">
        <v>0</v>
      </c>
      <c r="AN367" s="160">
        <f t="shared" si="2126"/>
        <v>0</v>
      </c>
      <c r="AO367" s="159">
        <f t="shared" si="2161"/>
        <v>0</v>
      </c>
      <c r="AP367" s="159">
        <f t="shared" si="2127"/>
        <v>0</v>
      </c>
      <c r="AQ367" s="160">
        <f t="shared" si="2128"/>
        <v>0</v>
      </c>
      <c r="AR367" s="159">
        <v>0</v>
      </c>
      <c r="AS367" s="159">
        <v>0</v>
      </c>
      <c r="AT367" s="160">
        <f t="shared" si="2129"/>
        <v>0</v>
      </c>
      <c r="AU367" s="159">
        <v>0</v>
      </c>
      <c r="AV367" s="159">
        <v>0</v>
      </c>
      <c r="AW367" s="160">
        <f t="shared" si="2130"/>
        <v>0</v>
      </c>
      <c r="AX367" s="159">
        <f t="shared" si="2162"/>
        <v>0</v>
      </c>
      <c r="AY367" s="159">
        <f t="shared" si="2131"/>
        <v>0</v>
      </c>
      <c r="AZ367" s="160">
        <f t="shared" si="2132"/>
        <v>0</v>
      </c>
      <c r="BA367" s="159">
        <v>0</v>
      </c>
      <c r="BB367" s="159">
        <v>0</v>
      </c>
      <c r="BC367" s="160">
        <f t="shared" si="2133"/>
        <v>0</v>
      </c>
      <c r="BD367" s="159">
        <v>0</v>
      </c>
      <c r="BE367" s="159">
        <v>0</v>
      </c>
      <c r="BF367" s="160">
        <f t="shared" si="2134"/>
        <v>0</v>
      </c>
      <c r="BG367" s="159">
        <f t="shared" si="2163"/>
        <v>0</v>
      </c>
      <c r="BH367" s="159">
        <f t="shared" si="2135"/>
        <v>0</v>
      </c>
      <c r="BI367" s="160">
        <f t="shared" si="2136"/>
        <v>0</v>
      </c>
      <c r="BJ367" s="159">
        <v>0</v>
      </c>
      <c r="BK367" s="159">
        <v>0</v>
      </c>
      <c r="BL367" s="160">
        <f t="shared" si="2137"/>
        <v>0</v>
      </c>
      <c r="BM367" s="159">
        <v>0</v>
      </c>
      <c r="BN367" s="159">
        <v>0</v>
      </c>
      <c r="BO367" s="160">
        <f t="shared" si="2138"/>
        <v>0</v>
      </c>
      <c r="BP367" s="159">
        <f t="shared" si="2164"/>
        <v>0</v>
      </c>
      <c r="BQ367" s="159">
        <f t="shared" si="2139"/>
        <v>0</v>
      </c>
      <c r="BR367" s="160">
        <f t="shared" si="2140"/>
        <v>0</v>
      </c>
      <c r="BS367" s="159">
        <v>0</v>
      </c>
      <c r="BT367" s="159">
        <v>0</v>
      </c>
      <c r="BU367" s="160">
        <f t="shared" si="2141"/>
        <v>0</v>
      </c>
      <c r="BV367" s="159">
        <v>0</v>
      </c>
      <c r="BW367" s="159">
        <v>0</v>
      </c>
      <c r="BX367" s="160">
        <f t="shared" si="2142"/>
        <v>0</v>
      </c>
      <c r="BY367" s="159">
        <f t="shared" si="2165"/>
        <v>0</v>
      </c>
      <c r="BZ367" s="159">
        <f t="shared" si="2143"/>
        <v>0</v>
      </c>
      <c r="CA367" s="160">
        <f t="shared" si="2144"/>
        <v>0</v>
      </c>
      <c r="CB367" s="159">
        <v>0</v>
      </c>
      <c r="CC367" s="159">
        <v>0</v>
      </c>
      <c r="CD367" s="160">
        <f t="shared" si="2145"/>
        <v>0</v>
      </c>
      <c r="CE367" s="159">
        <v>0</v>
      </c>
      <c r="CF367" s="159">
        <v>0</v>
      </c>
      <c r="CG367" s="160">
        <f t="shared" si="2146"/>
        <v>0</v>
      </c>
      <c r="CH367" s="159">
        <f t="shared" si="2166"/>
        <v>0</v>
      </c>
      <c r="CI367" s="159">
        <f t="shared" si="2147"/>
        <v>0</v>
      </c>
      <c r="CJ367" s="160">
        <f t="shared" si="2148"/>
        <v>0</v>
      </c>
      <c r="CK367" s="159">
        <v>0</v>
      </c>
      <c r="CL367" s="159">
        <v>0</v>
      </c>
      <c r="CM367" s="160">
        <f t="shared" si="2149"/>
        <v>0</v>
      </c>
      <c r="CN367" s="159">
        <v>0</v>
      </c>
      <c r="CO367" s="159">
        <v>0</v>
      </c>
      <c r="CP367" s="160">
        <f t="shared" si="2150"/>
        <v>0</v>
      </c>
      <c r="CQ367" s="159">
        <f t="shared" si="2167"/>
        <v>0</v>
      </c>
      <c r="CR367" s="159">
        <f t="shared" si="2151"/>
        <v>0</v>
      </c>
      <c r="CS367" s="160">
        <f t="shared" si="2152"/>
        <v>0</v>
      </c>
      <c r="CT367" s="225"/>
      <c r="CU367" s="226">
        <f t="shared" si="2168"/>
        <v>0</v>
      </c>
      <c r="CV367" s="227">
        <f t="shared" si="2153"/>
        <v>0</v>
      </c>
      <c r="CW367" s="225"/>
      <c r="CX367" s="228"/>
      <c r="CY367" s="229"/>
    </row>
    <row r="368" spans="1:103" ht="15.75" hidden="1" customHeight="1">
      <c r="A368" s="185"/>
      <c r="B368" s="156"/>
      <c r="C368" s="291"/>
      <c r="D368" s="158">
        <f t="shared" si="2113"/>
        <v>0</v>
      </c>
      <c r="E368" s="159">
        <f t="shared" si="2154"/>
        <v>0</v>
      </c>
      <c r="F368" s="160">
        <f t="shared" si="2155"/>
        <v>0</v>
      </c>
      <c r="G368" s="161"/>
      <c r="H368" s="159">
        <f t="shared" si="2156"/>
        <v>0</v>
      </c>
      <c r="I368" s="159">
        <f t="shared" si="2157"/>
        <v>0</v>
      </c>
      <c r="J368" s="160">
        <f t="shared" si="2114"/>
        <v>0</v>
      </c>
      <c r="K368" s="159">
        <f t="shared" si="2115"/>
        <v>0</v>
      </c>
      <c r="L368" s="291">
        <f t="shared" si="2158"/>
        <v>0</v>
      </c>
      <c r="M368" s="160">
        <f t="shared" si="2116"/>
        <v>0</v>
      </c>
      <c r="N368" s="159">
        <v>0</v>
      </c>
      <c r="O368" s="159">
        <v>0</v>
      </c>
      <c r="P368" s="160">
        <f t="shared" si="2117"/>
        <v>0</v>
      </c>
      <c r="Q368" s="291">
        <v>0</v>
      </c>
      <c r="R368" s="291">
        <v>0</v>
      </c>
      <c r="S368" s="160">
        <f t="shared" si="2118"/>
        <v>0</v>
      </c>
      <c r="T368" s="159">
        <f t="shared" si="2159"/>
        <v>0</v>
      </c>
      <c r="U368" s="159">
        <f t="shared" si="2119"/>
        <v>0</v>
      </c>
      <c r="V368" s="160">
        <f t="shared" si="2120"/>
        <v>0</v>
      </c>
      <c r="W368" s="593">
        <f t="shared" si="2068"/>
        <v>0</v>
      </c>
      <c r="X368" s="593">
        <f t="shared" si="2069"/>
        <v>0</v>
      </c>
      <c r="Y368" s="593">
        <f t="shared" si="2070"/>
        <v>0</v>
      </c>
      <c r="Z368" s="159">
        <v>0</v>
      </c>
      <c r="AA368" s="159">
        <v>0</v>
      </c>
      <c r="AB368" s="160">
        <f t="shared" si="2121"/>
        <v>0</v>
      </c>
      <c r="AC368" s="159">
        <v>0</v>
      </c>
      <c r="AD368" s="159">
        <v>0</v>
      </c>
      <c r="AE368" s="160">
        <f t="shared" si="2122"/>
        <v>0</v>
      </c>
      <c r="AF368" s="159">
        <f t="shared" si="2160"/>
        <v>0</v>
      </c>
      <c r="AG368" s="159">
        <f t="shared" si="2123"/>
        <v>0</v>
      </c>
      <c r="AH368" s="160">
        <f t="shared" si="2124"/>
        <v>0</v>
      </c>
      <c r="AI368" s="159">
        <v>0</v>
      </c>
      <c r="AJ368" s="159">
        <v>0</v>
      </c>
      <c r="AK368" s="160">
        <f t="shared" si="2125"/>
        <v>0</v>
      </c>
      <c r="AL368" s="159">
        <v>0</v>
      </c>
      <c r="AM368" s="159">
        <v>0</v>
      </c>
      <c r="AN368" s="160">
        <f t="shared" si="2126"/>
        <v>0</v>
      </c>
      <c r="AO368" s="159">
        <f t="shared" si="2161"/>
        <v>0</v>
      </c>
      <c r="AP368" s="159">
        <f t="shared" si="2127"/>
        <v>0</v>
      </c>
      <c r="AQ368" s="160">
        <f t="shared" si="2128"/>
        <v>0</v>
      </c>
      <c r="AR368" s="159">
        <v>0</v>
      </c>
      <c r="AS368" s="159">
        <v>0</v>
      </c>
      <c r="AT368" s="160">
        <f t="shared" si="2129"/>
        <v>0</v>
      </c>
      <c r="AU368" s="159">
        <v>0</v>
      </c>
      <c r="AV368" s="159">
        <v>0</v>
      </c>
      <c r="AW368" s="160">
        <f t="shared" si="2130"/>
        <v>0</v>
      </c>
      <c r="AX368" s="159">
        <f t="shared" si="2162"/>
        <v>0</v>
      </c>
      <c r="AY368" s="159">
        <f t="shared" si="2131"/>
        <v>0</v>
      </c>
      <c r="AZ368" s="160">
        <f t="shared" si="2132"/>
        <v>0</v>
      </c>
      <c r="BA368" s="159">
        <v>0</v>
      </c>
      <c r="BB368" s="159">
        <v>0</v>
      </c>
      <c r="BC368" s="160">
        <f t="shared" si="2133"/>
        <v>0</v>
      </c>
      <c r="BD368" s="159">
        <v>0</v>
      </c>
      <c r="BE368" s="159">
        <v>0</v>
      </c>
      <c r="BF368" s="160">
        <f t="shared" si="2134"/>
        <v>0</v>
      </c>
      <c r="BG368" s="159">
        <f t="shared" si="2163"/>
        <v>0</v>
      </c>
      <c r="BH368" s="159">
        <f t="shared" si="2135"/>
        <v>0</v>
      </c>
      <c r="BI368" s="160">
        <f t="shared" si="2136"/>
        <v>0</v>
      </c>
      <c r="BJ368" s="159">
        <v>0</v>
      </c>
      <c r="BK368" s="159">
        <v>0</v>
      </c>
      <c r="BL368" s="160">
        <f t="shared" si="2137"/>
        <v>0</v>
      </c>
      <c r="BM368" s="159">
        <v>0</v>
      </c>
      <c r="BN368" s="159">
        <v>0</v>
      </c>
      <c r="BO368" s="160">
        <f t="shared" si="2138"/>
        <v>0</v>
      </c>
      <c r="BP368" s="159">
        <f t="shared" si="2164"/>
        <v>0</v>
      </c>
      <c r="BQ368" s="159">
        <f t="shared" si="2139"/>
        <v>0</v>
      </c>
      <c r="BR368" s="160">
        <f t="shared" si="2140"/>
        <v>0</v>
      </c>
      <c r="BS368" s="159">
        <v>0</v>
      </c>
      <c r="BT368" s="159">
        <v>0</v>
      </c>
      <c r="BU368" s="160">
        <f t="shared" si="2141"/>
        <v>0</v>
      </c>
      <c r="BV368" s="159">
        <v>0</v>
      </c>
      <c r="BW368" s="159">
        <v>0</v>
      </c>
      <c r="BX368" s="160">
        <f t="shared" si="2142"/>
        <v>0</v>
      </c>
      <c r="BY368" s="159">
        <f t="shared" si="2165"/>
        <v>0</v>
      </c>
      <c r="BZ368" s="159">
        <f t="shared" si="2143"/>
        <v>0</v>
      </c>
      <c r="CA368" s="160">
        <f t="shared" si="2144"/>
        <v>0</v>
      </c>
      <c r="CB368" s="159">
        <v>0</v>
      </c>
      <c r="CC368" s="159">
        <v>0</v>
      </c>
      <c r="CD368" s="160">
        <f t="shared" si="2145"/>
        <v>0</v>
      </c>
      <c r="CE368" s="159">
        <v>0</v>
      </c>
      <c r="CF368" s="159">
        <v>0</v>
      </c>
      <c r="CG368" s="160">
        <f t="shared" si="2146"/>
        <v>0</v>
      </c>
      <c r="CH368" s="159">
        <f t="shared" si="2166"/>
        <v>0</v>
      </c>
      <c r="CI368" s="159">
        <f t="shared" si="2147"/>
        <v>0</v>
      </c>
      <c r="CJ368" s="160">
        <f t="shared" si="2148"/>
        <v>0</v>
      </c>
      <c r="CK368" s="159">
        <v>0</v>
      </c>
      <c r="CL368" s="159">
        <v>0</v>
      </c>
      <c r="CM368" s="160">
        <f t="shared" si="2149"/>
        <v>0</v>
      </c>
      <c r="CN368" s="159">
        <v>0</v>
      </c>
      <c r="CO368" s="159">
        <v>0</v>
      </c>
      <c r="CP368" s="160">
        <f t="shared" si="2150"/>
        <v>0</v>
      </c>
      <c r="CQ368" s="159">
        <f t="shared" si="2167"/>
        <v>0</v>
      </c>
      <c r="CR368" s="159">
        <f t="shared" si="2151"/>
        <v>0</v>
      </c>
      <c r="CS368" s="160">
        <f t="shared" si="2152"/>
        <v>0</v>
      </c>
      <c r="CT368" s="225"/>
      <c r="CU368" s="226">
        <f t="shared" si="2168"/>
        <v>0</v>
      </c>
      <c r="CV368" s="227">
        <f t="shared" si="2153"/>
        <v>0</v>
      </c>
      <c r="CW368" s="225"/>
      <c r="CX368" s="228"/>
      <c r="CY368" s="229"/>
    </row>
    <row r="369" spans="1:103" ht="15.75" customHeight="1" thickBot="1">
      <c r="A369" s="138"/>
      <c r="B369" s="162"/>
      <c r="C369" s="163"/>
      <c r="D369" s="164">
        <f t="shared" si="2113"/>
        <v>0</v>
      </c>
      <c r="E369" s="165">
        <f t="shared" si="2154"/>
        <v>0</v>
      </c>
      <c r="F369" s="166">
        <f t="shared" si="2155"/>
        <v>0</v>
      </c>
      <c r="G369" s="167"/>
      <c r="H369" s="165">
        <f t="shared" si="2156"/>
        <v>0</v>
      </c>
      <c r="I369" s="165">
        <f t="shared" si="2157"/>
        <v>0</v>
      </c>
      <c r="J369" s="166">
        <f t="shared" si="2114"/>
        <v>0</v>
      </c>
      <c r="K369" s="165">
        <f t="shared" si="2115"/>
        <v>0</v>
      </c>
      <c r="L369" s="820">
        <f t="shared" si="2158"/>
        <v>0</v>
      </c>
      <c r="M369" s="166">
        <f t="shared" si="2116"/>
        <v>0</v>
      </c>
      <c r="N369" s="164">
        <v>0</v>
      </c>
      <c r="O369" s="165">
        <v>0</v>
      </c>
      <c r="P369" s="166">
        <f t="shared" si="2117"/>
        <v>0</v>
      </c>
      <c r="Q369" s="788">
        <v>0</v>
      </c>
      <c r="R369" s="789">
        <v>0</v>
      </c>
      <c r="S369" s="166">
        <f t="shared" si="2118"/>
        <v>0</v>
      </c>
      <c r="T369" s="200">
        <f t="shared" si="2159"/>
        <v>0</v>
      </c>
      <c r="U369" s="200">
        <f t="shared" si="2119"/>
        <v>0</v>
      </c>
      <c r="V369" s="201">
        <f t="shared" si="2120"/>
        <v>0</v>
      </c>
      <c r="W369" s="593">
        <f t="shared" si="2068"/>
        <v>0</v>
      </c>
      <c r="X369" s="593">
        <f t="shared" si="2069"/>
        <v>0</v>
      </c>
      <c r="Y369" s="593">
        <f t="shared" si="2070"/>
        <v>0</v>
      </c>
      <c r="Z369" s="164">
        <v>0</v>
      </c>
      <c r="AA369" s="165">
        <v>0</v>
      </c>
      <c r="AB369" s="166">
        <f t="shared" si="2121"/>
        <v>0</v>
      </c>
      <c r="AC369" s="198">
        <v>0</v>
      </c>
      <c r="AD369" s="199">
        <v>0</v>
      </c>
      <c r="AE369" s="166">
        <f t="shared" si="2122"/>
        <v>0</v>
      </c>
      <c r="AF369" s="200">
        <f t="shared" si="2160"/>
        <v>0</v>
      </c>
      <c r="AG369" s="200">
        <f t="shared" si="2123"/>
        <v>0</v>
      </c>
      <c r="AH369" s="201">
        <f t="shared" si="2124"/>
        <v>0</v>
      </c>
      <c r="AI369" s="164">
        <v>0</v>
      </c>
      <c r="AJ369" s="165">
        <v>0</v>
      </c>
      <c r="AK369" s="166">
        <f t="shared" si="2125"/>
        <v>0</v>
      </c>
      <c r="AL369" s="198">
        <v>0</v>
      </c>
      <c r="AM369" s="199">
        <v>0</v>
      </c>
      <c r="AN369" s="166">
        <f t="shared" si="2126"/>
        <v>0</v>
      </c>
      <c r="AO369" s="200">
        <f t="shared" si="2161"/>
        <v>0</v>
      </c>
      <c r="AP369" s="200">
        <f t="shared" si="2127"/>
        <v>0</v>
      </c>
      <c r="AQ369" s="201">
        <f t="shared" si="2128"/>
        <v>0</v>
      </c>
      <c r="AR369" s="164">
        <v>0</v>
      </c>
      <c r="AS369" s="165">
        <v>0</v>
      </c>
      <c r="AT369" s="166">
        <f t="shared" si="2129"/>
        <v>0</v>
      </c>
      <c r="AU369" s="198">
        <v>0</v>
      </c>
      <c r="AV369" s="199">
        <v>0</v>
      </c>
      <c r="AW369" s="166">
        <f t="shared" si="2130"/>
        <v>0</v>
      </c>
      <c r="AX369" s="200">
        <f t="shared" si="2162"/>
        <v>0</v>
      </c>
      <c r="AY369" s="200">
        <f t="shared" si="2131"/>
        <v>0</v>
      </c>
      <c r="AZ369" s="201">
        <f t="shared" si="2132"/>
        <v>0</v>
      </c>
      <c r="BA369" s="164">
        <v>0</v>
      </c>
      <c r="BB369" s="165">
        <v>0</v>
      </c>
      <c r="BC369" s="166">
        <f t="shared" si="2133"/>
        <v>0</v>
      </c>
      <c r="BD369" s="198">
        <v>0</v>
      </c>
      <c r="BE369" s="199">
        <v>0</v>
      </c>
      <c r="BF369" s="166">
        <f t="shared" si="2134"/>
        <v>0</v>
      </c>
      <c r="BG369" s="200">
        <f t="shared" si="2163"/>
        <v>0</v>
      </c>
      <c r="BH369" s="200">
        <f t="shared" si="2135"/>
        <v>0</v>
      </c>
      <c r="BI369" s="201">
        <f t="shared" si="2136"/>
        <v>0</v>
      </c>
      <c r="BJ369" s="164">
        <v>0</v>
      </c>
      <c r="BK369" s="165">
        <v>0</v>
      </c>
      <c r="BL369" s="166">
        <f t="shared" si="2137"/>
        <v>0</v>
      </c>
      <c r="BM369" s="198">
        <v>0</v>
      </c>
      <c r="BN369" s="199">
        <v>0</v>
      </c>
      <c r="BO369" s="166">
        <f t="shared" si="2138"/>
        <v>0</v>
      </c>
      <c r="BP369" s="200">
        <f t="shared" si="2164"/>
        <v>0</v>
      </c>
      <c r="BQ369" s="200">
        <f t="shared" si="2139"/>
        <v>0</v>
      </c>
      <c r="BR369" s="201">
        <f t="shared" si="2140"/>
        <v>0</v>
      </c>
      <c r="BS369" s="164">
        <v>0</v>
      </c>
      <c r="BT369" s="165">
        <v>0</v>
      </c>
      <c r="BU369" s="166">
        <f t="shared" si="2141"/>
        <v>0</v>
      </c>
      <c r="BV369" s="198">
        <v>0</v>
      </c>
      <c r="BW369" s="199">
        <v>0</v>
      </c>
      <c r="BX369" s="166">
        <f t="shared" si="2142"/>
        <v>0</v>
      </c>
      <c r="BY369" s="200">
        <f t="shared" si="2165"/>
        <v>0</v>
      </c>
      <c r="BZ369" s="200">
        <f t="shared" si="2143"/>
        <v>0</v>
      </c>
      <c r="CA369" s="201">
        <f t="shared" si="2144"/>
        <v>0</v>
      </c>
      <c r="CB369" s="164">
        <v>0</v>
      </c>
      <c r="CC369" s="165">
        <v>0</v>
      </c>
      <c r="CD369" s="166">
        <f t="shared" si="2145"/>
        <v>0</v>
      </c>
      <c r="CE369" s="198">
        <v>0</v>
      </c>
      <c r="CF369" s="199">
        <v>0</v>
      </c>
      <c r="CG369" s="166">
        <f t="shared" si="2146"/>
        <v>0</v>
      </c>
      <c r="CH369" s="200">
        <f t="shared" si="2166"/>
        <v>0</v>
      </c>
      <c r="CI369" s="200">
        <f t="shared" si="2147"/>
        <v>0</v>
      </c>
      <c r="CJ369" s="201">
        <f t="shared" si="2148"/>
        <v>0</v>
      </c>
      <c r="CK369" s="164">
        <v>0</v>
      </c>
      <c r="CL369" s="165">
        <v>0</v>
      </c>
      <c r="CM369" s="166">
        <f t="shared" si="2149"/>
        <v>0</v>
      </c>
      <c r="CN369" s="198">
        <v>0</v>
      </c>
      <c r="CO369" s="199">
        <v>0</v>
      </c>
      <c r="CP369" s="166">
        <f t="shared" si="2150"/>
        <v>0</v>
      </c>
      <c r="CQ369" s="200">
        <f t="shared" si="2167"/>
        <v>0</v>
      </c>
      <c r="CR369" s="200">
        <f t="shared" si="2151"/>
        <v>0</v>
      </c>
      <c r="CS369" s="201">
        <f t="shared" si="2152"/>
        <v>0</v>
      </c>
      <c r="CT369" s="211"/>
      <c r="CU369" s="233">
        <f t="shared" si="2168"/>
        <v>0</v>
      </c>
      <c r="CV369" s="234">
        <f t="shared" si="2153"/>
        <v>0</v>
      </c>
      <c r="CW369" s="232"/>
      <c r="CX369" s="235"/>
      <c r="CY369" s="236"/>
    </row>
    <row r="370" spans="1:103" ht="15.75" customHeight="1" thickBot="1">
      <c r="A370" s="139"/>
      <c r="B370" s="186"/>
      <c r="C370" s="187"/>
      <c r="D370" s="183"/>
      <c r="E370" s="183"/>
      <c r="F370" s="183"/>
      <c r="G370" s="184"/>
      <c r="H370" s="183"/>
      <c r="I370" s="183"/>
      <c r="J370" s="183"/>
      <c r="K370" s="183"/>
      <c r="L370" s="791"/>
      <c r="M370" s="183"/>
      <c r="N370" s="183"/>
      <c r="O370" s="183"/>
      <c r="P370" s="183"/>
      <c r="Q370" s="791"/>
      <c r="R370" s="791"/>
      <c r="S370" s="183"/>
      <c r="T370" s="203"/>
      <c r="U370" s="203"/>
      <c r="V370" s="187"/>
      <c r="W370" s="593">
        <f t="shared" si="2068"/>
        <v>0</v>
      </c>
      <c r="X370" s="593">
        <f t="shared" si="2069"/>
        <v>0</v>
      </c>
      <c r="Y370" s="593">
        <f t="shared" si="2070"/>
        <v>0</v>
      </c>
      <c r="Z370" s="183"/>
      <c r="AA370" s="183"/>
      <c r="AB370" s="183"/>
      <c r="AC370" s="183"/>
      <c r="AD370" s="183"/>
      <c r="AE370" s="183"/>
      <c r="AF370" s="203"/>
      <c r="AG370" s="203"/>
      <c r="AH370" s="187"/>
      <c r="AI370" s="183"/>
      <c r="AJ370" s="183"/>
      <c r="AK370" s="183"/>
      <c r="AL370" s="183"/>
      <c r="AM370" s="183"/>
      <c r="AN370" s="183"/>
      <c r="AO370" s="203"/>
      <c r="AP370" s="203"/>
      <c r="AQ370" s="187"/>
      <c r="AR370" s="183"/>
      <c r="AS370" s="183"/>
      <c r="AT370" s="183"/>
      <c r="AU370" s="183"/>
      <c r="AV370" s="183"/>
      <c r="AW370" s="183"/>
      <c r="AX370" s="203"/>
      <c r="AY370" s="203"/>
      <c r="AZ370" s="187"/>
      <c r="BA370" s="183"/>
      <c r="BB370" s="183"/>
      <c r="BC370" s="183"/>
      <c r="BD370" s="183"/>
      <c r="BE370" s="183"/>
      <c r="BF370" s="183"/>
      <c r="BG370" s="203"/>
      <c r="BH370" s="203"/>
      <c r="BI370" s="187"/>
      <c r="BJ370" s="183"/>
      <c r="BK370" s="183"/>
      <c r="BL370" s="183"/>
      <c r="BM370" s="183"/>
      <c r="BN370" s="183"/>
      <c r="BO370" s="183"/>
      <c r="BP370" s="203"/>
      <c r="BQ370" s="203"/>
      <c r="BR370" s="187"/>
      <c r="BS370" s="183"/>
      <c r="BT370" s="183"/>
      <c r="BU370" s="183"/>
      <c r="BV370" s="183"/>
      <c r="BW370" s="183"/>
      <c r="BX370" s="183"/>
      <c r="BY370" s="203"/>
      <c r="BZ370" s="203"/>
      <c r="CA370" s="187"/>
      <c r="CB370" s="183"/>
      <c r="CC370" s="183"/>
      <c r="CD370" s="183"/>
      <c r="CE370" s="183"/>
      <c r="CF370" s="183"/>
      <c r="CG370" s="183"/>
      <c r="CH370" s="203"/>
      <c r="CI370" s="203"/>
      <c r="CJ370" s="187"/>
      <c r="CK370" s="183"/>
      <c r="CL370" s="183"/>
      <c r="CM370" s="183"/>
      <c r="CN370" s="183"/>
      <c r="CO370" s="183"/>
      <c r="CP370" s="183"/>
      <c r="CQ370" s="203"/>
      <c r="CR370" s="203"/>
      <c r="CS370" s="187"/>
      <c r="CT370" s="139"/>
      <c r="CU370" s="183"/>
      <c r="CV370" s="187"/>
      <c r="CW370" s="139"/>
      <c r="CX370" s="242"/>
      <c r="CY370" s="242"/>
    </row>
    <row r="371" spans="1:103" ht="15.75" customHeight="1">
      <c r="A371" s="138"/>
      <c r="B371" s="1065" t="s">
        <v>273</v>
      </c>
      <c r="C371" s="1062" t="s">
        <v>274</v>
      </c>
      <c r="D371" s="1009" t="str">
        <f>AFEstatPref</f>
        <v>Historical</v>
      </c>
      <c r="E371" s="1010"/>
      <c r="F371" s="1011"/>
      <c r="G371" s="1041" t="str">
        <f>AFEstatSlc</f>
        <v>Proposed Original</v>
      </c>
      <c r="H371" s="1015"/>
      <c r="I371" s="1015"/>
      <c r="J371" s="1042"/>
      <c r="K371" s="1020" t="s">
        <v>275</v>
      </c>
      <c r="L371" s="1020"/>
      <c r="M371" s="1039"/>
      <c r="N371" s="1009" t="str">
        <f>AFEstatPref</f>
        <v>Historical</v>
      </c>
      <c r="O371" s="1010"/>
      <c r="P371" s="1011"/>
      <c r="Q371" s="1015" t="str">
        <f>AFEstatSlc</f>
        <v>Proposed Original</v>
      </c>
      <c r="R371" s="1015"/>
      <c r="S371" s="1016"/>
      <c r="T371" s="1019" t="s">
        <v>275</v>
      </c>
      <c r="U371" s="1020"/>
      <c r="V371" s="1021"/>
      <c r="W371" s="593">
        <f t="shared" si="2068"/>
        <v>0</v>
      </c>
      <c r="X371" s="593">
        <f t="shared" si="2069"/>
        <v>0</v>
      </c>
      <c r="Y371" s="593">
        <f t="shared" si="2070"/>
        <v>0</v>
      </c>
      <c r="Z371" s="1009" t="str">
        <f>AFEstatPref</f>
        <v>Historical</v>
      </c>
      <c r="AA371" s="1010"/>
      <c r="AB371" s="1011"/>
      <c r="AC371" s="1015" t="str">
        <f>AFEstatSlc</f>
        <v>Proposed Original</v>
      </c>
      <c r="AD371" s="1015"/>
      <c r="AE371" s="1016"/>
      <c r="AF371" s="1019" t="s">
        <v>275</v>
      </c>
      <c r="AG371" s="1020"/>
      <c r="AH371" s="1021"/>
      <c r="AI371" s="1009" t="str">
        <f>AFEstatPref</f>
        <v>Historical</v>
      </c>
      <c r="AJ371" s="1010"/>
      <c r="AK371" s="1011"/>
      <c r="AL371" s="1015" t="str">
        <f>AFEstatSlc</f>
        <v>Proposed Original</v>
      </c>
      <c r="AM371" s="1015"/>
      <c r="AN371" s="1016"/>
      <c r="AO371" s="1019" t="s">
        <v>275</v>
      </c>
      <c r="AP371" s="1020"/>
      <c r="AQ371" s="1021"/>
      <c r="AR371" s="1009" t="str">
        <f>AFEstatPref</f>
        <v>Historical</v>
      </c>
      <c r="AS371" s="1010"/>
      <c r="AT371" s="1011"/>
      <c r="AU371" s="1015" t="str">
        <f>AFEstatSlc</f>
        <v>Proposed Original</v>
      </c>
      <c r="AV371" s="1015"/>
      <c r="AW371" s="1016"/>
      <c r="AX371" s="1019" t="s">
        <v>275</v>
      </c>
      <c r="AY371" s="1020"/>
      <c r="AZ371" s="1021"/>
      <c r="BA371" s="1009" t="str">
        <f>AFEstatPref</f>
        <v>Historical</v>
      </c>
      <c r="BB371" s="1010"/>
      <c r="BC371" s="1011"/>
      <c r="BD371" s="1015" t="str">
        <f>AFEstatSlc</f>
        <v>Proposed Original</v>
      </c>
      <c r="BE371" s="1015"/>
      <c r="BF371" s="1016"/>
      <c r="BG371" s="1019" t="s">
        <v>275</v>
      </c>
      <c r="BH371" s="1020"/>
      <c r="BI371" s="1021"/>
      <c r="BJ371" s="1009" t="str">
        <f>AFEstatPref</f>
        <v>Historical</v>
      </c>
      <c r="BK371" s="1010"/>
      <c r="BL371" s="1011"/>
      <c r="BM371" s="1015" t="str">
        <f>AFEstatSlc</f>
        <v>Proposed Original</v>
      </c>
      <c r="BN371" s="1015"/>
      <c r="BO371" s="1016"/>
      <c r="BP371" s="1019" t="s">
        <v>275</v>
      </c>
      <c r="BQ371" s="1020"/>
      <c r="BR371" s="1021"/>
      <c r="BS371" s="1009" t="str">
        <f>AFEstatPref</f>
        <v>Historical</v>
      </c>
      <c r="BT371" s="1010"/>
      <c r="BU371" s="1011"/>
      <c r="BV371" s="1015" t="str">
        <f>AFEstatSlc</f>
        <v>Proposed Original</v>
      </c>
      <c r="BW371" s="1015"/>
      <c r="BX371" s="1016"/>
      <c r="BY371" s="1019" t="s">
        <v>275</v>
      </c>
      <c r="BZ371" s="1020"/>
      <c r="CA371" s="1021"/>
      <c r="CB371" s="1009" t="str">
        <f>AFEstatPref</f>
        <v>Historical</v>
      </c>
      <c r="CC371" s="1010"/>
      <c r="CD371" s="1011"/>
      <c r="CE371" s="1015" t="str">
        <f>AFEstatSlc</f>
        <v>Proposed Original</v>
      </c>
      <c r="CF371" s="1015"/>
      <c r="CG371" s="1016"/>
      <c r="CH371" s="1019" t="s">
        <v>275</v>
      </c>
      <c r="CI371" s="1020"/>
      <c r="CJ371" s="1021"/>
      <c r="CK371" s="1009" t="str">
        <f>AFEstatPref</f>
        <v>Historical</v>
      </c>
      <c r="CL371" s="1010"/>
      <c r="CM371" s="1011"/>
      <c r="CN371" s="1015" t="str">
        <f>AFEstatSlc</f>
        <v>Proposed Original</v>
      </c>
      <c r="CO371" s="1015"/>
      <c r="CP371" s="1016"/>
      <c r="CQ371" s="1019" t="s">
        <v>275</v>
      </c>
      <c r="CR371" s="1020"/>
      <c r="CS371" s="1021"/>
      <c r="CT371" s="214"/>
      <c r="CU371" s="1051" t="s">
        <v>276</v>
      </c>
      <c r="CV371" s="1052"/>
      <c r="CW371" s="214"/>
      <c r="CX371" s="1058" t="s">
        <v>277</v>
      </c>
      <c r="CY371" s="1055" t="s">
        <v>278</v>
      </c>
    </row>
    <row r="372" spans="1:103" ht="15.75" customHeight="1" thickBot="1">
      <c r="A372" s="139"/>
      <c r="B372" s="1059"/>
      <c r="C372" s="1063"/>
      <c r="D372" s="1012"/>
      <c r="E372" s="1013"/>
      <c r="F372" s="1014"/>
      <c r="G372" s="1043"/>
      <c r="H372" s="1017"/>
      <c r="I372" s="1017"/>
      <c r="J372" s="1044"/>
      <c r="K372" s="1023"/>
      <c r="L372" s="1023"/>
      <c r="M372" s="1040"/>
      <c r="N372" s="1012"/>
      <c r="O372" s="1013"/>
      <c r="P372" s="1014"/>
      <c r="Q372" s="1017"/>
      <c r="R372" s="1017"/>
      <c r="S372" s="1018"/>
      <c r="T372" s="1022"/>
      <c r="U372" s="1023"/>
      <c r="V372" s="1024"/>
      <c r="W372" s="593">
        <f t="shared" si="2068"/>
        <v>0</v>
      </c>
      <c r="X372" s="593">
        <f t="shared" si="2069"/>
        <v>0</v>
      </c>
      <c r="Y372" s="593">
        <f t="shared" si="2070"/>
        <v>0</v>
      </c>
      <c r="Z372" s="1012"/>
      <c r="AA372" s="1013"/>
      <c r="AB372" s="1014"/>
      <c r="AC372" s="1017"/>
      <c r="AD372" s="1017"/>
      <c r="AE372" s="1018"/>
      <c r="AF372" s="1022"/>
      <c r="AG372" s="1023"/>
      <c r="AH372" s="1024"/>
      <c r="AI372" s="1012"/>
      <c r="AJ372" s="1013"/>
      <c r="AK372" s="1014"/>
      <c r="AL372" s="1017"/>
      <c r="AM372" s="1017"/>
      <c r="AN372" s="1018"/>
      <c r="AO372" s="1022"/>
      <c r="AP372" s="1023"/>
      <c r="AQ372" s="1024"/>
      <c r="AR372" s="1012"/>
      <c r="AS372" s="1013"/>
      <c r="AT372" s="1014"/>
      <c r="AU372" s="1017"/>
      <c r="AV372" s="1017"/>
      <c r="AW372" s="1018"/>
      <c r="AX372" s="1022"/>
      <c r="AY372" s="1023"/>
      <c r="AZ372" s="1024"/>
      <c r="BA372" s="1012"/>
      <c r="BB372" s="1013"/>
      <c r="BC372" s="1014"/>
      <c r="BD372" s="1017"/>
      <c r="BE372" s="1017"/>
      <c r="BF372" s="1018"/>
      <c r="BG372" s="1022"/>
      <c r="BH372" s="1023"/>
      <c r="BI372" s="1024"/>
      <c r="BJ372" s="1012"/>
      <c r="BK372" s="1013"/>
      <c r="BL372" s="1014"/>
      <c r="BM372" s="1017"/>
      <c r="BN372" s="1017"/>
      <c r="BO372" s="1018"/>
      <c r="BP372" s="1022"/>
      <c r="BQ372" s="1023"/>
      <c r="BR372" s="1024"/>
      <c r="BS372" s="1012"/>
      <c r="BT372" s="1013"/>
      <c r="BU372" s="1014"/>
      <c r="BV372" s="1017"/>
      <c r="BW372" s="1017"/>
      <c r="BX372" s="1018"/>
      <c r="BY372" s="1022"/>
      <c r="BZ372" s="1023"/>
      <c r="CA372" s="1024"/>
      <c r="CB372" s="1012"/>
      <c r="CC372" s="1013"/>
      <c r="CD372" s="1014"/>
      <c r="CE372" s="1017"/>
      <c r="CF372" s="1017"/>
      <c r="CG372" s="1018"/>
      <c r="CH372" s="1022"/>
      <c r="CI372" s="1023"/>
      <c r="CJ372" s="1024"/>
      <c r="CK372" s="1012"/>
      <c r="CL372" s="1013"/>
      <c r="CM372" s="1014"/>
      <c r="CN372" s="1017"/>
      <c r="CO372" s="1017"/>
      <c r="CP372" s="1018"/>
      <c r="CQ372" s="1022"/>
      <c r="CR372" s="1023"/>
      <c r="CS372" s="1024"/>
      <c r="CT372" s="139"/>
      <c r="CU372" s="215" t="s">
        <v>279</v>
      </c>
      <c r="CV372" s="216" t="s">
        <v>280</v>
      </c>
      <c r="CW372" s="139"/>
      <c r="CX372" s="1059"/>
      <c r="CY372" s="1056"/>
    </row>
    <row r="373" spans="1:103" ht="15.75" customHeight="1">
      <c r="A373" s="138"/>
      <c r="B373" s="149">
        <v>34</v>
      </c>
      <c r="C373" s="150" t="s">
        <v>318</v>
      </c>
      <c r="D373" s="151" t="s">
        <v>283</v>
      </c>
      <c r="E373" s="152" t="s">
        <v>284</v>
      </c>
      <c r="F373" s="153">
        <f>SUM(F374:F383)</f>
        <v>0</v>
      </c>
      <c r="G373" s="154" t="s">
        <v>285</v>
      </c>
      <c r="H373" s="152" t="s">
        <v>283</v>
      </c>
      <c r="I373" s="152" t="s">
        <v>284</v>
      </c>
      <c r="J373" s="153">
        <f>SUM(J374:J383)</f>
        <v>0</v>
      </c>
      <c r="K373" s="151" t="s">
        <v>283</v>
      </c>
      <c r="L373" s="787" t="s">
        <v>284</v>
      </c>
      <c r="M373" s="153">
        <f>SUM(M374:M383)</f>
        <v>0</v>
      </c>
      <c r="N373" s="151" t="s">
        <v>283</v>
      </c>
      <c r="O373" s="152" t="s">
        <v>284</v>
      </c>
      <c r="P373" s="153">
        <f>SUM(P374:P383)</f>
        <v>0</v>
      </c>
      <c r="Q373" s="787" t="s">
        <v>283</v>
      </c>
      <c r="R373" s="787" t="s">
        <v>284</v>
      </c>
      <c r="S373" s="153">
        <f>SUM(S374:S383)</f>
        <v>0</v>
      </c>
      <c r="T373" s="204" t="s">
        <v>283</v>
      </c>
      <c r="U373" s="205" t="s">
        <v>284</v>
      </c>
      <c r="V373" s="153">
        <f>SUM(V374:V383)</f>
        <v>0</v>
      </c>
      <c r="W373" s="593">
        <f t="shared" si="2068"/>
        <v>0</v>
      </c>
      <c r="X373" s="593">
        <f t="shared" si="2069"/>
        <v>0</v>
      </c>
      <c r="Y373" s="593">
        <f t="shared" si="2070"/>
        <v>0</v>
      </c>
      <c r="Z373" s="151" t="s">
        <v>283</v>
      </c>
      <c r="AA373" s="152" t="s">
        <v>284</v>
      </c>
      <c r="AB373" s="153">
        <f>SUM(AB374:AB383)</f>
        <v>0</v>
      </c>
      <c r="AC373" s="152" t="s">
        <v>283</v>
      </c>
      <c r="AD373" s="152" t="s">
        <v>284</v>
      </c>
      <c r="AE373" s="153">
        <f>SUM(AE374:AE383)</f>
        <v>0</v>
      </c>
      <c r="AF373" s="204" t="s">
        <v>283</v>
      </c>
      <c r="AG373" s="205" t="s">
        <v>284</v>
      </c>
      <c r="AH373" s="153">
        <f>SUM(AH374:AH383)</f>
        <v>0</v>
      </c>
      <c r="AI373" s="151" t="s">
        <v>283</v>
      </c>
      <c r="AJ373" s="152" t="s">
        <v>284</v>
      </c>
      <c r="AK373" s="153">
        <f>SUM(AK374:AK383)</f>
        <v>0</v>
      </c>
      <c r="AL373" s="152" t="s">
        <v>283</v>
      </c>
      <c r="AM373" s="152" t="s">
        <v>284</v>
      </c>
      <c r="AN373" s="153">
        <f>SUM(AN374:AN383)</f>
        <v>0</v>
      </c>
      <c r="AO373" s="204" t="s">
        <v>283</v>
      </c>
      <c r="AP373" s="205" t="s">
        <v>284</v>
      </c>
      <c r="AQ373" s="153">
        <f>SUM(AQ374:AQ383)</f>
        <v>0</v>
      </c>
      <c r="AR373" s="151" t="s">
        <v>283</v>
      </c>
      <c r="AS373" s="152" t="s">
        <v>284</v>
      </c>
      <c r="AT373" s="153">
        <f>SUM(AT374:AT383)</f>
        <v>0</v>
      </c>
      <c r="AU373" s="152" t="s">
        <v>283</v>
      </c>
      <c r="AV373" s="152" t="s">
        <v>284</v>
      </c>
      <c r="AW373" s="153">
        <f>SUM(AW374:AW383)</f>
        <v>0</v>
      </c>
      <c r="AX373" s="204" t="s">
        <v>283</v>
      </c>
      <c r="AY373" s="205" t="s">
        <v>284</v>
      </c>
      <c r="AZ373" s="153">
        <f>SUM(AZ374:AZ383)</f>
        <v>0</v>
      </c>
      <c r="BA373" s="151" t="s">
        <v>283</v>
      </c>
      <c r="BB373" s="152" t="s">
        <v>284</v>
      </c>
      <c r="BC373" s="153">
        <f>SUM(BC374:BC383)</f>
        <v>0</v>
      </c>
      <c r="BD373" s="152" t="s">
        <v>283</v>
      </c>
      <c r="BE373" s="152" t="s">
        <v>284</v>
      </c>
      <c r="BF373" s="153">
        <f>SUM(BF374:BF383)</f>
        <v>0</v>
      </c>
      <c r="BG373" s="204" t="s">
        <v>283</v>
      </c>
      <c r="BH373" s="205" t="s">
        <v>284</v>
      </c>
      <c r="BI373" s="153">
        <f>SUM(BI374:BI383)</f>
        <v>0</v>
      </c>
      <c r="BJ373" s="151" t="s">
        <v>283</v>
      </c>
      <c r="BK373" s="152" t="s">
        <v>284</v>
      </c>
      <c r="BL373" s="153">
        <f>SUM(BL374:BL383)</f>
        <v>0</v>
      </c>
      <c r="BM373" s="152" t="s">
        <v>283</v>
      </c>
      <c r="BN373" s="152" t="s">
        <v>284</v>
      </c>
      <c r="BO373" s="153">
        <f>SUM(BO374:BO383)</f>
        <v>0</v>
      </c>
      <c r="BP373" s="204" t="s">
        <v>283</v>
      </c>
      <c r="BQ373" s="205" t="s">
        <v>284</v>
      </c>
      <c r="BR373" s="153">
        <f>SUM(BR374:BR383)</f>
        <v>0</v>
      </c>
      <c r="BS373" s="151" t="s">
        <v>283</v>
      </c>
      <c r="BT373" s="152" t="s">
        <v>284</v>
      </c>
      <c r="BU373" s="153">
        <f>SUM(BU374:BU383)</f>
        <v>0</v>
      </c>
      <c r="BV373" s="152" t="s">
        <v>283</v>
      </c>
      <c r="BW373" s="152" t="s">
        <v>284</v>
      </c>
      <c r="BX373" s="153">
        <f>SUM(BX374:BX383)</f>
        <v>0</v>
      </c>
      <c r="BY373" s="204" t="s">
        <v>283</v>
      </c>
      <c r="BZ373" s="205" t="s">
        <v>284</v>
      </c>
      <c r="CA373" s="153">
        <f>SUM(CA374:CA383)</f>
        <v>0</v>
      </c>
      <c r="CB373" s="151" t="s">
        <v>283</v>
      </c>
      <c r="CC373" s="152" t="s">
        <v>284</v>
      </c>
      <c r="CD373" s="153">
        <f>SUM(CD374:CD383)</f>
        <v>0</v>
      </c>
      <c r="CE373" s="152" t="s">
        <v>283</v>
      </c>
      <c r="CF373" s="152" t="s">
        <v>284</v>
      </c>
      <c r="CG373" s="153">
        <f>SUM(CG374:CG383)</f>
        <v>0</v>
      </c>
      <c r="CH373" s="204" t="s">
        <v>283</v>
      </c>
      <c r="CI373" s="205" t="s">
        <v>284</v>
      </c>
      <c r="CJ373" s="153">
        <f>SUM(CJ374:CJ383)</f>
        <v>0</v>
      </c>
      <c r="CK373" s="151" t="s">
        <v>283</v>
      </c>
      <c r="CL373" s="152" t="s">
        <v>284</v>
      </c>
      <c r="CM373" s="153">
        <f>SUM(CM374:CM383)</f>
        <v>0</v>
      </c>
      <c r="CN373" s="152" t="s">
        <v>283</v>
      </c>
      <c r="CO373" s="152" t="s">
        <v>284</v>
      </c>
      <c r="CP373" s="153">
        <f>SUM(CP374:CP383)</f>
        <v>0</v>
      </c>
      <c r="CQ373" s="204" t="s">
        <v>283</v>
      </c>
      <c r="CR373" s="205" t="s">
        <v>284</v>
      </c>
      <c r="CS373" s="153">
        <f>SUM(CS374:CS383)</f>
        <v>0</v>
      </c>
      <c r="CT373" s="196"/>
      <c r="CU373" s="221"/>
      <c r="CV373" s="243"/>
      <c r="CW373" s="196"/>
      <c r="CX373" s="244"/>
      <c r="CY373" s="245"/>
    </row>
    <row r="374" spans="1:103" ht="15.75" customHeight="1">
      <c r="A374" s="185"/>
      <c r="B374" s="156"/>
      <c r="C374" s="185"/>
      <c r="D374" s="158">
        <f t="shared" ref="D374" si="2169">N374+Z374+AI374+AR374+BS374</f>
        <v>0</v>
      </c>
      <c r="E374" s="159">
        <f t="shared" ref="E374" si="2170">IFERROR(F374/D374,)</f>
        <v>0</v>
      </c>
      <c r="F374" s="160">
        <f t="shared" ref="F374" si="2171">P374+AB374+AK374+AT374+BU374</f>
        <v>0</v>
      </c>
      <c r="G374" s="161"/>
      <c r="H374" s="159">
        <f t="shared" ref="H374" si="2172">Q374+AC374+AL374+AU374+BV374</f>
        <v>0</v>
      </c>
      <c r="I374" s="159">
        <f t="shared" ref="I374" si="2173">IFERROR(J374/H374,)</f>
        <v>0</v>
      </c>
      <c r="J374" s="160">
        <f t="shared" ref="J374" si="2174">S374+AE374+AN374+AW374+BX374</f>
        <v>0</v>
      </c>
      <c r="K374" s="159">
        <f t="shared" ref="K374" si="2175">T374+AF374+AO374+AX374+BY374</f>
        <v>0</v>
      </c>
      <c r="L374" s="291">
        <f t="shared" ref="L374" si="2176">IFERROR(M374/K374,)</f>
        <v>0</v>
      </c>
      <c r="M374" s="160">
        <f t="shared" ref="M374" si="2177">V374+AH374+AQ374+AZ374+CA374</f>
        <v>0</v>
      </c>
      <c r="N374" s="159">
        <v>0</v>
      </c>
      <c r="O374" s="159"/>
      <c r="P374" s="160">
        <f t="shared" ref="P374" si="2178">N374*O374</f>
        <v>0</v>
      </c>
      <c r="Q374" s="291">
        <v>0</v>
      </c>
      <c r="R374" s="291">
        <v>0</v>
      </c>
      <c r="S374" s="160">
        <f t="shared" ref="S374:S383" si="2179">Q374*R374</f>
        <v>0</v>
      </c>
      <c r="T374" s="159">
        <f t="shared" ref="T374" si="2180">Q374</f>
        <v>0</v>
      </c>
      <c r="U374" s="159">
        <f t="shared" ref="U374" si="2181">R374</f>
        <v>0</v>
      </c>
      <c r="V374" s="160">
        <f t="shared" ref="V374" si="2182">T374*U374</f>
        <v>0</v>
      </c>
      <c r="W374" s="593">
        <f t="shared" ref="W374" si="2183">IFERROR(T374-Q374,0)</f>
        <v>0</v>
      </c>
      <c r="X374" s="593">
        <f t="shared" ref="X374" si="2184">IFERROR(U374-R374,0)</f>
        <v>0</v>
      </c>
      <c r="Y374" s="593">
        <f t="shared" ref="Y374" si="2185">IFERROR(V374-S374,0)</f>
        <v>0</v>
      </c>
      <c r="Z374" s="159">
        <v>0</v>
      </c>
      <c r="AA374" s="159">
        <v>0</v>
      </c>
      <c r="AB374" s="160">
        <f t="shared" ref="AB374" si="2186">Z374*AA374</f>
        <v>0</v>
      </c>
      <c r="AC374" s="159">
        <v>0</v>
      </c>
      <c r="AD374" s="159">
        <v>0</v>
      </c>
      <c r="AE374" s="160">
        <f t="shared" ref="AE374" si="2187">AC374*AD374</f>
        <v>0</v>
      </c>
      <c r="AF374" s="159">
        <f t="shared" ref="AF374" si="2188">AC374</f>
        <v>0</v>
      </c>
      <c r="AG374" s="159">
        <f t="shared" ref="AG374:AG383" si="2189">U374</f>
        <v>0</v>
      </c>
      <c r="AH374" s="160">
        <f t="shared" ref="AH374" si="2190">AF374*AG374</f>
        <v>0</v>
      </c>
      <c r="AI374" s="159">
        <v>0</v>
      </c>
      <c r="AJ374" s="159">
        <v>0</v>
      </c>
      <c r="AK374" s="160">
        <f t="shared" ref="AK374" si="2191">AI374*AJ374</f>
        <v>0</v>
      </c>
      <c r="AL374" s="159">
        <v>0</v>
      </c>
      <c r="AM374" s="159">
        <v>0</v>
      </c>
      <c r="AN374" s="160">
        <f t="shared" ref="AN374" si="2192">AL374*AM374</f>
        <v>0</v>
      </c>
      <c r="AO374" s="159">
        <f t="shared" ref="AO374" si="2193">AL374</f>
        <v>0</v>
      </c>
      <c r="AP374" s="159">
        <f t="shared" ref="AP374:AP383" si="2194">AG374</f>
        <v>0</v>
      </c>
      <c r="AQ374" s="160">
        <f t="shared" ref="AQ374" si="2195">AO374*AP374</f>
        <v>0</v>
      </c>
      <c r="AR374" s="159">
        <v>0</v>
      </c>
      <c r="AS374" s="159">
        <v>0</v>
      </c>
      <c r="AT374" s="160">
        <f t="shared" ref="AT374" si="2196">AR374*AS374</f>
        <v>0</v>
      </c>
      <c r="AU374" s="159">
        <v>0</v>
      </c>
      <c r="AV374" s="159">
        <v>0</v>
      </c>
      <c r="AW374" s="160">
        <f t="shared" ref="AW374" si="2197">AU374*AV374</f>
        <v>0</v>
      </c>
      <c r="AX374" s="159">
        <f t="shared" ref="AX374" si="2198">AU374</f>
        <v>0</v>
      </c>
      <c r="AY374" s="159">
        <f t="shared" ref="AY374:AY383" si="2199">AP374</f>
        <v>0</v>
      </c>
      <c r="AZ374" s="160">
        <f t="shared" ref="AZ374" si="2200">AX374*AY374</f>
        <v>0</v>
      </c>
      <c r="BA374" s="159">
        <v>0</v>
      </c>
      <c r="BB374" s="159">
        <v>0</v>
      </c>
      <c r="BC374" s="160">
        <f t="shared" ref="BC374:BC383" si="2201">BA374*BB374</f>
        <v>0</v>
      </c>
      <c r="BD374" s="159">
        <v>0</v>
      </c>
      <c r="BE374" s="159">
        <v>0</v>
      </c>
      <c r="BF374" s="160">
        <f t="shared" ref="BF374:BF383" si="2202">BD374*BE374</f>
        <v>0</v>
      </c>
      <c r="BG374" s="159">
        <f t="shared" ref="BG374:BG383" si="2203">BD374</f>
        <v>0</v>
      </c>
      <c r="BH374" s="159">
        <f t="shared" ref="BH374:BH383" si="2204">BE374</f>
        <v>0</v>
      </c>
      <c r="BI374" s="160">
        <f t="shared" ref="BI374:BI383" si="2205">BG374*BH374</f>
        <v>0</v>
      </c>
      <c r="BJ374" s="159">
        <v>0</v>
      </c>
      <c r="BK374" s="159">
        <v>0</v>
      </c>
      <c r="BL374" s="160">
        <f t="shared" ref="BL374:BL383" si="2206">BJ374*BK374</f>
        <v>0</v>
      </c>
      <c r="BM374" s="159">
        <v>0</v>
      </c>
      <c r="BN374" s="159">
        <v>0</v>
      </c>
      <c r="BO374" s="160">
        <f t="shared" ref="BO374:BO383" si="2207">BM374*BN374</f>
        <v>0</v>
      </c>
      <c r="BP374" s="159">
        <f t="shared" ref="BP374:BP383" si="2208">BM374</f>
        <v>0</v>
      </c>
      <c r="BQ374" s="159">
        <f t="shared" ref="BQ374:BQ383" si="2209">BH374</f>
        <v>0</v>
      </c>
      <c r="BR374" s="160">
        <f t="shared" ref="BR374:BR383" si="2210">BP374*BQ374</f>
        <v>0</v>
      </c>
      <c r="BS374" s="159">
        <v>0</v>
      </c>
      <c r="BT374" s="159">
        <v>0</v>
      </c>
      <c r="BU374" s="160">
        <f t="shared" ref="BU374" si="2211">BS374*BT374</f>
        <v>0</v>
      </c>
      <c r="BV374" s="159">
        <v>0</v>
      </c>
      <c r="BW374" s="159">
        <v>0</v>
      </c>
      <c r="BX374" s="160">
        <f t="shared" ref="BX374" si="2212">BV374*BW374</f>
        <v>0</v>
      </c>
      <c r="BY374" s="159">
        <f t="shared" ref="BY374" si="2213">BV374</f>
        <v>0</v>
      </c>
      <c r="BZ374" s="159">
        <f t="shared" ref="BZ374" si="2214">BW374</f>
        <v>0</v>
      </c>
      <c r="CA374" s="160">
        <f t="shared" ref="CA374" si="2215">BY374*BZ374</f>
        <v>0</v>
      </c>
      <c r="CB374" s="159">
        <v>0</v>
      </c>
      <c r="CC374" s="159">
        <v>0</v>
      </c>
      <c r="CD374" s="160">
        <f t="shared" ref="CD374:CD383" si="2216">CB374*CC374</f>
        <v>0</v>
      </c>
      <c r="CE374" s="159">
        <v>0</v>
      </c>
      <c r="CF374" s="159">
        <v>0</v>
      </c>
      <c r="CG374" s="160">
        <f t="shared" ref="CG374:CG383" si="2217">CE374*CF374</f>
        <v>0</v>
      </c>
      <c r="CH374" s="159">
        <f t="shared" ref="CH374:CH383" si="2218">CE374</f>
        <v>0</v>
      </c>
      <c r="CI374" s="159">
        <f t="shared" ref="CI374:CI383" si="2219">CF374</f>
        <v>0</v>
      </c>
      <c r="CJ374" s="160">
        <f t="shared" ref="CJ374:CJ383" si="2220">CH374*CI374</f>
        <v>0</v>
      </c>
      <c r="CK374" s="159">
        <v>0</v>
      </c>
      <c r="CL374" s="159">
        <v>0</v>
      </c>
      <c r="CM374" s="160">
        <f t="shared" ref="CM374:CM383" si="2221">CK374*CL374</f>
        <v>0</v>
      </c>
      <c r="CN374" s="159">
        <v>0</v>
      </c>
      <c r="CO374" s="159">
        <v>0</v>
      </c>
      <c r="CP374" s="160">
        <f t="shared" ref="CP374:CP383" si="2222">CN374*CO374</f>
        <v>0</v>
      </c>
      <c r="CQ374" s="159">
        <f t="shared" ref="CQ374:CQ383" si="2223">CN374</f>
        <v>0</v>
      </c>
      <c r="CR374" s="159">
        <f t="shared" ref="CR374:CR383" si="2224">CO374</f>
        <v>0</v>
      </c>
      <c r="CS374" s="160">
        <f t="shared" ref="CS374:CS383" si="2225">CQ374*CR374</f>
        <v>0</v>
      </c>
      <c r="CT374" s="230"/>
      <c r="CU374" s="226">
        <f t="shared" ref="CU374" si="2226">K374-H374</f>
        <v>0</v>
      </c>
      <c r="CV374" s="227">
        <f t="shared" ref="CV374" si="2227">L374-I374</f>
        <v>0</v>
      </c>
      <c r="CW374" s="230"/>
      <c r="CX374" s="228"/>
      <c r="CY374" s="229"/>
    </row>
    <row r="375" spans="1:103" ht="15.75" hidden="1" customHeight="1">
      <c r="A375" s="185"/>
      <c r="B375" s="156"/>
      <c r="C375" s="185"/>
      <c r="D375" s="158">
        <f t="shared" ref="D375:D383" si="2228">N375+Z375+AI375+AR375+BS375</f>
        <v>1</v>
      </c>
      <c r="E375" s="159">
        <f t="shared" ref="E375:E383" si="2229">IFERROR(F375/D375,)</f>
        <v>0</v>
      </c>
      <c r="F375" s="160">
        <f t="shared" ref="F375:F383" si="2230">P375+AB375+AK375+AT375+BU375</f>
        <v>0</v>
      </c>
      <c r="G375" s="161"/>
      <c r="H375" s="159">
        <f t="shared" ref="H375:H383" si="2231">Q375+AC375+AL375+AU375+BV375</f>
        <v>0</v>
      </c>
      <c r="I375" s="159">
        <f t="shared" ref="I375:I383" si="2232">IFERROR(J375/H375,)</f>
        <v>0</v>
      </c>
      <c r="J375" s="160">
        <f t="shared" ref="J375:J383" si="2233">S375+AE375+AN375+AW375+BX375</f>
        <v>0</v>
      </c>
      <c r="K375" s="159">
        <f t="shared" ref="K375:K383" si="2234">T375+AF375+AO375+AX375+BY375</f>
        <v>0</v>
      </c>
      <c r="L375" s="291">
        <f t="shared" ref="L375:L383" si="2235">IFERROR(M375/K375,)</f>
        <v>0</v>
      </c>
      <c r="M375" s="160">
        <f t="shared" ref="M375:M383" si="2236">V375+AH375+AQ375+AZ375+CA375</f>
        <v>0</v>
      </c>
      <c r="N375" s="159">
        <v>1</v>
      </c>
      <c r="O375" s="159"/>
      <c r="P375" s="160">
        <f t="shared" ref="P375:P383" si="2237">N375*O375</f>
        <v>0</v>
      </c>
      <c r="Q375" s="291">
        <v>0</v>
      </c>
      <c r="R375" s="291">
        <v>0</v>
      </c>
      <c r="S375" s="160">
        <f t="shared" si="2179"/>
        <v>0</v>
      </c>
      <c r="T375" s="159">
        <f t="shared" ref="T375:T383" si="2238">Q375</f>
        <v>0</v>
      </c>
      <c r="U375" s="159">
        <f t="shared" ref="U375:U383" si="2239">R375</f>
        <v>0</v>
      </c>
      <c r="V375" s="160">
        <f t="shared" ref="V375:V383" si="2240">T375*U375</f>
        <v>0</v>
      </c>
      <c r="W375" s="593">
        <f t="shared" si="2068"/>
        <v>0</v>
      </c>
      <c r="X375" s="593">
        <f t="shared" si="2069"/>
        <v>0</v>
      </c>
      <c r="Y375" s="593">
        <f t="shared" si="2070"/>
        <v>0</v>
      </c>
      <c r="Z375" s="159">
        <v>0</v>
      </c>
      <c r="AA375" s="159">
        <v>0</v>
      </c>
      <c r="AB375" s="160">
        <f t="shared" ref="AB375:AB383" si="2241">Z375*AA375</f>
        <v>0</v>
      </c>
      <c r="AC375" s="159">
        <v>0</v>
      </c>
      <c r="AD375" s="159">
        <v>0</v>
      </c>
      <c r="AE375" s="160">
        <f t="shared" ref="AE375:AE383" si="2242">AC375*AD375</f>
        <v>0</v>
      </c>
      <c r="AF375" s="159">
        <f t="shared" ref="AF375:AF383" si="2243">AC375</f>
        <v>0</v>
      </c>
      <c r="AG375" s="159">
        <f t="shared" si="2189"/>
        <v>0</v>
      </c>
      <c r="AH375" s="160">
        <f t="shared" ref="AH375:AH383" si="2244">AF375*AG375</f>
        <v>0</v>
      </c>
      <c r="AI375" s="159">
        <v>0</v>
      </c>
      <c r="AJ375" s="159">
        <v>0</v>
      </c>
      <c r="AK375" s="160">
        <f t="shared" ref="AK375:AK383" si="2245">AI375*AJ375</f>
        <v>0</v>
      </c>
      <c r="AL375" s="159">
        <v>0</v>
      </c>
      <c r="AM375" s="159">
        <v>0</v>
      </c>
      <c r="AN375" s="160">
        <f t="shared" ref="AN375:AN383" si="2246">AL375*AM375</f>
        <v>0</v>
      </c>
      <c r="AO375" s="159">
        <f t="shared" ref="AO375:AO383" si="2247">AL375</f>
        <v>0</v>
      </c>
      <c r="AP375" s="159">
        <f t="shared" si="2194"/>
        <v>0</v>
      </c>
      <c r="AQ375" s="160">
        <f t="shared" ref="AQ375:AQ383" si="2248">AO375*AP375</f>
        <v>0</v>
      </c>
      <c r="AR375" s="159">
        <v>0</v>
      </c>
      <c r="AS375" s="159">
        <v>0</v>
      </c>
      <c r="AT375" s="160">
        <f t="shared" ref="AT375:AT383" si="2249">AR375*AS375</f>
        <v>0</v>
      </c>
      <c r="AU375" s="159">
        <v>0</v>
      </c>
      <c r="AV375" s="159">
        <v>0</v>
      </c>
      <c r="AW375" s="160">
        <f t="shared" ref="AW375:AW383" si="2250">AU375*AV375</f>
        <v>0</v>
      </c>
      <c r="AX375" s="159">
        <f t="shared" ref="AX375:AX383" si="2251">AU375</f>
        <v>0</v>
      </c>
      <c r="AY375" s="159">
        <f t="shared" si="2199"/>
        <v>0</v>
      </c>
      <c r="AZ375" s="160">
        <f t="shared" ref="AZ375:AZ383" si="2252">AX375*AY375</f>
        <v>0</v>
      </c>
      <c r="BA375" s="159">
        <v>0</v>
      </c>
      <c r="BB375" s="159">
        <v>0</v>
      </c>
      <c r="BC375" s="160">
        <f t="shared" si="2201"/>
        <v>0</v>
      </c>
      <c r="BD375" s="159">
        <v>0</v>
      </c>
      <c r="BE375" s="159">
        <v>0</v>
      </c>
      <c r="BF375" s="160">
        <f t="shared" si="2202"/>
        <v>0</v>
      </c>
      <c r="BG375" s="159">
        <f t="shared" si="2203"/>
        <v>0</v>
      </c>
      <c r="BH375" s="159">
        <f t="shared" si="2204"/>
        <v>0</v>
      </c>
      <c r="BI375" s="160">
        <f t="shared" si="2205"/>
        <v>0</v>
      </c>
      <c r="BJ375" s="159">
        <v>0</v>
      </c>
      <c r="BK375" s="159">
        <v>0</v>
      </c>
      <c r="BL375" s="160">
        <f t="shared" si="2206"/>
        <v>0</v>
      </c>
      <c r="BM375" s="159">
        <v>0</v>
      </c>
      <c r="BN375" s="159">
        <v>0</v>
      </c>
      <c r="BO375" s="160">
        <f t="shared" si="2207"/>
        <v>0</v>
      </c>
      <c r="BP375" s="159">
        <f t="shared" si="2208"/>
        <v>0</v>
      </c>
      <c r="BQ375" s="159">
        <f t="shared" si="2209"/>
        <v>0</v>
      </c>
      <c r="BR375" s="160">
        <f t="shared" si="2210"/>
        <v>0</v>
      </c>
      <c r="BS375" s="159">
        <v>0</v>
      </c>
      <c r="BT375" s="159">
        <v>0</v>
      </c>
      <c r="BU375" s="160">
        <f t="shared" ref="BU375:BU383" si="2253">BS375*BT375</f>
        <v>0</v>
      </c>
      <c r="BV375" s="159">
        <v>0</v>
      </c>
      <c r="BW375" s="159">
        <v>0</v>
      </c>
      <c r="BX375" s="160">
        <f t="shared" ref="BX375:BX383" si="2254">BV375*BW375</f>
        <v>0</v>
      </c>
      <c r="BY375" s="159">
        <f t="shared" ref="BY375:BY383" si="2255">BV375</f>
        <v>0</v>
      </c>
      <c r="BZ375" s="159">
        <f t="shared" ref="BZ375:BZ383" si="2256">BW375</f>
        <v>0</v>
      </c>
      <c r="CA375" s="160">
        <f t="shared" ref="CA375:CA383" si="2257">BY375*BZ375</f>
        <v>0</v>
      </c>
      <c r="CB375" s="159">
        <v>0</v>
      </c>
      <c r="CC375" s="159">
        <v>0</v>
      </c>
      <c r="CD375" s="160">
        <f t="shared" si="2216"/>
        <v>0</v>
      </c>
      <c r="CE375" s="159">
        <v>0</v>
      </c>
      <c r="CF375" s="159">
        <v>0</v>
      </c>
      <c r="CG375" s="160">
        <f t="shared" si="2217"/>
        <v>0</v>
      </c>
      <c r="CH375" s="159">
        <f t="shared" si="2218"/>
        <v>0</v>
      </c>
      <c r="CI375" s="159">
        <f t="shared" si="2219"/>
        <v>0</v>
      </c>
      <c r="CJ375" s="160">
        <f t="shared" si="2220"/>
        <v>0</v>
      </c>
      <c r="CK375" s="159">
        <v>0</v>
      </c>
      <c r="CL375" s="159">
        <v>0</v>
      </c>
      <c r="CM375" s="160">
        <f t="shared" si="2221"/>
        <v>0</v>
      </c>
      <c r="CN375" s="159">
        <v>0</v>
      </c>
      <c r="CO375" s="159">
        <v>0</v>
      </c>
      <c r="CP375" s="160">
        <f t="shared" si="2222"/>
        <v>0</v>
      </c>
      <c r="CQ375" s="159">
        <f t="shared" si="2223"/>
        <v>0</v>
      </c>
      <c r="CR375" s="159">
        <f t="shared" si="2224"/>
        <v>0</v>
      </c>
      <c r="CS375" s="160">
        <f t="shared" si="2225"/>
        <v>0</v>
      </c>
      <c r="CT375" s="230"/>
      <c r="CU375" s="226">
        <f t="shared" ref="CU375:CU383" si="2258">K375-H375</f>
        <v>0</v>
      </c>
      <c r="CV375" s="227">
        <f t="shared" ref="CV375:CV383" si="2259">L375-I375</f>
        <v>0</v>
      </c>
      <c r="CW375" s="230"/>
      <c r="CX375" s="228"/>
      <c r="CY375" s="229"/>
    </row>
    <row r="376" spans="1:103" ht="15.75" hidden="1" customHeight="1">
      <c r="A376" s="185"/>
      <c r="B376" s="156"/>
      <c r="C376" s="185"/>
      <c r="D376" s="158">
        <f t="shared" si="2228"/>
        <v>1</v>
      </c>
      <c r="E376" s="159">
        <f t="shared" si="2229"/>
        <v>0</v>
      </c>
      <c r="F376" s="160">
        <f t="shared" si="2230"/>
        <v>0</v>
      </c>
      <c r="G376" s="161"/>
      <c r="H376" s="159">
        <f t="shared" si="2231"/>
        <v>0</v>
      </c>
      <c r="I376" s="159">
        <f t="shared" si="2232"/>
        <v>0</v>
      </c>
      <c r="J376" s="160">
        <f t="shared" si="2233"/>
        <v>0</v>
      </c>
      <c r="K376" s="159">
        <f t="shared" si="2234"/>
        <v>0</v>
      </c>
      <c r="L376" s="291">
        <f t="shared" si="2235"/>
        <v>0</v>
      </c>
      <c r="M376" s="160">
        <f t="shared" si="2236"/>
        <v>0</v>
      </c>
      <c r="N376" s="159">
        <v>1</v>
      </c>
      <c r="O376" s="159"/>
      <c r="P376" s="160">
        <f t="shared" si="2237"/>
        <v>0</v>
      </c>
      <c r="Q376" s="291">
        <v>0</v>
      </c>
      <c r="R376" s="291">
        <v>0</v>
      </c>
      <c r="S376" s="160">
        <f t="shared" si="2179"/>
        <v>0</v>
      </c>
      <c r="T376" s="159">
        <f t="shared" si="2238"/>
        <v>0</v>
      </c>
      <c r="U376" s="159">
        <f t="shared" si="2239"/>
        <v>0</v>
      </c>
      <c r="V376" s="160">
        <f t="shared" si="2240"/>
        <v>0</v>
      </c>
      <c r="W376" s="593">
        <f t="shared" si="2068"/>
        <v>0</v>
      </c>
      <c r="X376" s="593">
        <f t="shared" si="2069"/>
        <v>0</v>
      </c>
      <c r="Y376" s="593">
        <f t="shared" si="2070"/>
        <v>0</v>
      </c>
      <c r="Z376" s="159">
        <v>0</v>
      </c>
      <c r="AA376" s="159">
        <v>0</v>
      </c>
      <c r="AB376" s="160">
        <f t="shared" si="2241"/>
        <v>0</v>
      </c>
      <c r="AC376" s="159">
        <v>0</v>
      </c>
      <c r="AD376" s="159">
        <v>0</v>
      </c>
      <c r="AE376" s="160">
        <f t="shared" si="2242"/>
        <v>0</v>
      </c>
      <c r="AF376" s="159">
        <f t="shared" si="2243"/>
        <v>0</v>
      </c>
      <c r="AG376" s="159">
        <f t="shared" si="2189"/>
        <v>0</v>
      </c>
      <c r="AH376" s="160">
        <f t="shared" si="2244"/>
        <v>0</v>
      </c>
      <c r="AI376" s="159">
        <v>0</v>
      </c>
      <c r="AJ376" s="159">
        <v>0</v>
      </c>
      <c r="AK376" s="160">
        <f t="shared" si="2245"/>
        <v>0</v>
      </c>
      <c r="AL376" s="159">
        <v>0</v>
      </c>
      <c r="AM376" s="159">
        <v>0</v>
      </c>
      <c r="AN376" s="160">
        <f t="shared" si="2246"/>
        <v>0</v>
      </c>
      <c r="AO376" s="159">
        <f t="shared" si="2247"/>
        <v>0</v>
      </c>
      <c r="AP376" s="159">
        <f t="shared" si="2194"/>
        <v>0</v>
      </c>
      <c r="AQ376" s="160">
        <f t="shared" si="2248"/>
        <v>0</v>
      </c>
      <c r="AR376" s="159">
        <v>0</v>
      </c>
      <c r="AS376" s="159">
        <v>0</v>
      </c>
      <c r="AT376" s="160">
        <f t="shared" si="2249"/>
        <v>0</v>
      </c>
      <c r="AU376" s="159">
        <v>0</v>
      </c>
      <c r="AV376" s="159">
        <v>0</v>
      </c>
      <c r="AW376" s="160">
        <f t="shared" si="2250"/>
        <v>0</v>
      </c>
      <c r="AX376" s="159">
        <f t="shared" si="2251"/>
        <v>0</v>
      </c>
      <c r="AY376" s="159">
        <f t="shared" si="2199"/>
        <v>0</v>
      </c>
      <c r="AZ376" s="160">
        <f t="shared" si="2252"/>
        <v>0</v>
      </c>
      <c r="BA376" s="159">
        <v>0</v>
      </c>
      <c r="BB376" s="159">
        <v>0</v>
      </c>
      <c r="BC376" s="160">
        <f t="shared" si="2201"/>
        <v>0</v>
      </c>
      <c r="BD376" s="159">
        <v>0</v>
      </c>
      <c r="BE376" s="159">
        <v>0</v>
      </c>
      <c r="BF376" s="160">
        <f t="shared" si="2202"/>
        <v>0</v>
      </c>
      <c r="BG376" s="159">
        <f t="shared" si="2203"/>
        <v>0</v>
      </c>
      <c r="BH376" s="159">
        <f t="shared" si="2204"/>
        <v>0</v>
      </c>
      <c r="BI376" s="160">
        <f t="shared" si="2205"/>
        <v>0</v>
      </c>
      <c r="BJ376" s="159">
        <v>0</v>
      </c>
      <c r="BK376" s="159">
        <v>0</v>
      </c>
      <c r="BL376" s="160">
        <f t="shared" si="2206"/>
        <v>0</v>
      </c>
      <c r="BM376" s="159">
        <v>0</v>
      </c>
      <c r="BN376" s="159">
        <v>0</v>
      </c>
      <c r="BO376" s="160">
        <f t="shared" si="2207"/>
        <v>0</v>
      </c>
      <c r="BP376" s="159">
        <f t="shared" si="2208"/>
        <v>0</v>
      </c>
      <c r="BQ376" s="159">
        <f t="shared" si="2209"/>
        <v>0</v>
      </c>
      <c r="BR376" s="160">
        <f t="shared" si="2210"/>
        <v>0</v>
      </c>
      <c r="BS376" s="159">
        <v>0</v>
      </c>
      <c r="BT376" s="159">
        <v>0</v>
      </c>
      <c r="BU376" s="160">
        <f t="shared" si="2253"/>
        <v>0</v>
      </c>
      <c r="BV376" s="159">
        <v>0</v>
      </c>
      <c r="BW376" s="159">
        <v>0</v>
      </c>
      <c r="BX376" s="160">
        <f t="shared" si="2254"/>
        <v>0</v>
      </c>
      <c r="BY376" s="159">
        <f t="shared" si="2255"/>
        <v>0</v>
      </c>
      <c r="BZ376" s="159">
        <f t="shared" si="2256"/>
        <v>0</v>
      </c>
      <c r="CA376" s="160">
        <f t="shared" si="2257"/>
        <v>0</v>
      </c>
      <c r="CB376" s="159">
        <v>0</v>
      </c>
      <c r="CC376" s="159">
        <v>0</v>
      </c>
      <c r="CD376" s="160">
        <f t="shared" si="2216"/>
        <v>0</v>
      </c>
      <c r="CE376" s="159">
        <v>0</v>
      </c>
      <c r="CF376" s="159">
        <v>0</v>
      </c>
      <c r="CG376" s="160">
        <f t="shared" si="2217"/>
        <v>0</v>
      </c>
      <c r="CH376" s="159">
        <f t="shared" si="2218"/>
        <v>0</v>
      </c>
      <c r="CI376" s="159">
        <f t="shared" si="2219"/>
        <v>0</v>
      </c>
      <c r="CJ376" s="160">
        <f t="shared" si="2220"/>
        <v>0</v>
      </c>
      <c r="CK376" s="159">
        <v>0</v>
      </c>
      <c r="CL376" s="159">
        <v>0</v>
      </c>
      <c r="CM376" s="160">
        <f t="shared" si="2221"/>
        <v>0</v>
      </c>
      <c r="CN376" s="159">
        <v>0</v>
      </c>
      <c r="CO376" s="159">
        <v>0</v>
      </c>
      <c r="CP376" s="160">
        <f t="shared" si="2222"/>
        <v>0</v>
      </c>
      <c r="CQ376" s="159">
        <f t="shared" si="2223"/>
        <v>0</v>
      </c>
      <c r="CR376" s="159">
        <f t="shared" si="2224"/>
        <v>0</v>
      </c>
      <c r="CS376" s="160">
        <f t="shared" si="2225"/>
        <v>0</v>
      </c>
      <c r="CT376" s="230"/>
      <c r="CU376" s="226">
        <f t="shared" si="2258"/>
        <v>0</v>
      </c>
      <c r="CV376" s="227">
        <f t="shared" si="2259"/>
        <v>0</v>
      </c>
      <c r="CW376" s="230"/>
      <c r="CX376" s="228"/>
      <c r="CY376" s="229"/>
    </row>
    <row r="377" spans="1:103" ht="15.75" hidden="1" customHeight="1">
      <c r="A377" s="185"/>
      <c r="B377" s="156"/>
      <c r="C377" s="185"/>
      <c r="D377" s="158">
        <f t="shared" si="2228"/>
        <v>2</v>
      </c>
      <c r="E377" s="159">
        <f t="shared" si="2229"/>
        <v>0</v>
      </c>
      <c r="F377" s="160">
        <f t="shared" si="2230"/>
        <v>0</v>
      </c>
      <c r="G377" s="161"/>
      <c r="H377" s="159">
        <f t="shared" si="2231"/>
        <v>0</v>
      </c>
      <c r="I377" s="159">
        <f t="shared" si="2232"/>
        <v>0</v>
      </c>
      <c r="J377" s="160">
        <f t="shared" si="2233"/>
        <v>0</v>
      </c>
      <c r="K377" s="159">
        <f t="shared" si="2234"/>
        <v>0</v>
      </c>
      <c r="L377" s="291">
        <f t="shared" si="2235"/>
        <v>0</v>
      </c>
      <c r="M377" s="160">
        <f t="shared" si="2236"/>
        <v>0</v>
      </c>
      <c r="N377" s="159">
        <v>2</v>
      </c>
      <c r="O377" s="159"/>
      <c r="P377" s="160">
        <f t="shared" si="2237"/>
        <v>0</v>
      </c>
      <c r="Q377" s="291">
        <v>0</v>
      </c>
      <c r="R377" s="291">
        <v>0</v>
      </c>
      <c r="S377" s="160">
        <f t="shared" si="2179"/>
        <v>0</v>
      </c>
      <c r="T377" s="159">
        <f t="shared" si="2238"/>
        <v>0</v>
      </c>
      <c r="U377" s="159">
        <f t="shared" si="2239"/>
        <v>0</v>
      </c>
      <c r="V377" s="160">
        <f t="shared" si="2240"/>
        <v>0</v>
      </c>
      <c r="W377" s="593">
        <f t="shared" si="2068"/>
        <v>0</v>
      </c>
      <c r="X377" s="593">
        <f t="shared" si="2069"/>
        <v>0</v>
      </c>
      <c r="Y377" s="593">
        <f t="shared" si="2070"/>
        <v>0</v>
      </c>
      <c r="Z377" s="159">
        <v>0</v>
      </c>
      <c r="AA377" s="159">
        <v>0</v>
      </c>
      <c r="AB377" s="160">
        <f t="shared" si="2241"/>
        <v>0</v>
      </c>
      <c r="AC377" s="159">
        <v>0</v>
      </c>
      <c r="AD377" s="159">
        <v>0</v>
      </c>
      <c r="AE377" s="160">
        <f t="shared" si="2242"/>
        <v>0</v>
      </c>
      <c r="AF377" s="159">
        <f t="shared" si="2243"/>
        <v>0</v>
      </c>
      <c r="AG377" s="159">
        <f t="shared" si="2189"/>
        <v>0</v>
      </c>
      <c r="AH377" s="160">
        <f t="shared" si="2244"/>
        <v>0</v>
      </c>
      <c r="AI377" s="159">
        <v>0</v>
      </c>
      <c r="AJ377" s="159">
        <v>0</v>
      </c>
      <c r="AK377" s="160">
        <f t="shared" si="2245"/>
        <v>0</v>
      </c>
      <c r="AL377" s="159">
        <v>0</v>
      </c>
      <c r="AM377" s="159">
        <v>0</v>
      </c>
      <c r="AN377" s="160">
        <f t="shared" si="2246"/>
        <v>0</v>
      </c>
      <c r="AO377" s="159">
        <f t="shared" si="2247"/>
        <v>0</v>
      </c>
      <c r="AP377" s="159">
        <f t="shared" si="2194"/>
        <v>0</v>
      </c>
      <c r="AQ377" s="160">
        <f t="shared" si="2248"/>
        <v>0</v>
      </c>
      <c r="AR377" s="159">
        <v>0</v>
      </c>
      <c r="AS377" s="159">
        <v>0</v>
      </c>
      <c r="AT377" s="160">
        <f t="shared" si="2249"/>
        <v>0</v>
      </c>
      <c r="AU377" s="159">
        <v>0</v>
      </c>
      <c r="AV377" s="159">
        <v>0</v>
      </c>
      <c r="AW377" s="160">
        <f t="shared" si="2250"/>
        <v>0</v>
      </c>
      <c r="AX377" s="159">
        <f t="shared" si="2251"/>
        <v>0</v>
      </c>
      <c r="AY377" s="159">
        <f t="shared" si="2199"/>
        <v>0</v>
      </c>
      <c r="AZ377" s="160">
        <f t="shared" si="2252"/>
        <v>0</v>
      </c>
      <c r="BA377" s="159">
        <v>0</v>
      </c>
      <c r="BB377" s="159">
        <v>0</v>
      </c>
      <c r="BC377" s="160">
        <f t="shared" si="2201"/>
        <v>0</v>
      </c>
      <c r="BD377" s="159">
        <v>0</v>
      </c>
      <c r="BE377" s="159">
        <v>0</v>
      </c>
      <c r="BF377" s="160">
        <f t="shared" si="2202"/>
        <v>0</v>
      </c>
      <c r="BG377" s="159">
        <f t="shared" si="2203"/>
        <v>0</v>
      </c>
      <c r="BH377" s="159">
        <f t="shared" si="2204"/>
        <v>0</v>
      </c>
      <c r="BI377" s="160">
        <f t="shared" si="2205"/>
        <v>0</v>
      </c>
      <c r="BJ377" s="159">
        <v>0</v>
      </c>
      <c r="BK377" s="159">
        <v>0</v>
      </c>
      <c r="BL377" s="160">
        <f t="shared" si="2206"/>
        <v>0</v>
      </c>
      <c r="BM377" s="159">
        <v>0</v>
      </c>
      <c r="BN377" s="159">
        <v>0</v>
      </c>
      <c r="BO377" s="160">
        <f t="shared" si="2207"/>
        <v>0</v>
      </c>
      <c r="BP377" s="159">
        <f t="shared" si="2208"/>
        <v>0</v>
      </c>
      <c r="BQ377" s="159">
        <f t="shared" si="2209"/>
        <v>0</v>
      </c>
      <c r="BR377" s="160">
        <f t="shared" si="2210"/>
        <v>0</v>
      </c>
      <c r="BS377" s="159">
        <v>0</v>
      </c>
      <c r="BT377" s="159">
        <v>0</v>
      </c>
      <c r="BU377" s="160">
        <f t="shared" si="2253"/>
        <v>0</v>
      </c>
      <c r="BV377" s="159">
        <v>0</v>
      </c>
      <c r="BW377" s="159">
        <v>0</v>
      </c>
      <c r="BX377" s="160">
        <f t="shared" si="2254"/>
        <v>0</v>
      </c>
      <c r="BY377" s="159">
        <f t="shared" si="2255"/>
        <v>0</v>
      </c>
      <c r="BZ377" s="159">
        <f t="shared" si="2256"/>
        <v>0</v>
      </c>
      <c r="CA377" s="160">
        <f t="shared" si="2257"/>
        <v>0</v>
      </c>
      <c r="CB377" s="159">
        <v>0</v>
      </c>
      <c r="CC377" s="159">
        <v>0</v>
      </c>
      <c r="CD377" s="160">
        <f t="shared" si="2216"/>
        <v>0</v>
      </c>
      <c r="CE377" s="159">
        <v>0</v>
      </c>
      <c r="CF377" s="159">
        <v>0</v>
      </c>
      <c r="CG377" s="160">
        <f t="shared" si="2217"/>
        <v>0</v>
      </c>
      <c r="CH377" s="159">
        <f t="shared" si="2218"/>
        <v>0</v>
      </c>
      <c r="CI377" s="159">
        <f t="shared" si="2219"/>
        <v>0</v>
      </c>
      <c r="CJ377" s="160">
        <f t="shared" si="2220"/>
        <v>0</v>
      </c>
      <c r="CK377" s="159">
        <v>0</v>
      </c>
      <c r="CL377" s="159">
        <v>0</v>
      </c>
      <c r="CM377" s="160">
        <f t="shared" si="2221"/>
        <v>0</v>
      </c>
      <c r="CN377" s="159">
        <v>0</v>
      </c>
      <c r="CO377" s="159">
        <v>0</v>
      </c>
      <c r="CP377" s="160">
        <f t="shared" si="2222"/>
        <v>0</v>
      </c>
      <c r="CQ377" s="159">
        <f t="shared" si="2223"/>
        <v>0</v>
      </c>
      <c r="CR377" s="159">
        <f t="shared" si="2224"/>
        <v>0</v>
      </c>
      <c r="CS377" s="160">
        <f t="shared" si="2225"/>
        <v>0</v>
      </c>
      <c r="CT377" s="230"/>
      <c r="CU377" s="226">
        <f t="shared" si="2258"/>
        <v>0</v>
      </c>
      <c r="CV377" s="227">
        <f t="shared" si="2259"/>
        <v>0</v>
      </c>
      <c r="CW377" s="230"/>
      <c r="CX377" s="228"/>
      <c r="CY377" s="229"/>
    </row>
    <row r="378" spans="1:103" ht="15.75" hidden="1" customHeight="1">
      <c r="A378" s="185"/>
      <c r="B378" s="156"/>
      <c r="C378" s="185"/>
      <c r="D378" s="158">
        <f t="shared" ref="D378" si="2260">N378+Z378+AI378+AR378+BS378</f>
        <v>2</v>
      </c>
      <c r="E378" s="159">
        <f t="shared" ref="E378" si="2261">IFERROR(F378/D378,)</f>
        <v>0</v>
      </c>
      <c r="F378" s="160">
        <f t="shared" ref="F378" si="2262">P378+AB378+AK378+AT378+BU378</f>
        <v>0</v>
      </c>
      <c r="G378" s="161"/>
      <c r="H378" s="159">
        <f t="shared" ref="H378" si="2263">Q378+AC378+AL378+AU378+BV378</f>
        <v>0</v>
      </c>
      <c r="I378" s="159">
        <f t="shared" ref="I378" si="2264">IFERROR(J378/H378,)</f>
        <v>0</v>
      </c>
      <c r="J378" s="160">
        <f t="shared" ref="J378" si="2265">S378+AE378+AN378+AW378+BX378</f>
        <v>0</v>
      </c>
      <c r="K378" s="159">
        <f t="shared" ref="K378" si="2266">T378+AF378+AO378+AX378+BY378</f>
        <v>0</v>
      </c>
      <c r="L378" s="291">
        <f t="shared" ref="L378" si="2267">IFERROR(M378/K378,)</f>
        <v>0</v>
      </c>
      <c r="M378" s="160">
        <f t="shared" ref="M378" si="2268">V378+AH378+AQ378+AZ378+CA378</f>
        <v>0</v>
      </c>
      <c r="N378" s="159">
        <v>2</v>
      </c>
      <c r="O378" s="159"/>
      <c r="P378" s="160">
        <f t="shared" ref="P378" si="2269">N378*O378</f>
        <v>0</v>
      </c>
      <c r="Q378" s="291">
        <v>0</v>
      </c>
      <c r="R378" s="291">
        <v>0</v>
      </c>
      <c r="S378" s="160">
        <f t="shared" si="2179"/>
        <v>0</v>
      </c>
      <c r="T378" s="159">
        <f t="shared" ref="T378" si="2270">Q378</f>
        <v>0</v>
      </c>
      <c r="U378" s="159">
        <f t="shared" si="2239"/>
        <v>0</v>
      </c>
      <c r="V378" s="160">
        <f t="shared" ref="V378" si="2271">T378*U378</f>
        <v>0</v>
      </c>
      <c r="W378" s="593">
        <f t="shared" ref="W378" si="2272">IFERROR(T378-Q378,0)</f>
        <v>0</v>
      </c>
      <c r="X378" s="593">
        <f t="shared" ref="X378" si="2273">IFERROR(U378-R378,0)</f>
        <v>0</v>
      </c>
      <c r="Y378" s="593">
        <f t="shared" ref="Y378" si="2274">IFERROR(V378-S378,0)</f>
        <v>0</v>
      </c>
      <c r="Z378" s="159">
        <v>0</v>
      </c>
      <c r="AA378" s="159">
        <v>0</v>
      </c>
      <c r="AB378" s="160">
        <f t="shared" ref="AB378" si="2275">Z378*AA378</f>
        <v>0</v>
      </c>
      <c r="AC378" s="159">
        <v>0</v>
      </c>
      <c r="AD378" s="159">
        <v>0</v>
      </c>
      <c r="AE378" s="160">
        <f t="shared" ref="AE378" si="2276">AC378*AD378</f>
        <v>0</v>
      </c>
      <c r="AF378" s="159">
        <f t="shared" ref="AF378" si="2277">AC378</f>
        <v>0</v>
      </c>
      <c r="AG378" s="159">
        <f t="shared" si="2189"/>
        <v>0</v>
      </c>
      <c r="AH378" s="160">
        <f t="shared" ref="AH378" si="2278">AF378*AG378</f>
        <v>0</v>
      </c>
      <c r="AI378" s="159">
        <v>0</v>
      </c>
      <c r="AJ378" s="159">
        <v>0</v>
      </c>
      <c r="AK378" s="160">
        <f t="shared" ref="AK378" si="2279">AI378*AJ378</f>
        <v>0</v>
      </c>
      <c r="AL378" s="159">
        <v>0</v>
      </c>
      <c r="AM378" s="159">
        <v>0</v>
      </c>
      <c r="AN378" s="160">
        <f t="shared" ref="AN378" si="2280">AL378*AM378</f>
        <v>0</v>
      </c>
      <c r="AO378" s="159">
        <f t="shared" ref="AO378" si="2281">AL378</f>
        <v>0</v>
      </c>
      <c r="AP378" s="159">
        <f t="shared" si="2194"/>
        <v>0</v>
      </c>
      <c r="AQ378" s="160">
        <f t="shared" ref="AQ378" si="2282">AO378*AP378</f>
        <v>0</v>
      </c>
      <c r="AR378" s="159">
        <v>0</v>
      </c>
      <c r="AS378" s="159">
        <v>0</v>
      </c>
      <c r="AT378" s="160">
        <f t="shared" ref="AT378" si="2283">AR378*AS378</f>
        <v>0</v>
      </c>
      <c r="AU378" s="159">
        <v>0</v>
      </c>
      <c r="AV378" s="159">
        <v>0</v>
      </c>
      <c r="AW378" s="160">
        <f t="shared" ref="AW378" si="2284">AU378*AV378</f>
        <v>0</v>
      </c>
      <c r="AX378" s="159">
        <f t="shared" ref="AX378" si="2285">AU378</f>
        <v>0</v>
      </c>
      <c r="AY378" s="159">
        <f t="shared" si="2199"/>
        <v>0</v>
      </c>
      <c r="AZ378" s="160">
        <f t="shared" ref="AZ378" si="2286">AX378*AY378</f>
        <v>0</v>
      </c>
      <c r="BA378" s="159">
        <v>0</v>
      </c>
      <c r="BB378" s="159">
        <v>0</v>
      </c>
      <c r="BC378" s="160">
        <f t="shared" si="2201"/>
        <v>0</v>
      </c>
      <c r="BD378" s="159">
        <v>0</v>
      </c>
      <c r="BE378" s="159">
        <v>0</v>
      </c>
      <c r="BF378" s="160">
        <f t="shared" si="2202"/>
        <v>0</v>
      </c>
      <c r="BG378" s="159">
        <f t="shared" si="2203"/>
        <v>0</v>
      </c>
      <c r="BH378" s="159">
        <f t="shared" si="2204"/>
        <v>0</v>
      </c>
      <c r="BI378" s="160">
        <f t="shared" si="2205"/>
        <v>0</v>
      </c>
      <c r="BJ378" s="159">
        <v>0</v>
      </c>
      <c r="BK378" s="159">
        <v>0</v>
      </c>
      <c r="BL378" s="160">
        <f t="shared" si="2206"/>
        <v>0</v>
      </c>
      <c r="BM378" s="159">
        <v>0</v>
      </c>
      <c r="BN378" s="159">
        <v>0</v>
      </c>
      <c r="BO378" s="160">
        <f t="shared" si="2207"/>
        <v>0</v>
      </c>
      <c r="BP378" s="159">
        <f t="shared" si="2208"/>
        <v>0</v>
      </c>
      <c r="BQ378" s="159">
        <f t="shared" si="2209"/>
        <v>0</v>
      </c>
      <c r="BR378" s="160">
        <f t="shared" si="2210"/>
        <v>0</v>
      </c>
      <c r="BS378" s="159">
        <v>0</v>
      </c>
      <c r="BT378" s="159">
        <v>0</v>
      </c>
      <c r="BU378" s="160">
        <f t="shared" ref="BU378" si="2287">BS378*BT378</f>
        <v>0</v>
      </c>
      <c r="BV378" s="159">
        <v>0</v>
      </c>
      <c r="BW378" s="159">
        <v>0</v>
      </c>
      <c r="BX378" s="160">
        <f t="shared" ref="BX378" si="2288">BV378*BW378</f>
        <v>0</v>
      </c>
      <c r="BY378" s="159">
        <f t="shared" ref="BY378" si="2289">BV378</f>
        <v>0</v>
      </c>
      <c r="BZ378" s="159">
        <f t="shared" ref="BZ378" si="2290">BW378</f>
        <v>0</v>
      </c>
      <c r="CA378" s="160">
        <f t="shared" ref="CA378" si="2291">BY378*BZ378</f>
        <v>0</v>
      </c>
      <c r="CB378" s="159">
        <v>0</v>
      </c>
      <c r="CC378" s="159">
        <v>0</v>
      </c>
      <c r="CD378" s="160">
        <f t="shared" si="2216"/>
        <v>0</v>
      </c>
      <c r="CE378" s="159">
        <v>0</v>
      </c>
      <c r="CF378" s="159">
        <v>0</v>
      </c>
      <c r="CG378" s="160">
        <f t="shared" si="2217"/>
        <v>0</v>
      </c>
      <c r="CH378" s="159">
        <f t="shared" si="2218"/>
        <v>0</v>
      </c>
      <c r="CI378" s="159">
        <f t="shared" si="2219"/>
        <v>0</v>
      </c>
      <c r="CJ378" s="160">
        <f t="shared" si="2220"/>
        <v>0</v>
      </c>
      <c r="CK378" s="159">
        <v>0</v>
      </c>
      <c r="CL378" s="159">
        <v>0</v>
      </c>
      <c r="CM378" s="160">
        <f t="shared" si="2221"/>
        <v>0</v>
      </c>
      <c r="CN378" s="159">
        <v>0</v>
      </c>
      <c r="CO378" s="159">
        <v>0</v>
      </c>
      <c r="CP378" s="160">
        <f t="shared" si="2222"/>
        <v>0</v>
      </c>
      <c r="CQ378" s="159">
        <f t="shared" si="2223"/>
        <v>0</v>
      </c>
      <c r="CR378" s="159">
        <f t="shared" si="2224"/>
        <v>0</v>
      </c>
      <c r="CS378" s="160">
        <f t="shared" si="2225"/>
        <v>0</v>
      </c>
      <c r="CT378" s="230"/>
      <c r="CU378" s="226">
        <f t="shared" ref="CU378" si="2292">K378-H378</f>
        <v>0</v>
      </c>
      <c r="CV378" s="227">
        <f t="shared" ref="CV378" si="2293">L378-I378</f>
        <v>0</v>
      </c>
      <c r="CW378" s="230"/>
      <c r="CX378" s="228"/>
      <c r="CY378" s="229"/>
    </row>
    <row r="379" spans="1:103" ht="15.75" hidden="1" customHeight="1">
      <c r="A379" s="185"/>
      <c r="B379" s="156"/>
      <c r="C379" s="185"/>
      <c r="D379" s="158"/>
      <c r="E379" s="159">
        <f t="shared" si="2229"/>
        <v>0</v>
      </c>
      <c r="F379" s="160">
        <f t="shared" si="2230"/>
        <v>0</v>
      </c>
      <c r="G379" s="161"/>
      <c r="H379" s="159">
        <f t="shared" si="2231"/>
        <v>0</v>
      </c>
      <c r="I379" s="159">
        <f t="shared" si="2232"/>
        <v>0</v>
      </c>
      <c r="J379" s="160">
        <f t="shared" si="2233"/>
        <v>0</v>
      </c>
      <c r="K379" s="159">
        <f t="shared" si="2234"/>
        <v>0</v>
      </c>
      <c r="L379" s="291">
        <f t="shared" si="2235"/>
        <v>0</v>
      </c>
      <c r="M379" s="160">
        <f t="shared" si="2236"/>
        <v>0</v>
      </c>
      <c r="N379" s="159">
        <v>0</v>
      </c>
      <c r="O379" s="159">
        <v>0</v>
      </c>
      <c r="P379" s="160">
        <f t="shared" si="2237"/>
        <v>0</v>
      </c>
      <c r="Q379" s="291">
        <v>0</v>
      </c>
      <c r="R379" s="291">
        <v>0</v>
      </c>
      <c r="S379" s="160">
        <f t="shared" si="2179"/>
        <v>0</v>
      </c>
      <c r="T379" s="159">
        <f t="shared" si="2238"/>
        <v>0</v>
      </c>
      <c r="U379" s="159">
        <f t="shared" si="2239"/>
        <v>0</v>
      </c>
      <c r="V379" s="160">
        <f t="shared" si="2240"/>
        <v>0</v>
      </c>
      <c r="W379" s="593">
        <f t="shared" si="2068"/>
        <v>0</v>
      </c>
      <c r="X379" s="593">
        <f t="shared" si="2069"/>
        <v>0</v>
      </c>
      <c r="Y379" s="593">
        <f t="shared" si="2070"/>
        <v>0</v>
      </c>
      <c r="Z379" s="159">
        <v>0</v>
      </c>
      <c r="AA379" s="159">
        <v>0</v>
      </c>
      <c r="AB379" s="160">
        <f t="shared" si="2241"/>
        <v>0</v>
      </c>
      <c r="AC379" s="159">
        <v>0</v>
      </c>
      <c r="AD379" s="159">
        <v>0</v>
      </c>
      <c r="AE379" s="160">
        <f t="shared" si="2242"/>
        <v>0</v>
      </c>
      <c r="AF379" s="159">
        <f t="shared" si="2243"/>
        <v>0</v>
      </c>
      <c r="AG379" s="159">
        <f t="shared" si="2189"/>
        <v>0</v>
      </c>
      <c r="AH379" s="160">
        <f t="shared" si="2244"/>
        <v>0</v>
      </c>
      <c r="AI379" s="159">
        <v>0</v>
      </c>
      <c r="AJ379" s="159">
        <v>0</v>
      </c>
      <c r="AK379" s="160">
        <f t="shared" si="2245"/>
        <v>0</v>
      </c>
      <c r="AL379" s="159">
        <v>0</v>
      </c>
      <c r="AM379" s="159">
        <v>0</v>
      </c>
      <c r="AN379" s="160">
        <f t="shared" si="2246"/>
        <v>0</v>
      </c>
      <c r="AO379" s="159">
        <f t="shared" si="2247"/>
        <v>0</v>
      </c>
      <c r="AP379" s="159">
        <f t="shared" si="2194"/>
        <v>0</v>
      </c>
      <c r="AQ379" s="160">
        <f t="shared" si="2248"/>
        <v>0</v>
      </c>
      <c r="AR379" s="159">
        <v>0</v>
      </c>
      <c r="AS379" s="159">
        <v>0</v>
      </c>
      <c r="AT379" s="160">
        <f t="shared" si="2249"/>
        <v>0</v>
      </c>
      <c r="AU379" s="159">
        <v>0</v>
      </c>
      <c r="AV379" s="159">
        <v>0</v>
      </c>
      <c r="AW379" s="160">
        <f t="shared" si="2250"/>
        <v>0</v>
      </c>
      <c r="AX379" s="159">
        <f t="shared" si="2251"/>
        <v>0</v>
      </c>
      <c r="AY379" s="159">
        <f t="shared" si="2199"/>
        <v>0</v>
      </c>
      <c r="AZ379" s="160">
        <f t="shared" si="2252"/>
        <v>0</v>
      </c>
      <c r="BA379" s="159">
        <v>0</v>
      </c>
      <c r="BB379" s="159">
        <v>0</v>
      </c>
      <c r="BC379" s="160">
        <f t="shared" si="2201"/>
        <v>0</v>
      </c>
      <c r="BD379" s="159">
        <v>0</v>
      </c>
      <c r="BE379" s="159">
        <v>0</v>
      </c>
      <c r="BF379" s="160">
        <f t="shared" si="2202"/>
        <v>0</v>
      </c>
      <c r="BG379" s="159">
        <f t="shared" si="2203"/>
        <v>0</v>
      </c>
      <c r="BH379" s="159">
        <f t="shared" si="2204"/>
        <v>0</v>
      </c>
      <c r="BI379" s="160">
        <f t="shared" si="2205"/>
        <v>0</v>
      </c>
      <c r="BJ379" s="159">
        <v>0</v>
      </c>
      <c r="BK379" s="159">
        <v>0</v>
      </c>
      <c r="BL379" s="160">
        <f t="shared" si="2206"/>
        <v>0</v>
      </c>
      <c r="BM379" s="159">
        <v>0</v>
      </c>
      <c r="BN379" s="159">
        <v>0</v>
      </c>
      <c r="BO379" s="160">
        <f t="shared" si="2207"/>
        <v>0</v>
      </c>
      <c r="BP379" s="159">
        <f t="shared" si="2208"/>
        <v>0</v>
      </c>
      <c r="BQ379" s="159">
        <f t="shared" si="2209"/>
        <v>0</v>
      </c>
      <c r="BR379" s="160">
        <f t="shared" si="2210"/>
        <v>0</v>
      </c>
      <c r="BS379" s="159">
        <v>0</v>
      </c>
      <c r="BT379" s="159">
        <v>0</v>
      </c>
      <c r="BU379" s="160">
        <f t="shared" si="2253"/>
        <v>0</v>
      </c>
      <c r="BV379" s="159">
        <v>0</v>
      </c>
      <c r="BW379" s="159">
        <v>0</v>
      </c>
      <c r="BX379" s="160">
        <f t="shared" si="2254"/>
        <v>0</v>
      </c>
      <c r="BY379" s="159">
        <f t="shared" si="2255"/>
        <v>0</v>
      </c>
      <c r="BZ379" s="159">
        <f t="shared" si="2256"/>
        <v>0</v>
      </c>
      <c r="CA379" s="160">
        <f t="shared" si="2257"/>
        <v>0</v>
      </c>
      <c r="CB379" s="159">
        <v>0</v>
      </c>
      <c r="CC379" s="159">
        <v>0</v>
      </c>
      <c r="CD379" s="160">
        <f t="shared" si="2216"/>
        <v>0</v>
      </c>
      <c r="CE379" s="159">
        <v>0</v>
      </c>
      <c r="CF379" s="159">
        <v>0</v>
      </c>
      <c r="CG379" s="160">
        <f t="shared" si="2217"/>
        <v>0</v>
      </c>
      <c r="CH379" s="159">
        <f t="shared" si="2218"/>
        <v>0</v>
      </c>
      <c r="CI379" s="159">
        <f t="shared" si="2219"/>
        <v>0</v>
      </c>
      <c r="CJ379" s="160">
        <f t="shared" si="2220"/>
        <v>0</v>
      </c>
      <c r="CK379" s="159">
        <v>0</v>
      </c>
      <c r="CL379" s="159">
        <v>0</v>
      </c>
      <c r="CM379" s="160">
        <f t="shared" si="2221"/>
        <v>0</v>
      </c>
      <c r="CN379" s="159">
        <v>0</v>
      </c>
      <c r="CO379" s="159">
        <v>0</v>
      </c>
      <c r="CP379" s="160">
        <f t="shared" si="2222"/>
        <v>0</v>
      </c>
      <c r="CQ379" s="159">
        <f t="shared" si="2223"/>
        <v>0</v>
      </c>
      <c r="CR379" s="159">
        <f t="shared" si="2224"/>
        <v>0</v>
      </c>
      <c r="CS379" s="160">
        <f t="shared" si="2225"/>
        <v>0</v>
      </c>
      <c r="CT379" s="225"/>
      <c r="CU379" s="226">
        <f t="shared" si="2258"/>
        <v>0</v>
      </c>
      <c r="CV379" s="227">
        <f t="shared" si="2259"/>
        <v>0</v>
      </c>
      <c r="CW379" s="225"/>
      <c r="CX379" s="228"/>
      <c r="CY379" s="229"/>
    </row>
    <row r="380" spans="1:103" ht="15.75" hidden="1" customHeight="1">
      <c r="A380" s="185"/>
      <c r="B380" s="156"/>
      <c r="C380" s="185"/>
      <c r="D380" s="158">
        <f t="shared" si="2228"/>
        <v>0</v>
      </c>
      <c r="E380" s="159">
        <f t="shared" si="2229"/>
        <v>0</v>
      </c>
      <c r="F380" s="160">
        <f t="shared" si="2230"/>
        <v>0</v>
      </c>
      <c r="G380" s="161"/>
      <c r="H380" s="159">
        <f t="shared" si="2231"/>
        <v>0</v>
      </c>
      <c r="I380" s="159">
        <f t="shared" si="2232"/>
        <v>0</v>
      </c>
      <c r="J380" s="160">
        <f t="shared" si="2233"/>
        <v>0</v>
      </c>
      <c r="K380" s="159">
        <f t="shared" si="2234"/>
        <v>0</v>
      </c>
      <c r="L380" s="291">
        <f t="shared" si="2235"/>
        <v>0</v>
      </c>
      <c r="M380" s="160">
        <f t="shared" si="2236"/>
        <v>0</v>
      </c>
      <c r="N380" s="159">
        <v>0</v>
      </c>
      <c r="O380" s="159">
        <v>0</v>
      </c>
      <c r="P380" s="160">
        <f t="shared" si="2237"/>
        <v>0</v>
      </c>
      <c r="Q380" s="291">
        <v>0</v>
      </c>
      <c r="R380" s="291">
        <v>0</v>
      </c>
      <c r="S380" s="160">
        <f t="shared" si="2179"/>
        <v>0</v>
      </c>
      <c r="T380" s="159">
        <f t="shared" si="2238"/>
        <v>0</v>
      </c>
      <c r="U380" s="159">
        <f t="shared" si="2239"/>
        <v>0</v>
      </c>
      <c r="V380" s="160">
        <f t="shared" si="2240"/>
        <v>0</v>
      </c>
      <c r="W380" s="593">
        <f t="shared" si="2068"/>
        <v>0</v>
      </c>
      <c r="X380" s="593">
        <f t="shared" si="2069"/>
        <v>0</v>
      </c>
      <c r="Y380" s="593">
        <f t="shared" si="2070"/>
        <v>0</v>
      </c>
      <c r="Z380" s="159">
        <v>0</v>
      </c>
      <c r="AA380" s="159">
        <v>0</v>
      </c>
      <c r="AB380" s="160">
        <f t="shared" si="2241"/>
        <v>0</v>
      </c>
      <c r="AC380" s="159">
        <v>0</v>
      </c>
      <c r="AD380" s="159">
        <v>0</v>
      </c>
      <c r="AE380" s="160">
        <f t="shared" si="2242"/>
        <v>0</v>
      </c>
      <c r="AF380" s="159">
        <f t="shared" si="2243"/>
        <v>0</v>
      </c>
      <c r="AG380" s="159">
        <f t="shared" si="2189"/>
        <v>0</v>
      </c>
      <c r="AH380" s="160">
        <f t="shared" si="2244"/>
        <v>0</v>
      </c>
      <c r="AI380" s="159">
        <v>0</v>
      </c>
      <c r="AJ380" s="159">
        <v>0</v>
      </c>
      <c r="AK380" s="160">
        <f t="shared" si="2245"/>
        <v>0</v>
      </c>
      <c r="AL380" s="159">
        <v>0</v>
      </c>
      <c r="AM380" s="159">
        <v>0</v>
      </c>
      <c r="AN380" s="160">
        <f t="shared" si="2246"/>
        <v>0</v>
      </c>
      <c r="AO380" s="159">
        <f t="shared" si="2247"/>
        <v>0</v>
      </c>
      <c r="AP380" s="159">
        <f t="shared" si="2194"/>
        <v>0</v>
      </c>
      <c r="AQ380" s="160">
        <f t="shared" si="2248"/>
        <v>0</v>
      </c>
      <c r="AR380" s="159">
        <v>0</v>
      </c>
      <c r="AS380" s="159">
        <v>0</v>
      </c>
      <c r="AT380" s="160">
        <f t="shared" si="2249"/>
        <v>0</v>
      </c>
      <c r="AU380" s="159">
        <v>0</v>
      </c>
      <c r="AV380" s="159">
        <v>0</v>
      </c>
      <c r="AW380" s="160">
        <f t="shared" si="2250"/>
        <v>0</v>
      </c>
      <c r="AX380" s="159">
        <f t="shared" si="2251"/>
        <v>0</v>
      </c>
      <c r="AY380" s="159">
        <f t="shared" si="2199"/>
        <v>0</v>
      </c>
      <c r="AZ380" s="160">
        <f t="shared" si="2252"/>
        <v>0</v>
      </c>
      <c r="BA380" s="159">
        <v>0</v>
      </c>
      <c r="BB380" s="159">
        <v>0</v>
      </c>
      <c r="BC380" s="160">
        <f t="shared" si="2201"/>
        <v>0</v>
      </c>
      <c r="BD380" s="159">
        <v>0</v>
      </c>
      <c r="BE380" s="159">
        <v>0</v>
      </c>
      <c r="BF380" s="160">
        <f t="shared" si="2202"/>
        <v>0</v>
      </c>
      <c r="BG380" s="159">
        <f t="shared" si="2203"/>
        <v>0</v>
      </c>
      <c r="BH380" s="159">
        <f t="shared" si="2204"/>
        <v>0</v>
      </c>
      <c r="BI380" s="160">
        <f t="shared" si="2205"/>
        <v>0</v>
      </c>
      <c r="BJ380" s="159">
        <v>0</v>
      </c>
      <c r="BK380" s="159">
        <v>0</v>
      </c>
      <c r="BL380" s="160">
        <f t="shared" si="2206"/>
        <v>0</v>
      </c>
      <c r="BM380" s="159">
        <v>0</v>
      </c>
      <c r="BN380" s="159">
        <v>0</v>
      </c>
      <c r="BO380" s="160">
        <f t="shared" si="2207"/>
        <v>0</v>
      </c>
      <c r="BP380" s="159">
        <f t="shared" si="2208"/>
        <v>0</v>
      </c>
      <c r="BQ380" s="159">
        <f t="shared" si="2209"/>
        <v>0</v>
      </c>
      <c r="BR380" s="160">
        <f t="shared" si="2210"/>
        <v>0</v>
      </c>
      <c r="BS380" s="159">
        <v>0</v>
      </c>
      <c r="BT380" s="159">
        <v>0</v>
      </c>
      <c r="BU380" s="160">
        <f t="shared" si="2253"/>
        <v>0</v>
      </c>
      <c r="BV380" s="159">
        <v>0</v>
      </c>
      <c r="BW380" s="159">
        <v>0</v>
      </c>
      <c r="BX380" s="160">
        <f t="shared" si="2254"/>
        <v>0</v>
      </c>
      <c r="BY380" s="159">
        <f t="shared" si="2255"/>
        <v>0</v>
      </c>
      <c r="BZ380" s="159">
        <f t="shared" si="2256"/>
        <v>0</v>
      </c>
      <c r="CA380" s="160">
        <f t="shared" si="2257"/>
        <v>0</v>
      </c>
      <c r="CB380" s="159">
        <v>0</v>
      </c>
      <c r="CC380" s="159">
        <v>0</v>
      </c>
      <c r="CD380" s="160">
        <f t="shared" si="2216"/>
        <v>0</v>
      </c>
      <c r="CE380" s="159">
        <v>0</v>
      </c>
      <c r="CF380" s="159">
        <v>0</v>
      </c>
      <c r="CG380" s="160">
        <f t="shared" si="2217"/>
        <v>0</v>
      </c>
      <c r="CH380" s="159">
        <f t="shared" si="2218"/>
        <v>0</v>
      </c>
      <c r="CI380" s="159">
        <f t="shared" si="2219"/>
        <v>0</v>
      </c>
      <c r="CJ380" s="160">
        <f t="shared" si="2220"/>
        <v>0</v>
      </c>
      <c r="CK380" s="159">
        <v>0</v>
      </c>
      <c r="CL380" s="159">
        <v>0</v>
      </c>
      <c r="CM380" s="160">
        <f t="shared" si="2221"/>
        <v>0</v>
      </c>
      <c r="CN380" s="159">
        <v>0</v>
      </c>
      <c r="CO380" s="159">
        <v>0</v>
      </c>
      <c r="CP380" s="160">
        <f t="shared" si="2222"/>
        <v>0</v>
      </c>
      <c r="CQ380" s="159">
        <f t="shared" si="2223"/>
        <v>0</v>
      </c>
      <c r="CR380" s="159">
        <f t="shared" si="2224"/>
        <v>0</v>
      </c>
      <c r="CS380" s="160">
        <f t="shared" si="2225"/>
        <v>0</v>
      </c>
      <c r="CT380" s="225"/>
      <c r="CU380" s="226">
        <f t="shared" si="2258"/>
        <v>0</v>
      </c>
      <c r="CV380" s="227">
        <f t="shared" si="2259"/>
        <v>0</v>
      </c>
      <c r="CW380" s="225"/>
      <c r="CX380" s="228"/>
      <c r="CY380" s="229"/>
    </row>
    <row r="381" spans="1:103" ht="15.75" hidden="1" customHeight="1">
      <c r="A381" s="185"/>
      <c r="B381" s="156"/>
      <c r="C381" s="185"/>
      <c r="D381" s="158">
        <f t="shared" si="2228"/>
        <v>0</v>
      </c>
      <c r="E381" s="159">
        <f t="shared" si="2229"/>
        <v>0</v>
      </c>
      <c r="F381" s="160">
        <f t="shared" si="2230"/>
        <v>0</v>
      </c>
      <c r="G381" s="161"/>
      <c r="H381" s="159">
        <f t="shared" si="2231"/>
        <v>0</v>
      </c>
      <c r="I381" s="159">
        <f t="shared" si="2232"/>
        <v>0</v>
      </c>
      <c r="J381" s="160">
        <f t="shared" si="2233"/>
        <v>0</v>
      </c>
      <c r="K381" s="159">
        <f t="shared" si="2234"/>
        <v>0</v>
      </c>
      <c r="L381" s="291">
        <f t="shared" si="2235"/>
        <v>0</v>
      </c>
      <c r="M381" s="160">
        <f t="shared" si="2236"/>
        <v>0</v>
      </c>
      <c r="N381" s="159">
        <v>0</v>
      </c>
      <c r="O381" s="159">
        <v>0</v>
      </c>
      <c r="P381" s="160">
        <f t="shared" si="2237"/>
        <v>0</v>
      </c>
      <c r="Q381" s="291">
        <v>0</v>
      </c>
      <c r="R381" s="291">
        <v>0</v>
      </c>
      <c r="S381" s="160">
        <f t="shared" si="2179"/>
        <v>0</v>
      </c>
      <c r="T381" s="159">
        <f t="shared" si="2238"/>
        <v>0</v>
      </c>
      <c r="U381" s="159">
        <f t="shared" si="2239"/>
        <v>0</v>
      </c>
      <c r="V381" s="160">
        <f t="shared" si="2240"/>
        <v>0</v>
      </c>
      <c r="W381" s="593">
        <f t="shared" si="2068"/>
        <v>0</v>
      </c>
      <c r="X381" s="593">
        <f t="shared" si="2069"/>
        <v>0</v>
      </c>
      <c r="Y381" s="593">
        <f t="shared" si="2070"/>
        <v>0</v>
      </c>
      <c r="Z381" s="159">
        <v>0</v>
      </c>
      <c r="AA381" s="159">
        <v>0</v>
      </c>
      <c r="AB381" s="160">
        <f t="shared" si="2241"/>
        <v>0</v>
      </c>
      <c r="AC381" s="159">
        <v>0</v>
      </c>
      <c r="AD381" s="159">
        <v>0</v>
      </c>
      <c r="AE381" s="160">
        <f t="shared" si="2242"/>
        <v>0</v>
      </c>
      <c r="AF381" s="159">
        <f t="shared" si="2243"/>
        <v>0</v>
      </c>
      <c r="AG381" s="159">
        <f t="shared" si="2189"/>
        <v>0</v>
      </c>
      <c r="AH381" s="160">
        <f t="shared" si="2244"/>
        <v>0</v>
      </c>
      <c r="AI381" s="159">
        <v>0</v>
      </c>
      <c r="AJ381" s="159">
        <v>0</v>
      </c>
      <c r="AK381" s="160">
        <f t="shared" si="2245"/>
        <v>0</v>
      </c>
      <c r="AL381" s="159">
        <v>0</v>
      </c>
      <c r="AM381" s="159">
        <v>0</v>
      </c>
      <c r="AN381" s="160">
        <f t="shared" si="2246"/>
        <v>0</v>
      </c>
      <c r="AO381" s="159">
        <f t="shared" si="2247"/>
        <v>0</v>
      </c>
      <c r="AP381" s="159">
        <f t="shared" si="2194"/>
        <v>0</v>
      </c>
      <c r="AQ381" s="160">
        <f t="shared" si="2248"/>
        <v>0</v>
      </c>
      <c r="AR381" s="159">
        <v>0</v>
      </c>
      <c r="AS381" s="159">
        <v>0</v>
      </c>
      <c r="AT381" s="160">
        <f t="shared" si="2249"/>
        <v>0</v>
      </c>
      <c r="AU381" s="159">
        <v>0</v>
      </c>
      <c r="AV381" s="159">
        <v>0</v>
      </c>
      <c r="AW381" s="160">
        <f t="shared" si="2250"/>
        <v>0</v>
      </c>
      <c r="AX381" s="159">
        <f t="shared" si="2251"/>
        <v>0</v>
      </c>
      <c r="AY381" s="159">
        <f t="shared" si="2199"/>
        <v>0</v>
      </c>
      <c r="AZ381" s="160">
        <f t="shared" si="2252"/>
        <v>0</v>
      </c>
      <c r="BA381" s="159">
        <v>0</v>
      </c>
      <c r="BB381" s="159">
        <v>0</v>
      </c>
      <c r="BC381" s="160">
        <f t="shared" si="2201"/>
        <v>0</v>
      </c>
      <c r="BD381" s="159">
        <v>0</v>
      </c>
      <c r="BE381" s="159">
        <v>0</v>
      </c>
      <c r="BF381" s="160">
        <f t="shared" si="2202"/>
        <v>0</v>
      </c>
      <c r="BG381" s="159">
        <f t="shared" si="2203"/>
        <v>0</v>
      </c>
      <c r="BH381" s="159">
        <f t="shared" si="2204"/>
        <v>0</v>
      </c>
      <c r="BI381" s="160">
        <f t="shared" si="2205"/>
        <v>0</v>
      </c>
      <c r="BJ381" s="159">
        <v>0</v>
      </c>
      <c r="BK381" s="159">
        <v>0</v>
      </c>
      <c r="BL381" s="160">
        <f t="shared" si="2206"/>
        <v>0</v>
      </c>
      <c r="BM381" s="159">
        <v>0</v>
      </c>
      <c r="BN381" s="159">
        <v>0</v>
      </c>
      <c r="BO381" s="160">
        <f t="shared" si="2207"/>
        <v>0</v>
      </c>
      <c r="BP381" s="159">
        <f t="shared" si="2208"/>
        <v>0</v>
      </c>
      <c r="BQ381" s="159">
        <f t="shared" si="2209"/>
        <v>0</v>
      </c>
      <c r="BR381" s="160">
        <f t="shared" si="2210"/>
        <v>0</v>
      </c>
      <c r="BS381" s="159">
        <v>0</v>
      </c>
      <c r="BT381" s="159">
        <v>0</v>
      </c>
      <c r="BU381" s="160">
        <f t="shared" si="2253"/>
        <v>0</v>
      </c>
      <c r="BV381" s="159">
        <v>0</v>
      </c>
      <c r="BW381" s="159">
        <v>0</v>
      </c>
      <c r="BX381" s="160">
        <f t="shared" si="2254"/>
        <v>0</v>
      </c>
      <c r="BY381" s="159">
        <f t="shared" si="2255"/>
        <v>0</v>
      </c>
      <c r="BZ381" s="159">
        <f t="shared" si="2256"/>
        <v>0</v>
      </c>
      <c r="CA381" s="160">
        <f t="shared" si="2257"/>
        <v>0</v>
      </c>
      <c r="CB381" s="159">
        <v>0</v>
      </c>
      <c r="CC381" s="159">
        <v>0</v>
      </c>
      <c r="CD381" s="160">
        <f t="shared" si="2216"/>
        <v>0</v>
      </c>
      <c r="CE381" s="159">
        <v>0</v>
      </c>
      <c r="CF381" s="159">
        <v>0</v>
      </c>
      <c r="CG381" s="160">
        <f t="shared" si="2217"/>
        <v>0</v>
      </c>
      <c r="CH381" s="159">
        <f t="shared" si="2218"/>
        <v>0</v>
      </c>
      <c r="CI381" s="159">
        <f t="shared" si="2219"/>
        <v>0</v>
      </c>
      <c r="CJ381" s="160">
        <f t="shared" si="2220"/>
        <v>0</v>
      </c>
      <c r="CK381" s="159">
        <v>0</v>
      </c>
      <c r="CL381" s="159">
        <v>0</v>
      </c>
      <c r="CM381" s="160">
        <f t="shared" si="2221"/>
        <v>0</v>
      </c>
      <c r="CN381" s="159">
        <v>0</v>
      </c>
      <c r="CO381" s="159">
        <v>0</v>
      </c>
      <c r="CP381" s="160">
        <f t="shared" si="2222"/>
        <v>0</v>
      </c>
      <c r="CQ381" s="159">
        <f t="shared" si="2223"/>
        <v>0</v>
      </c>
      <c r="CR381" s="159">
        <f t="shared" si="2224"/>
        <v>0</v>
      </c>
      <c r="CS381" s="160">
        <f t="shared" si="2225"/>
        <v>0</v>
      </c>
      <c r="CT381" s="225"/>
      <c r="CU381" s="226">
        <f t="shared" si="2258"/>
        <v>0</v>
      </c>
      <c r="CV381" s="227">
        <f t="shared" si="2259"/>
        <v>0</v>
      </c>
      <c r="CW381" s="225"/>
      <c r="CX381" s="228"/>
      <c r="CY381" s="229"/>
    </row>
    <row r="382" spans="1:103" ht="15.75" hidden="1" customHeight="1">
      <c r="A382" s="185"/>
      <c r="B382" s="156"/>
      <c r="C382" s="185"/>
      <c r="D382" s="158">
        <f t="shared" si="2228"/>
        <v>0</v>
      </c>
      <c r="E382" s="159">
        <f t="shared" si="2229"/>
        <v>0</v>
      </c>
      <c r="F382" s="160">
        <f t="shared" si="2230"/>
        <v>0</v>
      </c>
      <c r="G382" s="161"/>
      <c r="H382" s="159">
        <f t="shared" si="2231"/>
        <v>0</v>
      </c>
      <c r="I382" s="159">
        <f t="shared" si="2232"/>
        <v>0</v>
      </c>
      <c r="J382" s="160">
        <f t="shared" si="2233"/>
        <v>0</v>
      </c>
      <c r="K382" s="159">
        <f t="shared" si="2234"/>
        <v>0</v>
      </c>
      <c r="L382" s="291">
        <f t="shared" si="2235"/>
        <v>0</v>
      </c>
      <c r="M382" s="160">
        <f t="shared" si="2236"/>
        <v>0</v>
      </c>
      <c r="N382" s="159">
        <v>0</v>
      </c>
      <c r="O382" s="159">
        <v>0</v>
      </c>
      <c r="P382" s="160">
        <f t="shared" si="2237"/>
        <v>0</v>
      </c>
      <c r="Q382" s="291">
        <v>0</v>
      </c>
      <c r="R382" s="291">
        <v>0</v>
      </c>
      <c r="S382" s="160">
        <f t="shared" si="2179"/>
        <v>0</v>
      </c>
      <c r="T382" s="159">
        <f t="shared" si="2238"/>
        <v>0</v>
      </c>
      <c r="U382" s="159">
        <f t="shared" si="2239"/>
        <v>0</v>
      </c>
      <c r="V382" s="160">
        <f t="shared" si="2240"/>
        <v>0</v>
      </c>
      <c r="W382" s="593">
        <f t="shared" si="2068"/>
        <v>0</v>
      </c>
      <c r="X382" s="593">
        <f t="shared" si="2069"/>
        <v>0</v>
      </c>
      <c r="Y382" s="593">
        <f t="shared" si="2070"/>
        <v>0</v>
      </c>
      <c r="Z382" s="159">
        <v>0</v>
      </c>
      <c r="AA382" s="159">
        <v>0</v>
      </c>
      <c r="AB382" s="160">
        <f t="shared" si="2241"/>
        <v>0</v>
      </c>
      <c r="AC382" s="159">
        <v>0</v>
      </c>
      <c r="AD382" s="159">
        <v>0</v>
      </c>
      <c r="AE382" s="160">
        <f t="shared" si="2242"/>
        <v>0</v>
      </c>
      <c r="AF382" s="159">
        <f t="shared" si="2243"/>
        <v>0</v>
      </c>
      <c r="AG382" s="159">
        <f t="shared" si="2189"/>
        <v>0</v>
      </c>
      <c r="AH382" s="160">
        <f t="shared" si="2244"/>
        <v>0</v>
      </c>
      <c r="AI382" s="159">
        <v>0</v>
      </c>
      <c r="AJ382" s="159">
        <v>0</v>
      </c>
      <c r="AK382" s="160">
        <f t="shared" si="2245"/>
        <v>0</v>
      </c>
      <c r="AL382" s="159">
        <v>0</v>
      </c>
      <c r="AM382" s="159">
        <v>0</v>
      </c>
      <c r="AN382" s="160">
        <f t="shared" si="2246"/>
        <v>0</v>
      </c>
      <c r="AO382" s="159">
        <f t="shared" si="2247"/>
        <v>0</v>
      </c>
      <c r="AP382" s="159">
        <f t="shared" si="2194"/>
        <v>0</v>
      </c>
      <c r="AQ382" s="160">
        <f t="shared" si="2248"/>
        <v>0</v>
      </c>
      <c r="AR382" s="159">
        <v>0</v>
      </c>
      <c r="AS382" s="159">
        <v>0</v>
      </c>
      <c r="AT382" s="160">
        <f t="shared" si="2249"/>
        <v>0</v>
      </c>
      <c r="AU382" s="159">
        <v>0</v>
      </c>
      <c r="AV382" s="159">
        <v>0</v>
      </c>
      <c r="AW382" s="160">
        <f t="shared" si="2250"/>
        <v>0</v>
      </c>
      <c r="AX382" s="159">
        <f t="shared" si="2251"/>
        <v>0</v>
      </c>
      <c r="AY382" s="159">
        <f t="shared" si="2199"/>
        <v>0</v>
      </c>
      <c r="AZ382" s="160">
        <f t="shared" si="2252"/>
        <v>0</v>
      </c>
      <c r="BA382" s="159">
        <v>0</v>
      </c>
      <c r="BB382" s="159">
        <v>0</v>
      </c>
      <c r="BC382" s="160">
        <f t="shared" si="2201"/>
        <v>0</v>
      </c>
      <c r="BD382" s="159">
        <v>0</v>
      </c>
      <c r="BE382" s="159">
        <v>0</v>
      </c>
      <c r="BF382" s="160">
        <f t="shared" si="2202"/>
        <v>0</v>
      </c>
      <c r="BG382" s="159">
        <f t="shared" si="2203"/>
        <v>0</v>
      </c>
      <c r="BH382" s="159">
        <f t="shared" si="2204"/>
        <v>0</v>
      </c>
      <c r="BI382" s="160">
        <f t="shared" si="2205"/>
        <v>0</v>
      </c>
      <c r="BJ382" s="159">
        <v>0</v>
      </c>
      <c r="BK382" s="159">
        <v>0</v>
      </c>
      <c r="BL382" s="160">
        <f t="shared" si="2206"/>
        <v>0</v>
      </c>
      <c r="BM382" s="159">
        <v>0</v>
      </c>
      <c r="BN382" s="159">
        <v>0</v>
      </c>
      <c r="BO382" s="160">
        <f t="shared" si="2207"/>
        <v>0</v>
      </c>
      <c r="BP382" s="159">
        <f t="shared" si="2208"/>
        <v>0</v>
      </c>
      <c r="BQ382" s="159">
        <f t="shared" si="2209"/>
        <v>0</v>
      </c>
      <c r="BR382" s="160">
        <f t="shared" si="2210"/>
        <v>0</v>
      </c>
      <c r="BS382" s="159">
        <v>0</v>
      </c>
      <c r="BT382" s="159">
        <v>0</v>
      </c>
      <c r="BU382" s="160">
        <f t="shared" si="2253"/>
        <v>0</v>
      </c>
      <c r="BV382" s="159">
        <v>0</v>
      </c>
      <c r="BW382" s="159">
        <v>0</v>
      </c>
      <c r="BX382" s="160">
        <f t="shared" si="2254"/>
        <v>0</v>
      </c>
      <c r="BY382" s="159">
        <f t="shared" si="2255"/>
        <v>0</v>
      </c>
      <c r="BZ382" s="159">
        <f t="shared" si="2256"/>
        <v>0</v>
      </c>
      <c r="CA382" s="160">
        <f t="shared" si="2257"/>
        <v>0</v>
      </c>
      <c r="CB382" s="159">
        <v>0</v>
      </c>
      <c r="CC382" s="159">
        <v>0</v>
      </c>
      <c r="CD382" s="160">
        <f t="shared" si="2216"/>
        <v>0</v>
      </c>
      <c r="CE382" s="159">
        <v>0</v>
      </c>
      <c r="CF382" s="159">
        <v>0</v>
      </c>
      <c r="CG382" s="160">
        <f t="shared" si="2217"/>
        <v>0</v>
      </c>
      <c r="CH382" s="159">
        <f t="shared" si="2218"/>
        <v>0</v>
      </c>
      <c r="CI382" s="159">
        <f t="shared" si="2219"/>
        <v>0</v>
      </c>
      <c r="CJ382" s="160">
        <f t="shared" si="2220"/>
        <v>0</v>
      </c>
      <c r="CK382" s="159">
        <v>0</v>
      </c>
      <c r="CL382" s="159">
        <v>0</v>
      </c>
      <c r="CM382" s="160">
        <f t="shared" si="2221"/>
        <v>0</v>
      </c>
      <c r="CN382" s="159">
        <v>0</v>
      </c>
      <c r="CO382" s="159">
        <v>0</v>
      </c>
      <c r="CP382" s="160">
        <f t="shared" si="2222"/>
        <v>0</v>
      </c>
      <c r="CQ382" s="159">
        <f t="shared" si="2223"/>
        <v>0</v>
      </c>
      <c r="CR382" s="159">
        <f t="shared" si="2224"/>
        <v>0</v>
      </c>
      <c r="CS382" s="160">
        <f t="shared" si="2225"/>
        <v>0</v>
      </c>
      <c r="CT382" s="225"/>
      <c r="CU382" s="226">
        <f t="shared" si="2258"/>
        <v>0</v>
      </c>
      <c r="CV382" s="227">
        <f t="shared" si="2259"/>
        <v>0</v>
      </c>
      <c r="CW382" s="225"/>
      <c r="CX382" s="228"/>
      <c r="CY382" s="229"/>
    </row>
    <row r="383" spans="1:103" ht="15.75" customHeight="1" thickBot="1">
      <c r="A383" s="138"/>
      <c r="B383" s="162"/>
      <c r="C383" s="163"/>
      <c r="D383" s="164">
        <f t="shared" si="2228"/>
        <v>0</v>
      </c>
      <c r="E383" s="165">
        <f t="shared" si="2229"/>
        <v>0</v>
      </c>
      <c r="F383" s="166">
        <f t="shared" si="2230"/>
        <v>0</v>
      </c>
      <c r="G383" s="167"/>
      <c r="H383" s="165">
        <f t="shared" si="2231"/>
        <v>0</v>
      </c>
      <c r="I383" s="165">
        <f t="shared" si="2232"/>
        <v>0</v>
      </c>
      <c r="J383" s="166">
        <f t="shared" si="2233"/>
        <v>0</v>
      </c>
      <c r="K383" s="165">
        <f t="shared" si="2234"/>
        <v>0</v>
      </c>
      <c r="L383" s="820">
        <f t="shared" si="2235"/>
        <v>0</v>
      </c>
      <c r="M383" s="166">
        <f t="shared" si="2236"/>
        <v>0</v>
      </c>
      <c r="N383" s="164">
        <v>0</v>
      </c>
      <c r="O383" s="165">
        <v>0</v>
      </c>
      <c r="P383" s="166">
        <f t="shared" si="2237"/>
        <v>0</v>
      </c>
      <c r="Q383" s="788">
        <v>0</v>
      </c>
      <c r="R383" s="789">
        <v>0</v>
      </c>
      <c r="S383" s="166">
        <f t="shared" si="2179"/>
        <v>0</v>
      </c>
      <c r="T383" s="200">
        <f t="shared" si="2238"/>
        <v>0</v>
      </c>
      <c r="U383" s="200">
        <f t="shared" si="2239"/>
        <v>0</v>
      </c>
      <c r="V383" s="201">
        <f t="shared" si="2240"/>
        <v>0</v>
      </c>
      <c r="W383" s="593">
        <f t="shared" si="2068"/>
        <v>0</v>
      </c>
      <c r="X383" s="593">
        <f t="shared" si="2069"/>
        <v>0</v>
      </c>
      <c r="Y383" s="593">
        <f t="shared" si="2070"/>
        <v>0</v>
      </c>
      <c r="Z383" s="164">
        <v>0</v>
      </c>
      <c r="AA383" s="165">
        <v>0</v>
      </c>
      <c r="AB383" s="166">
        <f t="shared" si="2241"/>
        <v>0</v>
      </c>
      <c r="AC383" s="198">
        <v>0</v>
      </c>
      <c r="AD383" s="199">
        <v>0</v>
      </c>
      <c r="AE383" s="166">
        <f t="shared" si="2242"/>
        <v>0</v>
      </c>
      <c r="AF383" s="200">
        <f t="shared" si="2243"/>
        <v>0</v>
      </c>
      <c r="AG383" s="200">
        <f t="shared" si="2189"/>
        <v>0</v>
      </c>
      <c r="AH383" s="201">
        <f t="shared" si="2244"/>
        <v>0</v>
      </c>
      <c r="AI383" s="164">
        <v>0</v>
      </c>
      <c r="AJ383" s="165">
        <v>0</v>
      </c>
      <c r="AK383" s="166">
        <f t="shared" si="2245"/>
        <v>0</v>
      </c>
      <c r="AL383" s="198">
        <v>0</v>
      </c>
      <c r="AM383" s="199">
        <v>0</v>
      </c>
      <c r="AN383" s="166">
        <f t="shared" si="2246"/>
        <v>0</v>
      </c>
      <c r="AO383" s="200">
        <f t="shared" si="2247"/>
        <v>0</v>
      </c>
      <c r="AP383" s="200">
        <f t="shared" si="2194"/>
        <v>0</v>
      </c>
      <c r="AQ383" s="201">
        <f t="shared" si="2248"/>
        <v>0</v>
      </c>
      <c r="AR383" s="164">
        <v>0</v>
      </c>
      <c r="AS383" s="165">
        <v>0</v>
      </c>
      <c r="AT383" s="166">
        <f t="shared" si="2249"/>
        <v>0</v>
      </c>
      <c r="AU383" s="198">
        <v>0</v>
      </c>
      <c r="AV383" s="199">
        <v>0</v>
      </c>
      <c r="AW383" s="166">
        <f t="shared" si="2250"/>
        <v>0</v>
      </c>
      <c r="AX383" s="200">
        <f t="shared" si="2251"/>
        <v>0</v>
      </c>
      <c r="AY383" s="200">
        <f t="shared" si="2199"/>
        <v>0</v>
      </c>
      <c r="AZ383" s="201">
        <f t="shared" si="2252"/>
        <v>0</v>
      </c>
      <c r="BA383" s="164">
        <v>0</v>
      </c>
      <c r="BB383" s="165">
        <v>0</v>
      </c>
      <c r="BC383" s="166">
        <f t="shared" si="2201"/>
        <v>0</v>
      </c>
      <c r="BD383" s="198">
        <v>0</v>
      </c>
      <c r="BE383" s="199">
        <v>0</v>
      </c>
      <c r="BF383" s="166">
        <f t="shared" si="2202"/>
        <v>0</v>
      </c>
      <c r="BG383" s="200">
        <f t="shared" si="2203"/>
        <v>0</v>
      </c>
      <c r="BH383" s="200">
        <f t="shared" si="2204"/>
        <v>0</v>
      </c>
      <c r="BI383" s="201">
        <f t="shared" si="2205"/>
        <v>0</v>
      </c>
      <c r="BJ383" s="164">
        <v>0</v>
      </c>
      <c r="BK383" s="165">
        <v>0</v>
      </c>
      <c r="BL383" s="166">
        <f t="shared" si="2206"/>
        <v>0</v>
      </c>
      <c r="BM383" s="198">
        <v>0</v>
      </c>
      <c r="BN383" s="199">
        <v>0</v>
      </c>
      <c r="BO383" s="166">
        <f t="shared" si="2207"/>
        <v>0</v>
      </c>
      <c r="BP383" s="200">
        <f t="shared" si="2208"/>
        <v>0</v>
      </c>
      <c r="BQ383" s="200">
        <f t="shared" si="2209"/>
        <v>0</v>
      </c>
      <c r="BR383" s="201">
        <f t="shared" si="2210"/>
        <v>0</v>
      </c>
      <c r="BS383" s="164">
        <v>0</v>
      </c>
      <c r="BT383" s="165">
        <v>0</v>
      </c>
      <c r="BU383" s="166">
        <f t="shared" si="2253"/>
        <v>0</v>
      </c>
      <c r="BV383" s="198">
        <v>0</v>
      </c>
      <c r="BW383" s="199">
        <v>0</v>
      </c>
      <c r="BX383" s="166">
        <f t="shared" si="2254"/>
        <v>0</v>
      </c>
      <c r="BY383" s="200">
        <f t="shared" si="2255"/>
        <v>0</v>
      </c>
      <c r="BZ383" s="200">
        <f t="shared" si="2256"/>
        <v>0</v>
      </c>
      <c r="CA383" s="201">
        <f t="shared" si="2257"/>
        <v>0</v>
      </c>
      <c r="CB383" s="164">
        <v>0</v>
      </c>
      <c r="CC383" s="165">
        <v>0</v>
      </c>
      <c r="CD383" s="166">
        <f t="shared" si="2216"/>
        <v>0</v>
      </c>
      <c r="CE383" s="198">
        <v>0</v>
      </c>
      <c r="CF383" s="199">
        <v>0</v>
      </c>
      <c r="CG383" s="166">
        <f t="shared" si="2217"/>
        <v>0</v>
      </c>
      <c r="CH383" s="200">
        <f t="shared" si="2218"/>
        <v>0</v>
      </c>
      <c r="CI383" s="200">
        <f t="shared" si="2219"/>
        <v>0</v>
      </c>
      <c r="CJ383" s="201">
        <f t="shared" si="2220"/>
        <v>0</v>
      </c>
      <c r="CK383" s="164">
        <v>0</v>
      </c>
      <c r="CL383" s="165">
        <v>0</v>
      </c>
      <c r="CM383" s="166">
        <f t="shared" si="2221"/>
        <v>0</v>
      </c>
      <c r="CN383" s="198">
        <v>0</v>
      </c>
      <c r="CO383" s="199">
        <v>0</v>
      </c>
      <c r="CP383" s="166">
        <f t="shared" si="2222"/>
        <v>0</v>
      </c>
      <c r="CQ383" s="200">
        <f t="shared" si="2223"/>
        <v>0</v>
      </c>
      <c r="CR383" s="200">
        <f t="shared" si="2224"/>
        <v>0</v>
      </c>
      <c r="CS383" s="201">
        <f t="shared" si="2225"/>
        <v>0</v>
      </c>
      <c r="CT383" s="211"/>
      <c r="CU383" s="233">
        <f t="shared" si="2258"/>
        <v>0</v>
      </c>
      <c r="CV383" s="234">
        <f t="shared" si="2259"/>
        <v>0</v>
      </c>
      <c r="CW383" s="232"/>
      <c r="CX383" s="235"/>
      <c r="CY383" s="236"/>
    </row>
    <row r="384" spans="1:103" ht="15.75" customHeight="1">
      <c r="A384" s="139"/>
      <c r="B384" s="189"/>
      <c r="C384" s="190"/>
      <c r="D384" s="191"/>
      <c r="E384" s="191"/>
      <c r="F384" s="192"/>
      <c r="G384" s="189"/>
      <c r="H384" s="191"/>
      <c r="I384" s="191"/>
      <c r="J384" s="192"/>
      <c r="K384" s="191"/>
      <c r="L384" s="792"/>
      <c r="M384" s="192"/>
      <c r="N384" s="191"/>
      <c r="O384" s="191"/>
      <c r="P384" s="192"/>
      <c r="Q384" s="792"/>
      <c r="R384" s="792"/>
      <c r="S384" s="192"/>
      <c r="T384" s="206"/>
      <c r="U384" s="206"/>
      <c r="V384" s="207"/>
      <c r="W384" s="593">
        <f t="shared" si="2068"/>
        <v>0</v>
      </c>
      <c r="X384" s="593">
        <f t="shared" si="2069"/>
        <v>0</v>
      </c>
      <c r="Y384" s="593">
        <f t="shared" si="2070"/>
        <v>0</v>
      </c>
      <c r="Z384" s="191"/>
      <c r="AA384" s="191"/>
      <c r="AB384" s="192"/>
      <c r="AC384" s="191"/>
      <c r="AD384" s="191"/>
      <c r="AE384" s="192"/>
      <c r="AF384" s="206"/>
      <c r="AG384" s="206"/>
      <c r="AH384" s="207"/>
      <c r="AI384" s="191"/>
      <c r="AJ384" s="191"/>
      <c r="AK384" s="192"/>
      <c r="AL384" s="191"/>
      <c r="AM384" s="191"/>
      <c r="AN384" s="192"/>
      <c r="AO384" s="206"/>
      <c r="AP384" s="206"/>
      <c r="AQ384" s="207"/>
      <c r="AR384" s="191"/>
      <c r="AS384" s="191"/>
      <c r="AT384" s="192"/>
      <c r="AU384" s="191"/>
      <c r="AV384" s="191"/>
      <c r="AW384" s="192"/>
      <c r="AX384" s="206"/>
      <c r="AY384" s="206"/>
      <c r="AZ384" s="207"/>
      <c r="BA384" s="191"/>
      <c r="BB384" s="191"/>
      <c r="BC384" s="192"/>
      <c r="BD384" s="191"/>
      <c r="BE384" s="191"/>
      <c r="BF384" s="192"/>
      <c r="BG384" s="206"/>
      <c r="BH384" s="206"/>
      <c r="BI384" s="207"/>
      <c r="BJ384" s="191"/>
      <c r="BK384" s="191"/>
      <c r="BL384" s="192"/>
      <c r="BM384" s="191"/>
      <c r="BN384" s="191"/>
      <c r="BO384" s="192"/>
      <c r="BP384" s="206"/>
      <c r="BQ384" s="206"/>
      <c r="BR384" s="207"/>
      <c r="BS384" s="191"/>
      <c r="BT384" s="191"/>
      <c r="BU384" s="192"/>
      <c r="BV384" s="191"/>
      <c r="BW384" s="191"/>
      <c r="BX384" s="192"/>
      <c r="BY384" s="206"/>
      <c r="BZ384" s="206"/>
      <c r="CA384" s="207"/>
      <c r="CB384" s="191"/>
      <c r="CC384" s="191"/>
      <c r="CD384" s="192"/>
      <c r="CE384" s="191"/>
      <c r="CF384" s="191"/>
      <c r="CG384" s="192"/>
      <c r="CH384" s="206"/>
      <c r="CI384" s="206"/>
      <c r="CJ384" s="207"/>
      <c r="CK384" s="191"/>
      <c r="CL384" s="191"/>
      <c r="CM384" s="192"/>
      <c r="CN384" s="191"/>
      <c r="CO384" s="191"/>
      <c r="CP384" s="192"/>
      <c r="CQ384" s="206"/>
      <c r="CR384" s="206"/>
      <c r="CS384" s="207"/>
      <c r="CT384" s="232"/>
      <c r="CU384" s="191"/>
      <c r="CV384" s="191"/>
      <c r="CW384" s="232"/>
      <c r="CX384" s="248"/>
      <c r="CY384" s="248"/>
    </row>
    <row r="385" spans="1:103" ht="15.75" customHeight="1" thickBot="1">
      <c r="A385" s="139"/>
      <c r="B385" s="186"/>
      <c r="C385" s="187"/>
      <c r="D385" s="183"/>
      <c r="E385" s="183"/>
      <c r="F385" s="183"/>
      <c r="G385" s="184"/>
      <c r="H385" s="183"/>
      <c r="I385" s="183"/>
      <c r="J385" s="183"/>
      <c r="K385" s="183"/>
      <c r="L385" s="791"/>
      <c r="M385" s="183"/>
      <c r="N385" s="183"/>
      <c r="O385" s="183"/>
      <c r="P385" s="183"/>
      <c r="Q385" s="791"/>
      <c r="R385" s="791"/>
      <c r="S385" s="183"/>
      <c r="T385" s="203"/>
      <c r="U385" s="203"/>
      <c r="V385" s="187"/>
      <c r="W385" s="593">
        <f t="shared" si="2068"/>
        <v>0</v>
      </c>
      <c r="X385" s="593">
        <f t="shared" si="2069"/>
        <v>0</v>
      </c>
      <c r="Y385" s="593">
        <f t="shared" si="2070"/>
        <v>0</v>
      </c>
      <c r="Z385" s="183"/>
      <c r="AA385" s="183"/>
      <c r="AB385" s="183"/>
      <c r="AC385" s="183"/>
      <c r="AD385" s="183"/>
      <c r="AE385" s="183"/>
      <c r="AF385" s="203"/>
      <c r="AG385" s="203"/>
      <c r="AH385" s="187"/>
      <c r="AI385" s="183"/>
      <c r="AJ385" s="183"/>
      <c r="AK385" s="183"/>
      <c r="AL385" s="183"/>
      <c r="AM385" s="183"/>
      <c r="AN385" s="183"/>
      <c r="AO385" s="203"/>
      <c r="AP385" s="203"/>
      <c r="AQ385" s="187"/>
      <c r="AR385" s="183"/>
      <c r="AS385" s="183"/>
      <c r="AT385" s="183"/>
      <c r="AU385" s="183"/>
      <c r="AV385" s="183"/>
      <c r="AW385" s="183"/>
      <c r="AX385" s="203"/>
      <c r="AY385" s="203"/>
      <c r="AZ385" s="187"/>
      <c r="BA385" s="183"/>
      <c r="BB385" s="183"/>
      <c r="BC385" s="183"/>
      <c r="BD385" s="183"/>
      <c r="BE385" s="183"/>
      <c r="BF385" s="183"/>
      <c r="BG385" s="203"/>
      <c r="BH385" s="203"/>
      <c r="BI385" s="187"/>
      <c r="BJ385" s="183"/>
      <c r="BK385" s="183"/>
      <c r="BL385" s="183"/>
      <c r="BM385" s="183"/>
      <c r="BN385" s="183"/>
      <c r="BO385" s="183"/>
      <c r="BP385" s="203"/>
      <c r="BQ385" s="203"/>
      <c r="BR385" s="187"/>
      <c r="BS385" s="183"/>
      <c r="BT385" s="183"/>
      <c r="BU385" s="183"/>
      <c r="BV385" s="183"/>
      <c r="BW385" s="183"/>
      <c r="BX385" s="183"/>
      <c r="BY385" s="203"/>
      <c r="BZ385" s="203"/>
      <c r="CA385" s="187"/>
      <c r="CB385" s="183"/>
      <c r="CC385" s="183"/>
      <c r="CD385" s="183"/>
      <c r="CE385" s="183"/>
      <c r="CF385" s="183"/>
      <c r="CG385" s="183"/>
      <c r="CH385" s="203"/>
      <c r="CI385" s="203"/>
      <c r="CJ385" s="187"/>
      <c r="CK385" s="183"/>
      <c r="CL385" s="183"/>
      <c r="CM385" s="183"/>
      <c r="CN385" s="183"/>
      <c r="CO385" s="183"/>
      <c r="CP385" s="183"/>
      <c r="CQ385" s="203"/>
      <c r="CR385" s="203"/>
      <c r="CS385" s="187"/>
      <c r="CT385" s="139"/>
      <c r="CU385" s="183"/>
      <c r="CV385" s="187"/>
      <c r="CW385" s="139"/>
      <c r="CX385" s="242"/>
      <c r="CY385" s="242"/>
    </row>
    <row r="386" spans="1:103" ht="15.75" customHeight="1">
      <c r="A386" s="138"/>
      <c r="B386" s="1065" t="s">
        <v>273</v>
      </c>
      <c r="C386" s="1062" t="s">
        <v>274</v>
      </c>
      <c r="D386" s="1009" t="str">
        <f>AFEstatPref</f>
        <v>Historical</v>
      </c>
      <c r="E386" s="1010"/>
      <c r="F386" s="1011"/>
      <c r="G386" s="1041" t="str">
        <f>AFEstatSlc</f>
        <v>Proposed Original</v>
      </c>
      <c r="H386" s="1015"/>
      <c r="I386" s="1015"/>
      <c r="J386" s="1042"/>
      <c r="K386" s="1020" t="s">
        <v>275</v>
      </c>
      <c r="L386" s="1020"/>
      <c r="M386" s="1039"/>
      <c r="N386" s="1009" t="str">
        <f>AFEstatPref</f>
        <v>Historical</v>
      </c>
      <c r="O386" s="1010"/>
      <c r="P386" s="1011"/>
      <c r="Q386" s="1015" t="str">
        <f>AFEstatSlc</f>
        <v>Proposed Original</v>
      </c>
      <c r="R386" s="1015"/>
      <c r="S386" s="1016"/>
      <c r="T386" s="1019" t="s">
        <v>275</v>
      </c>
      <c r="U386" s="1020"/>
      <c r="V386" s="1021"/>
      <c r="W386" s="593">
        <f t="shared" si="2068"/>
        <v>0</v>
      </c>
      <c r="X386" s="593">
        <f t="shared" si="2069"/>
        <v>0</v>
      </c>
      <c r="Y386" s="593">
        <f t="shared" si="2070"/>
        <v>0</v>
      </c>
      <c r="Z386" s="1009" t="str">
        <f>AFEstatPref</f>
        <v>Historical</v>
      </c>
      <c r="AA386" s="1010"/>
      <c r="AB386" s="1011"/>
      <c r="AC386" s="1015" t="str">
        <f>AFEstatSlc</f>
        <v>Proposed Original</v>
      </c>
      <c r="AD386" s="1015"/>
      <c r="AE386" s="1016"/>
      <c r="AF386" s="1019" t="s">
        <v>275</v>
      </c>
      <c r="AG386" s="1020"/>
      <c r="AH386" s="1021"/>
      <c r="AI386" s="1009" t="str">
        <f>AFEstatPref</f>
        <v>Historical</v>
      </c>
      <c r="AJ386" s="1010"/>
      <c r="AK386" s="1011"/>
      <c r="AL386" s="1015" t="str">
        <f>AFEstatSlc</f>
        <v>Proposed Original</v>
      </c>
      <c r="AM386" s="1015"/>
      <c r="AN386" s="1016"/>
      <c r="AO386" s="1019" t="s">
        <v>275</v>
      </c>
      <c r="AP386" s="1020"/>
      <c r="AQ386" s="1021"/>
      <c r="AR386" s="1009" t="str">
        <f>AFEstatPref</f>
        <v>Historical</v>
      </c>
      <c r="AS386" s="1010"/>
      <c r="AT386" s="1011"/>
      <c r="AU386" s="1015" t="str">
        <f>AFEstatSlc</f>
        <v>Proposed Original</v>
      </c>
      <c r="AV386" s="1015"/>
      <c r="AW386" s="1016"/>
      <c r="AX386" s="1019" t="s">
        <v>275</v>
      </c>
      <c r="AY386" s="1020"/>
      <c r="AZ386" s="1021"/>
      <c r="BA386" s="1009" t="str">
        <f>AFEstatPref</f>
        <v>Historical</v>
      </c>
      <c r="BB386" s="1010"/>
      <c r="BC386" s="1011"/>
      <c r="BD386" s="1015" t="str">
        <f>AFEstatSlc</f>
        <v>Proposed Original</v>
      </c>
      <c r="BE386" s="1015"/>
      <c r="BF386" s="1016"/>
      <c r="BG386" s="1019" t="s">
        <v>275</v>
      </c>
      <c r="BH386" s="1020"/>
      <c r="BI386" s="1021"/>
      <c r="BJ386" s="1009" t="str">
        <f>AFEstatPref</f>
        <v>Historical</v>
      </c>
      <c r="BK386" s="1010"/>
      <c r="BL386" s="1011"/>
      <c r="BM386" s="1015" t="str">
        <f>AFEstatSlc</f>
        <v>Proposed Original</v>
      </c>
      <c r="BN386" s="1015"/>
      <c r="BO386" s="1016"/>
      <c r="BP386" s="1019" t="s">
        <v>275</v>
      </c>
      <c r="BQ386" s="1020"/>
      <c r="BR386" s="1021"/>
      <c r="BS386" s="1009" t="str">
        <f>AFEstatPref</f>
        <v>Historical</v>
      </c>
      <c r="BT386" s="1010"/>
      <c r="BU386" s="1011"/>
      <c r="BV386" s="1015" t="str">
        <f>AFEstatSlc</f>
        <v>Proposed Original</v>
      </c>
      <c r="BW386" s="1015"/>
      <c r="BX386" s="1016"/>
      <c r="BY386" s="1019" t="s">
        <v>275</v>
      </c>
      <c r="BZ386" s="1020"/>
      <c r="CA386" s="1021"/>
      <c r="CB386" s="1009" t="str">
        <f>AFEstatPref</f>
        <v>Historical</v>
      </c>
      <c r="CC386" s="1010"/>
      <c r="CD386" s="1011"/>
      <c r="CE386" s="1015" t="str">
        <f>AFEstatSlc</f>
        <v>Proposed Original</v>
      </c>
      <c r="CF386" s="1015"/>
      <c r="CG386" s="1016"/>
      <c r="CH386" s="1019" t="s">
        <v>275</v>
      </c>
      <c r="CI386" s="1020"/>
      <c r="CJ386" s="1021"/>
      <c r="CK386" s="1009" t="str">
        <f>AFEstatPref</f>
        <v>Historical</v>
      </c>
      <c r="CL386" s="1010"/>
      <c r="CM386" s="1011"/>
      <c r="CN386" s="1015" t="str">
        <f>AFEstatSlc</f>
        <v>Proposed Original</v>
      </c>
      <c r="CO386" s="1015"/>
      <c r="CP386" s="1016"/>
      <c r="CQ386" s="1019" t="s">
        <v>275</v>
      </c>
      <c r="CR386" s="1020"/>
      <c r="CS386" s="1021"/>
      <c r="CT386" s="214"/>
      <c r="CU386" s="1051" t="s">
        <v>276</v>
      </c>
      <c r="CV386" s="1052"/>
      <c r="CW386" s="214"/>
      <c r="CX386" s="1058" t="s">
        <v>277</v>
      </c>
      <c r="CY386" s="1055" t="s">
        <v>278</v>
      </c>
    </row>
    <row r="387" spans="1:103" ht="15.75" customHeight="1" thickBot="1">
      <c r="A387" s="139"/>
      <c r="B387" s="1059"/>
      <c r="C387" s="1063"/>
      <c r="D387" s="1012"/>
      <c r="E387" s="1013"/>
      <c r="F387" s="1014"/>
      <c r="G387" s="1043"/>
      <c r="H387" s="1017"/>
      <c r="I387" s="1017"/>
      <c r="J387" s="1044"/>
      <c r="K387" s="1023"/>
      <c r="L387" s="1023"/>
      <c r="M387" s="1040"/>
      <c r="N387" s="1012"/>
      <c r="O387" s="1013"/>
      <c r="P387" s="1014"/>
      <c r="Q387" s="1017"/>
      <c r="R387" s="1017"/>
      <c r="S387" s="1018"/>
      <c r="T387" s="1022"/>
      <c r="U387" s="1023"/>
      <c r="V387" s="1024"/>
      <c r="W387" s="593">
        <f t="shared" si="2068"/>
        <v>0</v>
      </c>
      <c r="X387" s="593">
        <f t="shared" si="2069"/>
        <v>0</v>
      </c>
      <c r="Y387" s="593">
        <f t="shared" si="2070"/>
        <v>0</v>
      </c>
      <c r="Z387" s="1012"/>
      <c r="AA387" s="1013"/>
      <c r="AB387" s="1014"/>
      <c r="AC387" s="1017"/>
      <c r="AD387" s="1017"/>
      <c r="AE387" s="1018"/>
      <c r="AF387" s="1022"/>
      <c r="AG387" s="1023"/>
      <c r="AH387" s="1024"/>
      <c r="AI387" s="1012"/>
      <c r="AJ387" s="1013"/>
      <c r="AK387" s="1014"/>
      <c r="AL387" s="1017"/>
      <c r="AM387" s="1017"/>
      <c r="AN387" s="1018"/>
      <c r="AO387" s="1022"/>
      <c r="AP387" s="1023"/>
      <c r="AQ387" s="1024"/>
      <c r="AR387" s="1012"/>
      <c r="AS387" s="1013"/>
      <c r="AT387" s="1014"/>
      <c r="AU387" s="1017"/>
      <c r="AV387" s="1017"/>
      <c r="AW387" s="1018"/>
      <c r="AX387" s="1022"/>
      <c r="AY387" s="1023"/>
      <c r="AZ387" s="1024"/>
      <c r="BA387" s="1012"/>
      <c r="BB387" s="1013"/>
      <c r="BC387" s="1014"/>
      <c r="BD387" s="1017"/>
      <c r="BE387" s="1017"/>
      <c r="BF387" s="1018"/>
      <c r="BG387" s="1022"/>
      <c r="BH387" s="1023"/>
      <c r="BI387" s="1024"/>
      <c r="BJ387" s="1012"/>
      <c r="BK387" s="1013"/>
      <c r="BL387" s="1014"/>
      <c r="BM387" s="1017"/>
      <c r="BN387" s="1017"/>
      <c r="BO387" s="1018"/>
      <c r="BP387" s="1022"/>
      <c r="BQ387" s="1023"/>
      <c r="BR387" s="1024"/>
      <c r="BS387" s="1012"/>
      <c r="BT387" s="1013"/>
      <c r="BU387" s="1014"/>
      <c r="BV387" s="1017"/>
      <c r="BW387" s="1017"/>
      <c r="BX387" s="1018"/>
      <c r="BY387" s="1022"/>
      <c r="BZ387" s="1023"/>
      <c r="CA387" s="1024"/>
      <c r="CB387" s="1012"/>
      <c r="CC387" s="1013"/>
      <c r="CD387" s="1014"/>
      <c r="CE387" s="1017"/>
      <c r="CF387" s="1017"/>
      <c r="CG387" s="1018"/>
      <c r="CH387" s="1022"/>
      <c r="CI387" s="1023"/>
      <c r="CJ387" s="1024"/>
      <c r="CK387" s="1012"/>
      <c r="CL387" s="1013"/>
      <c r="CM387" s="1014"/>
      <c r="CN387" s="1017"/>
      <c r="CO387" s="1017"/>
      <c r="CP387" s="1018"/>
      <c r="CQ387" s="1022"/>
      <c r="CR387" s="1023"/>
      <c r="CS387" s="1024"/>
      <c r="CT387" s="139"/>
      <c r="CU387" s="215" t="s">
        <v>279</v>
      </c>
      <c r="CV387" s="216" t="s">
        <v>280</v>
      </c>
      <c r="CW387" s="139"/>
      <c r="CX387" s="1059"/>
      <c r="CY387" s="1056"/>
    </row>
    <row r="388" spans="1:103" ht="15.75" customHeight="1">
      <c r="A388" s="139"/>
      <c r="B388" s="149">
        <v>36</v>
      </c>
      <c r="C388" s="253" t="s">
        <v>170</v>
      </c>
      <c r="D388" s="278"/>
      <c r="E388" s="278"/>
      <c r="F388" s="279">
        <f>+F389+F401+F415+F429+F436+F450</f>
        <v>0</v>
      </c>
      <c r="G388" s="280"/>
      <c r="H388" s="278"/>
      <c r="I388" s="278"/>
      <c r="J388" s="279">
        <f>+J389+J401+J415+J429+J436+J450</f>
        <v>1565547.7715199371</v>
      </c>
      <c r="K388" s="278"/>
      <c r="L388" s="796"/>
      <c r="M388" s="279">
        <f>+M389+M401+M415+M429+M436+M450</f>
        <v>1496719.5997037222</v>
      </c>
      <c r="N388" s="278"/>
      <c r="O388" s="278"/>
      <c r="P388" s="279">
        <f>+P389+P401+P415+P429+P436+P450</f>
        <v>0</v>
      </c>
      <c r="Q388" s="795"/>
      <c r="R388" s="796"/>
      <c r="S388" s="279">
        <f>S389+S401+S415+S429+S436+S450</f>
        <v>187182.13044232631</v>
      </c>
      <c r="T388" s="278"/>
      <c r="U388" s="278"/>
      <c r="V388" s="279">
        <f>+V389+V401+V415+V429+V436+V450</f>
        <v>173605.06742809783</v>
      </c>
      <c r="W388" s="593">
        <f t="shared" si="2068"/>
        <v>0</v>
      </c>
      <c r="X388" s="593">
        <f t="shared" si="2069"/>
        <v>0</v>
      </c>
      <c r="Y388" s="593">
        <f t="shared" si="2070"/>
        <v>-13577.063014228479</v>
      </c>
      <c r="Z388" s="278"/>
      <c r="AA388" s="278"/>
      <c r="AB388" s="279">
        <f>+AB389+AB401+AB415+AB429+AB436+AB450</f>
        <v>0</v>
      </c>
      <c r="AC388" s="281"/>
      <c r="AD388" s="278"/>
      <c r="AE388" s="279">
        <f>+AE389+AE401+AE415+AE429+AE436+AE450</f>
        <v>187182.13044232631</v>
      </c>
      <c r="AF388" s="278"/>
      <c r="AG388" s="278"/>
      <c r="AH388" s="279">
        <f>+AH389+AH401+AH415+AH429+AH436+AH450</f>
        <v>173605.06742809783</v>
      </c>
      <c r="AI388" s="278"/>
      <c r="AJ388" s="278"/>
      <c r="AK388" s="279">
        <f>+AK389+AK401+AK415+AK429+AK436+AK450</f>
        <v>0</v>
      </c>
      <c r="AL388" s="281"/>
      <c r="AM388" s="278"/>
      <c r="AN388" s="279">
        <f>+AN389+AN401+AN415+AN429+AN436+AN450</f>
        <v>187182.13044232631</v>
      </c>
      <c r="AO388" s="278"/>
      <c r="AP388" s="278"/>
      <c r="AQ388" s="279">
        <f>+AQ389+AQ401+AQ415+AQ429+AQ436+AQ450</f>
        <v>173605.06742809783</v>
      </c>
      <c r="AR388" s="278"/>
      <c r="AS388" s="278"/>
      <c r="AT388" s="279">
        <f>+AT389+AT401+AT415+AT429+AT436+AT450</f>
        <v>0</v>
      </c>
      <c r="AU388" s="281"/>
      <c r="AV388" s="278"/>
      <c r="AW388" s="279">
        <f>+AW389+AW401+AW415+AW429+AW436+AW450</f>
        <v>187182.13044232631</v>
      </c>
      <c r="AX388" s="278"/>
      <c r="AY388" s="278"/>
      <c r="AZ388" s="279">
        <f>+AZ389+AZ401+AZ415+AZ429+AZ436+AZ450</f>
        <v>173605.06742809783</v>
      </c>
      <c r="BA388" s="278"/>
      <c r="BB388" s="278"/>
      <c r="BC388" s="279">
        <f>+BC389+BC401+BC415+BC429+BC436+BC450</f>
        <v>0</v>
      </c>
      <c r="BD388" s="281"/>
      <c r="BE388" s="278"/>
      <c r="BF388" s="279">
        <f>+BF389+BF401+BF415+BF429+BF436+BF450</f>
        <v>408409.62487531599</v>
      </c>
      <c r="BG388" s="278"/>
      <c r="BH388" s="278"/>
      <c r="BI388" s="279">
        <f>+BI389+BI401+BI415+BI429+BI436+BI450</f>
        <v>401149.66499566537</v>
      </c>
      <c r="BJ388" s="278"/>
      <c r="BK388" s="278"/>
      <c r="BL388" s="279">
        <f>+BL389+BL401+BL415+BL429+BL436+BL450</f>
        <v>0</v>
      </c>
      <c r="BM388" s="281"/>
      <c r="BN388" s="278"/>
      <c r="BO388" s="279">
        <f>+BO389+BO401+BO415+BO429+BO436+BO450</f>
        <v>408409.62487531599</v>
      </c>
      <c r="BP388" s="278"/>
      <c r="BQ388" s="278"/>
      <c r="BR388" s="279">
        <f>+BR389+BR401+BR415+BR429+BR436+BR450</f>
        <v>401149.66499566537</v>
      </c>
      <c r="BS388" s="278"/>
      <c r="BT388" s="278"/>
      <c r="BU388" s="279">
        <f>+BU389+BU401+BU415+BU429+BU436+BU450</f>
        <v>0</v>
      </c>
      <c r="BV388" s="281"/>
      <c r="BW388" s="278"/>
      <c r="BX388" s="279">
        <f>+BX389+BX401+BX415+BX429+BX436+BX450</f>
        <v>0</v>
      </c>
      <c r="BY388" s="278"/>
      <c r="BZ388" s="278"/>
      <c r="CA388" s="279">
        <f>+CA389+CA401+CA415+CA429+CA436+CA450</f>
        <v>0</v>
      </c>
      <c r="CB388" s="278"/>
      <c r="CC388" s="278"/>
      <c r="CD388" s="279">
        <f>+CD389+CD401+CD415+CD429+CD436+CD450</f>
        <v>0</v>
      </c>
      <c r="CE388" s="281"/>
      <c r="CF388" s="278"/>
      <c r="CG388" s="279">
        <f>+CG389+CG401+CG415+CG429+CG436+CG450</f>
        <v>0</v>
      </c>
      <c r="CH388" s="278"/>
      <c r="CI388" s="278"/>
      <c r="CJ388" s="279">
        <f>+CJ389+CJ401+CJ415+CJ429+CJ436+CJ450</f>
        <v>0</v>
      </c>
      <c r="CK388" s="278"/>
      <c r="CL388" s="278"/>
      <c r="CM388" s="279">
        <f>+CM389+CM401+CM415+CM429+CM436+CM450</f>
        <v>0</v>
      </c>
      <c r="CN388" s="281"/>
      <c r="CO388" s="278"/>
      <c r="CP388" s="279">
        <f>+CP389+CP401+CP415+CP429+CP436+CP450</f>
        <v>0</v>
      </c>
      <c r="CQ388" s="278"/>
      <c r="CR388" s="278"/>
      <c r="CS388" s="279">
        <f>+CS389+CS401+CS415+CS429+CS436+CS450</f>
        <v>0</v>
      </c>
      <c r="CT388" s="139"/>
      <c r="CU388" s="284"/>
      <c r="CV388" s="285"/>
      <c r="CW388" s="139"/>
      <c r="CX388" s="170"/>
      <c r="CY388" s="263"/>
    </row>
    <row r="389" spans="1:103" ht="15.75" customHeight="1">
      <c r="A389" s="138"/>
      <c r="B389" s="149">
        <v>37</v>
      </c>
      <c r="C389" s="150" t="s">
        <v>319</v>
      </c>
      <c r="D389" s="151" t="s">
        <v>283</v>
      </c>
      <c r="E389" s="152" t="s">
        <v>284</v>
      </c>
      <c r="F389" s="153">
        <f>SUM(F390:F397)</f>
        <v>0</v>
      </c>
      <c r="G389" s="154" t="s">
        <v>285</v>
      </c>
      <c r="H389" s="152" t="s">
        <v>283</v>
      </c>
      <c r="I389" s="152" t="s">
        <v>284</v>
      </c>
      <c r="J389" s="153">
        <f>SUM(J390:J397)</f>
        <v>0</v>
      </c>
      <c r="K389" s="151" t="s">
        <v>283</v>
      </c>
      <c r="L389" s="787" t="s">
        <v>284</v>
      </c>
      <c r="M389" s="153">
        <f>SUM(M390:M397)</f>
        <v>0</v>
      </c>
      <c r="N389" s="151" t="s">
        <v>283</v>
      </c>
      <c r="O389" s="152" t="s">
        <v>284</v>
      </c>
      <c r="P389" s="153">
        <f>SUM(P390:P397)</f>
        <v>0</v>
      </c>
      <c r="Q389" s="787" t="s">
        <v>283</v>
      </c>
      <c r="R389" s="787" t="s">
        <v>284</v>
      </c>
      <c r="S389" s="153">
        <f>SUM(S390:S397)</f>
        <v>0</v>
      </c>
      <c r="T389" s="204" t="s">
        <v>283</v>
      </c>
      <c r="U389" s="205" t="s">
        <v>284</v>
      </c>
      <c r="V389" s="153">
        <f>SUM(V390:V397)</f>
        <v>0</v>
      </c>
      <c r="W389" s="593">
        <f t="shared" si="2068"/>
        <v>0</v>
      </c>
      <c r="X389" s="593">
        <f t="shared" si="2069"/>
        <v>0</v>
      </c>
      <c r="Y389" s="593">
        <f t="shared" si="2070"/>
        <v>0</v>
      </c>
      <c r="Z389" s="151" t="s">
        <v>283</v>
      </c>
      <c r="AA389" s="152" t="s">
        <v>284</v>
      </c>
      <c r="AB389" s="153">
        <f>SUM(AB390:AB397)</f>
        <v>0</v>
      </c>
      <c r="AC389" s="152" t="s">
        <v>283</v>
      </c>
      <c r="AD389" s="152" t="s">
        <v>284</v>
      </c>
      <c r="AE389" s="153">
        <f>SUM(AE390:AE397)</f>
        <v>0</v>
      </c>
      <c r="AF389" s="204" t="s">
        <v>283</v>
      </c>
      <c r="AG389" s="205" t="s">
        <v>284</v>
      </c>
      <c r="AH389" s="153">
        <f>SUM(AH390:AH397)</f>
        <v>0</v>
      </c>
      <c r="AI389" s="151" t="s">
        <v>283</v>
      </c>
      <c r="AJ389" s="152" t="s">
        <v>284</v>
      </c>
      <c r="AK389" s="153">
        <f>SUM(AK390:AK397)</f>
        <v>0</v>
      </c>
      <c r="AL389" s="152" t="s">
        <v>283</v>
      </c>
      <c r="AM389" s="152" t="s">
        <v>284</v>
      </c>
      <c r="AN389" s="153">
        <f>SUM(AN390:AN397)</f>
        <v>0</v>
      </c>
      <c r="AO389" s="204" t="s">
        <v>283</v>
      </c>
      <c r="AP389" s="205" t="s">
        <v>284</v>
      </c>
      <c r="AQ389" s="153">
        <f>SUM(AQ390:AQ397)</f>
        <v>0</v>
      </c>
      <c r="AR389" s="151" t="s">
        <v>283</v>
      </c>
      <c r="AS389" s="152" t="s">
        <v>284</v>
      </c>
      <c r="AT389" s="153">
        <f>SUM(AT390:AT397)</f>
        <v>0</v>
      </c>
      <c r="AU389" s="152" t="s">
        <v>283</v>
      </c>
      <c r="AV389" s="152" t="s">
        <v>284</v>
      </c>
      <c r="AW389" s="153">
        <f>SUM(AW390:AW397)</f>
        <v>0</v>
      </c>
      <c r="AX389" s="204" t="s">
        <v>283</v>
      </c>
      <c r="AY389" s="205" t="s">
        <v>284</v>
      </c>
      <c r="AZ389" s="153">
        <f>SUM(AZ390:AZ397)</f>
        <v>0</v>
      </c>
      <c r="BA389" s="151" t="s">
        <v>283</v>
      </c>
      <c r="BB389" s="152" t="s">
        <v>284</v>
      </c>
      <c r="BC389" s="153">
        <f>SUM(BC390:BC397)</f>
        <v>0</v>
      </c>
      <c r="BD389" s="152" t="s">
        <v>283</v>
      </c>
      <c r="BE389" s="152" t="s">
        <v>284</v>
      </c>
      <c r="BF389" s="153">
        <f>SUM(BF390:BF397)</f>
        <v>0</v>
      </c>
      <c r="BG389" s="204" t="s">
        <v>283</v>
      </c>
      <c r="BH389" s="205" t="s">
        <v>284</v>
      </c>
      <c r="BI389" s="153">
        <f>SUM(BI390:BI397)</f>
        <v>0</v>
      </c>
      <c r="BJ389" s="151" t="s">
        <v>283</v>
      </c>
      <c r="BK389" s="152" t="s">
        <v>284</v>
      </c>
      <c r="BL389" s="153">
        <f>SUM(BL390:BL397)</f>
        <v>0</v>
      </c>
      <c r="BM389" s="152" t="s">
        <v>283</v>
      </c>
      <c r="BN389" s="152" t="s">
        <v>284</v>
      </c>
      <c r="BO389" s="153">
        <f>SUM(BO390:BO397)</f>
        <v>0</v>
      </c>
      <c r="BP389" s="204" t="s">
        <v>283</v>
      </c>
      <c r="BQ389" s="205" t="s">
        <v>284</v>
      </c>
      <c r="BR389" s="153">
        <f>SUM(BR390:BR397)</f>
        <v>0</v>
      </c>
      <c r="BS389" s="151" t="s">
        <v>283</v>
      </c>
      <c r="BT389" s="152" t="s">
        <v>284</v>
      </c>
      <c r="BU389" s="153">
        <f>SUM(BU390:BU397)</f>
        <v>0</v>
      </c>
      <c r="BV389" s="152" t="s">
        <v>283</v>
      </c>
      <c r="BW389" s="152" t="s">
        <v>284</v>
      </c>
      <c r="BX389" s="153">
        <f>SUM(BX390:BX397)</f>
        <v>0</v>
      </c>
      <c r="BY389" s="204" t="s">
        <v>283</v>
      </c>
      <c r="BZ389" s="205" t="s">
        <v>284</v>
      </c>
      <c r="CA389" s="153">
        <f>SUM(CA390:CA397)</f>
        <v>0</v>
      </c>
      <c r="CB389" s="151" t="s">
        <v>283</v>
      </c>
      <c r="CC389" s="152" t="s">
        <v>284</v>
      </c>
      <c r="CD389" s="153">
        <f>SUM(CD390:CD397)</f>
        <v>0</v>
      </c>
      <c r="CE389" s="152" t="s">
        <v>283</v>
      </c>
      <c r="CF389" s="152" t="s">
        <v>284</v>
      </c>
      <c r="CG389" s="153">
        <f>SUM(CG390:CG397)</f>
        <v>0</v>
      </c>
      <c r="CH389" s="204" t="s">
        <v>283</v>
      </c>
      <c r="CI389" s="205" t="s">
        <v>284</v>
      </c>
      <c r="CJ389" s="153">
        <f>SUM(CJ390:CJ397)</f>
        <v>0</v>
      </c>
      <c r="CK389" s="151" t="s">
        <v>283</v>
      </c>
      <c r="CL389" s="152" t="s">
        <v>284</v>
      </c>
      <c r="CM389" s="153">
        <f>SUM(CM390:CM397)</f>
        <v>0</v>
      </c>
      <c r="CN389" s="152" t="s">
        <v>283</v>
      </c>
      <c r="CO389" s="152" t="s">
        <v>284</v>
      </c>
      <c r="CP389" s="153">
        <f>SUM(CP390:CP397)</f>
        <v>0</v>
      </c>
      <c r="CQ389" s="204" t="s">
        <v>283</v>
      </c>
      <c r="CR389" s="205" t="s">
        <v>284</v>
      </c>
      <c r="CS389" s="153">
        <f>SUM(CS390:CS397)</f>
        <v>0</v>
      </c>
      <c r="CT389" s="196"/>
      <c r="CU389" s="221"/>
      <c r="CV389" s="243"/>
      <c r="CW389" s="196"/>
      <c r="CX389" s="244"/>
      <c r="CY389" s="245"/>
    </row>
    <row r="390" spans="1:103" ht="15.4" hidden="1" customHeight="1">
      <c r="A390" s="185"/>
      <c r="B390" s="156"/>
      <c r="C390" s="185"/>
      <c r="D390" s="158">
        <f t="shared" ref="D390:D397" si="2294">N390+Z390+AI390+AR390+BS390</f>
        <v>0</v>
      </c>
      <c r="E390" s="159">
        <f>IFERROR(F390/D390,)</f>
        <v>0</v>
      </c>
      <c r="F390" s="160">
        <f>P390+AB390+AK390+AT390+BU390</f>
        <v>0</v>
      </c>
      <c r="G390" s="179"/>
      <c r="H390" s="159">
        <f>Q390+AC390+AL390+AU390+BV390</f>
        <v>0</v>
      </c>
      <c r="I390" s="159">
        <f>IFERROR(J390/H390,)</f>
        <v>0</v>
      </c>
      <c r="J390" s="160">
        <f t="shared" ref="J390:J397" si="2295">S390+AE390+AN390+AW390+BX390</f>
        <v>0</v>
      </c>
      <c r="K390" s="159">
        <f t="shared" ref="K390:K397" si="2296">T390+AF390+AO390+AX390+BY390</f>
        <v>0</v>
      </c>
      <c r="L390" s="291">
        <f>IFERROR(M390/K390,)</f>
        <v>0</v>
      </c>
      <c r="M390" s="160">
        <f t="shared" ref="M390:M397" si="2297">V390+AH390+AQ390+AZ390+CA390</f>
        <v>0</v>
      </c>
      <c r="N390" s="159">
        <v>0</v>
      </c>
      <c r="O390" s="159">
        <v>0</v>
      </c>
      <c r="P390" s="160">
        <f t="shared" ref="P390:P397" si="2298">N390*O390</f>
        <v>0</v>
      </c>
      <c r="Q390" s="291">
        <v>0</v>
      </c>
      <c r="R390" s="291">
        <v>0</v>
      </c>
      <c r="S390" s="160">
        <f t="shared" ref="S390:S397" si="2299">Q390*R390</f>
        <v>0</v>
      </c>
      <c r="T390" s="159">
        <f>Q390</f>
        <v>0</v>
      </c>
      <c r="U390" s="159">
        <f t="shared" ref="U390:U397" si="2300">R390</f>
        <v>0</v>
      </c>
      <c r="V390" s="160">
        <f t="shared" ref="V390:V397" si="2301">T390*U390</f>
        <v>0</v>
      </c>
      <c r="W390" s="593">
        <f t="shared" si="2068"/>
        <v>0</v>
      </c>
      <c r="X390" s="593">
        <f t="shared" si="2069"/>
        <v>0</v>
      </c>
      <c r="Y390" s="593">
        <f t="shared" si="2070"/>
        <v>0</v>
      </c>
      <c r="Z390" s="159">
        <v>0</v>
      </c>
      <c r="AA390" s="159">
        <v>0</v>
      </c>
      <c r="AB390" s="160">
        <f t="shared" ref="AB390:AB397" si="2302">Z390*AA390</f>
        <v>0</v>
      </c>
      <c r="AC390" s="159">
        <v>0</v>
      </c>
      <c r="AD390" s="159">
        <v>0</v>
      </c>
      <c r="AE390" s="160">
        <f t="shared" ref="AE390:AE397" si="2303">AC390*AD390</f>
        <v>0</v>
      </c>
      <c r="AF390" s="159">
        <f>AC390</f>
        <v>0</v>
      </c>
      <c r="AG390" s="159">
        <f t="shared" ref="AG390:AG397" si="2304">U390</f>
        <v>0</v>
      </c>
      <c r="AH390" s="160">
        <f t="shared" ref="AH390:AH397" si="2305">AF390*AG390</f>
        <v>0</v>
      </c>
      <c r="AI390" s="159">
        <v>0</v>
      </c>
      <c r="AJ390" s="159">
        <v>0</v>
      </c>
      <c r="AK390" s="160">
        <f t="shared" ref="AK390:AK397" si="2306">AI390*AJ390</f>
        <v>0</v>
      </c>
      <c r="AL390" s="159">
        <v>0</v>
      </c>
      <c r="AM390" s="159">
        <v>0</v>
      </c>
      <c r="AN390" s="160">
        <f t="shared" ref="AN390:AN397" si="2307">AL390*AM390</f>
        <v>0</v>
      </c>
      <c r="AO390" s="159">
        <f>AL390</f>
        <v>0</v>
      </c>
      <c r="AP390" s="159">
        <f t="shared" ref="AP390:AP397" si="2308">AG390</f>
        <v>0</v>
      </c>
      <c r="AQ390" s="160">
        <f t="shared" ref="AQ390:AQ397" si="2309">AO390*AP390</f>
        <v>0</v>
      </c>
      <c r="AR390" s="159">
        <v>0</v>
      </c>
      <c r="AS390" s="159">
        <v>0</v>
      </c>
      <c r="AT390" s="160">
        <f t="shared" ref="AT390:AT397" si="2310">AR390*AS390</f>
        <v>0</v>
      </c>
      <c r="AU390" s="159">
        <v>0</v>
      </c>
      <c r="AV390" s="159">
        <v>0</v>
      </c>
      <c r="AW390" s="160">
        <f t="shared" ref="AW390:AW397" si="2311">AU390*AV390</f>
        <v>0</v>
      </c>
      <c r="AX390" s="159">
        <f>AU390</f>
        <v>0</v>
      </c>
      <c r="AY390" s="159">
        <f t="shared" ref="AY390:AY397" si="2312">AP390</f>
        <v>0</v>
      </c>
      <c r="AZ390" s="160">
        <f t="shared" ref="AZ390:AZ397" si="2313">AX390*AY390</f>
        <v>0</v>
      </c>
      <c r="BA390" s="159">
        <v>0</v>
      </c>
      <c r="BB390" s="159">
        <v>0</v>
      </c>
      <c r="BC390" s="160">
        <f t="shared" ref="BC390:BC397" si="2314">BA390*BB390</f>
        <v>0</v>
      </c>
      <c r="BD390" s="159">
        <v>0</v>
      </c>
      <c r="BE390" s="159">
        <v>0</v>
      </c>
      <c r="BF390" s="160">
        <f t="shared" ref="BF390:BF397" si="2315">BD390*BE390</f>
        <v>0</v>
      </c>
      <c r="BG390" s="159">
        <f>BD390</f>
        <v>0</v>
      </c>
      <c r="BH390" s="159">
        <f t="shared" ref="BH390:BH397" si="2316">BE390</f>
        <v>0</v>
      </c>
      <c r="BI390" s="160">
        <f t="shared" ref="BI390:BI397" si="2317">BG390*BH390</f>
        <v>0</v>
      </c>
      <c r="BJ390" s="159">
        <v>0</v>
      </c>
      <c r="BK390" s="159">
        <v>0</v>
      </c>
      <c r="BL390" s="160">
        <f t="shared" ref="BL390:BL397" si="2318">BJ390*BK390</f>
        <v>0</v>
      </c>
      <c r="BM390" s="159">
        <v>0</v>
      </c>
      <c r="BN390" s="159">
        <v>0</v>
      </c>
      <c r="BO390" s="160">
        <f t="shared" ref="BO390:BO397" si="2319">BM390*BN390</f>
        <v>0</v>
      </c>
      <c r="BP390" s="159">
        <f>BM390</f>
        <v>0</v>
      </c>
      <c r="BQ390" s="159">
        <f t="shared" ref="BQ390:BQ397" si="2320">BH390</f>
        <v>0</v>
      </c>
      <c r="BR390" s="160">
        <f t="shared" ref="BR390:BR397" si="2321">BP390*BQ390</f>
        <v>0</v>
      </c>
      <c r="BS390" s="159">
        <v>0</v>
      </c>
      <c r="BT390" s="159">
        <v>0</v>
      </c>
      <c r="BU390" s="160">
        <f t="shared" ref="BU390:BU397" si="2322">BS390*BT390</f>
        <v>0</v>
      </c>
      <c r="BV390" s="159">
        <v>0</v>
      </c>
      <c r="BW390" s="159">
        <v>0</v>
      </c>
      <c r="BX390" s="160">
        <f t="shared" ref="BX390:BX397" si="2323">BV390*BW390</f>
        <v>0</v>
      </c>
      <c r="BY390" s="159">
        <f>BV390</f>
        <v>0</v>
      </c>
      <c r="BZ390" s="159">
        <f t="shared" ref="BZ390:BZ397" si="2324">BW390</f>
        <v>0</v>
      </c>
      <c r="CA390" s="160">
        <f t="shared" ref="CA390:CA397" si="2325">BY390*BZ390</f>
        <v>0</v>
      </c>
      <c r="CB390" s="159">
        <v>0</v>
      </c>
      <c r="CC390" s="159">
        <v>0</v>
      </c>
      <c r="CD390" s="160">
        <f t="shared" ref="CD390:CD397" si="2326">CB390*CC390</f>
        <v>0</v>
      </c>
      <c r="CE390" s="159">
        <v>0</v>
      </c>
      <c r="CF390" s="159">
        <v>0</v>
      </c>
      <c r="CG390" s="160">
        <f t="shared" ref="CG390:CG397" si="2327">CE390*CF390</f>
        <v>0</v>
      </c>
      <c r="CH390" s="159">
        <f>CE390</f>
        <v>0</v>
      </c>
      <c r="CI390" s="159">
        <f t="shared" ref="CI390:CI397" si="2328">CF390</f>
        <v>0</v>
      </c>
      <c r="CJ390" s="160">
        <f t="shared" ref="CJ390:CJ397" si="2329">CH390*CI390</f>
        <v>0</v>
      </c>
      <c r="CK390" s="159">
        <v>0</v>
      </c>
      <c r="CL390" s="159">
        <v>0</v>
      </c>
      <c r="CM390" s="160">
        <f t="shared" ref="CM390:CM397" si="2330">CK390*CL390</f>
        <v>0</v>
      </c>
      <c r="CN390" s="159">
        <v>0</v>
      </c>
      <c r="CO390" s="159">
        <v>0</v>
      </c>
      <c r="CP390" s="160">
        <f t="shared" ref="CP390:CP397" si="2331">CN390*CO390</f>
        <v>0</v>
      </c>
      <c r="CQ390" s="159">
        <f>CN390</f>
        <v>0</v>
      </c>
      <c r="CR390" s="159">
        <f t="shared" ref="CR390:CR397" si="2332">CO390</f>
        <v>0</v>
      </c>
      <c r="CS390" s="160">
        <f t="shared" ref="CS390:CS397" si="2333">CQ390*CR390</f>
        <v>0</v>
      </c>
      <c r="CT390" s="225"/>
      <c r="CU390" s="226">
        <f>K390-H390</f>
        <v>0</v>
      </c>
      <c r="CV390" s="227">
        <f t="shared" ref="CV390:CV397" si="2334">L390-I390</f>
        <v>0</v>
      </c>
      <c r="CW390" s="225"/>
      <c r="CX390" s="228"/>
      <c r="CY390" s="229"/>
    </row>
    <row r="391" spans="1:103" ht="15.75" hidden="1" customHeight="1">
      <c r="A391" s="185"/>
      <c r="B391" s="156"/>
      <c r="C391" s="185"/>
      <c r="D391" s="158">
        <f t="shared" si="2294"/>
        <v>0</v>
      </c>
      <c r="E391" s="159">
        <f t="shared" ref="E391:E397" si="2335">IFERROR(F391/D391,)</f>
        <v>0</v>
      </c>
      <c r="F391" s="160">
        <f t="shared" ref="F391:F397" si="2336">P391+AB391+AK391+AT391+BU391</f>
        <v>0</v>
      </c>
      <c r="G391" s="161"/>
      <c r="H391" s="159">
        <f t="shared" ref="H391:H397" si="2337">Q391+AC391+AL391+AU391+BV391</f>
        <v>0</v>
      </c>
      <c r="I391" s="159">
        <f t="shared" ref="I391:I397" si="2338">IFERROR(J391/H391,)</f>
        <v>0</v>
      </c>
      <c r="J391" s="160">
        <f t="shared" si="2295"/>
        <v>0</v>
      </c>
      <c r="K391" s="159">
        <f t="shared" si="2296"/>
        <v>0</v>
      </c>
      <c r="L391" s="291">
        <f t="shared" ref="L391:L397" si="2339">IFERROR(M391/K391,)</f>
        <v>0</v>
      </c>
      <c r="M391" s="160">
        <f t="shared" si="2297"/>
        <v>0</v>
      </c>
      <c r="N391" s="159">
        <v>0</v>
      </c>
      <c r="O391" s="159"/>
      <c r="P391" s="160">
        <f t="shared" si="2298"/>
        <v>0</v>
      </c>
      <c r="Q391" s="291">
        <v>0</v>
      </c>
      <c r="R391" s="291">
        <v>0</v>
      </c>
      <c r="S391" s="160">
        <f t="shared" si="2299"/>
        <v>0</v>
      </c>
      <c r="T391" s="159">
        <f t="shared" ref="T391:T397" si="2340">Q391</f>
        <v>0</v>
      </c>
      <c r="U391" s="159">
        <f t="shared" si="2300"/>
        <v>0</v>
      </c>
      <c r="V391" s="160">
        <f t="shared" si="2301"/>
        <v>0</v>
      </c>
      <c r="W391" s="593">
        <f t="shared" si="2068"/>
        <v>0</v>
      </c>
      <c r="X391" s="593">
        <f t="shared" si="2069"/>
        <v>0</v>
      </c>
      <c r="Y391" s="593">
        <f t="shared" si="2070"/>
        <v>0</v>
      </c>
      <c r="Z391" s="159">
        <v>0</v>
      </c>
      <c r="AA391" s="159">
        <v>0</v>
      </c>
      <c r="AB391" s="160">
        <f t="shared" si="2302"/>
        <v>0</v>
      </c>
      <c r="AC391" s="159">
        <v>0</v>
      </c>
      <c r="AD391" s="159">
        <v>0</v>
      </c>
      <c r="AE391" s="160">
        <f t="shared" si="2303"/>
        <v>0</v>
      </c>
      <c r="AF391" s="159">
        <f t="shared" ref="AF391:AF397" si="2341">AC391</f>
        <v>0</v>
      </c>
      <c r="AG391" s="159">
        <f t="shared" si="2304"/>
        <v>0</v>
      </c>
      <c r="AH391" s="160">
        <f t="shared" si="2305"/>
        <v>0</v>
      </c>
      <c r="AI391" s="159">
        <v>0</v>
      </c>
      <c r="AJ391" s="159">
        <v>0</v>
      </c>
      <c r="AK391" s="160">
        <f t="shared" si="2306"/>
        <v>0</v>
      </c>
      <c r="AL391" s="159">
        <v>0</v>
      </c>
      <c r="AM391" s="159">
        <v>0</v>
      </c>
      <c r="AN391" s="160">
        <f t="shared" si="2307"/>
        <v>0</v>
      </c>
      <c r="AO391" s="159">
        <f t="shared" ref="AO391:AO397" si="2342">AL391</f>
        <v>0</v>
      </c>
      <c r="AP391" s="159">
        <f t="shared" si="2308"/>
        <v>0</v>
      </c>
      <c r="AQ391" s="160">
        <f t="shared" si="2309"/>
        <v>0</v>
      </c>
      <c r="AR391" s="159">
        <v>0</v>
      </c>
      <c r="AS391" s="159">
        <v>0</v>
      </c>
      <c r="AT391" s="160">
        <f t="shared" si="2310"/>
        <v>0</v>
      </c>
      <c r="AU391" s="159">
        <v>0</v>
      </c>
      <c r="AV391" s="159">
        <v>0</v>
      </c>
      <c r="AW391" s="160">
        <f t="shared" si="2311"/>
        <v>0</v>
      </c>
      <c r="AX391" s="159">
        <f t="shared" ref="AX391:AX397" si="2343">AU391</f>
        <v>0</v>
      </c>
      <c r="AY391" s="159">
        <f t="shared" si="2312"/>
        <v>0</v>
      </c>
      <c r="AZ391" s="160">
        <f t="shared" si="2313"/>
        <v>0</v>
      </c>
      <c r="BA391" s="159">
        <v>0</v>
      </c>
      <c r="BB391" s="159">
        <v>0</v>
      </c>
      <c r="BC391" s="160">
        <f t="shared" si="2314"/>
        <v>0</v>
      </c>
      <c r="BD391" s="159">
        <v>0</v>
      </c>
      <c r="BE391" s="159">
        <v>0</v>
      </c>
      <c r="BF391" s="160">
        <f t="shared" si="2315"/>
        <v>0</v>
      </c>
      <c r="BG391" s="159">
        <f t="shared" ref="BG391:BG397" si="2344">BD391</f>
        <v>0</v>
      </c>
      <c r="BH391" s="159">
        <f t="shared" si="2316"/>
        <v>0</v>
      </c>
      <c r="BI391" s="160">
        <f t="shared" si="2317"/>
        <v>0</v>
      </c>
      <c r="BJ391" s="159">
        <v>0</v>
      </c>
      <c r="BK391" s="159">
        <v>0</v>
      </c>
      <c r="BL391" s="160">
        <f t="shared" si="2318"/>
        <v>0</v>
      </c>
      <c r="BM391" s="159">
        <v>0</v>
      </c>
      <c r="BN391" s="159">
        <v>0</v>
      </c>
      <c r="BO391" s="160">
        <f t="shared" si="2319"/>
        <v>0</v>
      </c>
      <c r="BP391" s="159">
        <f t="shared" ref="BP391:BP397" si="2345">BM391</f>
        <v>0</v>
      </c>
      <c r="BQ391" s="159">
        <f t="shared" si="2320"/>
        <v>0</v>
      </c>
      <c r="BR391" s="160">
        <f t="shared" si="2321"/>
        <v>0</v>
      </c>
      <c r="BS391" s="159">
        <v>0</v>
      </c>
      <c r="BT391" s="159">
        <v>0</v>
      </c>
      <c r="BU391" s="160">
        <f t="shared" si="2322"/>
        <v>0</v>
      </c>
      <c r="BV391" s="159">
        <v>0</v>
      </c>
      <c r="BW391" s="159">
        <v>0</v>
      </c>
      <c r="BX391" s="160">
        <f t="shared" si="2323"/>
        <v>0</v>
      </c>
      <c r="BY391" s="159">
        <f t="shared" ref="BY391:BY397" si="2346">BV391</f>
        <v>0</v>
      </c>
      <c r="BZ391" s="159">
        <f t="shared" si="2324"/>
        <v>0</v>
      </c>
      <c r="CA391" s="160">
        <f t="shared" si="2325"/>
        <v>0</v>
      </c>
      <c r="CB391" s="159">
        <v>0</v>
      </c>
      <c r="CC391" s="159">
        <v>0</v>
      </c>
      <c r="CD391" s="160">
        <f t="shared" si="2326"/>
        <v>0</v>
      </c>
      <c r="CE391" s="159">
        <v>0</v>
      </c>
      <c r="CF391" s="159">
        <v>0</v>
      </c>
      <c r="CG391" s="160">
        <f t="shared" si="2327"/>
        <v>0</v>
      </c>
      <c r="CH391" s="159">
        <f t="shared" ref="CH391:CH397" si="2347">CE391</f>
        <v>0</v>
      </c>
      <c r="CI391" s="159">
        <f t="shared" si="2328"/>
        <v>0</v>
      </c>
      <c r="CJ391" s="160">
        <f t="shared" si="2329"/>
        <v>0</v>
      </c>
      <c r="CK391" s="159">
        <v>0</v>
      </c>
      <c r="CL391" s="159">
        <v>0</v>
      </c>
      <c r="CM391" s="160">
        <f t="shared" si="2330"/>
        <v>0</v>
      </c>
      <c r="CN391" s="159">
        <v>0</v>
      </c>
      <c r="CO391" s="159">
        <v>0</v>
      </c>
      <c r="CP391" s="160">
        <f t="shared" si="2331"/>
        <v>0</v>
      </c>
      <c r="CQ391" s="159">
        <f t="shared" ref="CQ391:CQ397" si="2348">CN391</f>
        <v>0</v>
      </c>
      <c r="CR391" s="159">
        <f t="shared" si="2332"/>
        <v>0</v>
      </c>
      <c r="CS391" s="160">
        <f t="shared" si="2333"/>
        <v>0</v>
      </c>
      <c r="CT391" s="225"/>
      <c r="CU391" s="226">
        <f t="shared" ref="CU391:CU397" si="2349">K391-H391</f>
        <v>0</v>
      </c>
      <c r="CV391" s="227">
        <f t="shared" si="2334"/>
        <v>0</v>
      </c>
      <c r="CW391" s="225"/>
      <c r="CX391" s="228"/>
      <c r="CY391" s="229"/>
    </row>
    <row r="392" spans="1:103" ht="15.75" hidden="1" customHeight="1">
      <c r="A392" s="185"/>
      <c r="B392" s="156"/>
      <c r="C392" s="185"/>
      <c r="D392" s="158">
        <f t="shared" si="2294"/>
        <v>0</v>
      </c>
      <c r="E392" s="159">
        <f t="shared" si="2335"/>
        <v>0</v>
      </c>
      <c r="F392" s="160">
        <f t="shared" si="2336"/>
        <v>0</v>
      </c>
      <c r="G392" s="161"/>
      <c r="H392" s="159">
        <f t="shared" si="2337"/>
        <v>0</v>
      </c>
      <c r="I392" s="159">
        <f t="shared" si="2338"/>
        <v>0</v>
      </c>
      <c r="J392" s="160">
        <f t="shared" si="2295"/>
        <v>0</v>
      </c>
      <c r="K392" s="159">
        <f t="shared" si="2296"/>
        <v>0</v>
      </c>
      <c r="L392" s="291">
        <f t="shared" si="2339"/>
        <v>0</v>
      </c>
      <c r="M392" s="160">
        <f t="shared" si="2297"/>
        <v>0</v>
      </c>
      <c r="N392" s="159">
        <v>0</v>
      </c>
      <c r="O392" s="159"/>
      <c r="P392" s="160">
        <f t="shared" si="2298"/>
        <v>0</v>
      </c>
      <c r="Q392" s="291">
        <v>0</v>
      </c>
      <c r="R392" s="291">
        <v>0</v>
      </c>
      <c r="S392" s="160">
        <f t="shared" si="2299"/>
        <v>0</v>
      </c>
      <c r="T392" s="159">
        <f t="shared" si="2340"/>
        <v>0</v>
      </c>
      <c r="U392" s="159">
        <f t="shared" si="2300"/>
        <v>0</v>
      </c>
      <c r="V392" s="160">
        <f t="shared" si="2301"/>
        <v>0</v>
      </c>
      <c r="W392" s="593">
        <f t="shared" si="2068"/>
        <v>0</v>
      </c>
      <c r="X392" s="593">
        <f t="shared" si="2069"/>
        <v>0</v>
      </c>
      <c r="Y392" s="593">
        <f t="shared" si="2070"/>
        <v>0</v>
      </c>
      <c r="Z392" s="159">
        <v>0</v>
      </c>
      <c r="AA392" s="159">
        <v>0</v>
      </c>
      <c r="AB392" s="160">
        <f t="shared" si="2302"/>
        <v>0</v>
      </c>
      <c r="AC392" s="159">
        <v>0</v>
      </c>
      <c r="AD392" s="159">
        <v>0</v>
      </c>
      <c r="AE392" s="160">
        <f t="shared" si="2303"/>
        <v>0</v>
      </c>
      <c r="AF392" s="159">
        <f t="shared" si="2341"/>
        <v>0</v>
      </c>
      <c r="AG392" s="159">
        <f t="shared" si="2304"/>
        <v>0</v>
      </c>
      <c r="AH392" s="160">
        <f t="shared" si="2305"/>
        <v>0</v>
      </c>
      <c r="AI392" s="159">
        <v>0</v>
      </c>
      <c r="AJ392" s="159">
        <v>0</v>
      </c>
      <c r="AK392" s="160">
        <f t="shared" si="2306"/>
        <v>0</v>
      </c>
      <c r="AL392" s="159">
        <v>0</v>
      </c>
      <c r="AM392" s="159">
        <v>0</v>
      </c>
      <c r="AN392" s="160">
        <f t="shared" si="2307"/>
        <v>0</v>
      </c>
      <c r="AO392" s="159">
        <f t="shared" si="2342"/>
        <v>0</v>
      </c>
      <c r="AP392" s="159">
        <f t="shared" si="2308"/>
        <v>0</v>
      </c>
      <c r="AQ392" s="160">
        <f t="shared" si="2309"/>
        <v>0</v>
      </c>
      <c r="AR392" s="159">
        <v>0</v>
      </c>
      <c r="AS392" s="159">
        <v>0</v>
      </c>
      <c r="AT392" s="160">
        <f t="shared" si="2310"/>
        <v>0</v>
      </c>
      <c r="AU392" s="159">
        <v>0</v>
      </c>
      <c r="AV392" s="159">
        <v>0</v>
      </c>
      <c r="AW392" s="160">
        <f t="shared" si="2311"/>
        <v>0</v>
      </c>
      <c r="AX392" s="159">
        <f t="shared" si="2343"/>
        <v>0</v>
      </c>
      <c r="AY392" s="159">
        <f t="shared" si="2312"/>
        <v>0</v>
      </c>
      <c r="AZ392" s="160">
        <f t="shared" si="2313"/>
        <v>0</v>
      </c>
      <c r="BA392" s="159">
        <v>0</v>
      </c>
      <c r="BB392" s="159">
        <v>0</v>
      </c>
      <c r="BC392" s="160">
        <f t="shared" si="2314"/>
        <v>0</v>
      </c>
      <c r="BD392" s="159">
        <v>0</v>
      </c>
      <c r="BE392" s="159">
        <v>0</v>
      </c>
      <c r="BF392" s="160">
        <f t="shared" si="2315"/>
        <v>0</v>
      </c>
      <c r="BG392" s="159">
        <f t="shared" si="2344"/>
        <v>0</v>
      </c>
      <c r="BH392" s="159">
        <f t="shared" si="2316"/>
        <v>0</v>
      </c>
      <c r="BI392" s="160">
        <f t="shared" si="2317"/>
        <v>0</v>
      </c>
      <c r="BJ392" s="159">
        <v>0</v>
      </c>
      <c r="BK392" s="159">
        <v>0</v>
      </c>
      <c r="BL392" s="160">
        <f t="shared" si="2318"/>
        <v>0</v>
      </c>
      <c r="BM392" s="159">
        <v>0</v>
      </c>
      <c r="BN392" s="159">
        <v>0</v>
      </c>
      <c r="BO392" s="160">
        <f t="shared" si="2319"/>
        <v>0</v>
      </c>
      <c r="BP392" s="159">
        <f t="shared" si="2345"/>
        <v>0</v>
      </c>
      <c r="BQ392" s="159">
        <f t="shared" si="2320"/>
        <v>0</v>
      </c>
      <c r="BR392" s="160">
        <f t="shared" si="2321"/>
        <v>0</v>
      </c>
      <c r="BS392" s="159">
        <v>0</v>
      </c>
      <c r="BT392" s="159">
        <v>0</v>
      </c>
      <c r="BU392" s="160">
        <f t="shared" si="2322"/>
        <v>0</v>
      </c>
      <c r="BV392" s="159">
        <v>0</v>
      </c>
      <c r="BW392" s="159">
        <v>0</v>
      </c>
      <c r="BX392" s="160">
        <f t="shared" si="2323"/>
        <v>0</v>
      </c>
      <c r="BY392" s="159">
        <f t="shared" si="2346"/>
        <v>0</v>
      </c>
      <c r="BZ392" s="159">
        <f t="shared" si="2324"/>
        <v>0</v>
      </c>
      <c r="CA392" s="160">
        <f t="shared" si="2325"/>
        <v>0</v>
      </c>
      <c r="CB392" s="159">
        <v>0</v>
      </c>
      <c r="CC392" s="159">
        <v>0</v>
      </c>
      <c r="CD392" s="160">
        <f t="shared" si="2326"/>
        <v>0</v>
      </c>
      <c r="CE392" s="159">
        <v>0</v>
      </c>
      <c r="CF392" s="159">
        <v>0</v>
      </c>
      <c r="CG392" s="160">
        <f t="shared" si="2327"/>
        <v>0</v>
      </c>
      <c r="CH392" s="159">
        <f t="shared" si="2347"/>
        <v>0</v>
      </c>
      <c r="CI392" s="159">
        <f t="shared" si="2328"/>
        <v>0</v>
      </c>
      <c r="CJ392" s="160">
        <f t="shared" si="2329"/>
        <v>0</v>
      </c>
      <c r="CK392" s="159">
        <v>0</v>
      </c>
      <c r="CL392" s="159">
        <v>0</v>
      </c>
      <c r="CM392" s="160">
        <f t="shared" si="2330"/>
        <v>0</v>
      </c>
      <c r="CN392" s="159">
        <v>0</v>
      </c>
      <c r="CO392" s="159">
        <v>0</v>
      </c>
      <c r="CP392" s="160">
        <f t="shared" si="2331"/>
        <v>0</v>
      </c>
      <c r="CQ392" s="159">
        <f t="shared" si="2348"/>
        <v>0</v>
      </c>
      <c r="CR392" s="159">
        <f t="shared" si="2332"/>
        <v>0</v>
      </c>
      <c r="CS392" s="160">
        <f t="shared" si="2333"/>
        <v>0</v>
      </c>
      <c r="CT392" s="225"/>
      <c r="CU392" s="226">
        <f t="shared" si="2349"/>
        <v>0</v>
      </c>
      <c r="CV392" s="227">
        <f t="shared" si="2334"/>
        <v>0</v>
      </c>
      <c r="CW392" s="225"/>
      <c r="CX392" s="228"/>
      <c r="CY392" s="229"/>
    </row>
    <row r="393" spans="1:103" ht="15.75" hidden="1" customHeight="1">
      <c r="A393" s="185"/>
      <c r="B393" s="156"/>
      <c r="C393" s="185"/>
      <c r="D393" s="158">
        <f t="shared" si="2294"/>
        <v>0</v>
      </c>
      <c r="E393" s="159">
        <f t="shared" si="2335"/>
        <v>0</v>
      </c>
      <c r="F393" s="160">
        <f t="shared" si="2336"/>
        <v>0</v>
      </c>
      <c r="G393" s="161"/>
      <c r="H393" s="159">
        <f t="shared" si="2337"/>
        <v>0</v>
      </c>
      <c r="I393" s="159">
        <f t="shared" si="2338"/>
        <v>0</v>
      </c>
      <c r="J393" s="160">
        <f t="shared" si="2295"/>
        <v>0</v>
      </c>
      <c r="K393" s="159">
        <f t="shared" si="2296"/>
        <v>0</v>
      </c>
      <c r="L393" s="291">
        <f t="shared" si="2339"/>
        <v>0</v>
      </c>
      <c r="M393" s="160">
        <f t="shared" si="2297"/>
        <v>0</v>
      </c>
      <c r="N393" s="159">
        <v>0</v>
      </c>
      <c r="O393" s="159"/>
      <c r="P393" s="160">
        <f t="shared" si="2298"/>
        <v>0</v>
      </c>
      <c r="Q393" s="291">
        <v>0</v>
      </c>
      <c r="R393" s="291">
        <v>0</v>
      </c>
      <c r="S393" s="160">
        <f t="shared" si="2299"/>
        <v>0</v>
      </c>
      <c r="T393" s="159">
        <f t="shared" si="2340"/>
        <v>0</v>
      </c>
      <c r="U393" s="159">
        <f t="shared" si="2300"/>
        <v>0</v>
      </c>
      <c r="V393" s="160">
        <f t="shared" si="2301"/>
        <v>0</v>
      </c>
      <c r="W393" s="593">
        <f t="shared" si="2068"/>
        <v>0</v>
      </c>
      <c r="X393" s="593">
        <f t="shared" si="2069"/>
        <v>0</v>
      </c>
      <c r="Y393" s="593">
        <f t="shared" si="2070"/>
        <v>0</v>
      </c>
      <c r="Z393" s="159">
        <v>0</v>
      </c>
      <c r="AA393" s="159">
        <v>0</v>
      </c>
      <c r="AB393" s="160">
        <f t="shared" si="2302"/>
        <v>0</v>
      </c>
      <c r="AC393" s="159">
        <v>0</v>
      </c>
      <c r="AD393" s="159">
        <v>0</v>
      </c>
      <c r="AE393" s="160">
        <f t="shared" si="2303"/>
        <v>0</v>
      </c>
      <c r="AF393" s="159">
        <f t="shared" si="2341"/>
        <v>0</v>
      </c>
      <c r="AG393" s="159">
        <f t="shared" si="2304"/>
        <v>0</v>
      </c>
      <c r="AH393" s="160">
        <f t="shared" si="2305"/>
        <v>0</v>
      </c>
      <c r="AI393" s="159">
        <v>0</v>
      </c>
      <c r="AJ393" s="159">
        <v>0</v>
      </c>
      <c r="AK393" s="160">
        <f t="shared" si="2306"/>
        <v>0</v>
      </c>
      <c r="AL393" s="159">
        <v>0</v>
      </c>
      <c r="AM393" s="159">
        <v>0</v>
      </c>
      <c r="AN393" s="160">
        <f t="shared" si="2307"/>
        <v>0</v>
      </c>
      <c r="AO393" s="159">
        <f t="shared" si="2342"/>
        <v>0</v>
      </c>
      <c r="AP393" s="159">
        <f t="shared" si="2308"/>
        <v>0</v>
      </c>
      <c r="AQ393" s="160">
        <f t="shared" si="2309"/>
        <v>0</v>
      </c>
      <c r="AR393" s="159">
        <v>0</v>
      </c>
      <c r="AS393" s="159">
        <v>0</v>
      </c>
      <c r="AT393" s="160">
        <f t="shared" si="2310"/>
        <v>0</v>
      </c>
      <c r="AU393" s="159">
        <v>0</v>
      </c>
      <c r="AV393" s="159">
        <v>0</v>
      </c>
      <c r="AW393" s="160">
        <f t="shared" si="2311"/>
        <v>0</v>
      </c>
      <c r="AX393" s="159">
        <f t="shared" si="2343"/>
        <v>0</v>
      </c>
      <c r="AY393" s="159">
        <f t="shared" si="2312"/>
        <v>0</v>
      </c>
      <c r="AZ393" s="160">
        <f t="shared" si="2313"/>
        <v>0</v>
      </c>
      <c r="BA393" s="159">
        <v>0</v>
      </c>
      <c r="BB393" s="159">
        <v>0</v>
      </c>
      <c r="BC393" s="160">
        <f t="shared" si="2314"/>
        <v>0</v>
      </c>
      <c r="BD393" s="159">
        <v>0</v>
      </c>
      <c r="BE393" s="159">
        <v>0</v>
      </c>
      <c r="BF393" s="160">
        <f t="shared" si="2315"/>
        <v>0</v>
      </c>
      <c r="BG393" s="159">
        <f t="shared" si="2344"/>
        <v>0</v>
      </c>
      <c r="BH393" s="159">
        <f t="shared" si="2316"/>
        <v>0</v>
      </c>
      <c r="BI393" s="160">
        <f t="shared" si="2317"/>
        <v>0</v>
      </c>
      <c r="BJ393" s="159">
        <v>0</v>
      </c>
      <c r="BK393" s="159">
        <v>0</v>
      </c>
      <c r="BL393" s="160">
        <f t="shared" si="2318"/>
        <v>0</v>
      </c>
      <c r="BM393" s="159">
        <v>0</v>
      </c>
      <c r="BN393" s="159">
        <v>0</v>
      </c>
      <c r="BO393" s="160">
        <f t="shared" si="2319"/>
        <v>0</v>
      </c>
      <c r="BP393" s="159">
        <f t="shared" si="2345"/>
        <v>0</v>
      </c>
      <c r="BQ393" s="159">
        <f t="shared" si="2320"/>
        <v>0</v>
      </c>
      <c r="BR393" s="160">
        <f t="shared" si="2321"/>
        <v>0</v>
      </c>
      <c r="BS393" s="159">
        <v>0</v>
      </c>
      <c r="BT393" s="159">
        <v>0</v>
      </c>
      <c r="BU393" s="160">
        <f t="shared" si="2322"/>
        <v>0</v>
      </c>
      <c r="BV393" s="159">
        <v>0</v>
      </c>
      <c r="BW393" s="159">
        <v>0</v>
      </c>
      <c r="BX393" s="160">
        <f t="shared" si="2323"/>
        <v>0</v>
      </c>
      <c r="BY393" s="159">
        <f t="shared" si="2346"/>
        <v>0</v>
      </c>
      <c r="BZ393" s="159">
        <f t="shared" si="2324"/>
        <v>0</v>
      </c>
      <c r="CA393" s="160">
        <f t="shared" si="2325"/>
        <v>0</v>
      </c>
      <c r="CB393" s="159">
        <v>0</v>
      </c>
      <c r="CC393" s="159">
        <v>0</v>
      </c>
      <c r="CD393" s="160">
        <f t="shared" si="2326"/>
        <v>0</v>
      </c>
      <c r="CE393" s="159">
        <v>0</v>
      </c>
      <c r="CF393" s="159">
        <v>0</v>
      </c>
      <c r="CG393" s="160">
        <f t="shared" si="2327"/>
        <v>0</v>
      </c>
      <c r="CH393" s="159">
        <f t="shared" si="2347"/>
        <v>0</v>
      </c>
      <c r="CI393" s="159">
        <f t="shared" si="2328"/>
        <v>0</v>
      </c>
      <c r="CJ393" s="160">
        <f t="shared" si="2329"/>
        <v>0</v>
      </c>
      <c r="CK393" s="159">
        <v>0</v>
      </c>
      <c r="CL393" s="159">
        <v>0</v>
      </c>
      <c r="CM393" s="160">
        <f t="shared" si="2330"/>
        <v>0</v>
      </c>
      <c r="CN393" s="159">
        <v>0</v>
      </c>
      <c r="CO393" s="159">
        <v>0</v>
      </c>
      <c r="CP393" s="160">
        <f t="shared" si="2331"/>
        <v>0</v>
      </c>
      <c r="CQ393" s="159">
        <f t="shared" si="2348"/>
        <v>0</v>
      </c>
      <c r="CR393" s="159">
        <f t="shared" si="2332"/>
        <v>0</v>
      </c>
      <c r="CS393" s="160">
        <f t="shared" si="2333"/>
        <v>0</v>
      </c>
      <c r="CT393" s="225"/>
      <c r="CU393" s="226">
        <f t="shared" si="2349"/>
        <v>0</v>
      </c>
      <c r="CV393" s="227">
        <f t="shared" si="2334"/>
        <v>0</v>
      </c>
      <c r="CW393" s="225"/>
      <c r="CX393" s="228"/>
      <c r="CY393" s="229"/>
    </row>
    <row r="394" spans="1:103" ht="15.75" hidden="1" customHeight="1">
      <c r="A394" s="185"/>
      <c r="B394" s="156"/>
      <c r="C394" s="185"/>
      <c r="D394" s="158">
        <f t="shared" si="2294"/>
        <v>0</v>
      </c>
      <c r="E394" s="159">
        <f t="shared" si="2335"/>
        <v>0</v>
      </c>
      <c r="F394" s="160">
        <f t="shared" si="2336"/>
        <v>0</v>
      </c>
      <c r="G394" s="161"/>
      <c r="H394" s="159">
        <f t="shared" si="2337"/>
        <v>0</v>
      </c>
      <c r="I394" s="159">
        <f t="shared" si="2338"/>
        <v>0</v>
      </c>
      <c r="J394" s="160">
        <f t="shared" si="2295"/>
        <v>0</v>
      </c>
      <c r="K394" s="159">
        <f t="shared" si="2296"/>
        <v>0</v>
      </c>
      <c r="L394" s="291">
        <f t="shared" si="2339"/>
        <v>0</v>
      </c>
      <c r="M394" s="160">
        <f t="shared" si="2297"/>
        <v>0</v>
      </c>
      <c r="N394" s="159">
        <v>0</v>
      </c>
      <c r="O394" s="159"/>
      <c r="P394" s="160">
        <f t="shared" si="2298"/>
        <v>0</v>
      </c>
      <c r="Q394" s="291">
        <v>0</v>
      </c>
      <c r="R394" s="291">
        <v>0</v>
      </c>
      <c r="S394" s="160">
        <f t="shared" si="2299"/>
        <v>0</v>
      </c>
      <c r="T394" s="159">
        <f t="shared" si="2340"/>
        <v>0</v>
      </c>
      <c r="U394" s="159">
        <f t="shared" si="2300"/>
        <v>0</v>
      </c>
      <c r="V394" s="160">
        <f t="shared" si="2301"/>
        <v>0</v>
      </c>
      <c r="W394" s="593">
        <f t="shared" si="2068"/>
        <v>0</v>
      </c>
      <c r="X394" s="593">
        <f t="shared" si="2069"/>
        <v>0</v>
      </c>
      <c r="Y394" s="593">
        <f t="shared" si="2070"/>
        <v>0</v>
      </c>
      <c r="Z394" s="159">
        <v>0</v>
      </c>
      <c r="AA394" s="159">
        <v>0</v>
      </c>
      <c r="AB394" s="160">
        <f t="shared" si="2302"/>
        <v>0</v>
      </c>
      <c r="AC394" s="159">
        <v>0</v>
      </c>
      <c r="AD394" s="159">
        <v>0</v>
      </c>
      <c r="AE394" s="160">
        <f t="shared" si="2303"/>
        <v>0</v>
      </c>
      <c r="AF394" s="159">
        <f t="shared" si="2341"/>
        <v>0</v>
      </c>
      <c r="AG394" s="159">
        <f t="shared" si="2304"/>
        <v>0</v>
      </c>
      <c r="AH394" s="160">
        <f t="shared" si="2305"/>
        <v>0</v>
      </c>
      <c r="AI394" s="159">
        <v>0</v>
      </c>
      <c r="AJ394" s="159">
        <v>0</v>
      </c>
      <c r="AK394" s="160">
        <f t="shared" si="2306"/>
        <v>0</v>
      </c>
      <c r="AL394" s="159">
        <v>0</v>
      </c>
      <c r="AM394" s="159">
        <v>0</v>
      </c>
      <c r="AN394" s="160">
        <f t="shared" si="2307"/>
        <v>0</v>
      </c>
      <c r="AO394" s="159">
        <f t="shared" si="2342"/>
        <v>0</v>
      </c>
      <c r="AP394" s="159">
        <f t="shared" si="2308"/>
        <v>0</v>
      </c>
      <c r="AQ394" s="160">
        <f t="shared" si="2309"/>
        <v>0</v>
      </c>
      <c r="AR394" s="159">
        <v>0</v>
      </c>
      <c r="AS394" s="159">
        <v>0</v>
      </c>
      <c r="AT394" s="160">
        <f t="shared" si="2310"/>
        <v>0</v>
      </c>
      <c r="AU394" s="159">
        <v>0</v>
      </c>
      <c r="AV394" s="159">
        <v>0</v>
      </c>
      <c r="AW394" s="160">
        <f t="shared" si="2311"/>
        <v>0</v>
      </c>
      <c r="AX394" s="159">
        <f t="shared" si="2343"/>
        <v>0</v>
      </c>
      <c r="AY394" s="159">
        <f t="shared" si="2312"/>
        <v>0</v>
      </c>
      <c r="AZ394" s="160">
        <f t="shared" si="2313"/>
        <v>0</v>
      </c>
      <c r="BA394" s="159">
        <v>0</v>
      </c>
      <c r="BB394" s="159">
        <v>0</v>
      </c>
      <c r="BC394" s="160">
        <f t="shared" si="2314"/>
        <v>0</v>
      </c>
      <c r="BD394" s="159">
        <v>0</v>
      </c>
      <c r="BE394" s="159">
        <v>0</v>
      </c>
      <c r="BF394" s="160">
        <f t="shared" si="2315"/>
        <v>0</v>
      </c>
      <c r="BG394" s="159">
        <f t="shared" si="2344"/>
        <v>0</v>
      </c>
      <c r="BH394" s="159">
        <f t="shared" si="2316"/>
        <v>0</v>
      </c>
      <c r="BI394" s="160">
        <f t="shared" si="2317"/>
        <v>0</v>
      </c>
      <c r="BJ394" s="159">
        <v>0</v>
      </c>
      <c r="BK394" s="159">
        <v>0</v>
      </c>
      <c r="BL394" s="160">
        <f t="shared" si="2318"/>
        <v>0</v>
      </c>
      <c r="BM394" s="159">
        <v>0</v>
      </c>
      <c r="BN394" s="159">
        <v>0</v>
      </c>
      <c r="BO394" s="160">
        <f t="shared" si="2319"/>
        <v>0</v>
      </c>
      <c r="BP394" s="159">
        <f t="shared" si="2345"/>
        <v>0</v>
      </c>
      <c r="BQ394" s="159">
        <f t="shared" si="2320"/>
        <v>0</v>
      </c>
      <c r="BR394" s="160">
        <f t="shared" si="2321"/>
        <v>0</v>
      </c>
      <c r="BS394" s="159">
        <v>0</v>
      </c>
      <c r="BT394" s="159">
        <v>0</v>
      </c>
      <c r="BU394" s="160">
        <f t="shared" si="2322"/>
        <v>0</v>
      </c>
      <c r="BV394" s="159">
        <v>0</v>
      </c>
      <c r="BW394" s="159">
        <v>0</v>
      </c>
      <c r="BX394" s="160">
        <f t="shared" si="2323"/>
        <v>0</v>
      </c>
      <c r="BY394" s="159">
        <f t="shared" si="2346"/>
        <v>0</v>
      </c>
      <c r="BZ394" s="159">
        <f t="shared" si="2324"/>
        <v>0</v>
      </c>
      <c r="CA394" s="160">
        <f t="shared" si="2325"/>
        <v>0</v>
      </c>
      <c r="CB394" s="159">
        <v>0</v>
      </c>
      <c r="CC394" s="159">
        <v>0</v>
      </c>
      <c r="CD394" s="160">
        <f t="shared" si="2326"/>
        <v>0</v>
      </c>
      <c r="CE394" s="159">
        <v>0</v>
      </c>
      <c r="CF394" s="159">
        <v>0</v>
      </c>
      <c r="CG394" s="160">
        <f t="shared" si="2327"/>
        <v>0</v>
      </c>
      <c r="CH394" s="159">
        <f t="shared" si="2347"/>
        <v>0</v>
      </c>
      <c r="CI394" s="159">
        <f t="shared" si="2328"/>
        <v>0</v>
      </c>
      <c r="CJ394" s="160">
        <f t="shared" si="2329"/>
        <v>0</v>
      </c>
      <c r="CK394" s="159">
        <v>0</v>
      </c>
      <c r="CL394" s="159">
        <v>0</v>
      </c>
      <c r="CM394" s="160">
        <f t="shared" si="2330"/>
        <v>0</v>
      </c>
      <c r="CN394" s="159">
        <v>0</v>
      </c>
      <c r="CO394" s="159">
        <v>0</v>
      </c>
      <c r="CP394" s="160">
        <f t="shared" si="2331"/>
        <v>0</v>
      </c>
      <c r="CQ394" s="159">
        <f t="shared" si="2348"/>
        <v>0</v>
      </c>
      <c r="CR394" s="159">
        <f t="shared" si="2332"/>
        <v>0</v>
      </c>
      <c r="CS394" s="160">
        <f t="shared" si="2333"/>
        <v>0</v>
      </c>
      <c r="CT394" s="225"/>
      <c r="CU394" s="226">
        <f t="shared" si="2349"/>
        <v>0</v>
      </c>
      <c r="CV394" s="227">
        <f t="shared" si="2334"/>
        <v>0</v>
      </c>
      <c r="CW394" s="225"/>
      <c r="CX394" s="228"/>
      <c r="CY394" s="229"/>
    </row>
    <row r="395" spans="1:103" ht="15.75" hidden="1" customHeight="1">
      <c r="A395" s="185"/>
      <c r="B395" s="156"/>
      <c r="C395" s="185"/>
      <c r="D395" s="158">
        <f t="shared" si="2294"/>
        <v>0</v>
      </c>
      <c r="E395" s="159">
        <f t="shared" si="2335"/>
        <v>0</v>
      </c>
      <c r="F395" s="160">
        <f t="shared" si="2336"/>
        <v>0</v>
      </c>
      <c r="G395" s="161"/>
      <c r="H395" s="159">
        <f t="shared" si="2337"/>
        <v>0</v>
      </c>
      <c r="I395" s="159">
        <f t="shared" si="2338"/>
        <v>0</v>
      </c>
      <c r="J395" s="160">
        <f t="shared" si="2295"/>
        <v>0</v>
      </c>
      <c r="K395" s="159">
        <f t="shared" si="2296"/>
        <v>0</v>
      </c>
      <c r="L395" s="291">
        <f t="shared" si="2339"/>
        <v>0</v>
      </c>
      <c r="M395" s="160">
        <f t="shared" si="2297"/>
        <v>0</v>
      </c>
      <c r="N395" s="159">
        <v>0</v>
      </c>
      <c r="O395" s="159"/>
      <c r="P395" s="160">
        <f t="shared" si="2298"/>
        <v>0</v>
      </c>
      <c r="Q395" s="291">
        <v>0</v>
      </c>
      <c r="R395" s="291">
        <v>0</v>
      </c>
      <c r="S395" s="160">
        <f t="shared" si="2299"/>
        <v>0</v>
      </c>
      <c r="T395" s="159">
        <f t="shared" si="2340"/>
        <v>0</v>
      </c>
      <c r="U395" s="159">
        <f t="shared" si="2300"/>
        <v>0</v>
      </c>
      <c r="V395" s="160">
        <f t="shared" si="2301"/>
        <v>0</v>
      </c>
      <c r="W395" s="593">
        <f t="shared" si="2068"/>
        <v>0</v>
      </c>
      <c r="X395" s="593">
        <f t="shared" si="2069"/>
        <v>0</v>
      </c>
      <c r="Y395" s="593">
        <f t="shared" si="2070"/>
        <v>0</v>
      </c>
      <c r="Z395" s="159">
        <v>0</v>
      </c>
      <c r="AA395" s="159">
        <v>0</v>
      </c>
      <c r="AB395" s="160">
        <f t="shared" si="2302"/>
        <v>0</v>
      </c>
      <c r="AC395" s="159">
        <v>0</v>
      </c>
      <c r="AD395" s="159">
        <v>0</v>
      </c>
      <c r="AE395" s="160">
        <f t="shared" si="2303"/>
        <v>0</v>
      </c>
      <c r="AF395" s="159">
        <f t="shared" si="2341"/>
        <v>0</v>
      </c>
      <c r="AG395" s="159">
        <f t="shared" si="2304"/>
        <v>0</v>
      </c>
      <c r="AH395" s="160">
        <f t="shared" si="2305"/>
        <v>0</v>
      </c>
      <c r="AI395" s="159">
        <v>0</v>
      </c>
      <c r="AJ395" s="159">
        <v>0</v>
      </c>
      <c r="AK395" s="160">
        <f t="shared" si="2306"/>
        <v>0</v>
      </c>
      <c r="AL395" s="159">
        <v>0</v>
      </c>
      <c r="AM395" s="159">
        <v>0</v>
      </c>
      <c r="AN395" s="160">
        <f t="shared" si="2307"/>
        <v>0</v>
      </c>
      <c r="AO395" s="159">
        <f t="shared" si="2342"/>
        <v>0</v>
      </c>
      <c r="AP395" s="159">
        <f t="shared" si="2308"/>
        <v>0</v>
      </c>
      <c r="AQ395" s="160">
        <f t="shared" si="2309"/>
        <v>0</v>
      </c>
      <c r="AR395" s="159">
        <v>0</v>
      </c>
      <c r="AS395" s="159">
        <v>0</v>
      </c>
      <c r="AT395" s="160">
        <f t="shared" si="2310"/>
        <v>0</v>
      </c>
      <c r="AU395" s="159">
        <v>0</v>
      </c>
      <c r="AV395" s="159">
        <v>0</v>
      </c>
      <c r="AW395" s="160">
        <f t="shared" si="2311"/>
        <v>0</v>
      </c>
      <c r="AX395" s="159">
        <f t="shared" si="2343"/>
        <v>0</v>
      </c>
      <c r="AY395" s="159">
        <f t="shared" si="2312"/>
        <v>0</v>
      </c>
      <c r="AZ395" s="160">
        <f t="shared" si="2313"/>
        <v>0</v>
      </c>
      <c r="BA395" s="159">
        <v>0</v>
      </c>
      <c r="BB395" s="159">
        <v>0</v>
      </c>
      <c r="BC395" s="160">
        <f t="shared" si="2314"/>
        <v>0</v>
      </c>
      <c r="BD395" s="159">
        <v>0</v>
      </c>
      <c r="BE395" s="159">
        <v>0</v>
      </c>
      <c r="BF395" s="160">
        <f t="shared" si="2315"/>
        <v>0</v>
      </c>
      <c r="BG395" s="159">
        <f t="shared" si="2344"/>
        <v>0</v>
      </c>
      <c r="BH395" s="159">
        <f t="shared" si="2316"/>
        <v>0</v>
      </c>
      <c r="BI395" s="160">
        <f t="shared" si="2317"/>
        <v>0</v>
      </c>
      <c r="BJ395" s="159">
        <v>0</v>
      </c>
      <c r="BK395" s="159">
        <v>0</v>
      </c>
      <c r="BL395" s="160">
        <f t="shared" si="2318"/>
        <v>0</v>
      </c>
      <c r="BM395" s="159">
        <v>0</v>
      </c>
      <c r="BN395" s="159">
        <v>0</v>
      </c>
      <c r="BO395" s="160">
        <f t="shared" si="2319"/>
        <v>0</v>
      </c>
      <c r="BP395" s="159">
        <f t="shared" si="2345"/>
        <v>0</v>
      </c>
      <c r="BQ395" s="159">
        <f t="shared" si="2320"/>
        <v>0</v>
      </c>
      <c r="BR395" s="160">
        <f t="shared" si="2321"/>
        <v>0</v>
      </c>
      <c r="BS395" s="159">
        <v>0</v>
      </c>
      <c r="BT395" s="159">
        <v>0</v>
      </c>
      <c r="BU395" s="160">
        <f t="shared" si="2322"/>
        <v>0</v>
      </c>
      <c r="BV395" s="159">
        <v>0</v>
      </c>
      <c r="BW395" s="159">
        <v>0</v>
      </c>
      <c r="BX395" s="160">
        <f t="shared" si="2323"/>
        <v>0</v>
      </c>
      <c r="BY395" s="159">
        <f t="shared" si="2346"/>
        <v>0</v>
      </c>
      <c r="BZ395" s="159">
        <f t="shared" si="2324"/>
        <v>0</v>
      </c>
      <c r="CA395" s="160">
        <f t="shared" si="2325"/>
        <v>0</v>
      </c>
      <c r="CB395" s="159">
        <v>0</v>
      </c>
      <c r="CC395" s="159">
        <v>0</v>
      </c>
      <c r="CD395" s="160">
        <f t="shared" si="2326"/>
        <v>0</v>
      </c>
      <c r="CE395" s="159">
        <v>0</v>
      </c>
      <c r="CF395" s="159">
        <v>0</v>
      </c>
      <c r="CG395" s="160">
        <f t="shared" si="2327"/>
        <v>0</v>
      </c>
      <c r="CH395" s="159">
        <f t="shared" si="2347"/>
        <v>0</v>
      </c>
      <c r="CI395" s="159">
        <f t="shared" si="2328"/>
        <v>0</v>
      </c>
      <c r="CJ395" s="160">
        <f t="shared" si="2329"/>
        <v>0</v>
      </c>
      <c r="CK395" s="159">
        <v>0</v>
      </c>
      <c r="CL395" s="159">
        <v>0</v>
      </c>
      <c r="CM395" s="160">
        <f t="shared" si="2330"/>
        <v>0</v>
      </c>
      <c r="CN395" s="159">
        <v>0</v>
      </c>
      <c r="CO395" s="159">
        <v>0</v>
      </c>
      <c r="CP395" s="160">
        <f t="shared" si="2331"/>
        <v>0</v>
      </c>
      <c r="CQ395" s="159">
        <f t="shared" si="2348"/>
        <v>0</v>
      </c>
      <c r="CR395" s="159">
        <f t="shared" si="2332"/>
        <v>0</v>
      </c>
      <c r="CS395" s="160">
        <f t="shared" si="2333"/>
        <v>0</v>
      </c>
      <c r="CT395" s="225"/>
      <c r="CU395" s="226">
        <f t="shared" si="2349"/>
        <v>0</v>
      </c>
      <c r="CV395" s="227">
        <f t="shared" si="2334"/>
        <v>0</v>
      </c>
      <c r="CW395" s="225"/>
      <c r="CX395" s="228"/>
      <c r="CY395" s="229"/>
    </row>
    <row r="396" spans="1:103" ht="15.75" hidden="1" customHeight="1">
      <c r="A396" s="185"/>
      <c r="B396" s="156"/>
      <c r="C396" s="185"/>
      <c r="D396" s="158">
        <f t="shared" si="2294"/>
        <v>0</v>
      </c>
      <c r="E396" s="159">
        <f t="shared" si="2335"/>
        <v>0</v>
      </c>
      <c r="F396" s="160">
        <f t="shared" si="2336"/>
        <v>0</v>
      </c>
      <c r="G396" s="161"/>
      <c r="H396" s="159">
        <f t="shared" si="2337"/>
        <v>0</v>
      </c>
      <c r="I396" s="159">
        <f t="shared" si="2338"/>
        <v>0</v>
      </c>
      <c r="J396" s="160">
        <f t="shared" si="2295"/>
        <v>0</v>
      </c>
      <c r="K396" s="159">
        <f t="shared" si="2296"/>
        <v>0</v>
      </c>
      <c r="L396" s="291">
        <f t="shared" si="2339"/>
        <v>0</v>
      </c>
      <c r="M396" s="160">
        <f t="shared" si="2297"/>
        <v>0</v>
      </c>
      <c r="N396" s="159">
        <v>0</v>
      </c>
      <c r="O396" s="159"/>
      <c r="P396" s="160">
        <f t="shared" si="2298"/>
        <v>0</v>
      </c>
      <c r="Q396" s="291">
        <v>0</v>
      </c>
      <c r="R396" s="291">
        <v>0</v>
      </c>
      <c r="S396" s="160">
        <f t="shared" si="2299"/>
        <v>0</v>
      </c>
      <c r="T396" s="159">
        <f t="shared" si="2340"/>
        <v>0</v>
      </c>
      <c r="U396" s="159">
        <f t="shared" si="2300"/>
        <v>0</v>
      </c>
      <c r="V396" s="160">
        <f t="shared" si="2301"/>
        <v>0</v>
      </c>
      <c r="W396" s="593">
        <f t="shared" si="2068"/>
        <v>0</v>
      </c>
      <c r="X396" s="593">
        <f t="shared" si="2069"/>
        <v>0</v>
      </c>
      <c r="Y396" s="593">
        <f t="shared" si="2070"/>
        <v>0</v>
      </c>
      <c r="Z396" s="159">
        <v>0</v>
      </c>
      <c r="AA396" s="159">
        <v>0</v>
      </c>
      <c r="AB396" s="160">
        <f t="shared" si="2302"/>
        <v>0</v>
      </c>
      <c r="AC396" s="159">
        <v>0</v>
      </c>
      <c r="AD396" s="159">
        <v>0</v>
      </c>
      <c r="AE396" s="160">
        <f t="shared" si="2303"/>
        <v>0</v>
      </c>
      <c r="AF396" s="159">
        <f t="shared" si="2341"/>
        <v>0</v>
      </c>
      <c r="AG396" s="159">
        <f t="shared" si="2304"/>
        <v>0</v>
      </c>
      <c r="AH396" s="160">
        <f t="shared" si="2305"/>
        <v>0</v>
      </c>
      <c r="AI396" s="159">
        <v>0</v>
      </c>
      <c r="AJ396" s="159">
        <v>0</v>
      </c>
      <c r="AK396" s="160">
        <f t="shared" si="2306"/>
        <v>0</v>
      </c>
      <c r="AL396" s="159">
        <v>0</v>
      </c>
      <c r="AM396" s="159">
        <v>0</v>
      </c>
      <c r="AN396" s="160">
        <f t="shared" si="2307"/>
        <v>0</v>
      </c>
      <c r="AO396" s="159">
        <f t="shared" si="2342"/>
        <v>0</v>
      </c>
      <c r="AP396" s="159">
        <f t="shared" si="2308"/>
        <v>0</v>
      </c>
      <c r="AQ396" s="160">
        <f t="shared" si="2309"/>
        <v>0</v>
      </c>
      <c r="AR396" s="159">
        <v>0</v>
      </c>
      <c r="AS396" s="159">
        <v>0</v>
      </c>
      <c r="AT396" s="160">
        <f t="shared" si="2310"/>
        <v>0</v>
      </c>
      <c r="AU396" s="159">
        <v>0</v>
      </c>
      <c r="AV396" s="159">
        <v>0</v>
      </c>
      <c r="AW396" s="160">
        <f t="shared" si="2311"/>
        <v>0</v>
      </c>
      <c r="AX396" s="159">
        <f t="shared" si="2343"/>
        <v>0</v>
      </c>
      <c r="AY396" s="159">
        <f t="shared" si="2312"/>
        <v>0</v>
      </c>
      <c r="AZ396" s="160">
        <f t="shared" si="2313"/>
        <v>0</v>
      </c>
      <c r="BA396" s="159">
        <v>0</v>
      </c>
      <c r="BB396" s="159">
        <v>0</v>
      </c>
      <c r="BC396" s="160">
        <f t="shared" si="2314"/>
        <v>0</v>
      </c>
      <c r="BD396" s="159">
        <v>0</v>
      </c>
      <c r="BE396" s="159">
        <v>0</v>
      </c>
      <c r="BF396" s="160">
        <f t="shared" si="2315"/>
        <v>0</v>
      </c>
      <c r="BG396" s="159">
        <f t="shared" si="2344"/>
        <v>0</v>
      </c>
      <c r="BH396" s="159">
        <f t="shared" si="2316"/>
        <v>0</v>
      </c>
      <c r="BI396" s="160">
        <f t="shared" si="2317"/>
        <v>0</v>
      </c>
      <c r="BJ396" s="159">
        <v>0</v>
      </c>
      <c r="BK396" s="159">
        <v>0</v>
      </c>
      <c r="BL396" s="160">
        <f t="shared" si="2318"/>
        <v>0</v>
      </c>
      <c r="BM396" s="159">
        <v>0</v>
      </c>
      <c r="BN396" s="159">
        <v>0</v>
      </c>
      <c r="BO396" s="160">
        <f t="shared" si="2319"/>
        <v>0</v>
      </c>
      <c r="BP396" s="159">
        <f t="shared" si="2345"/>
        <v>0</v>
      </c>
      <c r="BQ396" s="159">
        <f t="shared" si="2320"/>
        <v>0</v>
      </c>
      <c r="BR396" s="160">
        <f t="shared" si="2321"/>
        <v>0</v>
      </c>
      <c r="BS396" s="159">
        <v>0</v>
      </c>
      <c r="BT396" s="159">
        <v>0</v>
      </c>
      <c r="BU396" s="160">
        <f t="shared" si="2322"/>
        <v>0</v>
      </c>
      <c r="BV396" s="159">
        <v>0</v>
      </c>
      <c r="BW396" s="159">
        <v>0</v>
      </c>
      <c r="BX396" s="160">
        <f t="shared" si="2323"/>
        <v>0</v>
      </c>
      <c r="BY396" s="159">
        <f t="shared" si="2346"/>
        <v>0</v>
      </c>
      <c r="BZ396" s="159">
        <f t="shared" si="2324"/>
        <v>0</v>
      </c>
      <c r="CA396" s="160">
        <f t="shared" si="2325"/>
        <v>0</v>
      </c>
      <c r="CB396" s="159">
        <v>0</v>
      </c>
      <c r="CC396" s="159">
        <v>0</v>
      </c>
      <c r="CD396" s="160">
        <f t="shared" si="2326"/>
        <v>0</v>
      </c>
      <c r="CE396" s="159">
        <v>0</v>
      </c>
      <c r="CF396" s="159">
        <v>0</v>
      </c>
      <c r="CG396" s="160">
        <f t="shared" si="2327"/>
        <v>0</v>
      </c>
      <c r="CH396" s="159">
        <f t="shared" si="2347"/>
        <v>0</v>
      </c>
      <c r="CI396" s="159">
        <f t="shared" si="2328"/>
        <v>0</v>
      </c>
      <c r="CJ396" s="160">
        <f t="shared" si="2329"/>
        <v>0</v>
      </c>
      <c r="CK396" s="159">
        <v>0</v>
      </c>
      <c r="CL396" s="159">
        <v>0</v>
      </c>
      <c r="CM396" s="160">
        <f t="shared" si="2330"/>
        <v>0</v>
      </c>
      <c r="CN396" s="159">
        <v>0</v>
      </c>
      <c r="CO396" s="159">
        <v>0</v>
      </c>
      <c r="CP396" s="160">
        <f t="shared" si="2331"/>
        <v>0</v>
      </c>
      <c r="CQ396" s="159">
        <f t="shared" si="2348"/>
        <v>0</v>
      </c>
      <c r="CR396" s="159">
        <f t="shared" si="2332"/>
        <v>0</v>
      </c>
      <c r="CS396" s="160">
        <f t="shared" si="2333"/>
        <v>0</v>
      </c>
      <c r="CT396" s="225"/>
      <c r="CU396" s="226">
        <f t="shared" si="2349"/>
        <v>0</v>
      </c>
      <c r="CV396" s="227">
        <f t="shared" si="2334"/>
        <v>0</v>
      </c>
      <c r="CW396" s="225"/>
      <c r="CX396" s="228"/>
      <c r="CY396" s="229"/>
    </row>
    <row r="397" spans="1:103" ht="15.75" customHeight="1" thickBot="1">
      <c r="A397" s="138"/>
      <c r="B397" s="162"/>
      <c r="C397" s="163"/>
      <c r="D397" s="164">
        <f t="shared" si="2294"/>
        <v>0</v>
      </c>
      <c r="E397" s="165">
        <f t="shared" si="2335"/>
        <v>0</v>
      </c>
      <c r="F397" s="166">
        <f t="shared" si="2336"/>
        <v>0</v>
      </c>
      <c r="G397" s="167"/>
      <c r="H397" s="165">
        <f t="shared" si="2337"/>
        <v>0</v>
      </c>
      <c r="I397" s="165">
        <f t="shared" si="2338"/>
        <v>0</v>
      </c>
      <c r="J397" s="166">
        <f t="shared" si="2295"/>
        <v>0</v>
      </c>
      <c r="K397" s="165">
        <f t="shared" si="2296"/>
        <v>0</v>
      </c>
      <c r="L397" s="820">
        <f t="shared" si="2339"/>
        <v>0</v>
      </c>
      <c r="M397" s="166">
        <f t="shared" si="2297"/>
        <v>0</v>
      </c>
      <c r="N397" s="164">
        <v>0</v>
      </c>
      <c r="O397" s="165"/>
      <c r="P397" s="166">
        <f t="shared" si="2298"/>
        <v>0</v>
      </c>
      <c r="Q397" s="788">
        <v>0</v>
      </c>
      <c r="R397" s="789">
        <v>0</v>
      </c>
      <c r="S397" s="166">
        <f t="shared" si="2299"/>
        <v>0</v>
      </c>
      <c r="T397" s="200">
        <f t="shared" si="2340"/>
        <v>0</v>
      </c>
      <c r="U397" s="200">
        <f t="shared" si="2300"/>
        <v>0</v>
      </c>
      <c r="V397" s="201">
        <f t="shared" si="2301"/>
        <v>0</v>
      </c>
      <c r="W397" s="593">
        <f t="shared" si="2068"/>
        <v>0</v>
      </c>
      <c r="X397" s="593">
        <f t="shared" si="2069"/>
        <v>0</v>
      </c>
      <c r="Y397" s="593">
        <f t="shared" si="2070"/>
        <v>0</v>
      </c>
      <c r="Z397" s="164">
        <v>0</v>
      </c>
      <c r="AA397" s="165">
        <v>0</v>
      </c>
      <c r="AB397" s="166">
        <f t="shared" si="2302"/>
        <v>0</v>
      </c>
      <c r="AC397" s="198">
        <v>0</v>
      </c>
      <c r="AD397" s="199">
        <v>0</v>
      </c>
      <c r="AE397" s="166">
        <f t="shared" si="2303"/>
        <v>0</v>
      </c>
      <c r="AF397" s="200">
        <f t="shared" si="2341"/>
        <v>0</v>
      </c>
      <c r="AG397" s="200">
        <f t="shared" si="2304"/>
        <v>0</v>
      </c>
      <c r="AH397" s="201">
        <f t="shared" si="2305"/>
        <v>0</v>
      </c>
      <c r="AI397" s="164">
        <v>0</v>
      </c>
      <c r="AJ397" s="165">
        <v>0</v>
      </c>
      <c r="AK397" s="166">
        <f t="shared" si="2306"/>
        <v>0</v>
      </c>
      <c r="AL397" s="198">
        <v>0</v>
      </c>
      <c r="AM397" s="199">
        <v>0</v>
      </c>
      <c r="AN397" s="166">
        <f t="shared" si="2307"/>
        <v>0</v>
      </c>
      <c r="AO397" s="200">
        <f t="shared" si="2342"/>
        <v>0</v>
      </c>
      <c r="AP397" s="200">
        <f t="shared" si="2308"/>
        <v>0</v>
      </c>
      <c r="AQ397" s="201">
        <f t="shared" si="2309"/>
        <v>0</v>
      </c>
      <c r="AR397" s="164">
        <v>0</v>
      </c>
      <c r="AS397" s="165">
        <v>0</v>
      </c>
      <c r="AT397" s="166">
        <f t="shared" si="2310"/>
        <v>0</v>
      </c>
      <c r="AU397" s="198">
        <v>0</v>
      </c>
      <c r="AV397" s="199">
        <v>0</v>
      </c>
      <c r="AW397" s="166">
        <f t="shared" si="2311"/>
        <v>0</v>
      </c>
      <c r="AX397" s="200">
        <f t="shared" si="2343"/>
        <v>0</v>
      </c>
      <c r="AY397" s="200">
        <f t="shared" si="2312"/>
        <v>0</v>
      </c>
      <c r="AZ397" s="201">
        <f t="shared" si="2313"/>
        <v>0</v>
      </c>
      <c r="BA397" s="164">
        <v>0</v>
      </c>
      <c r="BB397" s="165">
        <v>0</v>
      </c>
      <c r="BC397" s="166">
        <f t="shared" si="2314"/>
        <v>0</v>
      </c>
      <c r="BD397" s="198">
        <v>0</v>
      </c>
      <c r="BE397" s="199">
        <v>0</v>
      </c>
      <c r="BF397" s="166">
        <f t="shared" si="2315"/>
        <v>0</v>
      </c>
      <c r="BG397" s="200">
        <f t="shared" si="2344"/>
        <v>0</v>
      </c>
      <c r="BH397" s="200">
        <f t="shared" si="2316"/>
        <v>0</v>
      </c>
      <c r="BI397" s="201">
        <f t="shared" si="2317"/>
        <v>0</v>
      </c>
      <c r="BJ397" s="164">
        <v>0</v>
      </c>
      <c r="BK397" s="165">
        <v>0</v>
      </c>
      <c r="BL397" s="166">
        <f t="shared" si="2318"/>
        <v>0</v>
      </c>
      <c r="BM397" s="198">
        <v>0</v>
      </c>
      <c r="BN397" s="199">
        <v>0</v>
      </c>
      <c r="BO397" s="166">
        <f t="shared" si="2319"/>
        <v>0</v>
      </c>
      <c r="BP397" s="200">
        <f t="shared" si="2345"/>
        <v>0</v>
      </c>
      <c r="BQ397" s="200">
        <f t="shared" si="2320"/>
        <v>0</v>
      </c>
      <c r="BR397" s="201">
        <f t="shared" si="2321"/>
        <v>0</v>
      </c>
      <c r="BS397" s="164">
        <v>0</v>
      </c>
      <c r="BT397" s="165">
        <v>0</v>
      </c>
      <c r="BU397" s="166">
        <f t="shared" si="2322"/>
        <v>0</v>
      </c>
      <c r="BV397" s="198">
        <v>0</v>
      </c>
      <c r="BW397" s="199">
        <v>0</v>
      </c>
      <c r="BX397" s="166">
        <f t="shared" si="2323"/>
        <v>0</v>
      </c>
      <c r="BY397" s="200">
        <f t="shared" si="2346"/>
        <v>0</v>
      </c>
      <c r="BZ397" s="200">
        <f t="shared" si="2324"/>
        <v>0</v>
      </c>
      <c r="CA397" s="201">
        <f t="shared" si="2325"/>
        <v>0</v>
      </c>
      <c r="CB397" s="164">
        <v>0</v>
      </c>
      <c r="CC397" s="165">
        <v>0</v>
      </c>
      <c r="CD397" s="166">
        <f t="shared" si="2326"/>
        <v>0</v>
      </c>
      <c r="CE397" s="198">
        <v>0</v>
      </c>
      <c r="CF397" s="199">
        <v>0</v>
      </c>
      <c r="CG397" s="166">
        <f t="shared" si="2327"/>
        <v>0</v>
      </c>
      <c r="CH397" s="200">
        <f t="shared" si="2347"/>
        <v>0</v>
      </c>
      <c r="CI397" s="200">
        <f t="shared" si="2328"/>
        <v>0</v>
      </c>
      <c r="CJ397" s="201">
        <f t="shared" si="2329"/>
        <v>0</v>
      </c>
      <c r="CK397" s="164">
        <v>0</v>
      </c>
      <c r="CL397" s="165">
        <v>0</v>
      </c>
      <c r="CM397" s="166">
        <f t="shared" si="2330"/>
        <v>0</v>
      </c>
      <c r="CN397" s="198">
        <v>0</v>
      </c>
      <c r="CO397" s="199">
        <v>0</v>
      </c>
      <c r="CP397" s="166">
        <f t="shared" si="2331"/>
        <v>0</v>
      </c>
      <c r="CQ397" s="200">
        <f t="shared" si="2348"/>
        <v>0</v>
      </c>
      <c r="CR397" s="200">
        <f t="shared" si="2332"/>
        <v>0</v>
      </c>
      <c r="CS397" s="201">
        <f t="shared" si="2333"/>
        <v>0</v>
      </c>
      <c r="CT397" s="211"/>
      <c r="CU397" s="233">
        <f t="shared" si="2349"/>
        <v>0</v>
      </c>
      <c r="CV397" s="234">
        <f t="shared" si="2334"/>
        <v>0</v>
      </c>
      <c r="CW397" s="232"/>
      <c r="CX397" s="235"/>
      <c r="CY397" s="236"/>
    </row>
    <row r="398" spans="1:103" ht="15.75" customHeight="1" thickBot="1">
      <c r="A398" s="139"/>
      <c r="B398" s="186"/>
      <c r="C398" s="187"/>
      <c r="D398" s="183"/>
      <c r="E398" s="183"/>
      <c r="F398" s="183"/>
      <c r="G398" s="184"/>
      <c r="H398" s="183"/>
      <c r="I398" s="183"/>
      <c r="J398" s="183"/>
      <c r="K398" s="183"/>
      <c r="L398" s="791"/>
      <c r="M398" s="183"/>
      <c r="N398" s="183"/>
      <c r="O398" s="183"/>
      <c r="P398" s="183"/>
      <c r="Q398" s="791"/>
      <c r="R398" s="791"/>
      <c r="S398" s="183"/>
      <c r="T398" s="203"/>
      <c r="U398" s="203"/>
      <c r="V398" s="187"/>
      <c r="W398" s="593">
        <f t="shared" si="2068"/>
        <v>0</v>
      </c>
      <c r="X398" s="593">
        <f t="shared" si="2069"/>
        <v>0</v>
      </c>
      <c r="Y398" s="593">
        <f t="shared" si="2070"/>
        <v>0</v>
      </c>
      <c r="Z398" s="183"/>
      <c r="AA398" s="183"/>
      <c r="AB398" s="183"/>
      <c r="AC398" s="183"/>
      <c r="AD398" s="183"/>
      <c r="AE398" s="183"/>
      <c r="AF398" s="203"/>
      <c r="AG398" s="203"/>
      <c r="AH398" s="187"/>
      <c r="AI398" s="183"/>
      <c r="AJ398" s="183"/>
      <c r="AK398" s="183"/>
      <c r="AL398" s="183"/>
      <c r="AM398" s="183"/>
      <c r="AN398" s="183"/>
      <c r="AO398" s="203"/>
      <c r="AP398" s="203"/>
      <c r="AQ398" s="187"/>
      <c r="AR398" s="183"/>
      <c r="AS398" s="183"/>
      <c r="AT398" s="183"/>
      <c r="AU398" s="183"/>
      <c r="AV398" s="183"/>
      <c r="AW398" s="183"/>
      <c r="AX398" s="203"/>
      <c r="AY398" s="203"/>
      <c r="AZ398" s="187"/>
      <c r="BA398" s="183"/>
      <c r="BB398" s="183"/>
      <c r="BC398" s="183"/>
      <c r="BD398" s="183"/>
      <c r="BE398" s="183"/>
      <c r="BF398" s="183"/>
      <c r="BG398" s="203"/>
      <c r="BH398" s="203"/>
      <c r="BI398" s="187"/>
      <c r="BJ398" s="183"/>
      <c r="BK398" s="183"/>
      <c r="BL398" s="183"/>
      <c r="BM398" s="183"/>
      <c r="BN398" s="183"/>
      <c r="BO398" s="183"/>
      <c r="BP398" s="203"/>
      <c r="BQ398" s="203"/>
      <c r="BR398" s="187"/>
      <c r="BS398" s="183"/>
      <c r="BT398" s="183"/>
      <c r="BU398" s="183"/>
      <c r="BV398" s="183"/>
      <c r="BW398" s="183"/>
      <c r="BX398" s="183"/>
      <c r="BY398" s="203"/>
      <c r="BZ398" s="203"/>
      <c r="CA398" s="187"/>
      <c r="CB398" s="183"/>
      <c r="CC398" s="183"/>
      <c r="CD398" s="183"/>
      <c r="CE398" s="183"/>
      <c r="CF398" s="183"/>
      <c r="CG398" s="183"/>
      <c r="CH398" s="203"/>
      <c r="CI398" s="203"/>
      <c r="CJ398" s="187"/>
      <c r="CK398" s="183"/>
      <c r="CL398" s="183"/>
      <c r="CM398" s="183"/>
      <c r="CN398" s="183"/>
      <c r="CO398" s="183"/>
      <c r="CP398" s="183"/>
      <c r="CQ398" s="203"/>
      <c r="CR398" s="203"/>
      <c r="CS398" s="187"/>
      <c r="CT398" s="139"/>
      <c r="CU398" s="183"/>
      <c r="CV398" s="187"/>
      <c r="CW398" s="139"/>
      <c r="CX398" s="242"/>
      <c r="CY398" s="242"/>
    </row>
    <row r="399" spans="1:103" ht="15.75" customHeight="1">
      <c r="A399" s="138"/>
      <c r="B399" s="1065" t="s">
        <v>273</v>
      </c>
      <c r="C399" s="1062" t="s">
        <v>274</v>
      </c>
      <c r="D399" s="1009" t="str">
        <f>AFEstatPref</f>
        <v>Historical</v>
      </c>
      <c r="E399" s="1010"/>
      <c r="F399" s="1011"/>
      <c r="G399" s="1041" t="str">
        <f>AFEstatSlc</f>
        <v>Proposed Original</v>
      </c>
      <c r="H399" s="1015"/>
      <c r="I399" s="1015"/>
      <c r="J399" s="1042"/>
      <c r="K399" s="1020" t="s">
        <v>275</v>
      </c>
      <c r="L399" s="1020"/>
      <c r="M399" s="1039"/>
      <c r="N399" s="1009" t="str">
        <f>AFEstatPref</f>
        <v>Historical</v>
      </c>
      <c r="O399" s="1010"/>
      <c r="P399" s="1011"/>
      <c r="Q399" s="1015" t="str">
        <f>AFEstatSlc</f>
        <v>Proposed Original</v>
      </c>
      <c r="R399" s="1015"/>
      <c r="S399" s="1016"/>
      <c r="T399" s="1019" t="s">
        <v>275</v>
      </c>
      <c r="U399" s="1020"/>
      <c r="V399" s="1021"/>
      <c r="W399" s="593">
        <f t="shared" si="2068"/>
        <v>0</v>
      </c>
      <c r="X399" s="593">
        <f t="shared" si="2069"/>
        <v>0</v>
      </c>
      <c r="Y399" s="593">
        <f t="shared" si="2070"/>
        <v>0</v>
      </c>
      <c r="Z399" s="1009" t="str">
        <f>AFEstatPref</f>
        <v>Historical</v>
      </c>
      <c r="AA399" s="1010"/>
      <c r="AB399" s="1011"/>
      <c r="AC399" s="1015" t="str">
        <f>AFEstatSlc</f>
        <v>Proposed Original</v>
      </c>
      <c r="AD399" s="1015"/>
      <c r="AE399" s="1016"/>
      <c r="AF399" s="1019" t="s">
        <v>275</v>
      </c>
      <c r="AG399" s="1020"/>
      <c r="AH399" s="1021"/>
      <c r="AI399" s="1009" t="str">
        <f>AFEstatPref</f>
        <v>Historical</v>
      </c>
      <c r="AJ399" s="1010"/>
      <c r="AK399" s="1011"/>
      <c r="AL399" s="1015" t="str">
        <f>AFEstatSlc</f>
        <v>Proposed Original</v>
      </c>
      <c r="AM399" s="1015"/>
      <c r="AN399" s="1016"/>
      <c r="AO399" s="1019" t="s">
        <v>275</v>
      </c>
      <c r="AP399" s="1020"/>
      <c r="AQ399" s="1021"/>
      <c r="AR399" s="1009" t="str">
        <f>AFEstatPref</f>
        <v>Historical</v>
      </c>
      <c r="AS399" s="1010"/>
      <c r="AT399" s="1011"/>
      <c r="AU399" s="1015" t="str">
        <f>AFEstatSlc</f>
        <v>Proposed Original</v>
      </c>
      <c r="AV399" s="1015"/>
      <c r="AW399" s="1016"/>
      <c r="AX399" s="1019" t="s">
        <v>275</v>
      </c>
      <c r="AY399" s="1020"/>
      <c r="AZ399" s="1021"/>
      <c r="BA399" s="1009" t="str">
        <f>AFEstatPref</f>
        <v>Historical</v>
      </c>
      <c r="BB399" s="1010"/>
      <c r="BC399" s="1011"/>
      <c r="BD399" s="1015" t="str">
        <f>AFEstatSlc</f>
        <v>Proposed Original</v>
      </c>
      <c r="BE399" s="1015"/>
      <c r="BF399" s="1016"/>
      <c r="BG399" s="1019" t="s">
        <v>275</v>
      </c>
      <c r="BH399" s="1020"/>
      <c r="BI399" s="1021"/>
      <c r="BJ399" s="1009" t="str">
        <f>AFEstatPref</f>
        <v>Historical</v>
      </c>
      <c r="BK399" s="1010"/>
      <c r="BL399" s="1011"/>
      <c r="BM399" s="1015" t="str">
        <f>AFEstatSlc</f>
        <v>Proposed Original</v>
      </c>
      <c r="BN399" s="1015"/>
      <c r="BO399" s="1016"/>
      <c r="BP399" s="1019" t="s">
        <v>275</v>
      </c>
      <c r="BQ399" s="1020"/>
      <c r="BR399" s="1021"/>
      <c r="BS399" s="1009" t="str">
        <f>AFEstatPref</f>
        <v>Historical</v>
      </c>
      <c r="BT399" s="1010"/>
      <c r="BU399" s="1011"/>
      <c r="BV399" s="1015" t="str">
        <f>AFEstatSlc</f>
        <v>Proposed Original</v>
      </c>
      <c r="BW399" s="1015"/>
      <c r="BX399" s="1016"/>
      <c r="BY399" s="1019" t="s">
        <v>275</v>
      </c>
      <c r="BZ399" s="1020"/>
      <c r="CA399" s="1021"/>
      <c r="CB399" s="1009" t="str">
        <f>AFEstatPref</f>
        <v>Historical</v>
      </c>
      <c r="CC399" s="1010"/>
      <c r="CD399" s="1011"/>
      <c r="CE399" s="1015" t="str">
        <f>AFEstatSlc</f>
        <v>Proposed Original</v>
      </c>
      <c r="CF399" s="1015"/>
      <c r="CG399" s="1016"/>
      <c r="CH399" s="1019" t="s">
        <v>275</v>
      </c>
      <c r="CI399" s="1020"/>
      <c r="CJ399" s="1021"/>
      <c r="CK399" s="1009" t="str">
        <f>AFEstatPref</f>
        <v>Historical</v>
      </c>
      <c r="CL399" s="1010"/>
      <c r="CM399" s="1011"/>
      <c r="CN399" s="1015" t="str">
        <f>AFEstatSlc</f>
        <v>Proposed Original</v>
      </c>
      <c r="CO399" s="1015"/>
      <c r="CP399" s="1016"/>
      <c r="CQ399" s="1019" t="s">
        <v>275</v>
      </c>
      <c r="CR399" s="1020"/>
      <c r="CS399" s="1021"/>
      <c r="CT399" s="214"/>
      <c r="CU399" s="1051" t="s">
        <v>276</v>
      </c>
      <c r="CV399" s="1052"/>
      <c r="CW399" s="214"/>
      <c r="CX399" s="1058" t="s">
        <v>277</v>
      </c>
      <c r="CY399" s="1055" t="s">
        <v>278</v>
      </c>
    </row>
    <row r="400" spans="1:103" ht="15.75" customHeight="1" thickBot="1">
      <c r="A400" s="139"/>
      <c r="B400" s="1059"/>
      <c r="C400" s="1063"/>
      <c r="D400" s="1012"/>
      <c r="E400" s="1013"/>
      <c r="F400" s="1014"/>
      <c r="G400" s="1043"/>
      <c r="H400" s="1017"/>
      <c r="I400" s="1017"/>
      <c r="J400" s="1044"/>
      <c r="K400" s="1023"/>
      <c r="L400" s="1023"/>
      <c r="M400" s="1040"/>
      <c r="N400" s="1012"/>
      <c r="O400" s="1013"/>
      <c r="P400" s="1014"/>
      <c r="Q400" s="1017"/>
      <c r="R400" s="1017"/>
      <c r="S400" s="1018"/>
      <c r="T400" s="1022"/>
      <c r="U400" s="1023"/>
      <c r="V400" s="1024"/>
      <c r="W400" s="593">
        <f t="shared" si="2068"/>
        <v>0</v>
      </c>
      <c r="X400" s="593">
        <f t="shared" si="2069"/>
        <v>0</v>
      </c>
      <c r="Y400" s="593">
        <f t="shared" si="2070"/>
        <v>0</v>
      </c>
      <c r="Z400" s="1012"/>
      <c r="AA400" s="1013"/>
      <c r="AB400" s="1014"/>
      <c r="AC400" s="1017"/>
      <c r="AD400" s="1017"/>
      <c r="AE400" s="1018"/>
      <c r="AF400" s="1022"/>
      <c r="AG400" s="1023"/>
      <c r="AH400" s="1024"/>
      <c r="AI400" s="1012"/>
      <c r="AJ400" s="1013"/>
      <c r="AK400" s="1014"/>
      <c r="AL400" s="1017"/>
      <c r="AM400" s="1017"/>
      <c r="AN400" s="1018"/>
      <c r="AO400" s="1022"/>
      <c r="AP400" s="1023"/>
      <c r="AQ400" s="1024"/>
      <c r="AR400" s="1012"/>
      <c r="AS400" s="1013"/>
      <c r="AT400" s="1014"/>
      <c r="AU400" s="1017"/>
      <c r="AV400" s="1017"/>
      <c r="AW400" s="1018"/>
      <c r="AX400" s="1022"/>
      <c r="AY400" s="1023"/>
      <c r="AZ400" s="1024"/>
      <c r="BA400" s="1012"/>
      <c r="BB400" s="1013"/>
      <c r="BC400" s="1014"/>
      <c r="BD400" s="1017"/>
      <c r="BE400" s="1017"/>
      <c r="BF400" s="1018"/>
      <c r="BG400" s="1022"/>
      <c r="BH400" s="1023"/>
      <c r="BI400" s="1024"/>
      <c r="BJ400" s="1012"/>
      <c r="BK400" s="1013"/>
      <c r="BL400" s="1014"/>
      <c r="BM400" s="1017"/>
      <c r="BN400" s="1017"/>
      <c r="BO400" s="1018"/>
      <c r="BP400" s="1022"/>
      <c r="BQ400" s="1023"/>
      <c r="BR400" s="1024"/>
      <c r="BS400" s="1012"/>
      <c r="BT400" s="1013"/>
      <c r="BU400" s="1014"/>
      <c r="BV400" s="1017"/>
      <c r="BW400" s="1017"/>
      <c r="BX400" s="1018"/>
      <c r="BY400" s="1022"/>
      <c r="BZ400" s="1023"/>
      <c r="CA400" s="1024"/>
      <c r="CB400" s="1012"/>
      <c r="CC400" s="1013"/>
      <c r="CD400" s="1014"/>
      <c r="CE400" s="1017"/>
      <c r="CF400" s="1017"/>
      <c r="CG400" s="1018"/>
      <c r="CH400" s="1022"/>
      <c r="CI400" s="1023"/>
      <c r="CJ400" s="1024"/>
      <c r="CK400" s="1012"/>
      <c r="CL400" s="1013"/>
      <c r="CM400" s="1014"/>
      <c r="CN400" s="1017"/>
      <c r="CO400" s="1017"/>
      <c r="CP400" s="1018"/>
      <c r="CQ400" s="1022"/>
      <c r="CR400" s="1023"/>
      <c r="CS400" s="1024"/>
      <c r="CT400" s="139"/>
      <c r="CU400" s="215" t="s">
        <v>279</v>
      </c>
      <c r="CV400" s="216" t="s">
        <v>280</v>
      </c>
      <c r="CW400" s="139"/>
      <c r="CX400" s="1059"/>
      <c r="CY400" s="1056"/>
    </row>
    <row r="401" spans="1:103" ht="15.75" customHeight="1">
      <c r="A401" s="138"/>
      <c r="B401" s="149">
        <v>38</v>
      </c>
      <c r="C401" s="150" t="s">
        <v>312</v>
      </c>
      <c r="D401" s="151" t="s">
        <v>283</v>
      </c>
      <c r="E401" s="152" t="s">
        <v>284</v>
      </c>
      <c r="F401" s="153">
        <f>SUM(F402:F411)</f>
        <v>0</v>
      </c>
      <c r="G401" s="154" t="s">
        <v>285</v>
      </c>
      <c r="H401" s="152" t="s">
        <v>283</v>
      </c>
      <c r="I401" s="152" t="s">
        <v>284</v>
      </c>
      <c r="J401" s="153">
        <f>SUM(J402:J411)</f>
        <v>132000</v>
      </c>
      <c r="K401" s="151" t="s">
        <v>283</v>
      </c>
      <c r="L401" s="787" t="s">
        <v>284</v>
      </c>
      <c r="M401" s="153">
        <f>SUM(M402:M411)</f>
        <v>132000</v>
      </c>
      <c r="N401" s="151" t="s">
        <v>283</v>
      </c>
      <c r="O401" s="152" t="s">
        <v>284</v>
      </c>
      <c r="P401" s="153">
        <f>SUM(P402:P411)</f>
        <v>0</v>
      </c>
      <c r="Q401" s="787" t="s">
        <v>283</v>
      </c>
      <c r="R401" s="787" t="s">
        <v>284</v>
      </c>
      <c r="S401" s="153">
        <f>SUM(S402:S411)</f>
        <v>22000</v>
      </c>
      <c r="T401" s="204" t="s">
        <v>283</v>
      </c>
      <c r="U401" s="205" t="s">
        <v>284</v>
      </c>
      <c r="V401" s="153">
        <f>SUM(V402:V411)</f>
        <v>22000</v>
      </c>
      <c r="W401" s="593">
        <f t="shared" si="2068"/>
        <v>0</v>
      </c>
      <c r="X401" s="593">
        <f t="shared" si="2069"/>
        <v>0</v>
      </c>
      <c r="Y401" s="593">
        <f t="shared" si="2070"/>
        <v>0</v>
      </c>
      <c r="Z401" s="151" t="s">
        <v>283</v>
      </c>
      <c r="AA401" s="152" t="s">
        <v>284</v>
      </c>
      <c r="AB401" s="153">
        <f>SUM(AB402:AB411)</f>
        <v>0</v>
      </c>
      <c r="AC401" s="152" t="s">
        <v>283</v>
      </c>
      <c r="AD401" s="152" t="s">
        <v>284</v>
      </c>
      <c r="AE401" s="153">
        <f>SUM(AE402:AE411)</f>
        <v>22000</v>
      </c>
      <c r="AF401" s="204" t="s">
        <v>283</v>
      </c>
      <c r="AG401" s="205" t="s">
        <v>284</v>
      </c>
      <c r="AH401" s="153">
        <f>SUM(AH402:AH411)</f>
        <v>22000</v>
      </c>
      <c r="AI401" s="151" t="s">
        <v>283</v>
      </c>
      <c r="AJ401" s="152" t="s">
        <v>284</v>
      </c>
      <c r="AK401" s="153">
        <f>SUM(AK402:AK411)</f>
        <v>0</v>
      </c>
      <c r="AL401" s="152" t="s">
        <v>283</v>
      </c>
      <c r="AM401" s="152" t="s">
        <v>284</v>
      </c>
      <c r="AN401" s="153">
        <f>SUM(AN402:AN411)</f>
        <v>22000</v>
      </c>
      <c r="AO401" s="204" t="s">
        <v>283</v>
      </c>
      <c r="AP401" s="205" t="s">
        <v>284</v>
      </c>
      <c r="AQ401" s="153">
        <f>SUM(AQ402:AQ411)</f>
        <v>22000</v>
      </c>
      <c r="AR401" s="151" t="s">
        <v>283</v>
      </c>
      <c r="AS401" s="152" t="s">
        <v>284</v>
      </c>
      <c r="AT401" s="153">
        <f>SUM(AT402:AT411)</f>
        <v>0</v>
      </c>
      <c r="AU401" s="152" t="s">
        <v>283</v>
      </c>
      <c r="AV401" s="152" t="s">
        <v>284</v>
      </c>
      <c r="AW401" s="153">
        <f>SUM(AW402:AW411)</f>
        <v>22000</v>
      </c>
      <c r="AX401" s="204" t="s">
        <v>283</v>
      </c>
      <c r="AY401" s="205" t="s">
        <v>284</v>
      </c>
      <c r="AZ401" s="153">
        <f>SUM(AZ402:AZ411)</f>
        <v>22000</v>
      </c>
      <c r="BA401" s="151" t="s">
        <v>283</v>
      </c>
      <c r="BB401" s="152" t="s">
        <v>284</v>
      </c>
      <c r="BC401" s="153">
        <f>SUM(BC402:BC411)</f>
        <v>0</v>
      </c>
      <c r="BD401" s="152" t="s">
        <v>283</v>
      </c>
      <c r="BE401" s="152" t="s">
        <v>284</v>
      </c>
      <c r="BF401" s="153">
        <f>SUM(BF402:BF411)</f>
        <v>22000</v>
      </c>
      <c r="BG401" s="204" t="s">
        <v>283</v>
      </c>
      <c r="BH401" s="205" t="s">
        <v>284</v>
      </c>
      <c r="BI401" s="153">
        <f>SUM(BI402:BI411)</f>
        <v>22000</v>
      </c>
      <c r="BJ401" s="151" t="s">
        <v>283</v>
      </c>
      <c r="BK401" s="152" t="s">
        <v>284</v>
      </c>
      <c r="BL401" s="153">
        <f>SUM(BL402:BL411)</f>
        <v>0</v>
      </c>
      <c r="BM401" s="152" t="s">
        <v>283</v>
      </c>
      <c r="BN401" s="152" t="s">
        <v>284</v>
      </c>
      <c r="BO401" s="153">
        <f>SUM(BO402:BO411)</f>
        <v>22000</v>
      </c>
      <c r="BP401" s="204" t="s">
        <v>283</v>
      </c>
      <c r="BQ401" s="205" t="s">
        <v>284</v>
      </c>
      <c r="BR401" s="153">
        <f>SUM(BR402:BR411)</f>
        <v>22000</v>
      </c>
      <c r="BS401" s="151" t="s">
        <v>283</v>
      </c>
      <c r="BT401" s="152" t="s">
        <v>284</v>
      </c>
      <c r="BU401" s="153">
        <f>SUM(BU402:BU411)</f>
        <v>0</v>
      </c>
      <c r="BV401" s="152" t="s">
        <v>283</v>
      </c>
      <c r="BW401" s="152" t="s">
        <v>284</v>
      </c>
      <c r="BX401" s="153">
        <f>SUM(BX402:BX411)</f>
        <v>0</v>
      </c>
      <c r="BY401" s="204" t="s">
        <v>283</v>
      </c>
      <c r="BZ401" s="205" t="s">
        <v>284</v>
      </c>
      <c r="CA401" s="153">
        <f>SUM(CA402:CA411)</f>
        <v>0</v>
      </c>
      <c r="CB401" s="151" t="s">
        <v>283</v>
      </c>
      <c r="CC401" s="152" t="s">
        <v>284</v>
      </c>
      <c r="CD401" s="153">
        <f>SUM(CD402:CD411)</f>
        <v>0</v>
      </c>
      <c r="CE401" s="152" t="s">
        <v>283</v>
      </c>
      <c r="CF401" s="152" t="s">
        <v>284</v>
      </c>
      <c r="CG401" s="153">
        <f>SUM(CG402:CG411)</f>
        <v>0</v>
      </c>
      <c r="CH401" s="204" t="s">
        <v>283</v>
      </c>
      <c r="CI401" s="205" t="s">
        <v>284</v>
      </c>
      <c r="CJ401" s="153">
        <f>SUM(CJ402:CJ411)</f>
        <v>0</v>
      </c>
      <c r="CK401" s="151" t="s">
        <v>283</v>
      </c>
      <c r="CL401" s="152" t="s">
        <v>284</v>
      </c>
      <c r="CM401" s="153">
        <f>SUM(CM402:CM411)</f>
        <v>0</v>
      </c>
      <c r="CN401" s="152" t="s">
        <v>283</v>
      </c>
      <c r="CO401" s="152" t="s">
        <v>284</v>
      </c>
      <c r="CP401" s="153">
        <f>SUM(CP402:CP411)</f>
        <v>0</v>
      </c>
      <c r="CQ401" s="204" t="s">
        <v>283</v>
      </c>
      <c r="CR401" s="205" t="s">
        <v>284</v>
      </c>
      <c r="CS401" s="153">
        <f>SUM(CS402:CS411)</f>
        <v>0</v>
      </c>
      <c r="CT401" s="196"/>
      <c r="CU401" s="221"/>
      <c r="CV401" s="243"/>
      <c r="CW401" s="196"/>
      <c r="CX401" s="244"/>
      <c r="CY401" s="245"/>
    </row>
    <row r="402" spans="1:103" ht="15.75" hidden="1" customHeight="1">
      <c r="A402" s="185"/>
      <c r="B402" s="156"/>
      <c r="C402" s="289" t="s">
        <v>313</v>
      </c>
      <c r="D402" s="158">
        <f t="shared" ref="D402:D411" si="2350">N402+Z402+AI402+AR402+BS402</f>
        <v>0</v>
      </c>
      <c r="E402" s="159">
        <f>IFERROR(F402/D402,)</f>
        <v>0</v>
      </c>
      <c r="F402" s="160">
        <f>P402+AB402+AK402+AT402+BU402</f>
        <v>0</v>
      </c>
      <c r="G402" s="179"/>
      <c r="H402" s="159">
        <f>Q402+AC402+AL402+AU402+BV402</f>
        <v>0</v>
      </c>
      <c r="I402" s="159">
        <f>IFERROR(J402/H402,)</f>
        <v>0</v>
      </c>
      <c r="J402" s="160">
        <f t="shared" ref="J402:J411" si="2351">S402+AE402+AN402+AW402+BX402</f>
        <v>0</v>
      </c>
      <c r="K402" s="159">
        <f t="shared" ref="K402:K411" si="2352">T402+AF402+AO402+AX402+BY402</f>
        <v>0</v>
      </c>
      <c r="L402" s="291">
        <f>IFERROR(M402/K402,)</f>
        <v>0</v>
      </c>
      <c r="M402" s="160">
        <f t="shared" ref="M402:M411" si="2353">V402+AH402+AQ402+AZ402+CA402</f>
        <v>0</v>
      </c>
      <c r="N402" s="159">
        <v>0</v>
      </c>
      <c r="O402" s="159">
        <v>0</v>
      </c>
      <c r="P402" s="160">
        <f t="shared" ref="P402:P411" si="2354">N402*O402</f>
        <v>0</v>
      </c>
      <c r="Q402" s="291">
        <v>0</v>
      </c>
      <c r="R402" s="291">
        <v>0</v>
      </c>
      <c r="S402" s="160">
        <f t="shared" ref="S402:S411" si="2355">Q402*R402</f>
        <v>0</v>
      </c>
      <c r="T402" s="159">
        <f>Q402</f>
        <v>0</v>
      </c>
      <c r="U402" s="159">
        <f t="shared" ref="U402:U411" si="2356">R402</f>
        <v>0</v>
      </c>
      <c r="V402" s="160">
        <f t="shared" ref="V402:V411" si="2357">T402*U402</f>
        <v>0</v>
      </c>
      <c r="W402" s="593">
        <f t="shared" si="2068"/>
        <v>0</v>
      </c>
      <c r="X402" s="593">
        <f t="shared" si="2069"/>
        <v>0</v>
      </c>
      <c r="Y402" s="593">
        <f t="shared" si="2070"/>
        <v>0</v>
      </c>
      <c r="Z402" s="159">
        <v>0</v>
      </c>
      <c r="AA402" s="159">
        <v>0</v>
      </c>
      <c r="AB402" s="160">
        <f t="shared" ref="AB402:AB411" si="2358">Z402*AA402</f>
        <v>0</v>
      </c>
      <c r="AC402" s="159">
        <v>0</v>
      </c>
      <c r="AD402" s="159">
        <v>0</v>
      </c>
      <c r="AE402" s="160">
        <f t="shared" ref="AE402:AE411" si="2359">AC402*AD402</f>
        <v>0</v>
      </c>
      <c r="AF402" s="159">
        <f>AC402</f>
        <v>0</v>
      </c>
      <c r="AG402" s="159">
        <f t="shared" ref="AG402:AG411" si="2360">U402</f>
        <v>0</v>
      </c>
      <c r="AH402" s="160">
        <f t="shared" ref="AH402:AH411" si="2361">AF402*AG402</f>
        <v>0</v>
      </c>
      <c r="AI402" s="159">
        <v>0</v>
      </c>
      <c r="AJ402" s="159">
        <v>0</v>
      </c>
      <c r="AK402" s="160">
        <f t="shared" ref="AK402:AK411" si="2362">AI402*AJ402</f>
        <v>0</v>
      </c>
      <c r="AL402" s="159">
        <v>0</v>
      </c>
      <c r="AM402" s="159">
        <v>0</v>
      </c>
      <c r="AN402" s="160">
        <f t="shared" ref="AN402:AN411" si="2363">AL402*AM402</f>
        <v>0</v>
      </c>
      <c r="AO402" s="159">
        <f>AL402</f>
        <v>0</v>
      </c>
      <c r="AP402" s="159">
        <f t="shared" ref="AP402:AP411" si="2364">AG402</f>
        <v>0</v>
      </c>
      <c r="AQ402" s="160">
        <f t="shared" ref="AQ402:AQ411" si="2365">AO402*AP402</f>
        <v>0</v>
      </c>
      <c r="AR402" s="159">
        <v>0</v>
      </c>
      <c r="AS402" s="159">
        <v>0</v>
      </c>
      <c r="AT402" s="160">
        <f t="shared" ref="AT402:AT411" si="2366">AR402*AS402</f>
        <v>0</v>
      </c>
      <c r="AU402" s="159">
        <v>0</v>
      </c>
      <c r="AV402" s="159">
        <v>0</v>
      </c>
      <c r="AW402" s="160">
        <f t="shared" ref="AW402:AW411" si="2367">AU402*AV402</f>
        <v>0</v>
      </c>
      <c r="AX402" s="159">
        <f>AU402</f>
        <v>0</v>
      </c>
      <c r="AY402" s="159">
        <f>AP402</f>
        <v>0</v>
      </c>
      <c r="AZ402" s="160">
        <f t="shared" ref="AZ402:AZ411" si="2368">AX402*AY402</f>
        <v>0</v>
      </c>
      <c r="BA402" s="159">
        <v>0</v>
      </c>
      <c r="BB402" s="159">
        <v>0</v>
      </c>
      <c r="BC402" s="160">
        <f t="shared" ref="BC402:BC411" si="2369">BA402*BB402</f>
        <v>0</v>
      </c>
      <c r="BD402" s="159">
        <v>0</v>
      </c>
      <c r="BE402" s="159">
        <v>0</v>
      </c>
      <c r="BF402" s="160">
        <f t="shared" ref="BF402:BF411" si="2370">BD402*BE402</f>
        <v>0</v>
      </c>
      <c r="BG402" s="159">
        <f>BD402</f>
        <v>0</v>
      </c>
      <c r="BH402" s="159">
        <f t="shared" ref="BH402:BH411" si="2371">BE402</f>
        <v>0</v>
      </c>
      <c r="BI402" s="160">
        <f t="shared" ref="BI402:BI411" si="2372">BG402*BH402</f>
        <v>0</v>
      </c>
      <c r="BJ402" s="159">
        <v>0</v>
      </c>
      <c r="BK402" s="159">
        <v>0</v>
      </c>
      <c r="BL402" s="160">
        <f t="shared" ref="BL402:BL411" si="2373">BJ402*BK402</f>
        <v>0</v>
      </c>
      <c r="BM402" s="159">
        <v>0</v>
      </c>
      <c r="BN402" s="159">
        <v>0</v>
      </c>
      <c r="BO402" s="160">
        <f t="shared" ref="BO402:BO411" si="2374">BM402*BN402</f>
        <v>0</v>
      </c>
      <c r="BP402" s="159">
        <f>BM402</f>
        <v>0</v>
      </c>
      <c r="BQ402" s="159">
        <f>BH402</f>
        <v>0</v>
      </c>
      <c r="BR402" s="160">
        <f t="shared" ref="BR402:BR411" si="2375">BP402*BQ402</f>
        <v>0</v>
      </c>
      <c r="BS402" s="159">
        <v>0</v>
      </c>
      <c r="BT402" s="159">
        <v>0</v>
      </c>
      <c r="BU402" s="160">
        <f t="shared" ref="BU402:BU411" si="2376">BS402*BT402</f>
        <v>0</v>
      </c>
      <c r="BV402" s="159">
        <v>0</v>
      </c>
      <c r="BW402" s="159">
        <v>0</v>
      </c>
      <c r="BX402" s="160">
        <f t="shared" ref="BX402:BX411" si="2377">BV402*BW402</f>
        <v>0</v>
      </c>
      <c r="BY402" s="159">
        <f>BV402</f>
        <v>0</v>
      </c>
      <c r="BZ402" s="159">
        <f t="shared" ref="BZ402:BZ411" si="2378">BW402</f>
        <v>0</v>
      </c>
      <c r="CA402" s="160">
        <f t="shared" ref="CA402:CA411" si="2379">BY402*BZ402</f>
        <v>0</v>
      </c>
      <c r="CB402" s="159">
        <v>0</v>
      </c>
      <c r="CC402" s="159">
        <v>0</v>
      </c>
      <c r="CD402" s="160">
        <f t="shared" ref="CD402:CD411" si="2380">CB402*CC402</f>
        <v>0</v>
      </c>
      <c r="CE402" s="159">
        <v>0</v>
      </c>
      <c r="CF402" s="159">
        <v>0</v>
      </c>
      <c r="CG402" s="160">
        <f t="shared" ref="CG402:CG411" si="2381">CE402*CF402</f>
        <v>0</v>
      </c>
      <c r="CH402" s="159">
        <f>CE402</f>
        <v>0</v>
      </c>
      <c r="CI402" s="159">
        <f t="shared" ref="CI402:CI411" si="2382">CF402</f>
        <v>0</v>
      </c>
      <c r="CJ402" s="160">
        <f t="shared" ref="CJ402:CJ411" si="2383">CH402*CI402</f>
        <v>0</v>
      </c>
      <c r="CK402" s="159">
        <v>0</v>
      </c>
      <c r="CL402" s="159">
        <v>0</v>
      </c>
      <c r="CM402" s="160">
        <f t="shared" ref="CM402:CM411" si="2384">CK402*CL402</f>
        <v>0</v>
      </c>
      <c r="CN402" s="159">
        <v>0</v>
      </c>
      <c r="CO402" s="159">
        <v>0</v>
      </c>
      <c r="CP402" s="160">
        <f t="shared" ref="CP402:CP411" si="2385">CN402*CO402</f>
        <v>0</v>
      </c>
      <c r="CQ402" s="159">
        <f>CN402</f>
        <v>0</v>
      </c>
      <c r="CR402" s="159">
        <f t="shared" ref="CR402:CR411" si="2386">CO402</f>
        <v>0</v>
      </c>
      <c r="CS402" s="160">
        <f t="shared" ref="CS402:CS411" si="2387">CQ402*CR402</f>
        <v>0</v>
      </c>
      <c r="CT402" s="225"/>
      <c r="CU402" s="226">
        <f>K402-H402</f>
        <v>0</v>
      </c>
      <c r="CV402" s="227">
        <f t="shared" ref="CV402:CV411" si="2388">L402-I402</f>
        <v>0</v>
      </c>
      <c r="CW402" s="225"/>
      <c r="CX402" s="228"/>
      <c r="CY402" s="229"/>
    </row>
    <row r="403" spans="1:103" ht="15.75" customHeight="1">
      <c r="A403" s="185"/>
      <c r="B403" s="156"/>
      <c r="C403" s="594" t="s">
        <v>726</v>
      </c>
      <c r="D403" s="158">
        <f t="shared" si="2350"/>
        <v>0</v>
      </c>
      <c r="E403" s="159">
        <f t="shared" ref="E403:E411" si="2389">IFERROR(F403/D403,)</f>
        <v>0</v>
      </c>
      <c r="F403" s="160">
        <f t="shared" ref="F403:F411" si="2390">P403+AB403+AK403+AT403+BU403</f>
        <v>0</v>
      </c>
      <c r="G403" s="161"/>
      <c r="H403" s="159">
        <f t="shared" ref="H403:H404" si="2391">Q403+AC403+AL403+AU403+BD403+BM403</f>
        <v>6</v>
      </c>
      <c r="I403" s="159">
        <f t="shared" ref="I403:I411" si="2392">IFERROR(J403/H403,)</f>
        <v>10000</v>
      </c>
      <c r="J403" s="160">
        <f t="shared" ref="J403:J404" si="2393">S403+AE403+AN403+AW403+BF403+BO403</f>
        <v>60000</v>
      </c>
      <c r="K403" s="158">
        <f t="shared" ref="K403:K404" si="2394">T403+AF403+AO403+AX403+BG403+BP403+BY403+CH403+CQ403</f>
        <v>6</v>
      </c>
      <c r="L403" s="291">
        <f t="shared" ref="L403:L411" si="2395">IFERROR(M403/K403,)</f>
        <v>10000</v>
      </c>
      <c r="M403" s="160">
        <f t="shared" ref="M403:M404" si="2396">V403+AH403+AQ403+AZ403+BI403+BR403</f>
        <v>60000</v>
      </c>
      <c r="N403" s="159"/>
      <c r="O403" s="159"/>
      <c r="P403" s="160">
        <f t="shared" si="2354"/>
        <v>0</v>
      </c>
      <c r="Q403" s="291">
        <v>1</v>
      </c>
      <c r="R403" s="291">
        <v>10000</v>
      </c>
      <c r="S403" s="160">
        <f t="shared" si="2355"/>
        <v>10000</v>
      </c>
      <c r="T403" s="159">
        <f t="shared" ref="T403:T404" si="2397">Q403</f>
        <v>1</v>
      </c>
      <c r="U403" s="159">
        <f t="shared" si="2356"/>
        <v>10000</v>
      </c>
      <c r="V403" s="160">
        <f t="shared" si="2357"/>
        <v>10000</v>
      </c>
      <c r="W403" s="593">
        <f t="shared" si="2068"/>
        <v>0</v>
      </c>
      <c r="X403" s="593">
        <f t="shared" si="2069"/>
        <v>0</v>
      </c>
      <c r="Y403" s="593">
        <f t="shared" si="2070"/>
        <v>0</v>
      </c>
      <c r="Z403" s="159">
        <v>0</v>
      </c>
      <c r="AA403" s="159">
        <v>0</v>
      </c>
      <c r="AB403" s="160">
        <f t="shared" si="2358"/>
        <v>0</v>
      </c>
      <c r="AC403" s="159">
        <f>Q403</f>
        <v>1</v>
      </c>
      <c r="AD403" s="159">
        <f>R403</f>
        <v>10000</v>
      </c>
      <c r="AE403" s="160">
        <f t="shared" si="2359"/>
        <v>10000</v>
      </c>
      <c r="AF403" s="159">
        <f t="shared" ref="AF403:AF404" si="2398">AC403</f>
        <v>1</v>
      </c>
      <c r="AG403" s="159">
        <f t="shared" si="2360"/>
        <v>10000</v>
      </c>
      <c r="AH403" s="160">
        <f t="shared" si="2361"/>
        <v>10000</v>
      </c>
      <c r="AI403" s="159">
        <v>0</v>
      </c>
      <c r="AJ403" s="159">
        <v>0</v>
      </c>
      <c r="AK403" s="160">
        <f t="shared" si="2362"/>
        <v>0</v>
      </c>
      <c r="AL403" s="159">
        <f>Q403</f>
        <v>1</v>
      </c>
      <c r="AM403" s="159">
        <f>R403</f>
        <v>10000</v>
      </c>
      <c r="AN403" s="160">
        <f t="shared" si="2363"/>
        <v>10000</v>
      </c>
      <c r="AO403" s="159">
        <f t="shared" ref="AO403:AO404" si="2399">AL403</f>
        <v>1</v>
      </c>
      <c r="AP403" s="159">
        <f t="shared" si="2364"/>
        <v>10000</v>
      </c>
      <c r="AQ403" s="160">
        <f t="shared" si="2365"/>
        <v>10000</v>
      </c>
      <c r="AR403" s="159">
        <v>0</v>
      </c>
      <c r="AS403" s="159">
        <v>0</v>
      </c>
      <c r="AT403" s="160">
        <f t="shared" si="2366"/>
        <v>0</v>
      </c>
      <c r="AU403" s="159">
        <f t="shared" ref="AU403:AU404" si="2400">AL403</f>
        <v>1</v>
      </c>
      <c r="AV403" s="159">
        <f t="shared" ref="AV403:AV404" si="2401">AM403</f>
        <v>10000</v>
      </c>
      <c r="AW403" s="160">
        <f t="shared" si="2367"/>
        <v>10000</v>
      </c>
      <c r="AX403" s="159">
        <f t="shared" ref="AX403:AX404" si="2402">AO403</f>
        <v>1</v>
      </c>
      <c r="AY403" s="159">
        <f t="shared" ref="AY403:AY404" si="2403">AP403</f>
        <v>10000</v>
      </c>
      <c r="AZ403" s="160">
        <f t="shared" si="2368"/>
        <v>10000</v>
      </c>
      <c r="BA403" s="159">
        <v>0</v>
      </c>
      <c r="BB403" s="159">
        <v>0</v>
      </c>
      <c r="BC403" s="160">
        <f t="shared" si="2369"/>
        <v>0</v>
      </c>
      <c r="BD403" s="159">
        <f>AU403</f>
        <v>1</v>
      </c>
      <c r="BE403" s="159">
        <v>10000</v>
      </c>
      <c r="BF403" s="160">
        <f t="shared" si="2370"/>
        <v>10000</v>
      </c>
      <c r="BG403" s="159">
        <f t="shared" ref="BG403:BG404" si="2404">BD403</f>
        <v>1</v>
      </c>
      <c r="BH403" s="159">
        <f t="shared" si="2371"/>
        <v>10000</v>
      </c>
      <c r="BI403" s="160">
        <f t="shared" si="2372"/>
        <v>10000</v>
      </c>
      <c r="BJ403" s="159">
        <v>0</v>
      </c>
      <c r="BK403" s="159">
        <v>0</v>
      </c>
      <c r="BL403" s="160">
        <f t="shared" si="2373"/>
        <v>0</v>
      </c>
      <c r="BM403" s="159">
        <f>BD403</f>
        <v>1</v>
      </c>
      <c r="BN403" s="159">
        <v>10000</v>
      </c>
      <c r="BO403" s="160">
        <f t="shared" si="2374"/>
        <v>10000</v>
      </c>
      <c r="BP403" s="159">
        <f t="shared" ref="BP403:BP404" si="2405">BG403</f>
        <v>1</v>
      </c>
      <c r="BQ403" s="159">
        <f t="shared" ref="BQ403:BQ404" si="2406">BH403</f>
        <v>10000</v>
      </c>
      <c r="BR403" s="160">
        <f t="shared" si="2375"/>
        <v>10000</v>
      </c>
      <c r="BS403" s="159">
        <v>0</v>
      </c>
      <c r="BT403" s="159">
        <v>0</v>
      </c>
      <c r="BU403" s="160">
        <f t="shared" si="2376"/>
        <v>0</v>
      </c>
      <c r="BV403" s="159">
        <v>0</v>
      </c>
      <c r="BW403" s="159">
        <v>0</v>
      </c>
      <c r="BX403" s="160">
        <f t="shared" si="2377"/>
        <v>0</v>
      </c>
      <c r="BY403" s="159">
        <f t="shared" ref="BY403:BY411" si="2407">BV403</f>
        <v>0</v>
      </c>
      <c r="BZ403" s="159">
        <f t="shared" si="2378"/>
        <v>0</v>
      </c>
      <c r="CA403" s="160">
        <f t="shared" si="2379"/>
        <v>0</v>
      </c>
      <c r="CB403" s="159">
        <v>0</v>
      </c>
      <c r="CC403" s="159">
        <v>0</v>
      </c>
      <c r="CD403" s="160">
        <f t="shared" si="2380"/>
        <v>0</v>
      </c>
      <c r="CE403" s="159">
        <f>BV403</f>
        <v>0</v>
      </c>
      <c r="CF403" s="159">
        <f>BW403</f>
        <v>0</v>
      </c>
      <c r="CG403" s="160">
        <f t="shared" si="2381"/>
        <v>0</v>
      </c>
      <c r="CH403" s="159">
        <f t="shared" ref="CH403:CH411" si="2408">CE403</f>
        <v>0</v>
      </c>
      <c r="CI403" s="159">
        <f t="shared" si="2382"/>
        <v>0</v>
      </c>
      <c r="CJ403" s="160">
        <f t="shared" si="2383"/>
        <v>0</v>
      </c>
      <c r="CK403" s="159">
        <v>0</v>
      </c>
      <c r="CL403" s="159">
        <v>0</v>
      </c>
      <c r="CM403" s="160">
        <f t="shared" si="2384"/>
        <v>0</v>
      </c>
      <c r="CN403" s="159">
        <f>BV403</f>
        <v>0</v>
      </c>
      <c r="CO403" s="159">
        <f>BW403</f>
        <v>0</v>
      </c>
      <c r="CP403" s="160">
        <f t="shared" si="2385"/>
        <v>0</v>
      </c>
      <c r="CQ403" s="159">
        <f t="shared" ref="CQ403:CQ411" si="2409">CN403</f>
        <v>0</v>
      </c>
      <c r="CR403" s="159">
        <f t="shared" si="2386"/>
        <v>0</v>
      </c>
      <c r="CS403" s="160">
        <f t="shared" si="2387"/>
        <v>0</v>
      </c>
      <c r="CT403" s="225"/>
      <c r="CU403" s="226">
        <f t="shared" ref="CU403:CU411" si="2410">K403-H403</f>
        <v>0</v>
      </c>
      <c r="CV403" s="227">
        <f t="shared" si="2388"/>
        <v>0</v>
      </c>
      <c r="CW403" s="225"/>
      <c r="CX403" s="228"/>
      <c r="CY403" s="229"/>
    </row>
    <row r="404" spans="1:103" ht="15.75" customHeight="1">
      <c r="A404" s="185"/>
      <c r="B404" s="156"/>
      <c r="C404" s="594" t="s">
        <v>727</v>
      </c>
      <c r="D404" s="158">
        <f t="shared" si="2350"/>
        <v>0</v>
      </c>
      <c r="E404" s="159">
        <f t="shared" si="2389"/>
        <v>0</v>
      </c>
      <c r="F404" s="160">
        <f t="shared" si="2390"/>
        <v>0</v>
      </c>
      <c r="G404" s="161"/>
      <c r="H404" s="159">
        <f t="shared" si="2391"/>
        <v>6</v>
      </c>
      <c r="I404" s="159">
        <f t="shared" si="2392"/>
        <v>12000</v>
      </c>
      <c r="J404" s="160">
        <f t="shared" si="2393"/>
        <v>72000</v>
      </c>
      <c r="K404" s="158">
        <f t="shared" si="2394"/>
        <v>6</v>
      </c>
      <c r="L404" s="291">
        <f t="shared" si="2395"/>
        <v>12000</v>
      </c>
      <c r="M404" s="160">
        <f t="shared" si="2396"/>
        <v>72000</v>
      </c>
      <c r="N404" s="159"/>
      <c r="O404" s="159"/>
      <c r="P404" s="160">
        <f t="shared" si="2354"/>
        <v>0</v>
      </c>
      <c r="Q404" s="291">
        <v>1</v>
      </c>
      <c r="R404" s="291">
        <v>12000</v>
      </c>
      <c r="S404" s="160">
        <f t="shared" si="2355"/>
        <v>12000</v>
      </c>
      <c r="T404" s="159">
        <f t="shared" si="2397"/>
        <v>1</v>
      </c>
      <c r="U404" s="159">
        <f t="shared" si="2356"/>
        <v>12000</v>
      </c>
      <c r="V404" s="160">
        <f t="shared" si="2357"/>
        <v>12000</v>
      </c>
      <c r="W404" s="593">
        <f t="shared" si="2068"/>
        <v>0</v>
      </c>
      <c r="X404" s="593">
        <f t="shared" si="2069"/>
        <v>0</v>
      </c>
      <c r="Y404" s="593">
        <f t="shared" si="2070"/>
        <v>0</v>
      </c>
      <c r="Z404" s="159">
        <v>0</v>
      </c>
      <c r="AA404" s="159">
        <v>0</v>
      </c>
      <c r="AB404" s="160">
        <f t="shared" si="2358"/>
        <v>0</v>
      </c>
      <c r="AC404" s="159">
        <f>Q404</f>
        <v>1</v>
      </c>
      <c r="AD404" s="159">
        <f>R404</f>
        <v>12000</v>
      </c>
      <c r="AE404" s="160">
        <f t="shared" si="2359"/>
        <v>12000</v>
      </c>
      <c r="AF404" s="159">
        <f t="shared" si="2398"/>
        <v>1</v>
      </c>
      <c r="AG404" s="159">
        <f t="shared" si="2360"/>
        <v>12000</v>
      </c>
      <c r="AH404" s="160">
        <f t="shared" si="2361"/>
        <v>12000</v>
      </c>
      <c r="AI404" s="159">
        <v>0</v>
      </c>
      <c r="AJ404" s="159">
        <v>0</v>
      </c>
      <c r="AK404" s="160">
        <f t="shared" si="2362"/>
        <v>0</v>
      </c>
      <c r="AL404" s="159">
        <f>Q404</f>
        <v>1</v>
      </c>
      <c r="AM404" s="159">
        <f>R404</f>
        <v>12000</v>
      </c>
      <c r="AN404" s="160">
        <f t="shared" si="2363"/>
        <v>12000</v>
      </c>
      <c r="AO404" s="159">
        <f t="shared" si="2399"/>
        <v>1</v>
      </c>
      <c r="AP404" s="159">
        <f t="shared" si="2364"/>
        <v>12000</v>
      </c>
      <c r="AQ404" s="160">
        <f t="shared" si="2365"/>
        <v>12000</v>
      </c>
      <c r="AR404" s="159">
        <v>0</v>
      </c>
      <c r="AS404" s="159">
        <v>0</v>
      </c>
      <c r="AT404" s="160">
        <f t="shared" si="2366"/>
        <v>0</v>
      </c>
      <c r="AU404" s="159">
        <f t="shared" si="2400"/>
        <v>1</v>
      </c>
      <c r="AV404" s="159">
        <f t="shared" si="2401"/>
        <v>12000</v>
      </c>
      <c r="AW404" s="160">
        <f t="shared" si="2367"/>
        <v>12000</v>
      </c>
      <c r="AX404" s="159">
        <f t="shared" si="2402"/>
        <v>1</v>
      </c>
      <c r="AY404" s="159">
        <f t="shared" si="2403"/>
        <v>12000</v>
      </c>
      <c r="AZ404" s="160">
        <f t="shared" si="2368"/>
        <v>12000</v>
      </c>
      <c r="BA404" s="159">
        <v>0</v>
      </c>
      <c r="BB404" s="159">
        <v>0</v>
      </c>
      <c r="BC404" s="160">
        <f t="shared" si="2369"/>
        <v>0</v>
      </c>
      <c r="BD404" s="159">
        <v>1</v>
      </c>
      <c r="BE404" s="159">
        <v>12000</v>
      </c>
      <c r="BF404" s="160">
        <f t="shared" si="2370"/>
        <v>12000</v>
      </c>
      <c r="BG404" s="159">
        <f t="shared" si="2404"/>
        <v>1</v>
      </c>
      <c r="BH404" s="159">
        <f t="shared" si="2371"/>
        <v>12000</v>
      </c>
      <c r="BI404" s="160">
        <f t="shared" si="2372"/>
        <v>12000</v>
      </c>
      <c r="BJ404" s="159">
        <v>0</v>
      </c>
      <c r="BK404" s="159">
        <v>0</v>
      </c>
      <c r="BL404" s="160">
        <f t="shared" si="2373"/>
        <v>0</v>
      </c>
      <c r="BM404" s="159">
        <v>1</v>
      </c>
      <c r="BN404" s="159">
        <v>12000</v>
      </c>
      <c r="BO404" s="160">
        <f t="shared" si="2374"/>
        <v>12000</v>
      </c>
      <c r="BP404" s="159">
        <f t="shared" si="2405"/>
        <v>1</v>
      </c>
      <c r="BQ404" s="159">
        <f t="shared" si="2406"/>
        <v>12000</v>
      </c>
      <c r="BR404" s="160">
        <f t="shared" si="2375"/>
        <v>12000</v>
      </c>
      <c r="BS404" s="159">
        <v>0</v>
      </c>
      <c r="BT404" s="159">
        <v>0</v>
      </c>
      <c r="BU404" s="160">
        <f t="shared" si="2376"/>
        <v>0</v>
      </c>
      <c r="BV404" s="159">
        <v>0</v>
      </c>
      <c r="BW404" s="159">
        <v>0</v>
      </c>
      <c r="BX404" s="160">
        <f t="shared" si="2377"/>
        <v>0</v>
      </c>
      <c r="BY404" s="159">
        <f t="shared" si="2407"/>
        <v>0</v>
      </c>
      <c r="BZ404" s="159">
        <f t="shared" si="2378"/>
        <v>0</v>
      </c>
      <c r="CA404" s="160">
        <f t="shared" si="2379"/>
        <v>0</v>
      </c>
      <c r="CB404" s="159">
        <v>0</v>
      </c>
      <c r="CC404" s="159">
        <v>0</v>
      </c>
      <c r="CD404" s="160">
        <f t="shared" si="2380"/>
        <v>0</v>
      </c>
      <c r="CE404" s="159">
        <f>BV404</f>
        <v>0</v>
      </c>
      <c r="CF404" s="159">
        <f>BW404</f>
        <v>0</v>
      </c>
      <c r="CG404" s="160">
        <f t="shared" si="2381"/>
        <v>0</v>
      </c>
      <c r="CH404" s="159">
        <f t="shared" si="2408"/>
        <v>0</v>
      </c>
      <c r="CI404" s="159">
        <f t="shared" si="2382"/>
        <v>0</v>
      </c>
      <c r="CJ404" s="160">
        <f t="shared" si="2383"/>
        <v>0</v>
      </c>
      <c r="CK404" s="159">
        <v>0</v>
      </c>
      <c r="CL404" s="159">
        <v>0</v>
      </c>
      <c r="CM404" s="160">
        <f t="shared" si="2384"/>
        <v>0</v>
      </c>
      <c r="CN404" s="159">
        <f>BV404</f>
        <v>0</v>
      </c>
      <c r="CO404" s="159">
        <f>BW404</f>
        <v>0</v>
      </c>
      <c r="CP404" s="160">
        <f t="shared" si="2385"/>
        <v>0</v>
      </c>
      <c r="CQ404" s="159">
        <f t="shared" si="2409"/>
        <v>0</v>
      </c>
      <c r="CR404" s="159">
        <f t="shared" si="2386"/>
        <v>0</v>
      </c>
      <c r="CS404" s="160">
        <f t="shared" si="2387"/>
        <v>0</v>
      </c>
      <c r="CT404" s="225"/>
      <c r="CU404" s="226">
        <f t="shared" si="2410"/>
        <v>0</v>
      </c>
      <c r="CV404" s="227">
        <f t="shared" si="2388"/>
        <v>0</v>
      </c>
      <c r="CW404" s="225"/>
      <c r="CX404" s="228"/>
      <c r="CY404" s="229"/>
    </row>
    <row r="405" spans="1:103" ht="15.75" hidden="1" customHeight="1">
      <c r="A405" s="185"/>
      <c r="B405" s="156"/>
      <c r="C405" s="290"/>
      <c r="D405" s="158">
        <f t="shared" ref="D405" si="2411">N405+Z405+AI405+AR405+BS405</f>
        <v>0</v>
      </c>
      <c r="E405" s="159">
        <f t="shared" ref="E405" si="2412">IFERROR(F405/D405,)</f>
        <v>0</v>
      </c>
      <c r="F405" s="160">
        <f t="shared" ref="F405" si="2413">P405+AB405+AK405+AT405+BU405</f>
        <v>0</v>
      </c>
      <c r="G405" s="161"/>
      <c r="H405" s="159">
        <f>Q405+AC405+AL405+AU405+BV405</f>
        <v>0</v>
      </c>
      <c r="I405" s="159">
        <f t="shared" ref="I405" si="2414">IFERROR(J405/H405,)</f>
        <v>0</v>
      </c>
      <c r="J405" s="160">
        <f t="shared" ref="J405" si="2415">S405+AE405+AN405+AW405+BX405</f>
        <v>0</v>
      </c>
      <c r="K405" s="159">
        <f t="shared" ref="K405" si="2416">T405+AF405+AO405+AX405+BY405</f>
        <v>0</v>
      </c>
      <c r="L405" s="291">
        <f t="shared" ref="L405" si="2417">IFERROR(M405/K405,)</f>
        <v>0</v>
      </c>
      <c r="M405" s="160">
        <f t="shared" ref="M405" si="2418">V405+AH405+AQ405+AZ405+CA405</f>
        <v>0</v>
      </c>
      <c r="N405" s="159"/>
      <c r="O405" s="159"/>
      <c r="P405" s="160">
        <f t="shared" ref="P405" si="2419">N405*O405</f>
        <v>0</v>
      </c>
      <c r="Q405" s="291">
        <v>0</v>
      </c>
      <c r="R405" s="291">
        <v>0</v>
      </c>
      <c r="S405" s="160">
        <f t="shared" si="2355"/>
        <v>0</v>
      </c>
      <c r="T405" s="159">
        <f>Q405</f>
        <v>0</v>
      </c>
      <c r="U405" s="159">
        <f t="shared" ref="U405:U406" si="2420">R405</f>
        <v>0</v>
      </c>
      <c r="V405" s="160">
        <f t="shared" ref="V405" si="2421">T405*U405</f>
        <v>0</v>
      </c>
      <c r="W405" s="593">
        <f t="shared" ref="W405:X407" si="2422">IFERROR(T405-Q405,0)</f>
        <v>0</v>
      </c>
      <c r="X405" s="593">
        <f t="shared" si="2422"/>
        <v>0</v>
      </c>
      <c r="Y405" s="593">
        <f t="shared" ref="Y405" si="2423">IFERROR(V405-S405,0)</f>
        <v>0</v>
      </c>
      <c r="Z405" s="159">
        <v>0</v>
      </c>
      <c r="AA405" s="159">
        <v>0</v>
      </c>
      <c r="AB405" s="160">
        <f t="shared" ref="AB405" si="2424">Z405*AA405</f>
        <v>0</v>
      </c>
      <c r="AC405" s="159">
        <v>0</v>
      </c>
      <c r="AD405" s="159">
        <v>0</v>
      </c>
      <c r="AE405" s="160">
        <f t="shared" ref="AE405" si="2425">AC405*AD405</f>
        <v>0</v>
      </c>
      <c r="AF405" s="159">
        <f t="shared" ref="AF405" si="2426">AC405</f>
        <v>0</v>
      </c>
      <c r="AG405" s="159">
        <f t="shared" si="2360"/>
        <v>0</v>
      </c>
      <c r="AH405" s="160">
        <f t="shared" ref="AH405" si="2427">AF405*AG405</f>
        <v>0</v>
      </c>
      <c r="AI405" s="159">
        <v>0</v>
      </c>
      <c r="AJ405" s="159">
        <v>0</v>
      </c>
      <c r="AK405" s="160">
        <f t="shared" ref="AK405" si="2428">AI405*AJ405</f>
        <v>0</v>
      </c>
      <c r="AL405" s="159">
        <v>0</v>
      </c>
      <c r="AM405" s="159">
        <v>0</v>
      </c>
      <c r="AN405" s="160">
        <f t="shared" ref="AN405" si="2429">AL405*AM405</f>
        <v>0</v>
      </c>
      <c r="AO405" s="159">
        <f t="shared" ref="AO405" si="2430">AL405</f>
        <v>0</v>
      </c>
      <c r="AP405" s="159">
        <f t="shared" si="2364"/>
        <v>0</v>
      </c>
      <c r="AQ405" s="160">
        <f t="shared" ref="AQ405" si="2431">AO405*AP405</f>
        <v>0</v>
      </c>
      <c r="AR405" s="159">
        <v>0</v>
      </c>
      <c r="AS405" s="159">
        <v>0</v>
      </c>
      <c r="AT405" s="160">
        <f t="shared" ref="AT405" si="2432">AR405*AS405</f>
        <v>0</v>
      </c>
      <c r="AU405" s="159">
        <v>0</v>
      </c>
      <c r="AV405" s="159">
        <v>0</v>
      </c>
      <c r="AW405" s="160">
        <f t="shared" ref="AW405" si="2433">AU405*AV405</f>
        <v>0</v>
      </c>
      <c r="AX405" s="159">
        <f t="shared" ref="AX405" si="2434">AU405</f>
        <v>0</v>
      </c>
      <c r="AY405" s="159">
        <f t="shared" ref="AY405:AY411" si="2435">AP405</f>
        <v>0</v>
      </c>
      <c r="AZ405" s="160">
        <f t="shared" ref="AZ405" si="2436">AX405*AY405</f>
        <v>0</v>
      </c>
      <c r="BA405" s="159">
        <v>0</v>
      </c>
      <c r="BB405" s="159">
        <v>0</v>
      </c>
      <c r="BC405" s="160">
        <f t="shared" si="2369"/>
        <v>0</v>
      </c>
      <c r="BD405" s="159">
        <v>0</v>
      </c>
      <c r="BE405" s="159">
        <v>0</v>
      </c>
      <c r="BF405" s="160">
        <f t="shared" si="2370"/>
        <v>0</v>
      </c>
      <c r="BG405" s="159">
        <f t="shared" ref="BG405:BG411" si="2437">BD405</f>
        <v>0</v>
      </c>
      <c r="BH405" s="159">
        <f t="shared" si="2371"/>
        <v>0</v>
      </c>
      <c r="BI405" s="160">
        <f t="shared" si="2372"/>
        <v>0</v>
      </c>
      <c r="BJ405" s="159">
        <v>0</v>
      </c>
      <c r="BK405" s="159">
        <v>0</v>
      </c>
      <c r="BL405" s="160">
        <f t="shared" si="2373"/>
        <v>0</v>
      </c>
      <c r="BM405" s="159">
        <v>0</v>
      </c>
      <c r="BN405" s="159">
        <v>0</v>
      </c>
      <c r="BO405" s="160">
        <f t="shared" si="2374"/>
        <v>0</v>
      </c>
      <c r="BP405" s="159">
        <f t="shared" ref="BP405:BP411" si="2438">BM405</f>
        <v>0</v>
      </c>
      <c r="BQ405" s="159">
        <f t="shared" ref="BQ405:BQ411" si="2439">BH405</f>
        <v>0</v>
      </c>
      <c r="BR405" s="160">
        <f t="shared" si="2375"/>
        <v>0</v>
      </c>
      <c r="BS405" s="159">
        <v>0</v>
      </c>
      <c r="BT405" s="159">
        <v>0</v>
      </c>
      <c r="BU405" s="160">
        <f t="shared" ref="BU405" si="2440">BS405*BT405</f>
        <v>0</v>
      </c>
      <c r="BV405" s="159">
        <v>0</v>
      </c>
      <c r="BW405" s="159">
        <v>0</v>
      </c>
      <c r="BX405" s="160">
        <f t="shared" ref="BX405" si="2441">BV405*BW405</f>
        <v>0</v>
      </c>
      <c r="BY405" s="159">
        <f t="shared" ref="BY405" si="2442">BV405</f>
        <v>0</v>
      </c>
      <c r="BZ405" s="159">
        <f t="shared" ref="BZ405" si="2443">BW405</f>
        <v>0</v>
      </c>
      <c r="CA405" s="160">
        <f t="shared" ref="CA405" si="2444">BY405*BZ405</f>
        <v>0</v>
      </c>
      <c r="CB405" s="159">
        <v>0</v>
      </c>
      <c r="CC405" s="159">
        <v>0</v>
      </c>
      <c r="CD405" s="160">
        <f t="shared" si="2380"/>
        <v>0</v>
      </c>
      <c r="CE405" s="159">
        <v>0</v>
      </c>
      <c r="CF405" s="159">
        <v>0</v>
      </c>
      <c r="CG405" s="160">
        <f t="shared" si="2381"/>
        <v>0</v>
      </c>
      <c r="CH405" s="159">
        <f t="shared" si="2408"/>
        <v>0</v>
      </c>
      <c r="CI405" s="159">
        <f t="shared" si="2382"/>
        <v>0</v>
      </c>
      <c r="CJ405" s="160">
        <f t="shared" si="2383"/>
        <v>0</v>
      </c>
      <c r="CK405" s="159">
        <v>0</v>
      </c>
      <c r="CL405" s="159">
        <v>0</v>
      </c>
      <c r="CM405" s="160">
        <f t="shared" si="2384"/>
        <v>0</v>
      </c>
      <c r="CN405" s="159">
        <v>0</v>
      </c>
      <c r="CO405" s="159">
        <v>0</v>
      </c>
      <c r="CP405" s="160">
        <f t="shared" si="2385"/>
        <v>0</v>
      </c>
      <c r="CQ405" s="159">
        <f t="shared" si="2409"/>
        <v>0</v>
      </c>
      <c r="CR405" s="159">
        <f t="shared" si="2386"/>
        <v>0</v>
      </c>
      <c r="CS405" s="160">
        <f t="shared" si="2387"/>
        <v>0</v>
      </c>
      <c r="CT405" s="225"/>
      <c r="CU405" s="226">
        <f t="shared" ref="CU405" si="2445">K405-H405</f>
        <v>0</v>
      </c>
      <c r="CV405" s="227">
        <f t="shared" ref="CV405" si="2446">L405-I405</f>
        <v>0</v>
      </c>
      <c r="CW405" s="225"/>
      <c r="CX405" s="228"/>
      <c r="CY405" s="229"/>
    </row>
    <row r="406" spans="1:103" ht="15.75" hidden="1" customHeight="1">
      <c r="A406" s="185"/>
      <c r="B406" s="156"/>
      <c r="C406" s="290"/>
      <c r="D406" s="158">
        <f t="shared" si="2350"/>
        <v>0</v>
      </c>
      <c r="E406" s="159">
        <f t="shared" si="2389"/>
        <v>0</v>
      </c>
      <c r="F406" s="160">
        <f t="shared" si="2390"/>
        <v>0</v>
      </c>
      <c r="G406" s="161"/>
      <c r="H406" s="159">
        <f>Q406+AC406+AL406+AU406+BV406</f>
        <v>0</v>
      </c>
      <c r="I406" s="159">
        <f t="shared" si="2392"/>
        <v>0</v>
      </c>
      <c r="J406" s="160">
        <f t="shared" si="2351"/>
        <v>0</v>
      </c>
      <c r="K406" s="159">
        <f t="shared" si="2352"/>
        <v>0</v>
      </c>
      <c r="L406" s="291">
        <f t="shared" si="2395"/>
        <v>0</v>
      </c>
      <c r="M406" s="160">
        <f t="shared" si="2353"/>
        <v>0</v>
      </c>
      <c r="N406" s="159"/>
      <c r="O406" s="159"/>
      <c r="P406" s="160">
        <f t="shared" si="2354"/>
        <v>0</v>
      </c>
      <c r="Q406" s="291">
        <v>0</v>
      </c>
      <c r="R406" s="291">
        <v>0</v>
      </c>
      <c r="S406" s="160">
        <f t="shared" si="2355"/>
        <v>0</v>
      </c>
      <c r="T406" s="159">
        <f>Q406</f>
        <v>0</v>
      </c>
      <c r="U406" s="159">
        <f t="shared" si="2420"/>
        <v>0</v>
      </c>
      <c r="V406" s="160">
        <f t="shared" si="2357"/>
        <v>0</v>
      </c>
      <c r="W406" s="593">
        <f t="shared" si="2422"/>
        <v>0</v>
      </c>
      <c r="X406" s="593">
        <f t="shared" si="2422"/>
        <v>0</v>
      </c>
      <c r="Y406" s="593">
        <f t="shared" si="2070"/>
        <v>0</v>
      </c>
      <c r="Z406" s="159">
        <v>0</v>
      </c>
      <c r="AA406" s="159">
        <v>0</v>
      </c>
      <c r="AB406" s="160">
        <f t="shared" si="2358"/>
        <v>0</v>
      </c>
      <c r="AC406" s="159">
        <v>0</v>
      </c>
      <c r="AD406" s="159">
        <v>0</v>
      </c>
      <c r="AE406" s="160">
        <f t="shared" si="2359"/>
        <v>0</v>
      </c>
      <c r="AF406" s="159">
        <f t="shared" ref="AF406:AF411" si="2447">AC406</f>
        <v>0</v>
      </c>
      <c r="AG406" s="159">
        <f t="shared" si="2360"/>
        <v>0</v>
      </c>
      <c r="AH406" s="160">
        <f t="shared" si="2361"/>
        <v>0</v>
      </c>
      <c r="AI406" s="159">
        <v>0</v>
      </c>
      <c r="AJ406" s="159">
        <v>0</v>
      </c>
      <c r="AK406" s="160">
        <f t="shared" si="2362"/>
        <v>0</v>
      </c>
      <c r="AL406" s="159">
        <v>0</v>
      </c>
      <c r="AM406" s="159">
        <v>0</v>
      </c>
      <c r="AN406" s="160">
        <f t="shared" si="2363"/>
        <v>0</v>
      </c>
      <c r="AO406" s="159">
        <f t="shared" ref="AO406:AO411" si="2448">AL406</f>
        <v>0</v>
      </c>
      <c r="AP406" s="159">
        <f t="shared" si="2364"/>
        <v>0</v>
      </c>
      <c r="AQ406" s="160">
        <f t="shared" si="2365"/>
        <v>0</v>
      </c>
      <c r="AR406" s="159">
        <v>0</v>
      </c>
      <c r="AS406" s="159">
        <v>0</v>
      </c>
      <c r="AT406" s="160">
        <f t="shared" si="2366"/>
        <v>0</v>
      </c>
      <c r="AU406" s="159">
        <v>0</v>
      </c>
      <c r="AV406" s="159">
        <v>0</v>
      </c>
      <c r="AW406" s="160">
        <f t="shared" si="2367"/>
        <v>0</v>
      </c>
      <c r="AX406" s="159">
        <f t="shared" ref="AX406:AX411" si="2449">AU406</f>
        <v>0</v>
      </c>
      <c r="AY406" s="159">
        <f t="shared" si="2435"/>
        <v>0</v>
      </c>
      <c r="AZ406" s="160">
        <f t="shared" si="2368"/>
        <v>0</v>
      </c>
      <c r="BA406" s="159">
        <v>0</v>
      </c>
      <c r="BB406" s="159">
        <v>0</v>
      </c>
      <c r="BC406" s="160">
        <f t="shared" si="2369"/>
        <v>0</v>
      </c>
      <c r="BD406" s="159">
        <v>0</v>
      </c>
      <c r="BE406" s="159">
        <v>0</v>
      </c>
      <c r="BF406" s="160">
        <f t="shared" si="2370"/>
        <v>0</v>
      </c>
      <c r="BG406" s="159">
        <f t="shared" si="2437"/>
        <v>0</v>
      </c>
      <c r="BH406" s="159">
        <f t="shared" si="2371"/>
        <v>0</v>
      </c>
      <c r="BI406" s="160">
        <f t="shared" si="2372"/>
        <v>0</v>
      </c>
      <c r="BJ406" s="159">
        <v>0</v>
      </c>
      <c r="BK406" s="159">
        <v>0</v>
      </c>
      <c r="BL406" s="160">
        <f t="shared" si="2373"/>
        <v>0</v>
      </c>
      <c r="BM406" s="159">
        <v>0</v>
      </c>
      <c r="BN406" s="159">
        <v>0</v>
      </c>
      <c r="BO406" s="160">
        <f t="shared" si="2374"/>
        <v>0</v>
      </c>
      <c r="BP406" s="159">
        <f t="shared" si="2438"/>
        <v>0</v>
      </c>
      <c r="BQ406" s="159">
        <f t="shared" si="2439"/>
        <v>0</v>
      </c>
      <c r="BR406" s="160">
        <f t="shared" si="2375"/>
        <v>0</v>
      </c>
      <c r="BS406" s="159">
        <v>0</v>
      </c>
      <c r="BT406" s="159">
        <v>0</v>
      </c>
      <c r="BU406" s="160">
        <f t="shared" si="2376"/>
        <v>0</v>
      </c>
      <c r="BV406" s="159">
        <v>0</v>
      </c>
      <c r="BW406" s="159">
        <v>0</v>
      </c>
      <c r="BX406" s="160">
        <f t="shared" si="2377"/>
        <v>0</v>
      </c>
      <c r="BY406" s="159">
        <f t="shared" si="2407"/>
        <v>0</v>
      </c>
      <c r="BZ406" s="159">
        <f t="shared" si="2378"/>
        <v>0</v>
      </c>
      <c r="CA406" s="160">
        <f t="shared" si="2379"/>
        <v>0</v>
      </c>
      <c r="CB406" s="159">
        <v>0</v>
      </c>
      <c r="CC406" s="159">
        <v>0</v>
      </c>
      <c r="CD406" s="160">
        <f t="shared" si="2380"/>
        <v>0</v>
      </c>
      <c r="CE406" s="159">
        <v>0</v>
      </c>
      <c r="CF406" s="159">
        <v>0</v>
      </c>
      <c r="CG406" s="160">
        <f t="shared" si="2381"/>
        <v>0</v>
      </c>
      <c r="CH406" s="159">
        <f t="shared" si="2408"/>
        <v>0</v>
      </c>
      <c r="CI406" s="159">
        <f t="shared" si="2382"/>
        <v>0</v>
      </c>
      <c r="CJ406" s="160">
        <f t="shared" si="2383"/>
        <v>0</v>
      </c>
      <c r="CK406" s="159">
        <v>0</v>
      </c>
      <c r="CL406" s="159">
        <v>0</v>
      </c>
      <c r="CM406" s="160">
        <f t="shared" si="2384"/>
        <v>0</v>
      </c>
      <c r="CN406" s="159">
        <v>0</v>
      </c>
      <c r="CO406" s="159">
        <v>0</v>
      </c>
      <c r="CP406" s="160">
        <f t="shared" si="2385"/>
        <v>0</v>
      </c>
      <c r="CQ406" s="159">
        <f t="shared" si="2409"/>
        <v>0</v>
      </c>
      <c r="CR406" s="159">
        <f t="shared" si="2386"/>
        <v>0</v>
      </c>
      <c r="CS406" s="160">
        <f t="shared" si="2387"/>
        <v>0</v>
      </c>
      <c r="CT406" s="225"/>
      <c r="CU406" s="226">
        <f t="shared" si="2410"/>
        <v>0</v>
      </c>
      <c r="CV406" s="227">
        <f t="shared" si="2388"/>
        <v>0</v>
      </c>
      <c r="CW406" s="225"/>
      <c r="CX406" s="228"/>
      <c r="CY406" s="229"/>
    </row>
    <row r="407" spans="1:103" ht="15.75" hidden="1" customHeight="1">
      <c r="A407" s="185"/>
      <c r="B407" s="156"/>
      <c r="C407" s="290"/>
      <c r="D407" s="158">
        <f t="shared" si="2350"/>
        <v>0</v>
      </c>
      <c r="E407" s="159">
        <f t="shared" si="2389"/>
        <v>0</v>
      </c>
      <c r="F407" s="160">
        <f t="shared" si="2390"/>
        <v>0</v>
      </c>
      <c r="G407" s="161"/>
      <c r="H407" s="159">
        <f>Q407+AC407+AL407+AU407+BV407</f>
        <v>0</v>
      </c>
      <c r="I407" s="159">
        <f t="shared" si="2392"/>
        <v>0</v>
      </c>
      <c r="J407" s="160">
        <f t="shared" si="2351"/>
        <v>0</v>
      </c>
      <c r="K407" s="159">
        <f t="shared" si="2352"/>
        <v>0</v>
      </c>
      <c r="L407" s="291">
        <f t="shared" si="2395"/>
        <v>0</v>
      </c>
      <c r="M407" s="160">
        <f t="shared" si="2353"/>
        <v>0</v>
      </c>
      <c r="N407" s="159"/>
      <c r="O407" s="159"/>
      <c r="P407" s="160">
        <f t="shared" si="2354"/>
        <v>0</v>
      </c>
      <c r="Q407" s="291">
        <v>0</v>
      </c>
      <c r="R407" s="291">
        <v>0</v>
      </c>
      <c r="S407" s="160">
        <f t="shared" si="2355"/>
        <v>0</v>
      </c>
      <c r="T407" s="159">
        <f>Q407</f>
        <v>0</v>
      </c>
      <c r="U407" s="159">
        <f>R407</f>
        <v>0</v>
      </c>
      <c r="V407" s="160">
        <f t="shared" si="2357"/>
        <v>0</v>
      </c>
      <c r="W407" s="593">
        <f t="shared" si="2422"/>
        <v>0</v>
      </c>
      <c r="X407" s="593">
        <f t="shared" si="2422"/>
        <v>0</v>
      </c>
      <c r="Y407" s="593">
        <f t="shared" si="2070"/>
        <v>0</v>
      </c>
      <c r="Z407" s="159">
        <v>0</v>
      </c>
      <c r="AA407" s="159">
        <v>0</v>
      </c>
      <c r="AB407" s="160">
        <f t="shared" si="2358"/>
        <v>0</v>
      </c>
      <c r="AC407" s="159">
        <v>0</v>
      </c>
      <c r="AD407" s="159">
        <v>0</v>
      </c>
      <c r="AE407" s="160">
        <f t="shared" si="2359"/>
        <v>0</v>
      </c>
      <c r="AF407" s="159">
        <f t="shared" si="2447"/>
        <v>0</v>
      </c>
      <c r="AG407" s="159">
        <f t="shared" si="2360"/>
        <v>0</v>
      </c>
      <c r="AH407" s="160">
        <f t="shared" si="2361"/>
        <v>0</v>
      </c>
      <c r="AI407" s="159">
        <v>0</v>
      </c>
      <c r="AJ407" s="159">
        <v>0</v>
      </c>
      <c r="AK407" s="160">
        <f t="shared" si="2362"/>
        <v>0</v>
      </c>
      <c r="AL407" s="159">
        <v>0</v>
      </c>
      <c r="AM407" s="159">
        <v>0</v>
      </c>
      <c r="AN407" s="160">
        <f t="shared" si="2363"/>
        <v>0</v>
      </c>
      <c r="AO407" s="159">
        <f t="shared" si="2448"/>
        <v>0</v>
      </c>
      <c r="AP407" s="159">
        <f t="shared" si="2364"/>
        <v>0</v>
      </c>
      <c r="AQ407" s="160">
        <f t="shared" si="2365"/>
        <v>0</v>
      </c>
      <c r="AR407" s="159">
        <v>0</v>
      </c>
      <c r="AS407" s="159">
        <v>0</v>
      </c>
      <c r="AT407" s="160">
        <f t="shared" si="2366"/>
        <v>0</v>
      </c>
      <c r="AU407" s="159">
        <v>0</v>
      </c>
      <c r="AV407" s="159">
        <v>0</v>
      </c>
      <c r="AW407" s="160">
        <f t="shared" si="2367"/>
        <v>0</v>
      </c>
      <c r="AX407" s="159">
        <f t="shared" si="2449"/>
        <v>0</v>
      </c>
      <c r="AY407" s="159">
        <f t="shared" si="2435"/>
        <v>0</v>
      </c>
      <c r="AZ407" s="160">
        <f t="shared" si="2368"/>
        <v>0</v>
      </c>
      <c r="BA407" s="159">
        <v>0</v>
      </c>
      <c r="BB407" s="159">
        <v>0</v>
      </c>
      <c r="BC407" s="160">
        <f t="shared" si="2369"/>
        <v>0</v>
      </c>
      <c r="BD407" s="159">
        <v>0</v>
      </c>
      <c r="BE407" s="159">
        <v>0</v>
      </c>
      <c r="BF407" s="160">
        <f t="shared" si="2370"/>
        <v>0</v>
      </c>
      <c r="BG407" s="159">
        <f t="shared" si="2437"/>
        <v>0</v>
      </c>
      <c r="BH407" s="159">
        <f t="shared" si="2371"/>
        <v>0</v>
      </c>
      <c r="BI407" s="160">
        <f t="shared" si="2372"/>
        <v>0</v>
      </c>
      <c r="BJ407" s="159">
        <v>0</v>
      </c>
      <c r="BK407" s="159">
        <v>0</v>
      </c>
      <c r="BL407" s="160">
        <f t="shared" si="2373"/>
        <v>0</v>
      </c>
      <c r="BM407" s="159">
        <v>0</v>
      </c>
      <c r="BN407" s="159">
        <v>0</v>
      </c>
      <c r="BO407" s="160">
        <f t="shared" si="2374"/>
        <v>0</v>
      </c>
      <c r="BP407" s="159">
        <f t="shared" si="2438"/>
        <v>0</v>
      </c>
      <c r="BQ407" s="159">
        <f t="shared" si="2439"/>
        <v>0</v>
      </c>
      <c r="BR407" s="160">
        <f t="shared" si="2375"/>
        <v>0</v>
      </c>
      <c r="BS407" s="159">
        <v>0</v>
      </c>
      <c r="BT407" s="159">
        <v>0</v>
      </c>
      <c r="BU407" s="160">
        <f t="shared" si="2376"/>
        <v>0</v>
      </c>
      <c r="BV407" s="159">
        <v>0</v>
      </c>
      <c r="BW407" s="159">
        <v>0</v>
      </c>
      <c r="BX407" s="160">
        <f t="shared" si="2377"/>
        <v>0</v>
      </c>
      <c r="BY407" s="159">
        <f t="shared" si="2407"/>
        <v>0</v>
      </c>
      <c r="BZ407" s="159">
        <f t="shared" si="2378"/>
        <v>0</v>
      </c>
      <c r="CA407" s="160">
        <f t="shared" si="2379"/>
        <v>0</v>
      </c>
      <c r="CB407" s="159">
        <v>0</v>
      </c>
      <c r="CC407" s="159">
        <v>0</v>
      </c>
      <c r="CD407" s="160">
        <f t="shared" si="2380"/>
        <v>0</v>
      </c>
      <c r="CE407" s="159">
        <v>0</v>
      </c>
      <c r="CF407" s="159">
        <v>0</v>
      </c>
      <c r="CG407" s="160">
        <f t="shared" si="2381"/>
        <v>0</v>
      </c>
      <c r="CH407" s="159">
        <f t="shared" si="2408"/>
        <v>0</v>
      </c>
      <c r="CI407" s="159">
        <f t="shared" si="2382"/>
        <v>0</v>
      </c>
      <c r="CJ407" s="160">
        <f t="shared" si="2383"/>
        <v>0</v>
      </c>
      <c r="CK407" s="159">
        <v>0</v>
      </c>
      <c r="CL407" s="159">
        <v>0</v>
      </c>
      <c r="CM407" s="160">
        <f t="shared" si="2384"/>
        <v>0</v>
      </c>
      <c r="CN407" s="159">
        <v>0</v>
      </c>
      <c r="CO407" s="159">
        <v>0</v>
      </c>
      <c r="CP407" s="160">
        <f t="shared" si="2385"/>
        <v>0</v>
      </c>
      <c r="CQ407" s="159">
        <f t="shared" si="2409"/>
        <v>0</v>
      </c>
      <c r="CR407" s="159">
        <f t="shared" si="2386"/>
        <v>0</v>
      </c>
      <c r="CS407" s="160">
        <f t="shared" si="2387"/>
        <v>0</v>
      </c>
      <c r="CT407" s="225"/>
      <c r="CU407" s="226">
        <f t="shared" si="2410"/>
        <v>0</v>
      </c>
      <c r="CV407" s="227">
        <f t="shared" si="2388"/>
        <v>0</v>
      </c>
      <c r="CW407" s="225"/>
      <c r="CX407" s="228"/>
      <c r="CY407" s="229"/>
    </row>
    <row r="408" spans="1:103" ht="15.75" hidden="1" customHeight="1">
      <c r="A408" s="185"/>
      <c r="B408" s="156"/>
      <c r="C408" s="290"/>
      <c r="D408" s="158">
        <f t="shared" si="2350"/>
        <v>0</v>
      </c>
      <c r="E408" s="159">
        <f t="shared" si="2389"/>
        <v>0</v>
      </c>
      <c r="F408" s="160">
        <f t="shared" si="2390"/>
        <v>0</v>
      </c>
      <c r="G408" s="161"/>
      <c r="H408" s="159">
        <f t="shared" ref="H408:H411" si="2450">Q408+AC408+AL408+AU408+BV408</f>
        <v>0</v>
      </c>
      <c r="I408" s="159">
        <f t="shared" si="2392"/>
        <v>0</v>
      </c>
      <c r="J408" s="160">
        <f t="shared" si="2351"/>
        <v>0</v>
      </c>
      <c r="K408" s="159">
        <f t="shared" si="2352"/>
        <v>0</v>
      </c>
      <c r="L408" s="291">
        <f t="shared" si="2395"/>
        <v>0</v>
      </c>
      <c r="M408" s="160">
        <f t="shared" si="2353"/>
        <v>0</v>
      </c>
      <c r="N408" s="159"/>
      <c r="O408" s="159"/>
      <c r="P408" s="160">
        <f t="shared" si="2354"/>
        <v>0</v>
      </c>
      <c r="Q408" s="291">
        <v>0</v>
      </c>
      <c r="R408" s="291">
        <v>0</v>
      </c>
      <c r="S408" s="160">
        <f t="shared" si="2355"/>
        <v>0</v>
      </c>
      <c r="T408" s="159">
        <f t="shared" ref="T408:T411" si="2451">Q408</f>
        <v>0</v>
      </c>
      <c r="U408" s="159">
        <f t="shared" si="2356"/>
        <v>0</v>
      </c>
      <c r="V408" s="160">
        <f t="shared" si="2357"/>
        <v>0</v>
      </c>
      <c r="W408" s="593">
        <f t="shared" si="2068"/>
        <v>0</v>
      </c>
      <c r="X408" s="593">
        <f t="shared" si="2069"/>
        <v>0</v>
      </c>
      <c r="Y408" s="593">
        <f t="shared" si="2070"/>
        <v>0</v>
      </c>
      <c r="Z408" s="159">
        <v>0</v>
      </c>
      <c r="AA408" s="159">
        <v>0</v>
      </c>
      <c r="AB408" s="160">
        <f t="shared" si="2358"/>
        <v>0</v>
      </c>
      <c r="AC408" s="159">
        <v>0</v>
      </c>
      <c r="AD408" s="159">
        <v>0</v>
      </c>
      <c r="AE408" s="160">
        <f t="shared" si="2359"/>
        <v>0</v>
      </c>
      <c r="AF408" s="159">
        <f t="shared" si="2447"/>
        <v>0</v>
      </c>
      <c r="AG408" s="159">
        <f t="shared" si="2360"/>
        <v>0</v>
      </c>
      <c r="AH408" s="160">
        <f t="shared" si="2361"/>
        <v>0</v>
      </c>
      <c r="AI408" s="159">
        <v>0</v>
      </c>
      <c r="AJ408" s="159">
        <v>0</v>
      </c>
      <c r="AK408" s="160">
        <f t="shared" si="2362"/>
        <v>0</v>
      </c>
      <c r="AL408" s="159">
        <v>0</v>
      </c>
      <c r="AM408" s="159">
        <v>0</v>
      </c>
      <c r="AN408" s="160">
        <f t="shared" si="2363"/>
        <v>0</v>
      </c>
      <c r="AO408" s="159">
        <f t="shared" si="2448"/>
        <v>0</v>
      </c>
      <c r="AP408" s="159">
        <f t="shared" si="2364"/>
        <v>0</v>
      </c>
      <c r="AQ408" s="160">
        <f t="shared" si="2365"/>
        <v>0</v>
      </c>
      <c r="AR408" s="159">
        <v>0</v>
      </c>
      <c r="AS408" s="159">
        <v>0</v>
      </c>
      <c r="AT408" s="160">
        <f t="shared" si="2366"/>
        <v>0</v>
      </c>
      <c r="AU408" s="159">
        <v>0</v>
      </c>
      <c r="AV408" s="159">
        <v>0</v>
      </c>
      <c r="AW408" s="160">
        <f t="shared" si="2367"/>
        <v>0</v>
      </c>
      <c r="AX408" s="159">
        <f t="shared" si="2449"/>
        <v>0</v>
      </c>
      <c r="AY408" s="159">
        <f t="shared" si="2435"/>
        <v>0</v>
      </c>
      <c r="AZ408" s="160">
        <f t="shared" si="2368"/>
        <v>0</v>
      </c>
      <c r="BA408" s="159">
        <v>0</v>
      </c>
      <c r="BB408" s="159">
        <v>0</v>
      </c>
      <c r="BC408" s="160">
        <f t="shared" si="2369"/>
        <v>0</v>
      </c>
      <c r="BD408" s="159">
        <v>0</v>
      </c>
      <c r="BE408" s="159">
        <v>0</v>
      </c>
      <c r="BF408" s="160">
        <f t="shared" si="2370"/>
        <v>0</v>
      </c>
      <c r="BG408" s="159">
        <f t="shared" si="2437"/>
        <v>0</v>
      </c>
      <c r="BH408" s="159">
        <f t="shared" si="2371"/>
        <v>0</v>
      </c>
      <c r="BI408" s="160">
        <f t="shared" si="2372"/>
        <v>0</v>
      </c>
      <c r="BJ408" s="159">
        <v>0</v>
      </c>
      <c r="BK408" s="159">
        <v>0</v>
      </c>
      <c r="BL408" s="160">
        <f t="shared" si="2373"/>
        <v>0</v>
      </c>
      <c r="BM408" s="159">
        <v>0</v>
      </c>
      <c r="BN408" s="159">
        <v>0</v>
      </c>
      <c r="BO408" s="160">
        <f t="shared" si="2374"/>
        <v>0</v>
      </c>
      <c r="BP408" s="159">
        <f t="shared" si="2438"/>
        <v>0</v>
      </c>
      <c r="BQ408" s="159">
        <f t="shared" si="2439"/>
        <v>0</v>
      </c>
      <c r="BR408" s="160">
        <f t="shared" si="2375"/>
        <v>0</v>
      </c>
      <c r="BS408" s="159">
        <v>0</v>
      </c>
      <c r="BT408" s="159">
        <v>0</v>
      </c>
      <c r="BU408" s="160">
        <f t="shared" si="2376"/>
        <v>0</v>
      </c>
      <c r="BV408" s="159">
        <v>0</v>
      </c>
      <c r="BW408" s="159">
        <v>0</v>
      </c>
      <c r="BX408" s="160">
        <f t="shared" si="2377"/>
        <v>0</v>
      </c>
      <c r="BY408" s="159">
        <f t="shared" si="2407"/>
        <v>0</v>
      </c>
      <c r="BZ408" s="159">
        <f t="shared" si="2378"/>
        <v>0</v>
      </c>
      <c r="CA408" s="160">
        <f t="shared" si="2379"/>
        <v>0</v>
      </c>
      <c r="CB408" s="159">
        <v>0</v>
      </c>
      <c r="CC408" s="159">
        <v>0</v>
      </c>
      <c r="CD408" s="160">
        <f t="shared" si="2380"/>
        <v>0</v>
      </c>
      <c r="CE408" s="159">
        <v>0</v>
      </c>
      <c r="CF408" s="159">
        <v>0</v>
      </c>
      <c r="CG408" s="160">
        <f t="shared" si="2381"/>
        <v>0</v>
      </c>
      <c r="CH408" s="159">
        <f t="shared" si="2408"/>
        <v>0</v>
      </c>
      <c r="CI408" s="159">
        <f t="shared" si="2382"/>
        <v>0</v>
      </c>
      <c r="CJ408" s="160">
        <f t="shared" si="2383"/>
        <v>0</v>
      </c>
      <c r="CK408" s="159">
        <v>0</v>
      </c>
      <c r="CL408" s="159">
        <v>0</v>
      </c>
      <c r="CM408" s="160">
        <f t="shared" si="2384"/>
        <v>0</v>
      </c>
      <c r="CN408" s="159">
        <v>0</v>
      </c>
      <c r="CO408" s="159">
        <v>0</v>
      </c>
      <c r="CP408" s="160">
        <f t="shared" si="2385"/>
        <v>0</v>
      </c>
      <c r="CQ408" s="159">
        <f t="shared" si="2409"/>
        <v>0</v>
      </c>
      <c r="CR408" s="159">
        <f t="shared" si="2386"/>
        <v>0</v>
      </c>
      <c r="CS408" s="160">
        <f t="shared" si="2387"/>
        <v>0</v>
      </c>
      <c r="CT408" s="225"/>
      <c r="CU408" s="226">
        <f t="shared" si="2410"/>
        <v>0</v>
      </c>
      <c r="CV408" s="227">
        <f t="shared" si="2388"/>
        <v>0</v>
      </c>
      <c r="CW408" s="225"/>
      <c r="CX408" s="228"/>
      <c r="CY408" s="229"/>
    </row>
    <row r="409" spans="1:103" ht="15.75" hidden="1" customHeight="1">
      <c r="A409" s="185"/>
      <c r="B409" s="156"/>
      <c r="C409" s="290"/>
      <c r="D409" s="158">
        <f t="shared" si="2350"/>
        <v>0</v>
      </c>
      <c r="E409" s="159">
        <f t="shared" si="2389"/>
        <v>0</v>
      </c>
      <c r="F409" s="160">
        <f t="shared" si="2390"/>
        <v>0</v>
      </c>
      <c r="G409" s="161"/>
      <c r="H409" s="159">
        <f t="shared" si="2450"/>
        <v>0</v>
      </c>
      <c r="I409" s="159">
        <f t="shared" si="2392"/>
        <v>0</v>
      </c>
      <c r="J409" s="160">
        <f t="shared" si="2351"/>
        <v>0</v>
      </c>
      <c r="K409" s="159">
        <f t="shared" si="2352"/>
        <v>0</v>
      </c>
      <c r="L409" s="291">
        <f t="shared" si="2395"/>
        <v>0</v>
      </c>
      <c r="M409" s="160">
        <f t="shared" si="2353"/>
        <v>0</v>
      </c>
      <c r="N409" s="159"/>
      <c r="O409" s="159"/>
      <c r="P409" s="160">
        <f t="shared" si="2354"/>
        <v>0</v>
      </c>
      <c r="Q409" s="291">
        <v>0</v>
      </c>
      <c r="R409" s="291">
        <v>0</v>
      </c>
      <c r="S409" s="160">
        <f t="shared" si="2355"/>
        <v>0</v>
      </c>
      <c r="T409" s="159">
        <f t="shared" si="2451"/>
        <v>0</v>
      </c>
      <c r="U409" s="159">
        <f t="shared" si="2356"/>
        <v>0</v>
      </c>
      <c r="V409" s="160">
        <f t="shared" si="2357"/>
        <v>0</v>
      </c>
      <c r="W409" s="593">
        <f t="shared" si="2068"/>
        <v>0</v>
      </c>
      <c r="X409" s="593">
        <f t="shared" si="2069"/>
        <v>0</v>
      </c>
      <c r="Y409" s="593">
        <f t="shared" si="2070"/>
        <v>0</v>
      </c>
      <c r="Z409" s="159">
        <v>0</v>
      </c>
      <c r="AA409" s="159">
        <v>0</v>
      </c>
      <c r="AB409" s="160">
        <f t="shared" si="2358"/>
        <v>0</v>
      </c>
      <c r="AC409" s="159">
        <v>0</v>
      </c>
      <c r="AD409" s="159">
        <v>0</v>
      </c>
      <c r="AE409" s="160">
        <f t="shared" si="2359"/>
        <v>0</v>
      </c>
      <c r="AF409" s="159">
        <f t="shared" si="2447"/>
        <v>0</v>
      </c>
      <c r="AG409" s="159">
        <f t="shared" si="2360"/>
        <v>0</v>
      </c>
      <c r="AH409" s="160">
        <f t="shared" si="2361"/>
        <v>0</v>
      </c>
      <c r="AI409" s="159">
        <v>0</v>
      </c>
      <c r="AJ409" s="159">
        <v>0</v>
      </c>
      <c r="AK409" s="160">
        <f t="shared" si="2362"/>
        <v>0</v>
      </c>
      <c r="AL409" s="159">
        <v>0</v>
      </c>
      <c r="AM409" s="159">
        <v>0</v>
      </c>
      <c r="AN409" s="160">
        <f t="shared" si="2363"/>
        <v>0</v>
      </c>
      <c r="AO409" s="159">
        <f t="shared" si="2448"/>
        <v>0</v>
      </c>
      <c r="AP409" s="159">
        <f t="shared" si="2364"/>
        <v>0</v>
      </c>
      <c r="AQ409" s="160">
        <f t="shared" si="2365"/>
        <v>0</v>
      </c>
      <c r="AR409" s="159">
        <v>0</v>
      </c>
      <c r="AS409" s="159">
        <v>0</v>
      </c>
      <c r="AT409" s="160">
        <f t="shared" si="2366"/>
        <v>0</v>
      </c>
      <c r="AU409" s="159">
        <v>0</v>
      </c>
      <c r="AV409" s="159">
        <v>0</v>
      </c>
      <c r="AW409" s="160">
        <f t="shared" si="2367"/>
        <v>0</v>
      </c>
      <c r="AX409" s="159">
        <f t="shared" si="2449"/>
        <v>0</v>
      </c>
      <c r="AY409" s="159">
        <f t="shared" si="2435"/>
        <v>0</v>
      </c>
      <c r="AZ409" s="160">
        <f t="shared" si="2368"/>
        <v>0</v>
      </c>
      <c r="BA409" s="159">
        <v>0</v>
      </c>
      <c r="BB409" s="159">
        <v>0</v>
      </c>
      <c r="BC409" s="160">
        <f t="shared" si="2369"/>
        <v>0</v>
      </c>
      <c r="BD409" s="159">
        <v>0</v>
      </c>
      <c r="BE409" s="159">
        <v>0</v>
      </c>
      <c r="BF409" s="160">
        <f t="shared" si="2370"/>
        <v>0</v>
      </c>
      <c r="BG409" s="159">
        <f t="shared" si="2437"/>
        <v>0</v>
      </c>
      <c r="BH409" s="159">
        <f t="shared" si="2371"/>
        <v>0</v>
      </c>
      <c r="BI409" s="160">
        <f t="shared" si="2372"/>
        <v>0</v>
      </c>
      <c r="BJ409" s="159">
        <v>0</v>
      </c>
      <c r="BK409" s="159">
        <v>0</v>
      </c>
      <c r="BL409" s="160">
        <f t="shared" si="2373"/>
        <v>0</v>
      </c>
      <c r="BM409" s="159">
        <v>0</v>
      </c>
      <c r="BN409" s="159">
        <v>0</v>
      </c>
      <c r="BO409" s="160">
        <f t="shared" si="2374"/>
        <v>0</v>
      </c>
      <c r="BP409" s="159">
        <f t="shared" si="2438"/>
        <v>0</v>
      </c>
      <c r="BQ409" s="159">
        <f t="shared" si="2439"/>
        <v>0</v>
      </c>
      <c r="BR409" s="160">
        <f t="shared" si="2375"/>
        <v>0</v>
      </c>
      <c r="BS409" s="159">
        <v>0</v>
      </c>
      <c r="BT409" s="159">
        <v>0</v>
      </c>
      <c r="BU409" s="160">
        <f t="shared" si="2376"/>
        <v>0</v>
      </c>
      <c r="BV409" s="159">
        <v>0</v>
      </c>
      <c r="BW409" s="159">
        <v>0</v>
      </c>
      <c r="BX409" s="160">
        <f t="shared" si="2377"/>
        <v>0</v>
      </c>
      <c r="BY409" s="159">
        <f t="shared" si="2407"/>
        <v>0</v>
      </c>
      <c r="BZ409" s="159">
        <f t="shared" si="2378"/>
        <v>0</v>
      </c>
      <c r="CA409" s="160">
        <f t="shared" si="2379"/>
        <v>0</v>
      </c>
      <c r="CB409" s="159">
        <v>0</v>
      </c>
      <c r="CC409" s="159">
        <v>0</v>
      </c>
      <c r="CD409" s="160">
        <f t="shared" si="2380"/>
        <v>0</v>
      </c>
      <c r="CE409" s="159">
        <v>0</v>
      </c>
      <c r="CF409" s="159">
        <v>0</v>
      </c>
      <c r="CG409" s="160">
        <f t="shared" si="2381"/>
        <v>0</v>
      </c>
      <c r="CH409" s="159">
        <f t="shared" si="2408"/>
        <v>0</v>
      </c>
      <c r="CI409" s="159">
        <f t="shared" si="2382"/>
        <v>0</v>
      </c>
      <c r="CJ409" s="160">
        <f t="shared" si="2383"/>
        <v>0</v>
      </c>
      <c r="CK409" s="159">
        <v>0</v>
      </c>
      <c r="CL409" s="159">
        <v>0</v>
      </c>
      <c r="CM409" s="160">
        <f t="shared" si="2384"/>
        <v>0</v>
      </c>
      <c r="CN409" s="159">
        <v>0</v>
      </c>
      <c r="CO409" s="159">
        <v>0</v>
      </c>
      <c r="CP409" s="160">
        <f t="shared" si="2385"/>
        <v>0</v>
      </c>
      <c r="CQ409" s="159">
        <f t="shared" si="2409"/>
        <v>0</v>
      </c>
      <c r="CR409" s="159">
        <f t="shared" si="2386"/>
        <v>0</v>
      </c>
      <c r="CS409" s="160">
        <f t="shared" si="2387"/>
        <v>0</v>
      </c>
      <c r="CT409" s="225"/>
      <c r="CU409" s="226">
        <f t="shared" si="2410"/>
        <v>0</v>
      </c>
      <c r="CV409" s="227">
        <f t="shared" si="2388"/>
        <v>0</v>
      </c>
      <c r="CW409" s="225"/>
      <c r="CX409" s="228"/>
      <c r="CY409" s="229"/>
    </row>
    <row r="410" spans="1:103" ht="15.75" hidden="1" customHeight="1">
      <c r="A410" s="185"/>
      <c r="B410" s="156"/>
      <c r="C410" s="290"/>
      <c r="D410" s="158">
        <f t="shared" si="2350"/>
        <v>0</v>
      </c>
      <c r="E410" s="159">
        <f t="shared" si="2389"/>
        <v>0</v>
      </c>
      <c r="F410" s="160">
        <f t="shared" si="2390"/>
        <v>0</v>
      </c>
      <c r="G410" s="161"/>
      <c r="H410" s="159">
        <f t="shared" si="2450"/>
        <v>0</v>
      </c>
      <c r="I410" s="159">
        <f t="shared" si="2392"/>
        <v>0</v>
      </c>
      <c r="J410" s="160">
        <f t="shared" si="2351"/>
        <v>0</v>
      </c>
      <c r="K410" s="159">
        <f t="shared" si="2352"/>
        <v>0</v>
      </c>
      <c r="L410" s="291">
        <f t="shared" si="2395"/>
        <v>0</v>
      </c>
      <c r="M410" s="160">
        <f t="shared" si="2353"/>
        <v>0</v>
      </c>
      <c r="N410" s="159">
        <v>0</v>
      </c>
      <c r="O410" s="159">
        <v>0</v>
      </c>
      <c r="P410" s="160">
        <f t="shared" si="2354"/>
        <v>0</v>
      </c>
      <c r="Q410" s="291">
        <v>0</v>
      </c>
      <c r="R410" s="291">
        <v>0</v>
      </c>
      <c r="S410" s="160">
        <f t="shared" si="2355"/>
        <v>0</v>
      </c>
      <c r="T410" s="159">
        <f t="shared" si="2451"/>
        <v>0</v>
      </c>
      <c r="U410" s="159">
        <f t="shared" si="2356"/>
        <v>0</v>
      </c>
      <c r="V410" s="160">
        <f t="shared" si="2357"/>
        <v>0</v>
      </c>
      <c r="W410" s="593">
        <f t="shared" ref="W410:W466" si="2452">IFERROR(T410-Q410,0)</f>
        <v>0</v>
      </c>
      <c r="X410" s="593">
        <f t="shared" ref="X410:X466" si="2453">IFERROR(U410-R410,0)</f>
        <v>0</v>
      </c>
      <c r="Y410" s="593">
        <f t="shared" ref="Y410:Y466" si="2454">IFERROR(V410-S410,0)</f>
        <v>0</v>
      </c>
      <c r="Z410" s="159">
        <v>0</v>
      </c>
      <c r="AA410" s="159">
        <v>0</v>
      </c>
      <c r="AB410" s="160">
        <f t="shared" si="2358"/>
        <v>0</v>
      </c>
      <c r="AC410" s="159">
        <v>0</v>
      </c>
      <c r="AD410" s="159">
        <v>0</v>
      </c>
      <c r="AE410" s="160">
        <f t="shared" si="2359"/>
        <v>0</v>
      </c>
      <c r="AF410" s="159">
        <f t="shared" si="2447"/>
        <v>0</v>
      </c>
      <c r="AG410" s="159">
        <f t="shared" si="2360"/>
        <v>0</v>
      </c>
      <c r="AH410" s="160">
        <f t="shared" si="2361"/>
        <v>0</v>
      </c>
      <c r="AI410" s="159">
        <v>0</v>
      </c>
      <c r="AJ410" s="159">
        <v>0</v>
      </c>
      <c r="AK410" s="160">
        <f t="shared" si="2362"/>
        <v>0</v>
      </c>
      <c r="AL410" s="159">
        <v>0</v>
      </c>
      <c r="AM410" s="159">
        <v>0</v>
      </c>
      <c r="AN410" s="160">
        <f t="shared" si="2363"/>
        <v>0</v>
      </c>
      <c r="AO410" s="159">
        <f t="shared" si="2448"/>
        <v>0</v>
      </c>
      <c r="AP410" s="159">
        <f t="shared" si="2364"/>
        <v>0</v>
      </c>
      <c r="AQ410" s="160">
        <f t="shared" si="2365"/>
        <v>0</v>
      </c>
      <c r="AR410" s="159">
        <v>0</v>
      </c>
      <c r="AS410" s="159">
        <v>0</v>
      </c>
      <c r="AT410" s="160">
        <f t="shared" si="2366"/>
        <v>0</v>
      </c>
      <c r="AU410" s="159">
        <v>0</v>
      </c>
      <c r="AV410" s="159">
        <v>0</v>
      </c>
      <c r="AW410" s="160">
        <f t="shared" si="2367"/>
        <v>0</v>
      </c>
      <c r="AX410" s="159">
        <f t="shared" si="2449"/>
        <v>0</v>
      </c>
      <c r="AY410" s="159">
        <f t="shared" si="2435"/>
        <v>0</v>
      </c>
      <c r="AZ410" s="160">
        <f t="shared" si="2368"/>
        <v>0</v>
      </c>
      <c r="BA410" s="159">
        <v>0</v>
      </c>
      <c r="BB410" s="159">
        <v>0</v>
      </c>
      <c r="BC410" s="160">
        <f t="shared" si="2369"/>
        <v>0</v>
      </c>
      <c r="BD410" s="159">
        <v>0</v>
      </c>
      <c r="BE410" s="159">
        <v>0</v>
      </c>
      <c r="BF410" s="160">
        <f t="shared" si="2370"/>
        <v>0</v>
      </c>
      <c r="BG410" s="159">
        <f t="shared" si="2437"/>
        <v>0</v>
      </c>
      <c r="BH410" s="159">
        <f t="shared" si="2371"/>
        <v>0</v>
      </c>
      <c r="BI410" s="160">
        <f t="shared" si="2372"/>
        <v>0</v>
      </c>
      <c r="BJ410" s="159">
        <v>0</v>
      </c>
      <c r="BK410" s="159">
        <v>0</v>
      </c>
      <c r="BL410" s="160">
        <f t="shared" si="2373"/>
        <v>0</v>
      </c>
      <c r="BM410" s="159">
        <v>0</v>
      </c>
      <c r="BN410" s="159">
        <v>0</v>
      </c>
      <c r="BO410" s="160">
        <f t="shared" si="2374"/>
        <v>0</v>
      </c>
      <c r="BP410" s="159">
        <f t="shared" si="2438"/>
        <v>0</v>
      </c>
      <c r="BQ410" s="159">
        <f t="shared" si="2439"/>
        <v>0</v>
      </c>
      <c r="BR410" s="160">
        <f t="shared" si="2375"/>
        <v>0</v>
      </c>
      <c r="BS410" s="159">
        <v>0</v>
      </c>
      <c r="BT410" s="159">
        <v>0</v>
      </c>
      <c r="BU410" s="160">
        <f t="shared" si="2376"/>
        <v>0</v>
      </c>
      <c r="BV410" s="159">
        <v>0</v>
      </c>
      <c r="BW410" s="159">
        <v>0</v>
      </c>
      <c r="BX410" s="160">
        <f t="shared" si="2377"/>
        <v>0</v>
      </c>
      <c r="BY410" s="159">
        <f t="shared" si="2407"/>
        <v>0</v>
      </c>
      <c r="BZ410" s="159">
        <f t="shared" si="2378"/>
        <v>0</v>
      </c>
      <c r="CA410" s="160">
        <f t="shared" si="2379"/>
        <v>0</v>
      </c>
      <c r="CB410" s="159">
        <v>0</v>
      </c>
      <c r="CC410" s="159">
        <v>0</v>
      </c>
      <c r="CD410" s="160">
        <f t="shared" si="2380"/>
        <v>0</v>
      </c>
      <c r="CE410" s="159">
        <v>0</v>
      </c>
      <c r="CF410" s="159">
        <v>0</v>
      </c>
      <c r="CG410" s="160">
        <f t="shared" si="2381"/>
        <v>0</v>
      </c>
      <c r="CH410" s="159">
        <f t="shared" si="2408"/>
        <v>0</v>
      </c>
      <c r="CI410" s="159">
        <f t="shared" si="2382"/>
        <v>0</v>
      </c>
      <c r="CJ410" s="160">
        <f t="shared" si="2383"/>
        <v>0</v>
      </c>
      <c r="CK410" s="159">
        <v>0</v>
      </c>
      <c r="CL410" s="159">
        <v>0</v>
      </c>
      <c r="CM410" s="160">
        <f t="shared" si="2384"/>
        <v>0</v>
      </c>
      <c r="CN410" s="159">
        <v>0</v>
      </c>
      <c r="CO410" s="159">
        <v>0</v>
      </c>
      <c r="CP410" s="160">
        <f t="shared" si="2385"/>
        <v>0</v>
      </c>
      <c r="CQ410" s="159">
        <f t="shared" si="2409"/>
        <v>0</v>
      </c>
      <c r="CR410" s="159">
        <f t="shared" si="2386"/>
        <v>0</v>
      </c>
      <c r="CS410" s="160">
        <f t="shared" si="2387"/>
        <v>0</v>
      </c>
      <c r="CT410" s="225"/>
      <c r="CU410" s="226">
        <f t="shared" si="2410"/>
        <v>0</v>
      </c>
      <c r="CV410" s="227">
        <f t="shared" si="2388"/>
        <v>0</v>
      </c>
      <c r="CW410" s="225"/>
      <c r="CX410" s="228"/>
      <c r="CY410" s="229"/>
    </row>
    <row r="411" spans="1:103" ht="15.75" customHeight="1" thickBot="1">
      <c r="A411" s="138"/>
      <c r="B411" s="162"/>
      <c r="C411" s="163"/>
      <c r="D411" s="164">
        <f t="shared" si="2350"/>
        <v>0</v>
      </c>
      <c r="E411" s="165">
        <f t="shared" si="2389"/>
        <v>0</v>
      </c>
      <c r="F411" s="166">
        <f t="shared" si="2390"/>
        <v>0</v>
      </c>
      <c r="G411" s="167"/>
      <c r="H411" s="165">
        <f t="shared" si="2450"/>
        <v>0</v>
      </c>
      <c r="I411" s="165">
        <f t="shared" si="2392"/>
        <v>0</v>
      </c>
      <c r="J411" s="166">
        <f t="shared" si="2351"/>
        <v>0</v>
      </c>
      <c r="K411" s="165">
        <f t="shared" si="2352"/>
        <v>0</v>
      </c>
      <c r="L411" s="820">
        <f t="shared" si="2395"/>
        <v>0</v>
      </c>
      <c r="M411" s="166">
        <f t="shared" si="2353"/>
        <v>0</v>
      </c>
      <c r="N411" s="164">
        <v>0</v>
      </c>
      <c r="O411" s="165">
        <v>0</v>
      </c>
      <c r="P411" s="166">
        <f t="shared" si="2354"/>
        <v>0</v>
      </c>
      <c r="Q411" s="788">
        <v>0</v>
      </c>
      <c r="R411" s="789">
        <v>0</v>
      </c>
      <c r="S411" s="166">
        <f t="shared" si="2355"/>
        <v>0</v>
      </c>
      <c r="T411" s="200">
        <f t="shared" si="2451"/>
        <v>0</v>
      </c>
      <c r="U411" s="200">
        <f t="shared" si="2356"/>
        <v>0</v>
      </c>
      <c r="V411" s="201">
        <f t="shared" si="2357"/>
        <v>0</v>
      </c>
      <c r="W411" s="593">
        <f t="shared" si="2452"/>
        <v>0</v>
      </c>
      <c r="X411" s="593">
        <f t="shared" si="2453"/>
        <v>0</v>
      </c>
      <c r="Y411" s="593">
        <f t="shared" si="2454"/>
        <v>0</v>
      </c>
      <c r="Z411" s="164">
        <v>0</v>
      </c>
      <c r="AA411" s="165">
        <v>0</v>
      </c>
      <c r="AB411" s="166">
        <f t="shared" si="2358"/>
        <v>0</v>
      </c>
      <c r="AC411" s="198">
        <v>0</v>
      </c>
      <c r="AD411" s="199">
        <v>0</v>
      </c>
      <c r="AE411" s="166">
        <f t="shared" si="2359"/>
        <v>0</v>
      </c>
      <c r="AF411" s="200">
        <f t="shared" si="2447"/>
        <v>0</v>
      </c>
      <c r="AG411" s="200">
        <f t="shared" si="2360"/>
        <v>0</v>
      </c>
      <c r="AH411" s="201">
        <f t="shared" si="2361"/>
        <v>0</v>
      </c>
      <c r="AI411" s="164">
        <v>0</v>
      </c>
      <c r="AJ411" s="165">
        <v>0</v>
      </c>
      <c r="AK411" s="166">
        <f t="shared" si="2362"/>
        <v>0</v>
      </c>
      <c r="AL411" s="198">
        <v>0</v>
      </c>
      <c r="AM411" s="199">
        <v>0</v>
      </c>
      <c r="AN411" s="166">
        <f t="shared" si="2363"/>
        <v>0</v>
      </c>
      <c r="AO411" s="200">
        <f t="shared" si="2448"/>
        <v>0</v>
      </c>
      <c r="AP411" s="200">
        <f t="shared" si="2364"/>
        <v>0</v>
      </c>
      <c r="AQ411" s="201">
        <f t="shared" si="2365"/>
        <v>0</v>
      </c>
      <c r="AR411" s="164">
        <v>0</v>
      </c>
      <c r="AS411" s="165">
        <v>0</v>
      </c>
      <c r="AT411" s="166">
        <f t="shared" si="2366"/>
        <v>0</v>
      </c>
      <c r="AU411" s="198">
        <v>0</v>
      </c>
      <c r="AV411" s="199">
        <v>0</v>
      </c>
      <c r="AW411" s="166">
        <f t="shared" si="2367"/>
        <v>0</v>
      </c>
      <c r="AX411" s="200">
        <f t="shared" si="2449"/>
        <v>0</v>
      </c>
      <c r="AY411" s="200">
        <f t="shared" si="2435"/>
        <v>0</v>
      </c>
      <c r="AZ411" s="201">
        <f t="shared" si="2368"/>
        <v>0</v>
      </c>
      <c r="BA411" s="164">
        <v>0</v>
      </c>
      <c r="BB411" s="165">
        <v>0</v>
      </c>
      <c r="BC411" s="166">
        <f t="shared" si="2369"/>
        <v>0</v>
      </c>
      <c r="BD411" s="198">
        <v>0</v>
      </c>
      <c r="BE411" s="199">
        <v>0</v>
      </c>
      <c r="BF411" s="166">
        <f t="shared" si="2370"/>
        <v>0</v>
      </c>
      <c r="BG411" s="200">
        <f t="shared" si="2437"/>
        <v>0</v>
      </c>
      <c r="BH411" s="200">
        <f t="shared" si="2371"/>
        <v>0</v>
      </c>
      <c r="BI411" s="201">
        <f t="shared" si="2372"/>
        <v>0</v>
      </c>
      <c r="BJ411" s="164">
        <v>0</v>
      </c>
      <c r="BK411" s="165">
        <v>0</v>
      </c>
      <c r="BL411" s="166">
        <f t="shared" si="2373"/>
        <v>0</v>
      </c>
      <c r="BM411" s="198">
        <v>0</v>
      </c>
      <c r="BN411" s="199">
        <v>0</v>
      </c>
      <c r="BO411" s="166">
        <f t="shared" si="2374"/>
        <v>0</v>
      </c>
      <c r="BP411" s="200">
        <f t="shared" si="2438"/>
        <v>0</v>
      </c>
      <c r="BQ411" s="200">
        <f t="shared" si="2439"/>
        <v>0</v>
      </c>
      <c r="BR411" s="201">
        <f t="shared" si="2375"/>
        <v>0</v>
      </c>
      <c r="BS411" s="164">
        <v>0</v>
      </c>
      <c r="BT411" s="165">
        <v>0</v>
      </c>
      <c r="BU411" s="166">
        <f t="shared" si="2376"/>
        <v>0</v>
      </c>
      <c r="BV411" s="198">
        <v>0</v>
      </c>
      <c r="BW411" s="199">
        <v>0</v>
      </c>
      <c r="BX411" s="166">
        <f t="shared" si="2377"/>
        <v>0</v>
      </c>
      <c r="BY411" s="200">
        <f t="shared" si="2407"/>
        <v>0</v>
      </c>
      <c r="BZ411" s="200">
        <f t="shared" si="2378"/>
        <v>0</v>
      </c>
      <c r="CA411" s="201">
        <f t="shared" si="2379"/>
        <v>0</v>
      </c>
      <c r="CB411" s="164">
        <v>0</v>
      </c>
      <c r="CC411" s="165">
        <v>0</v>
      </c>
      <c r="CD411" s="166">
        <f t="shared" si="2380"/>
        <v>0</v>
      </c>
      <c r="CE411" s="198">
        <v>0</v>
      </c>
      <c r="CF411" s="199">
        <v>0</v>
      </c>
      <c r="CG411" s="166">
        <f t="shared" si="2381"/>
        <v>0</v>
      </c>
      <c r="CH411" s="200">
        <f t="shared" si="2408"/>
        <v>0</v>
      </c>
      <c r="CI411" s="200">
        <f t="shared" si="2382"/>
        <v>0</v>
      </c>
      <c r="CJ411" s="201">
        <f t="shared" si="2383"/>
        <v>0</v>
      </c>
      <c r="CK411" s="164">
        <v>0</v>
      </c>
      <c r="CL411" s="165">
        <v>0</v>
      </c>
      <c r="CM411" s="166">
        <f t="shared" si="2384"/>
        <v>0</v>
      </c>
      <c r="CN411" s="198">
        <v>0</v>
      </c>
      <c r="CO411" s="199">
        <v>0</v>
      </c>
      <c r="CP411" s="166">
        <f t="shared" si="2385"/>
        <v>0</v>
      </c>
      <c r="CQ411" s="200">
        <f t="shared" si="2409"/>
        <v>0</v>
      </c>
      <c r="CR411" s="200">
        <f t="shared" si="2386"/>
        <v>0</v>
      </c>
      <c r="CS411" s="201">
        <f t="shared" si="2387"/>
        <v>0</v>
      </c>
      <c r="CT411" s="211"/>
      <c r="CU411" s="233">
        <f t="shared" si="2410"/>
        <v>0</v>
      </c>
      <c r="CV411" s="234">
        <f t="shared" si="2388"/>
        <v>0</v>
      </c>
      <c r="CW411" s="232"/>
      <c r="CX411" s="235"/>
      <c r="CY411" s="236"/>
    </row>
    <row r="412" spans="1:103" ht="15.75" customHeight="1" thickBot="1">
      <c r="A412" s="139"/>
      <c r="B412" s="186"/>
      <c r="C412" s="187"/>
      <c r="D412" s="183"/>
      <c r="E412" s="183"/>
      <c r="F412" s="183"/>
      <c r="G412" s="184"/>
      <c r="H412" s="183"/>
      <c r="I412" s="183"/>
      <c r="J412" s="183"/>
      <c r="K412" s="183"/>
      <c r="L412" s="791"/>
      <c r="M412" s="183"/>
      <c r="N412" s="183"/>
      <c r="O412" s="183"/>
      <c r="P412" s="183"/>
      <c r="Q412" s="791"/>
      <c r="R412" s="791"/>
      <c r="S412" s="183"/>
      <c r="T412" s="203"/>
      <c r="U412" s="203"/>
      <c r="V412" s="187"/>
      <c r="W412" s="593">
        <f t="shared" si="2452"/>
        <v>0</v>
      </c>
      <c r="X412" s="593">
        <f t="shared" si="2453"/>
        <v>0</v>
      </c>
      <c r="Y412" s="593">
        <f t="shared" si="2454"/>
        <v>0</v>
      </c>
      <c r="Z412" s="183"/>
      <c r="AA412" s="183"/>
      <c r="AB412" s="183"/>
      <c r="AC412" s="183"/>
      <c r="AD412" s="183"/>
      <c r="AE412" s="183"/>
      <c r="AF412" s="203"/>
      <c r="AG412" s="203"/>
      <c r="AH412" s="187"/>
      <c r="AI412" s="183"/>
      <c r="AJ412" s="183"/>
      <c r="AK412" s="183"/>
      <c r="AL412" s="183"/>
      <c r="AM412" s="183"/>
      <c r="AN412" s="183"/>
      <c r="AO412" s="203"/>
      <c r="AP412" s="203"/>
      <c r="AQ412" s="187"/>
      <c r="AR412" s="183"/>
      <c r="AS412" s="183"/>
      <c r="AT412" s="183"/>
      <c r="AU412" s="183"/>
      <c r="AV412" s="183"/>
      <c r="AW412" s="183"/>
      <c r="AX412" s="203"/>
      <c r="AY412" s="203"/>
      <c r="AZ412" s="187"/>
      <c r="BA412" s="183"/>
      <c r="BB412" s="183"/>
      <c r="BC412" s="183"/>
      <c r="BD412" s="183"/>
      <c r="BE412" s="183"/>
      <c r="BF412" s="183"/>
      <c r="BG412" s="203"/>
      <c r="BH412" s="203"/>
      <c r="BI412" s="187"/>
      <c r="BJ412" s="183"/>
      <c r="BK412" s="183"/>
      <c r="BL412" s="183"/>
      <c r="BM412" s="183"/>
      <c r="BN412" s="183"/>
      <c r="BO412" s="183"/>
      <c r="BP412" s="203"/>
      <c r="BQ412" s="203"/>
      <c r="BR412" s="187"/>
      <c r="BS412" s="183"/>
      <c r="BT412" s="183"/>
      <c r="BU412" s="183"/>
      <c r="BV412" s="183"/>
      <c r="BW412" s="183"/>
      <c r="BX412" s="183"/>
      <c r="BY412" s="203"/>
      <c r="BZ412" s="203"/>
      <c r="CA412" s="187"/>
      <c r="CB412" s="183"/>
      <c r="CC412" s="183"/>
      <c r="CD412" s="183"/>
      <c r="CE412" s="183"/>
      <c r="CF412" s="183"/>
      <c r="CG412" s="183"/>
      <c r="CH412" s="203"/>
      <c r="CI412" s="203"/>
      <c r="CJ412" s="187"/>
      <c r="CK412" s="183"/>
      <c r="CL412" s="183"/>
      <c r="CM412" s="183"/>
      <c r="CN412" s="183"/>
      <c r="CO412" s="183"/>
      <c r="CP412" s="183"/>
      <c r="CQ412" s="203"/>
      <c r="CR412" s="203"/>
      <c r="CS412" s="187"/>
      <c r="CT412" s="139"/>
      <c r="CU412" s="183"/>
      <c r="CV412" s="187"/>
      <c r="CW412" s="139"/>
      <c r="CX412" s="242"/>
      <c r="CY412" s="242"/>
    </row>
    <row r="413" spans="1:103" ht="15.75" customHeight="1">
      <c r="A413" s="138"/>
      <c r="B413" s="1065" t="s">
        <v>273</v>
      </c>
      <c r="C413" s="1062" t="s">
        <v>274</v>
      </c>
      <c r="D413" s="1009" t="str">
        <f>AFEstatPref</f>
        <v>Historical</v>
      </c>
      <c r="E413" s="1010"/>
      <c r="F413" s="1011"/>
      <c r="G413" s="1041" t="str">
        <f>AFEstatSlc</f>
        <v>Proposed Original</v>
      </c>
      <c r="H413" s="1015"/>
      <c r="I413" s="1015"/>
      <c r="J413" s="1042"/>
      <c r="K413" s="1020" t="s">
        <v>275</v>
      </c>
      <c r="L413" s="1020"/>
      <c r="M413" s="1039"/>
      <c r="N413" s="1009" t="str">
        <f>AFEstatPref</f>
        <v>Historical</v>
      </c>
      <c r="O413" s="1010"/>
      <c r="P413" s="1011"/>
      <c r="Q413" s="1015" t="str">
        <f>AFEstatSlc</f>
        <v>Proposed Original</v>
      </c>
      <c r="R413" s="1015"/>
      <c r="S413" s="1016"/>
      <c r="T413" s="1019" t="s">
        <v>275</v>
      </c>
      <c r="U413" s="1020"/>
      <c r="V413" s="1021"/>
      <c r="W413" s="593">
        <f t="shared" si="2452"/>
        <v>0</v>
      </c>
      <c r="X413" s="593">
        <f t="shared" si="2453"/>
        <v>0</v>
      </c>
      <c r="Y413" s="593">
        <f t="shared" si="2454"/>
        <v>0</v>
      </c>
      <c r="Z413" s="1009" t="str">
        <f>AFEstatPref</f>
        <v>Historical</v>
      </c>
      <c r="AA413" s="1010"/>
      <c r="AB413" s="1011"/>
      <c r="AC413" s="1015" t="str">
        <f>AFEstatSlc</f>
        <v>Proposed Original</v>
      </c>
      <c r="AD413" s="1015"/>
      <c r="AE413" s="1016"/>
      <c r="AF413" s="1019" t="s">
        <v>275</v>
      </c>
      <c r="AG413" s="1020"/>
      <c r="AH413" s="1021"/>
      <c r="AI413" s="1009" t="str">
        <f>AFEstatPref</f>
        <v>Historical</v>
      </c>
      <c r="AJ413" s="1010"/>
      <c r="AK413" s="1011"/>
      <c r="AL413" s="1015" t="str">
        <f>AFEstatSlc</f>
        <v>Proposed Original</v>
      </c>
      <c r="AM413" s="1015"/>
      <c r="AN413" s="1016"/>
      <c r="AO413" s="1019" t="s">
        <v>275</v>
      </c>
      <c r="AP413" s="1020"/>
      <c r="AQ413" s="1021"/>
      <c r="AR413" s="1009" t="str">
        <f>AFEstatPref</f>
        <v>Historical</v>
      </c>
      <c r="AS413" s="1010"/>
      <c r="AT413" s="1011"/>
      <c r="AU413" s="1015" t="str">
        <f>AFEstatSlc</f>
        <v>Proposed Original</v>
      </c>
      <c r="AV413" s="1015"/>
      <c r="AW413" s="1016"/>
      <c r="AX413" s="1019" t="s">
        <v>275</v>
      </c>
      <c r="AY413" s="1020"/>
      <c r="AZ413" s="1021"/>
      <c r="BA413" s="1009" t="str">
        <f>AFEstatPref</f>
        <v>Historical</v>
      </c>
      <c r="BB413" s="1010"/>
      <c r="BC413" s="1011"/>
      <c r="BD413" s="1015" t="str">
        <f>AFEstatSlc</f>
        <v>Proposed Original</v>
      </c>
      <c r="BE413" s="1015"/>
      <c r="BF413" s="1016"/>
      <c r="BG413" s="1019" t="s">
        <v>275</v>
      </c>
      <c r="BH413" s="1020"/>
      <c r="BI413" s="1021"/>
      <c r="BJ413" s="1009" t="str">
        <f>AFEstatPref</f>
        <v>Historical</v>
      </c>
      <c r="BK413" s="1010"/>
      <c r="BL413" s="1011"/>
      <c r="BM413" s="1015" t="str">
        <f>AFEstatSlc</f>
        <v>Proposed Original</v>
      </c>
      <c r="BN413" s="1015"/>
      <c r="BO413" s="1016"/>
      <c r="BP413" s="1019" t="s">
        <v>275</v>
      </c>
      <c r="BQ413" s="1020"/>
      <c r="BR413" s="1021"/>
      <c r="BS413" s="1009" t="str">
        <f>AFEstatPref</f>
        <v>Historical</v>
      </c>
      <c r="BT413" s="1010"/>
      <c r="BU413" s="1011"/>
      <c r="BV413" s="1015" t="str">
        <f>AFEstatSlc</f>
        <v>Proposed Original</v>
      </c>
      <c r="BW413" s="1015"/>
      <c r="BX413" s="1016"/>
      <c r="BY413" s="1019" t="s">
        <v>275</v>
      </c>
      <c r="BZ413" s="1020"/>
      <c r="CA413" s="1021"/>
      <c r="CB413" s="1009" t="str">
        <f>AFEstatPref</f>
        <v>Historical</v>
      </c>
      <c r="CC413" s="1010"/>
      <c r="CD413" s="1011"/>
      <c r="CE413" s="1015" t="str">
        <f>AFEstatSlc</f>
        <v>Proposed Original</v>
      </c>
      <c r="CF413" s="1015"/>
      <c r="CG413" s="1016"/>
      <c r="CH413" s="1019" t="s">
        <v>275</v>
      </c>
      <c r="CI413" s="1020"/>
      <c r="CJ413" s="1021"/>
      <c r="CK413" s="1009" t="str">
        <f>AFEstatPref</f>
        <v>Historical</v>
      </c>
      <c r="CL413" s="1010"/>
      <c r="CM413" s="1011"/>
      <c r="CN413" s="1015" t="str">
        <f>AFEstatSlc</f>
        <v>Proposed Original</v>
      </c>
      <c r="CO413" s="1015"/>
      <c r="CP413" s="1016"/>
      <c r="CQ413" s="1019" t="s">
        <v>275</v>
      </c>
      <c r="CR413" s="1020"/>
      <c r="CS413" s="1021"/>
      <c r="CT413" s="214"/>
      <c r="CU413" s="1051" t="s">
        <v>276</v>
      </c>
      <c r="CV413" s="1052"/>
      <c r="CW413" s="214"/>
      <c r="CX413" s="1058" t="s">
        <v>277</v>
      </c>
      <c r="CY413" s="1055" t="s">
        <v>278</v>
      </c>
    </row>
    <row r="414" spans="1:103" ht="15.75" customHeight="1" thickBot="1">
      <c r="A414" s="139"/>
      <c r="B414" s="1059"/>
      <c r="C414" s="1063"/>
      <c r="D414" s="1012"/>
      <c r="E414" s="1013"/>
      <c r="F414" s="1014"/>
      <c r="G414" s="1043"/>
      <c r="H414" s="1017"/>
      <c r="I414" s="1017"/>
      <c r="J414" s="1044"/>
      <c r="K414" s="1023"/>
      <c r="L414" s="1023"/>
      <c r="M414" s="1040"/>
      <c r="N414" s="1012"/>
      <c r="O414" s="1013"/>
      <c r="P414" s="1014"/>
      <c r="Q414" s="1017"/>
      <c r="R414" s="1017"/>
      <c r="S414" s="1018"/>
      <c r="T414" s="1022"/>
      <c r="U414" s="1023"/>
      <c r="V414" s="1024"/>
      <c r="W414" s="593">
        <f t="shared" si="2452"/>
        <v>0</v>
      </c>
      <c r="X414" s="593">
        <f t="shared" si="2453"/>
        <v>0</v>
      </c>
      <c r="Y414" s="593">
        <f t="shared" si="2454"/>
        <v>0</v>
      </c>
      <c r="Z414" s="1012"/>
      <c r="AA414" s="1013"/>
      <c r="AB414" s="1014"/>
      <c r="AC414" s="1017"/>
      <c r="AD414" s="1017"/>
      <c r="AE414" s="1018"/>
      <c r="AF414" s="1022"/>
      <c r="AG414" s="1023"/>
      <c r="AH414" s="1024"/>
      <c r="AI414" s="1012"/>
      <c r="AJ414" s="1013"/>
      <c r="AK414" s="1014"/>
      <c r="AL414" s="1017"/>
      <c r="AM414" s="1017"/>
      <c r="AN414" s="1018"/>
      <c r="AO414" s="1022"/>
      <c r="AP414" s="1023"/>
      <c r="AQ414" s="1024"/>
      <c r="AR414" s="1012"/>
      <c r="AS414" s="1013"/>
      <c r="AT414" s="1014"/>
      <c r="AU414" s="1017"/>
      <c r="AV414" s="1017"/>
      <c r="AW414" s="1018"/>
      <c r="AX414" s="1022"/>
      <c r="AY414" s="1023"/>
      <c r="AZ414" s="1024"/>
      <c r="BA414" s="1012"/>
      <c r="BB414" s="1013"/>
      <c r="BC414" s="1014"/>
      <c r="BD414" s="1017"/>
      <c r="BE414" s="1017"/>
      <c r="BF414" s="1018"/>
      <c r="BG414" s="1022"/>
      <c r="BH414" s="1023"/>
      <c r="BI414" s="1024"/>
      <c r="BJ414" s="1012"/>
      <c r="BK414" s="1013"/>
      <c r="BL414" s="1014"/>
      <c r="BM414" s="1017"/>
      <c r="BN414" s="1017"/>
      <c r="BO414" s="1018"/>
      <c r="BP414" s="1022"/>
      <c r="BQ414" s="1023"/>
      <c r="BR414" s="1024"/>
      <c r="BS414" s="1012"/>
      <c r="BT414" s="1013"/>
      <c r="BU414" s="1014"/>
      <c r="BV414" s="1017"/>
      <c r="BW414" s="1017"/>
      <c r="BX414" s="1018"/>
      <c r="BY414" s="1022"/>
      <c r="BZ414" s="1023"/>
      <c r="CA414" s="1024"/>
      <c r="CB414" s="1012"/>
      <c r="CC414" s="1013"/>
      <c r="CD414" s="1014"/>
      <c r="CE414" s="1017"/>
      <c r="CF414" s="1017"/>
      <c r="CG414" s="1018"/>
      <c r="CH414" s="1022"/>
      <c r="CI414" s="1023"/>
      <c r="CJ414" s="1024"/>
      <c r="CK414" s="1012"/>
      <c r="CL414" s="1013"/>
      <c r="CM414" s="1014"/>
      <c r="CN414" s="1017"/>
      <c r="CO414" s="1017"/>
      <c r="CP414" s="1018"/>
      <c r="CQ414" s="1022"/>
      <c r="CR414" s="1023"/>
      <c r="CS414" s="1024"/>
      <c r="CT414" s="139"/>
      <c r="CU414" s="215" t="s">
        <v>279</v>
      </c>
      <c r="CV414" s="216" t="s">
        <v>280</v>
      </c>
      <c r="CW414" s="139"/>
      <c r="CX414" s="1059"/>
      <c r="CY414" s="1056"/>
    </row>
    <row r="415" spans="1:103" ht="15.75" customHeight="1">
      <c r="A415" s="138"/>
      <c r="B415" s="149">
        <v>39</v>
      </c>
      <c r="C415" s="150" t="s">
        <v>320</v>
      </c>
      <c r="D415" s="151" t="s">
        <v>283</v>
      </c>
      <c r="E415" s="152" t="s">
        <v>284</v>
      </c>
      <c r="F415" s="153">
        <f>SUM(F416:F425)</f>
        <v>0</v>
      </c>
      <c r="G415" s="154" t="s">
        <v>285</v>
      </c>
      <c r="H415" s="152" t="s">
        <v>283</v>
      </c>
      <c r="I415" s="152" t="s">
        <v>284</v>
      </c>
      <c r="J415" s="153">
        <f>SUM(J416:J425)</f>
        <v>354000</v>
      </c>
      <c r="K415" s="151" t="s">
        <v>283</v>
      </c>
      <c r="L415" s="787" t="s">
        <v>284</v>
      </c>
      <c r="M415" s="153">
        <f>SUM(M416:M425)</f>
        <v>313218.24324324325</v>
      </c>
      <c r="N415" s="151" t="s">
        <v>283</v>
      </c>
      <c r="O415" s="152" t="s">
        <v>284</v>
      </c>
      <c r="P415" s="153">
        <f>SUM(P416:P425)</f>
        <v>0</v>
      </c>
      <c r="Q415" s="787" t="s">
        <v>283</v>
      </c>
      <c r="R415" s="787" t="s">
        <v>284</v>
      </c>
      <c r="S415" s="153">
        <f>SUM(S416:S425)</f>
        <v>59000</v>
      </c>
      <c r="T415" s="204" t="s">
        <v>283</v>
      </c>
      <c r="U415" s="205" t="s">
        <v>284</v>
      </c>
      <c r="V415" s="153">
        <f>SUM(V416:V425)</f>
        <v>52203.040540540547</v>
      </c>
      <c r="W415" s="593">
        <f t="shared" si="2452"/>
        <v>0</v>
      </c>
      <c r="X415" s="593">
        <f t="shared" si="2453"/>
        <v>0</v>
      </c>
      <c r="Y415" s="593">
        <f t="shared" si="2454"/>
        <v>-6796.9594594594528</v>
      </c>
      <c r="Z415" s="151" t="s">
        <v>283</v>
      </c>
      <c r="AA415" s="152" t="s">
        <v>284</v>
      </c>
      <c r="AB415" s="153">
        <f>SUM(AB416:AB425)</f>
        <v>0</v>
      </c>
      <c r="AC415" s="152" t="s">
        <v>283</v>
      </c>
      <c r="AD415" s="152" t="s">
        <v>284</v>
      </c>
      <c r="AE415" s="153">
        <f>SUM(AE416:AE425)</f>
        <v>59000</v>
      </c>
      <c r="AF415" s="204" t="s">
        <v>283</v>
      </c>
      <c r="AG415" s="205" t="s">
        <v>284</v>
      </c>
      <c r="AH415" s="153">
        <f>SUM(AH416:AH425)</f>
        <v>52203.040540540547</v>
      </c>
      <c r="AI415" s="151" t="s">
        <v>283</v>
      </c>
      <c r="AJ415" s="152" t="s">
        <v>284</v>
      </c>
      <c r="AK415" s="153">
        <f>SUM(AK416:AK425)</f>
        <v>0</v>
      </c>
      <c r="AL415" s="152" t="s">
        <v>283</v>
      </c>
      <c r="AM415" s="152" t="s">
        <v>284</v>
      </c>
      <c r="AN415" s="153">
        <f>SUM(AN416:AN425)</f>
        <v>59000</v>
      </c>
      <c r="AO415" s="204" t="s">
        <v>283</v>
      </c>
      <c r="AP415" s="205" t="s">
        <v>284</v>
      </c>
      <c r="AQ415" s="153">
        <f>SUM(AQ416:AQ425)</f>
        <v>52203.040540540547</v>
      </c>
      <c r="AR415" s="151" t="s">
        <v>283</v>
      </c>
      <c r="AS415" s="152" t="s">
        <v>284</v>
      </c>
      <c r="AT415" s="153">
        <f>SUM(AT416:AT425)</f>
        <v>0</v>
      </c>
      <c r="AU415" s="152" t="s">
        <v>283</v>
      </c>
      <c r="AV415" s="152" t="s">
        <v>284</v>
      </c>
      <c r="AW415" s="153">
        <f>SUM(AW416:AW425)</f>
        <v>59000</v>
      </c>
      <c r="AX415" s="204" t="s">
        <v>283</v>
      </c>
      <c r="AY415" s="205" t="s">
        <v>284</v>
      </c>
      <c r="AZ415" s="153">
        <f>SUM(AZ416:AZ425)</f>
        <v>52203.040540540547</v>
      </c>
      <c r="BA415" s="151" t="s">
        <v>283</v>
      </c>
      <c r="BB415" s="152" t="s">
        <v>284</v>
      </c>
      <c r="BC415" s="153">
        <f>SUM(BC416:BC425)</f>
        <v>0</v>
      </c>
      <c r="BD415" s="152" t="s">
        <v>283</v>
      </c>
      <c r="BE415" s="152" t="s">
        <v>284</v>
      </c>
      <c r="BF415" s="153">
        <f>SUM(BF416:BF425)</f>
        <v>59000</v>
      </c>
      <c r="BG415" s="204" t="s">
        <v>283</v>
      </c>
      <c r="BH415" s="205" t="s">
        <v>284</v>
      </c>
      <c r="BI415" s="153">
        <f>SUM(BI416:BI425)</f>
        <v>52203.040540540547</v>
      </c>
      <c r="BJ415" s="151" t="s">
        <v>283</v>
      </c>
      <c r="BK415" s="152" t="s">
        <v>284</v>
      </c>
      <c r="BL415" s="153">
        <f>SUM(BL416:BL425)</f>
        <v>0</v>
      </c>
      <c r="BM415" s="152" t="s">
        <v>283</v>
      </c>
      <c r="BN415" s="152" t="s">
        <v>284</v>
      </c>
      <c r="BO415" s="153">
        <f>SUM(BO416:BO425)</f>
        <v>59000</v>
      </c>
      <c r="BP415" s="204" t="s">
        <v>283</v>
      </c>
      <c r="BQ415" s="205" t="s">
        <v>284</v>
      </c>
      <c r="BR415" s="153">
        <f>SUM(BR416:BR425)</f>
        <v>52203.040540540547</v>
      </c>
      <c r="BS415" s="151" t="s">
        <v>283</v>
      </c>
      <c r="BT415" s="152" t="s">
        <v>284</v>
      </c>
      <c r="BU415" s="153">
        <f>SUM(BU416:BU425)</f>
        <v>0</v>
      </c>
      <c r="BV415" s="152" t="s">
        <v>283</v>
      </c>
      <c r="BW415" s="152" t="s">
        <v>284</v>
      </c>
      <c r="BX415" s="153">
        <f>SUM(BX416:BX425)</f>
        <v>0</v>
      </c>
      <c r="BY415" s="204" t="s">
        <v>283</v>
      </c>
      <c r="BZ415" s="205" t="s">
        <v>284</v>
      </c>
      <c r="CA415" s="153">
        <f>SUM(CA416:CA425)</f>
        <v>0</v>
      </c>
      <c r="CB415" s="151" t="s">
        <v>283</v>
      </c>
      <c r="CC415" s="152" t="s">
        <v>284</v>
      </c>
      <c r="CD415" s="153">
        <f>SUM(CD416:CD425)</f>
        <v>0</v>
      </c>
      <c r="CE415" s="152" t="s">
        <v>283</v>
      </c>
      <c r="CF415" s="152" t="s">
        <v>284</v>
      </c>
      <c r="CG415" s="153">
        <f>SUM(CG416:CG425)</f>
        <v>0</v>
      </c>
      <c r="CH415" s="204" t="s">
        <v>283</v>
      </c>
      <c r="CI415" s="205" t="s">
        <v>284</v>
      </c>
      <c r="CJ415" s="153">
        <f>SUM(CJ416:CJ425)</f>
        <v>0</v>
      </c>
      <c r="CK415" s="151" t="s">
        <v>283</v>
      </c>
      <c r="CL415" s="152" t="s">
        <v>284</v>
      </c>
      <c r="CM415" s="153">
        <f>SUM(CM416:CM425)</f>
        <v>0</v>
      </c>
      <c r="CN415" s="152" t="s">
        <v>283</v>
      </c>
      <c r="CO415" s="152" t="s">
        <v>284</v>
      </c>
      <c r="CP415" s="153">
        <f>SUM(CP416:CP425)</f>
        <v>0</v>
      </c>
      <c r="CQ415" s="204" t="s">
        <v>283</v>
      </c>
      <c r="CR415" s="205" t="s">
        <v>284</v>
      </c>
      <c r="CS415" s="153">
        <f>SUM(CS416:CS425)</f>
        <v>0</v>
      </c>
      <c r="CT415" s="196"/>
      <c r="CU415" s="221"/>
      <c r="CV415" s="243"/>
      <c r="CW415" s="196"/>
      <c r="CX415" s="244"/>
      <c r="CY415" s="245"/>
    </row>
    <row r="416" spans="1:103" ht="15.75" customHeight="1">
      <c r="A416" s="185"/>
      <c r="B416" s="156"/>
      <c r="C416" s="297" t="s">
        <v>728</v>
      </c>
      <c r="D416" s="158">
        <f t="shared" ref="D416:D425" si="2455">N416+Z416+AI416+AR416+BS416</f>
        <v>0</v>
      </c>
      <c r="E416" s="159">
        <f>IFERROR(F416/D416,)</f>
        <v>0</v>
      </c>
      <c r="F416" s="160">
        <f>P416+AB416+AK416+AT416+BU416</f>
        <v>0</v>
      </c>
      <c r="G416" s="179"/>
      <c r="H416" s="159">
        <f t="shared" ref="H416:H418" si="2456">Q416+AC416+AL416+AU416+BD416+BM416</f>
        <v>12</v>
      </c>
      <c r="I416" s="159">
        <f>IFERROR(J416/H416,)</f>
        <v>12000</v>
      </c>
      <c r="J416" s="160">
        <f t="shared" ref="J416:J418" si="2457">S416+AE416+AN416+AW416+BF416+BO416</f>
        <v>144000</v>
      </c>
      <c r="K416" s="158">
        <f t="shared" ref="K416:K418" si="2458">T416+AF416+AO416+AX416+BG416+BP416+BY416+CH416+CQ416</f>
        <v>12</v>
      </c>
      <c r="L416" s="822">
        <f>IFERROR(M416/K416,)</f>
        <v>10617.567567567568</v>
      </c>
      <c r="M416" s="160">
        <f t="shared" ref="M416:M418" si="2459">V416+AH416+AQ416+AZ416+BI416+BR416</f>
        <v>127410.81081081081</v>
      </c>
      <c r="N416" s="159">
        <v>0</v>
      </c>
      <c r="O416" s="159">
        <v>0</v>
      </c>
      <c r="P416" s="160">
        <f t="shared" ref="P416:P425" si="2460">N416*O416</f>
        <v>0</v>
      </c>
      <c r="Q416" s="291">
        <v>2</v>
      </c>
      <c r="R416" s="291">
        <v>12000</v>
      </c>
      <c r="S416" s="160">
        <f t="shared" ref="S416" si="2461">Q416*R416</f>
        <v>24000</v>
      </c>
      <c r="T416" s="159">
        <f t="shared" ref="T416:T418" si="2462">Q416</f>
        <v>2</v>
      </c>
      <c r="U416" s="610">
        <f>(10800*14550)/14800</f>
        <v>10617.567567567568</v>
      </c>
      <c r="V416" s="160">
        <f t="shared" ref="V416:V425" si="2463">T416*U416</f>
        <v>21235.135135135137</v>
      </c>
      <c r="W416" s="593">
        <f t="shared" si="2452"/>
        <v>0</v>
      </c>
      <c r="X416" s="593">
        <f t="shared" si="2453"/>
        <v>-1382.4324324324316</v>
      </c>
      <c r="Y416" s="593">
        <f t="shared" si="2454"/>
        <v>-2764.8648648648632</v>
      </c>
      <c r="Z416" s="159">
        <v>0</v>
      </c>
      <c r="AA416" s="159">
        <v>0</v>
      </c>
      <c r="AB416" s="160">
        <f t="shared" ref="AB416:AB425" si="2464">Z416*AA416</f>
        <v>0</v>
      </c>
      <c r="AC416" s="159">
        <f>Q416</f>
        <v>2</v>
      </c>
      <c r="AD416" s="159">
        <f>R416</f>
        <v>12000</v>
      </c>
      <c r="AE416" s="160">
        <f t="shared" ref="AE416:AE425" si="2465">AC416*AD416</f>
        <v>24000</v>
      </c>
      <c r="AF416" s="159">
        <f t="shared" ref="AF416:AF418" si="2466">AC416</f>
        <v>2</v>
      </c>
      <c r="AG416" s="159">
        <f t="shared" ref="AG416:AG425" si="2467">U416</f>
        <v>10617.567567567568</v>
      </c>
      <c r="AH416" s="160">
        <f t="shared" ref="AH416:AH425" si="2468">AF416*AG416</f>
        <v>21235.135135135137</v>
      </c>
      <c r="AI416" s="159">
        <v>0</v>
      </c>
      <c r="AJ416" s="159">
        <v>0</v>
      </c>
      <c r="AK416" s="160">
        <f t="shared" ref="AK416:AK425" si="2469">AI416*AJ416</f>
        <v>0</v>
      </c>
      <c r="AL416" s="159">
        <f>Q416</f>
        <v>2</v>
      </c>
      <c r="AM416" s="159">
        <f>R416</f>
        <v>12000</v>
      </c>
      <c r="AN416" s="160">
        <f t="shared" ref="AN416:AN425" si="2470">AL416*AM416</f>
        <v>24000</v>
      </c>
      <c r="AO416" s="159">
        <f t="shared" ref="AO416:AO418" si="2471">AL416</f>
        <v>2</v>
      </c>
      <c r="AP416" s="159">
        <f t="shared" ref="AP416:AP425" si="2472">AG416</f>
        <v>10617.567567567568</v>
      </c>
      <c r="AQ416" s="160">
        <f t="shared" ref="AQ416:AQ425" si="2473">AO416*AP416</f>
        <v>21235.135135135137</v>
      </c>
      <c r="AR416" s="159">
        <v>0</v>
      </c>
      <c r="AS416" s="159">
        <v>0</v>
      </c>
      <c r="AT416" s="160">
        <f t="shared" ref="AT416:AT425" si="2474">AR416*AS416</f>
        <v>0</v>
      </c>
      <c r="AU416" s="159">
        <f t="shared" ref="AU416:AU418" si="2475">AL416</f>
        <v>2</v>
      </c>
      <c r="AV416" s="159">
        <f t="shared" ref="AV416:AV418" si="2476">AM416</f>
        <v>12000</v>
      </c>
      <c r="AW416" s="160">
        <f t="shared" ref="AW416:AW425" si="2477">AU416*AV416</f>
        <v>24000</v>
      </c>
      <c r="AX416" s="159">
        <f t="shared" ref="AX416:AX418" si="2478">AO416</f>
        <v>2</v>
      </c>
      <c r="AY416" s="159">
        <f t="shared" ref="AY416:AY418" si="2479">AP416</f>
        <v>10617.567567567568</v>
      </c>
      <c r="AZ416" s="160">
        <f t="shared" ref="AZ416:AZ425" si="2480">AX416*AY416</f>
        <v>21235.135135135137</v>
      </c>
      <c r="BA416" s="159">
        <v>0</v>
      </c>
      <c r="BB416" s="159">
        <v>0</v>
      </c>
      <c r="BC416" s="160">
        <f t="shared" ref="BC416:BC425" si="2481">BA416*BB416</f>
        <v>0</v>
      </c>
      <c r="BD416" s="159">
        <v>2</v>
      </c>
      <c r="BE416" s="159">
        <v>12000</v>
      </c>
      <c r="BF416" s="160">
        <f t="shared" ref="BF416:BF425" si="2482">BD416*BE416</f>
        <v>24000</v>
      </c>
      <c r="BG416" s="159">
        <f t="shared" ref="BG416:BG418" si="2483">BD416</f>
        <v>2</v>
      </c>
      <c r="BH416" s="159">
        <f>AY416</f>
        <v>10617.567567567568</v>
      </c>
      <c r="BI416" s="160">
        <f t="shared" ref="BI416:BI425" si="2484">BG416*BH416</f>
        <v>21235.135135135137</v>
      </c>
      <c r="BJ416" s="159">
        <v>0</v>
      </c>
      <c r="BK416" s="159">
        <v>0</v>
      </c>
      <c r="BL416" s="160">
        <f t="shared" ref="BL416:BL425" si="2485">BJ416*BK416</f>
        <v>0</v>
      </c>
      <c r="BM416" s="159">
        <v>2</v>
      </c>
      <c r="BN416" s="159">
        <v>12000</v>
      </c>
      <c r="BO416" s="160">
        <f t="shared" ref="BO416" si="2486">BM416*BN416</f>
        <v>24000</v>
      </c>
      <c r="BP416" s="159">
        <f t="shared" ref="BP416:BP418" si="2487">BG416</f>
        <v>2</v>
      </c>
      <c r="BQ416" s="159">
        <f t="shared" ref="BQ416:BQ418" si="2488">BH416</f>
        <v>10617.567567567568</v>
      </c>
      <c r="BR416" s="160">
        <f t="shared" ref="BR416:BR425" si="2489">BP416*BQ416</f>
        <v>21235.135135135137</v>
      </c>
      <c r="BS416" s="159">
        <v>0</v>
      </c>
      <c r="BT416" s="159">
        <v>0</v>
      </c>
      <c r="BU416" s="160">
        <f t="shared" ref="BU416:BU425" si="2490">BS416*BT416</f>
        <v>0</v>
      </c>
      <c r="BV416" s="159">
        <v>0</v>
      </c>
      <c r="BW416" s="159">
        <v>0</v>
      </c>
      <c r="BX416" s="160">
        <f t="shared" ref="BX416:BX425" si="2491">BV416*BW416</f>
        <v>0</v>
      </c>
      <c r="BY416" s="159">
        <f>BV416</f>
        <v>0</v>
      </c>
      <c r="BZ416" s="159">
        <f t="shared" ref="BZ416:BZ425" si="2492">BW416</f>
        <v>0</v>
      </c>
      <c r="CA416" s="160">
        <f t="shared" ref="CA416:CA425" si="2493">BY416*BZ416</f>
        <v>0</v>
      </c>
      <c r="CB416" s="159">
        <v>0</v>
      </c>
      <c r="CC416" s="159">
        <v>0</v>
      </c>
      <c r="CD416" s="160">
        <f t="shared" ref="CD416:CD425" si="2494">CB416*CC416</f>
        <v>0</v>
      </c>
      <c r="CE416" s="159">
        <f>BV416</f>
        <v>0</v>
      </c>
      <c r="CF416" s="159">
        <f>BW416</f>
        <v>0</v>
      </c>
      <c r="CG416" s="160">
        <f t="shared" ref="CG416:CG425" si="2495">CE416*CF416</f>
        <v>0</v>
      </c>
      <c r="CH416" s="159">
        <f>CE416</f>
        <v>0</v>
      </c>
      <c r="CI416" s="159">
        <f t="shared" ref="CI416:CI425" si="2496">CF416</f>
        <v>0</v>
      </c>
      <c r="CJ416" s="160">
        <f t="shared" ref="CJ416:CJ425" si="2497">CH416*CI416</f>
        <v>0</v>
      </c>
      <c r="CK416" s="159">
        <v>0</v>
      </c>
      <c r="CL416" s="159">
        <v>0</v>
      </c>
      <c r="CM416" s="160">
        <f t="shared" ref="CM416:CM425" si="2498">CK416*CL416</f>
        <v>0</v>
      </c>
      <c r="CN416" s="159">
        <f>BV416</f>
        <v>0</v>
      </c>
      <c r="CO416" s="159">
        <f>BW416</f>
        <v>0</v>
      </c>
      <c r="CP416" s="160">
        <f t="shared" ref="CP416:CP425" si="2499">CN416*CO416</f>
        <v>0</v>
      </c>
      <c r="CQ416" s="159">
        <f>CN416</f>
        <v>0</v>
      </c>
      <c r="CR416" s="159">
        <f t="shared" ref="CR416:CR425" si="2500">CO416</f>
        <v>0</v>
      </c>
      <c r="CS416" s="160">
        <f t="shared" ref="CS416:CS425" si="2501">CQ416*CR416</f>
        <v>0</v>
      </c>
      <c r="CT416" s="230"/>
      <c r="CU416" s="226">
        <f>K416-H416</f>
        <v>0</v>
      </c>
      <c r="CV416" s="227">
        <f t="shared" ref="CV416:CV425" si="2502">L416-I416</f>
        <v>-1382.4324324324316</v>
      </c>
      <c r="CW416" s="225"/>
      <c r="CX416" s="228"/>
      <c r="CY416" s="229"/>
    </row>
    <row r="417" spans="1:103" ht="15.75" hidden="1" customHeight="1">
      <c r="A417" s="185"/>
      <c r="B417" s="156"/>
      <c r="C417" s="297" t="s">
        <v>729</v>
      </c>
      <c r="D417" s="158">
        <f t="shared" si="2455"/>
        <v>0</v>
      </c>
      <c r="E417" s="159">
        <f t="shared" ref="E417:E425" si="2503">IFERROR(F417/D417,)</f>
        <v>0</v>
      </c>
      <c r="F417" s="160">
        <f t="shared" ref="F417:F425" si="2504">P417+AB417+AK417+AT417+BU417</f>
        <v>0</v>
      </c>
      <c r="G417" s="161"/>
      <c r="H417" s="159">
        <f t="shared" si="2456"/>
        <v>0</v>
      </c>
      <c r="I417" s="159">
        <f t="shared" ref="I417:I425" si="2505">IFERROR(J417/H417,)</f>
        <v>0</v>
      </c>
      <c r="J417" s="160">
        <f t="shared" si="2457"/>
        <v>0</v>
      </c>
      <c r="K417" s="158">
        <f t="shared" si="2458"/>
        <v>0</v>
      </c>
      <c r="L417" s="291">
        <f t="shared" ref="L417:L425" si="2506">IFERROR(M417/K417,)</f>
        <v>0</v>
      </c>
      <c r="M417" s="160">
        <f t="shared" si="2459"/>
        <v>0</v>
      </c>
      <c r="N417" s="159"/>
      <c r="O417" s="159"/>
      <c r="P417" s="160">
        <f t="shared" si="2460"/>
        <v>0</v>
      </c>
      <c r="Q417" s="291">
        <v>0</v>
      </c>
      <c r="R417" s="291">
        <v>0</v>
      </c>
      <c r="S417" s="160"/>
      <c r="T417" s="159">
        <f t="shared" si="2462"/>
        <v>0</v>
      </c>
      <c r="U417" s="610">
        <f t="shared" ref="U417" si="2507">R417</f>
        <v>0</v>
      </c>
      <c r="V417" s="160">
        <f t="shared" si="2463"/>
        <v>0</v>
      </c>
      <c r="W417" s="593">
        <f t="shared" si="2452"/>
        <v>0</v>
      </c>
      <c r="X417" s="593">
        <f t="shared" si="2453"/>
        <v>0</v>
      </c>
      <c r="Y417" s="593">
        <f t="shared" si="2454"/>
        <v>0</v>
      </c>
      <c r="Z417" s="159">
        <v>0</v>
      </c>
      <c r="AA417" s="159">
        <v>0</v>
      </c>
      <c r="AB417" s="160">
        <f t="shared" si="2464"/>
        <v>0</v>
      </c>
      <c r="AC417" s="159">
        <f t="shared" ref="AC417:AC418" si="2508">Q417</f>
        <v>0</v>
      </c>
      <c r="AD417" s="159">
        <f t="shared" ref="AD417:AD418" si="2509">R417</f>
        <v>0</v>
      </c>
      <c r="AE417" s="160">
        <f t="shared" si="2465"/>
        <v>0</v>
      </c>
      <c r="AF417" s="159">
        <f t="shared" si="2466"/>
        <v>0</v>
      </c>
      <c r="AG417" s="159">
        <f t="shared" si="2467"/>
        <v>0</v>
      </c>
      <c r="AH417" s="160">
        <f t="shared" si="2468"/>
        <v>0</v>
      </c>
      <c r="AI417" s="159">
        <v>0</v>
      </c>
      <c r="AJ417" s="159">
        <v>0</v>
      </c>
      <c r="AK417" s="160">
        <f t="shared" si="2469"/>
        <v>0</v>
      </c>
      <c r="AL417" s="159">
        <f t="shared" ref="AL417:AL418" si="2510">Q417</f>
        <v>0</v>
      </c>
      <c r="AM417" s="159">
        <f t="shared" ref="AM417:AM418" si="2511">R417</f>
        <v>0</v>
      </c>
      <c r="AN417" s="160">
        <f t="shared" si="2470"/>
        <v>0</v>
      </c>
      <c r="AO417" s="159">
        <f t="shared" si="2471"/>
        <v>0</v>
      </c>
      <c r="AP417" s="159">
        <f t="shared" si="2472"/>
        <v>0</v>
      </c>
      <c r="AQ417" s="160">
        <f t="shared" si="2473"/>
        <v>0</v>
      </c>
      <c r="AR417" s="159">
        <v>0</v>
      </c>
      <c r="AS417" s="159">
        <v>0</v>
      </c>
      <c r="AT417" s="160">
        <f t="shared" si="2474"/>
        <v>0</v>
      </c>
      <c r="AU417" s="159">
        <f t="shared" si="2475"/>
        <v>0</v>
      </c>
      <c r="AV417" s="159">
        <f t="shared" si="2476"/>
        <v>0</v>
      </c>
      <c r="AW417" s="160">
        <f t="shared" si="2477"/>
        <v>0</v>
      </c>
      <c r="AX417" s="159">
        <f t="shared" si="2478"/>
        <v>0</v>
      </c>
      <c r="AY417" s="159">
        <f t="shared" si="2479"/>
        <v>0</v>
      </c>
      <c r="AZ417" s="160">
        <f t="shared" si="2480"/>
        <v>0</v>
      </c>
      <c r="BA417" s="159">
        <v>0</v>
      </c>
      <c r="BB417" s="159">
        <v>0</v>
      </c>
      <c r="BC417" s="160">
        <f t="shared" si="2481"/>
        <v>0</v>
      </c>
      <c r="BD417" s="159">
        <v>0</v>
      </c>
      <c r="BE417" s="159">
        <v>0</v>
      </c>
      <c r="BF417" s="160"/>
      <c r="BG417" s="159">
        <f t="shared" si="2483"/>
        <v>0</v>
      </c>
      <c r="BH417" s="159">
        <f t="shared" ref="BH417" si="2512">BE417</f>
        <v>0</v>
      </c>
      <c r="BI417" s="160">
        <f t="shared" si="2484"/>
        <v>0</v>
      </c>
      <c r="BJ417" s="159">
        <v>0</v>
      </c>
      <c r="BK417" s="159">
        <v>0</v>
      </c>
      <c r="BL417" s="160">
        <f t="shared" si="2485"/>
        <v>0</v>
      </c>
      <c r="BM417" s="159">
        <v>0</v>
      </c>
      <c r="BN417" s="159">
        <v>0</v>
      </c>
      <c r="BO417" s="160"/>
      <c r="BP417" s="159">
        <f t="shared" si="2487"/>
        <v>0</v>
      </c>
      <c r="BQ417" s="159">
        <f t="shared" si="2488"/>
        <v>0</v>
      </c>
      <c r="BR417" s="160">
        <f t="shared" si="2489"/>
        <v>0</v>
      </c>
      <c r="BS417" s="159">
        <v>0</v>
      </c>
      <c r="BT417" s="159">
        <v>0</v>
      </c>
      <c r="BU417" s="160">
        <f t="shared" si="2490"/>
        <v>0</v>
      </c>
      <c r="BV417" s="159">
        <v>0</v>
      </c>
      <c r="BW417" s="159">
        <v>0</v>
      </c>
      <c r="BX417" s="160">
        <f t="shared" si="2491"/>
        <v>0</v>
      </c>
      <c r="BY417" s="159">
        <f t="shared" ref="BY417:BY425" si="2513">BV417</f>
        <v>0</v>
      </c>
      <c r="BZ417" s="159">
        <f t="shared" si="2492"/>
        <v>0</v>
      </c>
      <c r="CA417" s="160">
        <f t="shared" si="2493"/>
        <v>0</v>
      </c>
      <c r="CB417" s="159">
        <v>0</v>
      </c>
      <c r="CC417" s="159">
        <v>0</v>
      </c>
      <c r="CD417" s="160">
        <f t="shared" si="2494"/>
        <v>0</v>
      </c>
      <c r="CE417" s="159">
        <f t="shared" ref="CE417:CE418" si="2514">BV417</f>
        <v>0</v>
      </c>
      <c r="CF417" s="159">
        <f t="shared" ref="CF417:CF418" si="2515">BW417</f>
        <v>0</v>
      </c>
      <c r="CG417" s="160">
        <f t="shared" si="2495"/>
        <v>0</v>
      </c>
      <c r="CH417" s="159">
        <f t="shared" ref="CH417:CH425" si="2516">CE417</f>
        <v>0</v>
      </c>
      <c r="CI417" s="159">
        <f t="shared" si="2496"/>
        <v>0</v>
      </c>
      <c r="CJ417" s="160">
        <f t="shared" si="2497"/>
        <v>0</v>
      </c>
      <c r="CK417" s="159">
        <v>0</v>
      </c>
      <c r="CL417" s="159">
        <v>0</v>
      </c>
      <c r="CM417" s="160">
        <f t="shared" si="2498"/>
        <v>0</v>
      </c>
      <c r="CN417" s="159">
        <f t="shared" ref="CN417:CN418" si="2517">BV417</f>
        <v>0</v>
      </c>
      <c r="CO417" s="159">
        <f t="shared" ref="CO417:CO418" si="2518">BW417</f>
        <v>0</v>
      </c>
      <c r="CP417" s="160">
        <f t="shared" si="2499"/>
        <v>0</v>
      </c>
      <c r="CQ417" s="159">
        <f t="shared" ref="CQ417:CQ425" si="2519">CN417</f>
        <v>0</v>
      </c>
      <c r="CR417" s="159">
        <f t="shared" si="2500"/>
        <v>0</v>
      </c>
      <c r="CS417" s="160">
        <f t="shared" si="2501"/>
        <v>0</v>
      </c>
      <c r="CT417" s="230"/>
      <c r="CU417" s="226">
        <f t="shared" ref="CU417:CU425" si="2520">K417-H417</f>
        <v>0</v>
      </c>
      <c r="CV417" s="227">
        <f t="shared" si="2502"/>
        <v>0</v>
      </c>
      <c r="CW417" s="225"/>
      <c r="CX417" s="228"/>
      <c r="CY417" s="229"/>
    </row>
    <row r="418" spans="1:103" ht="15.75" customHeight="1">
      <c r="A418" s="185"/>
      <c r="B418" s="156"/>
      <c r="C418" s="297" t="s">
        <v>730</v>
      </c>
      <c r="D418" s="158">
        <f t="shared" si="2455"/>
        <v>0</v>
      </c>
      <c r="E418" s="159">
        <f t="shared" si="2503"/>
        <v>0</v>
      </c>
      <c r="F418" s="160">
        <f t="shared" si="2504"/>
        <v>0</v>
      </c>
      <c r="G418" s="161"/>
      <c r="H418" s="159">
        <f t="shared" si="2456"/>
        <v>6</v>
      </c>
      <c r="I418" s="159">
        <f t="shared" si="2505"/>
        <v>35000</v>
      </c>
      <c r="J418" s="160">
        <f t="shared" si="2457"/>
        <v>210000</v>
      </c>
      <c r="K418" s="158">
        <f t="shared" si="2458"/>
        <v>6</v>
      </c>
      <c r="L418" s="822">
        <f t="shared" si="2506"/>
        <v>30967.90540540541</v>
      </c>
      <c r="M418" s="160">
        <f t="shared" si="2459"/>
        <v>185807.43243243246</v>
      </c>
      <c r="N418" s="159"/>
      <c r="O418" s="159"/>
      <c r="P418" s="160">
        <f t="shared" si="2460"/>
        <v>0</v>
      </c>
      <c r="Q418" s="291">
        <v>1</v>
      </c>
      <c r="R418" s="291">
        <v>35000</v>
      </c>
      <c r="S418" s="160">
        <f t="shared" ref="S418:S425" si="2521">Q418*R418</f>
        <v>35000</v>
      </c>
      <c r="T418" s="159">
        <f t="shared" si="2462"/>
        <v>1</v>
      </c>
      <c r="U418" s="610">
        <f>(31500*14550)/14800</f>
        <v>30967.905405405407</v>
      </c>
      <c r="V418" s="160">
        <f t="shared" si="2463"/>
        <v>30967.905405405407</v>
      </c>
      <c r="W418" s="593">
        <f t="shared" si="2452"/>
        <v>0</v>
      </c>
      <c r="X418" s="593">
        <f t="shared" si="2453"/>
        <v>-4032.0945945945932</v>
      </c>
      <c r="Y418" s="593">
        <f t="shared" si="2454"/>
        <v>-4032.0945945945932</v>
      </c>
      <c r="Z418" s="159">
        <v>0</v>
      </c>
      <c r="AA418" s="159">
        <v>0</v>
      </c>
      <c r="AB418" s="160">
        <f t="shared" si="2464"/>
        <v>0</v>
      </c>
      <c r="AC418" s="159">
        <f t="shared" si="2508"/>
        <v>1</v>
      </c>
      <c r="AD418" s="159">
        <f t="shared" si="2509"/>
        <v>35000</v>
      </c>
      <c r="AE418" s="160">
        <f t="shared" si="2465"/>
        <v>35000</v>
      </c>
      <c r="AF418" s="159">
        <f t="shared" si="2466"/>
        <v>1</v>
      </c>
      <c r="AG418" s="159">
        <f t="shared" si="2467"/>
        <v>30967.905405405407</v>
      </c>
      <c r="AH418" s="160">
        <f t="shared" si="2468"/>
        <v>30967.905405405407</v>
      </c>
      <c r="AI418" s="159">
        <v>0</v>
      </c>
      <c r="AJ418" s="159">
        <v>0</v>
      </c>
      <c r="AK418" s="160">
        <f t="shared" si="2469"/>
        <v>0</v>
      </c>
      <c r="AL418" s="159">
        <f t="shared" si="2510"/>
        <v>1</v>
      </c>
      <c r="AM418" s="159">
        <f t="shared" si="2511"/>
        <v>35000</v>
      </c>
      <c r="AN418" s="160">
        <f t="shared" si="2470"/>
        <v>35000</v>
      </c>
      <c r="AO418" s="159">
        <f t="shared" si="2471"/>
        <v>1</v>
      </c>
      <c r="AP418" s="159">
        <f t="shared" si="2472"/>
        <v>30967.905405405407</v>
      </c>
      <c r="AQ418" s="160">
        <f t="shared" si="2473"/>
        <v>30967.905405405407</v>
      </c>
      <c r="AR418" s="159">
        <v>0</v>
      </c>
      <c r="AS418" s="159">
        <v>0</v>
      </c>
      <c r="AT418" s="160">
        <f t="shared" si="2474"/>
        <v>0</v>
      </c>
      <c r="AU418" s="159">
        <f t="shared" si="2475"/>
        <v>1</v>
      </c>
      <c r="AV418" s="159">
        <f t="shared" si="2476"/>
        <v>35000</v>
      </c>
      <c r="AW418" s="160">
        <f t="shared" si="2477"/>
        <v>35000</v>
      </c>
      <c r="AX418" s="159">
        <f t="shared" si="2478"/>
        <v>1</v>
      </c>
      <c r="AY418" s="159">
        <f t="shared" si="2479"/>
        <v>30967.905405405407</v>
      </c>
      <c r="AZ418" s="160">
        <f t="shared" si="2480"/>
        <v>30967.905405405407</v>
      </c>
      <c r="BA418" s="159">
        <v>0</v>
      </c>
      <c r="BB418" s="159">
        <v>0</v>
      </c>
      <c r="BC418" s="160">
        <f t="shared" si="2481"/>
        <v>0</v>
      </c>
      <c r="BD418" s="159">
        <v>1</v>
      </c>
      <c r="BE418" s="159">
        <v>35000</v>
      </c>
      <c r="BF418" s="160">
        <f t="shared" si="2482"/>
        <v>35000</v>
      </c>
      <c r="BG418" s="159">
        <f t="shared" si="2483"/>
        <v>1</v>
      </c>
      <c r="BH418" s="159">
        <f>AY418</f>
        <v>30967.905405405407</v>
      </c>
      <c r="BI418" s="160">
        <f t="shared" si="2484"/>
        <v>30967.905405405407</v>
      </c>
      <c r="BJ418" s="159">
        <v>0</v>
      </c>
      <c r="BK418" s="159">
        <v>0</v>
      </c>
      <c r="BL418" s="160">
        <f t="shared" si="2485"/>
        <v>0</v>
      </c>
      <c r="BM418" s="159">
        <v>1</v>
      </c>
      <c r="BN418" s="159">
        <v>35000</v>
      </c>
      <c r="BO418" s="160">
        <f t="shared" ref="BO418:BO425" si="2522">BM418*BN418</f>
        <v>35000</v>
      </c>
      <c r="BP418" s="159">
        <f t="shared" si="2487"/>
        <v>1</v>
      </c>
      <c r="BQ418" s="159">
        <f t="shared" si="2488"/>
        <v>30967.905405405407</v>
      </c>
      <c r="BR418" s="160">
        <f t="shared" si="2489"/>
        <v>30967.905405405407</v>
      </c>
      <c r="BS418" s="159">
        <v>0</v>
      </c>
      <c r="BT418" s="159">
        <v>0</v>
      </c>
      <c r="BU418" s="160">
        <f t="shared" si="2490"/>
        <v>0</v>
      </c>
      <c r="BV418" s="159">
        <v>0</v>
      </c>
      <c r="BW418" s="159">
        <v>0</v>
      </c>
      <c r="BX418" s="160">
        <f t="shared" si="2491"/>
        <v>0</v>
      </c>
      <c r="BY418" s="159">
        <f t="shared" si="2513"/>
        <v>0</v>
      </c>
      <c r="BZ418" s="159">
        <f t="shared" si="2492"/>
        <v>0</v>
      </c>
      <c r="CA418" s="160">
        <f t="shared" si="2493"/>
        <v>0</v>
      </c>
      <c r="CB418" s="159">
        <v>0</v>
      </c>
      <c r="CC418" s="159">
        <v>0</v>
      </c>
      <c r="CD418" s="160">
        <f t="shared" si="2494"/>
        <v>0</v>
      </c>
      <c r="CE418" s="159">
        <f t="shared" si="2514"/>
        <v>0</v>
      </c>
      <c r="CF418" s="159">
        <f t="shared" si="2515"/>
        <v>0</v>
      </c>
      <c r="CG418" s="160">
        <f t="shared" si="2495"/>
        <v>0</v>
      </c>
      <c r="CH418" s="159">
        <f t="shared" si="2516"/>
        <v>0</v>
      </c>
      <c r="CI418" s="159">
        <f t="shared" si="2496"/>
        <v>0</v>
      </c>
      <c r="CJ418" s="160">
        <f t="shared" si="2497"/>
        <v>0</v>
      </c>
      <c r="CK418" s="159">
        <v>0</v>
      </c>
      <c r="CL418" s="159">
        <v>0</v>
      </c>
      <c r="CM418" s="160">
        <f t="shared" si="2498"/>
        <v>0</v>
      </c>
      <c r="CN418" s="159">
        <f t="shared" si="2517"/>
        <v>0</v>
      </c>
      <c r="CO418" s="159">
        <f t="shared" si="2518"/>
        <v>0</v>
      </c>
      <c r="CP418" s="160">
        <f t="shared" si="2499"/>
        <v>0</v>
      </c>
      <c r="CQ418" s="159">
        <f t="shared" si="2519"/>
        <v>0</v>
      </c>
      <c r="CR418" s="159">
        <f t="shared" si="2500"/>
        <v>0</v>
      </c>
      <c r="CS418" s="160">
        <f t="shared" si="2501"/>
        <v>0</v>
      </c>
      <c r="CT418" s="230"/>
      <c r="CU418" s="226">
        <f t="shared" si="2520"/>
        <v>0</v>
      </c>
      <c r="CV418" s="227">
        <f t="shared" si="2502"/>
        <v>-4032.0945945945896</v>
      </c>
      <c r="CW418" s="225"/>
      <c r="CX418" s="228" t="s">
        <v>715</v>
      </c>
      <c r="CY418" s="229"/>
    </row>
    <row r="419" spans="1:103" ht="15.75" hidden="1" customHeight="1">
      <c r="A419" s="185"/>
      <c r="B419" s="156"/>
      <c r="C419" s="297" t="s">
        <v>542</v>
      </c>
      <c r="D419" s="158">
        <f t="shared" si="2455"/>
        <v>0</v>
      </c>
      <c r="E419" s="159">
        <f t="shared" si="2503"/>
        <v>0</v>
      </c>
      <c r="F419" s="160">
        <f t="shared" si="2504"/>
        <v>0</v>
      </c>
      <c r="G419" s="161"/>
      <c r="H419" s="159">
        <f t="shared" ref="H419:H425" si="2523">Q419+AC419+AL419+AU419+BV419</f>
        <v>0</v>
      </c>
      <c r="I419" s="159">
        <f t="shared" si="2505"/>
        <v>0</v>
      </c>
      <c r="J419" s="160">
        <f t="shared" ref="J419:J425" si="2524">S419+AE419+AN419+AW419+BX419</f>
        <v>0</v>
      </c>
      <c r="K419" s="159">
        <f t="shared" ref="K419:K425" si="2525">T419+AF419+AO419+AX419+BY419</f>
        <v>0</v>
      </c>
      <c r="L419" s="291">
        <f t="shared" si="2506"/>
        <v>0</v>
      </c>
      <c r="M419" s="160">
        <f t="shared" ref="M419:M425" si="2526">V419+AH419+AQ419+AZ419+CA419</f>
        <v>0</v>
      </c>
      <c r="N419" s="159">
        <v>0</v>
      </c>
      <c r="O419" s="159">
        <v>0</v>
      </c>
      <c r="P419" s="160">
        <f t="shared" si="2460"/>
        <v>0</v>
      </c>
      <c r="Q419" s="291">
        <v>0</v>
      </c>
      <c r="R419" s="291">
        <v>0</v>
      </c>
      <c r="S419" s="160">
        <f t="shared" si="2521"/>
        <v>0</v>
      </c>
      <c r="T419" s="159">
        <v>0</v>
      </c>
      <c r="U419" s="159">
        <v>0</v>
      </c>
      <c r="V419" s="160">
        <f t="shared" si="2463"/>
        <v>0</v>
      </c>
      <c r="W419" s="593">
        <f t="shared" si="2452"/>
        <v>0</v>
      </c>
      <c r="X419" s="593">
        <f t="shared" si="2453"/>
        <v>0</v>
      </c>
      <c r="Y419" s="593">
        <f t="shared" si="2454"/>
        <v>0</v>
      </c>
      <c r="Z419" s="159">
        <v>0</v>
      </c>
      <c r="AA419" s="159">
        <v>0</v>
      </c>
      <c r="AB419" s="160">
        <f t="shared" si="2464"/>
        <v>0</v>
      </c>
      <c r="AC419" s="159">
        <v>0</v>
      </c>
      <c r="AD419" s="159">
        <v>0</v>
      </c>
      <c r="AE419" s="160">
        <f t="shared" si="2465"/>
        <v>0</v>
      </c>
      <c r="AF419" s="159">
        <f t="shared" ref="AF419:AF425" si="2527">AC419</f>
        <v>0</v>
      </c>
      <c r="AG419" s="159">
        <f t="shared" si="2467"/>
        <v>0</v>
      </c>
      <c r="AH419" s="160">
        <f t="shared" si="2468"/>
        <v>0</v>
      </c>
      <c r="AI419" s="159">
        <v>0</v>
      </c>
      <c r="AJ419" s="159">
        <v>0</v>
      </c>
      <c r="AK419" s="160">
        <f t="shared" si="2469"/>
        <v>0</v>
      </c>
      <c r="AL419" s="159">
        <v>0</v>
      </c>
      <c r="AM419" s="159">
        <v>0</v>
      </c>
      <c r="AN419" s="160">
        <f t="shared" si="2470"/>
        <v>0</v>
      </c>
      <c r="AO419" s="159">
        <f t="shared" ref="AO419:AO425" si="2528">AL419</f>
        <v>0</v>
      </c>
      <c r="AP419" s="159">
        <f t="shared" si="2472"/>
        <v>0</v>
      </c>
      <c r="AQ419" s="160">
        <f t="shared" si="2473"/>
        <v>0</v>
      </c>
      <c r="AR419" s="159">
        <v>0</v>
      </c>
      <c r="AS419" s="159">
        <v>0</v>
      </c>
      <c r="AT419" s="160">
        <f t="shared" si="2474"/>
        <v>0</v>
      </c>
      <c r="AU419" s="159">
        <v>0</v>
      </c>
      <c r="AV419" s="159">
        <v>0</v>
      </c>
      <c r="AW419" s="160">
        <f t="shared" si="2477"/>
        <v>0</v>
      </c>
      <c r="AX419" s="159">
        <f t="shared" ref="AX419:AX425" si="2529">AU419</f>
        <v>0</v>
      </c>
      <c r="AY419" s="159">
        <f t="shared" ref="AY419:AY425" si="2530">AP419</f>
        <v>0</v>
      </c>
      <c r="AZ419" s="160">
        <f t="shared" si="2480"/>
        <v>0</v>
      </c>
      <c r="BA419" s="159">
        <v>0</v>
      </c>
      <c r="BB419" s="159">
        <v>0</v>
      </c>
      <c r="BC419" s="160">
        <f t="shared" si="2481"/>
        <v>0</v>
      </c>
      <c r="BD419" s="159">
        <v>0</v>
      </c>
      <c r="BE419" s="159">
        <v>0</v>
      </c>
      <c r="BF419" s="160">
        <f t="shared" si="2482"/>
        <v>0</v>
      </c>
      <c r="BG419" s="159">
        <f t="shared" ref="BG419:BG425" si="2531">BD419</f>
        <v>0</v>
      </c>
      <c r="BH419" s="159">
        <f t="shared" ref="BH419:BH425" si="2532">BE419</f>
        <v>0</v>
      </c>
      <c r="BI419" s="160">
        <f t="shared" si="2484"/>
        <v>0</v>
      </c>
      <c r="BJ419" s="159">
        <v>0</v>
      </c>
      <c r="BK419" s="159">
        <v>0</v>
      </c>
      <c r="BL419" s="160">
        <f t="shared" si="2485"/>
        <v>0</v>
      </c>
      <c r="BM419" s="159">
        <v>0</v>
      </c>
      <c r="BN419" s="159">
        <v>0</v>
      </c>
      <c r="BO419" s="160">
        <f t="shared" si="2522"/>
        <v>0</v>
      </c>
      <c r="BP419" s="159">
        <f t="shared" ref="BP419:BP425" si="2533">BM419</f>
        <v>0</v>
      </c>
      <c r="BQ419" s="159">
        <f t="shared" ref="BQ419:BQ425" si="2534">BH419</f>
        <v>0</v>
      </c>
      <c r="BR419" s="160">
        <f t="shared" si="2489"/>
        <v>0</v>
      </c>
      <c r="BS419" s="159">
        <v>0</v>
      </c>
      <c r="BT419" s="159">
        <v>0</v>
      </c>
      <c r="BU419" s="160">
        <f t="shared" si="2490"/>
        <v>0</v>
      </c>
      <c r="BV419" s="159">
        <v>0</v>
      </c>
      <c r="BW419" s="159">
        <v>0</v>
      </c>
      <c r="BX419" s="160">
        <f t="shared" si="2491"/>
        <v>0</v>
      </c>
      <c r="BY419" s="159">
        <f t="shared" si="2513"/>
        <v>0</v>
      </c>
      <c r="BZ419" s="159">
        <f t="shared" si="2492"/>
        <v>0</v>
      </c>
      <c r="CA419" s="160">
        <f t="shared" si="2493"/>
        <v>0</v>
      </c>
      <c r="CB419" s="159">
        <v>0</v>
      </c>
      <c r="CC419" s="159">
        <v>0</v>
      </c>
      <c r="CD419" s="160">
        <f t="shared" si="2494"/>
        <v>0</v>
      </c>
      <c r="CE419" s="159">
        <v>0</v>
      </c>
      <c r="CF419" s="159">
        <v>0</v>
      </c>
      <c r="CG419" s="160">
        <f t="shared" si="2495"/>
        <v>0</v>
      </c>
      <c r="CH419" s="159">
        <f t="shared" si="2516"/>
        <v>0</v>
      </c>
      <c r="CI419" s="159">
        <f t="shared" si="2496"/>
        <v>0</v>
      </c>
      <c r="CJ419" s="160">
        <f t="shared" si="2497"/>
        <v>0</v>
      </c>
      <c r="CK419" s="159">
        <v>0</v>
      </c>
      <c r="CL419" s="159">
        <v>0</v>
      </c>
      <c r="CM419" s="160">
        <f t="shared" si="2498"/>
        <v>0</v>
      </c>
      <c r="CN419" s="159">
        <v>0</v>
      </c>
      <c r="CO419" s="159">
        <v>0</v>
      </c>
      <c r="CP419" s="160">
        <f t="shared" si="2499"/>
        <v>0</v>
      </c>
      <c r="CQ419" s="159">
        <f t="shared" si="2519"/>
        <v>0</v>
      </c>
      <c r="CR419" s="159">
        <f t="shared" si="2500"/>
        <v>0</v>
      </c>
      <c r="CS419" s="160">
        <f t="shared" si="2501"/>
        <v>0</v>
      </c>
      <c r="CT419" s="230"/>
      <c r="CU419" s="226">
        <f t="shared" si="2520"/>
        <v>0</v>
      </c>
      <c r="CV419" s="227">
        <f t="shared" si="2502"/>
        <v>0</v>
      </c>
      <c r="CW419" s="225"/>
      <c r="CX419" s="228"/>
      <c r="CY419" s="229"/>
    </row>
    <row r="420" spans="1:103" ht="15.75" hidden="1" customHeight="1">
      <c r="A420" s="185"/>
      <c r="B420" s="156"/>
      <c r="C420" s="297"/>
      <c r="D420" s="158">
        <f t="shared" si="2455"/>
        <v>0</v>
      </c>
      <c r="E420" s="159">
        <f t="shared" si="2503"/>
        <v>0</v>
      </c>
      <c r="F420" s="160">
        <f t="shared" si="2504"/>
        <v>0</v>
      </c>
      <c r="G420" s="161"/>
      <c r="H420" s="159">
        <f t="shared" si="2523"/>
        <v>0</v>
      </c>
      <c r="I420" s="159">
        <f t="shared" si="2505"/>
        <v>0</v>
      </c>
      <c r="J420" s="160">
        <f t="shared" si="2524"/>
        <v>0</v>
      </c>
      <c r="K420" s="159">
        <f t="shared" si="2525"/>
        <v>0</v>
      </c>
      <c r="L420" s="291">
        <f t="shared" si="2506"/>
        <v>0</v>
      </c>
      <c r="M420" s="160">
        <f t="shared" si="2526"/>
        <v>0</v>
      </c>
      <c r="N420" s="159">
        <v>0</v>
      </c>
      <c r="O420" s="159">
        <v>0</v>
      </c>
      <c r="P420" s="160">
        <f t="shared" si="2460"/>
        <v>0</v>
      </c>
      <c r="Q420" s="291">
        <v>0</v>
      </c>
      <c r="R420" s="291">
        <v>0</v>
      </c>
      <c r="S420" s="160">
        <f t="shared" si="2521"/>
        <v>0</v>
      </c>
      <c r="T420" s="159">
        <v>0</v>
      </c>
      <c r="U420" s="159">
        <v>0</v>
      </c>
      <c r="V420" s="160">
        <f t="shared" si="2463"/>
        <v>0</v>
      </c>
      <c r="W420" s="593">
        <f t="shared" si="2452"/>
        <v>0</v>
      </c>
      <c r="X420" s="593">
        <f t="shared" si="2453"/>
        <v>0</v>
      </c>
      <c r="Y420" s="593">
        <f t="shared" si="2454"/>
        <v>0</v>
      </c>
      <c r="Z420" s="159">
        <v>0</v>
      </c>
      <c r="AA420" s="159">
        <v>0</v>
      </c>
      <c r="AB420" s="160">
        <f t="shared" si="2464"/>
        <v>0</v>
      </c>
      <c r="AC420" s="159">
        <v>0</v>
      </c>
      <c r="AD420" s="159">
        <v>0</v>
      </c>
      <c r="AE420" s="160">
        <f t="shared" si="2465"/>
        <v>0</v>
      </c>
      <c r="AF420" s="159">
        <f t="shared" si="2527"/>
        <v>0</v>
      </c>
      <c r="AG420" s="159">
        <f t="shared" si="2467"/>
        <v>0</v>
      </c>
      <c r="AH420" s="160">
        <f t="shared" si="2468"/>
        <v>0</v>
      </c>
      <c r="AI420" s="159">
        <v>0</v>
      </c>
      <c r="AJ420" s="159">
        <v>0</v>
      </c>
      <c r="AK420" s="160">
        <f t="shared" si="2469"/>
        <v>0</v>
      </c>
      <c r="AL420" s="159">
        <v>0</v>
      </c>
      <c r="AM420" s="159">
        <v>0</v>
      </c>
      <c r="AN420" s="160">
        <f t="shared" si="2470"/>
        <v>0</v>
      </c>
      <c r="AO420" s="159">
        <f t="shared" si="2528"/>
        <v>0</v>
      </c>
      <c r="AP420" s="159">
        <f t="shared" si="2472"/>
        <v>0</v>
      </c>
      <c r="AQ420" s="160">
        <f t="shared" si="2473"/>
        <v>0</v>
      </c>
      <c r="AR420" s="159">
        <v>0</v>
      </c>
      <c r="AS420" s="159">
        <v>0</v>
      </c>
      <c r="AT420" s="160">
        <f t="shared" si="2474"/>
        <v>0</v>
      </c>
      <c r="AU420" s="159">
        <v>0</v>
      </c>
      <c r="AV420" s="159">
        <v>0</v>
      </c>
      <c r="AW420" s="160">
        <f t="shared" si="2477"/>
        <v>0</v>
      </c>
      <c r="AX420" s="159">
        <f t="shared" si="2529"/>
        <v>0</v>
      </c>
      <c r="AY420" s="159">
        <f t="shared" si="2530"/>
        <v>0</v>
      </c>
      <c r="AZ420" s="160">
        <f t="shared" si="2480"/>
        <v>0</v>
      </c>
      <c r="BA420" s="159">
        <v>0</v>
      </c>
      <c r="BB420" s="159">
        <v>0</v>
      </c>
      <c r="BC420" s="160">
        <f t="shared" si="2481"/>
        <v>0</v>
      </c>
      <c r="BD420" s="159">
        <v>0</v>
      </c>
      <c r="BE420" s="159">
        <v>0</v>
      </c>
      <c r="BF420" s="160">
        <f t="shared" si="2482"/>
        <v>0</v>
      </c>
      <c r="BG420" s="159">
        <f t="shared" si="2531"/>
        <v>0</v>
      </c>
      <c r="BH420" s="159">
        <f t="shared" si="2532"/>
        <v>0</v>
      </c>
      <c r="BI420" s="160">
        <f t="shared" si="2484"/>
        <v>0</v>
      </c>
      <c r="BJ420" s="159">
        <v>0</v>
      </c>
      <c r="BK420" s="159">
        <v>0</v>
      </c>
      <c r="BL420" s="160">
        <f t="shared" si="2485"/>
        <v>0</v>
      </c>
      <c r="BM420" s="159">
        <v>0</v>
      </c>
      <c r="BN420" s="159">
        <v>0</v>
      </c>
      <c r="BO420" s="160">
        <f t="shared" si="2522"/>
        <v>0</v>
      </c>
      <c r="BP420" s="159">
        <f t="shared" si="2533"/>
        <v>0</v>
      </c>
      <c r="BQ420" s="159">
        <f t="shared" si="2534"/>
        <v>0</v>
      </c>
      <c r="BR420" s="160">
        <f t="shared" si="2489"/>
        <v>0</v>
      </c>
      <c r="BS420" s="159">
        <v>0</v>
      </c>
      <c r="BT420" s="159">
        <v>0</v>
      </c>
      <c r="BU420" s="160">
        <f t="shared" si="2490"/>
        <v>0</v>
      </c>
      <c r="BV420" s="159">
        <v>0</v>
      </c>
      <c r="BW420" s="159">
        <v>0</v>
      </c>
      <c r="BX420" s="160">
        <f t="shared" si="2491"/>
        <v>0</v>
      </c>
      <c r="BY420" s="159">
        <f t="shared" si="2513"/>
        <v>0</v>
      </c>
      <c r="BZ420" s="159">
        <f t="shared" si="2492"/>
        <v>0</v>
      </c>
      <c r="CA420" s="160">
        <f t="shared" si="2493"/>
        <v>0</v>
      </c>
      <c r="CB420" s="159">
        <v>0</v>
      </c>
      <c r="CC420" s="159">
        <v>0</v>
      </c>
      <c r="CD420" s="160">
        <f t="shared" si="2494"/>
        <v>0</v>
      </c>
      <c r="CE420" s="159">
        <v>0</v>
      </c>
      <c r="CF420" s="159">
        <v>0</v>
      </c>
      <c r="CG420" s="160">
        <f t="shared" si="2495"/>
        <v>0</v>
      </c>
      <c r="CH420" s="159">
        <f t="shared" si="2516"/>
        <v>0</v>
      </c>
      <c r="CI420" s="159">
        <f t="shared" si="2496"/>
        <v>0</v>
      </c>
      <c r="CJ420" s="160">
        <f t="shared" si="2497"/>
        <v>0</v>
      </c>
      <c r="CK420" s="159">
        <v>0</v>
      </c>
      <c r="CL420" s="159">
        <v>0</v>
      </c>
      <c r="CM420" s="160">
        <f t="shared" si="2498"/>
        <v>0</v>
      </c>
      <c r="CN420" s="159">
        <v>0</v>
      </c>
      <c r="CO420" s="159">
        <v>0</v>
      </c>
      <c r="CP420" s="160">
        <f t="shared" si="2499"/>
        <v>0</v>
      </c>
      <c r="CQ420" s="159">
        <f t="shared" si="2519"/>
        <v>0</v>
      </c>
      <c r="CR420" s="159">
        <f t="shared" si="2500"/>
        <v>0</v>
      </c>
      <c r="CS420" s="160">
        <f t="shared" si="2501"/>
        <v>0</v>
      </c>
      <c r="CT420" s="230"/>
      <c r="CU420" s="226">
        <f t="shared" si="2520"/>
        <v>0</v>
      </c>
      <c r="CV420" s="227">
        <f t="shared" si="2502"/>
        <v>0</v>
      </c>
      <c r="CW420" s="225"/>
      <c r="CX420" s="228"/>
      <c r="CY420" s="229"/>
    </row>
    <row r="421" spans="1:103" ht="15.75" hidden="1" customHeight="1">
      <c r="A421" s="185"/>
      <c r="B421" s="156"/>
      <c r="C421" s="297"/>
      <c r="D421" s="158">
        <f t="shared" si="2455"/>
        <v>0</v>
      </c>
      <c r="E421" s="159">
        <f t="shared" si="2503"/>
        <v>0</v>
      </c>
      <c r="F421" s="160">
        <f t="shared" si="2504"/>
        <v>0</v>
      </c>
      <c r="G421" s="161"/>
      <c r="H421" s="159">
        <f t="shared" si="2523"/>
        <v>0</v>
      </c>
      <c r="I421" s="159">
        <f t="shared" si="2505"/>
        <v>0</v>
      </c>
      <c r="J421" s="160">
        <f t="shared" si="2524"/>
        <v>0</v>
      </c>
      <c r="K421" s="159">
        <f t="shared" si="2525"/>
        <v>0</v>
      </c>
      <c r="L421" s="291">
        <f t="shared" si="2506"/>
        <v>0</v>
      </c>
      <c r="M421" s="160">
        <f t="shared" si="2526"/>
        <v>0</v>
      </c>
      <c r="N421" s="159">
        <v>0</v>
      </c>
      <c r="O421" s="159">
        <v>0</v>
      </c>
      <c r="P421" s="160">
        <f t="shared" si="2460"/>
        <v>0</v>
      </c>
      <c r="Q421" s="291">
        <v>0</v>
      </c>
      <c r="R421" s="291">
        <v>0</v>
      </c>
      <c r="S421" s="160">
        <f t="shared" si="2521"/>
        <v>0</v>
      </c>
      <c r="T421" s="159">
        <v>0</v>
      </c>
      <c r="U421" s="159">
        <v>0</v>
      </c>
      <c r="V421" s="160">
        <f t="shared" si="2463"/>
        <v>0</v>
      </c>
      <c r="W421" s="593">
        <f t="shared" si="2452"/>
        <v>0</v>
      </c>
      <c r="X421" s="593">
        <f t="shared" si="2453"/>
        <v>0</v>
      </c>
      <c r="Y421" s="593">
        <f t="shared" si="2454"/>
        <v>0</v>
      </c>
      <c r="Z421" s="159">
        <v>0</v>
      </c>
      <c r="AA421" s="159">
        <v>0</v>
      </c>
      <c r="AB421" s="160">
        <f t="shared" si="2464"/>
        <v>0</v>
      </c>
      <c r="AC421" s="159">
        <v>0</v>
      </c>
      <c r="AD421" s="159">
        <v>0</v>
      </c>
      <c r="AE421" s="160">
        <f t="shared" si="2465"/>
        <v>0</v>
      </c>
      <c r="AF421" s="159">
        <f t="shared" si="2527"/>
        <v>0</v>
      </c>
      <c r="AG421" s="159">
        <f t="shared" si="2467"/>
        <v>0</v>
      </c>
      <c r="AH421" s="160">
        <f t="shared" si="2468"/>
        <v>0</v>
      </c>
      <c r="AI421" s="159">
        <v>0</v>
      </c>
      <c r="AJ421" s="159">
        <v>0</v>
      </c>
      <c r="AK421" s="160">
        <f t="shared" si="2469"/>
        <v>0</v>
      </c>
      <c r="AL421" s="159">
        <v>0</v>
      </c>
      <c r="AM421" s="159">
        <v>0</v>
      </c>
      <c r="AN421" s="160">
        <f t="shared" si="2470"/>
        <v>0</v>
      </c>
      <c r="AO421" s="159">
        <f t="shared" si="2528"/>
        <v>0</v>
      </c>
      <c r="AP421" s="159">
        <f t="shared" si="2472"/>
        <v>0</v>
      </c>
      <c r="AQ421" s="160">
        <f t="shared" si="2473"/>
        <v>0</v>
      </c>
      <c r="AR421" s="159">
        <v>0</v>
      </c>
      <c r="AS421" s="159">
        <v>0</v>
      </c>
      <c r="AT421" s="160">
        <f t="shared" si="2474"/>
        <v>0</v>
      </c>
      <c r="AU421" s="159">
        <v>0</v>
      </c>
      <c r="AV421" s="159">
        <v>0</v>
      </c>
      <c r="AW421" s="160">
        <f t="shared" si="2477"/>
        <v>0</v>
      </c>
      <c r="AX421" s="159">
        <f t="shared" si="2529"/>
        <v>0</v>
      </c>
      <c r="AY421" s="159">
        <f t="shared" si="2530"/>
        <v>0</v>
      </c>
      <c r="AZ421" s="160">
        <f t="shared" si="2480"/>
        <v>0</v>
      </c>
      <c r="BA421" s="159">
        <v>0</v>
      </c>
      <c r="BB421" s="159">
        <v>0</v>
      </c>
      <c r="BC421" s="160">
        <f t="shared" si="2481"/>
        <v>0</v>
      </c>
      <c r="BD421" s="159">
        <v>0</v>
      </c>
      <c r="BE421" s="159">
        <v>0</v>
      </c>
      <c r="BF421" s="160">
        <f t="shared" si="2482"/>
        <v>0</v>
      </c>
      <c r="BG421" s="159">
        <f t="shared" si="2531"/>
        <v>0</v>
      </c>
      <c r="BH421" s="159">
        <f t="shared" si="2532"/>
        <v>0</v>
      </c>
      <c r="BI421" s="160">
        <f t="shared" si="2484"/>
        <v>0</v>
      </c>
      <c r="BJ421" s="159">
        <v>0</v>
      </c>
      <c r="BK421" s="159">
        <v>0</v>
      </c>
      <c r="BL421" s="160">
        <f t="shared" si="2485"/>
        <v>0</v>
      </c>
      <c r="BM421" s="159">
        <v>0</v>
      </c>
      <c r="BN421" s="159">
        <v>0</v>
      </c>
      <c r="BO421" s="160">
        <f t="shared" si="2522"/>
        <v>0</v>
      </c>
      <c r="BP421" s="159">
        <f t="shared" si="2533"/>
        <v>0</v>
      </c>
      <c r="BQ421" s="159">
        <f t="shared" si="2534"/>
        <v>0</v>
      </c>
      <c r="BR421" s="160">
        <f t="shared" si="2489"/>
        <v>0</v>
      </c>
      <c r="BS421" s="159">
        <v>0</v>
      </c>
      <c r="BT421" s="159">
        <v>0</v>
      </c>
      <c r="BU421" s="160">
        <f t="shared" si="2490"/>
        <v>0</v>
      </c>
      <c r="BV421" s="159">
        <v>0</v>
      </c>
      <c r="BW421" s="159">
        <v>0</v>
      </c>
      <c r="BX421" s="160">
        <f t="shared" si="2491"/>
        <v>0</v>
      </c>
      <c r="BY421" s="159">
        <f t="shared" si="2513"/>
        <v>0</v>
      </c>
      <c r="BZ421" s="159">
        <f t="shared" si="2492"/>
        <v>0</v>
      </c>
      <c r="CA421" s="160">
        <f t="shared" si="2493"/>
        <v>0</v>
      </c>
      <c r="CB421" s="159">
        <v>0</v>
      </c>
      <c r="CC421" s="159">
        <v>0</v>
      </c>
      <c r="CD421" s="160">
        <f t="shared" si="2494"/>
        <v>0</v>
      </c>
      <c r="CE421" s="159">
        <v>0</v>
      </c>
      <c r="CF421" s="159">
        <v>0</v>
      </c>
      <c r="CG421" s="160">
        <f t="shared" si="2495"/>
        <v>0</v>
      </c>
      <c r="CH421" s="159">
        <f t="shared" si="2516"/>
        <v>0</v>
      </c>
      <c r="CI421" s="159">
        <f t="shared" si="2496"/>
        <v>0</v>
      </c>
      <c r="CJ421" s="160">
        <f t="shared" si="2497"/>
        <v>0</v>
      </c>
      <c r="CK421" s="159">
        <v>0</v>
      </c>
      <c r="CL421" s="159">
        <v>0</v>
      </c>
      <c r="CM421" s="160">
        <f t="shared" si="2498"/>
        <v>0</v>
      </c>
      <c r="CN421" s="159">
        <v>0</v>
      </c>
      <c r="CO421" s="159">
        <v>0</v>
      </c>
      <c r="CP421" s="160">
        <f t="shared" si="2499"/>
        <v>0</v>
      </c>
      <c r="CQ421" s="159">
        <f t="shared" si="2519"/>
        <v>0</v>
      </c>
      <c r="CR421" s="159">
        <f t="shared" si="2500"/>
        <v>0</v>
      </c>
      <c r="CS421" s="160">
        <f t="shared" si="2501"/>
        <v>0</v>
      </c>
      <c r="CT421" s="230"/>
      <c r="CU421" s="226">
        <f t="shared" si="2520"/>
        <v>0</v>
      </c>
      <c r="CV421" s="227">
        <f t="shared" si="2502"/>
        <v>0</v>
      </c>
      <c r="CW421" s="225"/>
      <c r="CX421" s="228"/>
      <c r="CY421" s="229"/>
    </row>
    <row r="422" spans="1:103" ht="15.75" hidden="1" customHeight="1">
      <c r="A422" s="185"/>
      <c r="B422" s="156"/>
      <c r="C422" s="297"/>
      <c r="D422" s="158">
        <f t="shared" si="2455"/>
        <v>0</v>
      </c>
      <c r="E422" s="159">
        <f t="shared" si="2503"/>
        <v>0</v>
      </c>
      <c r="F422" s="160">
        <f t="shared" si="2504"/>
        <v>0</v>
      </c>
      <c r="G422" s="161"/>
      <c r="H422" s="159">
        <f t="shared" si="2523"/>
        <v>0</v>
      </c>
      <c r="I422" s="159">
        <f t="shared" si="2505"/>
        <v>0</v>
      </c>
      <c r="J422" s="160">
        <f t="shared" si="2524"/>
        <v>0</v>
      </c>
      <c r="K422" s="159">
        <f t="shared" si="2525"/>
        <v>0</v>
      </c>
      <c r="L422" s="291">
        <f t="shared" si="2506"/>
        <v>0</v>
      </c>
      <c r="M422" s="160">
        <f t="shared" si="2526"/>
        <v>0</v>
      </c>
      <c r="N422" s="159">
        <v>0</v>
      </c>
      <c r="O422" s="159">
        <v>0</v>
      </c>
      <c r="P422" s="160">
        <f t="shared" si="2460"/>
        <v>0</v>
      </c>
      <c r="Q422" s="291">
        <v>0</v>
      </c>
      <c r="R422" s="291">
        <v>0</v>
      </c>
      <c r="S422" s="160">
        <f t="shared" si="2521"/>
        <v>0</v>
      </c>
      <c r="T422" s="159">
        <v>0</v>
      </c>
      <c r="U422" s="159">
        <v>0</v>
      </c>
      <c r="V422" s="160">
        <f t="shared" si="2463"/>
        <v>0</v>
      </c>
      <c r="W422" s="593">
        <f t="shared" si="2452"/>
        <v>0</v>
      </c>
      <c r="X422" s="593">
        <f t="shared" si="2453"/>
        <v>0</v>
      </c>
      <c r="Y422" s="593">
        <f t="shared" si="2454"/>
        <v>0</v>
      </c>
      <c r="Z422" s="159">
        <v>0</v>
      </c>
      <c r="AA422" s="159">
        <v>0</v>
      </c>
      <c r="AB422" s="160">
        <f t="shared" si="2464"/>
        <v>0</v>
      </c>
      <c r="AC422" s="159">
        <v>0</v>
      </c>
      <c r="AD422" s="159">
        <v>0</v>
      </c>
      <c r="AE422" s="160">
        <f t="shared" si="2465"/>
        <v>0</v>
      </c>
      <c r="AF422" s="159">
        <f t="shared" si="2527"/>
        <v>0</v>
      </c>
      <c r="AG422" s="159">
        <f t="shared" si="2467"/>
        <v>0</v>
      </c>
      <c r="AH422" s="160">
        <f t="shared" si="2468"/>
        <v>0</v>
      </c>
      <c r="AI422" s="159">
        <v>0</v>
      </c>
      <c r="AJ422" s="159">
        <v>0</v>
      </c>
      <c r="AK422" s="160">
        <f t="shared" si="2469"/>
        <v>0</v>
      </c>
      <c r="AL422" s="159">
        <v>0</v>
      </c>
      <c r="AM422" s="159">
        <v>0</v>
      </c>
      <c r="AN422" s="160">
        <f t="shared" si="2470"/>
        <v>0</v>
      </c>
      <c r="AO422" s="159">
        <f t="shared" si="2528"/>
        <v>0</v>
      </c>
      <c r="AP422" s="159">
        <f t="shared" si="2472"/>
        <v>0</v>
      </c>
      <c r="AQ422" s="160">
        <f t="shared" si="2473"/>
        <v>0</v>
      </c>
      <c r="AR422" s="159">
        <v>0</v>
      </c>
      <c r="AS422" s="159">
        <v>0</v>
      </c>
      <c r="AT422" s="160">
        <f t="shared" si="2474"/>
        <v>0</v>
      </c>
      <c r="AU422" s="159">
        <v>0</v>
      </c>
      <c r="AV422" s="159">
        <v>0</v>
      </c>
      <c r="AW422" s="160">
        <f t="shared" si="2477"/>
        <v>0</v>
      </c>
      <c r="AX422" s="159">
        <f t="shared" si="2529"/>
        <v>0</v>
      </c>
      <c r="AY422" s="159">
        <f t="shared" si="2530"/>
        <v>0</v>
      </c>
      <c r="AZ422" s="160">
        <f t="shared" si="2480"/>
        <v>0</v>
      </c>
      <c r="BA422" s="159">
        <v>0</v>
      </c>
      <c r="BB422" s="159">
        <v>0</v>
      </c>
      <c r="BC422" s="160">
        <f t="shared" si="2481"/>
        <v>0</v>
      </c>
      <c r="BD422" s="159">
        <v>0</v>
      </c>
      <c r="BE422" s="159">
        <v>0</v>
      </c>
      <c r="BF422" s="160">
        <f t="shared" si="2482"/>
        <v>0</v>
      </c>
      <c r="BG422" s="159">
        <f t="shared" si="2531"/>
        <v>0</v>
      </c>
      <c r="BH422" s="159">
        <f t="shared" si="2532"/>
        <v>0</v>
      </c>
      <c r="BI422" s="160">
        <f t="shared" si="2484"/>
        <v>0</v>
      </c>
      <c r="BJ422" s="159">
        <v>0</v>
      </c>
      <c r="BK422" s="159">
        <v>0</v>
      </c>
      <c r="BL422" s="160">
        <f t="shared" si="2485"/>
        <v>0</v>
      </c>
      <c r="BM422" s="159">
        <v>0</v>
      </c>
      <c r="BN422" s="159">
        <v>0</v>
      </c>
      <c r="BO422" s="160">
        <f t="shared" si="2522"/>
        <v>0</v>
      </c>
      <c r="BP422" s="159">
        <f t="shared" si="2533"/>
        <v>0</v>
      </c>
      <c r="BQ422" s="159">
        <f t="shared" si="2534"/>
        <v>0</v>
      </c>
      <c r="BR422" s="160">
        <f t="shared" si="2489"/>
        <v>0</v>
      </c>
      <c r="BS422" s="159">
        <v>0</v>
      </c>
      <c r="BT422" s="159">
        <v>0</v>
      </c>
      <c r="BU422" s="160">
        <f t="shared" si="2490"/>
        <v>0</v>
      </c>
      <c r="BV422" s="159">
        <v>0</v>
      </c>
      <c r="BW422" s="159">
        <v>0</v>
      </c>
      <c r="BX422" s="160">
        <f t="shared" si="2491"/>
        <v>0</v>
      </c>
      <c r="BY422" s="159">
        <f t="shared" si="2513"/>
        <v>0</v>
      </c>
      <c r="BZ422" s="159">
        <f t="shared" si="2492"/>
        <v>0</v>
      </c>
      <c r="CA422" s="160">
        <f t="shared" si="2493"/>
        <v>0</v>
      </c>
      <c r="CB422" s="159">
        <v>0</v>
      </c>
      <c r="CC422" s="159">
        <v>0</v>
      </c>
      <c r="CD422" s="160">
        <f t="shared" si="2494"/>
        <v>0</v>
      </c>
      <c r="CE422" s="159">
        <v>0</v>
      </c>
      <c r="CF422" s="159">
        <v>0</v>
      </c>
      <c r="CG422" s="160">
        <f t="shared" si="2495"/>
        <v>0</v>
      </c>
      <c r="CH422" s="159">
        <f t="shared" si="2516"/>
        <v>0</v>
      </c>
      <c r="CI422" s="159">
        <f t="shared" si="2496"/>
        <v>0</v>
      </c>
      <c r="CJ422" s="160">
        <f t="shared" si="2497"/>
        <v>0</v>
      </c>
      <c r="CK422" s="159">
        <v>0</v>
      </c>
      <c r="CL422" s="159">
        <v>0</v>
      </c>
      <c r="CM422" s="160">
        <f t="shared" si="2498"/>
        <v>0</v>
      </c>
      <c r="CN422" s="159">
        <v>0</v>
      </c>
      <c r="CO422" s="159">
        <v>0</v>
      </c>
      <c r="CP422" s="160">
        <f t="shared" si="2499"/>
        <v>0</v>
      </c>
      <c r="CQ422" s="159">
        <f t="shared" si="2519"/>
        <v>0</v>
      </c>
      <c r="CR422" s="159">
        <f t="shared" si="2500"/>
        <v>0</v>
      </c>
      <c r="CS422" s="160">
        <f t="shared" si="2501"/>
        <v>0</v>
      </c>
      <c r="CT422" s="230"/>
      <c r="CU422" s="226">
        <f t="shared" si="2520"/>
        <v>0</v>
      </c>
      <c r="CV422" s="227">
        <f t="shared" si="2502"/>
        <v>0</v>
      </c>
      <c r="CW422" s="225"/>
      <c r="CX422" s="228"/>
      <c r="CY422" s="229"/>
    </row>
    <row r="423" spans="1:103" ht="15.75" hidden="1" customHeight="1">
      <c r="A423" s="185"/>
      <c r="B423" s="156"/>
      <c r="C423" s="297"/>
      <c r="D423" s="158">
        <f t="shared" si="2455"/>
        <v>0</v>
      </c>
      <c r="E423" s="159">
        <f t="shared" si="2503"/>
        <v>0</v>
      </c>
      <c r="F423" s="160">
        <f t="shared" si="2504"/>
        <v>0</v>
      </c>
      <c r="G423" s="161"/>
      <c r="H423" s="159">
        <f t="shared" si="2523"/>
        <v>0</v>
      </c>
      <c r="I423" s="159">
        <f t="shared" si="2505"/>
        <v>0</v>
      </c>
      <c r="J423" s="160">
        <f t="shared" si="2524"/>
        <v>0</v>
      </c>
      <c r="K423" s="159">
        <f t="shared" si="2525"/>
        <v>0</v>
      </c>
      <c r="L423" s="291">
        <f t="shared" si="2506"/>
        <v>0</v>
      </c>
      <c r="M423" s="160">
        <f t="shared" si="2526"/>
        <v>0</v>
      </c>
      <c r="N423" s="159">
        <v>0</v>
      </c>
      <c r="O423" s="159">
        <v>0</v>
      </c>
      <c r="P423" s="160">
        <f t="shared" si="2460"/>
        <v>0</v>
      </c>
      <c r="Q423" s="291">
        <v>0</v>
      </c>
      <c r="R423" s="291">
        <v>0</v>
      </c>
      <c r="S423" s="160">
        <f t="shared" si="2521"/>
        <v>0</v>
      </c>
      <c r="T423" s="159">
        <v>0</v>
      </c>
      <c r="U423" s="159">
        <v>0</v>
      </c>
      <c r="V423" s="160">
        <f t="shared" si="2463"/>
        <v>0</v>
      </c>
      <c r="W423" s="593">
        <f t="shared" si="2452"/>
        <v>0</v>
      </c>
      <c r="X423" s="593">
        <f t="shared" si="2453"/>
        <v>0</v>
      </c>
      <c r="Y423" s="593">
        <f t="shared" si="2454"/>
        <v>0</v>
      </c>
      <c r="Z423" s="159">
        <v>0</v>
      </c>
      <c r="AA423" s="159">
        <v>0</v>
      </c>
      <c r="AB423" s="160">
        <f t="shared" si="2464"/>
        <v>0</v>
      </c>
      <c r="AC423" s="159">
        <v>0</v>
      </c>
      <c r="AD423" s="159">
        <v>0</v>
      </c>
      <c r="AE423" s="160">
        <f t="shared" si="2465"/>
        <v>0</v>
      </c>
      <c r="AF423" s="159">
        <f t="shared" si="2527"/>
        <v>0</v>
      </c>
      <c r="AG423" s="159">
        <f t="shared" si="2467"/>
        <v>0</v>
      </c>
      <c r="AH423" s="160">
        <f t="shared" si="2468"/>
        <v>0</v>
      </c>
      <c r="AI423" s="159">
        <v>0</v>
      </c>
      <c r="AJ423" s="159">
        <v>0</v>
      </c>
      <c r="AK423" s="160">
        <f t="shared" si="2469"/>
        <v>0</v>
      </c>
      <c r="AL423" s="159">
        <v>0</v>
      </c>
      <c r="AM423" s="159">
        <v>0</v>
      </c>
      <c r="AN423" s="160">
        <f t="shared" si="2470"/>
        <v>0</v>
      </c>
      <c r="AO423" s="159">
        <f t="shared" si="2528"/>
        <v>0</v>
      </c>
      <c r="AP423" s="159">
        <f t="shared" si="2472"/>
        <v>0</v>
      </c>
      <c r="AQ423" s="160">
        <f t="shared" si="2473"/>
        <v>0</v>
      </c>
      <c r="AR423" s="159">
        <v>0</v>
      </c>
      <c r="AS423" s="159">
        <v>0</v>
      </c>
      <c r="AT423" s="160">
        <f t="shared" si="2474"/>
        <v>0</v>
      </c>
      <c r="AU423" s="159">
        <v>0</v>
      </c>
      <c r="AV423" s="159">
        <v>0</v>
      </c>
      <c r="AW423" s="160">
        <f t="shared" si="2477"/>
        <v>0</v>
      </c>
      <c r="AX423" s="159">
        <f t="shared" si="2529"/>
        <v>0</v>
      </c>
      <c r="AY423" s="159">
        <f t="shared" si="2530"/>
        <v>0</v>
      </c>
      <c r="AZ423" s="160">
        <f t="shared" si="2480"/>
        <v>0</v>
      </c>
      <c r="BA423" s="159">
        <v>0</v>
      </c>
      <c r="BB423" s="159">
        <v>0</v>
      </c>
      <c r="BC423" s="160">
        <f t="shared" si="2481"/>
        <v>0</v>
      </c>
      <c r="BD423" s="159">
        <v>0</v>
      </c>
      <c r="BE423" s="159">
        <v>0</v>
      </c>
      <c r="BF423" s="160">
        <f t="shared" si="2482"/>
        <v>0</v>
      </c>
      <c r="BG423" s="159">
        <f t="shared" si="2531"/>
        <v>0</v>
      </c>
      <c r="BH423" s="159">
        <f t="shared" si="2532"/>
        <v>0</v>
      </c>
      <c r="BI423" s="160">
        <f t="shared" si="2484"/>
        <v>0</v>
      </c>
      <c r="BJ423" s="159">
        <v>0</v>
      </c>
      <c r="BK423" s="159">
        <v>0</v>
      </c>
      <c r="BL423" s="160">
        <f t="shared" si="2485"/>
        <v>0</v>
      </c>
      <c r="BM423" s="159">
        <v>0</v>
      </c>
      <c r="BN423" s="159">
        <v>0</v>
      </c>
      <c r="BO423" s="160">
        <f t="shared" si="2522"/>
        <v>0</v>
      </c>
      <c r="BP423" s="159">
        <f t="shared" si="2533"/>
        <v>0</v>
      </c>
      <c r="BQ423" s="159">
        <f t="shared" si="2534"/>
        <v>0</v>
      </c>
      <c r="BR423" s="160">
        <f t="shared" si="2489"/>
        <v>0</v>
      </c>
      <c r="BS423" s="159">
        <v>0</v>
      </c>
      <c r="BT423" s="159">
        <v>0</v>
      </c>
      <c r="BU423" s="160">
        <f t="shared" si="2490"/>
        <v>0</v>
      </c>
      <c r="BV423" s="159">
        <v>0</v>
      </c>
      <c r="BW423" s="159">
        <v>0</v>
      </c>
      <c r="BX423" s="160">
        <f t="shared" si="2491"/>
        <v>0</v>
      </c>
      <c r="BY423" s="159">
        <f t="shared" si="2513"/>
        <v>0</v>
      </c>
      <c r="BZ423" s="159">
        <f t="shared" si="2492"/>
        <v>0</v>
      </c>
      <c r="CA423" s="160">
        <f t="shared" si="2493"/>
        <v>0</v>
      </c>
      <c r="CB423" s="159">
        <v>0</v>
      </c>
      <c r="CC423" s="159">
        <v>0</v>
      </c>
      <c r="CD423" s="160">
        <f t="shared" si="2494"/>
        <v>0</v>
      </c>
      <c r="CE423" s="159">
        <v>0</v>
      </c>
      <c r="CF423" s="159">
        <v>0</v>
      </c>
      <c r="CG423" s="160">
        <f t="shared" si="2495"/>
        <v>0</v>
      </c>
      <c r="CH423" s="159">
        <f t="shared" si="2516"/>
        <v>0</v>
      </c>
      <c r="CI423" s="159">
        <f t="shared" si="2496"/>
        <v>0</v>
      </c>
      <c r="CJ423" s="160">
        <f t="shared" si="2497"/>
        <v>0</v>
      </c>
      <c r="CK423" s="159">
        <v>0</v>
      </c>
      <c r="CL423" s="159">
        <v>0</v>
      </c>
      <c r="CM423" s="160">
        <f t="shared" si="2498"/>
        <v>0</v>
      </c>
      <c r="CN423" s="159">
        <v>0</v>
      </c>
      <c r="CO423" s="159">
        <v>0</v>
      </c>
      <c r="CP423" s="160">
        <f t="shared" si="2499"/>
        <v>0</v>
      </c>
      <c r="CQ423" s="159">
        <f t="shared" si="2519"/>
        <v>0</v>
      </c>
      <c r="CR423" s="159">
        <f t="shared" si="2500"/>
        <v>0</v>
      </c>
      <c r="CS423" s="160">
        <f t="shared" si="2501"/>
        <v>0</v>
      </c>
      <c r="CT423" s="230"/>
      <c r="CU423" s="226">
        <f t="shared" si="2520"/>
        <v>0</v>
      </c>
      <c r="CV423" s="227">
        <f t="shared" si="2502"/>
        <v>0</v>
      </c>
      <c r="CW423" s="225"/>
      <c r="CX423" s="228"/>
      <c r="CY423" s="229"/>
    </row>
    <row r="424" spans="1:103" ht="15.75" hidden="1" customHeight="1">
      <c r="A424" s="185"/>
      <c r="B424" s="156"/>
      <c r="C424" s="297"/>
      <c r="D424" s="158">
        <f t="shared" si="2455"/>
        <v>0</v>
      </c>
      <c r="E424" s="159">
        <f t="shared" si="2503"/>
        <v>0</v>
      </c>
      <c r="F424" s="160">
        <f t="shared" si="2504"/>
        <v>0</v>
      </c>
      <c r="G424" s="161"/>
      <c r="H424" s="159">
        <f t="shared" si="2523"/>
        <v>0</v>
      </c>
      <c r="I424" s="159">
        <f t="shared" si="2505"/>
        <v>0</v>
      </c>
      <c r="J424" s="160">
        <f t="shared" si="2524"/>
        <v>0</v>
      </c>
      <c r="K424" s="159">
        <f t="shared" si="2525"/>
        <v>0</v>
      </c>
      <c r="L424" s="291">
        <f t="shared" si="2506"/>
        <v>0</v>
      </c>
      <c r="M424" s="160">
        <f t="shared" si="2526"/>
        <v>0</v>
      </c>
      <c r="N424" s="159">
        <v>0</v>
      </c>
      <c r="O424" s="159">
        <v>0</v>
      </c>
      <c r="P424" s="160">
        <f t="shared" si="2460"/>
        <v>0</v>
      </c>
      <c r="Q424" s="291">
        <v>0</v>
      </c>
      <c r="R424" s="291">
        <v>0</v>
      </c>
      <c r="S424" s="160">
        <f t="shared" si="2521"/>
        <v>0</v>
      </c>
      <c r="T424" s="159">
        <v>0</v>
      </c>
      <c r="U424" s="159">
        <v>0</v>
      </c>
      <c r="V424" s="160">
        <f t="shared" si="2463"/>
        <v>0</v>
      </c>
      <c r="W424" s="593">
        <f t="shared" si="2452"/>
        <v>0</v>
      </c>
      <c r="X424" s="593">
        <f t="shared" si="2453"/>
        <v>0</v>
      </c>
      <c r="Y424" s="593">
        <f t="shared" si="2454"/>
        <v>0</v>
      </c>
      <c r="Z424" s="159">
        <v>0</v>
      </c>
      <c r="AA424" s="159">
        <v>0</v>
      </c>
      <c r="AB424" s="160">
        <f t="shared" si="2464"/>
        <v>0</v>
      </c>
      <c r="AC424" s="159">
        <v>0</v>
      </c>
      <c r="AD424" s="159">
        <v>0</v>
      </c>
      <c r="AE424" s="160">
        <f t="shared" si="2465"/>
        <v>0</v>
      </c>
      <c r="AF424" s="159">
        <f t="shared" si="2527"/>
        <v>0</v>
      </c>
      <c r="AG424" s="159">
        <f t="shared" si="2467"/>
        <v>0</v>
      </c>
      <c r="AH424" s="160">
        <f t="shared" si="2468"/>
        <v>0</v>
      </c>
      <c r="AI424" s="159">
        <v>0</v>
      </c>
      <c r="AJ424" s="159">
        <v>0</v>
      </c>
      <c r="AK424" s="160">
        <f t="shared" si="2469"/>
        <v>0</v>
      </c>
      <c r="AL424" s="159">
        <v>0</v>
      </c>
      <c r="AM424" s="159">
        <v>0</v>
      </c>
      <c r="AN424" s="160">
        <f t="shared" si="2470"/>
        <v>0</v>
      </c>
      <c r="AO424" s="159">
        <f t="shared" si="2528"/>
        <v>0</v>
      </c>
      <c r="AP424" s="159">
        <f t="shared" si="2472"/>
        <v>0</v>
      </c>
      <c r="AQ424" s="160">
        <f t="shared" si="2473"/>
        <v>0</v>
      </c>
      <c r="AR424" s="159">
        <v>0</v>
      </c>
      <c r="AS424" s="159">
        <v>0</v>
      </c>
      <c r="AT424" s="160">
        <f t="shared" si="2474"/>
        <v>0</v>
      </c>
      <c r="AU424" s="159">
        <v>0</v>
      </c>
      <c r="AV424" s="159">
        <v>0</v>
      </c>
      <c r="AW424" s="160">
        <f t="shared" si="2477"/>
        <v>0</v>
      </c>
      <c r="AX424" s="159">
        <f t="shared" si="2529"/>
        <v>0</v>
      </c>
      <c r="AY424" s="159">
        <f t="shared" si="2530"/>
        <v>0</v>
      </c>
      <c r="AZ424" s="160">
        <f t="shared" si="2480"/>
        <v>0</v>
      </c>
      <c r="BA424" s="159">
        <v>0</v>
      </c>
      <c r="BB424" s="159">
        <v>0</v>
      </c>
      <c r="BC424" s="160">
        <f t="shared" si="2481"/>
        <v>0</v>
      </c>
      <c r="BD424" s="159">
        <v>0</v>
      </c>
      <c r="BE424" s="159">
        <v>0</v>
      </c>
      <c r="BF424" s="160">
        <f t="shared" si="2482"/>
        <v>0</v>
      </c>
      <c r="BG424" s="159">
        <f t="shared" si="2531"/>
        <v>0</v>
      </c>
      <c r="BH424" s="159">
        <f t="shared" si="2532"/>
        <v>0</v>
      </c>
      <c r="BI424" s="160">
        <f t="shared" si="2484"/>
        <v>0</v>
      </c>
      <c r="BJ424" s="159">
        <v>0</v>
      </c>
      <c r="BK424" s="159">
        <v>0</v>
      </c>
      <c r="BL424" s="160">
        <f t="shared" si="2485"/>
        <v>0</v>
      </c>
      <c r="BM424" s="159">
        <v>0</v>
      </c>
      <c r="BN424" s="159">
        <v>0</v>
      </c>
      <c r="BO424" s="160">
        <f t="shared" si="2522"/>
        <v>0</v>
      </c>
      <c r="BP424" s="159">
        <f t="shared" si="2533"/>
        <v>0</v>
      </c>
      <c r="BQ424" s="159">
        <f t="shared" si="2534"/>
        <v>0</v>
      </c>
      <c r="BR424" s="160">
        <f t="shared" si="2489"/>
        <v>0</v>
      </c>
      <c r="BS424" s="159">
        <v>0</v>
      </c>
      <c r="BT424" s="159">
        <v>0</v>
      </c>
      <c r="BU424" s="160">
        <f t="shared" si="2490"/>
        <v>0</v>
      </c>
      <c r="BV424" s="159">
        <v>0</v>
      </c>
      <c r="BW424" s="159">
        <v>0</v>
      </c>
      <c r="BX424" s="160">
        <f t="shared" si="2491"/>
        <v>0</v>
      </c>
      <c r="BY424" s="159">
        <f t="shared" si="2513"/>
        <v>0</v>
      </c>
      <c r="BZ424" s="159">
        <f t="shared" si="2492"/>
        <v>0</v>
      </c>
      <c r="CA424" s="160">
        <f t="shared" si="2493"/>
        <v>0</v>
      </c>
      <c r="CB424" s="159">
        <v>0</v>
      </c>
      <c r="CC424" s="159">
        <v>0</v>
      </c>
      <c r="CD424" s="160">
        <f t="shared" si="2494"/>
        <v>0</v>
      </c>
      <c r="CE424" s="159">
        <v>0</v>
      </c>
      <c r="CF424" s="159">
        <v>0</v>
      </c>
      <c r="CG424" s="160">
        <f t="shared" si="2495"/>
        <v>0</v>
      </c>
      <c r="CH424" s="159">
        <f t="shared" si="2516"/>
        <v>0</v>
      </c>
      <c r="CI424" s="159">
        <f t="shared" si="2496"/>
        <v>0</v>
      </c>
      <c r="CJ424" s="160">
        <f t="shared" si="2497"/>
        <v>0</v>
      </c>
      <c r="CK424" s="159">
        <v>0</v>
      </c>
      <c r="CL424" s="159">
        <v>0</v>
      </c>
      <c r="CM424" s="160">
        <f t="shared" si="2498"/>
        <v>0</v>
      </c>
      <c r="CN424" s="159">
        <v>0</v>
      </c>
      <c r="CO424" s="159">
        <v>0</v>
      </c>
      <c r="CP424" s="160">
        <f t="shared" si="2499"/>
        <v>0</v>
      </c>
      <c r="CQ424" s="159">
        <f t="shared" si="2519"/>
        <v>0</v>
      </c>
      <c r="CR424" s="159">
        <f t="shared" si="2500"/>
        <v>0</v>
      </c>
      <c r="CS424" s="160">
        <f t="shared" si="2501"/>
        <v>0</v>
      </c>
      <c r="CT424" s="230"/>
      <c r="CU424" s="226">
        <f t="shared" si="2520"/>
        <v>0</v>
      </c>
      <c r="CV424" s="227">
        <f t="shared" si="2502"/>
        <v>0</v>
      </c>
      <c r="CW424" s="230"/>
      <c r="CX424" s="228"/>
      <c r="CY424" s="229"/>
    </row>
    <row r="425" spans="1:103" ht="15.75" customHeight="1" thickBot="1">
      <c r="A425" s="138"/>
      <c r="B425" s="162"/>
      <c r="C425" s="163"/>
      <c r="D425" s="164">
        <f t="shared" si="2455"/>
        <v>0</v>
      </c>
      <c r="E425" s="165">
        <f t="shared" si="2503"/>
        <v>0</v>
      </c>
      <c r="F425" s="166">
        <f t="shared" si="2504"/>
        <v>0</v>
      </c>
      <c r="G425" s="167"/>
      <c r="H425" s="165">
        <f t="shared" si="2523"/>
        <v>0</v>
      </c>
      <c r="I425" s="165">
        <f t="shared" si="2505"/>
        <v>0</v>
      </c>
      <c r="J425" s="166">
        <f t="shared" si="2524"/>
        <v>0</v>
      </c>
      <c r="K425" s="165">
        <f t="shared" si="2525"/>
        <v>0</v>
      </c>
      <c r="L425" s="820">
        <f t="shared" si="2506"/>
        <v>0</v>
      </c>
      <c r="M425" s="166">
        <f t="shared" si="2526"/>
        <v>0</v>
      </c>
      <c r="N425" s="164">
        <v>0</v>
      </c>
      <c r="O425" s="165">
        <v>0</v>
      </c>
      <c r="P425" s="166">
        <f t="shared" si="2460"/>
        <v>0</v>
      </c>
      <c r="Q425" s="788">
        <v>0</v>
      </c>
      <c r="R425" s="789">
        <v>0</v>
      </c>
      <c r="S425" s="166">
        <f t="shared" si="2521"/>
        <v>0</v>
      </c>
      <c r="T425" s="782">
        <v>0</v>
      </c>
      <c r="U425" s="629">
        <v>0</v>
      </c>
      <c r="V425" s="201">
        <f t="shared" si="2463"/>
        <v>0</v>
      </c>
      <c r="W425" s="593">
        <f t="shared" si="2452"/>
        <v>0</v>
      </c>
      <c r="X425" s="593">
        <f t="shared" si="2453"/>
        <v>0</v>
      </c>
      <c r="Y425" s="593">
        <f t="shared" si="2454"/>
        <v>0</v>
      </c>
      <c r="Z425" s="164">
        <v>0</v>
      </c>
      <c r="AA425" s="165">
        <v>0</v>
      </c>
      <c r="AB425" s="166">
        <f t="shared" si="2464"/>
        <v>0</v>
      </c>
      <c r="AC425" s="198">
        <v>0</v>
      </c>
      <c r="AD425" s="199">
        <v>0</v>
      </c>
      <c r="AE425" s="166">
        <f t="shared" si="2465"/>
        <v>0</v>
      </c>
      <c r="AF425" s="200">
        <f t="shared" si="2527"/>
        <v>0</v>
      </c>
      <c r="AG425" s="200">
        <f t="shared" si="2467"/>
        <v>0</v>
      </c>
      <c r="AH425" s="201">
        <f t="shared" si="2468"/>
        <v>0</v>
      </c>
      <c r="AI425" s="164">
        <v>0</v>
      </c>
      <c r="AJ425" s="165">
        <v>0</v>
      </c>
      <c r="AK425" s="166">
        <f t="shared" si="2469"/>
        <v>0</v>
      </c>
      <c r="AL425" s="198">
        <v>0</v>
      </c>
      <c r="AM425" s="199">
        <v>0</v>
      </c>
      <c r="AN425" s="166">
        <f t="shared" si="2470"/>
        <v>0</v>
      </c>
      <c r="AO425" s="200">
        <f t="shared" si="2528"/>
        <v>0</v>
      </c>
      <c r="AP425" s="200">
        <f t="shared" si="2472"/>
        <v>0</v>
      </c>
      <c r="AQ425" s="201">
        <f t="shared" si="2473"/>
        <v>0</v>
      </c>
      <c r="AR425" s="164">
        <v>0</v>
      </c>
      <c r="AS425" s="165">
        <v>0</v>
      </c>
      <c r="AT425" s="166">
        <f t="shared" si="2474"/>
        <v>0</v>
      </c>
      <c r="AU425" s="198">
        <v>0</v>
      </c>
      <c r="AV425" s="199">
        <v>0</v>
      </c>
      <c r="AW425" s="166">
        <f t="shared" si="2477"/>
        <v>0</v>
      </c>
      <c r="AX425" s="200">
        <f t="shared" si="2529"/>
        <v>0</v>
      </c>
      <c r="AY425" s="200">
        <f t="shared" si="2530"/>
        <v>0</v>
      </c>
      <c r="AZ425" s="201">
        <f t="shared" si="2480"/>
        <v>0</v>
      </c>
      <c r="BA425" s="164">
        <v>0</v>
      </c>
      <c r="BB425" s="165">
        <v>0</v>
      </c>
      <c r="BC425" s="166">
        <f t="shared" si="2481"/>
        <v>0</v>
      </c>
      <c r="BD425" s="198">
        <v>0</v>
      </c>
      <c r="BE425" s="199">
        <v>0</v>
      </c>
      <c r="BF425" s="166">
        <f t="shared" si="2482"/>
        <v>0</v>
      </c>
      <c r="BG425" s="200">
        <f t="shared" si="2531"/>
        <v>0</v>
      </c>
      <c r="BH425" s="200">
        <f t="shared" si="2532"/>
        <v>0</v>
      </c>
      <c r="BI425" s="201">
        <f t="shared" si="2484"/>
        <v>0</v>
      </c>
      <c r="BJ425" s="164">
        <v>0</v>
      </c>
      <c r="BK425" s="165">
        <v>0</v>
      </c>
      <c r="BL425" s="166">
        <f t="shared" si="2485"/>
        <v>0</v>
      </c>
      <c r="BM425" s="198">
        <v>0</v>
      </c>
      <c r="BN425" s="199">
        <v>0</v>
      </c>
      <c r="BO425" s="166">
        <f t="shared" si="2522"/>
        <v>0</v>
      </c>
      <c r="BP425" s="200">
        <f t="shared" si="2533"/>
        <v>0</v>
      </c>
      <c r="BQ425" s="200">
        <f t="shared" si="2534"/>
        <v>0</v>
      </c>
      <c r="BR425" s="201">
        <f t="shared" si="2489"/>
        <v>0</v>
      </c>
      <c r="BS425" s="164">
        <v>0</v>
      </c>
      <c r="BT425" s="165">
        <v>0</v>
      </c>
      <c r="BU425" s="166">
        <f t="shared" si="2490"/>
        <v>0</v>
      </c>
      <c r="BV425" s="198">
        <v>0</v>
      </c>
      <c r="BW425" s="199">
        <v>0</v>
      </c>
      <c r="BX425" s="166">
        <f t="shared" si="2491"/>
        <v>0</v>
      </c>
      <c r="BY425" s="200">
        <f t="shared" si="2513"/>
        <v>0</v>
      </c>
      <c r="BZ425" s="200">
        <f t="shared" si="2492"/>
        <v>0</v>
      </c>
      <c r="CA425" s="201">
        <f t="shared" si="2493"/>
        <v>0</v>
      </c>
      <c r="CB425" s="164">
        <v>0</v>
      </c>
      <c r="CC425" s="165">
        <v>0</v>
      </c>
      <c r="CD425" s="166">
        <f t="shared" si="2494"/>
        <v>0</v>
      </c>
      <c r="CE425" s="198">
        <v>0</v>
      </c>
      <c r="CF425" s="199">
        <v>0</v>
      </c>
      <c r="CG425" s="166">
        <f t="shared" si="2495"/>
        <v>0</v>
      </c>
      <c r="CH425" s="200">
        <f t="shared" si="2516"/>
        <v>0</v>
      </c>
      <c r="CI425" s="200">
        <f t="shared" si="2496"/>
        <v>0</v>
      </c>
      <c r="CJ425" s="201">
        <f t="shared" si="2497"/>
        <v>0</v>
      </c>
      <c r="CK425" s="164">
        <v>0</v>
      </c>
      <c r="CL425" s="165">
        <v>0</v>
      </c>
      <c r="CM425" s="166">
        <f t="shared" si="2498"/>
        <v>0</v>
      </c>
      <c r="CN425" s="198">
        <v>0</v>
      </c>
      <c r="CO425" s="199">
        <v>0</v>
      </c>
      <c r="CP425" s="166">
        <f t="shared" si="2499"/>
        <v>0</v>
      </c>
      <c r="CQ425" s="200">
        <f t="shared" si="2519"/>
        <v>0</v>
      </c>
      <c r="CR425" s="200">
        <f t="shared" si="2500"/>
        <v>0</v>
      </c>
      <c r="CS425" s="201">
        <f t="shared" si="2501"/>
        <v>0</v>
      </c>
      <c r="CT425" s="232"/>
      <c r="CU425" s="233">
        <f t="shared" si="2520"/>
        <v>0</v>
      </c>
      <c r="CV425" s="234">
        <f t="shared" si="2502"/>
        <v>0</v>
      </c>
      <c r="CW425" s="232"/>
      <c r="CX425" s="235"/>
      <c r="CY425" s="236"/>
    </row>
    <row r="426" spans="1:103" ht="15.75" customHeight="1" thickBot="1">
      <c r="A426" s="139"/>
      <c r="B426" s="186"/>
      <c r="C426" s="187"/>
      <c r="D426" s="183"/>
      <c r="E426" s="183"/>
      <c r="F426" s="183"/>
      <c r="G426" s="184"/>
      <c r="H426" s="183"/>
      <c r="I426" s="183"/>
      <c r="J426" s="183"/>
      <c r="K426" s="183"/>
      <c r="L426" s="791"/>
      <c r="M426" s="183"/>
      <c r="N426" s="183"/>
      <c r="O426" s="183"/>
      <c r="P426" s="183"/>
      <c r="Q426" s="791"/>
      <c r="R426" s="791"/>
      <c r="S426" s="183"/>
      <c r="T426" s="203"/>
      <c r="U426" s="203"/>
      <c r="V426" s="187"/>
      <c r="W426" s="593">
        <f t="shared" si="2452"/>
        <v>0</v>
      </c>
      <c r="X426" s="593">
        <f t="shared" si="2453"/>
        <v>0</v>
      </c>
      <c r="Y426" s="593">
        <f t="shared" si="2454"/>
        <v>0</v>
      </c>
      <c r="Z426" s="183"/>
      <c r="AA426" s="183"/>
      <c r="AB426" s="183"/>
      <c r="AC426" s="183"/>
      <c r="AD426" s="183"/>
      <c r="AE426" s="183"/>
      <c r="AF426" s="203"/>
      <c r="AG426" s="203"/>
      <c r="AH426" s="187"/>
      <c r="AI426" s="183"/>
      <c r="AJ426" s="183"/>
      <c r="AK426" s="183"/>
      <c r="AL426" s="183"/>
      <c r="AM426" s="183"/>
      <c r="AN426" s="183"/>
      <c r="AO426" s="203"/>
      <c r="AP426" s="203"/>
      <c r="AQ426" s="187"/>
      <c r="AR426" s="183"/>
      <c r="AS426" s="183"/>
      <c r="AT426" s="183"/>
      <c r="AU426" s="183"/>
      <c r="AV426" s="183"/>
      <c r="AW426" s="183"/>
      <c r="AX426" s="203"/>
      <c r="AY426" s="203"/>
      <c r="AZ426" s="187"/>
      <c r="BA426" s="183"/>
      <c r="BB426" s="183"/>
      <c r="BC426" s="183"/>
      <c r="BD426" s="183"/>
      <c r="BE426" s="183"/>
      <c r="BF426" s="183"/>
      <c r="BG426" s="203"/>
      <c r="BH426" s="203"/>
      <c r="BI426" s="187"/>
      <c r="BJ426" s="183"/>
      <c r="BK426" s="183"/>
      <c r="BL426" s="183"/>
      <c r="BM426" s="183"/>
      <c r="BN426" s="183"/>
      <c r="BO426" s="183"/>
      <c r="BP426" s="203"/>
      <c r="BQ426" s="203"/>
      <c r="BR426" s="187"/>
      <c r="BS426" s="183"/>
      <c r="BT426" s="183"/>
      <c r="BU426" s="183"/>
      <c r="BV426" s="183"/>
      <c r="BW426" s="183"/>
      <c r="BX426" s="183"/>
      <c r="BY426" s="203"/>
      <c r="BZ426" s="203"/>
      <c r="CA426" s="187"/>
      <c r="CB426" s="183"/>
      <c r="CC426" s="183"/>
      <c r="CD426" s="183"/>
      <c r="CE426" s="183"/>
      <c r="CF426" s="183"/>
      <c r="CG426" s="183"/>
      <c r="CH426" s="203"/>
      <c r="CI426" s="203"/>
      <c r="CJ426" s="187"/>
      <c r="CK426" s="183"/>
      <c r="CL426" s="183"/>
      <c r="CM426" s="183"/>
      <c r="CN426" s="183"/>
      <c r="CO426" s="183"/>
      <c r="CP426" s="183"/>
      <c r="CQ426" s="203"/>
      <c r="CR426" s="203"/>
      <c r="CS426" s="187"/>
      <c r="CT426" s="139"/>
      <c r="CU426" s="183"/>
      <c r="CV426" s="187"/>
      <c r="CW426" s="139"/>
      <c r="CX426" s="242"/>
      <c r="CY426" s="242"/>
    </row>
    <row r="427" spans="1:103" ht="15.75" customHeight="1">
      <c r="A427" s="138"/>
      <c r="B427" s="1065" t="s">
        <v>273</v>
      </c>
      <c r="C427" s="1062" t="s">
        <v>274</v>
      </c>
      <c r="D427" s="1009" t="str">
        <f>AFEstatPref</f>
        <v>Historical</v>
      </c>
      <c r="E427" s="1010"/>
      <c r="F427" s="1011"/>
      <c r="G427" s="1041" t="str">
        <f>AFEstatSlc</f>
        <v>Proposed Original</v>
      </c>
      <c r="H427" s="1015"/>
      <c r="I427" s="1015"/>
      <c r="J427" s="1042"/>
      <c r="K427" s="1020" t="s">
        <v>275</v>
      </c>
      <c r="L427" s="1020"/>
      <c r="M427" s="1039"/>
      <c r="N427" s="1009" t="str">
        <f>AFEstatPref</f>
        <v>Historical</v>
      </c>
      <c r="O427" s="1010"/>
      <c r="P427" s="1011"/>
      <c r="Q427" s="1015" t="str">
        <f>AFEstatSlc</f>
        <v>Proposed Original</v>
      </c>
      <c r="R427" s="1015"/>
      <c r="S427" s="1016"/>
      <c r="T427" s="1019" t="s">
        <v>275</v>
      </c>
      <c r="U427" s="1020"/>
      <c r="V427" s="1021"/>
      <c r="W427" s="593">
        <f t="shared" si="2452"/>
        <v>0</v>
      </c>
      <c r="X427" s="593">
        <f t="shared" si="2453"/>
        <v>0</v>
      </c>
      <c r="Y427" s="593">
        <f t="shared" si="2454"/>
        <v>0</v>
      </c>
      <c r="Z427" s="1009" t="str">
        <f>AFEstatPref</f>
        <v>Historical</v>
      </c>
      <c r="AA427" s="1010"/>
      <c r="AB427" s="1011"/>
      <c r="AC427" s="1015" t="str">
        <f>AFEstatSlc</f>
        <v>Proposed Original</v>
      </c>
      <c r="AD427" s="1015"/>
      <c r="AE427" s="1016"/>
      <c r="AF427" s="1019" t="s">
        <v>275</v>
      </c>
      <c r="AG427" s="1020"/>
      <c r="AH427" s="1021"/>
      <c r="AI427" s="1009" t="str">
        <f>AFEstatPref</f>
        <v>Historical</v>
      </c>
      <c r="AJ427" s="1010"/>
      <c r="AK427" s="1011"/>
      <c r="AL427" s="1015" t="str">
        <f>AFEstatSlc</f>
        <v>Proposed Original</v>
      </c>
      <c r="AM427" s="1015"/>
      <c r="AN427" s="1016"/>
      <c r="AO427" s="1019" t="s">
        <v>275</v>
      </c>
      <c r="AP427" s="1020"/>
      <c r="AQ427" s="1021"/>
      <c r="AR427" s="1009" t="str">
        <f>AFEstatPref</f>
        <v>Historical</v>
      </c>
      <c r="AS427" s="1010"/>
      <c r="AT427" s="1011"/>
      <c r="AU427" s="1015" t="str">
        <f>AFEstatSlc</f>
        <v>Proposed Original</v>
      </c>
      <c r="AV427" s="1015"/>
      <c r="AW427" s="1016"/>
      <c r="AX427" s="1019" t="s">
        <v>275</v>
      </c>
      <c r="AY427" s="1020"/>
      <c r="AZ427" s="1021"/>
      <c r="BA427" s="1009" t="str">
        <f>AFEstatPref</f>
        <v>Historical</v>
      </c>
      <c r="BB427" s="1010"/>
      <c r="BC427" s="1011"/>
      <c r="BD427" s="1015" t="str">
        <f>AFEstatSlc</f>
        <v>Proposed Original</v>
      </c>
      <c r="BE427" s="1015"/>
      <c r="BF427" s="1016"/>
      <c r="BG427" s="1019" t="s">
        <v>275</v>
      </c>
      <c r="BH427" s="1020"/>
      <c r="BI427" s="1021"/>
      <c r="BJ427" s="1009" t="str">
        <f>AFEstatPref</f>
        <v>Historical</v>
      </c>
      <c r="BK427" s="1010"/>
      <c r="BL427" s="1011"/>
      <c r="BM427" s="1015" t="str">
        <f>AFEstatSlc</f>
        <v>Proposed Original</v>
      </c>
      <c r="BN427" s="1015"/>
      <c r="BO427" s="1016"/>
      <c r="BP427" s="1019" t="s">
        <v>275</v>
      </c>
      <c r="BQ427" s="1020"/>
      <c r="BR427" s="1021"/>
      <c r="BS427" s="1009" t="str">
        <f>AFEstatPref</f>
        <v>Historical</v>
      </c>
      <c r="BT427" s="1010"/>
      <c r="BU427" s="1011"/>
      <c r="BV427" s="1015" t="str">
        <f>AFEstatSlc</f>
        <v>Proposed Original</v>
      </c>
      <c r="BW427" s="1015"/>
      <c r="BX427" s="1016"/>
      <c r="BY427" s="1019" t="s">
        <v>275</v>
      </c>
      <c r="BZ427" s="1020"/>
      <c r="CA427" s="1021"/>
      <c r="CB427" s="1009" t="str">
        <f>AFEstatPref</f>
        <v>Historical</v>
      </c>
      <c r="CC427" s="1010"/>
      <c r="CD427" s="1011"/>
      <c r="CE427" s="1015" t="str">
        <f>AFEstatSlc</f>
        <v>Proposed Original</v>
      </c>
      <c r="CF427" s="1015"/>
      <c r="CG427" s="1016"/>
      <c r="CH427" s="1019" t="s">
        <v>275</v>
      </c>
      <c r="CI427" s="1020"/>
      <c r="CJ427" s="1021"/>
      <c r="CK427" s="1009" t="str">
        <f>AFEstatPref</f>
        <v>Historical</v>
      </c>
      <c r="CL427" s="1010"/>
      <c r="CM427" s="1011"/>
      <c r="CN427" s="1015" t="str">
        <f>AFEstatSlc</f>
        <v>Proposed Original</v>
      </c>
      <c r="CO427" s="1015"/>
      <c r="CP427" s="1016"/>
      <c r="CQ427" s="1019" t="s">
        <v>275</v>
      </c>
      <c r="CR427" s="1020"/>
      <c r="CS427" s="1021"/>
      <c r="CT427" s="214"/>
      <c r="CU427" s="1051" t="s">
        <v>276</v>
      </c>
      <c r="CV427" s="1052"/>
      <c r="CW427" s="214"/>
      <c r="CX427" s="1058" t="s">
        <v>277</v>
      </c>
      <c r="CY427" s="1055" t="s">
        <v>278</v>
      </c>
    </row>
    <row r="428" spans="1:103" ht="15.75" customHeight="1" thickBot="1">
      <c r="A428" s="139"/>
      <c r="B428" s="1059"/>
      <c r="C428" s="1063"/>
      <c r="D428" s="1012"/>
      <c r="E428" s="1013"/>
      <c r="F428" s="1014"/>
      <c r="G428" s="1043"/>
      <c r="H428" s="1017"/>
      <c r="I428" s="1017"/>
      <c r="J428" s="1044"/>
      <c r="K428" s="1023"/>
      <c r="L428" s="1023"/>
      <c r="M428" s="1040"/>
      <c r="N428" s="1012"/>
      <c r="O428" s="1013"/>
      <c r="P428" s="1014"/>
      <c r="Q428" s="1017"/>
      <c r="R428" s="1017"/>
      <c r="S428" s="1018"/>
      <c r="T428" s="1022"/>
      <c r="U428" s="1023"/>
      <c r="V428" s="1024"/>
      <c r="W428" s="593">
        <f t="shared" si="2452"/>
        <v>0</v>
      </c>
      <c r="X428" s="593">
        <f t="shared" si="2453"/>
        <v>0</v>
      </c>
      <c r="Y428" s="593">
        <f t="shared" si="2454"/>
        <v>0</v>
      </c>
      <c r="Z428" s="1012"/>
      <c r="AA428" s="1013"/>
      <c r="AB428" s="1014"/>
      <c r="AC428" s="1017"/>
      <c r="AD428" s="1017"/>
      <c r="AE428" s="1018"/>
      <c r="AF428" s="1022"/>
      <c r="AG428" s="1023"/>
      <c r="AH428" s="1024"/>
      <c r="AI428" s="1012"/>
      <c r="AJ428" s="1013"/>
      <c r="AK428" s="1014"/>
      <c r="AL428" s="1017"/>
      <c r="AM428" s="1017"/>
      <c r="AN428" s="1018"/>
      <c r="AO428" s="1022"/>
      <c r="AP428" s="1023"/>
      <c r="AQ428" s="1024"/>
      <c r="AR428" s="1012"/>
      <c r="AS428" s="1013"/>
      <c r="AT428" s="1014"/>
      <c r="AU428" s="1017"/>
      <c r="AV428" s="1017"/>
      <c r="AW428" s="1018"/>
      <c r="AX428" s="1022"/>
      <c r="AY428" s="1023"/>
      <c r="AZ428" s="1024"/>
      <c r="BA428" s="1012"/>
      <c r="BB428" s="1013"/>
      <c r="BC428" s="1014"/>
      <c r="BD428" s="1017"/>
      <c r="BE428" s="1017"/>
      <c r="BF428" s="1018"/>
      <c r="BG428" s="1022"/>
      <c r="BH428" s="1023"/>
      <c r="BI428" s="1024"/>
      <c r="BJ428" s="1012"/>
      <c r="BK428" s="1013"/>
      <c r="BL428" s="1014"/>
      <c r="BM428" s="1017"/>
      <c r="BN428" s="1017"/>
      <c r="BO428" s="1018"/>
      <c r="BP428" s="1022"/>
      <c r="BQ428" s="1023"/>
      <c r="BR428" s="1024"/>
      <c r="BS428" s="1012"/>
      <c r="BT428" s="1013"/>
      <c r="BU428" s="1014"/>
      <c r="BV428" s="1017"/>
      <c r="BW428" s="1017"/>
      <c r="BX428" s="1018"/>
      <c r="BY428" s="1022"/>
      <c r="BZ428" s="1023"/>
      <c r="CA428" s="1024"/>
      <c r="CB428" s="1012"/>
      <c r="CC428" s="1013"/>
      <c r="CD428" s="1014"/>
      <c r="CE428" s="1017"/>
      <c r="CF428" s="1017"/>
      <c r="CG428" s="1018"/>
      <c r="CH428" s="1022"/>
      <c r="CI428" s="1023"/>
      <c r="CJ428" s="1024"/>
      <c r="CK428" s="1012"/>
      <c r="CL428" s="1013"/>
      <c r="CM428" s="1014"/>
      <c r="CN428" s="1017"/>
      <c r="CO428" s="1017"/>
      <c r="CP428" s="1018"/>
      <c r="CQ428" s="1022"/>
      <c r="CR428" s="1023"/>
      <c r="CS428" s="1024"/>
      <c r="CT428" s="139"/>
      <c r="CU428" s="215" t="s">
        <v>279</v>
      </c>
      <c r="CV428" s="216" t="s">
        <v>280</v>
      </c>
      <c r="CW428" s="139"/>
      <c r="CX428" s="1059"/>
      <c r="CY428" s="1056"/>
    </row>
    <row r="429" spans="1:103" ht="15.75" customHeight="1">
      <c r="A429" s="138"/>
      <c r="B429" s="149">
        <v>40</v>
      </c>
      <c r="C429" s="150" t="s">
        <v>321</v>
      </c>
      <c r="D429" s="151" t="s">
        <v>283</v>
      </c>
      <c r="E429" s="152" t="s">
        <v>284</v>
      </c>
      <c r="F429" s="153">
        <f>SUM(F430:F432)</f>
        <v>0</v>
      </c>
      <c r="G429" s="154" t="s">
        <v>285</v>
      </c>
      <c r="H429" s="152" t="s">
        <v>283</v>
      </c>
      <c r="I429" s="152" t="s">
        <v>284</v>
      </c>
      <c r="J429" s="153">
        <f>SUM(J430:J432)</f>
        <v>162000</v>
      </c>
      <c r="K429" s="151" t="s">
        <v>283</v>
      </c>
      <c r="L429" s="787" t="s">
        <v>284</v>
      </c>
      <c r="M429" s="153">
        <f>SUM(M430:M432)</f>
        <v>159263.51351351352</v>
      </c>
      <c r="N429" s="151" t="s">
        <v>283</v>
      </c>
      <c r="O429" s="152" t="s">
        <v>284</v>
      </c>
      <c r="P429" s="153">
        <f>SUM(P430:P432)</f>
        <v>0</v>
      </c>
      <c r="Q429" s="787" t="s">
        <v>283</v>
      </c>
      <c r="R429" s="787" t="s">
        <v>284</v>
      </c>
      <c r="S429" s="153">
        <f>SUM(S430:S432)</f>
        <v>27000</v>
      </c>
      <c r="T429" s="204" t="s">
        <v>283</v>
      </c>
      <c r="U429" s="205" t="s">
        <v>284</v>
      </c>
      <c r="V429" s="153">
        <f>SUM(V430:V432)</f>
        <v>26543.91891891892</v>
      </c>
      <c r="W429" s="593">
        <f t="shared" si="2452"/>
        <v>0</v>
      </c>
      <c r="X429" s="593">
        <f t="shared" si="2453"/>
        <v>0</v>
      </c>
      <c r="Y429" s="593">
        <f t="shared" si="2454"/>
        <v>-456.0810810810799</v>
      </c>
      <c r="Z429" s="151" t="s">
        <v>283</v>
      </c>
      <c r="AA429" s="152" t="s">
        <v>284</v>
      </c>
      <c r="AB429" s="153">
        <f>SUM(AB430:AB432)</f>
        <v>0</v>
      </c>
      <c r="AC429" s="152" t="s">
        <v>283</v>
      </c>
      <c r="AD429" s="152" t="s">
        <v>284</v>
      </c>
      <c r="AE429" s="153">
        <f>SUM(AE430:AE432)</f>
        <v>27000</v>
      </c>
      <c r="AF429" s="204" t="s">
        <v>283</v>
      </c>
      <c r="AG429" s="205" t="s">
        <v>284</v>
      </c>
      <c r="AH429" s="153">
        <f>SUM(AH430:AH432)</f>
        <v>26543.91891891892</v>
      </c>
      <c r="AI429" s="151" t="s">
        <v>283</v>
      </c>
      <c r="AJ429" s="152" t="s">
        <v>284</v>
      </c>
      <c r="AK429" s="153">
        <f>SUM(AK430:AK432)</f>
        <v>0</v>
      </c>
      <c r="AL429" s="152" t="s">
        <v>283</v>
      </c>
      <c r="AM429" s="152" t="s">
        <v>284</v>
      </c>
      <c r="AN429" s="153">
        <f>SUM(AN430:AN432)</f>
        <v>27000</v>
      </c>
      <c r="AO429" s="204" t="s">
        <v>283</v>
      </c>
      <c r="AP429" s="205" t="s">
        <v>284</v>
      </c>
      <c r="AQ429" s="153">
        <f>SUM(AQ430:AQ432)</f>
        <v>26543.91891891892</v>
      </c>
      <c r="AR429" s="151" t="s">
        <v>283</v>
      </c>
      <c r="AS429" s="152" t="s">
        <v>284</v>
      </c>
      <c r="AT429" s="153">
        <f>SUM(AT430:AT432)</f>
        <v>0</v>
      </c>
      <c r="AU429" s="152" t="s">
        <v>283</v>
      </c>
      <c r="AV429" s="152" t="s">
        <v>284</v>
      </c>
      <c r="AW429" s="153">
        <f>SUM(AW430:AW432)</f>
        <v>27000</v>
      </c>
      <c r="AX429" s="204" t="s">
        <v>283</v>
      </c>
      <c r="AY429" s="205" t="s">
        <v>284</v>
      </c>
      <c r="AZ429" s="153">
        <f>SUM(AZ430:AZ432)</f>
        <v>26543.91891891892</v>
      </c>
      <c r="BA429" s="151" t="s">
        <v>283</v>
      </c>
      <c r="BB429" s="152" t="s">
        <v>284</v>
      </c>
      <c r="BC429" s="153">
        <f>SUM(BC430:BC432)</f>
        <v>0</v>
      </c>
      <c r="BD429" s="152" t="s">
        <v>283</v>
      </c>
      <c r="BE429" s="152" t="s">
        <v>284</v>
      </c>
      <c r="BF429" s="153">
        <f>SUM(BF430:BF432)</f>
        <v>27000</v>
      </c>
      <c r="BG429" s="204" t="s">
        <v>283</v>
      </c>
      <c r="BH429" s="205" t="s">
        <v>284</v>
      </c>
      <c r="BI429" s="153">
        <f>SUM(BI430:BI432)</f>
        <v>26543.91891891892</v>
      </c>
      <c r="BJ429" s="151" t="s">
        <v>283</v>
      </c>
      <c r="BK429" s="152" t="s">
        <v>284</v>
      </c>
      <c r="BL429" s="153">
        <f>SUM(BL430:BL432)</f>
        <v>0</v>
      </c>
      <c r="BM429" s="152" t="s">
        <v>283</v>
      </c>
      <c r="BN429" s="152" t="s">
        <v>284</v>
      </c>
      <c r="BO429" s="153">
        <f>SUM(BO430:BO432)</f>
        <v>27000</v>
      </c>
      <c r="BP429" s="204" t="s">
        <v>283</v>
      </c>
      <c r="BQ429" s="205" t="s">
        <v>284</v>
      </c>
      <c r="BR429" s="153">
        <f>SUM(BR430:BR432)</f>
        <v>26543.91891891892</v>
      </c>
      <c r="BS429" s="151" t="s">
        <v>283</v>
      </c>
      <c r="BT429" s="152" t="s">
        <v>284</v>
      </c>
      <c r="BU429" s="153">
        <f>SUM(BU430:BU432)</f>
        <v>0</v>
      </c>
      <c r="BV429" s="152" t="s">
        <v>283</v>
      </c>
      <c r="BW429" s="152" t="s">
        <v>284</v>
      </c>
      <c r="BX429" s="153">
        <f>SUM(BX430:BX432)</f>
        <v>0</v>
      </c>
      <c r="BY429" s="204" t="s">
        <v>283</v>
      </c>
      <c r="BZ429" s="205" t="s">
        <v>284</v>
      </c>
      <c r="CA429" s="153">
        <f>SUM(CA430:CA432)</f>
        <v>0</v>
      </c>
      <c r="CB429" s="151" t="s">
        <v>283</v>
      </c>
      <c r="CC429" s="152" t="s">
        <v>284</v>
      </c>
      <c r="CD429" s="153">
        <f>SUM(CD430:CD432)</f>
        <v>0</v>
      </c>
      <c r="CE429" s="152" t="s">
        <v>283</v>
      </c>
      <c r="CF429" s="152" t="s">
        <v>284</v>
      </c>
      <c r="CG429" s="153">
        <f>SUM(CG430:CG432)</f>
        <v>0</v>
      </c>
      <c r="CH429" s="204" t="s">
        <v>283</v>
      </c>
      <c r="CI429" s="205" t="s">
        <v>284</v>
      </c>
      <c r="CJ429" s="153">
        <f>SUM(CJ430:CJ432)</f>
        <v>0</v>
      </c>
      <c r="CK429" s="151" t="s">
        <v>283</v>
      </c>
      <c r="CL429" s="152" t="s">
        <v>284</v>
      </c>
      <c r="CM429" s="153">
        <f>SUM(CM430:CM432)</f>
        <v>0</v>
      </c>
      <c r="CN429" s="152" t="s">
        <v>283</v>
      </c>
      <c r="CO429" s="152" t="s">
        <v>284</v>
      </c>
      <c r="CP429" s="153">
        <f>SUM(CP430:CP432)</f>
        <v>0</v>
      </c>
      <c r="CQ429" s="204" t="s">
        <v>283</v>
      </c>
      <c r="CR429" s="205" t="s">
        <v>284</v>
      </c>
      <c r="CS429" s="153">
        <f>SUM(CS430:CS432)</f>
        <v>0</v>
      </c>
      <c r="CT429" s="196"/>
      <c r="CU429" s="221"/>
      <c r="CV429" s="243"/>
      <c r="CW429" s="196"/>
      <c r="CX429" s="244"/>
      <c r="CY429" s="245"/>
    </row>
    <row r="430" spans="1:103" ht="15.75" customHeight="1">
      <c r="A430" s="185"/>
      <c r="B430" s="156"/>
      <c r="C430" s="297" t="s">
        <v>731</v>
      </c>
      <c r="D430" s="158">
        <f t="shared" ref="D430:D432" si="2535">N430+Z430+AI430+AR430+BS430</f>
        <v>0</v>
      </c>
      <c r="E430" s="159">
        <f>IFERROR(F430/D430,)</f>
        <v>0</v>
      </c>
      <c r="F430" s="160">
        <f>P430+AB430+AK430+AT430+BU430</f>
        <v>0</v>
      </c>
      <c r="G430" s="179"/>
      <c r="H430" s="159">
        <f t="shared" ref="H430:H431" si="2536">Q430+AC430+AL430+AU430+BD430+BM430</f>
        <v>6</v>
      </c>
      <c r="I430" s="159">
        <f>IFERROR(J430/H430,)</f>
        <v>16000</v>
      </c>
      <c r="J430" s="160">
        <f t="shared" ref="J430:J431" si="2537">S430+AE430+AN430+AW430+BF430+BO430</f>
        <v>96000</v>
      </c>
      <c r="K430" s="158">
        <f t="shared" ref="K430:K431" si="2538">T430+AF430+AO430+AX430+BG430+BP430+BY430+CH430+CQ430</f>
        <v>6</v>
      </c>
      <c r="L430" s="822">
        <f>IFERROR(M430/K430,)</f>
        <v>15729.729729729732</v>
      </c>
      <c r="M430" s="160">
        <f t="shared" ref="M430:M431" si="2539">V430+AH430+AQ430+AZ430+BI430+BR430+CA430+CJ430+CS430</f>
        <v>94378.378378378387</v>
      </c>
      <c r="N430" s="159">
        <v>0</v>
      </c>
      <c r="O430" s="159"/>
      <c r="P430" s="160">
        <f t="shared" ref="P430:P432" si="2540">N430*O430</f>
        <v>0</v>
      </c>
      <c r="Q430" s="291">
        <v>1</v>
      </c>
      <c r="R430" s="291">
        <v>16000</v>
      </c>
      <c r="S430" s="160">
        <f t="shared" ref="S430:S432" si="2541">Q430*R430</f>
        <v>16000</v>
      </c>
      <c r="T430" s="159">
        <f t="shared" ref="T430:T431" si="2542">Q430</f>
        <v>1</v>
      </c>
      <c r="U430" s="610">
        <f>(R430*14550)/14800</f>
        <v>15729.72972972973</v>
      </c>
      <c r="V430" s="160">
        <f t="shared" ref="V430:V432" si="2543">T430*U430</f>
        <v>15729.72972972973</v>
      </c>
      <c r="W430" s="593">
        <f t="shared" si="2452"/>
        <v>0</v>
      </c>
      <c r="X430" s="593">
        <f t="shared" si="2453"/>
        <v>-270.27027027026998</v>
      </c>
      <c r="Y430" s="593">
        <f t="shared" si="2454"/>
        <v>-270.27027027026998</v>
      </c>
      <c r="Z430" s="159">
        <v>0</v>
      </c>
      <c r="AA430" s="159">
        <v>0</v>
      </c>
      <c r="AB430" s="160">
        <f t="shared" ref="AB430:AB432" si="2544">Z430*AA430</f>
        <v>0</v>
      </c>
      <c r="AC430" s="159">
        <f>Q430</f>
        <v>1</v>
      </c>
      <c r="AD430" s="159">
        <f>R430</f>
        <v>16000</v>
      </c>
      <c r="AE430" s="160">
        <f t="shared" ref="AE430:AE432" si="2545">AC430*AD430</f>
        <v>16000</v>
      </c>
      <c r="AF430" s="159">
        <f t="shared" ref="AF430:AF431" si="2546">AC430</f>
        <v>1</v>
      </c>
      <c r="AG430" s="159">
        <f>U430</f>
        <v>15729.72972972973</v>
      </c>
      <c r="AH430" s="160">
        <f t="shared" ref="AH430:AH432" si="2547">AF430*AG430</f>
        <v>15729.72972972973</v>
      </c>
      <c r="AI430" s="159">
        <v>0</v>
      </c>
      <c r="AJ430" s="159">
        <v>0</v>
      </c>
      <c r="AK430" s="160">
        <f t="shared" ref="AK430:AK432" si="2548">AI430*AJ430</f>
        <v>0</v>
      </c>
      <c r="AL430" s="159">
        <f>Q430</f>
        <v>1</v>
      </c>
      <c r="AM430" s="159">
        <f>R430</f>
        <v>16000</v>
      </c>
      <c r="AN430" s="160">
        <f t="shared" ref="AN430:AN432" si="2549">AL430*AM430</f>
        <v>16000</v>
      </c>
      <c r="AO430" s="159">
        <f t="shared" ref="AO430:AO431" si="2550">AL430</f>
        <v>1</v>
      </c>
      <c r="AP430" s="159">
        <f>AG430</f>
        <v>15729.72972972973</v>
      </c>
      <c r="AQ430" s="160">
        <f t="shared" ref="AQ430:AQ432" si="2551">AO430*AP430</f>
        <v>15729.72972972973</v>
      </c>
      <c r="AR430" s="159">
        <v>0</v>
      </c>
      <c r="AS430" s="159">
        <v>0</v>
      </c>
      <c r="AT430" s="160">
        <f t="shared" ref="AT430:AT432" si="2552">AR430*AS430</f>
        <v>0</v>
      </c>
      <c r="AU430" s="159">
        <f t="shared" ref="AU430:AU431" si="2553">AL430</f>
        <v>1</v>
      </c>
      <c r="AV430" s="159">
        <f t="shared" ref="AV430:AV431" si="2554">AM430</f>
        <v>16000</v>
      </c>
      <c r="AW430" s="160">
        <f t="shared" ref="AW430:AW432" si="2555">AU430*AV430</f>
        <v>16000</v>
      </c>
      <c r="AX430" s="159">
        <f t="shared" ref="AX430:AX431" si="2556">AO430</f>
        <v>1</v>
      </c>
      <c r="AY430" s="159">
        <f t="shared" ref="AY430:AY431" si="2557">AP430</f>
        <v>15729.72972972973</v>
      </c>
      <c r="AZ430" s="160">
        <f t="shared" ref="AZ430:AZ432" si="2558">AX430*AY430</f>
        <v>15729.72972972973</v>
      </c>
      <c r="BA430" s="159">
        <v>0</v>
      </c>
      <c r="BB430" s="159">
        <v>0</v>
      </c>
      <c r="BC430" s="160">
        <f t="shared" ref="BC430:BC432" si="2559">BA430*BB430</f>
        <v>0</v>
      </c>
      <c r="BD430" s="159">
        <f>AU430</f>
        <v>1</v>
      </c>
      <c r="BE430" s="159">
        <v>16000</v>
      </c>
      <c r="BF430" s="160">
        <f t="shared" ref="BF430:BF431" si="2560">BD430*BE430</f>
        <v>16000</v>
      </c>
      <c r="BG430" s="159">
        <f t="shared" ref="BG430:BG431" si="2561">BD430</f>
        <v>1</v>
      </c>
      <c r="BH430" s="159">
        <f>AY430</f>
        <v>15729.72972972973</v>
      </c>
      <c r="BI430" s="160">
        <f t="shared" ref="BI430:BI432" si="2562">BG430*BH430</f>
        <v>15729.72972972973</v>
      </c>
      <c r="BJ430" s="159">
        <v>0</v>
      </c>
      <c r="BK430" s="159">
        <v>0</v>
      </c>
      <c r="BL430" s="160">
        <f t="shared" ref="BL430:BL432" si="2563">BJ430*BK430</f>
        <v>0</v>
      </c>
      <c r="BM430" s="159">
        <f>BD430</f>
        <v>1</v>
      </c>
      <c r="BN430" s="159">
        <v>16000</v>
      </c>
      <c r="BO430" s="160">
        <f t="shared" ref="BO430:BO432" si="2564">BM430*BN430</f>
        <v>16000</v>
      </c>
      <c r="BP430" s="159">
        <f t="shared" ref="BP430:BP431" si="2565">BG430</f>
        <v>1</v>
      </c>
      <c r="BQ430" s="159">
        <f t="shared" ref="BQ430:BQ431" si="2566">BH430</f>
        <v>15729.72972972973</v>
      </c>
      <c r="BR430" s="160">
        <f t="shared" ref="BR430:BR432" si="2567">BP430*BQ430</f>
        <v>15729.72972972973</v>
      </c>
      <c r="BS430" s="159">
        <v>0</v>
      </c>
      <c r="BT430" s="159">
        <v>0</v>
      </c>
      <c r="BU430" s="160">
        <f t="shared" ref="BU430:BU432" si="2568">BS430*BT430</f>
        <v>0</v>
      </c>
      <c r="BV430" s="159">
        <v>0</v>
      </c>
      <c r="BW430" s="159">
        <v>0</v>
      </c>
      <c r="BX430" s="160">
        <f t="shared" ref="BX430:BX432" si="2569">BV430*BW430</f>
        <v>0</v>
      </c>
      <c r="BY430" s="159">
        <f>BV430</f>
        <v>0</v>
      </c>
      <c r="BZ430" s="159">
        <f t="shared" ref="BZ430:BZ432" si="2570">BW430</f>
        <v>0</v>
      </c>
      <c r="CA430" s="160">
        <f t="shared" ref="CA430:CA432" si="2571">BY430*BZ430</f>
        <v>0</v>
      </c>
      <c r="CB430" s="159">
        <v>0</v>
      </c>
      <c r="CC430" s="159">
        <v>0</v>
      </c>
      <c r="CD430" s="160">
        <f t="shared" ref="CD430:CD432" si="2572">CB430*CC430</f>
        <v>0</v>
      </c>
      <c r="CE430" s="159">
        <f>BV430</f>
        <v>0</v>
      </c>
      <c r="CF430" s="159">
        <f>BW430</f>
        <v>0</v>
      </c>
      <c r="CG430" s="160">
        <f t="shared" ref="CG430:CG432" si="2573">CE430*CF430</f>
        <v>0</v>
      </c>
      <c r="CH430" s="159">
        <f>CE430</f>
        <v>0</v>
      </c>
      <c r="CI430" s="159">
        <f t="shared" ref="CI430:CI432" si="2574">CF430</f>
        <v>0</v>
      </c>
      <c r="CJ430" s="160">
        <f t="shared" ref="CJ430:CJ432" si="2575">CH430*CI430</f>
        <v>0</v>
      </c>
      <c r="CK430" s="159">
        <v>0</v>
      </c>
      <c r="CL430" s="159">
        <v>0</v>
      </c>
      <c r="CM430" s="160">
        <f t="shared" ref="CM430:CM432" si="2576">CK430*CL430</f>
        <v>0</v>
      </c>
      <c r="CN430" s="159">
        <f>BV430</f>
        <v>0</v>
      </c>
      <c r="CO430" s="159">
        <f>BW430</f>
        <v>0</v>
      </c>
      <c r="CP430" s="160">
        <f t="shared" ref="CP430:CP432" si="2577">CN430*CO430</f>
        <v>0</v>
      </c>
      <c r="CQ430" s="159">
        <f>CN430</f>
        <v>0</v>
      </c>
      <c r="CR430" s="159">
        <f t="shared" ref="CR430:CR432" si="2578">CO430</f>
        <v>0</v>
      </c>
      <c r="CS430" s="160">
        <f t="shared" ref="CS430:CS432" si="2579">CQ430*CR430</f>
        <v>0</v>
      </c>
      <c r="CT430" s="225"/>
      <c r="CU430" s="226">
        <f>K430-H430</f>
        <v>0</v>
      </c>
      <c r="CV430" s="227">
        <f t="shared" ref="CV430:CV432" si="2580">L430-I430</f>
        <v>-270.27027027026816</v>
      </c>
      <c r="CW430" s="225"/>
      <c r="CX430" s="228"/>
      <c r="CY430" s="229"/>
    </row>
    <row r="431" spans="1:103" ht="15.75" customHeight="1">
      <c r="A431" s="185"/>
      <c r="B431" s="156"/>
      <c r="C431" s="297" t="s">
        <v>732</v>
      </c>
      <c r="D431" s="158">
        <f t="shared" si="2535"/>
        <v>0</v>
      </c>
      <c r="E431" s="159">
        <f t="shared" ref="E431:E432" si="2581">IFERROR(F431/D431,)</f>
        <v>0</v>
      </c>
      <c r="F431" s="160">
        <f t="shared" ref="F431:F432" si="2582">P431+AB431+AK431+AT431+BU431</f>
        <v>0</v>
      </c>
      <c r="G431" s="161"/>
      <c r="H431" s="159">
        <f t="shared" si="2536"/>
        <v>6</v>
      </c>
      <c r="I431" s="159">
        <f t="shared" ref="I431:I432" si="2583">IFERROR(J431/H431,)</f>
        <v>11000</v>
      </c>
      <c r="J431" s="160">
        <f t="shared" si="2537"/>
        <v>66000</v>
      </c>
      <c r="K431" s="158">
        <f t="shared" si="2538"/>
        <v>6</v>
      </c>
      <c r="L431" s="822">
        <f t="shared" ref="L431:L432" si="2584">IFERROR(M431/K431,)</f>
        <v>10814.189189189188</v>
      </c>
      <c r="M431" s="160">
        <f t="shared" si="2539"/>
        <v>64885.135135135133</v>
      </c>
      <c r="N431" s="159">
        <v>0</v>
      </c>
      <c r="O431" s="159">
        <v>0</v>
      </c>
      <c r="P431" s="160">
        <f t="shared" si="2540"/>
        <v>0</v>
      </c>
      <c r="Q431" s="291">
        <v>1</v>
      </c>
      <c r="R431" s="291">
        <v>11000</v>
      </c>
      <c r="S431" s="160">
        <f t="shared" si="2541"/>
        <v>11000</v>
      </c>
      <c r="T431" s="159">
        <f t="shared" si="2542"/>
        <v>1</v>
      </c>
      <c r="U431" s="610">
        <f>(R431*14550)/14800</f>
        <v>10814.18918918919</v>
      </c>
      <c r="V431" s="160">
        <f t="shared" si="2543"/>
        <v>10814.18918918919</v>
      </c>
      <c r="W431" s="593">
        <f t="shared" si="2452"/>
        <v>0</v>
      </c>
      <c r="X431" s="593">
        <f t="shared" si="2453"/>
        <v>-185.81081081080993</v>
      </c>
      <c r="Y431" s="593">
        <f t="shared" si="2454"/>
        <v>-185.81081081080993</v>
      </c>
      <c r="Z431" s="159">
        <v>0</v>
      </c>
      <c r="AA431" s="159">
        <v>0</v>
      </c>
      <c r="AB431" s="160">
        <f t="shared" si="2544"/>
        <v>0</v>
      </c>
      <c r="AC431" s="159">
        <f>Q431</f>
        <v>1</v>
      </c>
      <c r="AD431" s="159">
        <f>R431</f>
        <v>11000</v>
      </c>
      <c r="AE431" s="160">
        <f t="shared" si="2545"/>
        <v>11000</v>
      </c>
      <c r="AF431" s="159">
        <f t="shared" si="2546"/>
        <v>1</v>
      </c>
      <c r="AG431" s="159">
        <f>U431</f>
        <v>10814.18918918919</v>
      </c>
      <c r="AH431" s="160">
        <f t="shared" si="2547"/>
        <v>10814.18918918919</v>
      </c>
      <c r="AI431" s="159">
        <v>0</v>
      </c>
      <c r="AJ431" s="159">
        <v>0</v>
      </c>
      <c r="AK431" s="160">
        <f t="shared" si="2548"/>
        <v>0</v>
      </c>
      <c r="AL431" s="159">
        <f>Q431</f>
        <v>1</v>
      </c>
      <c r="AM431" s="159">
        <f>R431</f>
        <v>11000</v>
      </c>
      <c r="AN431" s="160">
        <f t="shared" si="2549"/>
        <v>11000</v>
      </c>
      <c r="AO431" s="159">
        <f t="shared" si="2550"/>
        <v>1</v>
      </c>
      <c r="AP431" s="159">
        <f>AG431</f>
        <v>10814.18918918919</v>
      </c>
      <c r="AQ431" s="160">
        <f t="shared" si="2551"/>
        <v>10814.18918918919</v>
      </c>
      <c r="AR431" s="159">
        <v>0</v>
      </c>
      <c r="AS431" s="159">
        <v>0</v>
      </c>
      <c r="AT431" s="160">
        <f t="shared" si="2552"/>
        <v>0</v>
      </c>
      <c r="AU431" s="159">
        <f t="shared" si="2553"/>
        <v>1</v>
      </c>
      <c r="AV431" s="159">
        <f t="shared" si="2554"/>
        <v>11000</v>
      </c>
      <c r="AW431" s="160">
        <f t="shared" si="2555"/>
        <v>11000</v>
      </c>
      <c r="AX431" s="159">
        <f t="shared" si="2556"/>
        <v>1</v>
      </c>
      <c r="AY431" s="159">
        <f t="shared" si="2557"/>
        <v>10814.18918918919</v>
      </c>
      <c r="AZ431" s="160">
        <f t="shared" si="2558"/>
        <v>10814.18918918919</v>
      </c>
      <c r="BA431" s="159">
        <v>0</v>
      </c>
      <c r="BB431" s="159">
        <v>0</v>
      </c>
      <c r="BC431" s="160">
        <f t="shared" si="2559"/>
        <v>0</v>
      </c>
      <c r="BD431" s="159">
        <v>1</v>
      </c>
      <c r="BE431" s="159">
        <v>11000</v>
      </c>
      <c r="BF431" s="160">
        <f t="shared" si="2560"/>
        <v>11000</v>
      </c>
      <c r="BG431" s="159">
        <f t="shared" si="2561"/>
        <v>1</v>
      </c>
      <c r="BH431" s="159">
        <f>AY431</f>
        <v>10814.18918918919</v>
      </c>
      <c r="BI431" s="160">
        <f t="shared" si="2562"/>
        <v>10814.18918918919</v>
      </c>
      <c r="BJ431" s="159">
        <v>0</v>
      </c>
      <c r="BK431" s="159">
        <v>0</v>
      </c>
      <c r="BL431" s="160">
        <f t="shared" si="2563"/>
        <v>0</v>
      </c>
      <c r="BM431" s="159">
        <v>1</v>
      </c>
      <c r="BN431" s="159">
        <v>11000</v>
      </c>
      <c r="BO431" s="160">
        <f t="shared" si="2564"/>
        <v>11000</v>
      </c>
      <c r="BP431" s="159">
        <f t="shared" si="2565"/>
        <v>1</v>
      </c>
      <c r="BQ431" s="159">
        <f t="shared" si="2566"/>
        <v>10814.18918918919</v>
      </c>
      <c r="BR431" s="160">
        <f t="shared" si="2567"/>
        <v>10814.18918918919</v>
      </c>
      <c r="BS431" s="159">
        <v>0</v>
      </c>
      <c r="BT431" s="159">
        <v>0</v>
      </c>
      <c r="BU431" s="160">
        <f t="shared" si="2568"/>
        <v>0</v>
      </c>
      <c r="BV431" s="159">
        <v>0</v>
      </c>
      <c r="BW431" s="159">
        <v>0</v>
      </c>
      <c r="BX431" s="160">
        <f t="shared" si="2569"/>
        <v>0</v>
      </c>
      <c r="BY431" s="159">
        <f t="shared" ref="BY431:BY432" si="2585">BV431</f>
        <v>0</v>
      </c>
      <c r="BZ431" s="159">
        <f t="shared" si="2570"/>
        <v>0</v>
      </c>
      <c r="CA431" s="160">
        <f t="shared" si="2571"/>
        <v>0</v>
      </c>
      <c r="CB431" s="159">
        <v>0</v>
      </c>
      <c r="CC431" s="159">
        <v>0</v>
      </c>
      <c r="CD431" s="160">
        <f t="shared" si="2572"/>
        <v>0</v>
      </c>
      <c r="CE431" s="159">
        <f>BV431</f>
        <v>0</v>
      </c>
      <c r="CF431" s="159">
        <f>BW431</f>
        <v>0</v>
      </c>
      <c r="CG431" s="160">
        <f t="shared" si="2573"/>
        <v>0</v>
      </c>
      <c r="CH431" s="159">
        <f t="shared" ref="CH431:CH432" si="2586">CE431</f>
        <v>0</v>
      </c>
      <c r="CI431" s="159">
        <f t="shared" si="2574"/>
        <v>0</v>
      </c>
      <c r="CJ431" s="160">
        <f t="shared" si="2575"/>
        <v>0</v>
      </c>
      <c r="CK431" s="159">
        <v>0</v>
      </c>
      <c r="CL431" s="159">
        <v>0</v>
      </c>
      <c r="CM431" s="160">
        <f t="shared" si="2576"/>
        <v>0</v>
      </c>
      <c r="CN431" s="159">
        <f>BV431</f>
        <v>0</v>
      </c>
      <c r="CO431" s="159">
        <f>BW431</f>
        <v>0</v>
      </c>
      <c r="CP431" s="160">
        <f t="shared" si="2577"/>
        <v>0</v>
      </c>
      <c r="CQ431" s="159">
        <f t="shared" ref="CQ431:CQ432" si="2587">CN431</f>
        <v>0</v>
      </c>
      <c r="CR431" s="159">
        <f t="shared" si="2578"/>
        <v>0</v>
      </c>
      <c r="CS431" s="160">
        <f t="shared" si="2579"/>
        <v>0</v>
      </c>
      <c r="CT431" s="225"/>
      <c r="CU431" s="226">
        <f t="shared" ref="CU431:CU432" si="2588">K431-H431</f>
        <v>0</v>
      </c>
      <c r="CV431" s="227">
        <f t="shared" si="2580"/>
        <v>-185.81081081081174</v>
      </c>
      <c r="CW431" s="225"/>
      <c r="CX431" s="228"/>
      <c r="CY431" s="229"/>
    </row>
    <row r="432" spans="1:103" ht="15.75" customHeight="1" thickBot="1">
      <c r="A432" s="138"/>
      <c r="B432" s="162"/>
      <c r="C432" s="163"/>
      <c r="D432" s="164">
        <f t="shared" si="2535"/>
        <v>0</v>
      </c>
      <c r="E432" s="165">
        <f t="shared" si="2581"/>
        <v>0</v>
      </c>
      <c r="F432" s="166">
        <f t="shared" si="2582"/>
        <v>0</v>
      </c>
      <c r="G432" s="167"/>
      <c r="H432" s="165">
        <f t="shared" ref="H432" si="2589">Q432+AC432+AL432+AU432+BV432</f>
        <v>0</v>
      </c>
      <c r="I432" s="165">
        <f t="shared" si="2583"/>
        <v>0</v>
      </c>
      <c r="J432" s="166">
        <f t="shared" ref="J432" si="2590">S432+AE432+AN432+AW432+BX432</f>
        <v>0</v>
      </c>
      <c r="K432" s="165">
        <f t="shared" ref="K432" si="2591">T432+AF432+AO432+AX432+BY432</f>
        <v>0</v>
      </c>
      <c r="L432" s="820">
        <f t="shared" si="2584"/>
        <v>0</v>
      </c>
      <c r="M432" s="166">
        <f t="shared" ref="M432" si="2592">V432+AH432+AQ432+AZ432+CA432</f>
        <v>0</v>
      </c>
      <c r="N432" s="164">
        <v>0</v>
      </c>
      <c r="O432" s="165">
        <v>0</v>
      </c>
      <c r="P432" s="166">
        <f t="shared" si="2540"/>
        <v>0</v>
      </c>
      <c r="Q432" s="788">
        <v>0</v>
      </c>
      <c r="R432" s="789">
        <v>0</v>
      </c>
      <c r="S432" s="166">
        <f t="shared" si="2541"/>
        <v>0</v>
      </c>
      <c r="T432" s="200">
        <f t="shared" ref="T432" si="2593">Q432</f>
        <v>0</v>
      </c>
      <c r="U432" s="200">
        <f t="shared" ref="U432" si="2594">R432</f>
        <v>0</v>
      </c>
      <c r="V432" s="201">
        <f t="shared" si="2543"/>
        <v>0</v>
      </c>
      <c r="W432" s="593">
        <f t="shared" si="2452"/>
        <v>0</v>
      </c>
      <c r="X432" s="593">
        <f t="shared" si="2453"/>
        <v>0</v>
      </c>
      <c r="Y432" s="593">
        <f t="shared" si="2454"/>
        <v>0</v>
      </c>
      <c r="Z432" s="164">
        <v>0</v>
      </c>
      <c r="AA432" s="165">
        <v>0</v>
      </c>
      <c r="AB432" s="166">
        <f t="shared" si="2544"/>
        <v>0</v>
      </c>
      <c r="AC432" s="198">
        <v>0</v>
      </c>
      <c r="AD432" s="199">
        <v>0</v>
      </c>
      <c r="AE432" s="166">
        <f t="shared" si="2545"/>
        <v>0</v>
      </c>
      <c r="AF432" s="200">
        <f t="shared" ref="AF432" si="2595">AC432</f>
        <v>0</v>
      </c>
      <c r="AG432" s="200">
        <f>U432</f>
        <v>0</v>
      </c>
      <c r="AH432" s="201">
        <f t="shared" si="2547"/>
        <v>0</v>
      </c>
      <c r="AI432" s="164">
        <v>0</v>
      </c>
      <c r="AJ432" s="165">
        <v>0</v>
      </c>
      <c r="AK432" s="166">
        <f t="shared" si="2548"/>
        <v>0</v>
      </c>
      <c r="AL432" s="198">
        <v>0</v>
      </c>
      <c r="AM432" s="199">
        <v>0</v>
      </c>
      <c r="AN432" s="166">
        <f t="shared" si="2549"/>
        <v>0</v>
      </c>
      <c r="AO432" s="200">
        <f t="shared" ref="AO432" si="2596">AL432</f>
        <v>0</v>
      </c>
      <c r="AP432" s="200">
        <f>AG432</f>
        <v>0</v>
      </c>
      <c r="AQ432" s="201">
        <f t="shared" si="2551"/>
        <v>0</v>
      </c>
      <c r="AR432" s="164">
        <v>0</v>
      </c>
      <c r="AS432" s="165">
        <v>0</v>
      </c>
      <c r="AT432" s="166">
        <f t="shared" si="2552"/>
        <v>0</v>
      </c>
      <c r="AU432" s="198">
        <v>0</v>
      </c>
      <c r="AV432" s="199">
        <v>0</v>
      </c>
      <c r="AW432" s="166">
        <f t="shared" si="2555"/>
        <v>0</v>
      </c>
      <c r="AX432" s="200">
        <f t="shared" ref="AX432" si="2597">AU432</f>
        <v>0</v>
      </c>
      <c r="AY432" s="200">
        <f>AP432</f>
        <v>0</v>
      </c>
      <c r="AZ432" s="201">
        <f t="shared" si="2558"/>
        <v>0</v>
      </c>
      <c r="BA432" s="164">
        <v>0</v>
      </c>
      <c r="BB432" s="165">
        <v>0</v>
      </c>
      <c r="BC432" s="166">
        <f t="shared" si="2559"/>
        <v>0</v>
      </c>
      <c r="BD432" s="198">
        <v>0</v>
      </c>
      <c r="BE432" s="199">
        <v>0</v>
      </c>
      <c r="BF432" s="166">
        <f t="shared" ref="BF432" si="2598">BD432*BE432</f>
        <v>0</v>
      </c>
      <c r="BG432" s="200">
        <f t="shared" ref="BG432" si="2599">BD432</f>
        <v>0</v>
      </c>
      <c r="BH432" s="200">
        <f t="shared" ref="BH432" si="2600">BE432</f>
        <v>0</v>
      </c>
      <c r="BI432" s="201">
        <f t="shared" si="2562"/>
        <v>0</v>
      </c>
      <c r="BJ432" s="164">
        <v>0</v>
      </c>
      <c r="BK432" s="165">
        <v>0</v>
      </c>
      <c r="BL432" s="166">
        <f t="shared" si="2563"/>
        <v>0</v>
      </c>
      <c r="BM432" s="198">
        <v>0</v>
      </c>
      <c r="BN432" s="199">
        <v>0</v>
      </c>
      <c r="BO432" s="166">
        <f t="shared" si="2564"/>
        <v>0</v>
      </c>
      <c r="BP432" s="200">
        <f t="shared" ref="BP432" si="2601">BM432</f>
        <v>0</v>
      </c>
      <c r="BQ432" s="200">
        <f>BH432</f>
        <v>0</v>
      </c>
      <c r="BR432" s="201">
        <f t="shared" si="2567"/>
        <v>0</v>
      </c>
      <c r="BS432" s="164">
        <v>0</v>
      </c>
      <c r="BT432" s="165">
        <v>0</v>
      </c>
      <c r="BU432" s="166">
        <f t="shared" si="2568"/>
        <v>0</v>
      </c>
      <c r="BV432" s="198">
        <v>0</v>
      </c>
      <c r="BW432" s="199">
        <v>0</v>
      </c>
      <c r="BX432" s="166">
        <f t="shared" si="2569"/>
        <v>0</v>
      </c>
      <c r="BY432" s="200">
        <f t="shared" si="2585"/>
        <v>0</v>
      </c>
      <c r="BZ432" s="200">
        <f t="shared" si="2570"/>
        <v>0</v>
      </c>
      <c r="CA432" s="201">
        <f t="shared" si="2571"/>
        <v>0</v>
      </c>
      <c r="CB432" s="164">
        <v>0</v>
      </c>
      <c r="CC432" s="165">
        <v>0</v>
      </c>
      <c r="CD432" s="166">
        <f t="shared" si="2572"/>
        <v>0</v>
      </c>
      <c r="CE432" s="198">
        <v>0</v>
      </c>
      <c r="CF432" s="199">
        <v>0</v>
      </c>
      <c r="CG432" s="166">
        <f t="shared" si="2573"/>
        <v>0</v>
      </c>
      <c r="CH432" s="200">
        <f t="shared" si="2586"/>
        <v>0</v>
      </c>
      <c r="CI432" s="200">
        <f t="shared" si="2574"/>
        <v>0</v>
      </c>
      <c r="CJ432" s="201">
        <f t="shared" si="2575"/>
        <v>0</v>
      </c>
      <c r="CK432" s="164">
        <v>0</v>
      </c>
      <c r="CL432" s="165">
        <v>0</v>
      </c>
      <c r="CM432" s="166">
        <f t="shared" si="2576"/>
        <v>0</v>
      </c>
      <c r="CN432" s="198">
        <v>0</v>
      </c>
      <c r="CO432" s="199">
        <v>0</v>
      </c>
      <c r="CP432" s="166">
        <f t="shared" si="2577"/>
        <v>0</v>
      </c>
      <c r="CQ432" s="200">
        <f t="shared" si="2587"/>
        <v>0</v>
      </c>
      <c r="CR432" s="200">
        <f t="shared" si="2578"/>
        <v>0</v>
      </c>
      <c r="CS432" s="201">
        <f t="shared" si="2579"/>
        <v>0</v>
      </c>
      <c r="CT432" s="211"/>
      <c r="CU432" s="233">
        <f t="shared" si="2588"/>
        <v>0</v>
      </c>
      <c r="CV432" s="234">
        <f t="shared" si="2580"/>
        <v>0</v>
      </c>
      <c r="CW432" s="232"/>
      <c r="CX432" s="235"/>
      <c r="CY432" s="236"/>
    </row>
    <row r="433" spans="1:103" ht="15.75" customHeight="1" thickBot="1">
      <c r="A433" s="139"/>
      <c r="B433" s="186"/>
      <c r="C433" s="187"/>
      <c r="D433" s="183"/>
      <c r="E433" s="183"/>
      <c r="F433" s="183"/>
      <c r="G433" s="184"/>
      <c r="H433" s="183"/>
      <c r="I433" s="183"/>
      <c r="J433" s="183"/>
      <c r="K433" s="183"/>
      <c r="L433" s="791"/>
      <c r="M433" s="183"/>
      <c r="N433" s="183"/>
      <c r="O433" s="183"/>
      <c r="P433" s="183"/>
      <c r="Q433" s="791"/>
      <c r="R433" s="791"/>
      <c r="S433" s="183"/>
      <c r="T433" s="203"/>
      <c r="U433" s="203"/>
      <c r="V433" s="187"/>
      <c r="W433" s="593">
        <f t="shared" si="2452"/>
        <v>0</v>
      </c>
      <c r="X433" s="593">
        <f t="shared" si="2453"/>
        <v>0</v>
      </c>
      <c r="Y433" s="593">
        <f t="shared" si="2454"/>
        <v>0</v>
      </c>
      <c r="Z433" s="183"/>
      <c r="AA433" s="183"/>
      <c r="AB433" s="183"/>
      <c r="AC433" s="183"/>
      <c r="AD433" s="183"/>
      <c r="AE433" s="183"/>
      <c r="AF433" s="203"/>
      <c r="AG433" s="203"/>
      <c r="AH433" s="187"/>
      <c r="AI433" s="183"/>
      <c r="AJ433" s="183"/>
      <c r="AK433" s="183"/>
      <c r="AL433" s="183"/>
      <c r="AM433" s="183"/>
      <c r="AN433" s="183"/>
      <c r="AO433" s="203"/>
      <c r="AP433" s="203"/>
      <c r="AQ433" s="187"/>
      <c r="AR433" s="183"/>
      <c r="AS433" s="183"/>
      <c r="AT433" s="183"/>
      <c r="AU433" s="183"/>
      <c r="AV433" s="183"/>
      <c r="AW433" s="183"/>
      <c r="AX433" s="203"/>
      <c r="AY433" s="203"/>
      <c r="AZ433" s="187"/>
      <c r="BA433" s="183"/>
      <c r="BB433" s="183"/>
      <c r="BC433" s="183"/>
      <c r="BD433" s="183"/>
      <c r="BE433" s="183"/>
      <c r="BF433" s="183"/>
      <c r="BG433" s="203"/>
      <c r="BH433" s="203"/>
      <c r="BI433" s="187"/>
      <c r="BJ433" s="183"/>
      <c r="BK433" s="183"/>
      <c r="BL433" s="183"/>
      <c r="BM433" s="183"/>
      <c r="BN433" s="183"/>
      <c r="BO433" s="183"/>
      <c r="BP433" s="203"/>
      <c r="BQ433" s="203"/>
      <c r="BR433" s="187"/>
      <c r="BS433" s="183"/>
      <c r="BT433" s="183"/>
      <c r="BU433" s="183"/>
      <c r="BV433" s="183"/>
      <c r="BW433" s="183"/>
      <c r="BX433" s="183"/>
      <c r="BY433" s="203"/>
      <c r="BZ433" s="203"/>
      <c r="CA433" s="187"/>
      <c r="CB433" s="183"/>
      <c r="CC433" s="183"/>
      <c r="CD433" s="183"/>
      <c r="CE433" s="183"/>
      <c r="CF433" s="183"/>
      <c r="CG433" s="183"/>
      <c r="CH433" s="203"/>
      <c r="CI433" s="203"/>
      <c r="CJ433" s="187"/>
      <c r="CK433" s="183"/>
      <c r="CL433" s="183"/>
      <c r="CM433" s="183"/>
      <c r="CN433" s="183"/>
      <c r="CO433" s="183"/>
      <c r="CP433" s="183"/>
      <c r="CQ433" s="203"/>
      <c r="CR433" s="203"/>
      <c r="CS433" s="187"/>
      <c r="CT433" s="139"/>
      <c r="CU433" s="183"/>
      <c r="CV433" s="187"/>
      <c r="CW433" s="139"/>
      <c r="CX433" s="242"/>
      <c r="CY433" s="242"/>
    </row>
    <row r="434" spans="1:103" ht="15.75" customHeight="1">
      <c r="A434" s="138"/>
      <c r="B434" s="1065" t="s">
        <v>273</v>
      </c>
      <c r="C434" s="1062" t="s">
        <v>274</v>
      </c>
      <c r="D434" s="1009" t="str">
        <f>AFEstatPref</f>
        <v>Historical</v>
      </c>
      <c r="E434" s="1010"/>
      <c r="F434" s="1011"/>
      <c r="G434" s="1041" t="str">
        <f>AFEstatSlc</f>
        <v>Proposed Original</v>
      </c>
      <c r="H434" s="1015"/>
      <c r="I434" s="1015"/>
      <c r="J434" s="1042"/>
      <c r="K434" s="1020" t="s">
        <v>275</v>
      </c>
      <c r="L434" s="1020"/>
      <c r="M434" s="1039"/>
      <c r="N434" s="1009" t="str">
        <f>AFEstatPref</f>
        <v>Historical</v>
      </c>
      <c r="O434" s="1010"/>
      <c r="P434" s="1011"/>
      <c r="Q434" s="1015" t="str">
        <f>AFEstatSlc</f>
        <v>Proposed Original</v>
      </c>
      <c r="R434" s="1015"/>
      <c r="S434" s="1016"/>
      <c r="T434" s="1019" t="s">
        <v>275</v>
      </c>
      <c r="U434" s="1020"/>
      <c r="V434" s="1021"/>
      <c r="W434" s="593">
        <f t="shared" si="2452"/>
        <v>0</v>
      </c>
      <c r="X434" s="593">
        <f t="shared" si="2453"/>
        <v>0</v>
      </c>
      <c r="Y434" s="593">
        <f t="shared" si="2454"/>
        <v>0</v>
      </c>
      <c r="Z434" s="1009" t="str">
        <f>AFEstatPref</f>
        <v>Historical</v>
      </c>
      <c r="AA434" s="1010"/>
      <c r="AB434" s="1011"/>
      <c r="AC434" s="1015" t="str">
        <f>AFEstatSlc</f>
        <v>Proposed Original</v>
      </c>
      <c r="AD434" s="1015"/>
      <c r="AE434" s="1016"/>
      <c r="AF434" s="1019" t="s">
        <v>275</v>
      </c>
      <c r="AG434" s="1020"/>
      <c r="AH434" s="1021"/>
      <c r="AI434" s="1009" t="str">
        <f>AFEstatPref</f>
        <v>Historical</v>
      </c>
      <c r="AJ434" s="1010"/>
      <c r="AK434" s="1011"/>
      <c r="AL434" s="1015" t="str">
        <f>AFEstatSlc</f>
        <v>Proposed Original</v>
      </c>
      <c r="AM434" s="1015"/>
      <c r="AN434" s="1016"/>
      <c r="AO434" s="1019" t="s">
        <v>275</v>
      </c>
      <c r="AP434" s="1020"/>
      <c r="AQ434" s="1021"/>
      <c r="AR434" s="1009" t="str">
        <f>AFEstatPref</f>
        <v>Historical</v>
      </c>
      <c r="AS434" s="1010"/>
      <c r="AT434" s="1011"/>
      <c r="AU434" s="1015" t="str">
        <f>AFEstatSlc</f>
        <v>Proposed Original</v>
      </c>
      <c r="AV434" s="1015"/>
      <c r="AW434" s="1016"/>
      <c r="AX434" s="1019" t="s">
        <v>275</v>
      </c>
      <c r="AY434" s="1020"/>
      <c r="AZ434" s="1021"/>
      <c r="BA434" s="1009" t="str">
        <f>AFEstatPref</f>
        <v>Historical</v>
      </c>
      <c r="BB434" s="1010"/>
      <c r="BC434" s="1011"/>
      <c r="BD434" s="1015" t="str">
        <f>AFEstatSlc</f>
        <v>Proposed Original</v>
      </c>
      <c r="BE434" s="1015"/>
      <c r="BF434" s="1016"/>
      <c r="BG434" s="1019" t="s">
        <v>275</v>
      </c>
      <c r="BH434" s="1020"/>
      <c r="BI434" s="1021"/>
      <c r="BJ434" s="1009" t="str">
        <f>AFEstatPref</f>
        <v>Historical</v>
      </c>
      <c r="BK434" s="1010"/>
      <c r="BL434" s="1011"/>
      <c r="BM434" s="1015" t="str">
        <f>AFEstatSlc</f>
        <v>Proposed Original</v>
      </c>
      <c r="BN434" s="1015"/>
      <c r="BO434" s="1016"/>
      <c r="BP434" s="1019" t="s">
        <v>275</v>
      </c>
      <c r="BQ434" s="1020"/>
      <c r="BR434" s="1021"/>
      <c r="BS434" s="1009" t="str">
        <f>AFEstatPref</f>
        <v>Historical</v>
      </c>
      <c r="BT434" s="1010"/>
      <c r="BU434" s="1011"/>
      <c r="BV434" s="1015" t="str">
        <f>AFEstatSlc</f>
        <v>Proposed Original</v>
      </c>
      <c r="BW434" s="1015"/>
      <c r="BX434" s="1016"/>
      <c r="BY434" s="1019" t="s">
        <v>275</v>
      </c>
      <c r="BZ434" s="1020"/>
      <c r="CA434" s="1021"/>
      <c r="CB434" s="1009" t="str">
        <f>AFEstatPref</f>
        <v>Historical</v>
      </c>
      <c r="CC434" s="1010"/>
      <c r="CD434" s="1011"/>
      <c r="CE434" s="1015" t="str">
        <f>AFEstatSlc</f>
        <v>Proposed Original</v>
      </c>
      <c r="CF434" s="1015"/>
      <c r="CG434" s="1016"/>
      <c r="CH434" s="1019" t="s">
        <v>275</v>
      </c>
      <c r="CI434" s="1020"/>
      <c r="CJ434" s="1021"/>
      <c r="CK434" s="1009" t="str">
        <f>AFEstatPref</f>
        <v>Historical</v>
      </c>
      <c r="CL434" s="1010"/>
      <c r="CM434" s="1011"/>
      <c r="CN434" s="1015" t="str">
        <f>AFEstatSlc</f>
        <v>Proposed Original</v>
      </c>
      <c r="CO434" s="1015"/>
      <c r="CP434" s="1016"/>
      <c r="CQ434" s="1019" t="s">
        <v>275</v>
      </c>
      <c r="CR434" s="1020"/>
      <c r="CS434" s="1021"/>
      <c r="CT434" s="214"/>
      <c r="CU434" s="1051" t="s">
        <v>276</v>
      </c>
      <c r="CV434" s="1052"/>
      <c r="CW434" s="214"/>
      <c r="CX434" s="1058" t="s">
        <v>277</v>
      </c>
      <c r="CY434" s="1055" t="s">
        <v>278</v>
      </c>
    </row>
    <row r="435" spans="1:103" ht="15.75" customHeight="1" thickBot="1">
      <c r="A435" s="139"/>
      <c r="B435" s="1059"/>
      <c r="C435" s="1063"/>
      <c r="D435" s="1012"/>
      <c r="E435" s="1013"/>
      <c r="F435" s="1014"/>
      <c r="G435" s="1043"/>
      <c r="H435" s="1017"/>
      <c r="I435" s="1017"/>
      <c r="J435" s="1044"/>
      <c r="K435" s="1023"/>
      <c r="L435" s="1023"/>
      <c r="M435" s="1040"/>
      <c r="N435" s="1012"/>
      <c r="O435" s="1013"/>
      <c r="P435" s="1014"/>
      <c r="Q435" s="1017"/>
      <c r="R435" s="1017"/>
      <c r="S435" s="1018"/>
      <c r="T435" s="1022"/>
      <c r="U435" s="1023"/>
      <c r="V435" s="1024"/>
      <c r="W435" s="593">
        <f t="shared" si="2452"/>
        <v>0</v>
      </c>
      <c r="X435" s="593">
        <f t="shared" si="2453"/>
        <v>0</v>
      </c>
      <c r="Y435" s="593">
        <f t="shared" si="2454"/>
        <v>0</v>
      </c>
      <c r="Z435" s="1012"/>
      <c r="AA435" s="1013"/>
      <c r="AB435" s="1014"/>
      <c r="AC435" s="1017"/>
      <c r="AD435" s="1017"/>
      <c r="AE435" s="1018"/>
      <c r="AF435" s="1022"/>
      <c r="AG435" s="1023"/>
      <c r="AH435" s="1024"/>
      <c r="AI435" s="1012"/>
      <c r="AJ435" s="1013"/>
      <c r="AK435" s="1014"/>
      <c r="AL435" s="1017"/>
      <c r="AM435" s="1017"/>
      <c r="AN435" s="1018"/>
      <c r="AO435" s="1022"/>
      <c r="AP435" s="1023"/>
      <c r="AQ435" s="1024"/>
      <c r="AR435" s="1012"/>
      <c r="AS435" s="1013"/>
      <c r="AT435" s="1014"/>
      <c r="AU435" s="1017"/>
      <c r="AV435" s="1017"/>
      <c r="AW435" s="1018"/>
      <c r="AX435" s="1022"/>
      <c r="AY435" s="1023"/>
      <c r="AZ435" s="1024"/>
      <c r="BA435" s="1012"/>
      <c r="BB435" s="1013"/>
      <c r="BC435" s="1014"/>
      <c r="BD435" s="1017"/>
      <c r="BE435" s="1017"/>
      <c r="BF435" s="1018"/>
      <c r="BG435" s="1022"/>
      <c r="BH435" s="1023"/>
      <c r="BI435" s="1024"/>
      <c r="BJ435" s="1012"/>
      <c r="BK435" s="1013"/>
      <c r="BL435" s="1014"/>
      <c r="BM435" s="1017"/>
      <c r="BN435" s="1017"/>
      <c r="BO435" s="1018"/>
      <c r="BP435" s="1022"/>
      <c r="BQ435" s="1023"/>
      <c r="BR435" s="1024"/>
      <c r="BS435" s="1012"/>
      <c r="BT435" s="1013"/>
      <c r="BU435" s="1014"/>
      <c r="BV435" s="1017"/>
      <c r="BW435" s="1017"/>
      <c r="BX435" s="1018"/>
      <c r="BY435" s="1022"/>
      <c r="BZ435" s="1023"/>
      <c r="CA435" s="1024"/>
      <c r="CB435" s="1012"/>
      <c r="CC435" s="1013"/>
      <c r="CD435" s="1014"/>
      <c r="CE435" s="1017"/>
      <c r="CF435" s="1017"/>
      <c r="CG435" s="1018"/>
      <c r="CH435" s="1022"/>
      <c r="CI435" s="1023"/>
      <c r="CJ435" s="1024"/>
      <c r="CK435" s="1012"/>
      <c r="CL435" s="1013"/>
      <c r="CM435" s="1014"/>
      <c r="CN435" s="1017"/>
      <c r="CO435" s="1017"/>
      <c r="CP435" s="1018"/>
      <c r="CQ435" s="1022"/>
      <c r="CR435" s="1023"/>
      <c r="CS435" s="1024"/>
      <c r="CT435" s="139"/>
      <c r="CU435" s="215" t="s">
        <v>279</v>
      </c>
      <c r="CV435" s="216" t="s">
        <v>280</v>
      </c>
      <c r="CW435" s="139"/>
      <c r="CX435" s="1059"/>
      <c r="CY435" s="1056"/>
    </row>
    <row r="436" spans="1:103" ht="15.75" customHeight="1">
      <c r="A436" s="138"/>
      <c r="B436" s="149">
        <v>41</v>
      </c>
      <c r="C436" s="150" t="s">
        <v>322</v>
      </c>
      <c r="D436" s="151" t="s">
        <v>283</v>
      </c>
      <c r="E436" s="152" t="s">
        <v>284</v>
      </c>
      <c r="F436" s="153">
        <f>SUM(F437:F446)</f>
        <v>0</v>
      </c>
      <c r="G436" s="154" t="s">
        <v>285</v>
      </c>
      <c r="H436" s="152" t="s">
        <v>283</v>
      </c>
      <c r="I436" s="152" t="s">
        <v>284</v>
      </c>
      <c r="J436" s="153">
        <f>SUM(J437:J446)</f>
        <v>840000</v>
      </c>
      <c r="K436" s="151" t="s">
        <v>283</v>
      </c>
      <c r="L436" s="787" t="s">
        <v>284</v>
      </c>
      <c r="M436" s="153">
        <f>SUM(M437:M446)</f>
        <v>816000</v>
      </c>
      <c r="N436" s="151" t="s">
        <v>283</v>
      </c>
      <c r="O436" s="152" t="s">
        <v>284</v>
      </c>
      <c r="P436" s="153">
        <f>SUM(P437:P446)</f>
        <v>0</v>
      </c>
      <c r="Q436" s="787" t="s">
        <v>283</v>
      </c>
      <c r="R436" s="787" t="s">
        <v>284</v>
      </c>
      <c r="S436" s="153">
        <f>SUM(S437:S446)</f>
        <v>60000</v>
      </c>
      <c r="T436" s="204" t="s">
        <v>283</v>
      </c>
      <c r="U436" s="205" t="s">
        <v>284</v>
      </c>
      <c r="V436" s="153">
        <f>SUM(V437:V446)</f>
        <v>54000</v>
      </c>
      <c r="W436" s="593">
        <f t="shared" si="2452"/>
        <v>0</v>
      </c>
      <c r="X436" s="593">
        <f t="shared" si="2453"/>
        <v>0</v>
      </c>
      <c r="Y436" s="593">
        <f t="shared" si="2454"/>
        <v>-6000</v>
      </c>
      <c r="Z436" s="151" t="s">
        <v>283</v>
      </c>
      <c r="AA436" s="152" t="s">
        <v>284</v>
      </c>
      <c r="AB436" s="153">
        <f>SUM(AB437:AB446)</f>
        <v>0</v>
      </c>
      <c r="AC436" s="152" t="s">
        <v>283</v>
      </c>
      <c r="AD436" s="152" t="s">
        <v>284</v>
      </c>
      <c r="AE436" s="153">
        <f>SUM(AE437:AE446)</f>
        <v>60000</v>
      </c>
      <c r="AF436" s="204" t="s">
        <v>283</v>
      </c>
      <c r="AG436" s="205" t="s">
        <v>284</v>
      </c>
      <c r="AH436" s="153">
        <f>SUM(AH437:AH446)</f>
        <v>54000</v>
      </c>
      <c r="AI436" s="151" t="s">
        <v>283</v>
      </c>
      <c r="AJ436" s="152" t="s">
        <v>284</v>
      </c>
      <c r="AK436" s="153">
        <f>SUM(AK437:AK446)</f>
        <v>0</v>
      </c>
      <c r="AL436" s="152" t="s">
        <v>283</v>
      </c>
      <c r="AM436" s="152" t="s">
        <v>284</v>
      </c>
      <c r="AN436" s="153">
        <f>SUM(AN437:AN446)</f>
        <v>60000</v>
      </c>
      <c r="AO436" s="204" t="s">
        <v>283</v>
      </c>
      <c r="AP436" s="205" t="s">
        <v>284</v>
      </c>
      <c r="AQ436" s="153">
        <f>SUM(AQ437:AQ446)</f>
        <v>54000</v>
      </c>
      <c r="AR436" s="151" t="s">
        <v>283</v>
      </c>
      <c r="AS436" s="152" t="s">
        <v>284</v>
      </c>
      <c r="AT436" s="153">
        <f>SUM(AT437:AT446)</f>
        <v>0</v>
      </c>
      <c r="AU436" s="152" t="s">
        <v>283</v>
      </c>
      <c r="AV436" s="152" t="s">
        <v>284</v>
      </c>
      <c r="AW436" s="153">
        <f>SUM(AW437:AW446)</f>
        <v>60000</v>
      </c>
      <c r="AX436" s="204" t="s">
        <v>283</v>
      </c>
      <c r="AY436" s="205" t="s">
        <v>284</v>
      </c>
      <c r="AZ436" s="153">
        <f>SUM(AZ441:AZ446)</f>
        <v>54000</v>
      </c>
      <c r="BA436" s="151" t="s">
        <v>283</v>
      </c>
      <c r="BB436" s="152" t="s">
        <v>284</v>
      </c>
      <c r="BC436" s="153">
        <f>SUM(BC437:BC446)</f>
        <v>0</v>
      </c>
      <c r="BD436" s="152" t="s">
        <v>283</v>
      </c>
      <c r="BE436" s="152" t="s">
        <v>284</v>
      </c>
      <c r="BF436" s="153">
        <f>SUM(BF437:BF446)</f>
        <v>300000</v>
      </c>
      <c r="BG436" s="204" t="s">
        <v>283</v>
      </c>
      <c r="BH436" s="205" t="s">
        <v>284</v>
      </c>
      <c r="BI436" s="153">
        <f>SUM(BI437:BI446)</f>
        <v>300000</v>
      </c>
      <c r="BJ436" s="151" t="s">
        <v>283</v>
      </c>
      <c r="BK436" s="152" t="s">
        <v>284</v>
      </c>
      <c r="BL436" s="153">
        <f>SUM(BL437:BL446)</f>
        <v>0</v>
      </c>
      <c r="BM436" s="152" t="s">
        <v>283</v>
      </c>
      <c r="BN436" s="152" t="s">
        <v>284</v>
      </c>
      <c r="BO436" s="153">
        <f>SUM(BO437:BO446)</f>
        <v>300000</v>
      </c>
      <c r="BP436" s="204" t="s">
        <v>283</v>
      </c>
      <c r="BQ436" s="205" t="s">
        <v>284</v>
      </c>
      <c r="BR436" s="153">
        <f>SUM(BR437:BR446)</f>
        <v>300000</v>
      </c>
      <c r="BS436" s="151" t="s">
        <v>283</v>
      </c>
      <c r="BT436" s="152" t="s">
        <v>284</v>
      </c>
      <c r="BU436" s="153">
        <f>SUM(BU437:BU446)</f>
        <v>0</v>
      </c>
      <c r="BV436" s="152" t="s">
        <v>283</v>
      </c>
      <c r="BW436" s="152" t="s">
        <v>284</v>
      </c>
      <c r="BX436" s="153">
        <v>0</v>
      </c>
      <c r="BY436" s="204" t="s">
        <v>283</v>
      </c>
      <c r="BZ436" s="205" t="s">
        <v>284</v>
      </c>
      <c r="CA436" s="153">
        <v>0</v>
      </c>
      <c r="CB436" s="151" t="s">
        <v>283</v>
      </c>
      <c r="CC436" s="152" t="s">
        <v>284</v>
      </c>
      <c r="CD436" s="153">
        <f>SUM(CD437:CD446)</f>
        <v>0</v>
      </c>
      <c r="CE436" s="152" t="s">
        <v>283</v>
      </c>
      <c r="CF436" s="152" t="s">
        <v>284</v>
      </c>
      <c r="CG436" s="153">
        <v>0</v>
      </c>
      <c r="CH436" s="204" t="s">
        <v>283</v>
      </c>
      <c r="CI436" s="205" t="s">
        <v>284</v>
      </c>
      <c r="CJ436" s="153">
        <v>0</v>
      </c>
      <c r="CK436" s="151" t="s">
        <v>283</v>
      </c>
      <c r="CL436" s="152" t="s">
        <v>284</v>
      </c>
      <c r="CM436" s="153">
        <f>SUM(CM437:CM446)</f>
        <v>0</v>
      </c>
      <c r="CN436" s="152" t="s">
        <v>283</v>
      </c>
      <c r="CO436" s="152" t="s">
        <v>284</v>
      </c>
      <c r="CP436" s="153">
        <v>0</v>
      </c>
      <c r="CQ436" s="204" t="s">
        <v>283</v>
      </c>
      <c r="CR436" s="205" t="s">
        <v>284</v>
      </c>
      <c r="CS436" s="153">
        <v>0</v>
      </c>
      <c r="CT436" s="196"/>
      <c r="CU436" s="221"/>
      <c r="CV436" s="243"/>
      <c r="CW436" s="196"/>
      <c r="CX436" s="244"/>
      <c r="CY436" s="245"/>
    </row>
    <row r="437" spans="1:103" ht="15.75" customHeight="1">
      <c r="A437" s="185"/>
      <c r="B437" s="156"/>
      <c r="C437" s="297" t="s">
        <v>560</v>
      </c>
      <c r="D437" s="158">
        <f t="shared" ref="D437:D446" si="2602">N437+Z437+AI437+AR437+BS437</f>
        <v>0</v>
      </c>
      <c r="E437" s="159">
        <f>IFERROR(F437/D437,)</f>
        <v>0</v>
      </c>
      <c r="F437" s="160">
        <f>P437+AB437+AK437+AT437+BU437</f>
        <v>0</v>
      </c>
      <c r="G437" s="179"/>
      <c r="H437" s="159">
        <f t="shared" ref="H437:H445" si="2603">Q437+AC437+AL437+AU437+BD437+BM437</f>
        <v>0</v>
      </c>
      <c r="I437" s="159">
        <f>IFERROR(J437/H437,)</f>
        <v>0</v>
      </c>
      <c r="J437" s="160">
        <f t="shared" ref="J437:J445" si="2604">S437+AE437+AN437+AW437+BF437+BO437</f>
        <v>0</v>
      </c>
      <c r="K437" s="159">
        <f t="shared" ref="K437:K446" si="2605">T437+AF437+AO437+AX437+BY437</f>
        <v>0</v>
      </c>
      <c r="L437" s="291">
        <f>IFERROR(M437/K437,)</f>
        <v>0</v>
      </c>
      <c r="M437" s="160">
        <f t="shared" ref="M437:M438" si="2606">V437+AH437+AQ437+AZ437+CA437</f>
        <v>0</v>
      </c>
      <c r="N437" s="159">
        <v>0</v>
      </c>
      <c r="O437" s="159">
        <v>0</v>
      </c>
      <c r="P437" s="160">
        <f t="shared" ref="P437:P446" si="2607">N437*O437</f>
        <v>0</v>
      </c>
      <c r="Q437" s="291">
        <v>0</v>
      </c>
      <c r="R437" s="291">
        <v>0</v>
      </c>
      <c r="S437" s="160">
        <f t="shared" ref="S437:S446" si="2608">Q437*R437</f>
        <v>0</v>
      </c>
      <c r="T437" s="159">
        <f>Q437</f>
        <v>0</v>
      </c>
      <c r="U437" s="159">
        <f t="shared" ref="U437:U446" si="2609">R437</f>
        <v>0</v>
      </c>
      <c r="V437" s="160">
        <f t="shared" ref="V437:V446" si="2610">T437*U437</f>
        <v>0</v>
      </c>
      <c r="W437" s="593">
        <f t="shared" si="2452"/>
        <v>0</v>
      </c>
      <c r="X437" s="593">
        <f t="shared" si="2453"/>
        <v>0</v>
      </c>
      <c r="Y437" s="593">
        <f t="shared" si="2454"/>
        <v>0</v>
      </c>
      <c r="Z437" s="159">
        <v>0</v>
      </c>
      <c r="AA437" s="159">
        <v>0</v>
      </c>
      <c r="AB437" s="160">
        <f t="shared" ref="AB437:AB446" si="2611">Z437*AA437</f>
        <v>0</v>
      </c>
      <c r="AC437" s="159">
        <v>0</v>
      </c>
      <c r="AD437" s="159">
        <v>0</v>
      </c>
      <c r="AE437" s="160">
        <f t="shared" ref="AE437:AE446" si="2612">AC437*AD437</f>
        <v>0</v>
      </c>
      <c r="AF437" s="159">
        <f>AC437</f>
        <v>0</v>
      </c>
      <c r="AG437" s="159">
        <f t="shared" ref="AG437:AG446" si="2613">U437</f>
        <v>0</v>
      </c>
      <c r="AH437" s="160">
        <f t="shared" ref="AH437:AH446" si="2614">AF437*AG437</f>
        <v>0</v>
      </c>
      <c r="AI437" s="159">
        <v>0</v>
      </c>
      <c r="AJ437" s="159">
        <v>0</v>
      </c>
      <c r="AK437" s="160">
        <f t="shared" ref="AK437:AK446" si="2615">AI437*AJ437</f>
        <v>0</v>
      </c>
      <c r="AL437" s="159">
        <v>0</v>
      </c>
      <c r="AM437" s="159">
        <v>0</v>
      </c>
      <c r="AN437" s="160">
        <f t="shared" ref="AN437:AN446" si="2616">AL437*AM437</f>
        <v>0</v>
      </c>
      <c r="AO437" s="159">
        <f>AL437</f>
        <v>0</v>
      </c>
      <c r="AP437" s="159">
        <f t="shared" ref="AP437:AP446" si="2617">AG437</f>
        <v>0</v>
      </c>
      <c r="AQ437" s="160">
        <f t="shared" ref="AQ437:AQ446" si="2618">AO437*AP437</f>
        <v>0</v>
      </c>
      <c r="AR437" s="159">
        <v>0</v>
      </c>
      <c r="AS437" s="159">
        <v>0</v>
      </c>
      <c r="AT437" s="160">
        <f t="shared" ref="AT437:AT446" si="2619">AR437*AS437</f>
        <v>0</v>
      </c>
      <c r="AU437" s="159">
        <v>0</v>
      </c>
      <c r="AV437" s="159">
        <v>0</v>
      </c>
      <c r="AW437" s="160">
        <f t="shared" ref="AW437:AW446" si="2620">AU437*AV437</f>
        <v>0</v>
      </c>
      <c r="AX437" s="159">
        <f>AU437</f>
        <v>0</v>
      </c>
      <c r="AY437" s="159">
        <f t="shared" ref="AY437:AY446" si="2621">AP437</f>
        <v>0</v>
      </c>
      <c r="AZ437" s="160">
        <f t="shared" ref="AZ437:AZ446" si="2622">AX437*AY437</f>
        <v>0</v>
      </c>
      <c r="BA437" s="159">
        <v>0</v>
      </c>
      <c r="BB437" s="159">
        <v>0</v>
      </c>
      <c r="BC437" s="160">
        <f t="shared" ref="BC437:BC446" si="2623">BA437*BB437</f>
        <v>0</v>
      </c>
      <c r="BD437" s="159">
        <v>0</v>
      </c>
      <c r="BE437" s="159">
        <v>0</v>
      </c>
      <c r="BF437" s="160">
        <f t="shared" ref="BF437:BF446" si="2624">BD437*BE437</f>
        <v>0</v>
      </c>
      <c r="BG437" s="159">
        <f>BD437</f>
        <v>0</v>
      </c>
      <c r="BH437" s="159">
        <f t="shared" ref="BH437:BH446" si="2625">BE437</f>
        <v>0</v>
      </c>
      <c r="BI437" s="160">
        <f t="shared" ref="BI437:BI446" si="2626">BG437*BH437</f>
        <v>0</v>
      </c>
      <c r="BJ437" s="159">
        <v>0</v>
      </c>
      <c r="BK437" s="159">
        <v>0</v>
      </c>
      <c r="BL437" s="160">
        <f t="shared" ref="BL437:BL446" si="2627">BJ437*BK437</f>
        <v>0</v>
      </c>
      <c r="BM437" s="159">
        <v>0</v>
      </c>
      <c r="BN437" s="159">
        <v>0</v>
      </c>
      <c r="BO437" s="160">
        <f t="shared" ref="BO437:BO446" si="2628">BM437*BN437</f>
        <v>0</v>
      </c>
      <c r="BP437" s="159">
        <f>BM437</f>
        <v>0</v>
      </c>
      <c r="BQ437" s="159">
        <f t="shared" ref="BQ437:BQ446" si="2629">BH437</f>
        <v>0</v>
      </c>
      <c r="BR437" s="160">
        <f t="shared" ref="BR437:BR446" si="2630">BP437*BQ437</f>
        <v>0</v>
      </c>
      <c r="BS437" s="159">
        <v>0</v>
      </c>
      <c r="BT437" s="159">
        <v>0</v>
      </c>
      <c r="BU437" s="160">
        <f t="shared" ref="BU437:BU446" si="2631">BS437*BT437</f>
        <v>0</v>
      </c>
      <c r="BV437" s="159">
        <v>0</v>
      </c>
      <c r="BW437" s="159">
        <v>0</v>
      </c>
      <c r="BX437" s="160">
        <f t="shared" ref="BX437:BX440" si="2632">BV437*BW437</f>
        <v>0</v>
      </c>
      <c r="BY437" s="159">
        <f>BV437</f>
        <v>0</v>
      </c>
      <c r="BZ437" s="159">
        <f t="shared" ref="BZ437:BZ446" si="2633">BW437</f>
        <v>0</v>
      </c>
      <c r="CA437" s="160">
        <f t="shared" ref="CA437:CA446" si="2634">BY437*BZ437</f>
        <v>0</v>
      </c>
      <c r="CB437" s="159">
        <v>0</v>
      </c>
      <c r="CC437" s="159">
        <v>0</v>
      </c>
      <c r="CD437" s="160">
        <f t="shared" ref="CD437:CD446" si="2635">CB437*CC437</f>
        <v>0</v>
      </c>
      <c r="CE437" s="159">
        <v>0</v>
      </c>
      <c r="CF437" s="159">
        <v>0</v>
      </c>
      <c r="CG437" s="160">
        <f t="shared" ref="CG437:CG446" si="2636">CE437*CF437</f>
        <v>0</v>
      </c>
      <c r="CH437" s="159">
        <f>CE437</f>
        <v>0</v>
      </c>
      <c r="CI437" s="159">
        <f t="shared" ref="CI437:CI446" si="2637">CF437</f>
        <v>0</v>
      </c>
      <c r="CJ437" s="160">
        <f t="shared" ref="CJ437:CJ446" si="2638">CH437*CI437</f>
        <v>0</v>
      </c>
      <c r="CK437" s="159">
        <v>0</v>
      </c>
      <c r="CL437" s="159">
        <v>0</v>
      </c>
      <c r="CM437" s="160">
        <f t="shared" ref="CM437:CM446" si="2639">CK437*CL437</f>
        <v>0</v>
      </c>
      <c r="CN437" s="159">
        <v>0</v>
      </c>
      <c r="CO437" s="159">
        <v>0</v>
      </c>
      <c r="CP437" s="160">
        <f t="shared" ref="CP437:CP446" si="2640">CN437*CO437</f>
        <v>0</v>
      </c>
      <c r="CQ437" s="159">
        <f>CN437</f>
        <v>0</v>
      </c>
      <c r="CR437" s="159">
        <f t="shared" ref="CR437:CR446" si="2641">CO437</f>
        <v>0</v>
      </c>
      <c r="CS437" s="160">
        <f t="shared" ref="CS437:CS446" si="2642">CQ437*CR437</f>
        <v>0</v>
      </c>
      <c r="CT437" s="225"/>
      <c r="CU437" s="226">
        <f>K437-H437</f>
        <v>0</v>
      </c>
      <c r="CV437" s="227">
        <f t="shared" ref="CV437:CV446" si="2643">L437-I437</f>
        <v>0</v>
      </c>
      <c r="CW437" s="225"/>
      <c r="CX437" s="228"/>
      <c r="CY437" s="229"/>
    </row>
    <row r="438" spans="1:103" ht="15.75" customHeight="1">
      <c r="A438" s="185"/>
      <c r="B438" s="156"/>
      <c r="C438" s="297" t="s">
        <v>543</v>
      </c>
      <c r="D438" s="158">
        <f t="shared" si="2602"/>
        <v>0</v>
      </c>
      <c r="E438" s="159">
        <f t="shared" ref="E438:E446" si="2644">IFERROR(F438/D438,)</f>
        <v>0</v>
      </c>
      <c r="F438" s="160">
        <f t="shared" ref="F438:F446" si="2645">P438+AB438+AK438+AT438+BU438</f>
        <v>0</v>
      </c>
      <c r="G438" s="161"/>
      <c r="H438" s="159">
        <f t="shared" si="2603"/>
        <v>0</v>
      </c>
      <c r="I438" s="159">
        <f t="shared" ref="I438:I446" si="2646">IFERROR(J438/H438,)</f>
        <v>0</v>
      </c>
      <c r="J438" s="160">
        <f t="shared" si="2604"/>
        <v>0</v>
      </c>
      <c r="K438" s="158">
        <f t="shared" ref="K438:K441" si="2647">T438+AF438+AO438+AX438+BG438+BP438+BY438+CH438+CQ438</f>
        <v>0</v>
      </c>
      <c r="L438" s="291">
        <f t="shared" ref="L438:L446" si="2648">IFERROR(M438/K438,)</f>
        <v>0</v>
      </c>
      <c r="M438" s="160">
        <f t="shared" si="2606"/>
        <v>0</v>
      </c>
      <c r="N438" s="159">
        <v>0</v>
      </c>
      <c r="O438" s="159">
        <v>0</v>
      </c>
      <c r="P438" s="160">
        <f t="shared" ref="P438:P439" si="2649">N438*O438</f>
        <v>0</v>
      </c>
      <c r="Q438" s="291">
        <v>0</v>
      </c>
      <c r="R438" s="291">
        <v>0</v>
      </c>
      <c r="S438" s="160">
        <f t="shared" si="2608"/>
        <v>0</v>
      </c>
      <c r="T438" s="159">
        <f t="shared" ref="T438:T446" si="2650">Q438</f>
        <v>0</v>
      </c>
      <c r="U438" s="159">
        <f t="shared" si="2609"/>
        <v>0</v>
      </c>
      <c r="V438" s="160">
        <f t="shared" si="2610"/>
        <v>0</v>
      </c>
      <c r="W438" s="593">
        <f t="shared" si="2452"/>
        <v>0</v>
      </c>
      <c r="X438" s="593">
        <f t="shared" si="2453"/>
        <v>0</v>
      </c>
      <c r="Y438" s="593">
        <f t="shared" si="2454"/>
        <v>0</v>
      </c>
      <c r="Z438" s="159">
        <v>0</v>
      </c>
      <c r="AA438" s="159">
        <v>0</v>
      </c>
      <c r="AB438" s="160">
        <f t="shared" si="2611"/>
        <v>0</v>
      </c>
      <c r="AC438" s="159">
        <v>0</v>
      </c>
      <c r="AD438" s="159">
        <v>0</v>
      </c>
      <c r="AE438" s="160">
        <f t="shared" si="2612"/>
        <v>0</v>
      </c>
      <c r="AF438" s="159">
        <f t="shared" ref="AF438:AF446" si="2651">AC438</f>
        <v>0</v>
      </c>
      <c r="AG438" s="159">
        <f t="shared" si="2613"/>
        <v>0</v>
      </c>
      <c r="AH438" s="160">
        <f t="shared" si="2614"/>
        <v>0</v>
      </c>
      <c r="AI438" s="159">
        <v>0</v>
      </c>
      <c r="AJ438" s="159">
        <v>0</v>
      </c>
      <c r="AK438" s="160">
        <f t="shared" si="2615"/>
        <v>0</v>
      </c>
      <c r="AL438" s="159">
        <v>0</v>
      </c>
      <c r="AM438" s="159">
        <v>0</v>
      </c>
      <c r="AN438" s="160">
        <f t="shared" si="2616"/>
        <v>0</v>
      </c>
      <c r="AO438" s="159">
        <f t="shared" ref="AO438:AO446" si="2652">AL438</f>
        <v>0</v>
      </c>
      <c r="AP438" s="159">
        <f t="shared" si="2617"/>
        <v>0</v>
      </c>
      <c r="AQ438" s="160">
        <f t="shared" si="2618"/>
        <v>0</v>
      </c>
      <c r="AR438" s="159">
        <v>0</v>
      </c>
      <c r="AS438" s="159">
        <v>0</v>
      </c>
      <c r="AT438" s="160">
        <f t="shared" si="2619"/>
        <v>0</v>
      </c>
      <c r="AU438" s="159">
        <f t="shared" ref="AU438:AU440" si="2653">AL438</f>
        <v>0</v>
      </c>
      <c r="AV438" s="159">
        <f t="shared" ref="AV438:AV440" si="2654">AM438</f>
        <v>0</v>
      </c>
      <c r="AW438" s="160">
        <f t="shared" si="2620"/>
        <v>0</v>
      </c>
      <c r="AX438" s="159">
        <f t="shared" ref="AX438:AX446" si="2655">AU438</f>
        <v>0</v>
      </c>
      <c r="AY438" s="159">
        <f t="shared" si="2621"/>
        <v>0</v>
      </c>
      <c r="AZ438" s="160">
        <f t="shared" si="2622"/>
        <v>0</v>
      </c>
      <c r="BA438" s="159">
        <v>0</v>
      </c>
      <c r="BB438" s="159">
        <v>0</v>
      </c>
      <c r="BC438" s="160">
        <f t="shared" si="2623"/>
        <v>0</v>
      </c>
      <c r="BD438" s="159">
        <v>0</v>
      </c>
      <c r="BE438" s="159">
        <v>0</v>
      </c>
      <c r="BF438" s="160">
        <f t="shared" si="2624"/>
        <v>0</v>
      </c>
      <c r="BG438" s="159">
        <f t="shared" ref="BG438:BG446" si="2656">BD438</f>
        <v>0</v>
      </c>
      <c r="BH438" s="159">
        <f t="shared" si="2625"/>
        <v>0</v>
      </c>
      <c r="BI438" s="160">
        <f t="shared" si="2626"/>
        <v>0</v>
      </c>
      <c r="BJ438" s="159">
        <v>0</v>
      </c>
      <c r="BK438" s="159">
        <v>0</v>
      </c>
      <c r="BL438" s="160">
        <f t="shared" si="2627"/>
        <v>0</v>
      </c>
      <c r="BM438" s="159">
        <v>0</v>
      </c>
      <c r="BN438" s="159">
        <v>0</v>
      </c>
      <c r="BO438" s="160">
        <f t="shared" si="2628"/>
        <v>0</v>
      </c>
      <c r="BP438" s="159">
        <f t="shared" ref="BP438:BP446" si="2657">BM438</f>
        <v>0</v>
      </c>
      <c r="BQ438" s="159">
        <f t="shared" si="2629"/>
        <v>0</v>
      </c>
      <c r="BR438" s="160">
        <f t="shared" si="2630"/>
        <v>0</v>
      </c>
      <c r="BS438" s="159">
        <v>0</v>
      </c>
      <c r="BT438" s="159">
        <v>0</v>
      </c>
      <c r="BU438" s="160">
        <f t="shared" si="2631"/>
        <v>0</v>
      </c>
      <c r="BV438" s="159">
        <v>0</v>
      </c>
      <c r="BW438" s="159">
        <v>0</v>
      </c>
      <c r="BX438" s="160">
        <f t="shared" si="2632"/>
        <v>0</v>
      </c>
      <c r="BY438" s="159">
        <f t="shared" ref="BY438:BY446" si="2658">BV438</f>
        <v>0</v>
      </c>
      <c r="BZ438" s="159">
        <f t="shared" si="2633"/>
        <v>0</v>
      </c>
      <c r="CA438" s="160">
        <f t="shared" si="2634"/>
        <v>0</v>
      </c>
      <c r="CB438" s="159">
        <v>0</v>
      </c>
      <c r="CC438" s="159">
        <v>0</v>
      </c>
      <c r="CD438" s="160">
        <f t="shared" si="2635"/>
        <v>0</v>
      </c>
      <c r="CE438" s="159">
        <v>0</v>
      </c>
      <c r="CF438" s="159">
        <v>0</v>
      </c>
      <c r="CG438" s="160">
        <f t="shared" si="2636"/>
        <v>0</v>
      </c>
      <c r="CH438" s="159">
        <f t="shared" ref="CH438:CH446" si="2659">CE438</f>
        <v>0</v>
      </c>
      <c r="CI438" s="159">
        <f t="shared" si="2637"/>
        <v>0</v>
      </c>
      <c r="CJ438" s="160">
        <f t="shared" si="2638"/>
        <v>0</v>
      </c>
      <c r="CK438" s="159">
        <v>0</v>
      </c>
      <c r="CL438" s="159">
        <v>0</v>
      </c>
      <c r="CM438" s="160">
        <f t="shared" si="2639"/>
        <v>0</v>
      </c>
      <c r="CN438" s="159">
        <v>0</v>
      </c>
      <c r="CO438" s="159">
        <v>0</v>
      </c>
      <c r="CP438" s="160">
        <f t="shared" si="2640"/>
        <v>0</v>
      </c>
      <c r="CQ438" s="159">
        <f t="shared" ref="CQ438:CQ446" si="2660">CN438</f>
        <v>0</v>
      </c>
      <c r="CR438" s="159">
        <f t="shared" si="2641"/>
        <v>0</v>
      </c>
      <c r="CS438" s="160">
        <f t="shared" si="2642"/>
        <v>0</v>
      </c>
      <c r="CT438" s="225"/>
      <c r="CU438" s="226">
        <f t="shared" ref="CU438:CU446" si="2661">K438-H438</f>
        <v>0</v>
      </c>
      <c r="CV438" s="227">
        <f t="shared" si="2643"/>
        <v>0</v>
      </c>
      <c r="CW438" s="225"/>
      <c r="CX438" s="228"/>
      <c r="CY438" s="229"/>
    </row>
    <row r="439" spans="1:103" ht="15.75" customHeight="1">
      <c r="A439" s="185"/>
      <c r="B439" s="156"/>
      <c r="C439" s="297" t="s">
        <v>544</v>
      </c>
      <c r="D439" s="158">
        <f t="shared" si="2602"/>
        <v>0</v>
      </c>
      <c r="E439" s="159">
        <f t="shared" si="2644"/>
        <v>0</v>
      </c>
      <c r="F439" s="160">
        <f t="shared" si="2645"/>
        <v>0</v>
      </c>
      <c r="G439" s="161"/>
      <c r="H439" s="159">
        <f t="shared" si="2603"/>
        <v>0</v>
      </c>
      <c r="I439" s="159">
        <f t="shared" si="2646"/>
        <v>0</v>
      </c>
      <c r="J439" s="160">
        <f t="shared" si="2604"/>
        <v>0</v>
      </c>
      <c r="K439" s="158">
        <f t="shared" si="2647"/>
        <v>0</v>
      </c>
      <c r="L439" s="291">
        <f t="shared" si="2648"/>
        <v>0</v>
      </c>
      <c r="M439" s="160">
        <f t="shared" ref="M439:M440" si="2662">V439+AH439+AQ439+AZ439+BI439+BR439+CA439+CJ439+CS439</f>
        <v>0</v>
      </c>
      <c r="N439" s="159">
        <v>0</v>
      </c>
      <c r="O439" s="159">
        <v>0</v>
      </c>
      <c r="P439" s="160">
        <f t="shared" si="2649"/>
        <v>0</v>
      </c>
      <c r="Q439" s="291">
        <v>0</v>
      </c>
      <c r="R439" s="291">
        <v>0</v>
      </c>
      <c r="S439" s="160">
        <f t="shared" si="2608"/>
        <v>0</v>
      </c>
      <c r="T439" s="159">
        <f t="shared" si="2650"/>
        <v>0</v>
      </c>
      <c r="U439" s="630">
        <f>R439</f>
        <v>0</v>
      </c>
      <c r="V439" s="160">
        <f t="shared" si="2610"/>
        <v>0</v>
      </c>
      <c r="W439" s="593">
        <f t="shared" si="2452"/>
        <v>0</v>
      </c>
      <c r="X439" s="593">
        <f t="shared" si="2453"/>
        <v>0</v>
      </c>
      <c r="Y439" s="593">
        <f t="shared" si="2454"/>
        <v>0</v>
      </c>
      <c r="Z439" s="159">
        <v>0</v>
      </c>
      <c r="AA439" s="159">
        <v>0</v>
      </c>
      <c r="AB439" s="160">
        <f t="shared" si="2611"/>
        <v>0</v>
      </c>
      <c r="AC439" s="159">
        <v>0</v>
      </c>
      <c r="AD439" s="159">
        <v>0</v>
      </c>
      <c r="AE439" s="160">
        <f t="shared" si="2612"/>
        <v>0</v>
      </c>
      <c r="AF439" s="159">
        <f t="shared" si="2651"/>
        <v>0</v>
      </c>
      <c r="AG439" s="159">
        <f t="shared" si="2613"/>
        <v>0</v>
      </c>
      <c r="AH439" s="160">
        <f t="shared" si="2614"/>
        <v>0</v>
      </c>
      <c r="AI439" s="159">
        <v>0</v>
      </c>
      <c r="AJ439" s="159">
        <v>0</v>
      </c>
      <c r="AK439" s="160">
        <f t="shared" si="2615"/>
        <v>0</v>
      </c>
      <c r="AL439" s="159">
        <v>0</v>
      </c>
      <c r="AM439" s="159">
        <v>0</v>
      </c>
      <c r="AN439" s="160">
        <f t="shared" si="2616"/>
        <v>0</v>
      </c>
      <c r="AO439" s="159">
        <f t="shared" si="2652"/>
        <v>0</v>
      </c>
      <c r="AP439" s="159">
        <f t="shared" si="2617"/>
        <v>0</v>
      </c>
      <c r="AQ439" s="160">
        <f t="shared" si="2618"/>
        <v>0</v>
      </c>
      <c r="AR439" s="159">
        <v>0</v>
      </c>
      <c r="AS439" s="159">
        <v>0</v>
      </c>
      <c r="AT439" s="160">
        <f t="shared" si="2619"/>
        <v>0</v>
      </c>
      <c r="AU439" s="159">
        <f t="shared" si="2653"/>
        <v>0</v>
      </c>
      <c r="AV439" s="159">
        <f t="shared" si="2654"/>
        <v>0</v>
      </c>
      <c r="AW439" s="160">
        <f t="shared" si="2620"/>
        <v>0</v>
      </c>
      <c r="AX439" s="159">
        <f t="shared" si="2655"/>
        <v>0</v>
      </c>
      <c r="AY439" s="159">
        <f t="shared" si="2621"/>
        <v>0</v>
      </c>
      <c r="AZ439" s="160">
        <f t="shared" si="2622"/>
        <v>0</v>
      </c>
      <c r="BA439" s="159">
        <v>0</v>
      </c>
      <c r="BB439" s="159">
        <v>0</v>
      </c>
      <c r="BC439" s="160">
        <f t="shared" si="2623"/>
        <v>0</v>
      </c>
      <c r="BD439" s="159">
        <v>0</v>
      </c>
      <c r="BE439" s="159">
        <v>0</v>
      </c>
      <c r="BF439" s="160">
        <f t="shared" si="2624"/>
        <v>0</v>
      </c>
      <c r="BG439" s="159">
        <f t="shared" si="2656"/>
        <v>0</v>
      </c>
      <c r="BH439" s="159">
        <f t="shared" si="2625"/>
        <v>0</v>
      </c>
      <c r="BI439" s="160">
        <f t="shared" si="2626"/>
        <v>0</v>
      </c>
      <c r="BJ439" s="159">
        <v>0</v>
      </c>
      <c r="BK439" s="159">
        <v>0</v>
      </c>
      <c r="BL439" s="160">
        <f t="shared" si="2627"/>
        <v>0</v>
      </c>
      <c r="BM439" s="159">
        <v>0</v>
      </c>
      <c r="BN439" s="159">
        <v>0</v>
      </c>
      <c r="BO439" s="160">
        <f t="shared" si="2628"/>
        <v>0</v>
      </c>
      <c r="BP439" s="159">
        <f t="shared" si="2657"/>
        <v>0</v>
      </c>
      <c r="BQ439" s="159">
        <f t="shared" si="2629"/>
        <v>0</v>
      </c>
      <c r="BR439" s="160">
        <f t="shared" si="2630"/>
        <v>0</v>
      </c>
      <c r="BS439" s="159">
        <v>0</v>
      </c>
      <c r="BT439" s="159">
        <v>0</v>
      </c>
      <c r="BU439" s="160">
        <f t="shared" si="2631"/>
        <v>0</v>
      </c>
      <c r="BV439" s="159">
        <v>0</v>
      </c>
      <c r="BW439" s="159">
        <v>0</v>
      </c>
      <c r="BX439" s="160">
        <f t="shared" ref="BX439" si="2663">BV439*BW439</f>
        <v>0</v>
      </c>
      <c r="BY439" s="159">
        <f t="shared" ref="BY439" si="2664">BV439</f>
        <v>0</v>
      </c>
      <c r="BZ439" s="159">
        <f t="shared" ref="BZ439" si="2665">BW439</f>
        <v>0</v>
      </c>
      <c r="CA439" s="160">
        <f t="shared" ref="CA439" si="2666">BY439*BZ439</f>
        <v>0</v>
      </c>
      <c r="CB439" s="159">
        <v>0</v>
      </c>
      <c r="CC439" s="159">
        <v>0</v>
      </c>
      <c r="CD439" s="160">
        <f t="shared" si="2635"/>
        <v>0</v>
      </c>
      <c r="CE439" s="159">
        <f>BV439</f>
        <v>0</v>
      </c>
      <c r="CF439" s="159">
        <f>BW439</f>
        <v>0</v>
      </c>
      <c r="CG439" s="160">
        <f t="shared" si="2636"/>
        <v>0</v>
      </c>
      <c r="CH439" s="159">
        <f t="shared" si="2659"/>
        <v>0</v>
      </c>
      <c r="CI439" s="159">
        <f>BZ439</f>
        <v>0</v>
      </c>
      <c r="CJ439" s="160">
        <f t="shared" si="2638"/>
        <v>0</v>
      </c>
      <c r="CK439" s="159">
        <v>0</v>
      </c>
      <c r="CL439" s="159">
        <v>0</v>
      </c>
      <c r="CM439" s="160">
        <f t="shared" si="2639"/>
        <v>0</v>
      </c>
      <c r="CN439" s="159">
        <f>BV439</f>
        <v>0</v>
      </c>
      <c r="CO439" s="159">
        <f>BW439</f>
        <v>0</v>
      </c>
      <c r="CP439" s="160">
        <f t="shared" si="2640"/>
        <v>0</v>
      </c>
      <c r="CQ439" s="159">
        <f t="shared" si="2660"/>
        <v>0</v>
      </c>
      <c r="CR439" s="159">
        <f>BZ439</f>
        <v>0</v>
      </c>
      <c r="CS439" s="160">
        <f t="shared" si="2642"/>
        <v>0</v>
      </c>
      <c r="CT439" s="225"/>
      <c r="CU439" s="226">
        <f t="shared" si="2661"/>
        <v>0</v>
      </c>
      <c r="CV439" s="227">
        <f>L439-I439</f>
        <v>0</v>
      </c>
      <c r="CW439" s="225"/>
      <c r="CX439" s="228"/>
      <c r="CY439" s="229"/>
    </row>
    <row r="440" spans="1:103" ht="15.75" customHeight="1">
      <c r="A440" s="185"/>
      <c r="B440" s="156"/>
      <c r="C440" s="297" t="s">
        <v>736</v>
      </c>
      <c r="D440" s="158">
        <f t="shared" si="2602"/>
        <v>0</v>
      </c>
      <c r="E440" s="159">
        <f t="shared" si="2644"/>
        <v>0</v>
      </c>
      <c r="F440" s="160">
        <f t="shared" si="2645"/>
        <v>0</v>
      </c>
      <c r="G440" s="161"/>
      <c r="H440" s="159">
        <f t="shared" si="2603"/>
        <v>2</v>
      </c>
      <c r="I440" s="159">
        <f t="shared" si="2646"/>
        <v>300000</v>
      </c>
      <c r="J440" s="160">
        <f t="shared" si="2604"/>
        <v>600000</v>
      </c>
      <c r="K440" s="158">
        <f t="shared" si="2647"/>
        <v>2</v>
      </c>
      <c r="L440" s="291">
        <f t="shared" si="2648"/>
        <v>300000</v>
      </c>
      <c r="M440" s="160">
        <f t="shared" si="2662"/>
        <v>600000</v>
      </c>
      <c r="N440" s="159">
        <v>0</v>
      </c>
      <c r="O440" s="159">
        <v>0</v>
      </c>
      <c r="P440" s="160">
        <f t="shared" si="2607"/>
        <v>0</v>
      </c>
      <c r="Q440" s="291">
        <v>0</v>
      </c>
      <c r="R440" s="291">
        <v>0</v>
      </c>
      <c r="S440" s="160">
        <f t="shared" si="2608"/>
        <v>0</v>
      </c>
      <c r="T440" s="159">
        <f t="shared" si="2650"/>
        <v>0</v>
      </c>
      <c r="U440" s="159">
        <f t="shared" si="2609"/>
        <v>0</v>
      </c>
      <c r="V440" s="160">
        <f t="shared" si="2610"/>
        <v>0</v>
      </c>
      <c r="W440" s="593">
        <f t="shared" si="2452"/>
        <v>0</v>
      </c>
      <c r="X440" s="593">
        <f t="shared" si="2453"/>
        <v>0</v>
      </c>
      <c r="Y440" s="593">
        <f t="shared" si="2454"/>
        <v>0</v>
      </c>
      <c r="Z440" s="159">
        <v>0</v>
      </c>
      <c r="AA440" s="159">
        <v>0</v>
      </c>
      <c r="AB440" s="160">
        <f t="shared" si="2611"/>
        <v>0</v>
      </c>
      <c r="AC440" s="159">
        <v>0</v>
      </c>
      <c r="AD440" s="159">
        <v>0</v>
      </c>
      <c r="AE440" s="160">
        <f t="shared" si="2612"/>
        <v>0</v>
      </c>
      <c r="AF440" s="159">
        <f t="shared" si="2651"/>
        <v>0</v>
      </c>
      <c r="AG440" s="159">
        <f t="shared" si="2613"/>
        <v>0</v>
      </c>
      <c r="AH440" s="160">
        <f t="shared" si="2614"/>
        <v>0</v>
      </c>
      <c r="AI440" s="159">
        <v>0</v>
      </c>
      <c r="AJ440" s="159">
        <v>0</v>
      </c>
      <c r="AK440" s="160">
        <f t="shared" si="2615"/>
        <v>0</v>
      </c>
      <c r="AL440" s="159">
        <v>0</v>
      </c>
      <c r="AM440" s="159">
        <v>0</v>
      </c>
      <c r="AN440" s="160">
        <f t="shared" si="2616"/>
        <v>0</v>
      </c>
      <c r="AO440" s="159">
        <f t="shared" si="2652"/>
        <v>0</v>
      </c>
      <c r="AP440" s="159">
        <f t="shared" si="2617"/>
        <v>0</v>
      </c>
      <c r="AQ440" s="160">
        <f t="shared" si="2618"/>
        <v>0</v>
      </c>
      <c r="AR440" s="159">
        <v>0</v>
      </c>
      <c r="AS440" s="159">
        <v>0</v>
      </c>
      <c r="AT440" s="160">
        <f t="shared" si="2619"/>
        <v>0</v>
      </c>
      <c r="AU440" s="159">
        <f t="shared" si="2653"/>
        <v>0</v>
      </c>
      <c r="AV440" s="159">
        <f t="shared" si="2654"/>
        <v>0</v>
      </c>
      <c r="AW440" s="160">
        <f t="shared" si="2620"/>
        <v>0</v>
      </c>
      <c r="AX440" s="159">
        <f t="shared" si="2655"/>
        <v>0</v>
      </c>
      <c r="AY440" s="159">
        <f t="shared" si="2621"/>
        <v>0</v>
      </c>
      <c r="AZ440" s="160">
        <f t="shared" si="2622"/>
        <v>0</v>
      </c>
      <c r="BA440" s="159">
        <v>0</v>
      </c>
      <c r="BB440" s="159">
        <v>0</v>
      </c>
      <c r="BC440" s="160">
        <f t="shared" si="2623"/>
        <v>0</v>
      </c>
      <c r="BD440" s="159">
        <v>1</v>
      </c>
      <c r="BE440" s="159">
        <v>300000</v>
      </c>
      <c r="BF440" s="160">
        <f t="shared" si="2624"/>
        <v>300000</v>
      </c>
      <c r="BG440" s="159">
        <f t="shared" si="2656"/>
        <v>1</v>
      </c>
      <c r="BH440" s="159">
        <v>300000</v>
      </c>
      <c r="BI440" s="160">
        <f t="shared" si="2626"/>
        <v>300000</v>
      </c>
      <c r="BJ440" s="159">
        <v>0</v>
      </c>
      <c r="BK440" s="159">
        <v>0</v>
      </c>
      <c r="BL440" s="160">
        <f t="shared" si="2627"/>
        <v>0</v>
      </c>
      <c r="BM440" s="159">
        <f>BD440</f>
        <v>1</v>
      </c>
      <c r="BN440" s="159">
        <f>BE440</f>
        <v>300000</v>
      </c>
      <c r="BO440" s="160">
        <f t="shared" si="2628"/>
        <v>300000</v>
      </c>
      <c r="BP440" s="159">
        <f>BG440</f>
        <v>1</v>
      </c>
      <c r="BQ440" s="159">
        <f t="shared" si="2629"/>
        <v>300000</v>
      </c>
      <c r="BR440" s="160">
        <f t="shared" si="2630"/>
        <v>300000</v>
      </c>
      <c r="BS440" s="159">
        <v>0</v>
      </c>
      <c r="BT440" s="159">
        <v>0</v>
      </c>
      <c r="BU440" s="160">
        <f t="shared" si="2631"/>
        <v>0</v>
      </c>
      <c r="BV440" s="159">
        <v>0</v>
      </c>
      <c r="BW440" s="159">
        <v>0</v>
      </c>
      <c r="BX440" s="160">
        <f t="shared" si="2632"/>
        <v>0</v>
      </c>
      <c r="BY440" s="159">
        <f t="shared" si="2658"/>
        <v>0</v>
      </c>
      <c r="BZ440" s="159">
        <f t="shared" si="2633"/>
        <v>0</v>
      </c>
      <c r="CA440" s="160">
        <f t="shared" si="2634"/>
        <v>0</v>
      </c>
      <c r="CB440" s="159">
        <v>0</v>
      </c>
      <c r="CC440" s="159">
        <v>0</v>
      </c>
      <c r="CD440" s="160">
        <f t="shared" si="2635"/>
        <v>0</v>
      </c>
      <c r="CE440" s="159">
        <v>0</v>
      </c>
      <c r="CF440" s="159">
        <v>0</v>
      </c>
      <c r="CG440" s="160">
        <f t="shared" si="2636"/>
        <v>0</v>
      </c>
      <c r="CH440" s="159">
        <f t="shared" si="2659"/>
        <v>0</v>
      </c>
      <c r="CI440" s="159">
        <f t="shared" si="2637"/>
        <v>0</v>
      </c>
      <c r="CJ440" s="160">
        <f t="shared" si="2638"/>
        <v>0</v>
      </c>
      <c r="CK440" s="159">
        <v>0</v>
      </c>
      <c r="CL440" s="159">
        <v>0</v>
      </c>
      <c r="CM440" s="160">
        <f t="shared" si="2639"/>
        <v>0</v>
      </c>
      <c r="CN440" s="159">
        <v>0</v>
      </c>
      <c r="CO440" s="159">
        <v>0</v>
      </c>
      <c r="CP440" s="160">
        <f t="shared" si="2640"/>
        <v>0</v>
      </c>
      <c r="CQ440" s="159">
        <f t="shared" si="2660"/>
        <v>0</v>
      </c>
      <c r="CR440" s="159">
        <f t="shared" si="2641"/>
        <v>0</v>
      </c>
      <c r="CS440" s="160">
        <f t="shared" si="2642"/>
        <v>0</v>
      </c>
      <c r="CT440" s="225"/>
      <c r="CU440" s="226">
        <f t="shared" si="2661"/>
        <v>0</v>
      </c>
      <c r="CV440" s="227">
        <f t="shared" si="2643"/>
        <v>0</v>
      </c>
      <c r="CW440" s="225"/>
      <c r="CX440" s="228"/>
      <c r="CY440" s="229"/>
    </row>
    <row r="441" spans="1:103" ht="15.75" customHeight="1">
      <c r="A441" s="185"/>
      <c r="B441" s="156"/>
      <c r="C441" s="297" t="s">
        <v>821</v>
      </c>
      <c r="D441" s="158">
        <f t="shared" si="2602"/>
        <v>0</v>
      </c>
      <c r="E441" s="159">
        <f t="shared" si="2644"/>
        <v>0</v>
      </c>
      <c r="F441" s="160">
        <f t="shared" si="2645"/>
        <v>0</v>
      </c>
      <c r="G441" s="161"/>
      <c r="H441" s="159">
        <f t="shared" si="2603"/>
        <v>4</v>
      </c>
      <c r="I441" s="159">
        <f t="shared" si="2646"/>
        <v>60000</v>
      </c>
      <c r="J441" s="160">
        <f t="shared" si="2604"/>
        <v>240000</v>
      </c>
      <c r="K441" s="158">
        <f t="shared" si="2647"/>
        <v>4</v>
      </c>
      <c r="L441" s="822">
        <f t="shared" si="2648"/>
        <v>54000</v>
      </c>
      <c r="M441" s="160">
        <f>V441+AH441+AQ441+AZ441+BI441+BR441+CA441+CJ441+CS441</f>
        <v>216000</v>
      </c>
      <c r="N441" s="159">
        <v>0</v>
      </c>
      <c r="O441" s="159">
        <v>0</v>
      </c>
      <c r="P441" s="160">
        <f t="shared" si="2607"/>
        <v>0</v>
      </c>
      <c r="Q441" s="291">
        <v>1</v>
      </c>
      <c r="R441" s="291">
        <v>60000</v>
      </c>
      <c r="S441" s="160">
        <f t="shared" si="2608"/>
        <v>60000</v>
      </c>
      <c r="T441" s="159">
        <f>Q441</f>
        <v>1</v>
      </c>
      <c r="U441" s="159">
        <v>54000</v>
      </c>
      <c r="V441" s="160">
        <f t="shared" si="2610"/>
        <v>54000</v>
      </c>
      <c r="W441" s="593">
        <f t="shared" si="2452"/>
        <v>0</v>
      </c>
      <c r="X441" s="593">
        <f t="shared" si="2453"/>
        <v>-6000</v>
      </c>
      <c r="Y441" s="593">
        <f t="shared" si="2454"/>
        <v>-6000</v>
      </c>
      <c r="Z441" s="159">
        <v>0</v>
      </c>
      <c r="AA441" s="159">
        <v>0</v>
      </c>
      <c r="AB441" s="160">
        <f t="shared" si="2611"/>
        <v>0</v>
      </c>
      <c r="AC441" s="159">
        <f>Q441</f>
        <v>1</v>
      </c>
      <c r="AD441" s="159">
        <f>R441</f>
        <v>60000</v>
      </c>
      <c r="AE441" s="160">
        <f t="shared" si="2612"/>
        <v>60000</v>
      </c>
      <c r="AF441" s="159">
        <f t="shared" si="2651"/>
        <v>1</v>
      </c>
      <c r="AG441" s="159">
        <f t="shared" si="2613"/>
        <v>54000</v>
      </c>
      <c r="AH441" s="160">
        <f t="shared" si="2614"/>
        <v>54000</v>
      </c>
      <c r="AI441" s="159">
        <v>0</v>
      </c>
      <c r="AJ441" s="159">
        <v>0</v>
      </c>
      <c r="AK441" s="160">
        <f t="shared" si="2615"/>
        <v>0</v>
      </c>
      <c r="AL441" s="159">
        <f>Q441</f>
        <v>1</v>
      </c>
      <c r="AM441" s="159">
        <f>R441</f>
        <v>60000</v>
      </c>
      <c r="AN441" s="160">
        <f t="shared" si="2616"/>
        <v>60000</v>
      </c>
      <c r="AO441" s="159">
        <f t="shared" si="2652"/>
        <v>1</v>
      </c>
      <c r="AP441" s="159">
        <f t="shared" si="2617"/>
        <v>54000</v>
      </c>
      <c r="AQ441" s="160">
        <f t="shared" si="2618"/>
        <v>54000</v>
      </c>
      <c r="AR441" s="159">
        <v>0</v>
      </c>
      <c r="AS441" s="159">
        <v>0</v>
      </c>
      <c r="AT441" s="160">
        <f t="shared" si="2619"/>
        <v>0</v>
      </c>
      <c r="AU441" s="159">
        <f t="shared" ref="AU441" si="2667">AL441</f>
        <v>1</v>
      </c>
      <c r="AV441" s="159">
        <f t="shared" ref="AV441" si="2668">AM441</f>
        <v>60000</v>
      </c>
      <c r="AW441" s="160">
        <f t="shared" si="2620"/>
        <v>60000</v>
      </c>
      <c r="AX441" s="159">
        <f t="shared" si="2655"/>
        <v>1</v>
      </c>
      <c r="AY441" s="159">
        <f t="shared" si="2621"/>
        <v>54000</v>
      </c>
      <c r="AZ441" s="160">
        <f t="shared" si="2622"/>
        <v>54000</v>
      </c>
      <c r="BA441" s="159">
        <v>0</v>
      </c>
      <c r="BB441" s="159">
        <v>0</v>
      </c>
      <c r="BC441" s="160">
        <f t="shared" si="2623"/>
        <v>0</v>
      </c>
      <c r="BD441" s="159">
        <v>0</v>
      </c>
      <c r="BE441" s="159">
        <v>0</v>
      </c>
      <c r="BF441" s="160">
        <f t="shared" si="2624"/>
        <v>0</v>
      </c>
      <c r="BG441" s="159">
        <f>BD441</f>
        <v>0</v>
      </c>
      <c r="BH441" s="159">
        <f t="shared" si="2625"/>
        <v>0</v>
      </c>
      <c r="BI441" s="160">
        <f t="shared" si="2626"/>
        <v>0</v>
      </c>
      <c r="BJ441" s="159">
        <v>0</v>
      </c>
      <c r="BK441" s="159">
        <v>0</v>
      </c>
      <c r="BL441" s="160">
        <f t="shared" si="2627"/>
        <v>0</v>
      </c>
      <c r="BM441" s="159">
        <f>BD441</f>
        <v>0</v>
      </c>
      <c r="BN441" s="159">
        <f>BE441</f>
        <v>0</v>
      </c>
      <c r="BO441" s="160">
        <f t="shared" si="2628"/>
        <v>0</v>
      </c>
      <c r="BP441" s="159">
        <f>BG441</f>
        <v>0</v>
      </c>
      <c r="BQ441" s="159">
        <f t="shared" si="2629"/>
        <v>0</v>
      </c>
      <c r="BR441" s="160">
        <f t="shared" si="2630"/>
        <v>0</v>
      </c>
      <c r="BS441" s="159">
        <v>0</v>
      </c>
      <c r="BT441" s="159">
        <v>0</v>
      </c>
      <c r="BU441" s="160">
        <f t="shared" si="2631"/>
        <v>0</v>
      </c>
      <c r="BV441" s="159">
        <v>0</v>
      </c>
      <c r="BW441" s="159">
        <v>0</v>
      </c>
      <c r="BX441" s="160">
        <v>0</v>
      </c>
      <c r="BY441" s="159">
        <f t="shared" si="2658"/>
        <v>0</v>
      </c>
      <c r="BZ441" s="159">
        <f t="shared" si="2633"/>
        <v>0</v>
      </c>
      <c r="CA441" s="160">
        <f t="shared" si="2634"/>
        <v>0</v>
      </c>
      <c r="CB441" s="159">
        <v>0</v>
      </c>
      <c r="CC441" s="159">
        <v>0</v>
      </c>
      <c r="CD441" s="160">
        <f t="shared" si="2635"/>
        <v>0</v>
      </c>
      <c r="CE441" s="159">
        <v>0</v>
      </c>
      <c r="CF441" s="159">
        <v>0</v>
      </c>
      <c r="CG441" s="160">
        <f t="shared" si="2636"/>
        <v>0</v>
      </c>
      <c r="CH441" s="159">
        <f t="shared" si="2659"/>
        <v>0</v>
      </c>
      <c r="CI441" s="159">
        <f t="shared" si="2637"/>
        <v>0</v>
      </c>
      <c r="CJ441" s="160">
        <f t="shared" si="2638"/>
        <v>0</v>
      </c>
      <c r="CK441" s="159">
        <v>0</v>
      </c>
      <c r="CL441" s="159">
        <v>0</v>
      </c>
      <c r="CM441" s="160">
        <f t="shared" si="2639"/>
        <v>0</v>
      </c>
      <c r="CN441" s="159">
        <v>0</v>
      </c>
      <c r="CO441" s="159">
        <v>0</v>
      </c>
      <c r="CP441" s="160">
        <f t="shared" si="2640"/>
        <v>0</v>
      </c>
      <c r="CQ441" s="159">
        <f t="shared" si="2660"/>
        <v>0</v>
      </c>
      <c r="CR441" s="159">
        <f t="shared" si="2641"/>
        <v>0</v>
      </c>
      <c r="CS441" s="160">
        <f t="shared" si="2642"/>
        <v>0</v>
      </c>
      <c r="CT441" s="225"/>
      <c r="CU441" s="226">
        <f t="shared" si="2661"/>
        <v>0</v>
      </c>
      <c r="CV441" s="227">
        <f t="shared" si="2643"/>
        <v>-6000</v>
      </c>
      <c r="CW441" s="225"/>
      <c r="CX441" s="228"/>
      <c r="CY441" s="229"/>
    </row>
    <row r="442" spans="1:103" ht="15.75" hidden="1" customHeight="1">
      <c r="A442" s="185"/>
      <c r="B442" s="156"/>
      <c r="C442" s="297"/>
      <c r="D442" s="158">
        <f t="shared" si="2602"/>
        <v>0</v>
      </c>
      <c r="E442" s="159">
        <f t="shared" si="2644"/>
        <v>0</v>
      </c>
      <c r="F442" s="160">
        <f t="shared" si="2645"/>
        <v>0</v>
      </c>
      <c r="G442" s="161"/>
      <c r="H442" s="159">
        <f t="shared" si="2603"/>
        <v>0</v>
      </c>
      <c r="I442" s="159">
        <f t="shared" si="2646"/>
        <v>0</v>
      </c>
      <c r="J442" s="160">
        <f t="shared" si="2604"/>
        <v>0</v>
      </c>
      <c r="K442" s="159">
        <f t="shared" si="2605"/>
        <v>0</v>
      </c>
      <c r="L442" s="291">
        <f t="shared" si="2648"/>
        <v>0</v>
      </c>
      <c r="M442" s="160">
        <v>0</v>
      </c>
      <c r="N442" s="159">
        <v>0</v>
      </c>
      <c r="O442" s="159">
        <v>0</v>
      </c>
      <c r="P442" s="160">
        <f t="shared" si="2607"/>
        <v>0</v>
      </c>
      <c r="Q442" s="291">
        <v>0</v>
      </c>
      <c r="R442" s="291">
        <v>0</v>
      </c>
      <c r="S442" s="160">
        <f t="shared" si="2608"/>
        <v>0</v>
      </c>
      <c r="T442" s="159">
        <f t="shared" si="2650"/>
        <v>0</v>
      </c>
      <c r="U442" s="159">
        <f t="shared" si="2609"/>
        <v>0</v>
      </c>
      <c r="V442" s="160">
        <f t="shared" si="2610"/>
        <v>0</v>
      </c>
      <c r="W442" s="593">
        <f t="shared" si="2452"/>
        <v>0</v>
      </c>
      <c r="X442" s="593">
        <f t="shared" si="2453"/>
        <v>0</v>
      </c>
      <c r="Y442" s="593">
        <f t="shared" si="2454"/>
        <v>0</v>
      </c>
      <c r="Z442" s="159">
        <v>0</v>
      </c>
      <c r="AA442" s="159">
        <v>0</v>
      </c>
      <c r="AB442" s="160">
        <f t="shared" si="2611"/>
        <v>0</v>
      </c>
      <c r="AC442" s="159">
        <v>0</v>
      </c>
      <c r="AD442" s="159">
        <v>0</v>
      </c>
      <c r="AE442" s="160">
        <f t="shared" si="2612"/>
        <v>0</v>
      </c>
      <c r="AF442" s="159">
        <f t="shared" si="2651"/>
        <v>0</v>
      </c>
      <c r="AG442" s="159">
        <f t="shared" si="2613"/>
        <v>0</v>
      </c>
      <c r="AH442" s="160">
        <f t="shared" si="2614"/>
        <v>0</v>
      </c>
      <c r="AI442" s="159">
        <v>0</v>
      </c>
      <c r="AJ442" s="159">
        <v>0</v>
      </c>
      <c r="AK442" s="160">
        <f t="shared" si="2615"/>
        <v>0</v>
      </c>
      <c r="AL442" s="159">
        <v>0</v>
      </c>
      <c r="AM442" s="159">
        <v>0</v>
      </c>
      <c r="AN442" s="160">
        <f t="shared" si="2616"/>
        <v>0</v>
      </c>
      <c r="AO442" s="159">
        <f t="shared" si="2652"/>
        <v>0</v>
      </c>
      <c r="AP442" s="159">
        <f t="shared" si="2617"/>
        <v>0</v>
      </c>
      <c r="AQ442" s="160">
        <f t="shared" si="2618"/>
        <v>0</v>
      </c>
      <c r="AR442" s="159">
        <v>0</v>
      </c>
      <c r="AS442" s="159">
        <v>0</v>
      </c>
      <c r="AT442" s="160">
        <f t="shared" si="2619"/>
        <v>0</v>
      </c>
      <c r="AU442" s="159">
        <f t="shared" ref="AU442:AU446" si="2669">AL442</f>
        <v>0</v>
      </c>
      <c r="AV442" s="159">
        <f t="shared" ref="AV442:AV446" si="2670">AM442</f>
        <v>0</v>
      </c>
      <c r="AW442" s="160">
        <f t="shared" si="2620"/>
        <v>0</v>
      </c>
      <c r="AX442" s="159">
        <f t="shared" si="2655"/>
        <v>0</v>
      </c>
      <c r="AY442" s="159">
        <f t="shared" si="2621"/>
        <v>0</v>
      </c>
      <c r="AZ442" s="160">
        <f t="shared" si="2622"/>
        <v>0</v>
      </c>
      <c r="BA442" s="159">
        <v>0</v>
      </c>
      <c r="BB442" s="159">
        <v>0</v>
      </c>
      <c r="BC442" s="160">
        <f t="shared" si="2623"/>
        <v>0</v>
      </c>
      <c r="BD442" s="159">
        <v>0</v>
      </c>
      <c r="BE442" s="159">
        <v>0</v>
      </c>
      <c r="BF442" s="160">
        <f t="shared" si="2624"/>
        <v>0</v>
      </c>
      <c r="BG442" s="159">
        <f t="shared" si="2656"/>
        <v>0</v>
      </c>
      <c r="BH442" s="159">
        <f t="shared" si="2625"/>
        <v>0</v>
      </c>
      <c r="BI442" s="160">
        <f t="shared" si="2626"/>
        <v>0</v>
      </c>
      <c r="BJ442" s="159">
        <v>0</v>
      </c>
      <c r="BK442" s="159">
        <v>0</v>
      </c>
      <c r="BL442" s="160">
        <f t="shared" si="2627"/>
        <v>0</v>
      </c>
      <c r="BM442" s="159">
        <v>0</v>
      </c>
      <c r="BN442" s="159">
        <v>0</v>
      </c>
      <c r="BO442" s="160">
        <f t="shared" si="2628"/>
        <v>0</v>
      </c>
      <c r="BP442" s="159">
        <f t="shared" si="2657"/>
        <v>0</v>
      </c>
      <c r="BQ442" s="159">
        <f t="shared" si="2629"/>
        <v>0</v>
      </c>
      <c r="BR442" s="160">
        <f t="shared" si="2630"/>
        <v>0</v>
      </c>
      <c r="BS442" s="159">
        <v>0</v>
      </c>
      <c r="BT442" s="159">
        <v>0</v>
      </c>
      <c r="BU442" s="160">
        <f t="shared" si="2631"/>
        <v>0</v>
      </c>
      <c r="BV442" s="159">
        <v>0</v>
      </c>
      <c r="BW442" s="159">
        <v>0</v>
      </c>
      <c r="BX442" s="160">
        <v>0</v>
      </c>
      <c r="BY442" s="159">
        <f t="shared" si="2658"/>
        <v>0</v>
      </c>
      <c r="BZ442" s="159">
        <f t="shared" si="2633"/>
        <v>0</v>
      </c>
      <c r="CA442" s="160">
        <f t="shared" si="2634"/>
        <v>0</v>
      </c>
      <c r="CB442" s="159">
        <v>0</v>
      </c>
      <c r="CC442" s="159">
        <v>0</v>
      </c>
      <c r="CD442" s="160">
        <f t="shared" si="2635"/>
        <v>0</v>
      </c>
      <c r="CE442" s="159">
        <v>0</v>
      </c>
      <c r="CF442" s="159">
        <v>0</v>
      </c>
      <c r="CG442" s="160">
        <f t="shared" si="2636"/>
        <v>0</v>
      </c>
      <c r="CH442" s="159">
        <f t="shared" si="2659"/>
        <v>0</v>
      </c>
      <c r="CI442" s="159">
        <f t="shared" si="2637"/>
        <v>0</v>
      </c>
      <c r="CJ442" s="160">
        <f t="shared" si="2638"/>
        <v>0</v>
      </c>
      <c r="CK442" s="159">
        <v>0</v>
      </c>
      <c r="CL442" s="159">
        <v>0</v>
      </c>
      <c r="CM442" s="160">
        <f t="shared" si="2639"/>
        <v>0</v>
      </c>
      <c r="CN442" s="159">
        <v>0</v>
      </c>
      <c r="CO442" s="159">
        <v>0</v>
      </c>
      <c r="CP442" s="160">
        <f t="shared" si="2640"/>
        <v>0</v>
      </c>
      <c r="CQ442" s="159">
        <f t="shared" si="2660"/>
        <v>0</v>
      </c>
      <c r="CR442" s="159">
        <f t="shared" si="2641"/>
        <v>0</v>
      </c>
      <c r="CS442" s="160">
        <f t="shared" si="2642"/>
        <v>0</v>
      </c>
      <c r="CT442" s="225"/>
      <c r="CU442" s="226">
        <f t="shared" si="2661"/>
        <v>0</v>
      </c>
      <c r="CV442" s="227">
        <f t="shared" si="2643"/>
        <v>0</v>
      </c>
      <c r="CW442" s="225"/>
      <c r="CX442" s="228"/>
      <c r="CY442" s="229"/>
    </row>
    <row r="443" spans="1:103" ht="15.75" hidden="1" customHeight="1">
      <c r="A443" s="185"/>
      <c r="B443" s="156"/>
      <c r="C443" s="297"/>
      <c r="D443" s="158">
        <f t="shared" si="2602"/>
        <v>0</v>
      </c>
      <c r="E443" s="159">
        <f t="shared" si="2644"/>
        <v>0</v>
      </c>
      <c r="F443" s="160">
        <f t="shared" si="2645"/>
        <v>0</v>
      </c>
      <c r="G443" s="161"/>
      <c r="H443" s="159">
        <f t="shared" si="2603"/>
        <v>0</v>
      </c>
      <c r="I443" s="159">
        <f t="shared" si="2646"/>
        <v>0</v>
      </c>
      <c r="J443" s="160">
        <f t="shared" si="2604"/>
        <v>0</v>
      </c>
      <c r="K443" s="159">
        <f t="shared" si="2605"/>
        <v>0</v>
      </c>
      <c r="L443" s="291">
        <f t="shared" si="2648"/>
        <v>0</v>
      </c>
      <c r="M443" s="160">
        <v>0</v>
      </c>
      <c r="N443" s="159">
        <v>0</v>
      </c>
      <c r="O443" s="159">
        <v>0</v>
      </c>
      <c r="P443" s="160">
        <f t="shared" si="2607"/>
        <v>0</v>
      </c>
      <c r="Q443" s="291">
        <v>0</v>
      </c>
      <c r="R443" s="291">
        <v>0</v>
      </c>
      <c r="S443" s="160">
        <f t="shared" si="2608"/>
        <v>0</v>
      </c>
      <c r="T443" s="159">
        <f t="shared" si="2650"/>
        <v>0</v>
      </c>
      <c r="U443" s="159">
        <f t="shared" si="2609"/>
        <v>0</v>
      </c>
      <c r="V443" s="160">
        <f t="shared" si="2610"/>
        <v>0</v>
      </c>
      <c r="W443" s="593">
        <f t="shared" si="2452"/>
        <v>0</v>
      </c>
      <c r="X443" s="593">
        <f t="shared" si="2453"/>
        <v>0</v>
      </c>
      <c r="Y443" s="593">
        <f t="shared" si="2454"/>
        <v>0</v>
      </c>
      <c r="Z443" s="159">
        <v>0</v>
      </c>
      <c r="AA443" s="159">
        <v>0</v>
      </c>
      <c r="AB443" s="160">
        <f t="shared" si="2611"/>
        <v>0</v>
      </c>
      <c r="AC443" s="159">
        <v>0</v>
      </c>
      <c r="AD443" s="159">
        <v>0</v>
      </c>
      <c r="AE443" s="160">
        <f t="shared" si="2612"/>
        <v>0</v>
      </c>
      <c r="AF443" s="159">
        <f t="shared" si="2651"/>
        <v>0</v>
      </c>
      <c r="AG443" s="159">
        <f t="shared" si="2613"/>
        <v>0</v>
      </c>
      <c r="AH443" s="160">
        <f t="shared" si="2614"/>
        <v>0</v>
      </c>
      <c r="AI443" s="159">
        <v>0</v>
      </c>
      <c r="AJ443" s="159">
        <v>0</v>
      </c>
      <c r="AK443" s="160">
        <f t="shared" si="2615"/>
        <v>0</v>
      </c>
      <c r="AL443" s="159">
        <v>0</v>
      </c>
      <c r="AM443" s="159">
        <v>0</v>
      </c>
      <c r="AN443" s="160">
        <f t="shared" si="2616"/>
        <v>0</v>
      </c>
      <c r="AO443" s="159">
        <f t="shared" si="2652"/>
        <v>0</v>
      </c>
      <c r="AP443" s="159">
        <f t="shared" si="2617"/>
        <v>0</v>
      </c>
      <c r="AQ443" s="160">
        <f t="shared" si="2618"/>
        <v>0</v>
      </c>
      <c r="AR443" s="159">
        <v>0</v>
      </c>
      <c r="AS443" s="159">
        <v>0</v>
      </c>
      <c r="AT443" s="160">
        <f t="shared" si="2619"/>
        <v>0</v>
      </c>
      <c r="AU443" s="159">
        <f t="shared" si="2669"/>
        <v>0</v>
      </c>
      <c r="AV443" s="159">
        <f t="shared" si="2670"/>
        <v>0</v>
      </c>
      <c r="AW443" s="160">
        <f t="shared" si="2620"/>
        <v>0</v>
      </c>
      <c r="AX443" s="159">
        <f t="shared" si="2655"/>
        <v>0</v>
      </c>
      <c r="AY443" s="159">
        <f t="shared" si="2621"/>
        <v>0</v>
      </c>
      <c r="AZ443" s="160">
        <f t="shared" si="2622"/>
        <v>0</v>
      </c>
      <c r="BA443" s="159">
        <v>0</v>
      </c>
      <c r="BB443" s="159">
        <v>0</v>
      </c>
      <c r="BC443" s="160">
        <f t="shared" si="2623"/>
        <v>0</v>
      </c>
      <c r="BD443" s="159">
        <v>0</v>
      </c>
      <c r="BE443" s="159">
        <v>0</v>
      </c>
      <c r="BF443" s="160">
        <f t="shared" si="2624"/>
        <v>0</v>
      </c>
      <c r="BG443" s="159">
        <f t="shared" si="2656"/>
        <v>0</v>
      </c>
      <c r="BH443" s="159">
        <f t="shared" si="2625"/>
        <v>0</v>
      </c>
      <c r="BI443" s="160">
        <f t="shared" si="2626"/>
        <v>0</v>
      </c>
      <c r="BJ443" s="159">
        <v>0</v>
      </c>
      <c r="BK443" s="159">
        <v>0</v>
      </c>
      <c r="BL443" s="160">
        <f t="shared" si="2627"/>
        <v>0</v>
      </c>
      <c r="BM443" s="159">
        <v>0</v>
      </c>
      <c r="BN443" s="159">
        <v>0</v>
      </c>
      <c r="BO443" s="160">
        <f t="shared" si="2628"/>
        <v>0</v>
      </c>
      <c r="BP443" s="159">
        <f t="shared" si="2657"/>
        <v>0</v>
      </c>
      <c r="BQ443" s="159">
        <f t="shared" si="2629"/>
        <v>0</v>
      </c>
      <c r="BR443" s="160">
        <f t="shared" si="2630"/>
        <v>0</v>
      </c>
      <c r="BS443" s="159">
        <v>0</v>
      </c>
      <c r="BT443" s="159">
        <v>0</v>
      </c>
      <c r="BU443" s="160">
        <f t="shared" si="2631"/>
        <v>0</v>
      </c>
      <c r="BV443" s="159">
        <v>0</v>
      </c>
      <c r="BW443" s="159">
        <v>0</v>
      </c>
      <c r="BX443" s="160">
        <v>0</v>
      </c>
      <c r="BY443" s="159">
        <f t="shared" si="2658"/>
        <v>0</v>
      </c>
      <c r="BZ443" s="159">
        <f t="shared" si="2633"/>
        <v>0</v>
      </c>
      <c r="CA443" s="160">
        <f t="shared" si="2634"/>
        <v>0</v>
      </c>
      <c r="CB443" s="159">
        <v>0</v>
      </c>
      <c r="CC443" s="159">
        <v>0</v>
      </c>
      <c r="CD443" s="160">
        <f t="shared" si="2635"/>
        <v>0</v>
      </c>
      <c r="CE443" s="159">
        <v>0</v>
      </c>
      <c r="CF443" s="159">
        <v>0</v>
      </c>
      <c r="CG443" s="160">
        <f t="shared" si="2636"/>
        <v>0</v>
      </c>
      <c r="CH443" s="159">
        <f t="shared" si="2659"/>
        <v>0</v>
      </c>
      <c r="CI443" s="159">
        <f t="shared" si="2637"/>
        <v>0</v>
      </c>
      <c r="CJ443" s="160">
        <f t="shared" si="2638"/>
        <v>0</v>
      </c>
      <c r="CK443" s="159">
        <v>0</v>
      </c>
      <c r="CL443" s="159">
        <v>0</v>
      </c>
      <c r="CM443" s="160">
        <f t="shared" si="2639"/>
        <v>0</v>
      </c>
      <c r="CN443" s="159">
        <v>0</v>
      </c>
      <c r="CO443" s="159">
        <v>0</v>
      </c>
      <c r="CP443" s="160">
        <f t="shared" si="2640"/>
        <v>0</v>
      </c>
      <c r="CQ443" s="159">
        <f t="shared" si="2660"/>
        <v>0</v>
      </c>
      <c r="CR443" s="159">
        <f t="shared" si="2641"/>
        <v>0</v>
      </c>
      <c r="CS443" s="160">
        <f t="shared" si="2642"/>
        <v>0</v>
      </c>
      <c r="CT443" s="225"/>
      <c r="CU443" s="226">
        <f t="shared" si="2661"/>
        <v>0</v>
      </c>
      <c r="CV443" s="227">
        <f t="shared" si="2643"/>
        <v>0</v>
      </c>
      <c r="CW443" s="225"/>
      <c r="CX443" s="228"/>
      <c r="CY443" s="229"/>
    </row>
    <row r="444" spans="1:103" ht="15.75" hidden="1" customHeight="1">
      <c r="A444" s="185"/>
      <c r="B444" s="156"/>
      <c r="C444" s="297"/>
      <c r="D444" s="158">
        <f t="shared" si="2602"/>
        <v>0</v>
      </c>
      <c r="E444" s="159">
        <f t="shared" si="2644"/>
        <v>0</v>
      </c>
      <c r="F444" s="160">
        <f t="shared" si="2645"/>
        <v>0</v>
      </c>
      <c r="G444" s="161"/>
      <c r="H444" s="159">
        <f t="shared" si="2603"/>
        <v>0</v>
      </c>
      <c r="I444" s="159">
        <f t="shared" si="2646"/>
        <v>0</v>
      </c>
      <c r="J444" s="160">
        <f t="shared" si="2604"/>
        <v>0</v>
      </c>
      <c r="K444" s="159">
        <f t="shared" si="2605"/>
        <v>0</v>
      </c>
      <c r="L444" s="291">
        <f t="shared" si="2648"/>
        <v>0</v>
      </c>
      <c r="M444" s="160">
        <v>0</v>
      </c>
      <c r="N444" s="159">
        <v>0</v>
      </c>
      <c r="O444" s="159">
        <v>0</v>
      </c>
      <c r="P444" s="160">
        <f t="shared" si="2607"/>
        <v>0</v>
      </c>
      <c r="Q444" s="291">
        <v>0</v>
      </c>
      <c r="R444" s="291">
        <v>0</v>
      </c>
      <c r="S444" s="160">
        <f t="shared" si="2608"/>
        <v>0</v>
      </c>
      <c r="T444" s="159">
        <f t="shared" si="2650"/>
        <v>0</v>
      </c>
      <c r="U444" s="159">
        <f t="shared" si="2609"/>
        <v>0</v>
      </c>
      <c r="V444" s="160">
        <f t="shared" si="2610"/>
        <v>0</v>
      </c>
      <c r="W444" s="593">
        <f t="shared" si="2452"/>
        <v>0</v>
      </c>
      <c r="X444" s="593">
        <f t="shared" si="2453"/>
        <v>0</v>
      </c>
      <c r="Y444" s="593">
        <f t="shared" si="2454"/>
        <v>0</v>
      </c>
      <c r="Z444" s="159">
        <v>0</v>
      </c>
      <c r="AA444" s="159">
        <v>0</v>
      </c>
      <c r="AB444" s="160">
        <f t="shared" si="2611"/>
        <v>0</v>
      </c>
      <c r="AC444" s="159">
        <v>0</v>
      </c>
      <c r="AD444" s="159">
        <v>0</v>
      </c>
      <c r="AE444" s="160">
        <f t="shared" si="2612"/>
        <v>0</v>
      </c>
      <c r="AF444" s="159">
        <f t="shared" si="2651"/>
        <v>0</v>
      </c>
      <c r="AG444" s="159">
        <f t="shared" si="2613"/>
        <v>0</v>
      </c>
      <c r="AH444" s="160">
        <f t="shared" si="2614"/>
        <v>0</v>
      </c>
      <c r="AI444" s="159">
        <v>0</v>
      </c>
      <c r="AJ444" s="159">
        <v>0</v>
      </c>
      <c r="AK444" s="160">
        <f t="shared" si="2615"/>
        <v>0</v>
      </c>
      <c r="AL444" s="159">
        <v>0</v>
      </c>
      <c r="AM444" s="159">
        <v>0</v>
      </c>
      <c r="AN444" s="160">
        <f t="shared" si="2616"/>
        <v>0</v>
      </c>
      <c r="AO444" s="159">
        <f t="shared" si="2652"/>
        <v>0</v>
      </c>
      <c r="AP444" s="159">
        <f t="shared" si="2617"/>
        <v>0</v>
      </c>
      <c r="AQ444" s="160">
        <f t="shared" si="2618"/>
        <v>0</v>
      </c>
      <c r="AR444" s="159">
        <v>0</v>
      </c>
      <c r="AS444" s="159">
        <v>0</v>
      </c>
      <c r="AT444" s="160">
        <f t="shared" si="2619"/>
        <v>0</v>
      </c>
      <c r="AU444" s="159">
        <f t="shared" si="2669"/>
        <v>0</v>
      </c>
      <c r="AV444" s="159">
        <f t="shared" si="2670"/>
        <v>0</v>
      </c>
      <c r="AW444" s="160">
        <f t="shared" si="2620"/>
        <v>0</v>
      </c>
      <c r="AX444" s="159">
        <f t="shared" si="2655"/>
        <v>0</v>
      </c>
      <c r="AY444" s="159">
        <f t="shared" si="2621"/>
        <v>0</v>
      </c>
      <c r="AZ444" s="160">
        <f t="shared" si="2622"/>
        <v>0</v>
      </c>
      <c r="BA444" s="159">
        <v>0</v>
      </c>
      <c r="BB444" s="159">
        <v>0</v>
      </c>
      <c r="BC444" s="160">
        <f t="shared" si="2623"/>
        <v>0</v>
      </c>
      <c r="BD444" s="159">
        <v>0</v>
      </c>
      <c r="BE444" s="159">
        <v>0</v>
      </c>
      <c r="BF444" s="160">
        <f t="shared" si="2624"/>
        <v>0</v>
      </c>
      <c r="BG444" s="159">
        <f t="shared" si="2656"/>
        <v>0</v>
      </c>
      <c r="BH444" s="159">
        <f t="shared" si="2625"/>
        <v>0</v>
      </c>
      <c r="BI444" s="160">
        <f t="shared" si="2626"/>
        <v>0</v>
      </c>
      <c r="BJ444" s="159">
        <v>0</v>
      </c>
      <c r="BK444" s="159">
        <v>0</v>
      </c>
      <c r="BL444" s="160">
        <f t="shared" si="2627"/>
        <v>0</v>
      </c>
      <c r="BM444" s="159">
        <v>0</v>
      </c>
      <c r="BN444" s="159">
        <v>0</v>
      </c>
      <c r="BO444" s="160">
        <f t="shared" si="2628"/>
        <v>0</v>
      </c>
      <c r="BP444" s="159">
        <f t="shared" si="2657"/>
        <v>0</v>
      </c>
      <c r="BQ444" s="159">
        <f t="shared" si="2629"/>
        <v>0</v>
      </c>
      <c r="BR444" s="160">
        <f t="shared" si="2630"/>
        <v>0</v>
      </c>
      <c r="BS444" s="159">
        <v>0</v>
      </c>
      <c r="BT444" s="159">
        <v>0</v>
      </c>
      <c r="BU444" s="160">
        <f t="shared" si="2631"/>
        <v>0</v>
      </c>
      <c r="BV444" s="159">
        <v>0</v>
      </c>
      <c r="BW444" s="159">
        <v>0</v>
      </c>
      <c r="BX444" s="160">
        <v>0</v>
      </c>
      <c r="BY444" s="159">
        <f t="shared" si="2658"/>
        <v>0</v>
      </c>
      <c r="BZ444" s="159">
        <f t="shared" si="2633"/>
        <v>0</v>
      </c>
      <c r="CA444" s="160">
        <f t="shared" si="2634"/>
        <v>0</v>
      </c>
      <c r="CB444" s="159">
        <v>0</v>
      </c>
      <c r="CC444" s="159">
        <v>0</v>
      </c>
      <c r="CD444" s="160">
        <f t="shared" si="2635"/>
        <v>0</v>
      </c>
      <c r="CE444" s="159">
        <v>0</v>
      </c>
      <c r="CF444" s="159">
        <v>0</v>
      </c>
      <c r="CG444" s="160">
        <f t="shared" si="2636"/>
        <v>0</v>
      </c>
      <c r="CH444" s="159">
        <f t="shared" si="2659"/>
        <v>0</v>
      </c>
      <c r="CI444" s="159">
        <f t="shared" si="2637"/>
        <v>0</v>
      </c>
      <c r="CJ444" s="160">
        <f t="shared" si="2638"/>
        <v>0</v>
      </c>
      <c r="CK444" s="159">
        <v>0</v>
      </c>
      <c r="CL444" s="159">
        <v>0</v>
      </c>
      <c r="CM444" s="160">
        <f t="shared" si="2639"/>
        <v>0</v>
      </c>
      <c r="CN444" s="159">
        <v>0</v>
      </c>
      <c r="CO444" s="159">
        <v>0</v>
      </c>
      <c r="CP444" s="160">
        <f t="shared" si="2640"/>
        <v>0</v>
      </c>
      <c r="CQ444" s="159">
        <f t="shared" si="2660"/>
        <v>0</v>
      </c>
      <c r="CR444" s="159">
        <f t="shared" si="2641"/>
        <v>0</v>
      </c>
      <c r="CS444" s="160">
        <f t="shared" si="2642"/>
        <v>0</v>
      </c>
      <c r="CT444" s="225"/>
      <c r="CU444" s="226">
        <f t="shared" si="2661"/>
        <v>0</v>
      </c>
      <c r="CV444" s="227">
        <f t="shared" si="2643"/>
        <v>0</v>
      </c>
      <c r="CW444" s="225"/>
      <c r="CX444" s="228"/>
      <c r="CY444" s="229"/>
    </row>
    <row r="445" spans="1:103" ht="15.75" hidden="1" customHeight="1">
      <c r="A445" s="185"/>
      <c r="B445" s="156"/>
      <c r="C445" s="297"/>
      <c r="D445" s="158">
        <f t="shared" si="2602"/>
        <v>0</v>
      </c>
      <c r="E445" s="159">
        <f t="shared" si="2644"/>
        <v>0</v>
      </c>
      <c r="F445" s="160">
        <f t="shared" si="2645"/>
        <v>0</v>
      </c>
      <c r="G445" s="161"/>
      <c r="H445" s="159">
        <f t="shared" si="2603"/>
        <v>0</v>
      </c>
      <c r="I445" s="159">
        <f t="shared" si="2646"/>
        <v>0</v>
      </c>
      <c r="J445" s="160">
        <f t="shared" si="2604"/>
        <v>0</v>
      </c>
      <c r="K445" s="159">
        <f t="shared" si="2605"/>
        <v>0</v>
      </c>
      <c r="L445" s="291">
        <f t="shared" si="2648"/>
        <v>0</v>
      </c>
      <c r="M445" s="160">
        <v>0</v>
      </c>
      <c r="N445" s="159">
        <v>0</v>
      </c>
      <c r="O445" s="159">
        <v>0</v>
      </c>
      <c r="P445" s="160">
        <f t="shared" si="2607"/>
        <v>0</v>
      </c>
      <c r="Q445" s="291">
        <v>0</v>
      </c>
      <c r="R445" s="291">
        <v>0</v>
      </c>
      <c r="S445" s="160">
        <f t="shared" si="2608"/>
        <v>0</v>
      </c>
      <c r="T445" s="159">
        <f t="shared" si="2650"/>
        <v>0</v>
      </c>
      <c r="U445" s="159">
        <f t="shared" si="2609"/>
        <v>0</v>
      </c>
      <c r="V445" s="160">
        <f t="shared" si="2610"/>
        <v>0</v>
      </c>
      <c r="W445" s="593">
        <f t="shared" si="2452"/>
        <v>0</v>
      </c>
      <c r="X445" s="593">
        <f t="shared" si="2453"/>
        <v>0</v>
      </c>
      <c r="Y445" s="593">
        <f t="shared" si="2454"/>
        <v>0</v>
      </c>
      <c r="Z445" s="159">
        <v>0</v>
      </c>
      <c r="AA445" s="159">
        <v>0</v>
      </c>
      <c r="AB445" s="160">
        <f t="shared" si="2611"/>
        <v>0</v>
      </c>
      <c r="AC445" s="159">
        <v>0</v>
      </c>
      <c r="AD445" s="159">
        <v>0</v>
      </c>
      <c r="AE445" s="160">
        <f t="shared" si="2612"/>
        <v>0</v>
      </c>
      <c r="AF445" s="159">
        <f t="shared" si="2651"/>
        <v>0</v>
      </c>
      <c r="AG445" s="159">
        <f t="shared" si="2613"/>
        <v>0</v>
      </c>
      <c r="AH445" s="160">
        <f t="shared" si="2614"/>
        <v>0</v>
      </c>
      <c r="AI445" s="159">
        <v>0</v>
      </c>
      <c r="AJ445" s="159">
        <v>0</v>
      </c>
      <c r="AK445" s="160">
        <f t="shared" si="2615"/>
        <v>0</v>
      </c>
      <c r="AL445" s="159">
        <v>0</v>
      </c>
      <c r="AM445" s="159">
        <v>0</v>
      </c>
      <c r="AN445" s="160">
        <f t="shared" si="2616"/>
        <v>0</v>
      </c>
      <c r="AO445" s="159">
        <f t="shared" si="2652"/>
        <v>0</v>
      </c>
      <c r="AP445" s="159">
        <f t="shared" si="2617"/>
        <v>0</v>
      </c>
      <c r="AQ445" s="160">
        <f t="shared" si="2618"/>
        <v>0</v>
      </c>
      <c r="AR445" s="159">
        <v>0</v>
      </c>
      <c r="AS445" s="159">
        <v>0</v>
      </c>
      <c r="AT445" s="160">
        <f t="shared" si="2619"/>
        <v>0</v>
      </c>
      <c r="AU445" s="158">
        <f t="shared" si="2669"/>
        <v>0</v>
      </c>
      <c r="AV445" s="159">
        <f t="shared" si="2670"/>
        <v>0</v>
      </c>
      <c r="AW445" s="160">
        <f t="shared" si="2620"/>
        <v>0</v>
      </c>
      <c r="AX445" s="159">
        <f t="shared" si="2655"/>
        <v>0</v>
      </c>
      <c r="AY445" s="159">
        <f t="shared" si="2621"/>
        <v>0</v>
      </c>
      <c r="AZ445" s="160">
        <f t="shared" si="2622"/>
        <v>0</v>
      </c>
      <c r="BA445" s="159">
        <v>0</v>
      </c>
      <c r="BB445" s="159">
        <v>0</v>
      </c>
      <c r="BC445" s="160">
        <f t="shared" si="2623"/>
        <v>0</v>
      </c>
      <c r="BD445" s="159">
        <v>0</v>
      </c>
      <c r="BE445" s="159">
        <v>0</v>
      </c>
      <c r="BF445" s="160">
        <f t="shared" si="2624"/>
        <v>0</v>
      </c>
      <c r="BG445" s="159">
        <f t="shared" si="2656"/>
        <v>0</v>
      </c>
      <c r="BH445" s="159">
        <f t="shared" si="2625"/>
        <v>0</v>
      </c>
      <c r="BI445" s="160">
        <f t="shared" si="2626"/>
        <v>0</v>
      </c>
      <c r="BJ445" s="159">
        <v>0</v>
      </c>
      <c r="BK445" s="159">
        <v>0</v>
      </c>
      <c r="BL445" s="160">
        <f t="shared" si="2627"/>
        <v>0</v>
      </c>
      <c r="BM445" s="159">
        <v>0</v>
      </c>
      <c r="BN445" s="159">
        <v>0</v>
      </c>
      <c r="BO445" s="160">
        <f t="shared" si="2628"/>
        <v>0</v>
      </c>
      <c r="BP445" s="159">
        <f t="shared" si="2657"/>
        <v>0</v>
      </c>
      <c r="BQ445" s="159">
        <f t="shared" si="2629"/>
        <v>0</v>
      </c>
      <c r="BR445" s="160">
        <f t="shared" si="2630"/>
        <v>0</v>
      </c>
      <c r="BS445" s="159">
        <v>0</v>
      </c>
      <c r="BT445" s="159">
        <v>0</v>
      </c>
      <c r="BU445" s="160">
        <f t="shared" si="2631"/>
        <v>0</v>
      </c>
      <c r="BV445" s="159">
        <v>0</v>
      </c>
      <c r="BW445" s="159">
        <v>0</v>
      </c>
      <c r="BX445" s="160">
        <v>0</v>
      </c>
      <c r="BY445" s="159">
        <f t="shared" si="2658"/>
        <v>0</v>
      </c>
      <c r="BZ445" s="159">
        <f t="shared" si="2633"/>
        <v>0</v>
      </c>
      <c r="CA445" s="160">
        <f t="shared" si="2634"/>
        <v>0</v>
      </c>
      <c r="CB445" s="159">
        <v>0</v>
      </c>
      <c r="CC445" s="159">
        <v>0</v>
      </c>
      <c r="CD445" s="160">
        <f t="shared" si="2635"/>
        <v>0</v>
      </c>
      <c r="CE445" s="159">
        <v>0</v>
      </c>
      <c r="CF445" s="159">
        <v>0</v>
      </c>
      <c r="CG445" s="160">
        <f t="shared" si="2636"/>
        <v>0</v>
      </c>
      <c r="CH445" s="159">
        <f t="shared" si="2659"/>
        <v>0</v>
      </c>
      <c r="CI445" s="159">
        <f t="shared" si="2637"/>
        <v>0</v>
      </c>
      <c r="CJ445" s="160">
        <f t="shared" si="2638"/>
        <v>0</v>
      </c>
      <c r="CK445" s="159">
        <v>0</v>
      </c>
      <c r="CL445" s="159">
        <v>0</v>
      </c>
      <c r="CM445" s="160">
        <f t="shared" si="2639"/>
        <v>0</v>
      </c>
      <c r="CN445" s="159">
        <v>0</v>
      </c>
      <c r="CO445" s="159">
        <v>0</v>
      </c>
      <c r="CP445" s="160">
        <f t="shared" si="2640"/>
        <v>0</v>
      </c>
      <c r="CQ445" s="159">
        <f t="shared" si="2660"/>
        <v>0</v>
      </c>
      <c r="CR445" s="159">
        <f t="shared" si="2641"/>
        <v>0</v>
      </c>
      <c r="CS445" s="160">
        <f t="shared" si="2642"/>
        <v>0</v>
      </c>
      <c r="CT445" s="225"/>
      <c r="CU445" s="226">
        <f t="shared" si="2661"/>
        <v>0</v>
      </c>
      <c r="CV445" s="227">
        <f t="shared" si="2643"/>
        <v>0</v>
      </c>
      <c r="CW445" s="225"/>
      <c r="CX445" s="228"/>
      <c r="CY445" s="229"/>
    </row>
    <row r="446" spans="1:103" ht="15.75" customHeight="1" thickBot="1">
      <c r="A446" s="138"/>
      <c r="B446" s="162"/>
      <c r="C446" s="163"/>
      <c r="D446" s="164">
        <f t="shared" si="2602"/>
        <v>0</v>
      </c>
      <c r="E446" s="165">
        <f t="shared" si="2644"/>
        <v>0</v>
      </c>
      <c r="F446" s="166">
        <f t="shared" si="2645"/>
        <v>0</v>
      </c>
      <c r="G446" s="167"/>
      <c r="H446" s="165">
        <f t="shared" ref="H446" si="2671">Q446+AC446+AL446+AU446+BV446</f>
        <v>0</v>
      </c>
      <c r="I446" s="165">
        <f t="shared" si="2646"/>
        <v>0</v>
      </c>
      <c r="J446" s="166">
        <f t="shared" ref="J446" si="2672">S446+AE446+AN446+AW446+BX446</f>
        <v>0</v>
      </c>
      <c r="K446" s="165">
        <f t="shared" si="2605"/>
        <v>0</v>
      </c>
      <c r="L446" s="820">
        <f t="shared" si="2648"/>
        <v>0</v>
      </c>
      <c r="M446" s="166">
        <v>0</v>
      </c>
      <c r="N446" s="164">
        <v>0</v>
      </c>
      <c r="O446" s="165">
        <v>0</v>
      </c>
      <c r="P446" s="166">
        <f t="shared" si="2607"/>
        <v>0</v>
      </c>
      <c r="Q446" s="788">
        <v>0</v>
      </c>
      <c r="R446" s="789">
        <v>0</v>
      </c>
      <c r="S446" s="166">
        <f t="shared" si="2608"/>
        <v>0</v>
      </c>
      <c r="T446" s="200">
        <f t="shared" si="2650"/>
        <v>0</v>
      </c>
      <c r="U446" s="200">
        <f t="shared" si="2609"/>
        <v>0</v>
      </c>
      <c r="V446" s="201">
        <f t="shared" si="2610"/>
        <v>0</v>
      </c>
      <c r="W446" s="593">
        <f t="shared" si="2452"/>
        <v>0</v>
      </c>
      <c r="X446" s="593">
        <f t="shared" si="2453"/>
        <v>0</v>
      </c>
      <c r="Y446" s="593">
        <f t="shared" si="2454"/>
        <v>0</v>
      </c>
      <c r="Z446" s="164">
        <v>0</v>
      </c>
      <c r="AA446" s="165">
        <v>0</v>
      </c>
      <c r="AB446" s="166">
        <f t="shared" si="2611"/>
        <v>0</v>
      </c>
      <c r="AC446" s="198">
        <v>0</v>
      </c>
      <c r="AD446" s="199">
        <v>0</v>
      </c>
      <c r="AE446" s="166">
        <f t="shared" si="2612"/>
        <v>0</v>
      </c>
      <c r="AF446" s="200">
        <f t="shared" si="2651"/>
        <v>0</v>
      </c>
      <c r="AG446" s="200">
        <f t="shared" si="2613"/>
        <v>0</v>
      </c>
      <c r="AH446" s="201">
        <f t="shared" si="2614"/>
        <v>0</v>
      </c>
      <c r="AI446" s="164">
        <v>0</v>
      </c>
      <c r="AJ446" s="165">
        <v>0</v>
      </c>
      <c r="AK446" s="166">
        <f t="shared" si="2615"/>
        <v>0</v>
      </c>
      <c r="AL446" s="198">
        <v>0</v>
      </c>
      <c r="AM446" s="199">
        <v>0</v>
      </c>
      <c r="AN446" s="166">
        <f t="shared" si="2616"/>
        <v>0</v>
      </c>
      <c r="AO446" s="200">
        <f t="shared" si="2652"/>
        <v>0</v>
      </c>
      <c r="AP446" s="200">
        <f t="shared" si="2617"/>
        <v>0</v>
      </c>
      <c r="AQ446" s="201">
        <f t="shared" si="2618"/>
        <v>0</v>
      </c>
      <c r="AR446" s="164">
        <v>0</v>
      </c>
      <c r="AS446" s="165">
        <v>0</v>
      </c>
      <c r="AT446" s="166">
        <f t="shared" si="2619"/>
        <v>0</v>
      </c>
      <c r="AU446" s="782">
        <f t="shared" si="2669"/>
        <v>0</v>
      </c>
      <c r="AV446" s="629">
        <f t="shared" si="2670"/>
        <v>0</v>
      </c>
      <c r="AW446" s="166">
        <f t="shared" si="2620"/>
        <v>0</v>
      </c>
      <c r="AX446" s="200">
        <f t="shared" si="2655"/>
        <v>0</v>
      </c>
      <c r="AY446" s="200">
        <f t="shared" si="2621"/>
        <v>0</v>
      </c>
      <c r="AZ446" s="201">
        <f t="shared" si="2622"/>
        <v>0</v>
      </c>
      <c r="BA446" s="164">
        <v>0</v>
      </c>
      <c r="BB446" s="165">
        <v>0</v>
      </c>
      <c r="BC446" s="166">
        <f t="shared" si="2623"/>
        <v>0</v>
      </c>
      <c r="BD446" s="198">
        <v>0</v>
      </c>
      <c r="BE446" s="199">
        <v>0</v>
      </c>
      <c r="BF446" s="166">
        <f t="shared" si="2624"/>
        <v>0</v>
      </c>
      <c r="BG446" s="200">
        <f t="shared" si="2656"/>
        <v>0</v>
      </c>
      <c r="BH446" s="200">
        <f t="shared" si="2625"/>
        <v>0</v>
      </c>
      <c r="BI446" s="201">
        <f t="shared" si="2626"/>
        <v>0</v>
      </c>
      <c r="BJ446" s="164">
        <v>0</v>
      </c>
      <c r="BK446" s="165">
        <v>0</v>
      </c>
      <c r="BL446" s="166">
        <f t="shared" si="2627"/>
        <v>0</v>
      </c>
      <c r="BM446" s="198">
        <v>0</v>
      </c>
      <c r="BN446" s="199">
        <v>0</v>
      </c>
      <c r="BO446" s="166">
        <f t="shared" si="2628"/>
        <v>0</v>
      </c>
      <c r="BP446" s="200">
        <f t="shared" si="2657"/>
        <v>0</v>
      </c>
      <c r="BQ446" s="200">
        <f t="shared" si="2629"/>
        <v>0</v>
      </c>
      <c r="BR446" s="201">
        <f t="shared" si="2630"/>
        <v>0</v>
      </c>
      <c r="BS446" s="164">
        <v>0</v>
      </c>
      <c r="BT446" s="165">
        <v>0</v>
      </c>
      <c r="BU446" s="166">
        <f t="shared" si="2631"/>
        <v>0</v>
      </c>
      <c r="BV446" s="198">
        <v>0</v>
      </c>
      <c r="BW446" s="199">
        <v>0</v>
      </c>
      <c r="BX446" s="166">
        <v>0</v>
      </c>
      <c r="BY446" s="200">
        <f t="shared" si="2658"/>
        <v>0</v>
      </c>
      <c r="BZ446" s="200">
        <f t="shared" si="2633"/>
        <v>0</v>
      </c>
      <c r="CA446" s="201">
        <f t="shared" si="2634"/>
        <v>0</v>
      </c>
      <c r="CB446" s="164">
        <v>0</v>
      </c>
      <c r="CC446" s="165">
        <v>0</v>
      </c>
      <c r="CD446" s="166">
        <f t="shared" si="2635"/>
        <v>0</v>
      </c>
      <c r="CE446" s="198">
        <v>0</v>
      </c>
      <c r="CF446" s="199">
        <v>0</v>
      </c>
      <c r="CG446" s="166">
        <f t="shared" si="2636"/>
        <v>0</v>
      </c>
      <c r="CH446" s="200">
        <f t="shared" si="2659"/>
        <v>0</v>
      </c>
      <c r="CI446" s="200">
        <f t="shared" si="2637"/>
        <v>0</v>
      </c>
      <c r="CJ446" s="201">
        <f t="shared" si="2638"/>
        <v>0</v>
      </c>
      <c r="CK446" s="164">
        <v>0</v>
      </c>
      <c r="CL446" s="165">
        <v>0</v>
      </c>
      <c r="CM446" s="166">
        <f t="shared" si="2639"/>
        <v>0</v>
      </c>
      <c r="CN446" s="198">
        <v>0</v>
      </c>
      <c r="CO446" s="199">
        <v>0</v>
      </c>
      <c r="CP446" s="166">
        <f t="shared" si="2640"/>
        <v>0</v>
      </c>
      <c r="CQ446" s="200">
        <f t="shared" si="2660"/>
        <v>0</v>
      </c>
      <c r="CR446" s="200">
        <f t="shared" si="2641"/>
        <v>0</v>
      </c>
      <c r="CS446" s="201">
        <f t="shared" si="2642"/>
        <v>0</v>
      </c>
      <c r="CT446" s="211"/>
      <c r="CU446" s="233">
        <f t="shared" si="2661"/>
        <v>0</v>
      </c>
      <c r="CV446" s="234">
        <f t="shared" si="2643"/>
        <v>0</v>
      </c>
      <c r="CW446" s="232"/>
      <c r="CX446" s="235"/>
      <c r="CY446" s="236"/>
    </row>
    <row r="447" spans="1:103" ht="15.75" customHeight="1" thickBot="1">
      <c r="A447" s="139"/>
      <c r="B447" s="186"/>
      <c r="C447" s="187"/>
      <c r="D447" s="183"/>
      <c r="E447" s="183"/>
      <c r="F447" s="183"/>
      <c r="G447" s="184"/>
      <c r="H447" s="183"/>
      <c r="I447" s="183"/>
      <c r="J447" s="183"/>
      <c r="K447" s="183"/>
      <c r="L447" s="791"/>
      <c r="M447" s="183"/>
      <c r="N447" s="183"/>
      <c r="O447" s="183"/>
      <c r="P447" s="183"/>
      <c r="Q447" s="791"/>
      <c r="R447" s="791"/>
      <c r="S447" s="183"/>
      <c r="T447" s="203"/>
      <c r="U447" s="203"/>
      <c r="V447" s="187"/>
      <c r="W447" s="593">
        <f t="shared" si="2452"/>
        <v>0</v>
      </c>
      <c r="X447" s="593">
        <f t="shared" si="2453"/>
        <v>0</v>
      </c>
      <c r="Y447" s="593">
        <f t="shared" si="2454"/>
        <v>0</v>
      </c>
      <c r="Z447" s="183"/>
      <c r="AA447" s="183"/>
      <c r="AB447" s="183"/>
      <c r="AC447" s="183"/>
      <c r="AD447" s="183"/>
      <c r="AE447" s="183"/>
      <c r="AF447" s="203"/>
      <c r="AG447" s="203"/>
      <c r="AH447" s="187"/>
      <c r="AI447" s="183"/>
      <c r="AJ447" s="183"/>
      <c r="AK447" s="183"/>
      <c r="AL447" s="183"/>
      <c r="AM447" s="183"/>
      <c r="AN447" s="183"/>
      <c r="AO447" s="203"/>
      <c r="AP447" s="203"/>
      <c r="AQ447" s="187"/>
      <c r="AR447" s="183"/>
      <c r="AS447" s="183"/>
      <c r="AT447" s="183"/>
      <c r="AU447" s="183"/>
      <c r="AV447" s="183"/>
      <c r="AW447" s="183"/>
      <c r="AX447" s="203"/>
      <c r="AY447" s="203"/>
      <c r="AZ447" s="187"/>
      <c r="BA447" s="183"/>
      <c r="BB447" s="183"/>
      <c r="BC447" s="183"/>
      <c r="BD447" s="183"/>
      <c r="BE447" s="183"/>
      <c r="BF447" s="183"/>
      <c r="BG447" s="203"/>
      <c r="BH447" s="203"/>
      <c r="BI447" s="187"/>
      <c r="BJ447" s="183"/>
      <c r="BK447" s="183"/>
      <c r="BL447" s="183"/>
      <c r="BM447" s="183"/>
      <c r="BN447" s="183"/>
      <c r="BO447" s="183"/>
      <c r="BP447" s="203"/>
      <c r="BQ447" s="203"/>
      <c r="BR447" s="187"/>
      <c r="BS447" s="183"/>
      <c r="BT447" s="183"/>
      <c r="BU447" s="183"/>
      <c r="BV447" s="183"/>
      <c r="BW447" s="183"/>
      <c r="BX447" s="183"/>
      <c r="BY447" s="203"/>
      <c r="BZ447" s="203"/>
      <c r="CA447" s="187"/>
      <c r="CB447" s="183"/>
      <c r="CC447" s="183"/>
      <c r="CD447" s="183"/>
      <c r="CE447" s="183"/>
      <c r="CF447" s="183"/>
      <c r="CG447" s="183"/>
      <c r="CH447" s="203"/>
      <c r="CI447" s="203"/>
      <c r="CJ447" s="187"/>
      <c r="CK447" s="183"/>
      <c r="CL447" s="183"/>
      <c r="CM447" s="183"/>
      <c r="CN447" s="183"/>
      <c r="CO447" s="183"/>
      <c r="CP447" s="183"/>
      <c r="CQ447" s="203"/>
      <c r="CR447" s="203"/>
      <c r="CS447" s="187"/>
      <c r="CT447" s="139"/>
      <c r="CU447" s="183"/>
      <c r="CV447" s="187"/>
      <c r="CW447" s="139"/>
      <c r="CX447" s="242"/>
      <c r="CY447" s="242"/>
    </row>
    <row r="448" spans="1:103" ht="15.75" customHeight="1">
      <c r="A448" s="138"/>
      <c r="B448" s="1065" t="s">
        <v>273</v>
      </c>
      <c r="C448" s="1062" t="s">
        <v>274</v>
      </c>
      <c r="D448" s="1009" t="str">
        <f>AFEstatPref</f>
        <v>Historical</v>
      </c>
      <c r="E448" s="1010"/>
      <c r="F448" s="1011"/>
      <c r="G448" s="1041" t="str">
        <f>AFEstatSlc</f>
        <v>Proposed Original</v>
      </c>
      <c r="H448" s="1015"/>
      <c r="I448" s="1015"/>
      <c r="J448" s="1042"/>
      <c r="K448" s="1020" t="s">
        <v>275</v>
      </c>
      <c r="L448" s="1020"/>
      <c r="M448" s="1039"/>
      <c r="N448" s="1009" t="str">
        <f>AFEstatPref</f>
        <v>Historical</v>
      </c>
      <c r="O448" s="1010"/>
      <c r="P448" s="1011"/>
      <c r="Q448" s="1015" t="str">
        <f>AFEstatSlc</f>
        <v>Proposed Original</v>
      </c>
      <c r="R448" s="1015"/>
      <c r="S448" s="1016"/>
      <c r="T448" s="1019" t="s">
        <v>275</v>
      </c>
      <c r="U448" s="1020"/>
      <c r="V448" s="1021"/>
      <c r="W448" s="593">
        <f t="shared" si="2452"/>
        <v>0</v>
      </c>
      <c r="X448" s="593">
        <f t="shared" si="2453"/>
        <v>0</v>
      </c>
      <c r="Y448" s="593">
        <f t="shared" si="2454"/>
        <v>0</v>
      </c>
      <c r="Z448" s="1009" t="str">
        <f>AFEstatPref</f>
        <v>Historical</v>
      </c>
      <c r="AA448" s="1010"/>
      <c r="AB448" s="1011"/>
      <c r="AC448" s="1015" t="str">
        <f>AFEstatSlc</f>
        <v>Proposed Original</v>
      </c>
      <c r="AD448" s="1015"/>
      <c r="AE448" s="1016"/>
      <c r="AF448" s="1019" t="s">
        <v>275</v>
      </c>
      <c r="AG448" s="1020"/>
      <c r="AH448" s="1021"/>
      <c r="AI448" s="1009" t="str">
        <f>AFEstatPref</f>
        <v>Historical</v>
      </c>
      <c r="AJ448" s="1010"/>
      <c r="AK448" s="1011"/>
      <c r="AL448" s="1015" t="str">
        <f>AFEstatSlc</f>
        <v>Proposed Original</v>
      </c>
      <c r="AM448" s="1015"/>
      <c r="AN448" s="1016"/>
      <c r="AO448" s="1019" t="s">
        <v>275</v>
      </c>
      <c r="AP448" s="1020"/>
      <c r="AQ448" s="1021"/>
      <c r="AR448" s="1009" t="str">
        <f>AFEstatPref</f>
        <v>Historical</v>
      </c>
      <c r="AS448" s="1010"/>
      <c r="AT448" s="1011"/>
      <c r="AU448" s="1015" t="str">
        <f>AFEstatSlc</f>
        <v>Proposed Original</v>
      </c>
      <c r="AV448" s="1015"/>
      <c r="AW448" s="1016"/>
      <c r="AX448" s="1019" t="s">
        <v>275</v>
      </c>
      <c r="AY448" s="1020"/>
      <c r="AZ448" s="1021"/>
      <c r="BA448" s="1009" t="str">
        <f>AFEstatPref</f>
        <v>Historical</v>
      </c>
      <c r="BB448" s="1010"/>
      <c r="BC448" s="1011"/>
      <c r="BD448" s="1015" t="str">
        <f>AFEstatSlc</f>
        <v>Proposed Original</v>
      </c>
      <c r="BE448" s="1015"/>
      <c r="BF448" s="1016"/>
      <c r="BG448" s="1019" t="s">
        <v>275</v>
      </c>
      <c r="BH448" s="1020"/>
      <c r="BI448" s="1021"/>
      <c r="BJ448" s="1009" t="str">
        <f>AFEstatPref</f>
        <v>Historical</v>
      </c>
      <c r="BK448" s="1010"/>
      <c r="BL448" s="1011"/>
      <c r="BM448" s="1015" t="str">
        <f>AFEstatSlc</f>
        <v>Proposed Original</v>
      </c>
      <c r="BN448" s="1015"/>
      <c r="BO448" s="1016"/>
      <c r="BP448" s="1019" t="s">
        <v>275</v>
      </c>
      <c r="BQ448" s="1020"/>
      <c r="BR448" s="1021"/>
      <c r="BS448" s="1009" t="str">
        <f>AFEstatPref</f>
        <v>Historical</v>
      </c>
      <c r="BT448" s="1010"/>
      <c r="BU448" s="1011"/>
      <c r="BV448" s="1015" t="str">
        <f>AFEstatSlc</f>
        <v>Proposed Original</v>
      </c>
      <c r="BW448" s="1015"/>
      <c r="BX448" s="1016"/>
      <c r="BY448" s="1019" t="s">
        <v>275</v>
      </c>
      <c r="BZ448" s="1020"/>
      <c r="CA448" s="1021"/>
      <c r="CB448" s="1009" t="str">
        <f>AFEstatPref</f>
        <v>Historical</v>
      </c>
      <c r="CC448" s="1010"/>
      <c r="CD448" s="1011"/>
      <c r="CE448" s="1015" t="str">
        <f>AFEstatSlc</f>
        <v>Proposed Original</v>
      </c>
      <c r="CF448" s="1015"/>
      <c r="CG448" s="1016"/>
      <c r="CH448" s="1019" t="s">
        <v>275</v>
      </c>
      <c r="CI448" s="1020"/>
      <c r="CJ448" s="1021"/>
      <c r="CK448" s="1009" t="str">
        <f>AFEstatPref</f>
        <v>Historical</v>
      </c>
      <c r="CL448" s="1010"/>
      <c r="CM448" s="1011"/>
      <c r="CN448" s="1015" t="str">
        <f>AFEstatSlc</f>
        <v>Proposed Original</v>
      </c>
      <c r="CO448" s="1015"/>
      <c r="CP448" s="1016"/>
      <c r="CQ448" s="1019" t="s">
        <v>275</v>
      </c>
      <c r="CR448" s="1020"/>
      <c r="CS448" s="1021"/>
      <c r="CT448" s="214"/>
      <c r="CU448" s="1051" t="s">
        <v>276</v>
      </c>
      <c r="CV448" s="1052"/>
      <c r="CW448" s="214"/>
      <c r="CX448" s="1058" t="s">
        <v>277</v>
      </c>
      <c r="CY448" s="1055" t="s">
        <v>278</v>
      </c>
    </row>
    <row r="449" spans="1:103" ht="15.75" customHeight="1" thickBot="1">
      <c r="A449" s="139"/>
      <c r="B449" s="1059"/>
      <c r="C449" s="1063"/>
      <c r="D449" s="1012"/>
      <c r="E449" s="1013"/>
      <c r="F449" s="1014"/>
      <c r="G449" s="1043"/>
      <c r="H449" s="1017"/>
      <c r="I449" s="1017"/>
      <c r="J449" s="1044"/>
      <c r="K449" s="1023"/>
      <c r="L449" s="1023"/>
      <c r="M449" s="1040"/>
      <c r="N449" s="1012"/>
      <c r="O449" s="1013"/>
      <c r="P449" s="1014"/>
      <c r="Q449" s="1017"/>
      <c r="R449" s="1017"/>
      <c r="S449" s="1018"/>
      <c r="T449" s="1022"/>
      <c r="U449" s="1023"/>
      <c r="V449" s="1024"/>
      <c r="W449" s="593">
        <f t="shared" si="2452"/>
        <v>0</v>
      </c>
      <c r="X449" s="593">
        <f t="shared" si="2453"/>
        <v>0</v>
      </c>
      <c r="Y449" s="593">
        <f t="shared" si="2454"/>
        <v>0</v>
      </c>
      <c r="Z449" s="1012"/>
      <c r="AA449" s="1013"/>
      <c r="AB449" s="1014"/>
      <c r="AC449" s="1017"/>
      <c r="AD449" s="1017"/>
      <c r="AE449" s="1018"/>
      <c r="AF449" s="1022"/>
      <c r="AG449" s="1023"/>
      <c r="AH449" s="1024"/>
      <c r="AI449" s="1012"/>
      <c r="AJ449" s="1013"/>
      <c r="AK449" s="1014"/>
      <c r="AL449" s="1017"/>
      <c r="AM449" s="1017"/>
      <c r="AN449" s="1018"/>
      <c r="AO449" s="1022"/>
      <c r="AP449" s="1023"/>
      <c r="AQ449" s="1024"/>
      <c r="AR449" s="1012"/>
      <c r="AS449" s="1013"/>
      <c r="AT449" s="1014"/>
      <c r="AU449" s="1017"/>
      <c r="AV449" s="1017"/>
      <c r="AW449" s="1018"/>
      <c r="AX449" s="1022"/>
      <c r="AY449" s="1023"/>
      <c r="AZ449" s="1024"/>
      <c r="BA449" s="1012"/>
      <c r="BB449" s="1013"/>
      <c r="BC449" s="1014"/>
      <c r="BD449" s="1017"/>
      <c r="BE449" s="1017"/>
      <c r="BF449" s="1018"/>
      <c r="BG449" s="1022"/>
      <c r="BH449" s="1023"/>
      <c r="BI449" s="1024"/>
      <c r="BJ449" s="1012"/>
      <c r="BK449" s="1013"/>
      <c r="BL449" s="1014"/>
      <c r="BM449" s="1017"/>
      <c r="BN449" s="1017"/>
      <c r="BO449" s="1018"/>
      <c r="BP449" s="1022"/>
      <c r="BQ449" s="1023"/>
      <c r="BR449" s="1024"/>
      <c r="BS449" s="1012"/>
      <c r="BT449" s="1013"/>
      <c r="BU449" s="1014"/>
      <c r="BV449" s="1017"/>
      <c r="BW449" s="1017"/>
      <c r="BX449" s="1018"/>
      <c r="BY449" s="1022"/>
      <c r="BZ449" s="1023"/>
      <c r="CA449" s="1024"/>
      <c r="CB449" s="1012"/>
      <c r="CC449" s="1013"/>
      <c r="CD449" s="1014"/>
      <c r="CE449" s="1017"/>
      <c r="CF449" s="1017"/>
      <c r="CG449" s="1018"/>
      <c r="CH449" s="1022"/>
      <c r="CI449" s="1023"/>
      <c r="CJ449" s="1024"/>
      <c r="CK449" s="1012"/>
      <c r="CL449" s="1013"/>
      <c r="CM449" s="1014"/>
      <c r="CN449" s="1017"/>
      <c r="CO449" s="1017"/>
      <c r="CP449" s="1018"/>
      <c r="CQ449" s="1022"/>
      <c r="CR449" s="1023"/>
      <c r="CS449" s="1024"/>
      <c r="CT449" s="139"/>
      <c r="CU449" s="215" t="s">
        <v>279</v>
      </c>
      <c r="CV449" s="216" t="s">
        <v>280</v>
      </c>
      <c r="CW449" s="139"/>
      <c r="CX449" s="1059"/>
      <c r="CY449" s="1056"/>
    </row>
    <row r="450" spans="1:103" ht="15.75" customHeight="1">
      <c r="A450" s="138"/>
      <c r="B450" s="171">
        <v>42</v>
      </c>
      <c r="C450" s="172" t="s">
        <v>323</v>
      </c>
      <c r="D450" s="151" t="s">
        <v>283</v>
      </c>
      <c r="E450" s="152" t="s">
        <v>284</v>
      </c>
      <c r="F450" s="153">
        <f>SUM(F451:F460)</f>
        <v>0</v>
      </c>
      <c r="G450" s="154" t="s">
        <v>285</v>
      </c>
      <c r="H450" s="152" t="s">
        <v>283</v>
      </c>
      <c r="I450" s="152" t="s">
        <v>284</v>
      </c>
      <c r="J450" s="153">
        <f>SUM(J451:J460)</f>
        <v>77547.771519937116</v>
      </c>
      <c r="K450" s="151" t="s">
        <v>283</v>
      </c>
      <c r="L450" s="787" t="s">
        <v>284</v>
      </c>
      <c r="M450" s="153">
        <f>SUM(M451:M460)</f>
        <v>76237.842946965204</v>
      </c>
      <c r="N450" s="151" t="s">
        <v>283</v>
      </c>
      <c r="O450" s="152" t="s">
        <v>284</v>
      </c>
      <c r="P450" s="153">
        <f>SUM(P451:P460)</f>
        <v>0</v>
      </c>
      <c r="Q450" s="787" t="s">
        <v>283</v>
      </c>
      <c r="R450" s="787" t="s">
        <v>284</v>
      </c>
      <c r="S450" s="153">
        <f>SUM(S451:S460)</f>
        <v>19182.130442326292</v>
      </c>
      <c r="T450" s="204" t="s">
        <v>283</v>
      </c>
      <c r="U450" s="205" t="s">
        <v>284</v>
      </c>
      <c r="V450" s="153">
        <f>SUM(V451:V460)</f>
        <v>18858.107968638345</v>
      </c>
      <c r="W450" s="593">
        <f t="shared" si="2452"/>
        <v>0</v>
      </c>
      <c r="X450" s="593">
        <f t="shared" si="2453"/>
        <v>0</v>
      </c>
      <c r="Y450" s="593">
        <f t="shared" si="2454"/>
        <v>-324.02247368794633</v>
      </c>
      <c r="Z450" s="151" t="s">
        <v>283</v>
      </c>
      <c r="AA450" s="152" t="s">
        <v>284</v>
      </c>
      <c r="AB450" s="153">
        <f>SUM(AB451:AB460)</f>
        <v>0</v>
      </c>
      <c r="AC450" s="152" t="s">
        <v>283</v>
      </c>
      <c r="AD450" s="152" t="s">
        <v>284</v>
      </c>
      <c r="AE450" s="153">
        <f>SUM(AE451:AE460)</f>
        <v>19182.130442326292</v>
      </c>
      <c r="AF450" s="204" t="s">
        <v>283</v>
      </c>
      <c r="AG450" s="205" t="s">
        <v>284</v>
      </c>
      <c r="AH450" s="153">
        <f>SUM(AH451:AH460)</f>
        <v>18858.107968638345</v>
      </c>
      <c r="AI450" s="151" t="s">
        <v>283</v>
      </c>
      <c r="AJ450" s="152" t="s">
        <v>284</v>
      </c>
      <c r="AK450" s="153">
        <f>SUM(AK451:AK460)</f>
        <v>0</v>
      </c>
      <c r="AL450" s="152" t="s">
        <v>283</v>
      </c>
      <c r="AM450" s="152" t="s">
        <v>284</v>
      </c>
      <c r="AN450" s="153">
        <f>SUM(AN451:AN460)</f>
        <v>19182.130442326292</v>
      </c>
      <c r="AO450" s="204" t="s">
        <v>283</v>
      </c>
      <c r="AP450" s="205" t="s">
        <v>284</v>
      </c>
      <c r="AQ450" s="153">
        <f>SUM(AQ451:AQ460)</f>
        <v>18858.107968638345</v>
      </c>
      <c r="AR450" s="151" t="s">
        <v>283</v>
      </c>
      <c r="AS450" s="152" t="s">
        <v>284</v>
      </c>
      <c r="AT450" s="153">
        <f>SUM(AT451:AT460)</f>
        <v>0</v>
      </c>
      <c r="AU450" s="152" t="s">
        <v>283</v>
      </c>
      <c r="AV450" s="152" t="s">
        <v>284</v>
      </c>
      <c r="AW450" s="153">
        <f>SUM(AW451:AW460)</f>
        <v>19182.130442326292</v>
      </c>
      <c r="AX450" s="204" t="s">
        <v>283</v>
      </c>
      <c r="AY450" s="205" t="s">
        <v>284</v>
      </c>
      <c r="AZ450" s="153">
        <f>SUM(AZ451:AZ460)</f>
        <v>18858.107968638345</v>
      </c>
      <c r="BA450" s="151" t="s">
        <v>283</v>
      </c>
      <c r="BB450" s="152" t="s">
        <v>284</v>
      </c>
      <c r="BC450" s="153">
        <f>SUM(BC451:BC460)</f>
        <v>0</v>
      </c>
      <c r="BD450" s="152" t="s">
        <v>283</v>
      </c>
      <c r="BE450" s="152" t="s">
        <v>284</v>
      </c>
      <c r="BF450" s="153">
        <f>SUM(BF451:BF460)</f>
        <v>409.62487531598003</v>
      </c>
      <c r="BG450" s="204" t="s">
        <v>283</v>
      </c>
      <c r="BH450" s="205" t="s">
        <v>284</v>
      </c>
      <c r="BI450" s="153">
        <f>SUM(BI451:BI460)</f>
        <v>402.70553620591272</v>
      </c>
      <c r="BJ450" s="151" t="s">
        <v>283</v>
      </c>
      <c r="BK450" s="152" t="s">
        <v>284</v>
      </c>
      <c r="BL450" s="153">
        <f>SUM(BL451:BL460)</f>
        <v>0</v>
      </c>
      <c r="BM450" s="152" t="s">
        <v>283</v>
      </c>
      <c r="BN450" s="152" t="s">
        <v>284</v>
      </c>
      <c r="BO450" s="153">
        <f>SUM(BO451:BO460)</f>
        <v>409.62487531598003</v>
      </c>
      <c r="BP450" s="204" t="s">
        <v>283</v>
      </c>
      <c r="BQ450" s="205" t="s">
        <v>284</v>
      </c>
      <c r="BR450" s="153">
        <f>SUM(BR451:BR460)</f>
        <v>402.70553620591272</v>
      </c>
      <c r="BS450" s="151" t="s">
        <v>283</v>
      </c>
      <c r="BT450" s="152" t="s">
        <v>284</v>
      </c>
      <c r="BU450" s="153">
        <f>SUM(BU451:BU460)</f>
        <v>0</v>
      </c>
      <c r="BV450" s="152" t="s">
        <v>283</v>
      </c>
      <c r="BW450" s="152" t="s">
        <v>284</v>
      </c>
      <c r="BX450" s="153">
        <f>SUM(BX451:BX460)</f>
        <v>0</v>
      </c>
      <c r="BY450" s="204" t="s">
        <v>283</v>
      </c>
      <c r="BZ450" s="205" t="s">
        <v>284</v>
      </c>
      <c r="CA450" s="153">
        <f>SUM(CA451:CA460)</f>
        <v>0</v>
      </c>
      <c r="CB450" s="151" t="s">
        <v>283</v>
      </c>
      <c r="CC450" s="152" t="s">
        <v>284</v>
      </c>
      <c r="CD450" s="153">
        <f>SUM(CD451:CD460)</f>
        <v>0</v>
      </c>
      <c r="CE450" s="152" t="s">
        <v>283</v>
      </c>
      <c r="CF450" s="152" t="s">
        <v>284</v>
      </c>
      <c r="CG450" s="153">
        <f>SUM(CG451:CG460)</f>
        <v>0</v>
      </c>
      <c r="CH450" s="204" t="s">
        <v>283</v>
      </c>
      <c r="CI450" s="205" t="s">
        <v>284</v>
      </c>
      <c r="CJ450" s="153">
        <f>SUM(CJ451:CJ460)</f>
        <v>0</v>
      </c>
      <c r="CK450" s="151" t="s">
        <v>283</v>
      </c>
      <c r="CL450" s="152" t="s">
        <v>284</v>
      </c>
      <c r="CM450" s="153">
        <f>SUM(CM451:CM460)</f>
        <v>0</v>
      </c>
      <c r="CN450" s="152" t="s">
        <v>283</v>
      </c>
      <c r="CO450" s="152" t="s">
        <v>284</v>
      </c>
      <c r="CP450" s="153">
        <f>SUM(CP451:CP460)</f>
        <v>0</v>
      </c>
      <c r="CQ450" s="204" t="s">
        <v>283</v>
      </c>
      <c r="CR450" s="205" t="s">
        <v>284</v>
      </c>
      <c r="CS450" s="153">
        <f>SUM(CS451:CS460)</f>
        <v>0</v>
      </c>
      <c r="CT450" s="196"/>
      <c r="CU450" s="221"/>
      <c r="CV450" s="243"/>
      <c r="CW450" s="196"/>
      <c r="CX450" s="244"/>
      <c r="CY450" s="245"/>
    </row>
    <row r="451" spans="1:103" ht="15.75" customHeight="1">
      <c r="A451" s="185"/>
      <c r="B451" s="177"/>
      <c r="C451" s="298" t="s">
        <v>822</v>
      </c>
      <c r="D451" s="158">
        <f t="shared" ref="D451:D460" si="2673">N451+Z451+AI451+AR451+BS451</f>
        <v>0</v>
      </c>
      <c r="E451" s="159">
        <f>IFERROR(F451/D451,)</f>
        <v>0</v>
      </c>
      <c r="F451" s="160">
        <f>P451+AB451+AK451+AT451+BU451</f>
        <v>0</v>
      </c>
      <c r="G451" s="179"/>
      <c r="H451" s="159">
        <f t="shared" ref="H451:H452" si="2674">Q451+AC451+AL451+AU451+BD451+BM451</f>
        <v>60</v>
      </c>
      <c r="I451" s="159">
        <f>IFERROR(J451/H451,)</f>
        <v>40.962487531597993</v>
      </c>
      <c r="J451" s="814">
        <f t="shared" ref="J451:J452" si="2675">S451+AE451+AN451+AW451+BF451+BO451</f>
        <v>2457.7492518958798</v>
      </c>
      <c r="K451" s="158">
        <f t="shared" ref="K451:K452" si="2676">T451+AF451+AO451+AX451+BG451+BP451+BY451+CH451+CQ451</f>
        <v>60</v>
      </c>
      <c r="L451" s="822">
        <f>IFERROR(M451/K451,)</f>
        <v>40.270553620591272</v>
      </c>
      <c r="M451" s="160">
        <f t="shared" ref="M451:M452" si="2677">V451+AH451+AQ451+AZ451+BI451+BR451</f>
        <v>2416.2332172354763</v>
      </c>
      <c r="N451" s="159">
        <v>0</v>
      </c>
      <c r="O451" s="159">
        <v>0</v>
      </c>
      <c r="P451" s="160">
        <f t="shared" ref="P451:P460" si="2678">N451*O451</f>
        <v>0</v>
      </c>
      <c r="Q451" s="291">
        <v>10</v>
      </c>
      <c r="R451" s="291">
        <v>40.962487531598001</v>
      </c>
      <c r="S451" s="160">
        <f t="shared" ref="S451:S460" si="2679">Q451*R451</f>
        <v>409.62487531598003</v>
      </c>
      <c r="T451" s="159">
        <f t="shared" ref="T451:T452" si="2680">Q451</f>
        <v>10</v>
      </c>
      <c r="U451" s="610">
        <f t="shared" ref="U451:U452" si="2681">(R451*14550)/14800</f>
        <v>40.270553620591272</v>
      </c>
      <c r="V451" s="160">
        <f t="shared" ref="V451:V460" si="2682">T451*U451</f>
        <v>402.70553620591272</v>
      </c>
      <c r="W451" s="593">
        <f t="shared" si="2452"/>
        <v>0</v>
      </c>
      <c r="X451" s="593">
        <f t="shared" si="2453"/>
        <v>-0.69193391100672841</v>
      </c>
      <c r="Y451" s="593">
        <f t="shared" si="2454"/>
        <v>-6.9193391100673125</v>
      </c>
      <c r="Z451" s="159">
        <v>0</v>
      </c>
      <c r="AA451" s="159">
        <v>0</v>
      </c>
      <c r="AB451" s="160">
        <f t="shared" ref="AB451:AB460" si="2683">Z451*AA451</f>
        <v>0</v>
      </c>
      <c r="AC451" s="159">
        <f t="shared" ref="AC451:AC452" si="2684">Q451</f>
        <v>10</v>
      </c>
      <c r="AD451" s="159">
        <f t="shared" ref="AD451:AD452" si="2685">R451</f>
        <v>40.962487531598001</v>
      </c>
      <c r="AE451" s="160">
        <f t="shared" ref="AE451:AE460" si="2686">AC451*AD451</f>
        <v>409.62487531598003</v>
      </c>
      <c r="AF451" s="159">
        <f>AC451</f>
        <v>10</v>
      </c>
      <c r="AG451" s="159">
        <f t="shared" ref="AG451:AG460" si="2687">U451</f>
        <v>40.270553620591272</v>
      </c>
      <c r="AH451" s="160">
        <f t="shared" ref="AH451:AH460" si="2688">AF451*AG451</f>
        <v>402.70553620591272</v>
      </c>
      <c r="AI451" s="159">
        <v>0</v>
      </c>
      <c r="AJ451" s="159">
        <v>0</v>
      </c>
      <c r="AK451" s="160">
        <f t="shared" ref="AK451:AK460" si="2689">AI451*AJ451</f>
        <v>0</v>
      </c>
      <c r="AL451" s="159">
        <f t="shared" ref="AL451:AL452" si="2690">Q451</f>
        <v>10</v>
      </c>
      <c r="AM451" s="159">
        <f t="shared" ref="AM451:AM452" si="2691">R451</f>
        <v>40.962487531598001</v>
      </c>
      <c r="AN451" s="160">
        <f t="shared" ref="AN451:AN460" si="2692">AL451*AM451</f>
        <v>409.62487531598003</v>
      </c>
      <c r="AO451" s="159">
        <f>AL451</f>
        <v>10</v>
      </c>
      <c r="AP451" s="159">
        <f t="shared" ref="AP451:AP460" si="2693">AG451</f>
        <v>40.270553620591272</v>
      </c>
      <c r="AQ451" s="160">
        <f t="shared" ref="AQ451:AQ460" si="2694">AO451*AP451</f>
        <v>402.70553620591272</v>
      </c>
      <c r="AR451" s="159">
        <v>0</v>
      </c>
      <c r="AS451" s="159">
        <v>0</v>
      </c>
      <c r="AT451" s="160">
        <f t="shared" ref="AT451:AT460" si="2695">AR451*AS451</f>
        <v>0</v>
      </c>
      <c r="AU451" s="159">
        <f t="shared" ref="AU451:AU452" si="2696">AL451</f>
        <v>10</v>
      </c>
      <c r="AV451" s="159">
        <f t="shared" ref="AV451:AV452" si="2697">AM451</f>
        <v>40.962487531598001</v>
      </c>
      <c r="AW451" s="160">
        <f t="shared" ref="AW451:AW460" si="2698">AU451*AV451</f>
        <v>409.62487531598003</v>
      </c>
      <c r="AX451" s="159">
        <f>AU451</f>
        <v>10</v>
      </c>
      <c r="AY451" s="159">
        <f t="shared" ref="AY451:AY460" si="2699">AP451</f>
        <v>40.270553620591272</v>
      </c>
      <c r="AZ451" s="160">
        <f t="shared" ref="AZ451:AZ460" si="2700">AX451*AY451</f>
        <v>402.70553620591272</v>
      </c>
      <c r="BA451" s="159">
        <v>0</v>
      </c>
      <c r="BB451" s="159">
        <v>0</v>
      </c>
      <c r="BC451" s="160">
        <f t="shared" ref="BC451:BC460" si="2701">BA451*BB451</f>
        <v>0</v>
      </c>
      <c r="BD451" s="159">
        <v>10</v>
      </c>
      <c r="BE451" s="159">
        <v>40.962487531598001</v>
      </c>
      <c r="BF451" s="160">
        <f t="shared" ref="BF451:BF452" si="2702">BD451*BE451</f>
        <v>409.62487531598003</v>
      </c>
      <c r="BG451" s="159">
        <f>BD451</f>
        <v>10</v>
      </c>
      <c r="BH451" s="159">
        <f>AY451</f>
        <v>40.270553620591272</v>
      </c>
      <c r="BI451" s="160">
        <f t="shared" ref="BI451:BI460" si="2703">BG451*BH451</f>
        <v>402.70553620591272</v>
      </c>
      <c r="BJ451" s="159">
        <v>0</v>
      </c>
      <c r="BK451" s="159">
        <v>0</v>
      </c>
      <c r="BL451" s="160">
        <f t="shared" ref="BL451:BL460" si="2704">BJ451*BK451</f>
        <v>0</v>
      </c>
      <c r="BM451" s="159">
        <v>10</v>
      </c>
      <c r="BN451" s="159">
        <v>40.962487531598001</v>
      </c>
      <c r="BO451" s="160">
        <f t="shared" ref="BO451:BO460" si="2705">BM451*BN451</f>
        <v>409.62487531598003</v>
      </c>
      <c r="BP451" s="159">
        <f>BG451</f>
        <v>10</v>
      </c>
      <c r="BQ451" s="159">
        <f>BH451</f>
        <v>40.270553620591272</v>
      </c>
      <c r="BR451" s="160">
        <f t="shared" ref="BR451:BR460" si="2706">BP451*BQ451</f>
        <v>402.70553620591272</v>
      </c>
      <c r="BS451" s="159">
        <v>0</v>
      </c>
      <c r="BT451" s="159">
        <v>0</v>
      </c>
      <c r="BU451" s="160">
        <f t="shared" ref="BU451:BU460" si="2707">BS451*BT451</f>
        <v>0</v>
      </c>
      <c r="BV451" s="159">
        <v>0</v>
      </c>
      <c r="BW451" s="159">
        <v>0</v>
      </c>
      <c r="BX451" s="160">
        <f t="shared" ref="BX451:BX460" si="2708">BV451*BW451</f>
        <v>0</v>
      </c>
      <c r="BY451" s="159">
        <f>BV451</f>
        <v>0</v>
      </c>
      <c r="BZ451" s="159">
        <f t="shared" ref="BZ451:BZ460" si="2709">BW451</f>
        <v>0</v>
      </c>
      <c r="CA451" s="160">
        <f t="shared" ref="CA451:CA460" si="2710">BY451*BZ451</f>
        <v>0</v>
      </c>
      <c r="CB451" s="159">
        <v>0</v>
      </c>
      <c r="CC451" s="159">
        <v>0</v>
      </c>
      <c r="CD451" s="160">
        <f t="shared" ref="CD451:CD460" si="2711">CB451*CC451</f>
        <v>0</v>
      </c>
      <c r="CE451" s="159">
        <v>0</v>
      </c>
      <c r="CF451" s="159">
        <v>0</v>
      </c>
      <c r="CG451" s="160">
        <f t="shared" ref="CG451:CG460" si="2712">CE451*CF451</f>
        <v>0</v>
      </c>
      <c r="CH451" s="159">
        <f>CE451</f>
        <v>0</v>
      </c>
      <c r="CI451" s="159">
        <f t="shared" ref="CI451:CI460" si="2713">CF451</f>
        <v>0</v>
      </c>
      <c r="CJ451" s="160">
        <f t="shared" ref="CJ451:CJ460" si="2714">CH451*CI451</f>
        <v>0</v>
      </c>
      <c r="CK451" s="159">
        <v>0</v>
      </c>
      <c r="CL451" s="159">
        <v>0</v>
      </c>
      <c r="CM451" s="160">
        <f t="shared" ref="CM451:CM460" si="2715">CK451*CL451</f>
        <v>0</v>
      </c>
      <c r="CN451" s="159">
        <v>0</v>
      </c>
      <c r="CO451" s="159">
        <v>0</v>
      </c>
      <c r="CP451" s="160">
        <f t="shared" ref="CP451:CP460" si="2716">CN451*CO451</f>
        <v>0</v>
      </c>
      <c r="CQ451" s="159">
        <f>CN451</f>
        <v>0</v>
      </c>
      <c r="CR451" s="159">
        <f t="shared" ref="CR451:CR460" si="2717">CO451</f>
        <v>0</v>
      </c>
      <c r="CS451" s="160">
        <f t="shared" ref="CS451:CS460" si="2718">CQ451*CR451</f>
        <v>0</v>
      </c>
      <c r="CT451" s="225"/>
      <c r="CU451" s="226">
        <f>K451-H451</f>
        <v>0</v>
      </c>
      <c r="CV451" s="227">
        <f t="shared" ref="CV451:CV460" si="2719">L451-I451</f>
        <v>-0.6919339110067213</v>
      </c>
      <c r="CW451" s="225"/>
      <c r="CX451" s="228"/>
      <c r="CY451" s="229"/>
    </row>
    <row r="452" spans="1:103" ht="15.75" customHeight="1">
      <c r="A452" s="185"/>
      <c r="B452" s="177"/>
      <c r="C452" s="298" t="s">
        <v>823</v>
      </c>
      <c r="D452" s="158">
        <f t="shared" si="2673"/>
        <v>0</v>
      </c>
      <c r="E452" s="159">
        <f t="shared" ref="E452:E460" si="2720">IFERROR(F452/D452,)</f>
        <v>0</v>
      </c>
      <c r="F452" s="160">
        <f t="shared" ref="F452:F460" si="2721">P452+AB452+AK452+AT452+BU452</f>
        <v>0</v>
      </c>
      <c r="G452" s="161"/>
      <c r="H452" s="159">
        <f t="shared" si="2674"/>
        <v>4</v>
      </c>
      <c r="I452" s="159">
        <f t="shared" ref="I452:I460" si="2722">IFERROR(J452/H452,)</f>
        <v>18772.50556701031</v>
      </c>
      <c r="J452" s="814">
        <f t="shared" si="2675"/>
        <v>75090.022268041241</v>
      </c>
      <c r="K452" s="158">
        <f t="shared" si="2676"/>
        <v>4</v>
      </c>
      <c r="L452" s="822">
        <f>IFERROR(M452/K452,)</f>
        <v>18455.402432432431</v>
      </c>
      <c r="M452" s="160">
        <f t="shared" si="2677"/>
        <v>73821.609729729724</v>
      </c>
      <c r="N452" s="159">
        <v>0</v>
      </c>
      <c r="O452" s="159"/>
      <c r="P452" s="160">
        <f>N452*O452</f>
        <v>0</v>
      </c>
      <c r="Q452" s="291">
        <v>1</v>
      </c>
      <c r="R452" s="291">
        <v>18772.50556701031</v>
      </c>
      <c r="S452" s="160">
        <f t="shared" si="2679"/>
        <v>18772.50556701031</v>
      </c>
      <c r="T452" s="159">
        <f t="shared" si="2680"/>
        <v>1</v>
      </c>
      <c r="U452" s="610">
        <f t="shared" si="2681"/>
        <v>18455.402432432431</v>
      </c>
      <c r="V452" s="160">
        <f t="shared" si="2682"/>
        <v>18455.402432432431</v>
      </c>
      <c r="W452" s="593">
        <f t="shared" si="2452"/>
        <v>0</v>
      </c>
      <c r="X452" s="593">
        <f t="shared" si="2453"/>
        <v>-317.10313457787925</v>
      </c>
      <c r="Y452" s="593">
        <f t="shared" si="2454"/>
        <v>-317.10313457787925</v>
      </c>
      <c r="Z452" s="159">
        <v>0</v>
      </c>
      <c r="AA452" s="159">
        <v>0</v>
      </c>
      <c r="AB452" s="160">
        <f t="shared" si="2683"/>
        <v>0</v>
      </c>
      <c r="AC452" s="159">
        <f t="shared" si="2684"/>
        <v>1</v>
      </c>
      <c r="AD452" s="159">
        <f t="shared" si="2685"/>
        <v>18772.50556701031</v>
      </c>
      <c r="AE452" s="160">
        <f t="shared" si="2686"/>
        <v>18772.50556701031</v>
      </c>
      <c r="AF452" s="159">
        <f t="shared" ref="AF452:AF460" si="2723">AC452</f>
        <v>1</v>
      </c>
      <c r="AG452" s="159">
        <f t="shared" si="2687"/>
        <v>18455.402432432431</v>
      </c>
      <c r="AH452" s="160">
        <f t="shared" si="2688"/>
        <v>18455.402432432431</v>
      </c>
      <c r="AI452" s="159">
        <v>0</v>
      </c>
      <c r="AJ452" s="159">
        <v>0</v>
      </c>
      <c r="AK452" s="160">
        <f t="shared" si="2689"/>
        <v>0</v>
      </c>
      <c r="AL452" s="159">
        <f t="shared" si="2690"/>
        <v>1</v>
      </c>
      <c r="AM452" s="159">
        <f t="shared" si="2691"/>
        <v>18772.50556701031</v>
      </c>
      <c r="AN452" s="160">
        <f t="shared" si="2692"/>
        <v>18772.50556701031</v>
      </c>
      <c r="AO452" s="159">
        <f t="shared" ref="AO452:AO460" si="2724">AL452</f>
        <v>1</v>
      </c>
      <c r="AP452" s="159">
        <f t="shared" si="2693"/>
        <v>18455.402432432431</v>
      </c>
      <c r="AQ452" s="160">
        <f t="shared" si="2694"/>
        <v>18455.402432432431</v>
      </c>
      <c r="AR452" s="159">
        <v>0</v>
      </c>
      <c r="AS452" s="159">
        <v>0</v>
      </c>
      <c r="AT452" s="160">
        <f t="shared" si="2695"/>
        <v>0</v>
      </c>
      <c r="AU452" s="159">
        <f t="shared" si="2696"/>
        <v>1</v>
      </c>
      <c r="AV452" s="159">
        <f t="shared" si="2697"/>
        <v>18772.50556701031</v>
      </c>
      <c r="AW452" s="160">
        <f t="shared" si="2698"/>
        <v>18772.50556701031</v>
      </c>
      <c r="AX452" s="159">
        <f t="shared" ref="AX452:AX460" si="2725">AU452</f>
        <v>1</v>
      </c>
      <c r="AY452" s="159">
        <f t="shared" si="2699"/>
        <v>18455.402432432431</v>
      </c>
      <c r="AZ452" s="160">
        <f t="shared" si="2700"/>
        <v>18455.402432432431</v>
      </c>
      <c r="BA452" s="159">
        <v>0</v>
      </c>
      <c r="BB452" s="159">
        <v>0</v>
      </c>
      <c r="BC452" s="160">
        <f t="shared" si="2701"/>
        <v>0</v>
      </c>
      <c r="BD452" s="159">
        <v>0</v>
      </c>
      <c r="BE452" s="159">
        <v>0</v>
      </c>
      <c r="BF452" s="160">
        <f t="shared" si="2702"/>
        <v>0</v>
      </c>
      <c r="BG452" s="159">
        <f t="shared" ref="BG452:BG460" si="2726">BD452</f>
        <v>0</v>
      </c>
      <c r="BH452" s="159">
        <f t="shared" ref="BH452:BH460" si="2727">BE452</f>
        <v>0</v>
      </c>
      <c r="BI452" s="160">
        <f t="shared" si="2703"/>
        <v>0</v>
      </c>
      <c r="BJ452" s="159">
        <v>0</v>
      </c>
      <c r="BK452" s="159">
        <v>0</v>
      </c>
      <c r="BL452" s="160">
        <f t="shared" si="2704"/>
        <v>0</v>
      </c>
      <c r="BM452" s="159">
        <v>0</v>
      </c>
      <c r="BN452" s="159">
        <v>0</v>
      </c>
      <c r="BO452" s="160">
        <f t="shared" si="2705"/>
        <v>0</v>
      </c>
      <c r="BP452" s="159">
        <f t="shared" ref="BP452:BP460" si="2728">BM452</f>
        <v>0</v>
      </c>
      <c r="BQ452" s="159">
        <f t="shared" ref="BQ452:BQ460" si="2729">BH452</f>
        <v>0</v>
      </c>
      <c r="BR452" s="160">
        <f t="shared" si="2706"/>
        <v>0</v>
      </c>
      <c r="BS452" s="159">
        <v>0</v>
      </c>
      <c r="BT452" s="159">
        <v>0</v>
      </c>
      <c r="BU452" s="160">
        <f t="shared" si="2707"/>
        <v>0</v>
      </c>
      <c r="BV452" s="159">
        <v>0</v>
      </c>
      <c r="BW452" s="159">
        <v>0</v>
      </c>
      <c r="BX452" s="160">
        <f t="shared" si="2708"/>
        <v>0</v>
      </c>
      <c r="BY452" s="159">
        <f t="shared" ref="BY452:BY460" si="2730">BV452</f>
        <v>0</v>
      </c>
      <c r="BZ452" s="159">
        <f t="shared" si="2709"/>
        <v>0</v>
      </c>
      <c r="CA452" s="160">
        <f t="shared" si="2710"/>
        <v>0</v>
      </c>
      <c r="CB452" s="159">
        <v>0</v>
      </c>
      <c r="CC452" s="159">
        <v>0</v>
      </c>
      <c r="CD452" s="160">
        <f t="shared" si="2711"/>
        <v>0</v>
      </c>
      <c r="CE452" s="159">
        <v>0</v>
      </c>
      <c r="CF452" s="159">
        <v>0</v>
      </c>
      <c r="CG452" s="160">
        <f t="shared" si="2712"/>
        <v>0</v>
      </c>
      <c r="CH452" s="159">
        <f t="shared" ref="CH452:CH460" si="2731">CE452</f>
        <v>0</v>
      </c>
      <c r="CI452" s="159">
        <f t="shared" si="2713"/>
        <v>0</v>
      </c>
      <c r="CJ452" s="160">
        <f t="shared" si="2714"/>
        <v>0</v>
      </c>
      <c r="CK452" s="159">
        <v>0</v>
      </c>
      <c r="CL452" s="159">
        <v>0</v>
      </c>
      <c r="CM452" s="160">
        <f t="shared" si="2715"/>
        <v>0</v>
      </c>
      <c r="CN452" s="159">
        <v>0</v>
      </c>
      <c r="CO452" s="159">
        <v>0</v>
      </c>
      <c r="CP452" s="160">
        <f t="shared" si="2716"/>
        <v>0</v>
      </c>
      <c r="CQ452" s="159">
        <f t="shared" ref="CQ452:CQ460" si="2732">CN452</f>
        <v>0</v>
      </c>
      <c r="CR452" s="159">
        <f t="shared" si="2717"/>
        <v>0</v>
      </c>
      <c r="CS452" s="160">
        <f t="shared" si="2718"/>
        <v>0</v>
      </c>
      <c r="CT452" s="225"/>
      <c r="CU452" s="226">
        <f t="shared" ref="CU452:CU460" si="2733">K452-H452</f>
        <v>0</v>
      </c>
      <c r="CV452" s="227">
        <f t="shared" si="2719"/>
        <v>-317.10313457787925</v>
      </c>
      <c r="CW452" s="225"/>
      <c r="CX452" s="228"/>
      <c r="CY452" s="229"/>
    </row>
    <row r="453" spans="1:103" ht="15.75" hidden="1" customHeight="1">
      <c r="A453" s="185"/>
      <c r="B453" s="177"/>
      <c r="C453" s="298"/>
      <c r="D453" s="158">
        <f t="shared" si="2673"/>
        <v>0</v>
      </c>
      <c r="E453" s="159">
        <f t="shared" si="2720"/>
        <v>0</v>
      </c>
      <c r="F453" s="160">
        <f t="shared" si="2721"/>
        <v>0</v>
      </c>
      <c r="G453" s="161"/>
      <c r="H453" s="159">
        <f t="shared" ref="H453:H460" si="2734">Q453+AC453+AL453+AU453+BV453</f>
        <v>0</v>
      </c>
      <c r="I453" s="159">
        <f t="shared" si="2722"/>
        <v>0</v>
      </c>
      <c r="J453" s="160">
        <f t="shared" ref="J453:J460" si="2735">S453+AE453+AN453+AW453+BX453</f>
        <v>0</v>
      </c>
      <c r="K453" s="159">
        <f t="shared" ref="K453:K460" si="2736">T453+AF453+AO453+AX453+BY453</f>
        <v>0</v>
      </c>
      <c r="L453" s="291">
        <f t="shared" ref="L453:L460" si="2737">IFERROR(M453/K453,)</f>
        <v>0</v>
      </c>
      <c r="M453" s="160">
        <f t="shared" ref="M453:M460" si="2738">V453+AH453+AQ453+AZ453+CA453</f>
        <v>0</v>
      </c>
      <c r="N453" s="159">
        <v>0</v>
      </c>
      <c r="O453" s="159">
        <v>0</v>
      </c>
      <c r="P453" s="160">
        <f t="shared" si="2678"/>
        <v>0</v>
      </c>
      <c r="Q453" s="291">
        <v>0</v>
      </c>
      <c r="R453" s="291">
        <v>0</v>
      </c>
      <c r="S453" s="160">
        <f t="shared" si="2679"/>
        <v>0</v>
      </c>
      <c r="T453" s="159">
        <f t="shared" ref="T453:T460" si="2739">Q453</f>
        <v>0</v>
      </c>
      <c r="U453" s="159">
        <f t="shared" ref="U453:U460" si="2740">R453</f>
        <v>0</v>
      </c>
      <c r="V453" s="160">
        <f t="shared" si="2682"/>
        <v>0</v>
      </c>
      <c r="W453" s="593">
        <f t="shared" si="2452"/>
        <v>0</v>
      </c>
      <c r="X453" s="593">
        <f t="shared" si="2453"/>
        <v>0</v>
      </c>
      <c r="Y453" s="593">
        <f t="shared" si="2454"/>
        <v>0</v>
      </c>
      <c r="Z453" s="159">
        <v>0</v>
      </c>
      <c r="AA453" s="159">
        <v>0</v>
      </c>
      <c r="AB453" s="160">
        <f t="shared" si="2683"/>
        <v>0</v>
      </c>
      <c r="AC453" s="159">
        <v>0</v>
      </c>
      <c r="AD453" s="159">
        <v>0</v>
      </c>
      <c r="AE453" s="160">
        <f t="shared" si="2686"/>
        <v>0</v>
      </c>
      <c r="AF453" s="159">
        <f t="shared" si="2723"/>
        <v>0</v>
      </c>
      <c r="AG453" s="159">
        <f t="shared" si="2687"/>
        <v>0</v>
      </c>
      <c r="AH453" s="160">
        <f t="shared" si="2688"/>
        <v>0</v>
      </c>
      <c r="AI453" s="159">
        <v>0</v>
      </c>
      <c r="AJ453" s="159">
        <v>0</v>
      </c>
      <c r="AK453" s="160">
        <f t="shared" si="2689"/>
        <v>0</v>
      </c>
      <c r="AL453" s="159">
        <v>0</v>
      </c>
      <c r="AM453" s="159">
        <v>0</v>
      </c>
      <c r="AN453" s="160">
        <f t="shared" si="2692"/>
        <v>0</v>
      </c>
      <c r="AO453" s="159">
        <f t="shared" si="2724"/>
        <v>0</v>
      </c>
      <c r="AP453" s="159">
        <f t="shared" si="2693"/>
        <v>0</v>
      </c>
      <c r="AQ453" s="160">
        <f t="shared" si="2694"/>
        <v>0</v>
      </c>
      <c r="AR453" s="159">
        <v>0</v>
      </c>
      <c r="AS453" s="159">
        <v>0</v>
      </c>
      <c r="AT453" s="160">
        <f t="shared" si="2695"/>
        <v>0</v>
      </c>
      <c r="AU453" s="159">
        <v>0</v>
      </c>
      <c r="AV453" s="159">
        <v>0</v>
      </c>
      <c r="AW453" s="160">
        <f t="shared" si="2698"/>
        <v>0</v>
      </c>
      <c r="AX453" s="159">
        <f t="shared" si="2725"/>
        <v>0</v>
      </c>
      <c r="AY453" s="159">
        <f t="shared" si="2699"/>
        <v>0</v>
      </c>
      <c r="AZ453" s="160">
        <f t="shared" si="2700"/>
        <v>0</v>
      </c>
      <c r="BA453" s="159">
        <v>0</v>
      </c>
      <c r="BB453" s="159">
        <v>0</v>
      </c>
      <c r="BC453" s="160">
        <f t="shared" si="2701"/>
        <v>0</v>
      </c>
      <c r="BD453" s="159">
        <v>0</v>
      </c>
      <c r="BE453" s="159">
        <v>0</v>
      </c>
      <c r="BF453" s="160">
        <f t="shared" ref="BF453:BF460" si="2741">BD453*BE453</f>
        <v>0</v>
      </c>
      <c r="BG453" s="159">
        <f t="shared" si="2726"/>
        <v>0</v>
      </c>
      <c r="BH453" s="159">
        <f t="shared" si="2727"/>
        <v>0</v>
      </c>
      <c r="BI453" s="160">
        <f t="shared" si="2703"/>
        <v>0</v>
      </c>
      <c r="BJ453" s="159">
        <v>0</v>
      </c>
      <c r="BK453" s="159">
        <v>0</v>
      </c>
      <c r="BL453" s="160">
        <f t="shared" si="2704"/>
        <v>0</v>
      </c>
      <c r="BM453" s="159">
        <v>0</v>
      </c>
      <c r="BN453" s="159">
        <v>0</v>
      </c>
      <c r="BO453" s="160">
        <f t="shared" si="2705"/>
        <v>0</v>
      </c>
      <c r="BP453" s="159">
        <f t="shared" si="2728"/>
        <v>0</v>
      </c>
      <c r="BQ453" s="159">
        <f t="shared" si="2729"/>
        <v>0</v>
      </c>
      <c r="BR453" s="160">
        <f t="shared" si="2706"/>
        <v>0</v>
      </c>
      <c r="BS453" s="159">
        <v>0</v>
      </c>
      <c r="BT453" s="159">
        <v>0</v>
      </c>
      <c r="BU453" s="160">
        <f t="shared" si="2707"/>
        <v>0</v>
      </c>
      <c r="BV453" s="159">
        <v>0</v>
      </c>
      <c r="BW453" s="159">
        <v>0</v>
      </c>
      <c r="BX453" s="160">
        <f t="shared" si="2708"/>
        <v>0</v>
      </c>
      <c r="BY453" s="159">
        <f t="shared" si="2730"/>
        <v>0</v>
      </c>
      <c r="BZ453" s="159">
        <f t="shared" si="2709"/>
        <v>0</v>
      </c>
      <c r="CA453" s="160">
        <f t="shared" si="2710"/>
        <v>0</v>
      </c>
      <c r="CB453" s="159">
        <v>0</v>
      </c>
      <c r="CC453" s="159">
        <v>0</v>
      </c>
      <c r="CD453" s="160">
        <f t="shared" si="2711"/>
        <v>0</v>
      </c>
      <c r="CE453" s="159">
        <v>0</v>
      </c>
      <c r="CF453" s="159">
        <v>0</v>
      </c>
      <c r="CG453" s="160">
        <f t="shared" si="2712"/>
        <v>0</v>
      </c>
      <c r="CH453" s="159">
        <f t="shared" si="2731"/>
        <v>0</v>
      </c>
      <c r="CI453" s="159">
        <f t="shared" si="2713"/>
        <v>0</v>
      </c>
      <c r="CJ453" s="160">
        <f t="shared" si="2714"/>
        <v>0</v>
      </c>
      <c r="CK453" s="159">
        <v>0</v>
      </c>
      <c r="CL453" s="159">
        <v>0</v>
      </c>
      <c r="CM453" s="160">
        <f t="shared" si="2715"/>
        <v>0</v>
      </c>
      <c r="CN453" s="159">
        <v>0</v>
      </c>
      <c r="CO453" s="159">
        <v>0</v>
      </c>
      <c r="CP453" s="160">
        <f t="shared" si="2716"/>
        <v>0</v>
      </c>
      <c r="CQ453" s="159">
        <f t="shared" si="2732"/>
        <v>0</v>
      </c>
      <c r="CR453" s="159">
        <f t="shared" si="2717"/>
        <v>0</v>
      </c>
      <c r="CS453" s="160">
        <f t="shared" si="2718"/>
        <v>0</v>
      </c>
      <c r="CT453" s="225"/>
      <c r="CU453" s="226">
        <f t="shared" si="2733"/>
        <v>0</v>
      </c>
      <c r="CV453" s="227">
        <f t="shared" si="2719"/>
        <v>0</v>
      </c>
      <c r="CW453" s="225"/>
      <c r="CX453" s="228"/>
      <c r="CY453" s="229"/>
    </row>
    <row r="454" spans="1:103" ht="15.75" hidden="1" customHeight="1">
      <c r="A454" s="185"/>
      <c r="B454" s="177"/>
      <c r="C454" s="298"/>
      <c r="D454" s="158">
        <f t="shared" si="2673"/>
        <v>0</v>
      </c>
      <c r="E454" s="159">
        <f t="shared" si="2720"/>
        <v>0</v>
      </c>
      <c r="F454" s="160">
        <f t="shared" si="2721"/>
        <v>0</v>
      </c>
      <c r="G454" s="161"/>
      <c r="H454" s="159">
        <f t="shared" si="2734"/>
        <v>0</v>
      </c>
      <c r="I454" s="159">
        <f t="shared" si="2722"/>
        <v>0</v>
      </c>
      <c r="J454" s="160">
        <f t="shared" si="2735"/>
        <v>0</v>
      </c>
      <c r="K454" s="159">
        <f t="shared" si="2736"/>
        <v>0</v>
      </c>
      <c r="L454" s="291">
        <f t="shared" si="2737"/>
        <v>0</v>
      </c>
      <c r="M454" s="160">
        <f t="shared" si="2738"/>
        <v>0</v>
      </c>
      <c r="N454" s="159">
        <v>0</v>
      </c>
      <c r="O454" s="159">
        <v>0</v>
      </c>
      <c r="P454" s="160">
        <f t="shared" si="2678"/>
        <v>0</v>
      </c>
      <c r="Q454" s="291">
        <v>0</v>
      </c>
      <c r="R454" s="291">
        <v>0</v>
      </c>
      <c r="S454" s="160">
        <f t="shared" si="2679"/>
        <v>0</v>
      </c>
      <c r="T454" s="159">
        <f t="shared" si="2739"/>
        <v>0</v>
      </c>
      <c r="U454" s="159">
        <f t="shared" si="2740"/>
        <v>0</v>
      </c>
      <c r="V454" s="160">
        <f t="shared" si="2682"/>
        <v>0</v>
      </c>
      <c r="W454" s="593">
        <f t="shared" si="2452"/>
        <v>0</v>
      </c>
      <c r="X454" s="593">
        <f t="shared" si="2453"/>
        <v>0</v>
      </c>
      <c r="Y454" s="593">
        <f t="shared" si="2454"/>
        <v>0</v>
      </c>
      <c r="Z454" s="159">
        <v>0</v>
      </c>
      <c r="AA454" s="159">
        <v>0</v>
      </c>
      <c r="AB454" s="160">
        <f t="shared" si="2683"/>
        <v>0</v>
      </c>
      <c r="AC454" s="159">
        <v>0</v>
      </c>
      <c r="AD454" s="159">
        <v>0</v>
      </c>
      <c r="AE454" s="160">
        <f t="shared" si="2686"/>
        <v>0</v>
      </c>
      <c r="AF454" s="159">
        <f t="shared" si="2723"/>
        <v>0</v>
      </c>
      <c r="AG454" s="159">
        <f t="shared" si="2687"/>
        <v>0</v>
      </c>
      <c r="AH454" s="160">
        <f t="shared" si="2688"/>
        <v>0</v>
      </c>
      <c r="AI454" s="159">
        <v>0</v>
      </c>
      <c r="AJ454" s="159">
        <v>0</v>
      </c>
      <c r="AK454" s="160">
        <f t="shared" si="2689"/>
        <v>0</v>
      </c>
      <c r="AL454" s="159">
        <v>0</v>
      </c>
      <c r="AM454" s="159">
        <v>0</v>
      </c>
      <c r="AN454" s="160">
        <f t="shared" si="2692"/>
        <v>0</v>
      </c>
      <c r="AO454" s="159">
        <f t="shared" si="2724"/>
        <v>0</v>
      </c>
      <c r="AP454" s="159">
        <f t="shared" si="2693"/>
        <v>0</v>
      </c>
      <c r="AQ454" s="160">
        <f t="shared" si="2694"/>
        <v>0</v>
      </c>
      <c r="AR454" s="159">
        <v>0</v>
      </c>
      <c r="AS454" s="159">
        <v>0</v>
      </c>
      <c r="AT454" s="160">
        <f t="shared" si="2695"/>
        <v>0</v>
      </c>
      <c r="AU454" s="159">
        <v>0</v>
      </c>
      <c r="AV454" s="159">
        <v>0</v>
      </c>
      <c r="AW454" s="160">
        <f t="shared" si="2698"/>
        <v>0</v>
      </c>
      <c r="AX454" s="159">
        <f t="shared" si="2725"/>
        <v>0</v>
      </c>
      <c r="AY454" s="159">
        <f t="shared" si="2699"/>
        <v>0</v>
      </c>
      <c r="AZ454" s="160">
        <f t="shared" si="2700"/>
        <v>0</v>
      </c>
      <c r="BA454" s="159">
        <v>0</v>
      </c>
      <c r="BB454" s="159">
        <v>0</v>
      </c>
      <c r="BC454" s="160">
        <f t="shared" si="2701"/>
        <v>0</v>
      </c>
      <c r="BD454" s="159">
        <v>0</v>
      </c>
      <c r="BE454" s="159">
        <v>0</v>
      </c>
      <c r="BF454" s="160">
        <f t="shared" si="2741"/>
        <v>0</v>
      </c>
      <c r="BG454" s="159">
        <f t="shared" si="2726"/>
        <v>0</v>
      </c>
      <c r="BH454" s="159">
        <f t="shared" si="2727"/>
        <v>0</v>
      </c>
      <c r="BI454" s="160">
        <f t="shared" si="2703"/>
        <v>0</v>
      </c>
      <c r="BJ454" s="159">
        <v>0</v>
      </c>
      <c r="BK454" s="159">
        <v>0</v>
      </c>
      <c r="BL454" s="160">
        <f t="shared" si="2704"/>
        <v>0</v>
      </c>
      <c r="BM454" s="159">
        <v>0</v>
      </c>
      <c r="BN454" s="159">
        <v>0</v>
      </c>
      <c r="BO454" s="160">
        <f t="shared" si="2705"/>
        <v>0</v>
      </c>
      <c r="BP454" s="159">
        <f t="shared" si="2728"/>
        <v>0</v>
      </c>
      <c r="BQ454" s="159">
        <f t="shared" si="2729"/>
        <v>0</v>
      </c>
      <c r="BR454" s="160">
        <f t="shared" si="2706"/>
        <v>0</v>
      </c>
      <c r="BS454" s="159">
        <v>0</v>
      </c>
      <c r="BT454" s="159">
        <v>0</v>
      </c>
      <c r="BU454" s="160">
        <f t="shared" si="2707"/>
        <v>0</v>
      </c>
      <c r="BV454" s="159">
        <v>0</v>
      </c>
      <c r="BW454" s="159">
        <v>0</v>
      </c>
      <c r="BX454" s="160">
        <f t="shared" si="2708"/>
        <v>0</v>
      </c>
      <c r="BY454" s="159">
        <f t="shared" si="2730"/>
        <v>0</v>
      </c>
      <c r="BZ454" s="159">
        <f t="shared" si="2709"/>
        <v>0</v>
      </c>
      <c r="CA454" s="160">
        <f t="shared" si="2710"/>
        <v>0</v>
      </c>
      <c r="CB454" s="159">
        <v>0</v>
      </c>
      <c r="CC454" s="159">
        <v>0</v>
      </c>
      <c r="CD454" s="160">
        <f t="shared" si="2711"/>
        <v>0</v>
      </c>
      <c r="CE454" s="159">
        <v>0</v>
      </c>
      <c r="CF454" s="159">
        <v>0</v>
      </c>
      <c r="CG454" s="160">
        <f t="shared" si="2712"/>
        <v>0</v>
      </c>
      <c r="CH454" s="159">
        <f t="shared" si="2731"/>
        <v>0</v>
      </c>
      <c r="CI454" s="159">
        <f t="shared" si="2713"/>
        <v>0</v>
      </c>
      <c r="CJ454" s="160">
        <f t="shared" si="2714"/>
        <v>0</v>
      </c>
      <c r="CK454" s="159">
        <v>0</v>
      </c>
      <c r="CL454" s="159">
        <v>0</v>
      </c>
      <c r="CM454" s="160">
        <f t="shared" si="2715"/>
        <v>0</v>
      </c>
      <c r="CN454" s="159">
        <v>0</v>
      </c>
      <c r="CO454" s="159">
        <v>0</v>
      </c>
      <c r="CP454" s="160">
        <f t="shared" si="2716"/>
        <v>0</v>
      </c>
      <c r="CQ454" s="159">
        <f t="shared" si="2732"/>
        <v>0</v>
      </c>
      <c r="CR454" s="159">
        <f t="shared" si="2717"/>
        <v>0</v>
      </c>
      <c r="CS454" s="160">
        <f t="shared" si="2718"/>
        <v>0</v>
      </c>
      <c r="CT454" s="225"/>
      <c r="CU454" s="226">
        <f t="shared" si="2733"/>
        <v>0</v>
      </c>
      <c r="CV454" s="227">
        <f t="shared" si="2719"/>
        <v>0</v>
      </c>
      <c r="CW454" s="225"/>
      <c r="CX454" s="228"/>
      <c r="CY454" s="229"/>
    </row>
    <row r="455" spans="1:103" ht="15.75" hidden="1" customHeight="1">
      <c r="A455" s="185"/>
      <c r="B455" s="177"/>
      <c r="C455" s="298"/>
      <c r="D455" s="158">
        <f t="shared" si="2673"/>
        <v>0</v>
      </c>
      <c r="E455" s="159">
        <f t="shared" si="2720"/>
        <v>0</v>
      </c>
      <c r="F455" s="160">
        <f t="shared" si="2721"/>
        <v>0</v>
      </c>
      <c r="G455" s="161"/>
      <c r="H455" s="159">
        <f t="shared" si="2734"/>
        <v>0</v>
      </c>
      <c r="I455" s="159">
        <f t="shared" si="2722"/>
        <v>0</v>
      </c>
      <c r="J455" s="160">
        <f t="shared" si="2735"/>
        <v>0</v>
      </c>
      <c r="K455" s="159">
        <f t="shared" si="2736"/>
        <v>0</v>
      </c>
      <c r="L455" s="291">
        <f t="shared" si="2737"/>
        <v>0</v>
      </c>
      <c r="M455" s="160">
        <f t="shared" si="2738"/>
        <v>0</v>
      </c>
      <c r="N455" s="159">
        <v>0</v>
      </c>
      <c r="O455" s="159">
        <v>0</v>
      </c>
      <c r="P455" s="160">
        <f t="shared" si="2678"/>
        <v>0</v>
      </c>
      <c r="Q455" s="291">
        <v>0</v>
      </c>
      <c r="R455" s="291">
        <v>0</v>
      </c>
      <c r="S455" s="160">
        <f t="shared" si="2679"/>
        <v>0</v>
      </c>
      <c r="T455" s="159">
        <f t="shared" si="2739"/>
        <v>0</v>
      </c>
      <c r="U455" s="159">
        <f t="shared" si="2740"/>
        <v>0</v>
      </c>
      <c r="V455" s="160">
        <f t="shared" si="2682"/>
        <v>0</v>
      </c>
      <c r="W455" s="593">
        <f t="shared" si="2452"/>
        <v>0</v>
      </c>
      <c r="X455" s="593">
        <f t="shared" si="2453"/>
        <v>0</v>
      </c>
      <c r="Y455" s="593">
        <f t="shared" si="2454"/>
        <v>0</v>
      </c>
      <c r="Z455" s="159">
        <v>0</v>
      </c>
      <c r="AA455" s="159">
        <v>0</v>
      </c>
      <c r="AB455" s="160">
        <f t="shared" si="2683"/>
        <v>0</v>
      </c>
      <c r="AC455" s="159">
        <v>0</v>
      </c>
      <c r="AD455" s="159">
        <v>0</v>
      </c>
      <c r="AE455" s="160">
        <f t="shared" si="2686"/>
        <v>0</v>
      </c>
      <c r="AF455" s="159">
        <f t="shared" si="2723"/>
        <v>0</v>
      </c>
      <c r="AG455" s="159">
        <f t="shared" si="2687"/>
        <v>0</v>
      </c>
      <c r="AH455" s="160">
        <f t="shared" si="2688"/>
        <v>0</v>
      </c>
      <c r="AI455" s="159">
        <v>0</v>
      </c>
      <c r="AJ455" s="159">
        <v>0</v>
      </c>
      <c r="AK455" s="160">
        <f t="shared" si="2689"/>
        <v>0</v>
      </c>
      <c r="AL455" s="159">
        <v>0</v>
      </c>
      <c r="AM455" s="159">
        <v>0</v>
      </c>
      <c r="AN455" s="160">
        <f t="shared" si="2692"/>
        <v>0</v>
      </c>
      <c r="AO455" s="159">
        <f t="shared" si="2724"/>
        <v>0</v>
      </c>
      <c r="AP455" s="159">
        <f t="shared" si="2693"/>
        <v>0</v>
      </c>
      <c r="AQ455" s="160">
        <f t="shared" si="2694"/>
        <v>0</v>
      </c>
      <c r="AR455" s="159">
        <v>0</v>
      </c>
      <c r="AS455" s="159">
        <v>0</v>
      </c>
      <c r="AT455" s="160">
        <f t="shared" si="2695"/>
        <v>0</v>
      </c>
      <c r="AU455" s="159">
        <v>0</v>
      </c>
      <c r="AV455" s="159">
        <v>0</v>
      </c>
      <c r="AW455" s="160">
        <f t="shared" si="2698"/>
        <v>0</v>
      </c>
      <c r="AX455" s="159">
        <f t="shared" si="2725"/>
        <v>0</v>
      </c>
      <c r="AY455" s="159">
        <f t="shared" si="2699"/>
        <v>0</v>
      </c>
      <c r="AZ455" s="160">
        <f t="shared" si="2700"/>
        <v>0</v>
      </c>
      <c r="BA455" s="159">
        <v>0</v>
      </c>
      <c r="BB455" s="159">
        <v>0</v>
      </c>
      <c r="BC455" s="160">
        <f t="shared" si="2701"/>
        <v>0</v>
      </c>
      <c r="BD455" s="159">
        <v>0</v>
      </c>
      <c r="BE455" s="159">
        <v>0</v>
      </c>
      <c r="BF455" s="160">
        <f t="shared" si="2741"/>
        <v>0</v>
      </c>
      <c r="BG455" s="159">
        <f t="shared" si="2726"/>
        <v>0</v>
      </c>
      <c r="BH455" s="159">
        <f t="shared" si="2727"/>
        <v>0</v>
      </c>
      <c r="BI455" s="160">
        <f t="shared" si="2703"/>
        <v>0</v>
      </c>
      <c r="BJ455" s="159">
        <v>0</v>
      </c>
      <c r="BK455" s="159">
        <v>0</v>
      </c>
      <c r="BL455" s="160">
        <f t="shared" si="2704"/>
        <v>0</v>
      </c>
      <c r="BM455" s="159">
        <v>0</v>
      </c>
      <c r="BN455" s="159">
        <v>0</v>
      </c>
      <c r="BO455" s="160">
        <f t="shared" si="2705"/>
        <v>0</v>
      </c>
      <c r="BP455" s="159">
        <f t="shared" si="2728"/>
        <v>0</v>
      </c>
      <c r="BQ455" s="159">
        <f t="shared" si="2729"/>
        <v>0</v>
      </c>
      <c r="BR455" s="160">
        <f t="shared" si="2706"/>
        <v>0</v>
      </c>
      <c r="BS455" s="159">
        <v>0</v>
      </c>
      <c r="BT455" s="159">
        <v>0</v>
      </c>
      <c r="BU455" s="160">
        <f t="shared" si="2707"/>
        <v>0</v>
      </c>
      <c r="BV455" s="159">
        <v>0</v>
      </c>
      <c r="BW455" s="159">
        <v>0</v>
      </c>
      <c r="BX455" s="160">
        <f t="shared" si="2708"/>
        <v>0</v>
      </c>
      <c r="BY455" s="159">
        <f t="shared" si="2730"/>
        <v>0</v>
      </c>
      <c r="BZ455" s="159">
        <f t="shared" si="2709"/>
        <v>0</v>
      </c>
      <c r="CA455" s="160">
        <f t="shared" si="2710"/>
        <v>0</v>
      </c>
      <c r="CB455" s="159">
        <v>0</v>
      </c>
      <c r="CC455" s="159">
        <v>0</v>
      </c>
      <c r="CD455" s="160">
        <f t="shared" si="2711"/>
        <v>0</v>
      </c>
      <c r="CE455" s="159">
        <v>0</v>
      </c>
      <c r="CF455" s="159">
        <v>0</v>
      </c>
      <c r="CG455" s="160">
        <f t="shared" si="2712"/>
        <v>0</v>
      </c>
      <c r="CH455" s="159">
        <f t="shared" si="2731"/>
        <v>0</v>
      </c>
      <c r="CI455" s="159">
        <f t="shared" si="2713"/>
        <v>0</v>
      </c>
      <c r="CJ455" s="160">
        <f t="shared" si="2714"/>
        <v>0</v>
      </c>
      <c r="CK455" s="159">
        <v>0</v>
      </c>
      <c r="CL455" s="159">
        <v>0</v>
      </c>
      <c r="CM455" s="160">
        <f t="shared" si="2715"/>
        <v>0</v>
      </c>
      <c r="CN455" s="159">
        <v>0</v>
      </c>
      <c r="CO455" s="159">
        <v>0</v>
      </c>
      <c r="CP455" s="160">
        <f t="shared" si="2716"/>
        <v>0</v>
      </c>
      <c r="CQ455" s="159">
        <f t="shared" si="2732"/>
        <v>0</v>
      </c>
      <c r="CR455" s="159">
        <f t="shared" si="2717"/>
        <v>0</v>
      </c>
      <c r="CS455" s="160">
        <f t="shared" si="2718"/>
        <v>0</v>
      </c>
      <c r="CT455" s="225"/>
      <c r="CU455" s="226">
        <f t="shared" si="2733"/>
        <v>0</v>
      </c>
      <c r="CV455" s="227">
        <f t="shared" si="2719"/>
        <v>0</v>
      </c>
      <c r="CW455" s="225"/>
      <c r="CX455" s="228"/>
      <c r="CY455" s="229"/>
    </row>
    <row r="456" spans="1:103" ht="15.75" hidden="1" customHeight="1">
      <c r="A456" s="185"/>
      <c r="B456" s="177"/>
      <c r="C456" s="298"/>
      <c r="D456" s="158">
        <f t="shared" si="2673"/>
        <v>0</v>
      </c>
      <c r="E456" s="159">
        <f t="shared" si="2720"/>
        <v>0</v>
      </c>
      <c r="F456" s="160">
        <f t="shared" si="2721"/>
        <v>0</v>
      </c>
      <c r="G456" s="161"/>
      <c r="H456" s="159">
        <f t="shared" si="2734"/>
        <v>0</v>
      </c>
      <c r="I456" s="159">
        <f t="shared" si="2722"/>
        <v>0</v>
      </c>
      <c r="J456" s="160">
        <f t="shared" si="2735"/>
        <v>0</v>
      </c>
      <c r="K456" s="159">
        <f t="shared" si="2736"/>
        <v>0</v>
      </c>
      <c r="L456" s="291">
        <f t="shared" si="2737"/>
        <v>0</v>
      </c>
      <c r="M456" s="160">
        <f t="shared" si="2738"/>
        <v>0</v>
      </c>
      <c r="N456" s="159">
        <v>0</v>
      </c>
      <c r="O456" s="159">
        <v>0</v>
      </c>
      <c r="P456" s="160">
        <f t="shared" si="2678"/>
        <v>0</v>
      </c>
      <c r="Q456" s="291">
        <v>0</v>
      </c>
      <c r="R456" s="291">
        <v>0</v>
      </c>
      <c r="S456" s="160">
        <f t="shared" si="2679"/>
        <v>0</v>
      </c>
      <c r="T456" s="159">
        <f t="shared" si="2739"/>
        <v>0</v>
      </c>
      <c r="U456" s="159">
        <f t="shared" si="2740"/>
        <v>0</v>
      </c>
      <c r="V456" s="160">
        <f t="shared" si="2682"/>
        <v>0</v>
      </c>
      <c r="W456" s="593">
        <f t="shared" si="2452"/>
        <v>0</v>
      </c>
      <c r="X456" s="593">
        <f t="shared" si="2453"/>
        <v>0</v>
      </c>
      <c r="Y456" s="593">
        <f t="shared" si="2454"/>
        <v>0</v>
      </c>
      <c r="Z456" s="159">
        <v>0</v>
      </c>
      <c r="AA456" s="159">
        <v>0</v>
      </c>
      <c r="AB456" s="160">
        <f t="shared" si="2683"/>
        <v>0</v>
      </c>
      <c r="AC456" s="159">
        <v>0</v>
      </c>
      <c r="AD456" s="159">
        <v>0</v>
      </c>
      <c r="AE456" s="160">
        <f t="shared" si="2686"/>
        <v>0</v>
      </c>
      <c r="AF456" s="159">
        <f t="shared" si="2723"/>
        <v>0</v>
      </c>
      <c r="AG456" s="159">
        <f t="shared" si="2687"/>
        <v>0</v>
      </c>
      <c r="AH456" s="160">
        <f t="shared" si="2688"/>
        <v>0</v>
      </c>
      <c r="AI456" s="159">
        <v>0</v>
      </c>
      <c r="AJ456" s="159">
        <v>0</v>
      </c>
      <c r="AK456" s="160">
        <f t="shared" si="2689"/>
        <v>0</v>
      </c>
      <c r="AL456" s="159">
        <v>0</v>
      </c>
      <c r="AM456" s="159">
        <v>0</v>
      </c>
      <c r="AN456" s="160">
        <f t="shared" si="2692"/>
        <v>0</v>
      </c>
      <c r="AO456" s="159">
        <f t="shared" si="2724"/>
        <v>0</v>
      </c>
      <c r="AP456" s="159">
        <f t="shared" si="2693"/>
        <v>0</v>
      </c>
      <c r="AQ456" s="160">
        <f t="shared" si="2694"/>
        <v>0</v>
      </c>
      <c r="AR456" s="159">
        <v>0</v>
      </c>
      <c r="AS456" s="159">
        <v>0</v>
      </c>
      <c r="AT456" s="160">
        <f t="shared" si="2695"/>
        <v>0</v>
      </c>
      <c r="AU456" s="159">
        <v>0</v>
      </c>
      <c r="AV456" s="159">
        <v>0</v>
      </c>
      <c r="AW456" s="160">
        <f t="shared" si="2698"/>
        <v>0</v>
      </c>
      <c r="AX456" s="159">
        <f t="shared" si="2725"/>
        <v>0</v>
      </c>
      <c r="AY456" s="159">
        <f t="shared" si="2699"/>
        <v>0</v>
      </c>
      <c r="AZ456" s="160">
        <f t="shared" si="2700"/>
        <v>0</v>
      </c>
      <c r="BA456" s="159">
        <v>0</v>
      </c>
      <c r="BB456" s="159">
        <v>0</v>
      </c>
      <c r="BC456" s="160">
        <f t="shared" si="2701"/>
        <v>0</v>
      </c>
      <c r="BD456" s="159">
        <v>0</v>
      </c>
      <c r="BE456" s="159">
        <v>0</v>
      </c>
      <c r="BF456" s="160">
        <f t="shared" si="2741"/>
        <v>0</v>
      </c>
      <c r="BG456" s="159">
        <f t="shared" si="2726"/>
        <v>0</v>
      </c>
      <c r="BH456" s="159">
        <f t="shared" si="2727"/>
        <v>0</v>
      </c>
      <c r="BI456" s="160">
        <f t="shared" si="2703"/>
        <v>0</v>
      </c>
      <c r="BJ456" s="159">
        <v>0</v>
      </c>
      <c r="BK456" s="159">
        <v>0</v>
      </c>
      <c r="BL456" s="160">
        <f t="shared" si="2704"/>
        <v>0</v>
      </c>
      <c r="BM456" s="159">
        <v>0</v>
      </c>
      <c r="BN456" s="159">
        <v>0</v>
      </c>
      <c r="BO456" s="160">
        <f t="shared" si="2705"/>
        <v>0</v>
      </c>
      <c r="BP456" s="159">
        <f t="shared" si="2728"/>
        <v>0</v>
      </c>
      <c r="BQ456" s="159">
        <f t="shared" si="2729"/>
        <v>0</v>
      </c>
      <c r="BR456" s="160">
        <f t="shared" si="2706"/>
        <v>0</v>
      </c>
      <c r="BS456" s="159">
        <v>0</v>
      </c>
      <c r="BT456" s="159">
        <v>0</v>
      </c>
      <c r="BU456" s="160">
        <f t="shared" si="2707"/>
        <v>0</v>
      </c>
      <c r="BV456" s="159">
        <v>0</v>
      </c>
      <c r="BW456" s="159">
        <v>0</v>
      </c>
      <c r="BX456" s="160">
        <f t="shared" si="2708"/>
        <v>0</v>
      </c>
      <c r="BY456" s="159">
        <f t="shared" si="2730"/>
        <v>0</v>
      </c>
      <c r="BZ456" s="159">
        <f t="shared" si="2709"/>
        <v>0</v>
      </c>
      <c r="CA456" s="160">
        <f t="shared" si="2710"/>
        <v>0</v>
      </c>
      <c r="CB456" s="159">
        <v>0</v>
      </c>
      <c r="CC456" s="159">
        <v>0</v>
      </c>
      <c r="CD456" s="160">
        <f t="shared" si="2711"/>
        <v>0</v>
      </c>
      <c r="CE456" s="159">
        <v>0</v>
      </c>
      <c r="CF456" s="159">
        <v>0</v>
      </c>
      <c r="CG456" s="160">
        <f t="shared" si="2712"/>
        <v>0</v>
      </c>
      <c r="CH456" s="159">
        <f t="shared" si="2731"/>
        <v>0</v>
      </c>
      <c r="CI456" s="159">
        <f t="shared" si="2713"/>
        <v>0</v>
      </c>
      <c r="CJ456" s="160">
        <f t="shared" si="2714"/>
        <v>0</v>
      </c>
      <c r="CK456" s="159">
        <v>0</v>
      </c>
      <c r="CL456" s="159">
        <v>0</v>
      </c>
      <c r="CM456" s="160">
        <f t="shared" si="2715"/>
        <v>0</v>
      </c>
      <c r="CN456" s="159">
        <v>0</v>
      </c>
      <c r="CO456" s="159">
        <v>0</v>
      </c>
      <c r="CP456" s="160">
        <f t="shared" si="2716"/>
        <v>0</v>
      </c>
      <c r="CQ456" s="159">
        <f t="shared" si="2732"/>
        <v>0</v>
      </c>
      <c r="CR456" s="159">
        <f t="shared" si="2717"/>
        <v>0</v>
      </c>
      <c r="CS456" s="160">
        <f t="shared" si="2718"/>
        <v>0</v>
      </c>
      <c r="CT456" s="225"/>
      <c r="CU456" s="226">
        <f t="shared" si="2733"/>
        <v>0</v>
      </c>
      <c r="CV456" s="227">
        <f t="shared" si="2719"/>
        <v>0</v>
      </c>
      <c r="CW456" s="225"/>
      <c r="CX456" s="228"/>
      <c r="CY456" s="229"/>
    </row>
    <row r="457" spans="1:103" ht="15.75" hidden="1" customHeight="1">
      <c r="A457" s="185"/>
      <c r="B457" s="177"/>
      <c r="C457" s="298"/>
      <c r="D457" s="158">
        <f t="shared" si="2673"/>
        <v>0</v>
      </c>
      <c r="E457" s="159">
        <f t="shared" si="2720"/>
        <v>0</v>
      </c>
      <c r="F457" s="160">
        <f t="shared" si="2721"/>
        <v>0</v>
      </c>
      <c r="G457" s="161"/>
      <c r="H457" s="159">
        <f t="shared" si="2734"/>
        <v>0</v>
      </c>
      <c r="I457" s="159">
        <f t="shared" si="2722"/>
        <v>0</v>
      </c>
      <c r="J457" s="160">
        <f t="shared" si="2735"/>
        <v>0</v>
      </c>
      <c r="K457" s="159">
        <f t="shared" si="2736"/>
        <v>0</v>
      </c>
      <c r="L457" s="291">
        <f t="shared" si="2737"/>
        <v>0</v>
      </c>
      <c r="M457" s="160">
        <f t="shared" si="2738"/>
        <v>0</v>
      </c>
      <c r="N457" s="159">
        <v>0</v>
      </c>
      <c r="O457" s="159">
        <v>0</v>
      </c>
      <c r="P457" s="160">
        <f t="shared" si="2678"/>
        <v>0</v>
      </c>
      <c r="Q457" s="291">
        <v>0</v>
      </c>
      <c r="R457" s="291">
        <v>0</v>
      </c>
      <c r="S457" s="160">
        <f t="shared" si="2679"/>
        <v>0</v>
      </c>
      <c r="T457" s="159">
        <f t="shared" si="2739"/>
        <v>0</v>
      </c>
      <c r="U457" s="159">
        <f t="shared" si="2740"/>
        <v>0</v>
      </c>
      <c r="V457" s="160">
        <f t="shared" si="2682"/>
        <v>0</v>
      </c>
      <c r="W457" s="593">
        <f t="shared" si="2452"/>
        <v>0</v>
      </c>
      <c r="X457" s="593">
        <f t="shared" si="2453"/>
        <v>0</v>
      </c>
      <c r="Y457" s="593">
        <f t="shared" si="2454"/>
        <v>0</v>
      </c>
      <c r="Z457" s="159">
        <v>0</v>
      </c>
      <c r="AA457" s="159">
        <v>0</v>
      </c>
      <c r="AB457" s="160">
        <f t="shared" si="2683"/>
        <v>0</v>
      </c>
      <c r="AC457" s="159">
        <v>0</v>
      </c>
      <c r="AD457" s="159">
        <v>0</v>
      </c>
      <c r="AE457" s="160">
        <f t="shared" si="2686"/>
        <v>0</v>
      </c>
      <c r="AF457" s="159">
        <f t="shared" si="2723"/>
        <v>0</v>
      </c>
      <c r="AG457" s="159">
        <f t="shared" si="2687"/>
        <v>0</v>
      </c>
      <c r="AH457" s="160">
        <f t="shared" si="2688"/>
        <v>0</v>
      </c>
      <c r="AI457" s="159">
        <v>0</v>
      </c>
      <c r="AJ457" s="159">
        <v>0</v>
      </c>
      <c r="AK457" s="160">
        <f t="shared" si="2689"/>
        <v>0</v>
      </c>
      <c r="AL457" s="159">
        <v>0</v>
      </c>
      <c r="AM457" s="159">
        <v>0</v>
      </c>
      <c r="AN457" s="160">
        <f t="shared" si="2692"/>
        <v>0</v>
      </c>
      <c r="AO457" s="159">
        <f t="shared" si="2724"/>
        <v>0</v>
      </c>
      <c r="AP457" s="159">
        <f t="shared" si="2693"/>
        <v>0</v>
      </c>
      <c r="AQ457" s="160">
        <f t="shared" si="2694"/>
        <v>0</v>
      </c>
      <c r="AR457" s="159">
        <v>0</v>
      </c>
      <c r="AS457" s="159">
        <v>0</v>
      </c>
      <c r="AT457" s="160">
        <f t="shared" si="2695"/>
        <v>0</v>
      </c>
      <c r="AU457" s="159">
        <v>0</v>
      </c>
      <c r="AV457" s="159">
        <v>0</v>
      </c>
      <c r="AW457" s="160">
        <f t="shared" si="2698"/>
        <v>0</v>
      </c>
      <c r="AX457" s="159">
        <f t="shared" si="2725"/>
        <v>0</v>
      </c>
      <c r="AY457" s="159">
        <f t="shared" si="2699"/>
        <v>0</v>
      </c>
      <c r="AZ457" s="160">
        <f t="shared" si="2700"/>
        <v>0</v>
      </c>
      <c r="BA457" s="159">
        <v>0</v>
      </c>
      <c r="BB457" s="159">
        <v>0</v>
      </c>
      <c r="BC457" s="160">
        <f t="shared" si="2701"/>
        <v>0</v>
      </c>
      <c r="BD457" s="159">
        <v>0</v>
      </c>
      <c r="BE457" s="159">
        <v>0</v>
      </c>
      <c r="BF457" s="160">
        <f t="shared" si="2741"/>
        <v>0</v>
      </c>
      <c r="BG457" s="159">
        <f t="shared" si="2726"/>
        <v>0</v>
      </c>
      <c r="BH457" s="159">
        <f t="shared" si="2727"/>
        <v>0</v>
      </c>
      <c r="BI457" s="160">
        <f t="shared" si="2703"/>
        <v>0</v>
      </c>
      <c r="BJ457" s="159">
        <v>0</v>
      </c>
      <c r="BK457" s="159">
        <v>0</v>
      </c>
      <c r="BL457" s="160">
        <f t="shared" si="2704"/>
        <v>0</v>
      </c>
      <c r="BM457" s="159">
        <v>0</v>
      </c>
      <c r="BN457" s="159">
        <v>0</v>
      </c>
      <c r="BO457" s="160">
        <f t="shared" si="2705"/>
        <v>0</v>
      </c>
      <c r="BP457" s="159">
        <f t="shared" si="2728"/>
        <v>0</v>
      </c>
      <c r="BQ457" s="159">
        <f t="shared" si="2729"/>
        <v>0</v>
      </c>
      <c r="BR457" s="160">
        <f t="shared" si="2706"/>
        <v>0</v>
      </c>
      <c r="BS457" s="159">
        <v>0</v>
      </c>
      <c r="BT457" s="159">
        <v>0</v>
      </c>
      <c r="BU457" s="160">
        <f t="shared" si="2707"/>
        <v>0</v>
      </c>
      <c r="BV457" s="159">
        <v>0</v>
      </c>
      <c r="BW457" s="159">
        <v>0</v>
      </c>
      <c r="BX457" s="160">
        <f t="shared" si="2708"/>
        <v>0</v>
      </c>
      <c r="BY457" s="159">
        <f t="shared" si="2730"/>
        <v>0</v>
      </c>
      <c r="BZ457" s="159">
        <f t="shared" si="2709"/>
        <v>0</v>
      </c>
      <c r="CA457" s="160">
        <f t="shared" si="2710"/>
        <v>0</v>
      </c>
      <c r="CB457" s="159">
        <v>0</v>
      </c>
      <c r="CC457" s="159">
        <v>0</v>
      </c>
      <c r="CD457" s="160">
        <f t="shared" si="2711"/>
        <v>0</v>
      </c>
      <c r="CE457" s="159">
        <v>0</v>
      </c>
      <c r="CF457" s="159">
        <v>0</v>
      </c>
      <c r="CG457" s="160">
        <f t="shared" si="2712"/>
        <v>0</v>
      </c>
      <c r="CH457" s="159">
        <f t="shared" si="2731"/>
        <v>0</v>
      </c>
      <c r="CI457" s="159">
        <f t="shared" si="2713"/>
        <v>0</v>
      </c>
      <c r="CJ457" s="160">
        <f t="shared" si="2714"/>
        <v>0</v>
      </c>
      <c r="CK457" s="159">
        <v>0</v>
      </c>
      <c r="CL457" s="159">
        <v>0</v>
      </c>
      <c r="CM457" s="160">
        <f t="shared" si="2715"/>
        <v>0</v>
      </c>
      <c r="CN457" s="159">
        <v>0</v>
      </c>
      <c r="CO457" s="159">
        <v>0</v>
      </c>
      <c r="CP457" s="160">
        <f t="shared" si="2716"/>
        <v>0</v>
      </c>
      <c r="CQ457" s="159">
        <f t="shared" si="2732"/>
        <v>0</v>
      </c>
      <c r="CR457" s="159">
        <f t="shared" si="2717"/>
        <v>0</v>
      </c>
      <c r="CS457" s="160">
        <f t="shared" si="2718"/>
        <v>0</v>
      </c>
      <c r="CT457" s="225"/>
      <c r="CU457" s="226">
        <f t="shared" si="2733"/>
        <v>0</v>
      </c>
      <c r="CV457" s="227">
        <f t="shared" si="2719"/>
        <v>0</v>
      </c>
      <c r="CW457" s="225"/>
      <c r="CX457" s="228"/>
      <c r="CY457" s="229"/>
    </row>
    <row r="458" spans="1:103" ht="15.75" hidden="1" customHeight="1">
      <c r="A458" s="185"/>
      <c r="B458" s="177"/>
      <c r="C458" s="298"/>
      <c r="D458" s="158">
        <f t="shared" si="2673"/>
        <v>0</v>
      </c>
      <c r="E458" s="159">
        <f t="shared" si="2720"/>
        <v>0</v>
      </c>
      <c r="F458" s="160">
        <f t="shared" si="2721"/>
        <v>0</v>
      </c>
      <c r="G458" s="161"/>
      <c r="H458" s="159">
        <f t="shared" si="2734"/>
        <v>0</v>
      </c>
      <c r="I458" s="159">
        <f t="shared" si="2722"/>
        <v>0</v>
      </c>
      <c r="J458" s="160">
        <f t="shared" si="2735"/>
        <v>0</v>
      </c>
      <c r="K458" s="159">
        <f t="shared" si="2736"/>
        <v>0</v>
      </c>
      <c r="L458" s="291">
        <f t="shared" si="2737"/>
        <v>0</v>
      </c>
      <c r="M458" s="160">
        <f t="shared" si="2738"/>
        <v>0</v>
      </c>
      <c r="N458" s="159">
        <v>0</v>
      </c>
      <c r="O458" s="159">
        <v>0</v>
      </c>
      <c r="P458" s="160">
        <f t="shared" si="2678"/>
        <v>0</v>
      </c>
      <c r="Q458" s="291">
        <v>0</v>
      </c>
      <c r="R458" s="291">
        <v>0</v>
      </c>
      <c r="S458" s="160">
        <f t="shared" si="2679"/>
        <v>0</v>
      </c>
      <c r="T458" s="159">
        <f t="shared" si="2739"/>
        <v>0</v>
      </c>
      <c r="U458" s="159">
        <f t="shared" si="2740"/>
        <v>0</v>
      </c>
      <c r="V458" s="160">
        <f t="shared" si="2682"/>
        <v>0</v>
      </c>
      <c r="W458" s="593">
        <f t="shared" si="2452"/>
        <v>0</v>
      </c>
      <c r="X458" s="593">
        <f t="shared" si="2453"/>
        <v>0</v>
      </c>
      <c r="Y458" s="593">
        <f t="shared" si="2454"/>
        <v>0</v>
      </c>
      <c r="Z458" s="159">
        <v>0</v>
      </c>
      <c r="AA458" s="159">
        <v>0</v>
      </c>
      <c r="AB458" s="160">
        <f t="shared" si="2683"/>
        <v>0</v>
      </c>
      <c r="AC458" s="159">
        <v>0</v>
      </c>
      <c r="AD458" s="159">
        <v>0</v>
      </c>
      <c r="AE458" s="160">
        <f t="shared" si="2686"/>
        <v>0</v>
      </c>
      <c r="AF458" s="159">
        <f t="shared" si="2723"/>
        <v>0</v>
      </c>
      <c r="AG458" s="159">
        <f t="shared" si="2687"/>
        <v>0</v>
      </c>
      <c r="AH458" s="160">
        <f t="shared" si="2688"/>
        <v>0</v>
      </c>
      <c r="AI458" s="159">
        <v>0</v>
      </c>
      <c r="AJ458" s="159">
        <v>0</v>
      </c>
      <c r="AK458" s="160">
        <f t="shared" si="2689"/>
        <v>0</v>
      </c>
      <c r="AL458" s="159">
        <v>0</v>
      </c>
      <c r="AM458" s="159">
        <v>0</v>
      </c>
      <c r="AN458" s="160">
        <f t="shared" si="2692"/>
        <v>0</v>
      </c>
      <c r="AO458" s="159">
        <f t="shared" si="2724"/>
        <v>0</v>
      </c>
      <c r="AP458" s="159">
        <f t="shared" si="2693"/>
        <v>0</v>
      </c>
      <c r="AQ458" s="160">
        <f t="shared" si="2694"/>
        <v>0</v>
      </c>
      <c r="AR458" s="159">
        <v>0</v>
      </c>
      <c r="AS458" s="159">
        <v>0</v>
      </c>
      <c r="AT458" s="160">
        <f t="shared" si="2695"/>
        <v>0</v>
      </c>
      <c r="AU458" s="159">
        <v>0</v>
      </c>
      <c r="AV458" s="159">
        <v>0</v>
      </c>
      <c r="AW458" s="160">
        <f t="shared" si="2698"/>
        <v>0</v>
      </c>
      <c r="AX458" s="159">
        <f t="shared" si="2725"/>
        <v>0</v>
      </c>
      <c r="AY458" s="159">
        <f t="shared" si="2699"/>
        <v>0</v>
      </c>
      <c r="AZ458" s="160">
        <f t="shared" si="2700"/>
        <v>0</v>
      </c>
      <c r="BA458" s="159">
        <v>0</v>
      </c>
      <c r="BB458" s="159">
        <v>0</v>
      </c>
      <c r="BC458" s="160">
        <f t="shared" si="2701"/>
        <v>0</v>
      </c>
      <c r="BD458" s="159">
        <v>0</v>
      </c>
      <c r="BE458" s="159">
        <v>0</v>
      </c>
      <c r="BF458" s="160">
        <f t="shared" si="2741"/>
        <v>0</v>
      </c>
      <c r="BG458" s="159">
        <f t="shared" si="2726"/>
        <v>0</v>
      </c>
      <c r="BH458" s="159">
        <f t="shared" si="2727"/>
        <v>0</v>
      </c>
      <c r="BI458" s="160">
        <f t="shared" si="2703"/>
        <v>0</v>
      </c>
      <c r="BJ458" s="159">
        <v>0</v>
      </c>
      <c r="BK458" s="159">
        <v>0</v>
      </c>
      <c r="BL458" s="160">
        <f t="shared" si="2704"/>
        <v>0</v>
      </c>
      <c r="BM458" s="159">
        <v>0</v>
      </c>
      <c r="BN458" s="159">
        <v>0</v>
      </c>
      <c r="BO458" s="160">
        <f t="shared" si="2705"/>
        <v>0</v>
      </c>
      <c r="BP458" s="159">
        <f t="shared" si="2728"/>
        <v>0</v>
      </c>
      <c r="BQ458" s="159">
        <f t="shared" si="2729"/>
        <v>0</v>
      </c>
      <c r="BR458" s="160">
        <f t="shared" si="2706"/>
        <v>0</v>
      </c>
      <c r="BS458" s="159">
        <v>0</v>
      </c>
      <c r="BT458" s="159">
        <v>0</v>
      </c>
      <c r="BU458" s="160">
        <f t="shared" si="2707"/>
        <v>0</v>
      </c>
      <c r="BV458" s="159">
        <v>0</v>
      </c>
      <c r="BW458" s="159">
        <v>0</v>
      </c>
      <c r="BX458" s="160">
        <f t="shared" si="2708"/>
        <v>0</v>
      </c>
      <c r="BY458" s="159">
        <f t="shared" si="2730"/>
        <v>0</v>
      </c>
      <c r="BZ458" s="159">
        <f t="shared" si="2709"/>
        <v>0</v>
      </c>
      <c r="CA458" s="160">
        <f t="shared" si="2710"/>
        <v>0</v>
      </c>
      <c r="CB458" s="159">
        <v>0</v>
      </c>
      <c r="CC458" s="159">
        <v>0</v>
      </c>
      <c r="CD458" s="160">
        <f t="shared" si="2711"/>
        <v>0</v>
      </c>
      <c r="CE458" s="159">
        <v>0</v>
      </c>
      <c r="CF458" s="159">
        <v>0</v>
      </c>
      <c r="CG458" s="160">
        <f t="shared" si="2712"/>
        <v>0</v>
      </c>
      <c r="CH458" s="159">
        <f t="shared" si="2731"/>
        <v>0</v>
      </c>
      <c r="CI458" s="159">
        <f t="shared" si="2713"/>
        <v>0</v>
      </c>
      <c r="CJ458" s="160">
        <f t="shared" si="2714"/>
        <v>0</v>
      </c>
      <c r="CK458" s="159">
        <v>0</v>
      </c>
      <c r="CL458" s="159">
        <v>0</v>
      </c>
      <c r="CM458" s="160">
        <f t="shared" si="2715"/>
        <v>0</v>
      </c>
      <c r="CN458" s="159">
        <v>0</v>
      </c>
      <c r="CO458" s="159">
        <v>0</v>
      </c>
      <c r="CP458" s="160">
        <f t="shared" si="2716"/>
        <v>0</v>
      </c>
      <c r="CQ458" s="159">
        <f t="shared" si="2732"/>
        <v>0</v>
      </c>
      <c r="CR458" s="159">
        <f t="shared" si="2717"/>
        <v>0</v>
      </c>
      <c r="CS458" s="160">
        <f t="shared" si="2718"/>
        <v>0</v>
      </c>
      <c r="CT458" s="225"/>
      <c r="CU458" s="226">
        <f t="shared" si="2733"/>
        <v>0</v>
      </c>
      <c r="CV458" s="227">
        <f t="shared" si="2719"/>
        <v>0</v>
      </c>
      <c r="CW458" s="225"/>
      <c r="CX458" s="228"/>
      <c r="CY458" s="229"/>
    </row>
    <row r="459" spans="1:103" ht="15.75" hidden="1" customHeight="1">
      <c r="A459" s="185"/>
      <c r="B459" s="177"/>
      <c r="C459" s="298"/>
      <c r="D459" s="158">
        <f t="shared" si="2673"/>
        <v>0</v>
      </c>
      <c r="E459" s="159">
        <f t="shared" si="2720"/>
        <v>0</v>
      </c>
      <c r="F459" s="160">
        <f t="shared" si="2721"/>
        <v>0</v>
      </c>
      <c r="G459" s="161"/>
      <c r="H459" s="159">
        <f t="shared" si="2734"/>
        <v>0</v>
      </c>
      <c r="I459" s="159">
        <f t="shared" si="2722"/>
        <v>0</v>
      </c>
      <c r="J459" s="160">
        <f t="shared" si="2735"/>
        <v>0</v>
      </c>
      <c r="K459" s="159">
        <f t="shared" si="2736"/>
        <v>0</v>
      </c>
      <c r="L459" s="291">
        <f t="shared" si="2737"/>
        <v>0</v>
      </c>
      <c r="M459" s="160">
        <f t="shared" si="2738"/>
        <v>0</v>
      </c>
      <c r="N459" s="159">
        <v>0</v>
      </c>
      <c r="O459" s="159">
        <v>0</v>
      </c>
      <c r="P459" s="160">
        <f t="shared" si="2678"/>
        <v>0</v>
      </c>
      <c r="Q459" s="291">
        <v>0</v>
      </c>
      <c r="R459" s="291">
        <v>0</v>
      </c>
      <c r="S459" s="160">
        <f t="shared" si="2679"/>
        <v>0</v>
      </c>
      <c r="T459" s="159">
        <f t="shared" si="2739"/>
        <v>0</v>
      </c>
      <c r="U459" s="159">
        <f t="shared" si="2740"/>
        <v>0</v>
      </c>
      <c r="V459" s="160">
        <f t="shared" si="2682"/>
        <v>0</v>
      </c>
      <c r="W459" s="593">
        <f t="shared" si="2452"/>
        <v>0</v>
      </c>
      <c r="X459" s="593">
        <f t="shared" si="2453"/>
        <v>0</v>
      </c>
      <c r="Y459" s="593">
        <f t="shared" si="2454"/>
        <v>0</v>
      </c>
      <c r="Z459" s="159">
        <v>0</v>
      </c>
      <c r="AA459" s="159">
        <v>0</v>
      </c>
      <c r="AB459" s="160">
        <f t="shared" si="2683"/>
        <v>0</v>
      </c>
      <c r="AC459" s="159">
        <v>0</v>
      </c>
      <c r="AD459" s="159">
        <v>0</v>
      </c>
      <c r="AE459" s="160">
        <f t="shared" si="2686"/>
        <v>0</v>
      </c>
      <c r="AF459" s="159">
        <f t="shared" si="2723"/>
        <v>0</v>
      </c>
      <c r="AG459" s="159">
        <f t="shared" si="2687"/>
        <v>0</v>
      </c>
      <c r="AH459" s="160">
        <f t="shared" si="2688"/>
        <v>0</v>
      </c>
      <c r="AI459" s="159">
        <v>0</v>
      </c>
      <c r="AJ459" s="159">
        <v>0</v>
      </c>
      <c r="AK459" s="160">
        <f t="shared" si="2689"/>
        <v>0</v>
      </c>
      <c r="AL459" s="159">
        <v>0</v>
      </c>
      <c r="AM459" s="159">
        <v>0</v>
      </c>
      <c r="AN459" s="160">
        <f t="shared" si="2692"/>
        <v>0</v>
      </c>
      <c r="AO459" s="159">
        <f t="shared" si="2724"/>
        <v>0</v>
      </c>
      <c r="AP459" s="159">
        <f t="shared" si="2693"/>
        <v>0</v>
      </c>
      <c r="AQ459" s="160">
        <f t="shared" si="2694"/>
        <v>0</v>
      </c>
      <c r="AR459" s="159">
        <v>0</v>
      </c>
      <c r="AS459" s="159">
        <v>0</v>
      </c>
      <c r="AT459" s="160">
        <f t="shared" si="2695"/>
        <v>0</v>
      </c>
      <c r="AU459" s="159">
        <v>0</v>
      </c>
      <c r="AV459" s="159">
        <v>0</v>
      </c>
      <c r="AW459" s="160">
        <f t="shared" si="2698"/>
        <v>0</v>
      </c>
      <c r="AX459" s="159">
        <f t="shared" si="2725"/>
        <v>0</v>
      </c>
      <c r="AY459" s="159">
        <f t="shared" si="2699"/>
        <v>0</v>
      </c>
      <c r="AZ459" s="160">
        <f t="shared" si="2700"/>
        <v>0</v>
      </c>
      <c r="BA459" s="159">
        <v>0</v>
      </c>
      <c r="BB459" s="159">
        <v>0</v>
      </c>
      <c r="BC459" s="160">
        <f t="shared" si="2701"/>
        <v>0</v>
      </c>
      <c r="BD459" s="159">
        <v>0</v>
      </c>
      <c r="BE459" s="159">
        <v>0</v>
      </c>
      <c r="BF459" s="160">
        <f t="shared" si="2741"/>
        <v>0</v>
      </c>
      <c r="BG459" s="159">
        <f t="shared" si="2726"/>
        <v>0</v>
      </c>
      <c r="BH459" s="159">
        <f t="shared" si="2727"/>
        <v>0</v>
      </c>
      <c r="BI459" s="160">
        <f t="shared" si="2703"/>
        <v>0</v>
      </c>
      <c r="BJ459" s="159">
        <v>0</v>
      </c>
      <c r="BK459" s="159">
        <v>0</v>
      </c>
      <c r="BL459" s="160">
        <f t="shared" si="2704"/>
        <v>0</v>
      </c>
      <c r="BM459" s="159">
        <v>0</v>
      </c>
      <c r="BN459" s="159">
        <v>0</v>
      </c>
      <c r="BO459" s="160">
        <f t="shared" si="2705"/>
        <v>0</v>
      </c>
      <c r="BP459" s="159">
        <f t="shared" si="2728"/>
        <v>0</v>
      </c>
      <c r="BQ459" s="159">
        <f t="shared" si="2729"/>
        <v>0</v>
      </c>
      <c r="BR459" s="160">
        <f t="shared" si="2706"/>
        <v>0</v>
      </c>
      <c r="BS459" s="159">
        <v>0</v>
      </c>
      <c r="BT459" s="159">
        <v>0</v>
      </c>
      <c r="BU459" s="160">
        <f t="shared" si="2707"/>
        <v>0</v>
      </c>
      <c r="BV459" s="159">
        <v>0</v>
      </c>
      <c r="BW459" s="159">
        <v>0</v>
      </c>
      <c r="BX459" s="160">
        <f t="shared" si="2708"/>
        <v>0</v>
      </c>
      <c r="BY459" s="159">
        <f t="shared" si="2730"/>
        <v>0</v>
      </c>
      <c r="BZ459" s="159">
        <f t="shared" si="2709"/>
        <v>0</v>
      </c>
      <c r="CA459" s="160">
        <f t="shared" si="2710"/>
        <v>0</v>
      </c>
      <c r="CB459" s="159">
        <v>0</v>
      </c>
      <c r="CC459" s="159">
        <v>0</v>
      </c>
      <c r="CD459" s="160">
        <f t="shared" si="2711"/>
        <v>0</v>
      </c>
      <c r="CE459" s="159">
        <v>0</v>
      </c>
      <c r="CF459" s="159">
        <v>0</v>
      </c>
      <c r="CG459" s="160">
        <f t="shared" si="2712"/>
        <v>0</v>
      </c>
      <c r="CH459" s="159">
        <f t="shared" si="2731"/>
        <v>0</v>
      </c>
      <c r="CI459" s="159">
        <f t="shared" si="2713"/>
        <v>0</v>
      </c>
      <c r="CJ459" s="160">
        <f t="shared" si="2714"/>
        <v>0</v>
      </c>
      <c r="CK459" s="159">
        <v>0</v>
      </c>
      <c r="CL459" s="159">
        <v>0</v>
      </c>
      <c r="CM459" s="160">
        <f t="shared" si="2715"/>
        <v>0</v>
      </c>
      <c r="CN459" s="159">
        <v>0</v>
      </c>
      <c r="CO459" s="159">
        <v>0</v>
      </c>
      <c r="CP459" s="160">
        <f t="shared" si="2716"/>
        <v>0</v>
      </c>
      <c r="CQ459" s="159">
        <f t="shared" si="2732"/>
        <v>0</v>
      </c>
      <c r="CR459" s="159">
        <f t="shared" si="2717"/>
        <v>0</v>
      </c>
      <c r="CS459" s="160">
        <f t="shared" si="2718"/>
        <v>0</v>
      </c>
      <c r="CT459" s="225"/>
      <c r="CU459" s="226">
        <f t="shared" si="2733"/>
        <v>0</v>
      </c>
      <c r="CV459" s="227">
        <f t="shared" si="2719"/>
        <v>0</v>
      </c>
      <c r="CW459" s="225"/>
      <c r="CX459" s="228"/>
      <c r="CY459" s="229"/>
    </row>
    <row r="460" spans="1:103" ht="15.75" customHeight="1" thickBot="1">
      <c r="A460" s="138"/>
      <c r="B460" s="162"/>
      <c r="C460" s="163"/>
      <c r="D460" s="164">
        <f t="shared" si="2673"/>
        <v>0</v>
      </c>
      <c r="E460" s="165">
        <f t="shared" si="2720"/>
        <v>0</v>
      </c>
      <c r="F460" s="166">
        <f t="shared" si="2721"/>
        <v>0</v>
      </c>
      <c r="G460" s="167"/>
      <c r="H460" s="165">
        <f t="shared" si="2734"/>
        <v>0</v>
      </c>
      <c r="I460" s="165">
        <f t="shared" si="2722"/>
        <v>0</v>
      </c>
      <c r="J460" s="166">
        <f t="shared" si="2735"/>
        <v>0</v>
      </c>
      <c r="K460" s="165">
        <f t="shared" si="2736"/>
        <v>0</v>
      </c>
      <c r="L460" s="820">
        <f t="shared" si="2737"/>
        <v>0</v>
      </c>
      <c r="M460" s="166">
        <f t="shared" si="2738"/>
        <v>0</v>
      </c>
      <c r="N460" s="164">
        <v>0</v>
      </c>
      <c r="O460" s="165">
        <v>0</v>
      </c>
      <c r="P460" s="166">
        <f t="shared" si="2678"/>
        <v>0</v>
      </c>
      <c r="Q460" s="788">
        <v>0</v>
      </c>
      <c r="R460" s="789">
        <v>0</v>
      </c>
      <c r="S460" s="166">
        <f t="shared" si="2679"/>
        <v>0</v>
      </c>
      <c r="T460" s="200">
        <f t="shared" si="2739"/>
        <v>0</v>
      </c>
      <c r="U460" s="200">
        <f t="shared" si="2740"/>
        <v>0</v>
      </c>
      <c r="V460" s="201">
        <f t="shared" si="2682"/>
        <v>0</v>
      </c>
      <c r="W460" s="593">
        <f t="shared" si="2452"/>
        <v>0</v>
      </c>
      <c r="X460" s="593">
        <f t="shared" si="2453"/>
        <v>0</v>
      </c>
      <c r="Y460" s="593">
        <f t="shared" si="2454"/>
        <v>0</v>
      </c>
      <c r="Z460" s="164">
        <v>0</v>
      </c>
      <c r="AA460" s="165">
        <v>0</v>
      </c>
      <c r="AB460" s="166">
        <f t="shared" si="2683"/>
        <v>0</v>
      </c>
      <c r="AC460" s="198">
        <v>0</v>
      </c>
      <c r="AD460" s="199">
        <v>0</v>
      </c>
      <c r="AE460" s="166">
        <f t="shared" si="2686"/>
        <v>0</v>
      </c>
      <c r="AF460" s="200">
        <f t="shared" si="2723"/>
        <v>0</v>
      </c>
      <c r="AG460" s="200">
        <f t="shared" si="2687"/>
        <v>0</v>
      </c>
      <c r="AH460" s="201">
        <f t="shared" si="2688"/>
        <v>0</v>
      </c>
      <c r="AI460" s="164">
        <v>0</v>
      </c>
      <c r="AJ460" s="165">
        <v>0</v>
      </c>
      <c r="AK460" s="166">
        <f t="shared" si="2689"/>
        <v>0</v>
      </c>
      <c r="AL460" s="198">
        <v>0</v>
      </c>
      <c r="AM460" s="199">
        <v>0</v>
      </c>
      <c r="AN460" s="166">
        <f t="shared" si="2692"/>
        <v>0</v>
      </c>
      <c r="AO460" s="200">
        <f t="shared" si="2724"/>
        <v>0</v>
      </c>
      <c r="AP460" s="200">
        <f t="shared" si="2693"/>
        <v>0</v>
      </c>
      <c r="AQ460" s="201">
        <f t="shared" si="2694"/>
        <v>0</v>
      </c>
      <c r="AR460" s="164">
        <v>0</v>
      </c>
      <c r="AS460" s="165">
        <v>0</v>
      </c>
      <c r="AT460" s="166">
        <f t="shared" si="2695"/>
        <v>0</v>
      </c>
      <c r="AU460" s="198">
        <v>0</v>
      </c>
      <c r="AV460" s="199">
        <v>0</v>
      </c>
      <c r="AW460" s="166">
        <f t="shared" si="2698"/>
        <v>0</v>
      </c>
      <c r="AX460" s="200">
        <f t="shared" si="2725"/>
        <v>0</v>
      </c>
      <c r="AY460" s="200">
        <f t="shared" si="2699"/>
        <v>0</v>
      </c>
      <c r="AZ460" s="201">
        <f t="shared" si="2700"/>
        <v>0</v>
      </c>
      <c r="BA460" s="164">
        <v>0</v>
      </c>
      <c r="BB460" s="165">
        <v>0</v>
      </c>
      <c r="BC460" s="166">
        <f t="shared" si="2701"/>
        <v>0</v>
      </c>
      <c r="BD460" s="198">
        <v>0</v>
      </c>
      <c r="BE460" s="199">
        <v>0</v>
      </c>
      <c r="BF460" s="166">
        <f t="shared" si="2741"/>
        <v>0</v>
      </c>
      <c r="BG460" s="200">
        <f t="shared" si="2726"/>
        <v>0</v>
      </c>
      <c r="BH460" s="200">
        <f t="shared" si="2727"/>
        <v>0</v>
      </c>
      <c r="BI460" s="201">
        <f t="shared" si="2703"/>
        <v>0</v>
      </c>
      <c r="BJ460" s="164">
        <v>0</v>
      </c>
      <c r="BK460" s="165">
        <v>0</v>
      </c>
      <c r="BL460" s="166">
        <f t="shared" si="2704"/>
        <v>0</v>
      </c>
      <c r="BM460" s="198">
        <v>0</v>
      </c>
      <c r="BN460" s="199">
        <v>0</v>
      </c>
      <c r="BO460" s="166">
        <f t="shared" si="2705"/>
        <v>0</v>
      </c>
      <c r="BP460" s="200">
        <f t="shared" si="2728"/>
        <v>0</v>
      </c>
      <c r="BQ460" s="200">
        <f t="shared" si="2729"/>
        <v>0</v>
      </c>
      <c r="BR460" s="201">
        <f t="shared" si="2706"/>
        <v>0</v>
      </c>
      <c r="BS460" s="164">
        <v>0</v>
      </c>
      <c r="BT460" s="165">
        <v>0</v>
      </c>
      <c r="BU460" s="166">
        <f t="shared" si="2707"/>
        <v>0</v>
      </c>
      <c r="BV460" s="198">
        <v>0</v>
      </c>
      <c r="BW460" s="199">
        <v>0</v>
      </c>
      <c r="BX460" s="166">
        <f t="shared" si="2708"/>
        <v>0</v>
      </c>
      <c r="BY460" s="200">
        <f t="shared" si="2730"/>
        <v>0</v>
      </c>
      <c r="BZ460" s="200">
        <f t="shared" si="2709"/>
        <v>0</v>
      </c>
      <c r="CA460" s="201">
        <f t="shared" si="2710"/>
        <v>0</v>
      </c>
      <c r="CB460" s="164">
        <v>0</v>
      </c>
      <c r="CC460" s="165">
        <v>0</v>
      </c>
      <c r="CD460" s="166">
        <f t="shared" si="2711"/>
        <v>0</v>
      </c>
      <c r="CE460" s="198">
        <v>0</v>
      </c>
      <c r="CF460" s="199">
        <v>0</v>
      </c>
      <c r="CG460" s="166">
        <f t="shared" si="2712"/>
        <v>0</v>
      </c>
      <c r="CH460" s="200">
        <f t="shared" si="2731"/>
        <v>0</v>
      </c>
      <c r="CI460" s="200">
        <f t="shared" si="2713"/>
        <v>0</v>
      </c>
      <c r="CJ460" s="201">
        <f t="shared" si="2714"/>
        <v>0</v>
      </c>
      <c r="CK460" s="164">
        <v>0</v>
      </c>
      <c r="CL460" s="165">
        <v>0</v>
      </c>
      <c r="CM460" s="166">
        <f t="shared" si="2715"/>
        <v>0</v>
      </c>
      <c r="CN460" s="198">
        <v>0</v>
      </c>
      <c r="CO460" s="199">
        <v>0</v>
      </c>
      <c r="CP460" s="166">
        <f t="shared" si="2716"/>
        <v>0</v>
      </c>
      <c r="CQ460" s="200">
        <f t="shared" si="2732"/>
        <v>0</v>
      </c>
      <c r="CR460" s="200">
        <f t="shared" si="2717"/>
        <v>0</v>
      </c>
      <c r="CS460" s="201">
        <f t="shared" si="2718"/>
        <v>0</v>
      </c>
      <c r="CT460" s="211"/>
      <c r="CU460" s="233">
        <f t="shared" si="2733"/>
        <v>0</v>
      </c>
      <c r="CV460" s="234">
        <f t="shared" si="2719"/>
        <v>0</v>
      </c>
      <c r="CW460" s="232"/>
      <c r="CX460" s="235"/>
      <c r="CY460" s="236"/>
    </row>
    <row r="461" spans="1:103" ht="15.75" customHeight="1">
      <c r="A461" s="139"/>
      <c r="B461" s="168"/>
      <c r="C461" s="138"/>
      <c r="D461" s="191"/>
      <c r="E461" s="191"/>
      <c r="F461" s="192"/>
      <c r="G461" s="168"/>
      <c r="H461" s="212"/>
      <c r="I461" s="212"/>
      <c r="J461" s="237"/>
      <c r="K461" s="191"/>
      <c r="L461" s="792"/>
      <c r="M461" s="192"/>
      <c r="N461" s="191"/>
      <c r="O461" s="191"/>
      <c r="P461" s="192"/>
      <c r="Q461" s="792"/>
      <c r="R461" s="792"/>
      <c r="S461" s="192"/>
      <c r="T461" s="206"/>
      <c r="U461" s="206"/>
      <c r="V461" s="207"/>
      <c r="W461" s="593">
        <f t="shared" si="2452"/>
        <v>0</v>
      </c>
      <c r="X461" s="593">
        <f t="shared" si="2453"/>
        <v>0</v>
      </c>
      <c r="Y461" s="593">
        <f t="shared" si="2454"/>
        <v>0</v>
      </c>
      <c r="Z461" s="191"/>
      <c r="AA461" s="191"/>
      <c r="AB461" s="192"/>
      <c r="AC461" s="191"/>
      <c r="AD461" s="191"/>
      <c r="AE461" s="192"/>
      <c r="AF461" s="206"/>
      <c r="AG461" s="206"/>
      <c r="AH461" s="207"/>
      <c r="AI461" s="191"/>
      <c r="AJ461" s="191"/>
      <c r="AK461" s="192"/>
      <c r="AL461" s="191"/>
      <c r="AM461" s="191"/>
      <c r="AN461" s="192"/>
      <c r="AO461" s="206"/>
      <c r="AP461" s="206"/>
      <c r="AQ461" s="207"/>
      <c r="AR461" s="191"/>
      <c r="AS461" s="191"/>
      <c r="AT461" s="192"/>
      <c r="AU461" s="191"/>
      <c r="AV461" s="191"/>
      <c r="AW461" s="192"/>
      <c r="AX461" s="206"/>
      <c r="AY461" s="206"/>
      <c r="AZ461" s="207"/>
      <c r="BA461" s="191"/>
      <c r="BB461" s="191"/>
      <c r="BC461" s="192"/>
      <c r="BD461" s="191"/>
      <c r="BE461" s="191"/>
      <c r="BF461" s="192"/>
      <c r="BG461" s="206"/>
      <c r="BH461" s="206"/>
      <c r="BI461" s="207"/>
      <c r="BJ461" s="191"/>
      <c r="BK461" s="191"/>
      <c r="BL461" s="192"/>
      <c r="BM461" s="191"/>
      <c r="BN461" s="191"/>
      <c r="BO461" s="192"/>
      <c r="BP461" s="206"/>
      <c r="BQ461" s="206"/>
      <c r="BR461" s="207"/>
      <c r="BS461" s="191"/>
      <c r="BT461" s="191"/>
      <c r="BU461" s="192"/>
      <c r="BV461" s="191"/>
      <c r="BW461" s="191"/>
      <c r="BX461" s="192"/>
      <c r="BY461" s="206"/>
      <c r="BZ461" s="206"/>
      <c r="CA461" s="207"/>
      <c r="CB461" s="191"/>
      <c r="CC461" s="191"/>
      <c r="CD461" s="192"/>
      <c r="CE461" s="191"/>
      <c r="CF461" s="191"/>
      <c r="CG461" s="192"/>
      <c r="CH461" s="206"/>
      <c r="CI461" s="206"/>
      <c r="CJ461" s="207"/>
      <c r="CK461" s="191"/>
      <c r="CL461" s="191"/>
      <c r="CM461" s="192"/>
      <c r="CN461" s="191"/>
      <c r="CO461" s="191"/>
      <c r="CP461" s="192"/>
      <c r="CQ461" s="206"/>
      <c r="CR461" s="206"/>
      <c r="CS461" s="207"/>
      <c r="CT461" s="232"/>
      <c r="CU461" s="191"/>
      <c r="CV461" s="191"/>
      <c r="CW461" s="232"/>
      <c r="CX461" s="248"/>
      <c r="CY461" s="248"/>
    </row>
    <row r="462" spans="1:103" ht="15.75" customHeight="1" thickBot="1">
      <c r="A462" s="139"/>
      <c r="B462" s="186"/>
      <c r="C462" s="187"/>
      <c r="D462" s="183"/>
      <c r="E462" s="183"/>
      <c r="F462" s="183"/>
      <c r="G462" s="184"/>
      <c r="H462" s="183"/>
      <c r="I462" s="183"/>
      <c r="J462" s="183"/>
      <c r="K462" s="183"/>
      <c r="L462" s="791"/>
      <c r="M462" s="183"/>
      <c r="N462" s="183"/>
      <c r="O462" s="183"/>
      <c r="P462" s="183"/>
      <c r="Q462" s="791"/>
      <c r="R462" s="791"/>
      <c r="S462" s="183"/>
      <c r="T462" s="203"/>
      <c r="U462" s="203"/>
      <c r="V462" s="187"/>
      <c r="W462" s="593">
        <f t="shared" si="2452"/>
        <v>0</v>
      </c>
      <c r="X462" s="593">
        <f t="shared" si="2453"/>
        <v>0</v>
      </c>
      <c r="Y462" s="593">
        <f t="shared" si="2454"/>
        <v>0</v>
      </c>
      <c r="Z462" s="183"/>
      <c r="AA462" s="183"/>
      <c r="AB462" s="183"/>
      <c r="AC462" s="183"/>
      <c r="AD462" s="183"/>
      <c r="AE462" s="183"/>
      <c r="AF462" s="203"/>
      <c r="AG462" s="203"/>
      <c r="AH462" s="187"/>
      <c r="AI462" s="183"/>
      <c r="AJ462" s="183"/>
      <c r="AK462" s="183"/>
      <c r="AL462" s="183"/>
      <c r="AM462" s="183"/>
      <c r="AN462" s="183"/>
      <c r="AO462" s="203"/>
      <c r="AP462" s="203"/>
      <c r="AQ462" s="187"/>
      <c r="AR462" s="183"/>
      <c r="AS462" s="183"/>
      <c r="AT462" s="183"/>
      <c r="AU462" s="183"/>
      <c r="AV462" s="183"/>
      <c r="AW462" s="183"/>
      <c r="AX462" s="203"/>
      <c r="AY462" s="203"/>
      <c r="AZ462" s="187"/>
      <c r="BA462" s="183"/>
      <c r="BB462" s="183"/>
      <c r="BC462" s="183"/>
      <c r="BD462" s="183"/>
      <c r="BE462" s="183"/>
      <c r="BF462" s="183"/>
      <c r="BG462" s="203"/>
      <c r="BH462" s="203"/>
      <c r="BI462" s="187"/>
      <c r="BJ462" s="183"/>
      <c r="BK462" s="183"/>
      <c r="BL462" s="183"/>
      <c r="BM462" s="183"/>
      <c r="BN462" s="183"/>
      <c r="BO462" s="183"/>
      <c r="BP462" s="203"/>
      <c r="BQ462" s="203"/>
      <c r="BR462" s="187"/>
      <c r="BS462" s="183"/>
      <c r="BT462" s="183"/>
      <c r="BU462" s="183"/>
      <c r="BV462" s="183"/>
      <c r="BW462" s="183"/>
      <c r="BX462" s="183"/>
      <c r="BY462" s="203"/>
      <c r="BZ462" s="203"/>
      <c r="CA462" s="187"/>
      <c r="CB462" s="183"/>
      <c r="CC462" s="183"/>
      <c r="CD462" s="183"/>
      <c r="CE462" s="183"/>
      <c r="CF462" s="183"/>
      <c r="CG462" s="183"/>
      <c r="CH462" s="203"/>
      <c r="CI462" s="203"/>
      <c r="CJ462" s="187"/>
      <c r="CK462" s="183"/>
      <c r="CL462" s="183"/>
      <c r="CM462" s="183"/>
      <c r="CN462" s="183"/>
      <c r="CO462" s="183"/>
      <c r="CP462" s="183"/>
      <c r="CQ462" s="203"/>
      <c r="CR462" s="203"/>
      <c r="CS462" s="187"/>
      <c r="CT462" s="139"/>
      <c r="CU462" s="183"/>
      <c r="CV462" s="187"/>
      <c r="CW462" s="139"/>
      <c r="CX462" s="242"/>
      <c r="CY462" s="242"/>
    </row>
    <row r="463" spans="1:103" ht="15.75" customHeight="1">
      <c r="A463" s="138"/>
      <c r="B463" s="1065" t="s">
        <v>273</v>
      </c>
      <c r="C463" s="1062" t="s">
        <v>274</v>
      </c>
      <c r="D463" s="1009" t="str">
        <f>AFEstatPref</f>
        <v>Historical</v>
      </c>
      <c r="E463" s="1010"/>
      <c r="F463" s="1011"/>
      <c r="G463" s="1041" t="str">
        <f>AFEstatSlc</f>
        <v>Proposed Original</v>
      </c>
      <c r="H463" s="1015"/>
      <c r="I463" s="1015"/>
      <c r="J463" s="1042"/>
      <c r="K463" s="1020" t="s">
        <v>275</v>
      </c>
      <c r="L463" s="1020"/>
      <c r="M463" s="1039"/>
      <c r="N463" s="1009" t="str">
        <f>AFEstatPref</f>
        <v>Historical</v>
      </c>
      <c r="O463" s="1010"/>
      <c r="P463" s="1011"/>
      <c r="Q463" s="1015" t="str">
        <f>AFEstatSlc</f>
        <v>Proposed Original</v>
      </c>
      <c r="R463" s="1015"/>
      <c r="S463" s="1016"/>
      <c r="T463" s="1019" t="s">
        <v>275</v>
      </c>
      <c r="U463" s="1020"/>
      <c r="V463" s="1021"/>
      <c r="W463" s="593">
        <f t="shared" si="2452"/>
        <v>0</v>
      </c>
      <c r="X463" s="593">
        <f t="shared" si="2453"/>
        <v>0</v>
      </c>
      <c r="Y463" s="593">
        <f t="shared" si="2454"/>
        <v>0</v>
      </c>
      <c r="Z463" s="1009" t="str">
        <f>AFEstatPref</f>
        <v>Historical</v>
      </c>
      <c r="AA463" s="1010"/>
      <c r="AB463" s="1011"/>
      <c r="AC463" s="1015" t="str">
        <f>AFEstatSlc</f>
        <v>Proposed Original</v>
      </c>
      <c r="AD463" s="1015"/>
      <c r="AE463" s="1016"/>
      <c r="AF463" s="1019" t="s">
        <v>275</v>
      </c>
      <c r="AG463" s="1020"/>
      <c r="AH463" s="1021"/>
      <c r="AI463" s="1009" t="str">
        <f>AFEstatPref</f>
        <v>Historical</v>
      </c>
      <c r="AJ463" s="1010"/>
      <c r="AK463" s="1011"/>
      <c r="AL463" s="1015" t="str">
        <f>AFEstatSlc</f>
        <v>Proposed Original</v>
      </c>
      <c r="AM463" s="1015"/>
      <c r="AN463" s="1016"/>
      <c r="AO463" s="1019" t="s">
        <v>275</v>
      </c>
      <c r="AP463" s="1020"/>
      <c r="AQ463" s="1021"/>
      <c r="AR463" s="1009" t="str">
        <f>AFEstatPref</f>
        <v>Historical</v>
      </c>
      <c r="AS463" s="1010"/>
      <c r="AT463" s="1011"/>
      <c r="AU463" s="1015" t="str">
        <f>AFEstatSlc</f>
        <v>Proposed Original</v>
      </c>
      <c r="AV463" s="1015"/>
      <c r="AW463" s="1016"/>
      <c r="AX463" s="1019" t="s">
        <v>275</v>
      </c>
      <c r="AY463" s="1020"/>
      <c r="AZ463" s="1021"/>
      <c r="BA463" s="1009" t="str">
        <f>AFEstatPref</f>
        <v>Historical</v>
      </c>
      <c r="BB463" s="1010"/>
      <c r="BC463" s="1011"/>
      <c r="BD463" s="1015" t="str">
        <f>AFEstatSlc</f>
        <v>Proposed Original</v>
      </c>
      <c r="BE463" s="1015"/>
      <c r="BF463" s="1016"/>
      <c r="BG463" s="1019" t="s">
        <v>275</v>
      </c>
      <c r="BH463" s="1020"/>
      <c r="BI463" s="1021"/>
      <c r="BJ463" s="1009" t="str">
        <f>AFEstatPref</f>
        <v>Historical</v>
      </c>
      <c r="BK463" s="1010"/>
      <c r="BL463" s="1011"/>
      <c r="BM463" s="1015" t="str">
        <f>AFEstatSlc</f>
        <v>Proposed Original</v>
      </c>
      <c r="BN463" s="1015"/>
      <c r="BO463" s="1016"/>
      <c r="BP463" s="1019" t="s">
        <v>275</v>
      </c>
      <c r="BQ463" s="1020"/>
      <c r="BR463" s="1021"/>
      <c r="BS463" s="1009" t="str">
        <f>AFEstatPref</f>
        <v>Historical</v>
      </c>
      <c r="BT463" s="1010"/>
      <c r="BU463" s="1011"/>
      <c r="BV463" s="1015" t="str">
        <f>AFEstatSlc</f>
        <v>Proposed Original</v>
      </c>
      <c r="BW463" s="1015"/>
      <c r="BX463" s="1016"/>
      <c r="BY463" s="1019" t="s">
        <v>275</v>
      </c>
      <c r="BZ463" s="1020"/>
      <c r="CA463" s="1021"/>
      <c r="CB463" s="1009" t="str">
        <f>AFEstatPref</f>
        <v>Historical</v>
      </c>
      <c r="CC463" s="1010"/>
      <c r="CD463" s="1011"/>
      <c r="CE463" s="1015" t="str">
        <f>AFEstatSlc</f>
        <v>Proposed Original</v>
      </c>
      <c r="CF463" s="1015"/>
      <c r="CG463" s="1016"/>
      <c r="CH463" s="1019" t="s">
        <v>275</v>
      </c>
      <c r="CI463" s="1020"/>
      <c r="CJ463" s="1021"/>
      <c r="CK463" s="1009" t="str">
        <f>AFEstatPref</f>
        <v>Historical</v>
      </c>
      <c r="CL463" s="1010"/>
      <c r="CM463" s="1011"/>
      <c r="CN463" s="1015" t="str">
        <f>AFEstatSlc</f>
        <v>Proposed Original</v>
      </c>
      <c r="CO463" s="1015"/>
      <c r="CP463" s="1016"/>
      <c r="CQ463" s="1019" t="s">
        <v>275</v>
      </c>
      <c r="CR463" s="1020"/>
      <c r="CS463" s="1021"/>
      <c r="CT463" s="214"/>
      <c r="CU463" s="1051" t="s">
        <v>276</v>
      </c>
      <c r="CV463" s="1052"/>
      <c r="CW463" s="214"/>
      <c r="CX463" s="1058" t="s">
        <v>277</v>
      </c>
      <c r="CY463" s="1055" t="s">
        <v>278</v>
      </c>
    </row>
    <row r="464" spans="1:103" ht="15.75" customHeight="1" thickBot="1">
      <c r="A464" s="139"/>
      <c r="B464" s="1059"/>
      <c r="C464" s="1063"/>
      <c r="D464" s="1012"/>
      <c r="E464" s="1013"/>
      <c r="F464" s="1014"/>
      <c r="G464" s="1043"/>
      <c r="H464" s="1017"/>
      <c r="I464" s="1017"/>
      <c r="J464" s="1044"/>
      <c r="K464" s="1023"/>
      <c r="L464" s="1023"/>
      <c r="M464" s="1040"/>
      <c r="N464" s="1012"/>
      <c r="O464" s="1013"/>
      <c r="P464" s="1014"/>
      <c r="Q464" s="1017"/>
      <c r="R464" s="1017"/>
      <c r="S464" s="1018"/>
      <c r="T464" s="1022"/>
      <c r="U464" s="1023"/>
      <c r="V464" s="1024"/>
      <c r="W464" s="593">
        <f t="shared" si="2452"/>
        <v>0</v>
      </c>
      <c r="X464" s="593">
        <f t="shared" si="2453"/>
        <v>0</v>
      </c>
      <c r="Y464" s="593">
        <f t="shared" si="2454"/>
        <v>0</v>
      </c>
      <c r="Z464" s="1012"/>
      <c r="AA464" s="1013"/>
      <c r="AB464" s="1014"/>
      <c r="AC464" s="1017"/>
      <c r="AD464" s="1017"/>
      <c r="AE464" s="1018"/>
      <c r="AF464" s="1022"/>
      <c r="AG464" s="1023"/>
      <c r="AH464" s="1024"/>
      <c r="AI464" s="1012"/>
      <c r="AJ464" s="1013"/>
      <c r="AK464" s="1014"/>
      <c r="AL464" s="1017"/>
      <c r="AM464" s="1017"/>
      <c r="AN464" s="1018"/>
      <c r="AO464" s="1022"/>
      <c r="AP464" s="1023"/>
      <c r="AQ464" s="1024"/>
      <c r="AR464" s="1012"/>
      <c r="AS464" s="1013"/>
      <c r="AT464" s="1014"/>
      <c r="AU464" s="1017"/>
      <c r="AV464" s="1017"/>
      <c r="AW464" s="1018"/>
      <c r="AX464" s="1022"/>
      <c r="AY464" s="1023"/>
      <c r="AZ464" s="1024"/>
      <c r="BA464" s="1012"/>
      <c r="BB464" s="1013"/>
      <c r="BC464" s="1014"/>
      <c r="BD464" s="1017"/>
      <c r="BE464" s="1017"/>
      <c r="BF464" s="1018"/>
      <c r="BG464" s="1022"/>
      <c r="BH464" s="1023"/>
      <c r="BI464" s="1024"/>
      <c r="BJ464" s="1012"/>
      <c r="BK464" s="1013"/>
      <c r="BL464" s="1014"/>
      <c r="BM464" s="1017"/>
      <c r="BN464" s="1017"/>
      <c r="BO464" s="1018"/>
      <c r="BP464" s="1022"/>
      <c r="BQ464" s="1023"/>
      <c r="BR464" s="1024"/>
      <c r="BS464" s="1012"/>
      <c r="BT464" s="1013"/>
      <c r="BU464" s="1014"/>
      <c r="BV464" s="1017"/>
      <c r="BW464" s="1017"/>
      <c r="BX464" s="1018"/>
      <c r="BY464" s="1022"/>
      <c r="BZ464" s="1023"/>
      <c r="CA464" s="1024"/>
      <c r="CB464" s="1012"/>
      <c r="CC464" s="1013"/>
      <c r="CD464" s="1014"/>
      <c r="CE464" s="1017"/>
      <c r="CF464" s="1017"/>
      <c r="CG464" s="1018"/>
      <c r="CH464" s="1022"/>
      <c r="CI464" s="1023"/>
      <c r="CJ464" s="1024"/>
      <c r="CK464" s="1012"/>
      <c r="CL464" s="1013"/>
      <c r="CM464" s="1014"/>
      <c r="CN464" s="1017"/>
      <c r="CO464" s="1017"/>
      <c r="CP464" s="1018"/>
      <c r="CQ464" s="1022"/>
      <c r="CR464" s="1023"/>
      <c r="CS464" s="1024"/>
      <c r="CT464" s="139"/>
      <c r="CU464" s="215" t="s">
        <v>279</v>
      </c>
      <c r="CV464" s="216" t="s">
        <v>280</v>
      </c>
      <c r="CW464" s="139"/>
      <c r="CX464" s="1059"/>
      <c r="CY464" s="1056"/>
    </row>
    <row r="465" spans="1:103" ht="15.75" customHeight="1">
      <c r="A465" s="139"/>
      <c r="B465" s="252">
        <v>44</v>
      </c>
      <c r="C465" s="253" t="s">
        <v>324</v>
      </c>
      <c r="D465" s="278"/>
      <c r="E465" s="278"/>
      <c r="F465" s="279">
        <f>+F466+F498+F512+F524+F538+F552+F564+F576+F590+F604</f>
        <v>0</v>
      </c>
      <c r="G465" s="280"/>
      <c r="H465" s="278"/>
      <c r="I465" s="278"/>
      <c r="J465" s="279">
        <f>+J466+J498+J512+J524+J538+J552+J564+J576+J590+J604</f>
        <v>415165.82321886159</v>
      </c>
      <c r="K465" s="278"/>
      <c r="L465" s="796"/>
      <c r="M465" s="279">
        <f>+M466+M498+M512+M524+M538+M552+M564+M576+M590+M604</f>
        <v>379605.67678321956</v>
      </c>
      <c r="N465" s="278"/>
      <c r="O465" s="278"/>
      <c r="P465" s="279">
        <f>+P466+P498+P512+P524+P538+P552+P564+P576+P590+P604</f>
        <v>0</v>
      </c>
      <c r="Q465" s="795"/>
      <c r="R465" s="796"/>
      <c r="S465" s="279">
        <f>+S466+S498+S512+S524+S538+S552+S564+S576+S590+S604</f>
        <v>68275.400081228203</v>
      </c>
      <c r="T465" s="278"/>
      <c r="U465" s="278"/>
      <c r="V465" s="279">
        <f>+V466+V498+V512+V524+V538+V552+V564+V576+V590+V604</f>
        <v>62361.563990034934</v>
      </c>
      <c r="W465" s="593">
        <f t="shared" si="2452"/>
        <v>0</v>
      </c>
      <c r="X465" s="593">
        <f t="shared" si="2453"/>
        <v>0</v>
      </c>
      <c r="Y465" s="593">
        <f t="shared" si="2454"/>
        <v>-5913.8360911932687</v>
      </c>
      <c r="Z465" s="278"/>
      <c r="AA465" s="278"/>
      <c r="AB465" s="279">
        <f>+AB466+AB498+AB512+AB524+AB538+AB552+AB564+AB576+AB590+AB604</f>
        <v>0</v>
      </c>
      <c r="AC465" s="281"/>
      <c r="AD465" s="278"/>
      <c r="AE465" s="279">
        <f>+AE466+AE498+AE512+AE524+AE538+AE552+AE564+AE576+AE590+AE604</f>
        <v>68275.400081228203</v>
      </c>
      <c r="AF465" s="278"/>
      <c r="AG465" s="278"/>
      <c r="AH465" s="279">
        <f>+AH466+AH498+AH512+AH524+AH538+AH552+AH564+AH576+AH590+AH604</f>
        <v>62361.563990034934</v>
      </c>
      <c r="AI465" s="278"/>
      <c r="AJ465" s="278"/>
      <c r="AK465" s="279">
        <f>+AK466+AK498+AK512+AK524+AK538+AK552+AK564+AK576+AK590+AK604</f>
        <v>0</v>
      </c>
      <c r="AL465" s="281"/>
      <c r="AM465" s="278"/>
      <c r="AN465" s="279">
        <f>+AN466+AN498+AN512+AN524+AN538+AN552+AN564+AN576+AN590+AN604</f>
        <v>68275.400081228203</v>
      </c>
      <c r="AO465" s="278"/>
      <c r="AP465" s="278"/>
      <c r="AQ465" s="279">
        <f>+AQ466+AQ498+AQ512+AQ524+AQ538+AQ552+AQ564+AQ576+AQ590+AQ604</f>
        <v>62361.563990034934</v>
      </c>
      <c r="AR465" s="278"/>
      <c r="AS465" s="278"/>
      <c r="AT465" s="279">
        <f>+AT466+AT498+AT512+AT524+AT538+AT552+AT564+AT576+AT590+AT604</f>
        <v>0</v>
      </c>
      <c r="AU465" s="281"/>
      <c r="AV465" s="278"/>
      <c r="AW465" s="279">
        <f>+AW466+AW498+AW512+AW524+AW538+AW552+AW564+AW576+AW590+AW604</f>
        <v>68275.400081228203</v>
      </c>
      <c r="AX465" s="278"/>
      <c r="AY465" s="278"/>
      <c r="AZ465" s="279">
        <f>+AZ466+AZ498+AZ512+AZ524+AZ538+AZ552+AZ564+AZ576+AZ590+AZ604</f>
        <v>62361.563990034934</v>
      </c>
      <c r="BA465" s="278"/>
      <c r="BB465" s="278"/>
      <c r="BC465" s="279">
        <f>+BC466+BC498+BC512+BC524+BC538+BC552+BC564+BC576+BC590+BC604</f>
        <v>0</v>
      </c>
      <c r="BD465" s="281"/>
      <c r="BE465" s="278"/>
      <c r="BF465" s="279">
        <f>+BF466+BF498+BF512+BF524+BF538+BF552+BF564+BF576+BF590+BF604</f>
        <v>71032.111446974377</v>
      </c>
      <c r="BG465" s="278"/>
      <c r="BH465" s="278"/>
      <c r="BI465" s="279">
        <f>+BI466+BI498+BI512+BI524+BI538+BI552+BI564+BI576+BI590+BI604</f>
        <v>65079.710411539898</v>
      </c>
      <c r="BJ465" s="278"/>
      <c r="BK465" s="278"/>
      <c r="BL465" s="279">
        <f>+BL466+BL498+BL512+BL524+BL538+BL552+BL564+BL576+BL590+BL604</f>
        <v>0</v>
      </c>
      <c r="BM465" s="281"/>
      <c r="BN465" s="278"/>
      <c r="BO465" s="279">
        <f>+BO466+BO498+BO512+BO524+BO538+BO552+BO564+BO576+BO590+BO604</f>
        <v>71032.111446974377</v>
      </c>
      <c r="BP465" s="278"/>
      <c r="BQ465" s="278"/>
      <c r="BR465" s="279">
        <f>+BR466+BR498+BR512+BR524+BR538+BR552+BR564+BR576+BR590+BR604</f>
        <v>65079.710411539898</v>
      </c>
      <c r="BS465" s="278"/>
      <c r="BT465" s="278"/>
      <c r="BU465" s="279">
        <f>+BU466+BU498+BU512+BU524+BU538+BU552+BU564+BU576+BU590+BU604</f>
        <v>0</v>
      </c>
      <c r="BV465" s="281"/>
      <c r="BW465" s="278"/>
      <c r="BX465" s="279">
        <f>+BX466+BX498+BX512+BX524+BX538+BX552+BX564+BX576+BX590+BX604</f>
        <v>0</v>
      </c>
      <c r="BY465" s="278"/>
      <c r="BZ465" s="278"/>
      <c r="CA465" s="279">
        <f>+CA466+CA498+CA512+CA524+CA538+CA552+CA564+CA576+CA590+CA604</f>
        <v>0</v>
      </c>
      <c r="CB465" s="278"/>
      <c r="CC465" s="278"/>
      <c r="CD465" s="279">
        <f>+CD466+CD498+CD512+CD524+CD538+CD552+CD564+CD576+CD590+CD604</f>
        <v>0</v>
      </c>
      <c r="CE465" s="281"/>
      <c r="CF465" s="278"/>
      <c r="CG465" s="279">
        <f>+CG466+CG498+CG512+CG524+CG538+CG552+CG564+CG576+CG590+CG604</f>
        <v>0</v>
      </c>
      <c r="CH465" s="278"/>
      <c r="CI465" s="278"/>
      <c r="CJ465" s="279">
        <f>+CJ466+CJ498+CJ512+CJ524+CJ538+CJ552+CJ564+CJ576+CJ590+CJ604</f>
        <v>0</v>
      </c>
      <c r="CK465" s="278"/>
      <c r="CL465" s="278"/>
      <c r="CM465" s="279">
        <f>+CM466+CM498+CM512+CM524+CM538+CM552+CM564+CM576+CM590+CM604</f>
        <v>0</v>
      </c>
      <c r="CN465" s="281"/>
      <c r="CO465" s="278"/>
      <c r="CP465" s="279">
        <f>+CP466+CP498+CP512+CP524+CP538+CP552+CP564+CP576+CP590+CP604</f>
        <v>0</v>
      </c>
      <c r="CQ465" s="278"/>
      <c r="CR465" s="278"/>
      <c r="CS465" s="279">
        <f>+CS466+CS498+CS512+CS524+CS538+CS552+CS564+CS576+CS590+CS604</f>
        <v>0</v>
      </c>
      <c r="CT465" s="139"/>
      <c r="CU465" s="284"/>
      <c r="CV465" s="285"/>
      <c r="CW465" s="139"/>
      <c r="CX465" s="170"/>
      <c r="CY465" s="263"/>
    </row>
    <row r="466" spans="1:103" ht="15.75" customHeight="1">
      <c r="A466" s="138"/>
      <c r="B466" s="149">
        <v>45</v>
      </c>
      <c r="C466" s="150" t="s">
        <v>325</v>
      </c>
      <c r="D466" s="151" t="s">
        <v>283</v>
      </c>
      <c r="E466" s="152" t="s">
        <v>284</v>
      </c>
      <c r="F466" s="153">
        <f>SUM(F467:F494)</f>
        <v>0</v>
      </c>
      <c r="G466" s="154" t="s">
        <v>285</v>
      </c>
      <c r="H466" s="152" t="s">
        <v>283</v>
      </c>
      <c r="I466" s="152" t="s">
        <v>284</v>
      </c>
      <c r="J466" s="153">
        <f>SUM(J467:J494)</f>
        <v>122476.92899143623</v>
      </c>
      <c r="K466" s="151" t="s">
        <v>283</v>
      </c>
      <c r="L466" s="787" t="s">
        <v>284</v>
      </c>
      <c r="M466" s="153">
        <f>SUM(M467:M494)</f>
        <v>120408.06194766198</v>
      </c>
      <c r="N466" s="151" t="s">
        <v>283</v>
      </c>
      <c r="O466" s="152" t="s">
        <v>284</v>
      </c>
      <c r="P466" s="153">
        <f>SUM(P467:P494)</f>
        <v>0</v>
      </c>
      <c r="Q466" s="787" t="s">
        <v>283</v>
      </c>
      <c r="R466" s="787" t="s">
        <v>284</v>
      </c>
      <c r="S466" s="153">
        <f>SUM(S467:S494)</f>
        <v>19699.692025309552</v>
      </c>
      <c r="T466" s="204" t="s">
        <v>283</v>
      </c>
      <c r="U466" s="205" t="s">
        <v>284</v>
      </c>
      <c r="V466" s="153">
        <f>SUM(V467:V494)</f>
        <v>19366.926957314459</v>
      </c>
      <c r="W466" s="593">
        <f t="shared" si="2452"/>
        <v>0</v>
      </c>
      <c r="X466" s="593">
        <f t="shared" si="2453"/>
        <v>0</v>
      </c>
      <c r="Y466" s="593">
        <f t="shared" si="2454"/>
        <v>-332.76506799509298</v>
      </c>
      <c r="Z466" s="151" t="s">
        <v>283</v>
      </c>
      <c r="AA466" s="152" t="s">
        <v>284</v>
      </c>
      <c r="AB466" s="153">
        <f>SUM(AB467:AB494)</f>
        <v>0</v>
      </c>
      <c r="AC466" s="152" t="s">
        <v>283</v>
      </c>
      <c r="AD466" s="152" t="s">
        <v>284</v>
      </c>
      <c r="AE466" s="153">
        <f>SUM(AE467:AE494)</f>
        <v>19699.692025309552</v>
      </c>
      <c r="AF466" s="204" t="s">
        <v>283</v>
      </c>
      <c r="AG466" s="205" t="s">
        <v>284</v>
      </c>
      <c r="AH466" s="153">
        <f>SUM(AH467:AH494)</f>
        <v>19366.926957314459</v>
      </c>
      <c r="AI466" s="151" t="s">
        <v>283</v>
      </c>
      <c r="AJ466" s="152" t="s">
        <v>284</v>
      </c>
      <c r="AK466" s="153">
        <f>SUM(AK467:AK494)</f>
        <v>0</v>
      </c>
      <c r="AL466" s="152" t="s">
        <v>283</v>
      </c>
      <c r="AM466" s="152" t="s">
        <v>284</v>
      </c>
      <c r="AN466" s="153">
        <f>SUM(AN467:AN494)</f>
        <v>19699.692025309552</v>
      </c>
      <c r="AO466" s="204" t="s">
        <v>283</v>
      </c>
      <c r="AP466" s="205" t="s">
        <v>284</v>
      </c>
      <c r="AQ466" s="153">
        <f>SUM(AQ467:AQ494)</f>
        <v>19366.926957314459</v>
      </c>
      <c r="AR466" s="151" t="s">
        <v>283</v>
      </c>
      <c r="AS466" s="152" t="s">
        <v>284</v>
      </c>
      <c r="AT466" s="153">
        <f>SUM(AT467:AT494)</f>
        <v>0</v>
      </c>
      <c r="AU466" s="152" t="s">
        <v>283</v>
      </c>
      <c r="AV466" s="152" t="s">
        <v>284</v>
      </c>
      <c r="AW466" s="153">
        <f>SUM(AW467:AW494)</f>
        <v>19699.692025309552</v>
      </c>
      <c r="AX466" s="204" t="s">
        <v>283</v>
      </c>
      <c r="AY466" s="205" t="s">
        <v>284</v>
      </c>
      <c r="AZ466" s="153">
        <f>SUM(AZ467:AZ494)</f>
        <v>19366.926957314459</v>
      </c>
      <c r="BA466" s="151" t="s">
        <v>283</v>
      </c>
      <c r="BB466" s="152" t="s">
        <v>284</v>
      </c>
      <c r="BC466" s="153">
        <f>SUM(BC467:BC494)</f>
        <v>0</v>
      </c>
      <c r="BD466" s="152" t="s">
        <v>283</v>
      </c>
      <c r="BE466" s="152" t="s">
        <v>284</v>
      </c>
      <c r="BF466" s="153">
        <f>SUM(BF467:BF494)</f>
        <v>21839.080445099004</v>
      </c>
      <c r="BG466" s="204" t="s">
        <v>283</v>
      </c>
      <c r="BH466" s="205" t="s">
        <v>284</v>
      </c>
      <c r="BI466" s="153">
        <f>SUM(BI467:BI494)</f>
        <v>21470.177059202062</v>
      </c>
      <c r="BJ466" s="151" t="s">
        <v>283</v>
      </c>
      <c r="BK466" s="152" t="s">
        <v>284</v>
      </c>
      <c r="BL466" s="153">
        <f>SUM(BL467:BL494)</f>
        <v>0</v>
      </c>
      <c r="BM466" s="152" t="s">
        <v>283</v>
      </c>
      <c r="BN466" s="152" t="s">
        <v>284</v>
      </c>
      <c r="BO466" s="153">
        <f>SUM(BO467:BO494)</f>
        <v>21839.080445099004</v>
      </c>
      <c r="BP466" s="204" t="s">
        <v>283</v>
      </c>
      <c r="BQ466" s="205" t="s">
        <v>284</v>
      </c>
      <c r="BR466" s="153">
        <f>SUM(BR467:BR494)</f>
        <v>21470.177059202062</v>
      </c>
      <c r="BS466" s="151" t="s">
        <v>283</v>
      </c>
      <c r="BT466" s="152" t="s">
        <v>284</v>
      </c>
      <c r="BU466" s="153">
        <f>SUM(BU467:BU494)</f>
        <v>0</v>
      </c>
      <c r="BV466" s="152" t="s">
        <v>283</v>
      </c>
      <c r="BW466" s="152" t="s">
        <v>284</v>
      </c>
      <c r="BX466" s="153">
        <f>SUM(BX467:BX494)</f>
        <v>0</v>
      </c>
      <c r="BY466" s="204" t="s">
        <v>283</v>
      </c>
      <c r="BZ466" s="205" t="s">
        <v>284</v>
      </c>
      <c r="CA466" s="153">
        <f>SUM(CA467:CA494)</f>
        <v>0</v>
      </c>
      <c r="CB466" s="151" t="s">
        <v>283</v>
      </c>
      <c r="CC466" s="152" t="s">
        <v>284</v>
      </c>
      <c r="CD466" s="153">
        <f>SUM(CD467:CD494)</f>
        <v>0</v>
      </c>
      <c r="CE466" s="152" t="s">
        <v>283</v>
      </c>
      <c r="CF466" s="152" t="s">
        <v>284</v>
      </c>
      <c r="CG466" s="153">
        <f>SUM(CG467:CG494)</f>
        <v>0</v>
      </c>
      <c r="CH466" s="204" t="s">
        <v>283</v>
      </c>
      <c r="CI466" s="205" t="s">
        <v>284</v>
      </c>
      <c r="CJ466" s="153">
        <f>SUM(CJ467:CJ494)</f>
        <v>0</v>
      </c>
      <c r="CK466" s="151" t="s">
        <v>283</v>
      </c>
      <c r="CL466" s="152" t="s">
        <v>284</v>
      </c>
      <c r="CM466" s="153">
        <f>SUM(CM467:CM494)</f>
        <v>0</v>
      </c>
      <c r="CN466" s="152" t="s">
        <v>283</v>
      </c>
      <c r="CO466" s="152" t="s">
        <v>284</v>
      </c>
      <c r="CP466" s="153">
        <f>SUM(CP467:CP494)</f>
        <v>0</v>
      </c>
      <c r="CQ466" s="204" t="s">
        <v>283</v>
      </c>
      <c r="CR466" s="205" t="s">
        <v>284</v>
      </c>
      <c r="CS466" s="153">
        <f>SUM(CS467:CS494)</f>
        <v>0</v>
      </c>
      <c r="CT466" s="196"/>
      <c r="CU466" s="221"/>
      <c r="CV466" s="243"/>
      <c r="CW466" s="196"/>
      <c r="CX466" s="244"/>
      <c r="CY466" s="245"/>
    </row>
    <row r="467" spans="1:103" ht="15.75" hidden="1" customHeight="1">
      <c r="A467" s="185"/>
      <c r="B467" s="156"/>
      <c r="C467" s="258" t="s">
        <v>287</v>
      </c>
      <c r="D467" s="158">
        <f t="shared" ref="D467:D494" si="2742">N467+Z467+AI467+AR467+BS467</f>
        <v>0</v>
      </c>
      <c r="E467" s="159">
        <f>IFERROR(F467/D467,)</f>
        <v>0</v>
      </c>
      <c r="F467" s="160">
        <f>P467+AB467+AK467+AT467+BU467</f>
        <v>0</v>
      </c>
      <c r="G467" s="179"/>
      <c r="H467" s="159">
        <f>Q467+AC467+AL467+AU467+BV467</f>
        <v>0</v>
      </c>
      <c r="I467" s="159">
        <f>IFERROR(J467/H467,)</f>
        <v>0</v>
      </c>
      <c r="J467" s="160">
        <f t="shared" ref="J467:J494" si="2743">S467+AE467+AN467+AW467+BX467</f>
        <v>0</v>
      </c>
      <c r="K467" s="159">
        <f t="shared" ref="K467:K494" si="2744">T467+AF467+AO467+AX467+BY467</f>
        <v>0</v>
      </c>
      <c r="L467" s="291">
        <f>IFERROR(M467/K467,)</f>
        <v>0</v>
      </c>
      <c r="M467" s="160">
        <f t="shared" ref="M467:M494" si="2745">V467+AH467+AQ467+AZ467+CA467</f>
        <v>0</v>
      </c>
      <c r="N467" s="159">
        <v>0</v>
      </c>
      <c r="O467" s="159">
        <v>0</v>
      </c>
      <c r="P467" s="160">
        <f t="shared" ref="P467:P494" si="2746">N467*O467</f>
        <v>0</v>
      </c>
      <c r="Q467" s="291">
        <v>0</v>
      </c>
      <c r="R467" s="291">
        <v>0</v>
      </c>
      <c r="S467" s="160">
        <f t="shared" ref="S467:S494" si="2747">Q467*R467</f>
        <v>0</v>
      </c>
      <c r="T467" s="159">
        <f>Q467</f>
        <v>0</v>
      </c>
      <c r="U467" s="159">
        <f t="shared" ref="U467:U493" si="2748">R467</f>
        <v>0</v>
      </c>
      <c r="V467" s="160">
        <f t="shared" ref="V467:V494" si="2749">T467*U467</f>
        <v>0</v>
      </c>
      <c r="W467" s="593">
        <f t="shared" ref="W467:W546" si="2750">IFERROR(T467-Q467,0)</f>
        <v>0</v>
      </c>
      <c r="X467" s="593">
        <f t="shared" ref="X467:X546" si="2751">IFERROR(U467-R467,0)</f>
        <v>0</v>
      </c>
      <c r="Y467" s="593">
        <f t="shared" ref="Y467:Y546" si="2752">IFERROR(V467-S467,0)</f>
        <v>0</v>
      </c>
      <c r="Z467" s="159">
        <v>0</v>
      </c>
      <c r="AA467" s="159">
        <v>0</v>
      </c>
      <c r="AB467" s="160">
        <f t="shared" ref="AB467:AB494" si="2753">Z467*AA467</f>
        <v>0</v>
      </c>
      <c r="AC467" s="159">
        <v>0</v>
      </c>
      <c r="AD467" s="159">
        <v>0</v>
      </c>
      <c r="AE467" s="160">
        <f t="shared" ref="AE467:AE494" si="2754">AC467*AD467</f>
        <v>0</v>
      </c>
      <c r="AF467" s="159">
        <f>AC467</f>
        <v>0</v>
      </c>
      <c r="AG467" s="159">
        <f t="shared" ref="AG467:AG494" si="2755">U467</f>
        <v>0</v>
      </c>
      <c r="AH467" s="160">
        <f t="shared" ref="AH467:AH494" si="2756">AF467*AG467</f>
        <v>0</v>
      </c>
      <c r="AI467" s="159">
        <v>0</v>
      </c>
      <c r="AJ467" s="159">
        <v>0</v>
      </c>
      <c r="AK467" s="160">
        <f t="shared" ref="AK467:AK494" si="2757">AI467*AJ467</f>
        <v>0</v>
      </c>
      <c r="AL467" s="159">
        <v>0</v>
      </c>
      <c r="AM467" s="159"/>
      <c r="AN467" s="160">
        <f t="shared" ref="AN467:AN494" si="2758">AL467*AM467</f>
        <v>0</v>
      </c>
      <c r="AO467" s="159">
        <f>AL467</f>
        <v>0</v>
      </c>
      <c r="AP467" s="159">
        <f>AG467</f>
        <v>0</v>
      </c>
      <c r="AQ467" s="160">
        <f t="shared" ref="AQ467:AQ494" si="2759">AO467*AP467</f>
        <v>0</v>
      </c>
      <c r="AR467" s="159">
        <v>0</v>
      </c>
      <c r="AS467" s="159">
        <v>0</v>
      </c>
      <c r="AT467" s="160">
        <f t="shared" ref="AT467:AT494" si="2760">AR467*AS467</f>
        <v>0</v>
      </c>
      <c r="AU467" s="159">
        <v>0</v>
      </c>
      <c r="AV467" s="159">
        <v>0</v>
      </c>
      <c r="AW467" s="160">
        <f t="shared" ref="AW467:AW494" si="2761">AU467*AV467</f>
        <v>0</v>
      </c>
      <c r="AX467" s="159">
        <f>AU467</f>
        <v>0</v>
      </c>
      <c r="AY467" s="159">
        <f>AP467</f>
        <v>0</v>
      </c>
      <c r="AZ467" s="160">
        <f t="shared" ref="AZ467:AZ494" si="2762">AX467*AY467</f>
        <v>0</v>
      </c>
      <c r="BA467" s="159">
        <v>0</v>
      </c>
      <c r="BB467" s="159">
        <v>0</v>
      </c>
      <c r="BC467" s="160">
        <f t="shared" ref="BC467:BC494" si="2763">BA467*BB467</f>
        <v>0</v>
      </c>
      <c r="BD467" s="159">
        <v>0</v>
      </c>
      <c r="BE467" s="159">
        <v>0</v>
      </c>
      <c r="BF467" s="160">
        <f t="shared" ref="BF467:BF494" si="2764">BD467*BE467</f>
        <v>0</v>
      </c>
      <c r="BG467" s="159">
        <f>BD467</f>
        <v>0</v>
      </c>
      <c r="BH467" s="159">
        <f t="shared" ref="BH467:BH494" si="2765">BE467</f>
        <v>0</v>
      </c>
      <c r="BI467" s="160">
        <f t="shared" ref="BI467:BI494" si="2766">BG467*BH467</f>
        <v>0</v>
      </c>
      <c r="BJ467" s="159">
        <v>0</v>
      </c>
      <c r="BK467" s="159">
        <v>0</v>
      </c>
      <c r="BL467" s="160">
        <f t="shared" ref="BL467:BL494" si="2767">BJ467*BK467</f>
        <v>0</v>
      </c>
      <c r="BM467" s="159">
        <v>0</v>
      </c>
      <c r="BN467" s="159">
        <v>0</v>
      </c>
      <c r="BO467" s="160">
        <f t="shared" ref="BO467:BO494" si="2768">BM467*BN467</f>
        <v>0</v>
      </c>
      <c r="BP467" s="159">
        <f>BM467</f>
        <v>0</v>
      </c>
      <c r="BQ467" s="159">
        <f>BH467</f>
        <v>0</v>
      </c>
      <c r="BR467" s="160">
        <f t="shared" ref="BR467:BR494" si="2769">BP467*BQ467</f>
        <v>0</v>
      </c>
      <c r="BS467" s="159">
        <v>0</v>
      </c>
      <c r="BT467" s="159">
        <v>0</v>
      </c>
      <c r="BU467" s="160">
        <f t="shared" ref="BU467:BU494" si="2770">BS467*BT467</f>
        <v>0</v>
      </c>
      <c r="BV467" s="159">
        <v>0</v>
      </c>
      <c r="BW467" s="159">
        <v>0</v>
      </c>
      <c r="BX467" s="160">
        <f t="shared" ref="BX467:BX494" si="2771">BV467*BW467</f>
        <v>0</v>
      </c>
      <c r="BY467" s="159">
        <f>BV467</f>
        <v>0</v>
      </c>
      <c r="BZ467" s="159">
        <f t="shared" ref="BZ467:BZ494" si="2772">BW467</f>
        <v>0</v>
      </c>
      <c r="CA467" s="160">
        <f t="shared" ref="CA467:CA494" si="2773">BY467*BZ467</f>
        <v>0</v>
      </c>
      <c r="CB467" s="159">
        <v>0</v>
      </c>
      <c r="CC467" s="159">
        <v>0</v>
      </c>
      <c r="CD467" s="160">
        <f t="shared" ref="CD467:CD494" si="2774">CB467*CC467</f>
        <v>0</v>
      </c>
      <c r="CE467" s="159">
        <v>0</v>
      </c>
      <c r="CF467" s="159">
        <v>0</v>
      </c>
      <c r="CG467" s="160">
        <f t="shared" ref="CG467:CG494" si="2775">CE467*CF467</f>
        <v>0</v>
      </c>
      <c r="CH467" s="159">
        <f>CE467</f>
        <v>0</v>
      </c>
      <c r="CI467" s="159">
        <f t="shared" ref="CI467:CI494" si="2776">CF467</f>
        <v>0</v>
      </c>
      <c r="CJ467" s="160">
        <f t="shared" ref="CJ467:CJ494" si="2777">CH467*CI467</f>
        <v>0</v>
      </c>
      <c r="CK467" s="159">
        <v>0</v>
      </c>
      <c r="CL467" s="159">
        <v>0</v>
      </c>
      <c r="CM467" s="160">
        <f t="shared" ref="CM467:CM494" si="2778">CK467*CL467</f>
        <v>0</v>
      </c>
      <c r="CN467" s="159">
        <v>0</v>
      </c>
      <c r="CO467" s="159">
        <v>0</v>
      </c>
      <c r="CP467" s="160">
        <f t="shared" ref="CP467:CP494" si="2779">CN467*CO467</f>
        <v>0</v>
      </c>
      <c r="CQ467" s="159">
        <f>CN467</f>
        <v>0</v>
      </c>
      <c r="CR467" s="159">
        <f t="shared" ref="CR467:CR494" si="2780">CO467</f>
        <v>0</v>
      </c>
      <c r="CS467" s="160">
        <f t="shared" ref="CS467:CS494" si="2781">CQ467*CR467</f>
        <v>0</v>
      </c>
      <c r="CT467" s="225"/>
      <c r="CU467" s="226">
        <f>K467-H467</f>
        <v>0</v>
      </c>
      <c r="CV467" s="227">
        <f t="shared" ref="CV467:CV494" si="2782">L467-I467</f>
        <v>0</v>
      </c>
      <c r="CW467" s="225"/>
      <c r="CX467" s="228"/>
      <c r="CY467" s="229"/>
    </row>
    <row r="468" spans="1:103" ht="15.75" customHeight="1">
      <c r="A468" s="185"/>
      <c r="B468" s="156"/>
      <c r="C468" s="594" t="s">
        <v>545</v>
      </c>
      <c r="D468" s="158">
        <f t="shared" si="2742"/>
        <v>0</v>
      </c>
      <c r="E468" s="159">
        <f t="shared" ref="E468:E494" si="2783">IFERROR(F468/D468,)</f>
        <v>0</v>
      </c>
      <c r="F468" s="160">
        <f t="shared" ref="F468:F494" si="2784">P468+AB468+AK468+AT468+BU468</f>
        <v>0</v>
      </c>
      <c r="G468" s="161"/>
      <c r="H468" s="159">
        <f t="shared" ref="H468:H473" si="2785">Q468+AC468+AL468+AU468+BD468+BM468</f>
        <v>153.33333333333331</v>
      </c>
      <c r="I468" s="610">
        <f t="shared" ref="I468:I494" si="2786">IFERROR(J468/H468,)</f>
        <v>266.43501881852416</v>
      </c>
      <c r="J468" s="160">
        <f t="shared" ref="J468:J473" si="2787">S468+AE468+AN468+AW468+BF468+BO468</f>
        <v>40853.369552173695</v>
      </c>
      <c r="K468" s="158">
        <f t="shared" ref="K468:K473" si="2788">T468+AF468+AO468+AX468+BG468+BP468+BY468+CH468+CQ468</f>
        <v>153.33333333333331</v>
      </c>
      <c r="L468" s="822">
        <f t="shared" ref="L468:L494" si="2789">IFERROR(M468/K468,)</f>
        <v>261.9344272844275</v>
      </c>
      <c r="M468" s="160">
        <f t="shared" ref="M468:M473" si="2790">V468+AH468+AQ468+AZ468+BI468+BR468+CA468+CJ468+CS468</f>
        <v>40163.278850278875</v>
      </c>
      <c r="N468" s="159"/>
      <c r="O468" s="159"/>
      <c r="P468" s="160">
        <f t="shared" si="2746"/>
        <v>0</v>
      </c>
      <c r="Q468" s="291">
        <v>24.708333333333329</v>
      </c>
      <c r="R468" s="291">
        <v>266.43501881852416</v>
      </c>
      <c r="S468" s="160">
        <f t="shared" si="2747"/>
        <v>6583.165256641033</v>
      </c>
      <c r="T468" s="159">
        <f t="shared" ref="T468:T473" si="2791">Q468</f>
        <v>24.708333333333329</v>
      </c>
      <c r="U468" s="610">
        <f t="shared" ref="U468:U473" si="2792">(R468*14550)/14800</f>
        <v>261.9344272844275</v>
      </c>
      <c r="V468" s="160">
        <f t="shared" si="2749"/>
        <v>6471.9631408193945</v>
      </c>
      <c r="W468" s="593">
        <f t="shared" si="2750"/>
        <v>0</v>
      </c>
      <c r="X468" s="593">
        <f t="shared" si="2751"/>
        <v>-4.5005915340966567</v>
      </c>
      <c r="Y468" s="593">
        <f t="shared" si="2752"/>
        <v>-111.20211582163847</v>
      </c>
      <c r="Z468" s="159">
        <v>0</v>
      </c>
      <c r="AA468" s="159">
        <v>0</v>
      </c>
      <c r="AB468" s="160">
        <f t="shared" si="2753"/>
        <v>0</v>
      </c>
      <c r="AC468" s="159">
        <f>Q468</f>
        <v>24.708333333333329</v>
      </c>
      <c r="AD468" s="159">
        <f>R468</f>
        <v>266.43501881852416</v>
      </c>
      <c r="AE468" s="160">
        <f t="shared" si="2754"/>
        <v>6583.165256641033</v>
      </c>
      <c r="AF468" s="159">
        <f t="shared" ref="AF468:AF473" si="2793">AC468</f>
        <v>24.708333333333329</v>
      </c>
      <c r="AG468" s="159">
        <f t="shared" si="2755"/>
        <v>261.9344272844275</v>
      </c>
      <c r="AH468" s="160">
        <f t="shared" si="2756"/>
        <v>6471.9631408193945</v>
      </c>
      <c r="AI468" s="159">
        <v>0</v>
      </c>
      <c r="AJ468" s="159">
        <v>0</v>
      </c>
      <c r="AK468" s="160">
        <f t="shared" si="2757"/>
        <v>0</v>
      </c>
      <c r="AL468" s="159">
        <f>Q468</f>
        <v>24.708333333333329</v>
      </c>
      <c r="AM468" s="159">
        <f>R468</f>
        <v>266.43501881852416</v>
      </c>
      <c r="AN468" s="160">
        <f t="shared" si="2758"/>
        <v>6583.165256641033</v>
      </c>
      <c r="AO468" s="159">
        <f>AF468</f>
        <v>24.708333333333329</v>
      </c>
      <c r="AP468" s="159">
        <f>AG468</f>
        <v>261.9344272844275</v>
      </c>
      <c r="AQ468" s="160">
        <f t="shared" si="2759"/>
        <v>6471.9631408193945</v>
      </c>
      <c r="AR468" s="159">
        <v>0</v>
      </c>
      <c r="AS468" s="159">
        <v>0</v>
      </c>
      <c r="AT468" s="160">
        <f t="shared" si="2760"/>
        <v>0</v>
      </c>
      <c r="AU468" s="159">
        <f t="shared" ref="AU468:AU473" si="2794">AL468</f>
        <v>24.708333333333329</v>
      </c>
      <c r="AV468" s="159">
        <f t="shared" ref="AV468:AV473" si="2795">AM468</f>
        <v>266.43501881852416</v>
      </c>
      <c r="AW468" s="160">
        <f t="shared" si="2761"/>
        <v>6583.165256641033</v>
      </c>
      <c r="AX468" s="159">
        <f>AO468</f>
        <v>24.708333333333329</v>
      </c>
      <c r="AY468" s="159">
        <f>AP468</f>
        <v>261.9344272844275</v>
      </c>
      <c r="AZ468" s="160">
        <f t="shared" si="2762"/>
        <v>6471.9631408193945</v>
      </c>
      <c r="BA468" s="159">
        <v>0</v>
      </c>
      <c r="BB468" s="159">
        <v>0</v>
      </c>
      <c r="BC468" s="160">
        <f t="shared" si="2763"/>
        <v>0</v>
      </c>
      <c r="BD468" s="159">
        <v>27.249999999999996</v>
      </c>
      <c r="BE468" s="159">
        <v>266.43501881852416</v>
      </c>
      <c r="BF468" s="160">
        <f t="shared" si="2764"/>
        <v>7260.3542628047826</v>
      </c>
      <c r="BG468" s="159">
        <f t="shared" ref="BG468:BG473" si="2796">BD468</f>
        <v>27.249999999999996</v>
      </c>
      <c r="BH468" s="159">
        <f>AY468</f>
        <v>261.9344272844275</v>
      </c>
      <c r="BI468" s="160">
        <f t="shared" si="2766"/>
        <v>7137.7131435006486</v>
      </c>
      <c r="BJ468" s="159">
        <v>0</v>
      </c>
      <c r="BK468" s="159">
        <v>0</v>
      </c>
      <c r="BL468" s="160">
        <f t="shared" si="2767"/>
        <v>0</v>
      </c>
      <c r="BM468" s="159">
        <v>27.249999999999996</v>
      </c>
      <c r="BN468" s="159">
        <v>266.43501881852416</v>
      </c>
      <c r="BO468" s="160">
        <f t="shared" si="2768"/>
        <v>7260.3542628047826</v>
      </c>
      <c r="BP468" s="159">
        <f t="shared" ref="BP468:BP473" si="2797">BG468</f>
        <v>27.249999999999996</v>
      </c>
      <c r="BQ468" s="159">
        <f t="shared" ref="BQ468:BQ473" si="2798">BH468</f>
        <v>261.9344272844275</v>
      </c>
      <c r="BR468" s="160">
        <f t="shared" si="2769"/>
        <v>7137.7131435006486</v>
      </c>
      <c r="BS468" s="159">
        <v>0</v>
      </c>
      <c r="BT468" s="159">
        <v>0</v>
      </c>
      <c r="BU468" s="160">
        <f t="shared" si="2770"/>
        <v>0</v>
      </c>
      <c r="BV468" s="159">
        <v>0</v>
      </c>
      <c r="BW468" s="159">
        <v>0</v>
      </c>
      <c r="BX468" s="160">
        <f t="shared" si="2771"/>
        <v>0</v>
      </c>
      <c r="BY468" s="159">
        <f t="shared" ref="BY468:BY494" si="2799">BV468</f>
        <v>0</v>
      </c>
      <c r="BZ468" s="159">
        <f t="shared" si="2772"/>
        <v>0</v>
      </c>
      <c r="CA468" s="160">
        <f t="shared" si="2773"/>
        <v>0</v>
      </c>
      <c r="CB468" s="159">
        <v>0</v>
      </c>
      <c r="CC468" s="159">
        <v>0</v>
      </c>
      <c r="CD468" s="160">
        <f t="shared" si="2774"/>
        <v>0</v>
      </c>
      <c r="CE468" s="159">
        <f>BV468</f>
        <v>0</v>
      </c>
      <c r="CF468" s="159">
        <f>BW468</f>
        <v>0</v>
      </c>
      <c r="CG468" s="160">
        <f t="shared" si="2775"/>
        <v>0</v>
      </c>
      <c r="CH468" s="159">
        <f t="shared" ref="CH468:CH494" si="2800">CE468</f>
        <v>0</v>
      </c>
      <c r="CI468" s="159">
        <f t="shared" si="2776"/>
        <v>0</v>
      </c>
      <c r="CJ468" s="160">
        <f t="shared" si="2777"/>
        <v>0</v>
      </c>
      <c r="CK468" s="159">
        <v>0</v>
      </c>
      <c r="CL468" s="159">
        <v>0</v>
      </c>
      <c r="CM468" s="160">
        <f t="shared" si="2778"/>
        <v>0</v>
      </c>
      <c r="CN468" s="159">
        <f>BV468</f>
        <v>0</v>
      </c>
      <c r="CO468" s="159">
        <f>BW468</f>
        <v>0</v>
      </c>
      <c r="CP468" s="160">
        <f t="shared" si="2779"/>
        <v>0</v>
      </c>
      <c r="CQ468" s="159">
        <f t="shared" ref="CQ468:CQ494" si="2801">CN468</f>
        <v>0</v>
      </c>
      <c r="CR468" s="159">
        <f t="shared" si="2780"/>
        <v>0</v>
      </c>
      <c r="CS468" s="160">
        <f t="shared" si="2781"/>
        <v>0</v>
      </c>
      <c r="CT468" s="225"/>
      <c r="CU468" s="226">
        <f t="shared" ref="CU468:CU494" si="2802">K468-H468</f>
        <v>0</v>
      </c>
      <c r="CV468" s="227">
        <f t="shared" si="2782"/>
        <v>-4.5005915340966567</v>
      </c>
      <c r="CW468" s="225"/>
      <c r="CX468" s="228"/>
      <c r="CY468" s="229"/>
    </row>
    <row r="469" spans="1:103" ht="15.75" customHeight="1">
      <c r="A469" s="185"/>
      <c r="B469" s="156"/>
      <c r="C469" s="594" t="s">
        <v>546</v>
      </c>
      <c r="D469" s="158">
        <f t="shared" si="2742"/>
        <v>0</v>
      </c>
      <c r="E469" s="159">
        <f t="shared" si="2783"/>
        <v>0</v>
      </c>
      <c r="F469" s="160">
        <f t="shared" si="2784"/>
        <v>0</v>
      </c>
      <c r="G469" s="161"/>
      <c r="H469" s="159">
        <f t="shared" si="2785"/>
        <v>153.33333333333331</v>
      </c>
      <c r="I469" s="610">
        <f t="shared" si="2786"/>
        <v>266.43501881852416</v>
      </c>
      <c r="J469" s="160">
        <f t="shared" si="2787"/>
        <v>40853.369552173695</v>
      </c>
      <c r="K469" s="158">
        <f t="shared" si="2788"/>
        <v>153.33333333333331</v>
      </c>
      <c r="L469" s="822">
        <f t="shared" si="2789"/>
        <v>261.9344272844275</v>
      </c>
      <c r="M469" s="160">
        <f t="shared" si="2790"/>
        <v>40163.278850278875</v>
      </c>
      <c r="N469" s="159"/>
      <c r="O469" s="159"/>
      <c r="P469" s="160">
        <f t="shared" si="2746"/>
        <v>0</v>
      </c>
      <c r="Q469" s="291">
        <v>24.708333333333329</v>
      </c>
      <c r="R469" s="291">
        <v>266.43501881852416</v>
      </c>
      <c r="S469" s="160">
        <f t="shared" si="2747"/>
        <v>6583.165256641033</v>
      </c>
      <c r="T469" s="159">
        <f t="shared" si="2791"/>
        <v>24.708333333333329</v>
      </c>
      <c r="U469" s="610">
        <f t="shared" si="2792"/>
        <v>261.9344272844275</v>
      </c>
      <c r="V469" s="160">
        <f t="shared" si="2749"/>
        <v>6471.9631408193945</v>
      </c>
      <c r="W469" s="593">
        <f t="shared" si="2750"/>
        <v>0</v>
      </c>
      <c r="X469" s="593">
        <f t="shared" si="2751"/>
        <v>-4.5005915340966567</v>
      </c>
      <c r="Y469" s="593">
        <f t="shared" si="2752"/>
        <v>-111.20211582163847</v>
      </c>
      <c r="Z469" s="159">
        <v>0</v>
      </c>
      <c r="AA469" s="159">
        <v>0</v>
      </c>
      <c r="AB469" s="160">
        <f t="shared" si="2753"/>
        <v>0</v>
      </c>
      <c r="AC469" s="159">
        <f t="shared" ref="AC469:AC473" si="2803">Q469</f>
        <v>24.708333333333329</v>
      </c>
      <c r="AD469" s="159">
        <f t="shared" ref="AD469:AD473" si="2804">R469</f>
        <v>266.43501881852416</v>
      </c>
      <c r="AE469" s="160">
        <f t="shared" si="2754"/>
        <v>6583.165256641033</v>
      </c>
      <c r="AF469" s="159">
        <f t="shared" si="2793"/>
        <v>24.708333333333329</v>
      </c>
      <c r="AG469" s="159">
        <f t="shared" si="2755"/>
        <v>261.9344272844275</v>
      </c>
      <c r="AH469" s="160">
        <f t="shared" si="2756"/>
        <v>6471.9631408193945</v>
      </c>
      <c r="AI469" s="159">
        <v>0</v>
      </c>
      <c r="AJ469" s="159">
        <v>0</v>
      </c>
      <c r="AK469" s="160">
        <f t="shared" si="2757"/>
        <v>0</v>
      </c>
      <c r="AL469" s="159">
        <f t="shared" ref="AL469:AL473" si="2805">Q469</f>
        <v>24.708333333333329</v>
      </c>
      <c r="AM469" s="159">
        <f t="shared" ref="AM469:AM473" si="2806">R469</f>
        <v>266.43501881852416</v>
      </c>
      <c r="AN469" s="160">
        <f t="shared" si="2758"/>
        <v>6583.165256641033</v>
      </c>
      <c r="AO469" s="159">
        <f t="shared" ref="AO469:AO473" si="2807">AF469</f>
        <v>24.708333333333329</v>
      </c>
      <c r="AP469" s="159">
        <f t="shared" ref="AP469:AP473" si="2808">AG469</f>
        <v>261.9344272844275</v>
      </c>
      <c r="AQ469" s="160">
        <f t="shared" si="2759"/>
        <v>6471.9631408193945</v>
      </c>
      <c r="AR469" s="159">
        <v>0</v>
      </c>
      <c r="AS469" s="159">
        <v>0</v>
      </c>
      <c r="AT469" s="160">
        <f t="shared" si="2760"/>
        <v>0</v>
      </c>
      <c r="AU469" s="159">
        <f t="shared" si="2794"/>
        <v>24.708333333333329</v>
      </c>
      <c r="AV469" s="159">
        <f t="shared" si="2795"/>
        <v>266.43501881852416</v>
      </c>
      <c r="AW469" s="160">
        <f t="shared" si="2761"/>
        <v>6583.165256641033</v>
      </c>
      <c r="AX469" s="159">
        <f t="shared" ref="AX469:AX473" si="2809">AO469</f>
        <v>24.708333333333329</v>
      </c>
      <c r="AY469" s="159">
        <f t="shared" ref="AY469:AY473" si="2810">AP469</f>
        <v>261.9344272844275</v>
      </c>
      <c r="AZ469" s="160">
        <f t="shared" si="2762"/>
        <v>6471.9631408193945</v>
      </c>
      <c r="BA469" s="159">
        <v>0</v>
      </c>
      <c r="BB469" s="159">
        <v>0</v>
      </c>
      <c r="BC469" s="160">
        <f t="shared" si="2763"/>
        <v>0</v>
      </c>
      <c r="BD469" s="159">
        <v>27.249999999999996</v>
      </c>
      <c r="BE469" s="159">
        <v>266.43501881852416</v>
      </c>
      <c r="BF469" s="160">
        <f t="shared" si="2764"/>
        <v>7260.3542628047826</v>
      </c>
      <c r="BG469" s="159">
        <f t="shared" si="2796"/>
        <v>27.249999999999996</v>
      </c>
      <c r="BH469" s="159">
        <f t="shared" ref="BH469:BH473" si="2811">AY469</f>
        <v>261.9344272844275</v>
      </c>
      <c r="BI469" s="160">
        <f t="shared" si="2766"/>
        <v>7137.7131435006486</v>
      </c>
      <c r="BJ469" s="159">
        <v>0</v>
      </c>
      <c r="BK469" s="159">
        <v>0</v>
      </c>
      <c r="BL469" s="160">
        <f t="shared" si="2767"/>
        <v>0</v>
      </c>
      <c r="BM469" s="159">
        <v>27.249999999999996</v>
      </c>
      <c r="BN469" s="159">
        <v>266.43501881852416</v>
      </c>
      <c r="BO469" s="160">
        <f t="shared" si="2768"/>
        <v>7260.3542628047826</v>
      </c>
      <c r="BP469" s="159">
        <f t="shared" si="2797"/>
        <v>27.249999999999996</v>
      </c>
      <c r="BQ469" s="159">
        <f t="shared" si="2798"/>
        <v>261.9344272844275</v>
      </c>
      <c r="BR469" s="160">
        <f t="shared" si="2769"/>
        <v>7137.7131435006486</v>
      </c>
      <c r="BS469" s="159">
        <v>0</v>
      </c>
      <c r="BT469" s="159">
        <v>0</v>
      </c>
      <c r="BU469" s="160">
        <f t="shared" si="2770"/>
        <v>0</v>
      </c>
      <c r="BV469" s="159">
        <v>0</v>
      </c>
      <c r="BW469" s="159">
        <v>0</v>
      </c>
      <c r="BX469" s="160">
        <f t="shared" si="2771"/>
        <v>0</v>
      </c>
      <c r="BY469" s="159">
        <f t="shared" si="2799"/>
        <v>0</v>
      </c>
      <c r="BZ469" s="159">
        <f t="shared" si="2772"/>
        <v>0</v>
      </c>
      <c r="CA469" s="160">
        <f t="shared" si="2773"/>
        <v>0</v>
      </c>
      <c r="CB469" s="159">
        <v>0</v>
      </c>
      <c r="CC469" s="159">
        <v>0</v>
      </c>
      <c r="CD469" s="160">
        <f t="shared" si="2774"/>
        <v>0</v>
      </c>
      <c r="CE469" s="159">
        <f t="shared" ref="CE469:CE473" si="2812">BV469</f>
        <v>0</v>
      </c>
      <c r="CF469" s="159">
        <f t="shared" ref="CF469:CF473" si="2813">BW469</f>
        <v>0</v>
      </c>
      <c r="CG469" s="160">
        <f t="shared" si="2775"/>
        <v>0</v>
      </c>
      <c r="CH469" s="159">
        <f t="shared" si="2800"/>
        <v>0</v>
      </c>
      <c r="CI469" s="159">
        <f t="shared" si="2776"/>
        <v>0</v>
      </c>
      <c r="CJ469" s="160">
        <f t="shared" si="2777"/>
        <v>0</v>
      </c>
      <c r="CK469" s="159">
        <v>0</v>
      </c>
      <c r="CL469" s="159">
        <v>0</v>
      </c>
      <c r="CM469" s="160">
        <f t="shared" si="2778"/>
        <v>0</v>
      </c>
      <c r="CN469" s="159">
        <f t="shared" ref="CN469:CN473" si="2814">BV469</f>
        <v>0</v>
      </c>
      <c r="CO469" s="159">
        <f t="shared" ref="CO469:CO473" si="2815">BW469</f>
        <v>0</v>
      </c>
      <c r="CP469" s="160">
        <f t="shared" si="2779"/>
        <v>0</v>
      </c>
      <c r="CQ469" s="159">
        <f t="shared" si="2801"/>
        <v>0</v>
      </c>
      <c r="CR469" s="159">
        <f t="shared" si="2780"/>
        <v>0</v>
      </c>
      <c r="CS469" s="160">
        <f t="shared" si="2781"/>
        <v>0</v>
      </c>
      <c r="CT469" s="225"/>
      <c r="CU469" s="226">
        <f t="shared" si="2802"/>
        <v>0</v>
      </c>
      <c r="CV469" s="227">
        <f t="shared" si="2782"/>
        <v>-4.5005915340966567</v>
      </c>
      <c r="CW469" s="225"/>
      <c r="CX469" s="228"/>
      <c r="CY469" s="229"/>
    </row>
    <row r="470" spans="1:103" ht="15.75" customHeight="1">
      <c r="A470" s="185"/>
      <c r="B470" s="156"/>
      <c r="C470" s="594" t="s">
        <v>547</v>
      </c>
      <c r="D470" s="158">
        <f t="shared" si="2742"/>
        <v>0</v>
      </c>
      <c r="E470" s="159">
        <f t="shared" si="2783"/>
        <v>0</v>
      </c>
      <c r="F470" s="160">
        <f t="shared" si="2784"/>
        <v>0</v>
      </c>
      <c r="G470" s="161"/>
      <c r="H470" s="159">
        <f t="shared" si="2785"/>
        <v>129.33333333333331</v>
      </c>
      <c r="I470" s="610">
        <f t="shared" si="2786"/>
        <v>58.419243986254301</v>
      </c>
      <c r="J470" s="160">
        <f t="shared" si="2787"/>
        <v>7555.5555555555547</v>
      </c>
      <c r="K470" s="158">
        <f t="shared" si="2788"/>
        <v>129.33333333333331</v>
      </c>
      <c r="L470" s="822">
        <f t="shared" si="2789"/>
        <v>57.432432432432435</v>
      </c>
      <c r="M470" s="160">
        <f t="shared" si="2790"/>
        <v>7427.9279279279272</v>
      </c>
      <c r="N470" s="159"/>
      <c r="O470" s="159"/>
      <c r="P470" s="160">
        <f t="shared" si="2746"/>
        <v>0</v>
      </c>
      <c r="Q470" s="291">
        <v>20.708333333333329</v>
      </c>
      <c r="R470" s="291">
        <v>58.419243986254294</v>
      </c>
      <c r="S470" s="160">
        <f t="shared" si="2747"/>
        <v>1209.7651775486825</v>
      </c>
      <c r="T470" s="159">
        <f t="shared" si="2791"/>
        <v>20.708333333333329</v>
      </c>
      <c r="U470" s="610">
        <f t="shared" si="2792"/>
        <v>57.432432432432435</v>
      </c>
      <c r="V470" s="160">
        <f t="shared" si="2749"/>
        <v>1189.3299549549547</v>
      </c>
      <c r="W470" s="593">
        <f t="shared" si="2750"/>
        <v>0</v>
      </c>
      <c r="X470" s="593">
        <f t="shared" si="2751"/>
        <v>-0.98681155382185892</v>
      </c>
      <c r="Y470" s="593">
        <f t="shared" si="2752"/>
        <v>-20.435222593727758</v>
      </c>
      <c r="Z470" s="159">
        <v>0</v>
      </c>
      <c r="AA470" s="159">
        <v>0</v>
      </c>
      <c r="AB470" s="160">
        <f t="shared" si="2753"/>
        <v>0</v>
      </c>
      <c r="AC470" s="159">
        <f t="shared" si="2803"/>
        <v>20.708333333333329</v>
      </c>
      <c r="AD470" s="159">
        <f t="shared" si="2804"/>
        <v>58.419243986254294</v>
      </c>
      <c r="AE470" s="160">
        <f t="shared" si="2754"/>
        <v>1209.7651775486825</v>
      </c>
      <c r="AF470" s="159">
        <f t="shared" si="2793"/>
        <v>20.708333333333329</v>
      </c>
      <c r="AG470" s="159">
        <f t="shared" si="2755"/>
        <v>57.432432432432435</v>
      </c>
      <c r="AH470" s="160">
        <f t="shared" si="2756"/>
        <v>1189.3299549549547</v>
      </c>
      <c r="AI470" s="159">
        <v>0</v>
      </c>
      <c r="AJ470" s="159">
        <v>0</v>
      </c>
      <c r="AK470" s="160">
        <f t="shared" si="2757"/>
        <v>0</v>
      </c>
      <c r="AL470" s="159">
        <f t="shared" si="2805"/>
        <v>20.708333333333329</v>
      </c>
      <c r="AM470" s="159">
        <f t="shared" si="2806"/>
        <v>58.419243986254294</v>
      </c>
      <c r="AN470" s="160">
        <f t="shared" si="2758"/>
        <v>1209.7651775486825</v>
      </c>
      <c r="AO470" s="159">
        <f t="shared" si="2807"/>
        <v>20.708333333333329</v>
      </c>
      <c r="AP470" s="159">
        <f t="shared" si="2808"/>
        <v>57.432432432432435</v>
      </c>
      <c r="AQ470" s="160">
        <f t="shared" si="2759"/>
        <v>1189.3299549549547</v>
      </c>
      <c r="AR470" s="159">
        <v>0</v>
      </c>
      <c r="AS470" s="159">
        <v>0</v>
      </c>
      <c r="AT470" s="160">
        <f t="shared" si="2760"/>
        <v>0</v>
      </c>
      <c r="AU470" s="159">
        <f t="shared" si="2794"/>
        <v>20.708333333333329</v>
      </c>
      <c r="AV470" s="159">
        <f t="shared" si="2795"/>
        <v>58.419243986254294</v>
      </c>
      <c r="AW470" s="160">
        <f t="shared" si="2761"/>
        <v>1209.7651775486825</v>
      </c>
      <c r="AX470" s="159">
        <f t="shared" si="2809"/>
        <v>20.708333333333329</v>
      </c>
      <c r="AY470" s="159">
        <f t="shared" si="2810"/>
        <v>57.432432432432435</v>
      </c>
      <c r="AZ470" s="160">
        <f t="shared" si="2762"/>
        <v>1189.3299549549547</v>
      </c>
      <c r="BA470" s="159">
        <v>0</v>
      </c>
      <c r="BB470" s="159">
        <v>0</v>
      </c>
      <c r="BC470" s="160">
        <f t="shared" si="2763"/>
        <v>0</v>
      </c>
      <c r="BD470" s="159">
        <v>23.249999999999996</v>
      </c>
      <c r="BE470" s="159">
        <v>58.419243986254294</v>
      </c>
      <c r="BF470" s="160">
        <f t="shared" si="2764"/>
        <v>1358.2474226804122</v>
      </c>
      <c r="BG470" s="159">
        <f t="shared" si="2796"/>
        <v>23.249999999999996</v>
      </c>
      <c r="BH470" s="159">
        <f t="shared" si="2811"/>
        <v>57.432432432432435</v>
      </c>
      <c r="BI470" s="160">
        <f t="shared" si="2766"/>
        <v>1335.3040540540539</v>
      </c>
      <c r="BJ470" s="159">
        <v>0</v>
      </c>
      <c r="BK470" s="159">
        <v>0</v>
      </c>
      <c r="BL470" s="160">
        <f t="shared" si="2767"/>
        <v>0</v>
      </c>
      <c r="BM470" s="159">
        <v>23.249999999999996</v>
      </c>
      <c r="BN470" s="159">
        <v>58.419243986254294</v>
      </c>
      <c r="BO470" s="160">
        <f t="shared" si="2768"/>
        <v>1358.2474226804122</v>
      </c>
      <c r="BP470" s="159">
        <f t="shared" si="2797"/>
        <v>23.249999999999996</v>
      </c>
      <c r="BQ470" s="159">
        <f t="shared" si="2798"/>
        <v>57.432432432432435</v>
      </c>
      <c r="BR470" s="160">
        <f t="shared" si="2769"/>
        <v>1335.3040540540539</v>
      </c>
      <c r="BS470" s="159">
        <v>0</v>
      </c>
      <c r="BT470" s="159">
        <v>0</v>
      </c>
      <c r="BU470" s="160">
        <f t="shared" si="2770"/>
        <v>0</v>
      </c>
      <c r="BV470" s="159">
        <v>0</v>
      </c>
      <c r="BW470" s="159">
        <v>0</v>
      </c>
      <c r="BX470" s="160">
        <f t="shared" si="2771"/>
        <v>0</v>
      </c>
      <c r="BY470" s="159">
        <f t="shared" si="2799"/>
        <v>0</v>
      </c>
      <c r="BZ470" s="159">
        <f t="shared" si="2772"/>
        <v>0</v>
      </c>
      <c r="CA470" s="160">
        <f t="shared" si="2773"/>
        <v>0</v>
      </c>
      <c r="CB470" s="159">
        <v>0</v>
      </c>
      <c r="CC470" s="159">
        <v>0</v>
      </c>
      <c r="CD470" s="160">
        <f t="shared" si="2774"/>
        <v>0</v>
      </c>
      <c r="CE470" s="159">
        <f t="shared" si="2812"/>
        <v>0</v>
      </c>
      <c r="CF470" s="159">
        <f t="shared" si="2813"/>
        <v>0</v>
      </c>
      <c r="CG470" s="160">
        <f t="shared" si="2775"/>
        <v>0</v>
      </c>
      <c r="CH470" s="159">
        <f t="shared" si="2800"/>
        <v>0</v>
      </c>
      <c r="CI470" s="159">
        <f t="shared" si="2776"/>
        <v>0</v>
      </c>
      <c r="CJ470" s="160">
        <f t="shared" si="2777"/>
        <v>0</v>
      </c>
      <c r="CK470" s="159">
        <v>0</v>
      </c>
      <c r="CL470" s="159">
        <v>0</v>
      </c>
      <c r="CM470" s="160">
        <f t="shared" si="2778"/>
        <v>0</v>
      </c>
      <c r="CN470" s="159">
        <f t="shared" si="2814"/>
        <v>0</v>
      </c>
      <c r="CO470" s="159">
        <f t="shared" si="2815"/>
        <v>0</v>
      </c>
      <c r="CP470" s="160">
        <f t="shared" si="2779"/>
        <v>0</v>
      </c>
      <c r="CQ470" s="159">
        <f t="shared" si="2801"/>
        <v>0</v>
      </c>
      <c r="CR470" s="159">
        <f t="shared" si="2780"/>
        <v>0</v>
      </c>
      <c r="CS470" s="160">
        <f t="shared" si="2781"/>
        <v>0</v>
      </c>
      <c r="CT470" s="225"/>
      <c r="CU470" s="226">
        <f t="shared" si="2802"/>
        <v>0</v>
      </c>
      <c r="CV470" s="227">
        <f t="shared" si="2782"/>
        <v>-0.98681155382186603</v>
      </c>
      <c r="CW470" s="225"/>
      <c r="CX470" s="228"/>
      <c r="CY470" s="229"/>
    </row>
    <row r="471" spans="1:103" ht="15.75" customHeight="1">
      <c r="A471" s="185"/>
      <c r="B471" s="156"/>
      <c r="C471" s="594" t="s">
        <v>548</v>
      </c>
      <c r="D471" s="158">
        <f t="shared" si="2742"/>
        <v>0</v>
      </c>
      <c r="E471" s="159">
        <f t="shared" si="2783"/>
        <v>0</v>
      </c>
      <c r="F471" s="160">
        <f t="shared" si="2784"/>
        <v>0</v>
      </c>
      <c r="G471" s="161"/>
      <c r="H471" s="159">
        <f t="shared" si="2785"/>
        <v>129.33333333333331</v>
      </c>
      <c r="I471" s="610">
        <f t="shared" si="2786"/>
        <v>111.4126656848307</v>
      </c>
      <c r="J471" s="160">
        <f t="shared" si="2787"/>
        <v>14409.371428571436</v>
      </c>
      <c r="K471" s="158">
        <f t="shared" si="2788"/>
        <v>129.33333333333331</v>
      </c>
      <c r="L471" s="822">
        <f t="shared" si="2789"/>
        <v>109.53069498069506</v>
      </c>
      <c r="M471" s="160">
        <f t="shared" si="2790"/>
        <v>14165.969884169892</v>
      </c>
      <c r="N471" s="159"/>
      <c r="O471" s="159"/>
      <c r="P471" s="160">
        <f t="shared" si="2746"/>
        <v>0</v>
      </c>
      <c r="Q471" s="291">
        <v>20.708333333333329</v>
      </c>
      <c r="R471" s="291">
        <v>111.41266568483073</v>
      </c>
      <c r="S471" s="160">
        <f t="shared" si="2747"/>
        <v>2307.1706185567023</v>
      </c>
      <c r="T471" s="159">
        <f t="shared" si="2791"/>
        <v>20.708333333333329</v>
      </c>
      <c r="U471" s="610">
        <f t="shared" si="2792"/>
        <v>109.53069498069507</v>
      </c>
      <c r="V471" s="160">
        <f t="shared" si="2749"/>
        <v>2268.1981418918931</v>
      </c>
      <c r="W471" s="593">
        <f t="shared" si="2750"/>
        <v>0</v>
      </c>
      <c r="X471" s="593">
        <f t="shared" si="2751"/>
        <v>-1.8819707041356537</v>
      </c>
      <c r="Y471" s="593">
        <f t="shared" si="2752"/>
        <v>-38.972476664809165</v>
      </c>
      <c r="Z471" s="159">
        <v>0</v>
      </c>
      <c r="AA471" s="159">
        <v>0</v>
      </c>
      <c r="AB471" s="160">
        <f t="shared" si="2753"/>
        <v>0</v>
      </c>
      <c r="AC471" s="159">
        <f t="shared" si="2803"/>
        <v>20.708333333333329</v>
      </c>
      <c r="AD471" s="159">
        <f t="shared" si="2804"/>
        <v>111.41266568483073</v>
      </c>
      <c r="AE471" s="160">
        <f t="shared" si="2754"/>
        <v>2307.1706185567023</v>
      </c>
      <c r="AF471" s="159">
        <f t="shared" si="2793"/>
        <v>20.708333333333329</v>
      </c>
      <c r="AG471" s="159">
        <f t="shared" si="2755"/>
        <v>109.53069498069507</v>
      </c>
      <c r="AH471" s="160">
        <f t="shared" si="2756"/>
        <v>2268.1981418918931</v>
      </c>
      <c r="AI471" s="159">
        <v>0</v>
      </c>
      <c r="AJ471" s="159">
        <v>0</v>
      </c>
      <c r="AK471" s="160">
        <f t="shared" si="2757"/>
        <v>0</v>
      </c>
      <c r="AL471" s="159">
        <f t="shared" si="2805"/>
        <v>20.708333333333329</v>
      </c>
      <c r="AM471" s="159">
        <f t="shared" si="2806"/>
        <v>111.41266568483073</v>
      </c>
      <c r="AN471" s="160">
        <f t="shared" si="2758"/>
        <v>2307.1706185567023</v>
      </c>
      <c r="AO471" s="159">
        <f t="shared" si="2807"/>
        <v>20.708333333333329</v>
      </c>
      <c r="AP471" s="159">
        <f t="shared" si="2808"/>
        <v>109.53069498069507</v>
      </c>
      <c r="AQ471" s="160">
        <f t="shared" si="2759"/>
        <v>2268.1981418918931</v>
      </c>
      <c r="AR471" s="159">
        <v>0</v>
      </c>
      <c r="AS471" s="159">
        <v>0</v>
      </c>
      <c r="AT471" s="160">
        <f t="shared" si="2760"/>
        <v>0</v>
      </c>
      <c r="AU471" s="159">
        <f t="shared" si="2794"/>
        <v>20.708333333333329</v>
      </c>
      <c r="AV471" s="159">
        <f t="shared" si="2795"/>
        <v>111.41266568483073</v>
      </c>
      <c r="AW471" s="160">
        <f t="shared" si="2761"/>
        <v>2307.1706185567023</v>
      </c>
      <c r="AX471" s="159">
        <f t="shared" si="2809"/>
        <v>20.708333333333329</v>
      </c>
      <c r="AY471" s="159">
        <f t="shared" si="2810"/>
        <v>109.53069498069507</v>
      </c>
      <c r="AZ471" s="160">
        <f t="shared" si="2762"/>
        <v>2268.1981418918931</v>
      </c>
      <c r="BA471" s="159">
        <v>0</v>
      </c>
      <c r="BB471" s="159">
        <v>0</v>
      </c>
      <c r="BC471" s="160">
        <f t="shared" si="2763"/>
        <v>0</v>
      </c>
      <c r="BD471" s="159">
        <v>23.249999999999996</v>
      </c>
      <c r="BE471" s="159">
        <v>111.41266568483073</v>
      </c>
      <c r="BF471" s="160">
        <f t="shared" si="2764"/>
        <v>2590.3444771723139</v>
      </c>
      <c r="BG471" s="159">
        <f t="shared" si="2796"/>
        <v>23.249999999999996</v>
      </c>
      <c r="BH471" s="159">
        <f t="shared" si="2811"/>
        <v>109.53069498069507</v>
      </c>
      <c r="BI471" s="160">
        <f t="shared" si="2766"/>
        <v>2546.5886583011602</v>
      </c>
      <c r="BJ471" s="159">
        <v>0</v>
      </c>
      <c r="BK471" s="159">
        <v>0</v>
      </c>
      <c r="BL471" s="160">
        <f t="shared" si="2767"/>
        <v>0</v>
      </c>
      <c r="BM471" s="159">
        <v>23.249999999999996</v>
      </c>
      <c r="BN471" s="159">
        <v>111.41266568483073</v>
      </c>
      <c r="BO471" s="160">
        <f t="shared" si="2768"/>
        <v>2590.3444771723139</v>
      </c>
      <c r="BP471" s="159">
        <f t="shared" si="2797"/>
        <v>23.249999999999996</v>
      </c>
      <c r="BQ471" s="159">
        <f t="shared" si="2798"/>
        <v>109.53069498069507</v>
      </c>
      <c r="BR471" s="160">
        <f t="shared" si="2769"/>
        <v>2546.5886583011602</v>
      </c>
      <c r="BS471" s="159">
        <v>0</v>
      </c>
      <c r="BT471" s="159">
        <v>0</v>
      </c>
      <c r="BU471" s="160">
        <f t="shared" si="2770"/>
        <v>0</v>
      </c>
      <c r="BV471" s="159">
        <v>0</v>
      </c>
      <c r="BW471" s="159">
        <v>0</v>
      </c>
      <c r="BX471" s="160">
        <f t="shared" si="2771"/>
        <v>0</v>
      </c>
      <c r="BY471" s="159">
        <f t="shared" si="2799"/>
        <v>0</v>
      </c>
      <c r="BZ471" s="159">
        <f t="shared" si="2772"/>
        <v>0</v>
      </c>
      <c r="CA471" s="160">
        <f t="shared" si="2773"/>
        <v>0</v>
      </c>
      <c r="CB471" s="159">
        <v>0</v>
      </c>
      <c r="CC471" s="159">
        <v>0</v>
      </c>
      <c r="CD471" s="160">
        <f t="shared" si="2774"/>
        <v>0</v>
      </c>
      <c r="CE471" s="159">
        <f t="shared" si="2812"/>
        <v>0</v>
      </c>
      <c r="CF471" s="159">
        <f t="shared" si="2813"/>
        <v>0</v>
      </c>
      <c r="CG471" s="160">
        <f t="shared" si="2775"/>
        <v>0</v>
      </c>
      <c r="CH471" s="159">
        <f t="shared" si="2800"/>
        <v>0</v>
      </c>
      <c r="CI471" s="159">
        <f t="shared" si="2776"/>
        <v>0</v>
      </c>
      <c r="CJ471" s="160">
        <f t="shared" si="2777"/>
        <v>0</v>
      </c>
      <c r="CK471" s="159">
        <v>0</v>
      </c>
      <c r="CL471" s="159">
        <v>0</v>
      </c>
      <c r="CM471" s="160">
        <f t="shared" si="2778"/>
        <v>0</v>
      </c>
      <c r="CN471" s="159">
        <f t="shared" si="2814"/>
        <v>0</v>
      </c>
      <c r="CO471" s="159">
        <f t="shared" si="2815"/>
        <v>0</v>
      </c>
      <c r="CP471" s="160">
        <f t="shared" si="2779"/>
        <v>0</v>
      </c>
      <c r="CQ471" s="159">
        <f t="shared" si="2801"/>
        <v>0</v>
      </c>
      <c r="CR471" s="159">
        <f t="shared" si="2780"/>
        <v>0</v>
      </c>
      <c r="CS471" s="160">
        <f t="shared" si="2781"/>
        <v>0</v>
      </c>
      <c r="CT471" s="225"/>
      <c r="CU471" s="226">
        <f t="shared" si="2802"/>
        <v>0</v>
      </c>
      <c r="CV471" s="227">
        <f t="shared" si="2782"/>
        <v>-1.8819707041356395</v>
      </c>
      <c r="CW471" s="225"/>
      <c r="CX471" s="228"/>
      <c r="CY471" s="229"/>
    </row>
    <row r="472" spans="1:103" ht="15.75" customHeight="1">
      <c r="A472" s="185"/>
      <c r="B472" s="156"/>
      <c r="C472" s="594" t="s">
        <v>549</v>
      </c>
      <c r="D472" s="158">
        <f t="shared" si="2742"/>
        <v>0</v>
      </c>
      <c r="E472" s="159">
        <f t="shared" si="2783"/>
        <v>0</v>
      </c>
      <c r="F472" s="160">
        <f t="shared" si="2784"/>
        <v>0</v>
      </c>
      <c r="G472" s="161"/>
      <c r="H472" s="159">
        <f t="shared" si="2785"/>
        <v>129.33333333333331</v>
      </c>
      <c r="I472" s="610">
        <f t="shared" si="2786"/>
        <v>104.66038291605277</v>
      </c>
      <c r="J472" s="160">
        <f t="shared" si="2787"/>
        <v>13536.076190476157</v>
      </c>
      <c r="K472" s="158">
        <f t="shared" si="2788"/>
        <v>129.33333333333331</v>
      </c>
      <c r="L472" s="822">
        <f t="shared" si="2789"/>
        <v>102.89247104247082</v>
      </c>
      <c r="M472" s="160">
        <f t="shared" si="2790"/>
        <v>13307.426254826223</v>
      </c>
      <c r="N472" s="159"/>
      <c r="O472" s="159"/>
      <c r="P472" s="160">
        <f t="shared" si="2746"/>
        <v>0</v>
      </c>
      <c r="Q472" s="291">
        <v>20.708333333333329</v>
      </c>
      <c r="R472" s="291">
        <v>104.6603829160528</v>
      </c>
      <c r="S472" s="160">
        <f t="shared" si="2747"/>
        <v>2167.3420962199261</v>
      </c>
      <c r="T472" s="159">
        <f t="shared" si="2791"/>
        <v>20.708333333333329</v>
      </c>
      <c r="U472" s="610">
        <f t="shared" si="2792"/>
        <v>102.89247104247082</v>
      </c>
      <c r="V472" s="160">
        <f t="shared" si="2749"/>
        <v>2130.7315878378326</v>
      </c>
      <c r="W472" s="593">
        <f t="shared" si="2750"/>
        <v>0</v>
      </c>
      <c r="X472" s="593">
        <f t="shared" si="2751"/>
        <v>-1.7679118735819799</v>
      </c>
      <c r="Y472" s="593">
        <f t="shared" si="2752"/>
        <v>-36.610508382093485</v>
      </c>
      <c r="Z472" s="159">
        <v>0</v>
      </c>
      <c r="AA472" s="159">
        <v>0</v>
      </c>
      <c r="AB472" s="160">
        <f t="shared" si="2753"/>
        <v>0</v>
      </c>
      <c r="AC472" s="159">
        <f t="shared" si="2803"/>
        <v>20.708333333333329</v>
      </c>
      <c r="AD472" s="159">
        <f t="shared" si="2804"/>
        <v>104.6603829160528</v>
      </c>
      <c r="AE472" s="160">
        <f t="shared" si="2754"/>
        <v>2167.3420962199261</v>
      </c>
      <c r="AF472" s="159">
        <f t="shared" si="2793"/>
        <v>20.708333333333329</v>
      </c>
      <c r="AG472" s="159">
        <f t="shared" si="2755"/>
        <v>102.89247104247082</v>
      </c>
      <c r="AH472" s="160">
        <f t="shared" si="2756"/>
        <v>2130.7315878378326</v>
      </c>
      <c r="AI472" s="159">
        <v>0</v>
      </c>
      <c r="AJ472" s="159">
        <v>0</v>
      </c>
      <c r="AK472" s="160">
        <f t="shared" si="2757"/>
        <v>0</v>
      </c>
      <c r="AL472" s="159">
        <f t="shared" si="2805"/>
        <v>20.708333333333329</v>
      </c>
      <c r="AM472" s="159">
        <f t="shared" si="2806"/>
        <v>104.6603829160528</v>
      </c>
      <c r="AN472" s="160">
        <f t="shared" si="2758"/>
        <v>2167.3420962199261</v>
      </c>
      <c r="AO472" s="159">
        <f t="shared" si="2807"/>
        <v>20.708333333333329</v>
      </c>
      <c r="AP472" s="159">
        <f t="shared" si="2808"/>
        <v>102.89247104247082</v>
      </c>
      <c r="AQ472" s="160">
        <f t="shared" si="2759"/>
        <v>2130.7315878378326</v>
      </c>
      <c r="AR472" s="159">
        <v>0</v>
      </c>
      <c r="AS472" s="159">
        <v>0</v>
      </c>
      <c r="AT472" s="160">
        <f t="shared" si="2760"/>
        <v>0</v>
      </c>
      <c r="AU472" s="159">
        <f t="shared" si="2794"/>
        <v>20.708333333333329</v>
      </c>
      <c r="AV472" s="159">
        <f t="shared" si="2795"/>
        <v>104.6603829160528</v>
      </c>
      <c r="AW472" s="160">
        <f t="shared" si="2761"/>
        <v>2167.3420962199261</v>
      </c>
      <c r="AX472" s="159">
        <f t="shared" si="2809"/>
        <v>20.708333333333329</v>
      </c>
      <c r="AY472" s="159">
        <f t="shared" si="2810"/>
        <v>102.89247104247082</v>
      </c>
      <c r="AZ472" s="160">
        <f t="shared" si="2762"/>
        <v>2130.7315878378326</v>
      </c>
      <c r="BA472" s="159">
        <v>0</v>
      </c>
      <c r="BB472" s="159">
        <v>0</v>
      </c>
      <c r="BC472" s="160">
        <f t="shared" si="2763"/>
        <v>0</v>
      </c>
      <c r="BD472" s="159">
        <v>23.249999999999996</v>
      </c>
      <c r="BE472" s="159">
        <v>104.6603829160528</v>
      </c>
      <c r="BF472" s="160">
        <f t="shared" si="2764"/>
        <v>2433.353902798227</v>
      </c>
      <c r="BG472" s="159">
        <f t="shared" si="2796"/>
        <v>23.249999999999996</v>
      </c>
      <c r="BH472" s="159">
        <f t="shared" si="2811"/>
        <v>102.89247104247082</v>
      </c>
      <c r="BI472" s="160">
        <f t="shared" si="2766"/>
        <v>2392.2499517374463</v>
      </c>
      <c r="BJ472" s="159">
        <v>0</v>
      </c>
      <c r="BK472" s="159">
        <v>0</v>
      </c>
      <c r="BL472" s="160">
        <f t="shared" si="2767"/>
        <v>0</v>
      </c>
      <c r="BM472" s="159">
        <v>23.249999999999996</v>
      </c>
      <c r="BN472" s="159">
        <v>104.6603829160528</v>
      </c>
      <c r="BO472" s="160">
        <f t="shared" si="2768"/>
        <v>2433.353902798227</v>
      </c>
      <c r="BP472" s="159">
        <f t="shared" si="2797"/>
        <v>23.249999999999996</v>
      </c>
      <c r="BQ472" s="159">
        <f t="shared" si="2798"/>
        <v>102.89247104247082</v>
      </c>
      <c r="BR472" s="160">
        <f t="shared" si="2769"/>
        <v>2392.2499517374463</v>
      </c>
      <c r="BS472" s="159">
        <v>0</v>
      </c>
      <c r="BT472" s="159">
        <v>0</v>
      </c>
      <c r="BU472" s="160">
        <f t="shared" si="2770"/>
        <v>0</v>
      </c>
      <c r="BV472" s="159">
        <v>0</v>
      </c>
      <c r="BW472" s="159">
        <v>0</v>
      </c>
      <c r="BX472" s="160">
        <f t="shared" si="2771"/>
        <v>0</v>
      </c>
      <c r="BY472" s="159">
        <f t="shared" si="2799"/>
        <v>0</v>
      </c>
      <c r="BZ472" s="159">
        <f t="shared" si="2772"/>
        <v>0</v>
      </c>
      <c r="CA472" s="160">
        <f t="shared" si="2773"/>
        <v>0</v>
      </c>
      <c r="CB472" s="159">
        <v>0</v>
      </c>
      <c r="CC472" s="159">
        <v>0</v>
      </c>
      <c r="CD472" s="160">
        <f t="shared" si="2774"/>
        <v>0</v>
      </c>
      <c r="CE472" s="159">
        <f t="shared" si="2812"/>
        <v>0</v>
      </c>
      <c r="CF472" s="159">
        <f t="shared" si="2813"/>
        <v>0</v>
      </c>
      <c r="CG472" s="160">
        <f t="shared" si="2775"/>
        <v>0</v>
      </c>
      <c r="CH472" s="159">
        <f t="shared" si="2800"/>
        <v>0</v>
      </c>
      <c r="CI472" s="159">
        <f t="shared" si="2776"/>
        <v>0</v>
      </c>
      <c r="CJ472" s="160">
        <f t="shared" si="2777"/>
        <v>0</v>
      </c>
      <c r="CK472" s="159">
        <v>0</v>
      </c>
      <c r="CL472" s="159">
        <v>0</v>
      </c>
      <c r="CM472" s="160">
        <f t="shared" si="2778"/>
        <v>0</v>
      </c>
      <c r="CN472" s="159">
        <f t="shared" si="2814"/>
        <v>0</v>
      </c>
      <c r="CO472" s="159">
        <f t="shared" si="2815"/>
        <v>0</v>
      </c>
      <c r="CP472" s="160">
        <f t="shared" si="2779"/>
        <v>0</v>
      </c>
      <c r="CQ472" s="159">
        <f t="shared" si="2801"/>
        <v>0</v>
      </c>
      <c r="CR472" s="159">
        <f t="shared" si="2780"/>
        <v>0</v>
      </c>
      <c r="CS472" s="160">
        <f t="shared" si="2781"/>
        <v>0</v>
      </c>
      <c r="CT472" s="225"/>
      <c r="CU472" s="226">
        <f t="shared" si="2802"/>
        <v>0</v>
      </c>
      <c r="CV472" s="227">
        <f t="shared" si="2782"/>
        <v>-1.7679118735819515</v>
      </c>
      <c r="CW472" s="225"/>
      <c r="CX472" s="228"/>
      <c r="CY472" s="229"/>
    </row>
    <row r="473" spans="1:103" ht="15.75" customHeight="1">
      <c r="A473" s="185"/>
      <c r="B473" s="156"/>
      <c r="C473" s="594" t="s">
        <v>733</v>
      </c>
      <c r="D473" s="158">
        <f t="shared" si="2742"/>
        <v>0</v>
      </c>
      <c r="E473" s="159">
        <f t="shared" si="2783"/>
        <v>0</v>
      </c>
      <c r="F473" s="160">
        <f t="shared" si="2784"/>
        <v>0</v>
      </c>
      <c r="G473" s="161"/>
      <c r="H473" s="159">
        <f t="shared" si="2785"/>
        <v>153.33333333333331</v>
      </c>
      <c r="I473" s="610">
        <f t="shared" si="2786"/>
        <v>34.364261168384871</v>
      </c>
      <c r="J473" s="160">
        <f t="shared" si="2787"/>
        <v>5269.1867124856799</v>
      </c>
      <c r="K473" s="158">
        <f t="shared" si="2788"/>
        <v>153.33333333333331</v>
      </c>
      <c r="L473" s="822">
        <f t="shared" si="2789"/>
        <v>33.783783783783782</v>
      </c>
      <c r="M473" s="160">
        <f t="shared" si="2790"/>
        <v>5180.1801801801794</v>
      </c>
      <c r="N473" s="159"/>
      <c r="O473" s="159"/>
      <c r="P473" s="160">
        <f t="shared" si="2746"/>
        <v>0</v>
      </c>
      <c r="Q473" s="291">
        <v>24.708333333333329</v>
      </c>
      <c r="R473" s="291">
        <v>34.364261168384878</v>
      </c>
      <c r="S473" s="160">
        <f t="shared" si="2747"/>
        <v>849.08361970217618</v>
      </c>
      <c r="T473" s="159">
        <f t="shared" si="2791"/>
        <v>24.708333333333329</v>
      </c>
      <c r="U473" s="610">
        <f t="shared" si="2792"/>
        <v>33.783783783783782</v>
      </c>
      <c r="V473" s="160">
        <f t="shared" si="2749"/>
        <v>834.74099099099078</v>
      </c>
      <c r="W473" s="593">
        <f t="shared" si="2750"/>
        <v>0</v>
      </c>
      <c r="X473" s="593">
        <f t="shared" si="2751"/>
        <v>-0.58047738460109599</v>
      </c>
      <c r="Y473" s="593">
        <f t="shared" si="2752"/>
        <v>-14.342628711185398</v>
      </c>
      <c r="Z473" s="159">
        <v>0</v>
      </c>
      <c r="AA473" s="159">
        <v>0</v>
      </c>
      <c r="AB473" s="160">
        <f t="shared" si="2753"/>
        <v>0</v>
      </c>
      <c r="AC473" s="159">
        <f t="shared" si="2803"/>
        <v>24.708333333333329</v>
      </c>
      <c r="AD473" s="159">
        <f t="shared" si="2804"/>
        <v>34.364261168384878</v>
      </c>
      <c r="AE473" s="160">
        <f t="shared" si="2754"/>
        <v>849.08361970217618</v>
      </c>
      <c r="AF473" s="159">
        <f t="shared" si="2793"/>
        <v>24.708333333333329</v>
      </c>
      <c r="AG473" s="159">
        <f t="shared" si="2755"/>
        <v>33.783783783783782</v>
      </c>
      <c r="AH473" s="160">
        <f t="shared" si="2756"/>
        <v>834.74099099099078</v>
      </c>
      <c r="AI473" s="159">
        <v>0</v>
      </c>
      <c r="AJ473" s="159">
        <v>0</v>
      </c>
      <c r="AK473" s="160">
        <f t="shared" si="2757"/>
        <v>0</v>
      </c>
      <c r="AL473" s="159">
        <f t="shared" si="2805"/>
        <v>24.708333333333329</v>
      </c>
      <c r="AM473" s="159">
        <f t="shared" si="2806"/>
        <v>34.364261168384878</v>
      </c>
      <c r="AN473" s="160">
        <f t="shared" si="2758"/>
        <v>849.08361970217618</v>
      </c>
      <c r="AO473" s="159">
        <f t="shared" si="2807"/>
        <v>24.708333333333329</v>
      </c>
      <c r="AP473" s="159">
        <f t="shared" si="2808"/>
        <v>33.783783783783782</v>
      </c>
      <c r="AQ473" s="160">
        <f t="shared" si="2759"/>
        <v>834.74099099099078</v>
      </c>
      <c r="AR473" s="159">
        <v>0</v>
      </c>
      <c r="AS473" s="159">
        <v>0</v>
      </c>
      <c r="AT473" s="160">
        <f t="shared" si="2760"/>
        <v>0</v>
      </c>
      <c r="AU473" s="159">
        <f t="shared" si="2794"/>
        <v>24.708333333333329</v>
      </c>
      <c r="AV473" s="159">
        <f t="shared" si="2795"/>
        <v>34.364261168384878</v>
      </c>
      <c r="AW473" s="160">
        <f t="shared" si="2761"/>
        <v>849.08361970217618</v>
      </c>
      <c r="AX473" s="159">
        <f t="shared" si="2809"/>
        <v>24.708333333333329</v>
      </c>
      <c r="AY473" s="159">
        <f t="shared" si="2810"/>
        <v>33.783783783783782</v>
      </c>
      <c r="AZ473" s="160">
        <f t="shared" si="2762"/>
        <v>834.74099099099078</v>
      </c>
      <c r="BA473" s="159">
        <v>0</v>
      </c>
      <c r="BB473" s="159">
        <v>0</v>
      </c>
      <c r="BC473" s="160">
        <f t="shared" si="2763"/>
        <v>0</v>
      </c>
      <c r="BD473" s="159">
        <v>27.249999999999996</v>
      </c>
      <c r="BE473" s="159">
        <v>34.364261168384878</v>
      </c>
      <c r="BF473" s="160">
        <f t="shared" si="2764"/>
        <v>936.42611683848781</v>
      </c>
      <c r="BG473" s="159">
        <f t="shared" si="2796"/>
        <v>27.249999999999996</v>
      </c>
      <c r="BH473" s="159">
        <f t="shared" si="2811"/>
        <v>33.783783783783782</v>
      </c>
      <c r="BI473" s="160">
        <f t="shared" si="2766"/>
        <v>920.6081081081079</v>
      </c>
      <c r="BJ473" s="159">
        <v>0</v>
      </c>
      <c r="BK473" s="159">
        <v>0</v>
      </c>
      <c r="BL473" s="160">
        <f t="shared" si="2767"/>
        <v>0</v>
      </c>
      <c r="BM473" s="159">
        <v>27.249999999999996</v>
      </c>
      <c r="BN473" s="159">
        <v>34.364261168384878</v>
      </c>
      <c r="BO473" s="160">
        <f t="shared" si="2768"/>
        <v>936.42611683848781</v>
      </c>
      <c r="BP473" s="159">
        <f t="shared" si="2797"/>
        <v>27.249999999999996</v>
      </c>
      <c r="BQ473" s="159">
        <f t="shared" si="2798"/>
        <v>33.783783783783782</v>
      </c>
      <c r="BR473" s="160">
        <f t="shared" si="2769"/>
        <v>920.6081081081079</v>
      </c>
      <c r="BS473" s="159">
        <v>0</v>
      </c>
      <c r="BT473" s="159">
        <v>0</v>
      </c>
      <c r="BU473" s="160">
        <f t="shared" si="2770"/>
        <v>0</v>
      </c>
      <c r="BV473" s="159">
        <v>0</v>
      </c>
      <c r="BW473" s="159">
        <v>0</v>
      </c>
      <c r="BX473" s="160">
        <f t="shared" si="2771"/>
        <v>0</v>
      </c>
      <c r="BY473" s="159">
        <f t="shared" si="2799"/>
        <v>0</v>
      </c>
      <c r="BZ473" s="159">
        <f t="shared" si="2772"/>
        <v>0</v>
      </c>
      <c r="CA473" s="160">
        <f t="shared" si="2773"/>
        <v>0</v>
      </c>
      <c r="CB473" s="159">
        <v>0</v>
      </c>
      <c r="CC473" s="159">
        <v>0</v>
      </c>
      <c r="CD473" s="160">
        <f t="shared" si="2774"/>
        <v>0</v>
      </c>
      <c r="CE473" s="159">
        <f t="shared" si="2812"/>
        <v>0</v>
      </c>
      <c r="CF473" s="159">
        <f t="shared" si="2813"/>
        <v>0</v>
      </c>
      <c r="CG473" s="160">
        <f t="shared" si="2775"/>
        <v>0</v>
      </c>
      <c r="CH473" s="159">
        <f t="shared" si="2800"/>
        <v>0</v>
      </c>
      <c r="CI473" s="159">
        <f t="shared" si="2776"/>
        <v>0</v>
      </c>
      <c r="CJ473" s="160">
        <f t="shared" si="2777"/>
        <v>0</v>
      </c>
      <c r="CK473" s="159">
        <v>0</v>
      </c>
      <c r="CL473" s="159">
        <v>0</v>
      </c>
      <c r="CM473" s="160">
        <f t="shared" si="2778"/>
        <v>0</v>
      </c>
      <c r="CN473" s="159">
        <f t="shared" si="2814"/>
        <v>0</v>
      </c>
      <c r="CO473" s="159">
        <f t="shared" si="2815"/>
        <v>0</v>
      </c>
      <c r="CP473" s="160">
        <f t="shared" si="2779"/>
        <v>0</v>
      </c>
      <c r="CQ473" s="159">
        <f t="shared" si="2801"/>
        <v>0</v>
      </c>
      <c r="CR473" s="159">
        <f t="shared" si="2780"/>
        <v>0</v>
      </c>
      <c r="CS473" s="160">
        <f t="shared" si="2781"/>
        <v>0</v>
      </c>
      <c r="CT473" s="225"/>
      <c r="CU473" s="226">
        <f t="shared" si="2802"/>
        <v>0</v>
      </c>
      <c r="CV473" s="227">
        <f t="shared" si="2782"/>
        <v>-0.58047738460108889</v>
      </c>
      <c r="CW473" s="225"/>
      <c r="CX473" s="228"/>
      <c r="CY473" s="229"/>
    </row>
    <row r="474" spans="1:103" ht="15.75" hidden="1" customHeight="1">
      <c r="A474" s="185"/>
      <c r="B474" s="156"/>
      <c r="C474" s="291"/>
      <c r="D474" s="158">
        <f t="shared" si="2742"/>
        <v>0</v>
      </c>
      <c r="E474" s="159">
        <f t="shared" si="2783"/>
        <v>0</v>
      </c>
      <c r="F474" s="160">
        <f t="shared" si="2784"/>
        <v>0</v>
      </c>
      <c r="G474" s="161"/>
      <c r="H474" s="159">
        <f t="shared" ref="H474:H494" si="2816">Q474+AC474+AL474+AU474+BV474</f>
        <v>0</v>
      </c>
      <c r="I474" s="159">
        <f t="shared" si="2786"/>
        <v>0</v>
      </c>
      <c r="J474" s="160">
        <f t="shared" si="2743"/>
        <v>0</v>
      </c>
      <c r="K474" s="159">
        <f t="shared" si="2744"/>
        <v>0</v>
      </c>
      <c r="L474" s="291">
        <f t="shared" si="2789"/>
        <v>0</v>
      </c>
      <c r="M474" s="160">
        <f t="shared" si="2745"/>
        <v>0</v>
      </c>
      <c r="N474" s="159"/>
      <c r="O474" s="159"/>
      <c r="P474" s="160">
        <f t="shared" si="2746"/>
        <v>0</v>
      </c>
      <c r="Q474" s="291">
        <v>0</v>
      </c>
      <c r="R474" s="291">
        <v>0</v>
      </c>
      <c r="S474" s="160">
        <f t="shared" si="2747"/>
        <v>0</v>
      </c>
      <c r="T474" s="159">
        <f t="shared" ref="T474:T484" si="2817">Q474</f>
        <v>0</v>
      </c>
      <c r="U474" s="159">
        <f t="shared" si="2748"/>
        <v>0</v>
      </c>
      <c r="V474" s="160">
        <f t="shared" si="2749"/>
        <v>0</v>
      </c>
      <c r="W474" s="593">
        <f t="shared" si="2750"/>
        <v>0</v>
      </c>
      <c r="X474" s="593">
        <f t="shared" si="2751"/>
        <v>0</v>
      </c>
      <c r="Y474" s="593">
        <f t="shared" si="2752"/>
        <v>0</v>
      </c>
      <c r="Z474" s="159">
        <v>0</v>
      </c>
      <c r="AA474" s="159">
        <v>0</v>
      </c>
      <c r="AB474" s="160">
        <f t="shared" si="2753"/>
        <v>0</v>
      </c>
      <c r="AC474" s="159">
        <v>0</v>
      </c>
      <c r="AD474" s="159">
        <v>0</v>
      </c>
      <c r="AE474" s="160">
        <f t="shared" si="2754"/>
        <v>0</v>
      </c>
      <c r="AF474" s="159">
        <f t="shared" ref="AF474:AF494" si="2818">AC474</f>
        <v>0</v>
      </c>
      <c r="AG474" s="159">
        <f t="shared" si="2755"/>
        <v>0</v>
      </c>
      <c r="AH474" s="160">
        <f t="shared" si="2756"/>
        <v>0</v>
      </c>
      <c r="AI474" s="159">
        <v>0</v>
      </c>
      <c r="AJ474" s="159">
        <v>0</v>
      </c>
      <c r="AK474" s="160">
        <f t="shared" si="2757"/>
        <v>0</v>
      </c>
      <c r="AL474" s="159">
        <v>0</v>
      </c>
      <c r="AM474" s="159">
        <v>0</v>
      </c>
      <c r="AN474" s="160">
        <f t="shared" si="2758"/>
        <v>0</v>
      </c>
      <c r="AO474" s="159">
        <f t="shared" ref="AO474:AO494" si="2819">AL474</f>
        <v>0</v>
      </c>
      <c r="AP474" s="159">
        <f t="shared" ref="AP474:AP494" si="2820">AG474</f>
        <v>0</v>
      </c>
      <c r="AQ474" s="160">
        <f t="shared" si="2759"/>
        <v>0</v>
      </c>
      <c r="AR474" s="159">
        <v>0</v>
      </c>
      <c r="AS474" s="159">
        <v>0</v>
      </c>
      <c r="AT474" s="160">
        <f t="shared" si="2760"/>
        <v>0</v>
      </c>
      <c r="AU474" s="159">
        <v>0</v>
      </c>
      <c r="AV474" s="159">
        <v>0</v>
      </c>
      <c r="AW474" s="160">
        <f t="shared" si="2761"/>
        <v>0</v>
      </c>
      <c r="AX474" s="159">
        <f t="shared" ref="AX474:AX494" si="2821">AU474</f>
        <v>0</v>
      </c>
      <c r="AY474" s="159">
        <f t="shared" ref="AY474:AY494" si="2822">AP474</f>
        <v>0</v>
      </c>
      <c r="AZ474" s="160">
        <f t="shared" si="2762"/>
        <v>0</v>
      </c>
      <c r="BA474" s="159">
        <v>0</v>
      </c>
      <c r="BB474" s="159">
        <v>0</v>
      </c>
      <c r="BC474" s="160">
        <f t="shared" si="2763"/>
        <v>0</v>
      </c>
      <c r="BD474" s="159">
        <v>0</v>
      </c>
      <c r="BE474" s="159">
        <v>0</v>
      </c>
      <c r="BF474" s="160">
        <f t="shared" si="2764"/>
        <v>0</v>
      </c>
      <c r="BG474" s="159">
        <f t="shared" ref="BG474:BG494" si="2823">BD474</f>
        <v>0</v>
      </c>
      <c r="BH474" s="159">
        <f t="shared" si="2765"/>
        <v>0</v>
      </c>
      <c r="BI474" s="160">
        <f t="shared" si="2766"/>
        <v>0</v>
      </c>
      <c r="BJ474" s="159">
        <v>0</v>
      </c>
      <c r="BK474" s="159">
        <v>0</v>
      </c>
      <c r="BL474" s="160">
        <f t="shared" si="2767"/>
        <v>0</v>
      </c>
      <c r="BM474" s="159">
        <v>0</v>
      </c>
      <c r="BN474" s="159">
        <v>0</v>
      </c>
      <c r="BO474" s="160">
        <f t="shared" si="2768"/>
        <v>0</v>
      </c>
      <c r="BP474" s="159">
        <f t="shared" ref="BP474:BP494" si="2824">BM474</f>
        <v>0</v>
      </c>
      <c r="BQ474" s="159">
        <f t="shared" ref="BQ474:BQ494" si="2825">BH474</f>
        <v>0</v>
      </c>
      <c r="BR474" s="160">
        <f t="shared" si="2769"/>
        <v>0</v>
      </c>
      <c r="BS474" s="159">
        <v>0</v>
      </c>
      <c r="BT474" s="159">
        <v>0</v>
      </c>
      <c r="BU474" s="160">
        <f t="shared" si="2770"/>
        <v>0</v>
      </c>
      <c r="BV474" s="159">
        <v>0</v>
      </c>
      <c r="BW474" s="159">
        <v>0</v>
      </c>
      <c r="BX474" s="160">
        <f t="shared" si="2771"/>
        <v>0</v>
      </c>
      <c r="BY474" s="159">
        <f t="shared" si="2799"/>
        <v>0</v>
      </c>
      <c r="BZ474" s="159">
        <f t="shared" si="2772"/>
        <v>0</v>
      </c>
      <c r="CA474" s="160">
        <f t="shared" si="2773"/>
        <v>0</v>
      </c>
      <c r="CB474" s="159">
        <v>0</v>
      </c>
      <c r="CC474" s="159">
        <v>0</v>
      </c>
      <c r="CD474" s="160">
        <f t="shared" si="2774"/>
        <v>0</v>
      </c>
      <c r="CE474" s="159">
        <v>0</v>
      </c>
      <c r="CF474" s="159">
        <v>0</v>
      </c>
      <c r="CG474" s="160">
        <f t="shared" si="2775"/>
        <v>0</v>
      </c>
      <c r="CH474" s="159">
        <f t="shared" si="2800"/>
        <v>0</v>
      </c>
      <c r="CI474" s="159">
        <f t="shared" si="2776"/>
        <v>0</v>
      </c>
      <c r="CJ474" s="160">
        <f t="shared" si="2777"/>
        <v>0</v>
      </c>
      <c r="CK474" s="159">
        <v>0</v>
      </c>
      <c r="CL474" s="159">
        <v>0</v>
      </c>
      <c r="CM474" s="160">
        <f t="shared" si="2778"/>
        <v>0</v>
      </c>
      <c r="CN474" s="159">
        <v>0</v>
      </c>
      <c r="CO474" s="159">
        <v>0</v>
      </c>
      <c r="CP474" s="160">
        <f t="shared" si="2779"/>
        <v>0</v>
      </c>
      <c r="CQ474" s="159">
        <f t="shared" si="2801"/>
        <v>0</v>
      </c>
      <c r="CR474" s="159">
        <f t="shared" si="2780"/>
        <v>0</v>
      </c>
      <c r="CS474" s="160">
        <f t="shared" si="2781"/>
        <v>0</v>
      </c>
      <c r="CT474" s="225"/>
      <c r="CU474" s="226">
        <f t="shared" si="2802"/>
        <v>0</v>
      </c>
      <c r="CV474" s="227">
        <f t="shared" si="2782"/>
        <v>0</v>
      </c>
      <c r="CW474" s="225"/>
      <c r="CX474" s="228"/>
      <c r="CY474" s="229"/>
    </row>
    <row r="475" spans="1:103" ht="15.75" hidden="1" customHeight="1">
      <c r="A475" s="185"/>
      <c r="B475" s="156"/>
      <c r="C475" s="291"/>
      <c r="D475" s="158">
        <f t="shared" si="2742"/>
        <v>0</v>
      </c>
      <c r="E475" s="159">
        <f t="shared" si="2783"/>
        <v>0</v>
      </c>
      <c r="F475" s="160">
        <f t="shared" si="2784"/>
        <v>0</v>
      </c>
      <c r="G475" s="161"/>
      <c r="H475" s="159">
        <f t="shared" si="2816"/>
        <v>0</v>
      </c>
      <c r="I475" s="159">
        <f t="shared" si="2786"/>
        <v>0</v>
      </c>
      <c r="J475" s="160">
        <f t="shared" si="2743"/>
        <v>0</v>
      </c>
      <c r="K475" s="159">
        <f t="shared" si="2744"/>
        <v>0</v>
      </c>
      <c r="L475" s="291">
        <f t="shared" si="2789"/>
        <v>0</v>
      </c>
      <c r="M475" s="160">
        <f t="shared" si="2745"/>
        <v>0</v>
      </c>
      <c r="N475" s="159"/>
      <c r="O475" s="159"/>
      <c r="P475" s="160">
        <f t="shared" si="2746"/>
        <v>0</v>
      </c>
      <c r="Q475" s="291">
        <v>0</v>
      </c>
      <c r="R475" s="291">
        <v>0</v>
      </c>
      <c r="S475" s="160">
        <f t="shared" si="2747"/>
        <v>0</v>
      </c>
      <c r="T475" s="159">
        <f t="shared" si="2817"/>
        <v>0</v>
      </c>
      <c r="U475" s="159">
        <f t="shared" si="2748"/>
        <v>0</v>
      </c>
      <c r="V475" s="160">
        <f t="shared" si="2749"/>
        <v>0</v>
      </c>
      <c r="W475" s="593">
        <f t="shared" si="2750"/>
        <v>0</v>
      </c>
      <c r="X475" s="593">
        <f t="shared" si="2751"/>
        <v>0</v>
      </c>
      <c r="Y475" s="593">
        <f t="shared" si="2752"/>
        <v>0</v>
      </c>
      <c r="Z475" s="159">
        <v>0</v>
      </c>
      <c r="AA475" s="159">
        <v>0</v>
      </c>
      <c r="AB475" s="160">
        <f t="shared" si="2753"/>
        <v>0</v>
      </c>
      <c r="AC475" s="159">
        <v>0</v>
      </c>
      <c r="AD475" s="159">
        <v>0</v>
      </c>
      <c r="AE475" s="160">
        <f t="shared" si="2754"/>
        <v>0</v>
      </c>
      <c r="AF475" s="159">
        <f t="shared" si="2818"/>
        <v>0</v>
      </c>
      <c r="AG475" s="159">
        <f t="shared" si="2755"/>
        <v>0</v>
      </c>
      <c r="AH475" s="160">
        <f t="shared" si="2756"/>
        <v>0</v>
      </c>
      <c r="AI475" s="159">
        <v>0</v>
      </c>
      <c r="AJ475" s="159">
        <v>0</v>
      </c>
      <c r="AK475" s="160">
        <f t="shared" si="2757"/>
        <v>0</v>
      </c>
      <c r="AL475" s="159">
        <v>0</v>
      </c>
      <c r="AM475" s="159">
        <v>0</v>
      </c>
      <c r="AN475" s="160">
        <f t="shared" si="2758"/>
        <v>0</v>
      </c>
      <c r="AO475" s="159">
        <f t="shared" si="2819"/>
        <v>0</v>
      </c>
      <c r="AP475" s="159">
        <f t="shared" si="2820"/>
        <v>0</v>
      </c>
      <c r="AQ475" s="160">
        <f t="shared" si="2759"/>
        <v>0</v>
      </c>
      <c r="AR475" s="159">
        <v>0</v>
      </c>
      <c r="AS475" s="159">
        <v>0</v>
      </c>
      <c r="AT475" s="160">
        <f t="shared" si="2760"/>
        <v>0</v>
      </c>
      <c r="AU475" s="159">
        <v>0</v>
      </c>
      <c r="AV475" s="159">
        <v>0</v>
      </c>
      <c r="AW475" s="160">
        <f t="shared" si="2761"/>
        <v>0</v>
      </c>
      <c r="AX475" s="159">
        <f t="shared" si="2821"/>
        <v>0</v>
      </c>
      <c r="AY475" s="159">
        <f t="shared" si="2822"/>
        <v>0</v>
      </c>
      <c r="AZ475" s="160">
        <f t="shared" si="2762"/>
        <v>0</v>
      </c>
      <c r="BA475" s="159">
        <v>0</v>
      </c>
      <c r="BB475" s="159">
        <v>0</v>
      </c>
      <c r="BC475" s="160">
        <f t="shared" si="2763"/>
        <v>0</v>
      </c>
      <c r="BD475" s="159">
        <v>0</v>
      </c>
      <c r="BE475" s="159">
        <v>0</v>
      </c>
      <c r="BF475" s="160">
        <f t="shared" si="2764"/>
        <v>0</v>
      </c>
      <c r="BG475" s="159">
        <f t="shared" si="2823"/>
        <v>0</v>
      </c>
      <c r="BH475" s="159">
        <f t="shared" si="2765"/>
        <v>0</v>
      </c>
      <c r="BI475" s="160">
        <f t="shared" si="2766"/>
        <v>0</v>
      </c>
      <c r="BJ475" s="159">
        <v>0</v>
      </c>
      <c r="BK475" s="159">
        <v>0</v>
      </c>
      <c r="BL475" s="160">
        <f t="shared" si="2767"/>
        <v>0</v>
      </c>
      <c r="BM475" s="159">
        <v>0</v>
      </c>
      <c r="BN475" s="159">
        <v>0</v>
      </c>
      <c r="BO475" s="160">
        <f t="shared" si="2768"/>
        <v>0</v>
      </c>
      <c r="BP475" s="159">
        <f t="shared" si="2824"/>
        <v>0</v>
      </c>
      <c r="BQ475" s="159">
        <f t="shared" si="2825"/>
        <v>0</v>
      </c>
      <c r="BR475" s="160">
        <f t="shared" si="2769"/>
        <v>0</v>
      </c>
      <c r="BS475" s="159">
        <v>0</v>
      </c>
      <c r="BT475" s="159">
        <v>0</v>
      </c>
      <c r="BU475" s="160">
        <f t="shared" si="2770"/>
        <v>0</v>
      </c>
      <c r="BV475" s="159">
        <v>0</v>
      </c>
      <c r="BW475" s="159">
        <v>0</v>
      </c>
      <c r="BX475" s="160">
        <f t="shared" si="2771"/>
        <v>0</v>
      </c>
      <c r="BY475" s="159">
        <f t="shared" si="2799"/>
        <v>0</v>
      </c>
      <c r="BZ475" s="159">
        <f t="shared" si="2772"/>
        <v>0</v>
      </c>
      <c r="CA475" s="160">
        <f t="shared" si="2773"/>
        <v>0</v>
      </c>
      <c r="CB475" s="159">
        <v>0</v>
      </c>
      <c r="CC475" s="159">
        <v>0</v>
      </c>
      <c r="CD475" s="160">
        <f t="shared" si="2774"/>
        <v>0</v>
      </c>
      <c r="CE475" s="159">
        <v>0</v>
      </c>
      <c r="CF475" s="159">
        <v>0</v>
      </c>
      <c r="CG475" s="160">
        <f t="shared" si="2775"/>
        <v>0</v>
      </c>
      <c r="CH475" s="159">
        <f t="shared" si="2800"/>
        <v>0</v>
      </c>
      <c r="CI475" s="159">
        <f t="shared" si="2776"/>
        <v>0</v>
      </c>
      <c r="CJ475" s="160">
        <f t="shared" si="2777"/>
        <v>0</v>
      </c>
      <c r="CK475" s="159">
        <v>0</v>
      </c>
      <c r="CL475" s="159">
        <v>0</v>
      </c>
      <c r="CM475" s="160">
        <f t="shared" si="2778"/>
        <v>0</v>
      </c>
      <c r="CN475" s="159">
        <v>0</v>
      </c>
      <c r="CO475" s="159">
        <v>0</v>
      </c>
      <c r="CP475" s="160">
        <f t="shared" si="2779"/>
        <v>0</v>
      </c>
      <c r="CQ475" s="159">
        <f t="shared" si="2801"/>
        <v>0</v>
      </c>
      <c r="CR475" s="159">
        <f t="shared" si="2780"/>
        <v>0</v>
      </c>
      <c r="CS475" s="160">
        <f t="shared" si="2781"/>
        <v>0</v>
      </c>
      <c r="CT475" s="225"/>
      <c r="CU475" s="226">
        <f t="shared" si="2802"/>
        <v>0</v>
      </c>
      <c r="CV475" s="227">
        <f t="shared" si="2782"/>
        <v>0</v>
      </c>
      <c r="CW475" s="225"/>
      <c r="CX475" s="228"/>
      <c r="CY475" s="229"/>
    </row>
    <row r="476" spans="1:103" ht="15.75" hidden="1" customHeight="1">
      <c r="A476" s="185"/>
      <c r="B476" s="156"/>
      <c r="C476" s="291"/>
      <c r="D476" s="158">
        <f t="shared" ref="D476:D482" si="2826">N476+Z476+AI476+AR476+BS476</f>
        <v>0</v>
      </c>
      <c r="E476" s="159">
        <f t="shared" ref="E476:E482" si="2827">IFERROR(F476/D476,)</f>
        <v>0</v>
      </c>
      <c r="F476" s="160">
        <f t="shared" ref="F476:F482" si="2828">P476+AB476+AK476+AT476+BU476</f>
        <v>0</v>
      </c>
      <c r="G476" s="161"/>
      <c r="H476" s="159">
        <f t="shared" ref="H476:H482" si="2829">Q476+AC476+AL476+AU476+BV476</f>
        <v>0</v>
      </c>
      <c r="I476" s="159">
        <f t="shared" ref="I476:I482" si="2830">IFERROR(J476/H476,)</f>
        <v>0</v>
      </c>
      <c r="J476" s="160">
        <f t="shared" ref="J476:J482" si="2831">S476+AE476+AN476+AW476+BX476</f>
        <v>0</v>
      </c>
      <c r="K476" s="159">
        <f t="shared" ref="K476:K482" si="2832">T476+AF476+AO476+AX476+BY476</f>
        <v>0</v>
      </c>
      <c r="L476" s="291">
        <f t="shared" ref="L476:L482" si="2833">IFERROR(M476/K476,)</f>
        <v>0</v>
      </c>
      <c r="M476" s="160">
        <f t="shared" ref="M476:M482" si="2834">V476+AH476+AQ476+AZ476+CA476</f>
        <v>0</v>
      </c>
      <c r="N476" s="159"/>
      <c r="O476" s="159"/>
      <c r="P476" s="160">
        <f t="shared" ref="P476:P482" si="2835">N476*O476</f>
        <v>0</v>
      </c>
      <c r="Q476" s="291">
        <v>0</v>
      </c>
      <c r="R476" s="291">
        <v>0</v>
      </c>
      <c r="S476" s="160">
        <f t="shared" si="2747"/>
        <v>0</v>
      </c>
      <c r="T476" s="159">
        <f t="shared" si="2817"/>
        <v>0</v>
      </c>
      <c r="U476" s="159">
        <f t="shared" si="2748"/>
        <v>0</v>
      </c>
      <c r="V476" s="160">
        <f t="shared" ref="V476:V482" si="2836">T476*U476</f>
        <v>0</v>
      </c>
      <c r="W476" s="593">
        <f t="shared" ref="W476:W482" si="2837">IFERROR(T476-Q476,0)</f>
        <v>0</v>
      </c>
      <c r="X476" s="593">
        <f t="shared" ref="X476:X482" si="2838">IFERROR(U476-R476,0)</f>
        <v>0</v>
      </c>
      <c r="Y476" s="593">
        <f t="shared" ref="Y476:Y482" si="2839">IFERROR(V476-S476,0)</f>
        <v>0</v>
      </c>
      <c r="Z476" s="159">
        <v>0</v>
      </c>
      <c r="AA476" s="159">
        <v>0</v>
      </c>
      <c r="AB476" s="160">
        <f t="shared" ref="AB476:AB482" si="2840">Z476*AA476</f>
        <v>0</v>
      </c>
      <c r="AC476" s="159">
        <v>0</v>
      </c>
      <c r="AD476" s="159">
        <v>0</v>
      </c>
      <c r="AE476" s="160">
        <f t="shared" ref="AE476:AE482" si="2841">AC476*AD476</f>
        <v>0</v>
      </c>
      <c r="AF476" s="159">
        <f t="shared" ref="AF476:AF482" si="2842">AC476</f>
        <v>0</v>
      </c>
      <c r="AG476" s="159">
        <f t="shared" si="2755"/>
        <v>0</v>
      </c>
      <c r="AH476" s="160">
        <f t="shared" ref="AH476:AH482" si="2843">AF476*AG476</f>
        <v>0</v>
      </c>
      <c r="AI476" s="159">
        <v>0</v>
      </c>
      <c r="AJ476" s="159">
        <v>0</v>
      </c>
      <c r="AK476" s="160">
        <f t="shared" ref="AK476:AK482" si="2844">AI476*AJ476</f>
        <v>0</v>
      </c>
      <c r="AL476" s="159">
        <v>0</v>
      </c>
      <c r="AM476" s="159">
        <v>0</v>
      </c>
      <c r="AN476" s="160">
        <f t="shared" ref="AN476:AN482" si="2845">AL476*AM476</f>
        <v>0</v>
      </c>
      <c r="AO476" s="159">
        <f t="shared" ref="AO476:AO482" si="2846">AL476</f>
        <v>0</v>
      </c>
      <c r="AP476" s="159">
        <f t="shared" si="2820"/>
        <v>0</v>
      </c>
      <c r="AQ476" s="160">
        <f t="shared" ref="AQ476:AQ482" si="2847">AO476*AP476</f>
        <v>0</v>
      </c>
      <c r="AR476" s="159">
        <v>0</v>
      </c>
      <c r="AS476" s="159">
        <v>0</v>
      </c>
      <c r="AT476" s="160">
        <f t="shared" ref="AT476:AT482" si="2848">AR476*AS476</f>
        <v>0</v>
      </c>
      <c r="AU476" s="159">
        <v>0</v>
      </c>
      <c r="AV476" s="159">
        <v>0</v>
      </c>
      <c r="AW476" s="160">
        <f t="shared" ref="AW476:AW482" si="2849">AU476*AV476</f>
        <v>0</v>
      </c>
      <c r="AX476" s="159">
        <f t="shared" ref="AX476:AX482" si="2850">AU476</f>
        <v>0</v>
      </c>
      <c r="AY476" s="159">
        <f t="shared" si="2822"/>
        <v>0</v>
      </c>
      <c r="AZ476" s="160">
        <f t="shared" ref="AZ476:AZ482" si="2851">AX476*AY476</f>
        <v>0</v>
      </c>
      <c r="BA476" s="159">
        <v>0</v>
      </c>
      <c r="BB476" s="159">
        <v>0</v>
      </c>
      <c r="BC476" s="160">
        <f t="shared" si="2763"/>
        <v>0</v>
      </c>
      <c r="BD476" s="159">
        <v>0</v>
      </c>
      <c r="BE476" s="159">
        <v>0</v>
      </c>
      <c r="BF476" s="160">
        <f t="shared" si="2764"/>
        <v>0</v>
      </c>
      <c r="BG476" s="159">
        <f t="shared" si="2823"/>
        <v>0</v>
      </c>
      <c r="BH476" s="159">
        <f t="shared" si="2765"/>
        <v>0</v>
      </c>
      <c r="BI476" s="160">
        <f t="shared" si="2766"/>
        <v>0</v>
      </c>
      <c r="BJ476" s="159">
        <v>0</v>
      </c>
      <c r="BK476" s="159">
        <v>0</v>
      </c>
      <c r="BL476" s="160">
        <f t="shared" si="2767"/>
        <v>0</v>
      </c>
      <c r="BM476" s="159">
        <v>0</v>
      </c>
      <c r="BN476" s="159">
        <v>0</v>
      </c>
      <c r="BO476" s="160">
        <f t="shared" si="2768"/>
        <v>0</v>
      </c>
      <c r="BP476" s="159">
        <f t="shared" si="2824"/>
        <v>0</v>
      </c>
      <c r="BQ476" s="159">
        <f t="shared" si="2825"/>
        <v>0</v>
      </c>
      <c r="BR476" s="160">
        <f t="shared" si="2769"/>
        <v>0</v>
      </c>
      <c r="BS476" s="159">
        <v>0</v>
      </c>
      <c r="BT476" s="159">
        <v>0</v>
      </c>
      <c r="BU476" s="160">
        <f t="shared" ref="BU476:BU482" si="2852">BS476*BT476</f>
        <v>0</v>
      </c>
      <c r="BV476" s="159">
        <v>0</v>
      </c>
      <c r="BW476" s="159">
        <v>0</v>
      </c>
      <c r="BX476" s="160">
        <f t="shared" ref="BX476:BX482" si="2853">BV476*BW476</f>
        <v>0</v>
      </c>
      <c r="BY476" s="159">
        <f t="shared" ref="BY476:BY482" si="2854">BV476</f>
        <v>0</v>
      </c>
      <c r="BZ476" s="159">
        <f t="shared" ref="BZ476:BZ482" si="2855">BW476</f>
        <v>0</v>
      </c>
      <c r="CA476" s="160">
        <f t="shared" ref="CA476:CA482" si="2856">BY476*BZ476</f>
        <v>0</v>
      </c>
      <c r="CB476" s="159">
        <v>0</v>
      </c>
      <c r="CC476" s="159">
        <v>0</v>
      </c>
      <c r="CD476" s="160">
        <f t="shared" si="2774"/>
        <v>0</v>
      </c>
      <c r="CE476" s="159">
        <v>0</v>
      </c>
      <c r="CF476" s="159">
        <v>0</v>
      </c>
      <c r="CG476" s="160">
        <f t="shared" si="2775"/>
        <v>0</v>
      </c>
      <c r="CH476" s="159">
        <f t="shared" si="2800"/>
        <v>0</v>
      </c>
      <c r="CI476" s="159">
        <f t="shared" si="2776"/>
        <v>0</v>
      </c>
      <c r="CJ476" s="160">
        <f t="shared" si="2777"/>
        <v>0</v>
      </c>
      <c r="CK476" s="159">
        <v>0</v>
      </c>
      <c r="CL476" s="159">
        <v>0</v>
      </c>
      <c r="CM476" s="160">
        <f t="shared" si="2778"/>
        <v>0</v>
      </c>
      <c r="CN476" s="159">
        <v>0</v>
      </c>
      <c r="CO476" s="159">
        <v>0</v>
      </c>
      <c r="CP476" s="160">
        <f t="shared" si="2779"/>
        <v>0</v>
      </c>
      <c r="CQ476" s="159">
        <f t="shared" si="2801"/>
        <v>0</v>
      </c>
      <c r="CR476" s="159">
        <f t="shared" si="2780"/>
        <v>0</v>
      </c>
      <c r="CS476" s="160">
        <f t="shared" si="2781"/>
        <v>0</v>
      </c>
      <c r="CT476" s="225"/>
      <c r="CU476" s="226">
        <f t="shared" ref="CU476:CU482" si="2857">K476-H476</f>
        <v>0</v>
      </c>
      <c r="CV476" s="227">
        <f t="shared" ref="CV476:CV482" si="2858">L476-I476</f>
        <v>0</v>
      </c>
      <c r="CW476" s="225"/>
      <c r="CX476" s="228"/>
      <c r="CY476" s="229"/>
    </row>
    <row r="477" spans="1:103" ht="15.75" hidden="1" customHeight="1">
      <c r="A477" s="185"/>
      <c r="B477" s="156"/>
      <c r="C477" s="291"/>
      <c r="D477" s="158">
        <f t="shared" si="2826"/>
        <v>0</v>
      </c>
      <c r="E477" s="159">
        <f t="shared" si="2827"/>
        <v>0</v>
      </c>
      <c r="F477" s="160">
        <f t="shared" si="2828"/>
        <v>0</v>
      </c>
      <c r="G477" s="161"/>
      <c r="H477" s="159">
        <f t="shared" si="2829"/>
        <v>0</v>
      </c>
      <c r="I477" s="159">
        <f t="shared" si="2830"/>
        <v>0</v>
      </c>
      <c r="J477" s="160">
        <f t="shared" si="2831"/>
        <v>0</v>
      </c>
      <c r="K477" s="159">
        <f t="shared" si="2832"/>
        <v>0</v>
      </c>
      <c r="L477" s="291">
        <f t="shared" si="2833"/>
        <v>0</v>
      </c>
      <c r="M477" s="160">
        <f t="shared" si="2834"/>
        <v>0</v>
      </c>
      <c r="N477" s="159"/>
      <c r="O477" s="159"/>
      <c r="P477" s="160">
        <f t="shared" si="2835"/>
        <v>0</v>
      </c>
      <c r="Q477" s="291">
        <v>0</v>
      </c>
      <c r="R477" s="291">
        <v>0</v>
      </c>
      <c r="S477" s="160">
        <f t="shared" si="2747"/>
        <v>0</v>
      </c>
      <c r="T477" s="159">
        <f t="shared" si="2817"/>
        <v>0</v>
      </c>
      <c r="U477" s="159">
        <f t="shared" si="2748"/>
        <v>0</v>
      </c>
      <c r="V477" s="160">
        <f t="shared" si="2836"/>
        <v>0</v>
      </c>
      <c r="W477" s="593">
        <f t="shared" si="2837"/>
        <v>0</v>
      </c>
      <c r="X477" s="593">
        <f t="shared" si="2838"/>
        <v>0</v>
      </c>
      <c r="Y477" s="593">
        <f t="shared" si="2839"/>
        <v>0</v>
      </c>
      <c r="Z477" s="159">
        <v>0</v>
      </c>
      <c r="AA477" s="159">
        <v>0</v>
      </c>
      <c r="AB477" s="160">
        <f t="shared" si="2840"/>
        <v>0</v>
      </c>
      <c r="AC477" s="159">
        <v>0</v>
      </c>
      <c r="AD477" s="159">
        <v>0</v>
      </c>
      <c r="AE477" s="160">
        <f t="shared" si="2841"/>
        <v>0</v>
      </c>
      <c r="AF477" s="159">
        <f t="shared" si="2842"/>
        <v>0</v>
      </c>
      <c r="AG477" s="159">
        <f t="shared" si="2755"/>
        <v>0</v>
      </c>
      <c r="AH477" s="160">
        <f t="shared" si="2843"/>
        <v>0</v>
      </c>
      <c r="AI477" s="159">
        <v>0</v>
      </c>
      <c r="AJ477" s="159">
        <v>0</v>
      </c>
      <c r="AK477" s="160">
        <f t="shared" si="2844"/>
        <v>0</v>
      </c>
      <c r="AL477" s="159">
        <v>0</v>
      </c>
      <c r="AM477" s="159">
        <v>0</v>
      </c>
      <c r="AN477" s="160">
        <f t="shared" si="2845"/>
        <v>0</v>
      </c>
      <c r="AO477" s="159">
        <f t="shared" si="2846"/>
        <v>0</v>
      </c>
      <c r="AP477" s="159">
        <f t="shared" si="2820"/>
        <v>0</v>
      </c>
      <c r="AQ477" s="160">
        <f t="shared" si="2847"/>
        <v>0</v>
      </c>
      <c r="AR477" s="159">
        <v>0</v>
      </c>
      <c r="AS477" s="159">
        <v>0</v>
      </c>
      <c r="AT477" s="160">
        <f t="shared" si="2848"/>
        <v>0</v>
      </c>
      <c r="AU477" s="159">
        <v>0</v>
      </c>
      <c r="AV477" s="159">
        <v>0</v>
      </c>
      <c r="AW477" s="160">
        <f t="shared" si="2849"/>
        <v>0</v>
      </c>
      <c r="AX477" s="159">
        <f t="shared" si="2850"/>
        <v>0</v>
      </c>
      <c r="AY477" s="159">
        <f t="shared" si="2822"/>
        <v>0</v>
      </c>
      <c r="AZ477" s="160">
        <f t="shared" si="2851"/>
        <v>0</v>
      </c>
      <c r="BA477" s="159">
        <v>0</v>
      </c>
      <c r="BB477" s="159">
        <v>0</v>
      </c>
      <c r="BC477" s="160">
        <f t="shared" si="2763"/>
        <v>0</v>
      </c>
      <c r="BD477" s="159">
        <v>0</v>
      </c>
      <c r="BE477" s="159">
        <v>0</v>
      </c>
      <c r="BF477" s="160">
        <f t="shared" si="2764"/>
        <v>0</v>
      </c>
      <c r="BG477" s="159">
        <f t="shared" si="2823"/>
        <v>0</v>
      </c>
      <c r="BH477" s="159">
        <f t="shared" si="2765"/>
        <v>0</v>
      </c>
      <c r="BI477" s="160">
        <f t="shared" si="2766"/>
        <v>0</v>
      </c>
      <c r="BJ477" s="159">
        <v>0</v>
      </c>
      <c r="BK477" s="159">
        <v>0</v>
      </c>
      <c r="BL477" s="160">
        <f t="shared" si="2767"/>
        <v>0</v>
      </c>
      <c r="BM477" s="159">
        <v>0</v>
      </c>
      <c r="BN477" s="159">
        <v>0</v>
      </c>
      <c r="BO477" s="160">
        <f t="shared" si="2768"/>
        <v>0</v>
      </c>
      <c r="BP477" s="159">
        <f t="shared" si="2824"/>
        <v>0</v>
      </c>
      <c r="BQ477" s="159">
        <f t="shared" si="2825"/>
        <v>0</v>
      </c>
      <c r="BR477" s="160">
        <f t="shared" si="2769"/>
        <v>0</v>
      </c>
      <c r="BS477" s="159">
        <v>0</v>
      </c>
      <c r="BT477" s="159">
        <v>0</v>
      </c>
      <c r="BU477" s="160">
        <f t="shared" si="2852"/>
        <v>0</v>
      </c>
      <c r="BV477" s="159">
        <v>0</v>
      </c>
      <c r="BW477" s="159">
        <v>0</v>
      </c>
      <c r="BX477" s="160">
        <f t="shared" si="2853"/>
        <v>0</v>
      </c>
      <c r="BY477" s="159">
        <f t="shared" si="2854"/>
        <v>0</v>
      </c>
      <c r="BZ477" s="159">
        <f t="shared" si="2855"/>
        <v>0</v>
      </c>
      <c r="CA477" s="160">
        <f t="shared" si="2856"/>
        <v>0</v>
      </c>
      <c r="CB477" s="159">
        <v>0</v>
      </c>
      <c r="CC477" s="159">
        <v>0</v>
      </c>
      <c r="CD477" s="160">
        <f t="shared" si="2774"/>
        <v>0</v>
      </c>
      <c r="CE477" s="159">
        <v>0</v>
      </c>
      <c r="CF477" s="159">
        <v>0</v>
      </c>
      <c r="CG477" s="160">
        <f t="shared" si="2775"/>
        <v>0</v>
      </c>
      <c r="CH477" s="159">
        <f t="shared" si="2800"/>
        <v>0</v>
      </c>
      <c r="CI477" s="159">
        <f t="shared" si="2776"/>
        <v>0</v>
      </c>
      <c r="CJ477" s="160">
        <f t="shared" si="2777"/>
        <v>0</v>
      </c>
      <c r="CK477" s="159">
        <v>0</v>
      </c>
      <c r="CL477" s="159">
        <v>0</v>
      </c>
      <c r="CM477" s="160">
        <f t="shared" si="2778"/>
        <v>0</v>
      </c>
      <c r="CN477" s="159">
        <v>0</v>
      </c>
      <c r="CO477" s="159">
        <v>0</v>
      </c>
      <c r="CP477" s="160">
        <f t="shared" si="2779"/>
        <v>0</v>
      </c>
      <c r="CQ477" s="159">
        <f t="shared" si="2801"/>
        <v>0</v>
      </c>
      <c r="CR477" s="159">
        <f t="shared" si="2780"/>
        <v>0</v>
      </c>
      <c r="CS477" s="160">
        <f t="shared" si="2781"/>
        <v>0</v>
      </c>
      <c r="CT477" s="225"/>
      <c r="CU477" s="226">
        <f t="shared" si="2857"/>
        <v>0</v>
      </c>
      <c r="CV477" s="227">
        <f t="shared" si="2858"/>
        <v>0</v>
      </c>
      <c r="CW477" s="225"/>
      <c r="CX477" s="228"/>
      <c r="CY477" s="229"/>
    </row>
    <row r="478" spans="1:103" ht="15.75" hidden="1" customHeight="1">
      <c r="A478" s="185"/>
      <c r="B478" s="156"/>
      <c r="C478" s="291"/>
      <c r="D478" s="158">
        <f t="shared" si="2826"/>
        <v>0</v>
      </c>
      <c r="E478" s="159">
        <f t="shared" si="2827"/>
        <v>0</v>
      </c>
      <c r="F478" s="160">
        <f t="shared" si="2828"/>
        <v>0</v>
      </c>
      <c r="G478" s="161"/>
      <c r="H478" s="159">
        <f t="shared" si="2829"/>
        <v>0</v>
      </c>
      <c r="I478" s="159">
        <f t="shared" si="2830"/>
        <v>0</v>
      </c>
      <c r="J478" s="160">
        <f t="shared" si="2831"/>
        <v>0</v>
      </c>
      <c r="K478" s="159">
        <f t="shared" si="2832"/>
        <v>0</v>
      </c>
      <c r="L478" s="291">
        <f t="shared" si="2833"/>
        <v>0</v>
      </c>
      <c r="M478" s="160">
        <f t="shared" si="2834"/>
        <v>0</v>
      </c>
      <c r="N478" s="159"/>
      <c r="O478" s="159"/>
      <c r="P478" s="160">
        <f t="shared" si="2835"/>
        <v>0</v>
      </c>
      <c r="Q478" s="291">
        <v>0</v>
      </c>
      <c r="R478" s="291">
        <v>0</v>
      </c>
      <c r="S478" s="160">
        <f t="shared" si="2747"/>
        <v>0</v>
      </c>
      <c r="T478" s="159">
        <f t="shared" si="2817"/>
        <v>0</v>
      </c>
      <c r="U478" s="159">
        <f t="shared" si="2748"/>
        <v>0</v>
      </c>
      <c r="V478" s="160">
        <f t="shared" si="2836"/>
        <v>0</v>
      </c>
      <c r="W478" s="593">
        <f t="shared" si="2837"/>
        <v>0</v>
      </c>
      <c r="X478" s="593">
        <f t="shared" si="2838"/>
        <v>0</v>
      </c>
      <c r="Y478" s="593">
        <f t="shared" si="2839"/>
        <v>0</v>
      </c>
      <c r="Z478" s="159">
        <v>0</v>
      </c>
      <c r="AA478" s="159">
        <v>0</v>
      </c>
      <c r="AB478" s="160">
        <f t="shared" si="2840"/>
        <v>0</v>
      </c>
      <c r="AC478" s="159">
        <v>0</v>
      </c>
      <c r="AD478" s="159">
        <v>0</v>
      </c>
      <c r="AE478" s="160">
        <f t="shared" si="2841"/>
        <v>0</v>
      </c>
      <c r="AF478" s="159">
        <f t="shared" si="2842"/>
        <v>0</v>
      </c>
      <c r="AG478" s="159">
        <f t="shared" si="2755"/>
        <v>0</v>
      </c>
      <c r="AH478" s="160">
        <f t="shared" si="2843"/>
        <v>0</v>
      </c>
      <c r="AI478" s="159">
        <v>0</v>
      </c>
      <c r="AJ478" s="159">
        <v>0</v>
      </c>
      <c r="AK478" s="160">
        <f t="shared" si="2844"/>
        <v>0</v>
      </c>
      <c r="AL478" s="159">
        <v>0</v>
      </c>
      <c r="AM478" s="159">
        <v>0</v>
      </c>
      <c r="AN478" s="160">
        <f t="shared" si="2845"/>
        <v>0</v>
      </c>
      <c r="AO478" s="159">
        <f t="shared" si="2846"/>
        <v>0</v>
      </c>
      <c r="AP478" s="159">
        <f t="shared" si="2820"/>
        <v>0</v>
      </c>
      <c r="AQ478" s="160">
        <f t="shared" si="2847"/>
        <v>0</v>
      </c>
      <c r="AR478" s="159">
        <v>0</v>
      </c>
      <c r="AS478" s="159">
        <v>0</v>
      </c>
      <c r="AT478" s="160">
        <f t="shared" si="2848"/>
        <v>0</v>
      </c>
      <c r="AU478" s="159">
        <v>0</v>
      </c>
      <c r="AV478" s="159">
        <v>0</v>
      </c>
      <c r="AW478" s="160">
        <f t="shared" si="2849"/>
        <v>0</v>
      </c>
      <c r="AX478" s="159">
        <f t="shared" si="2850"/>
        <v>0</v>
      </c>
      <c r="AY478" s="159">
        <f t="shared" si="2822"/>
        <v>0</v>
      </c>
      <c r="AZ478" s="160">
        <f t="shared" si="2851"/>
        <v>0</v>
      </c>
      <c r="BA478" s="159">
        <v>0</v>
      </c>
      <c r="BB478" s="159">
        <v>0</v>
      </c>
      <c r="BC478" s="160">
        <f t="shared" si="2763"/>
        <v>0</v>
      </c>
      <c r="BD478" s="159">
        <v>0</v>
      </c>
      <c r="BE478" s="159">
        <v>0</v>
      </c>
      <c r="BF478" s="160">
        <f t="shared" si="2764"/>
        <v>0</v>
      </c>
      <c r="BG478" s="159">
        <f t="shared" si="2823"/>
        <v>0</v>
      </c>
      <c r="BH478" s="159">
        <f t="shared" si="2765"/>
        <v>0</v>
      </c>
      <c r="BI478" s="160">
        <f t="shared" si="2766"/>
        <v>0</v>
      </c>
      <c r="BJ478" s="159">
        <v>0</v>
      </c>
      <c r="BK478" s="159">
        <v>0</v>
      </c>
      <c r="BL478" s="160">
        <f t="shared" si="2767"/>
        <v>0</v>
      </c>
      <c r="BM478" s="159">
        <v>0</v>
      </c>
      <c r="BN478" s="159">
        <v>0</v>
      </c>
      <c r="BO478" s="160">
        <f t="shared" si="2768"/>
        <v>0</v>
      </c>
      <c r="BP478" s="159">
        <f t="shared" si="2824"/>
        <v>0</v>
      </c>
      <c r="BQ478" s="159">
        <f t="shared" si="2825"/>
        <v>0</v>
      </c>
      <c r="BR478" s="160">
        <f t="shared" si="2769"/>
        <v>0</v>
      </c>
      <c r="BS478" s="159">
        <v>0</v>
      </c>
      <c r="BT478" s="159">
        <v>0</v>
      </c>
      <c r="BU478" s="160">
        <f t="shared" si="2852"/>
        <v>0</v>
      </c>
      <c r="BV478" s="159">
        <v>0</v>
      </c>
      <c r="BW478" s="159">
        <v>0</v>
      </c>
      <c r="BX478" s="160">
        <f t="shared" si="2853"/>
        <v>0</v>
      </c>
      <c r="BY478" s="159">
        <f t="shared" si="2854"/>
        <v>0</v>
      </c>
      <c r="BZ478" s="159">
        <f t="shared" si="2855"/>
        <v>0</v>
      </c>
      <c r="CA478" s="160">
        <f t="shared" si="2856"/>
        <v>0</v>
      </c>
      <c r="CB478" s="159">
        <v>0</v>
      </c>
      <c r="CC478" s="159">
        <v>0</v>
      </c>
      <c r="CD478" s="160">
        <f t="shared" si="2774"/>
        <v>0</v>
      </c>
      <c r="CE478" s="159">
        <v>0</v>
      </c>
      <c r="CF478" s="159">
        <v>0</v>
      </c>
      <c r="CG478" s="160">
        <f t="shared" si="2775"/>
        <v>0</v>
      </c>
      <c r="CH478" s="159">
        <f t="shared" si="2800"/>
        <v>0</v>
      </c>
      <c r="CI478" s="159">
        <f t="shared" si="2776"/>
        <v>0</v>
      </c>
      <c r="CJ478" s="160">
        <f t="shared" si="2777"/>
        <v>0</v>
      </c>
      <c r="CK478" s="159">
        <v>0</v>
      </c>
      <c r="CL478" s="159">
        <v>0</v>
      </c>
      <c r="CM478" s="160">
        <f t="shared" si="2778"/>
        <v>0</v>
      </c>
      <c r="CN478" s="159">
        <v>0</v>
      </c>
      <c r="CO478" s="159">
        <v>0</v>
      </c>
      <c r="CP478" s="160">
        <f t="shared" si="2779"/>
        <v>0</v>
      </c>
      <c r="CQ478" s="159">
        <f t="shared" si="2801"/>
        <v>0</v>
      </c>
      <c r="CR478" s="159">
        <f t="shared" si="2780"/>
        <v>0</v>
      </c>
      <c r="CS478" s="160">
        <f t="shared" si="2781"/>
        <v>0</v>
      </c>
      <c r="CT478" s="225"/>
      <c r="CU478" s="226">
        <f t="shared" si="2857"/>
        <v>0</v>
      </c>
      <c r="CV478" s="227">
        <f t="shared" si="2858"/>
        <v>0</v>
      </c>
      <c r="CW478" s="225"/>
      <c r="CX478" s="228"/>
      <c r="CY478" s="229"/>
    </row>
    <row r="479" spans="1:103" ht="15.75" hidden="1" customHeight="1">
      <c r="A479" s="185"/>
      <c r="B479" s="156"/>
      <c r="C479" s="291"/>
      <c r="D479" s="158">
        <f t="shared" si="2826"/>
        <v>0</v>
      </c>
      <c r="E479" s="159">
        <f t="shared" si="2827"/>
        <v>0</v>
      </c>
      <c r="F479" s="160">
        <f t="shared" si="2828"/>
        <v>0</v>
      </c>
      <c r="G479" s="161"/>
      <c r="H479" s="159">
        <f t="shared" si="2829"/>
        <v>0</v>
      </c>
      <c r="I479" s="159">
        <f t="shared" si="2830"/>
        <v>0</v>
      </c>
      <c r="J479" s="160">
        <f t="shared" si="2831"/>
        <v>0</v>
      </c>
      <c r="K479" s="159">
        <f t="shared" si="2832"/>
        <v>0</v>
      </c>
      <c r="L479" s="291">
        <f t="shared" si="2833"/>
        <v>0</v>
      </c>
      <c r="M479" s="160">
        <f t="shared" si="2834"/>
        <v>0</v>
      </c>
      <c r="N479" s="159"/>
      <c r="O479" s="159"/>
      <c r="P479" s="160">
        <f t="shared" si="2835"/>
        <v>0</v>
      </c>
      <c r="Q479" s="291">
        <v>0</v>
      </c>
      <c r="R479" s="291">
        <v>0</v>
      </c>
      <c r="S479" s="160">
        <f t="shared" si="2747"/>
        <v>0</v>
      </c>
      <c r="T479" s="159">
        <f t="shared" si="2817"/>
        <v>0</v>
      </c>
      <c r="U479" s="159">
        <f t="shared" si="2748"/>
        <v>0</v>
      </c>
      <c r="V479" s="160">
        <f t="shared" si="2836"/>
        <v>0</v>
      </c>
      <c r="W479" s="593">
        <f t="shared" si="2837"/>
        <v>0</v>
      </c>
      <c r="X479" s="593">
        <f t="shared" si="2838"/>
        <v>0</v>
      </c>
      <c r="Y479" s="593">
        <f t="shared" si="2839"/>
        <v>0</v>
      </c>
      <c r="Z479" s="159">
        <v>0</v>
      </c>
      <c r="AA479" s="159">
        <v>0</v>
      </c>
      <c r="AB479" s="160">
        <f t="shared" si="2840"/>
        <v>0</v>
      </c>
      <c r="AC479" s="159">
        <v>0</v>
      </c>
      <c r="AD479" s="159">
        <v>0</v>
      </c>
      <c r="AE479" s="160">
        <f t="shared" si="2841"/>
        <v>0</v>
      </c>
      <c r="AF479" s="159">
        <f t="shared" si="2842"/>
        <v>0</v>
      </c>
      <c r="AG479" s="159">
        <f t="shared" si="2755"/>
        <v>0</v>
      </c>
      <c r="AH479" s="160">
        <f t="shared" si="2843"/>
        <v>0</v>
      </c>
      <c r="AI479" s="159">
        <v>0</v>
      </c>
      <c r="AJ479" s="159">
        <v>0</v>
      </c>
      <c r="AK479" s="160">
        <f t="shared" si="2844"/>
        <v>0</v>
      </c>
      <c r="AL479" s="159">
        <v>0</v>
      </c>
      <c r="AM479" s="159">
        <v>0</v>
      </c>
      <c r="AN479" s="160">
        <f t="shared" si="2845"/>
        <v>0</v>
      </c>
      <c r="AO479" s="159">
        <f t="shared" si="2846"/>
        <v>0</v>
      </c>
      <c r="AP479" s="159">
        <f t="shared" si="2820"/>
        <v>0</v>
      </c>
      <c r="AQ479" s="160">
        <f t="shared" si="2847"/>
        <v>0</v>
      </c>
      <c r="AR479" s="159">
        <v>0</v>
      </c>
      <c r="AS479" s="159">
        <v>0</v>
      </c>
      <c r="AT479" s="160">
        <f t="shared" si="2848"/>
        <v>0</v>
      </c>
      <c r="AU479" s="159">
        <v>0</v>
      </c>
      <c r="AV479" s="159">
        <v>0</v>
      </c>
      <c r="AW479" s="160">
        <f t="shared" si="2849"/>
        <v>0</v>
      </c>
      <c r="AX479" s="159">
        <f t="shared" si="2850"/>
        <v>0</v>
      </c>
      <c r="AY479" s="159">
        <f t="shared" si="2822"/>
        <v>0</v>
      </c>
      <c r="AZ479" s="160">
        <f t="shared" si="2851"/>
        <v>0</v>
      </c>
      <c r="BA479" s="159">
        <v>0</v>
      </c>
      <c r="BB479" s="159">
        <v>0</v>
      </c>
      <c r="BC479" s="160">
        <f t="shared" si="2763"/>
        <v>0</v>
      </c>
      <c r="BD479" s="159">
        <v>0</v>
      </c>
      <c r="BE479" s="159">
        <v>0</v>
      </c>
      <c r="BF479" s="160">
        <f t="shared" si="2764"/>
        <v>0</v>
      </c>
      <c r="BG479" s="159">
        <f t="shared" si="2823"/>
        <v>0</v>
      </c>
      <c r="BH479" s="159">
        <f t="shared" si="2765"/>
        <v>0</v>
      </c>
      <c r="BI479" s="160">
        <f t="shared" si="2766"/>
        <v>0</v>
      </c>
      <c r="BJ479" s="159">
        <v>0</v>
      </c>
      <c r="BK479" s="159">
        <v>0</v>
      </c>
      <c r="BL479" s="160">
        <f t="shared" si="2767"/>
        <v>0</v>
      </c>
      <c r="BM479" s="159">
        <v>0</v>
      </c>
      <c r="BN479" s="159">
        <v>0</v>
      </c>
      <c r="BO479" s="160">
        <f t="shared" si="2768"/>
        <v>0</v>
      </c>
      <c r="BP479" s="159">
        <f t="shared" si="2824"/>
        <v>0</v>
      </c>
      <c r="BQ479" s="159">
        <f t="shared" si="2825"/>
        <v>0</v>
      </c>
      <c r="BR479" s="160">
        <f t="shared" si="2769"/>
        <v>0</v>
      </c>
      <c r="BS479" s="159">
        <v>0</v>
      </c>
      <c r="BT479" s="159">
        <v>0</v>
      </c>
      <c r="BU479" s="160">
        <f t="shared" si="2852"/>
        <v>0</v>
      </c>
      <c r="BV479" s="159">
        <v>0</v>
      </c>
      <c r="BW479" s="159">
        <v>0</v>
      </c>
      <c r="BX479" s="160">
        <f t="shared" si="2853"/>
        <v>0</v>
      </c>
      <c r="BY479" s="159">
        <f t="shared" si="2854"/>
        <v>0</v>
      </c>
      <c r="BZ479" s="159">
        <f t="shared" si="2855"/>
        <v>0</v>
      </c>
      <c r="CA479" s="160">
        <f t="shared" si="2856"/>
        <v>0</v>
      </c>
      <c r="CB479" s="159">
        <v>0</v>
      </c>
      <c r="CC479" s="159">
        <v>0</v>
      </c>
      <c r="CD479" s="160">
        <f t="shared" si="2774"/>
        <v>0</v>
      </c>
      <c r="CE479" s="159">
        <v>0</v>
      </c>
      <c r="CF479" s="159">
        <v>0</v>
      </c>
      <c r="CG479" s="160">
        <f t="shared" si="2775"/>
        <v>0</v>
      </c>
      <c r="CH479" s="159">
        <f t="shared" si="2800"/>
        <v>0</v>
      </c>
      <c r="CI479" s="159">
        <f t="shared" si="2776"/>
        <v>0</v>
      </c>
      <c r="CJ479" s="160">
        <f t="shared" si="2777"/>
        <v>0</v>
      </c>
      <c r="CK479" s="159">
        <v>0</v>
      </c>
      <c r="CL479" s="159">
        <v>0</v>
      </c>
      <c r="CM479" s="160">
        <f t="shared" si="2778"/>
        <v>0</v>
      </c>
      <c r="CN479" s="159">
        <v>0</v>
      </c>
      <c r="CO479" s="159">
        <v>0</v>
      </c>
      <c r="CP479" s="160">
        <f t="shared" si="2779"/>
        <v>0</v>
      </c>
      <c r="CQ479" s="159">
        <f t="shared" si="2801"/>
        <v>0</v>
      </c>
      <c r="CR479" s="159">
        <f t="shared" si="2780"/>
        <v>0</v>
      </c>
      <c r="CS479" s="160">
        <f t="shared" si="2781"/>
        <v>0</v>
      </c>
      <c r="CT479" s="225"/>
      <c r="CU479" s="226">
        <f t="shared" si="2857"/>
        <v>0</v>
      </c>
      <c r="CV479" s="227">
        <f t="shared" si="2858"/>
        <v>0</v>
      </c>
      <c r="CW479" s="225"/>
      <c r="CX479" s="228"/>
      <c r="CY479" s="229"/>
    </row>
    <row r="480" spans="1:103" ht="15.75" hidden="1" customHeight="1">
      <c r="A480" s="185"/>
      <c r="B480" s="156"/>
      <c r="C480" s="291"/>
      <c r="D480" s="158">
        <f t="shared" si="2826"/>
        <v>0</v>
      </c>
      <c r="E480" s="159">
        <f t="shared" si="2827"/>
        <v>0</v>
      </c>
      <c r="F480" s="160">
        <f t="shared" si="2828"/>
        <v>0</v>
      </c>
      <c r="G480" s="161"/>
      <c r="H480" s="159">
        <f t="shared" si="2829"/>
        <v>0</v>
      </c>
      <c r="I480" s="159">
        <f t="shared" si="2830"/>
        <v>0</v>
      </c>
      <c r="J480" s="160">
        <f t="shared" si="2831"/>
        <v>0</v>
      </c>
      <c r="K480" s="159">
        <f t="shared" si="2832"/>
        <v>0</v>
      </c>
      <c r="L480" s="291">
        <f t="shared" si="2833"/>
        <v>0</v>
      </c>
      <c r="M480" s="160">
        <f t="shared" si="2834"/>
        <v>0</v>
      </c>
      <c r="N480" s="159"/>
      <c r="O480" s="159"/>
      <c r="P480" s="160">
        <f t="shared" si="2835"/>
        <v>0</v>
      </c>
      <c r="Q480" s="291">
        <v>0</v>
      </c>
      <c r="R480" s="291">
        <v>0</v>
      </c>
      <c r="S480" s="160">
        <f t="shared" si="2747"/>
        <v>0</v>
      </c>
      <c r="T480" s="159">
        <f t="shared" si="2817"/>
        <v>0</v>
      </c>
      <c r="U480" s="159">
        <f t="shared" si="2748"/>
        <v>0</v>
      </c>
      <c r="V480" s="160">
        <f t="shared" si="2836"/>
        <v>0</v>
      </c>
      <c r="W480" s="593">
        <f t="shared" si="2837"/>
        <v>0</v>
      </c>
      <c r="X480" s="593">
        <f t="shared" si="2838"/>
        <v>0</v>
      </c>
      <c r="Y480" s="593">
        <f t="shared" si="2839"/>
        <v>0</v>
      </c>
      <c r="Z480" s="159">
        <v>0</v>
      </c>
      <c r="AA480" s="159">
        <v>0</v>
      </c>
      <c r="AB480" s="160">
        <f t="shared" si="2840"/>
        <v>0</v>
      </c>
      <c r="AC480" s="159">
        <v>0</v>
      </c>
      <c r="AD480" s="159">
        <v>0</v>
      </c>
      <c r="AE480" s="160">
        <f t="shared" si="2841"/>
        <v>0</v>
      </c>
      <c r="AF480" s="159">
        <f t="shared" si="2842"/>
        <v>0</v>
      </c>
      <c r="AG480" s="159">
        <f t="shared" si="2755"/>
        <v>0</v>
      </c>
      <c r="AH480" s="160">
        <f t="shared" si="2843"/>
        <v>0</v>
      </c>
      <c r="AI480" s="159">
        <v>0</v>
      </c>
      <c r="AJ480" s="159">
        <v>0</v>
      </c>
      <c r="AK480" s="160">
        <f t="shared" si="2844"/>
        <v>0</v>
      </c>
      <c r="AL480" s="159">
        <v>0</v>
      </c>
      <c r="AM480" s="159">
        <v>0</v>
      </c>
      <c r="AN480" s="160">
        <f t="shared" si="2845"/>
        <v>0</v>
      </c>
      <c r="AO480" s="159">
        <f t="shared" si="2846"/>
        <v>0</v>
      </c>
      <c r="AP480" s="159">
        <f t="shared" si="2820"/>
        <v>0</v>
      </c>
      <c r="AQ480" s="160">
        <f t="shared" si="2847"/>
        <v>0</v>
      </c>
      <c r="AR480" s="159">
        <v>0</v>
      </c>
      <c r="AS480" s="159">
        <v>0</v>
      </c>
      <c r="AT480" s="160">
        <f t="shared" si="2848"/>
        <v>0</v>
      </c>
      <c r="AU480" s="159">
        <v>0</v>
      </c>
      <c r="AV480" s="159">
        <v>0</v>
      </c>
      <c r="AW480" s="160">
        <f t="shared" si="2849"/>
        <v>0</v>
      </c>
      <c r="AX480" s="159">
        <f t="shared" si="2850"/>
        <v>0</v>
      </c>
      <c r="AY480" s="159">
        <f t="shared" si="2822"/>
        <v>0</v>
      </c>
      <c r="AZ480" s="160">
        <f t="shared" si="2851"/>
        <v>0</v>
      </c>
      <c r="BA480" s="159">
        <v>0</v>
      </c>
      <c r="BB480" s="159">
        <v>0</v>
      </c>
      <c r="BC480" s="160">
        <f t="shared" si="2763"/>
        <v>0</v>
      </c>
      <c r="BD480" s="159">
        <v>0</v>
      </c>
      <c r="BE480" s="159">
        <v>0</v>
      </c>
      <c r="BF480" s="160">
        <f t="shared" si="2764"/>
        <v>0</v>
      </c>
      <c r="BG480" s="159">
        <f t="shared" si="2823"/>
        <v>0</v>
      </c>
      <c r="BH480" s="159">
        <f t="shared" si="2765"/>
        <v>0</v>
      </c>
      <c r="BI480" s="160">
        <f t="shared" si="2766"/>
        <v>0</v>
      </c>
      <c r="BJ480" s="159">
        <v>0</v>
      </c>
      <c r="BK480" s="159">
        <v>0</v>
      </c>
      <c r="BL480" s="160">
        <f t="shared" si="2767"/>
        <v>0</v>
      </c>
      <c r="BM480" s="159">
        <v>0</v>
      </c>
      <c r="BN480" s="159">
        <v>0</v>
      </c>
      <c r="BO480" s="160">
        <f t="shared" si="2768"/>
        <v>0</v>
      </c>
      <c r="BP480" s="159">
        <f t="shared" si="2824"/>
        <v>0</v>
      </c>
      <c r="BQ480" s="159">
        <f t="shared" si="2825"/>
        <v>0</v>
      </c>
      <c r="BR480" s="160">
        <f t="shared" si="2769"/>
        <v>0</v>
      </c>
      <c r="BS480" s="159">
        <v>0</v>
      </c>
      <c r="BT480" s="159">
        <v>0</v>
      </c>
      <c r="BU480" s="160">
        <f t="shared" si="2852"/>
        <v>0</v>
      </c>
      <c r="BV480" s="159">
        <v>0</v>
      </c>
      <c r="BW480" s="159">
        <v>0</v>
      </c>
      <c r="BX480" s="160">
        <f t="shared" si="2853"/>
        <v>0</v>
      </c>
      <c r="BY480" s="159">
        <f t="shared" si="2854"/>
        <v>0</v>
      </c>
      <c r="BZ480" s="159">
        <f t="shared" si="2855"/>
        <v>0</v>
      </c>
      <c r="CA480" s="160">
        <f t="shared" si="2856"/>
        <v>0</v>
      </c>
      <c r="CB480" s="159">
        <v>0</v>
      </c>
      <c r="CC480" s="159">
        <v>0</v>
      </c>
      <c r="CD480" s="160">
        <f t="shared" si="2774"/>
        <v>0</v>
      </c>
      <c r="CE480" s="159">
        <v>0</v>
      </c>
      <c r="CF480" s="159">
        <v>0</v>
      </c>
      <c r="CG480" s="160">
        <f t="shared" si="2775"/>
        <v>0</v>
      </c>
      <c r="CH480" s="159">
        <f t="shared" si="2800"/>
        <v>0</v>
      </c>
      <c r="CI480" s="159">
        <f t="shared" si="2776"/>
        <v>0</v>
      </c>
      <c r="CJ480" s="160">
        <f t="shared" si="2777"/>
        <v>0</v>
      </c>
      <c r="CK480" s="159">
        <v>0</v>
      </c>
      <c r="CL480" s="159">
        <v>0</v>
      </c>
      <c r="CM480" s="160">
        <f t="shared" si="2778"/>
        <v>0</v>
      </c>
      <c r="CN480" s="159">
        <v>0</v>
      </c>
      <c r="CO480" s="159">
        <v>0</v>
      </c>
      <c r="CP480" s="160">
        <f t="shared" si="2779"/>
        <v>0</v>
      </c>
      <c r="CQ480" s="159">
        <f t="shared" si="2801"/>
        <v>0</v>
      </c>
      <c r="CR480" s="159">
        <f t="shared" si="2780"/>
        <v>0</v>
      </c>
      <c r="CS480" s="160">
        <f t="shared" si="2781"/>
        <v>0</v>
      </c>
      <c r="CT480" s="225"/>
      <c r="CU480" s="226">
        <f t="shared" si="2857"/>
        <v>0</v>
      </c>
      <c r="CV480" s="227">
        <f t="shared" si="2858"/>
        <v>0</v>
      </c>
      <c r="CW480" s="225"/>
      <c r="CX480" s="228"/>
      <c r="CY480" s="229"/>
    </row>
    <row r="481" spans="1:103" ht="15.75" hidden="1" customHeight="1">
      <c r="A481" s="185"/>
      <c r="B481" s="156"/>
      <c r="C481" s="291"/>
      <c r="D481" s="158">
        <f t="shared" si="2826"/>
        <v>0</v>
      </c>
      <c r="E481" s="159">
        <f t="shared" si="2827"/>
        <v>0</v>
      </c>
      <c r="F481" s="160">
        <f t="shared" si="2828"/>
        <v>0</v>
      </c>
      <c r="G481" s="161"/>
      <c r="H481" s="159">
        <f t="shared" si="2829"/>
        <v>0</v>
      </c>
      <c r="I481" s="159">
        <f t="shared" si="2830"/>
        <v>0</v>
      </c>
      <c r="J481" s="160">
        <f t="shared" si="2831"/>
        <v>0</v>
      </c>
      <c r="K481" s="159">
        <f t="shared" si="2832"/>
        <v>0</v>
      </c>
      <c r="L481" s="291">
        <f t="shared" si="2833"/>
        <v>0</v>
      </c>
      <c r="M481" s="160">
        <f t="shared" si="2834"/>
        <v>0</v>
      </c>
      <c r="N481" s="159"/>
      <c r="O481" s="159"/>
      <c r="P481" s="160">
        <f t="shared" si="2835"/>
        <v>0</v>
      </c>
      <c r="Q481" s="291">
        <v>0</v>
      </c>
      <c r="R481" s="291">
        <v>0</v>
      </c>
      <c r="S481" s="160">
        <f t="shared" si="2747"/>
        <v>0</v>
      </c>
      <c r="T481" s="159">
        <f t="shared" si="2817"/>
        <v>0</v>
      </c>
      <c r="U481" s="159">
        <f t="shared" si="2748"/>
        <v>0</v>
      </c>
      <c r="V481" s="160">
        <f t="shared" si="2836"/>
        <v>0</v>
      </c>
      <c r="W481" s="593">
        <f t="shared" si="2837"/>
        <v>0</v>
      </c>
      <c r="X481" s="593">
        <f t="shared" si="2838"/>
        <v>0</v>
      </c>
      <c r="Y481" s="593">
        <f t="shared" si="2839"/>
        <v>0</v>
      </c>
      <c r="Z481" s="159">
        <v>0</v>
      </c>
      <c r="AA481" s="159">
        <v>0</v>
      </c>
      <c r="AB481" s="160">
        <f t="shared" si="2840"/>
        <v>0</v>
      </c>
      <c r="AC481" s="159">
        <v>0</v>
      </c>
      <c r="AD481" s="159">
        <v>0</v>
      </c>
      <c r="AE481" s="160">
        <f t="shared" si="2841"/>
        <v>0</v>
      </c>
      <c r="AF481" s="159">
        <f t="shared" si="2842"/>
        <v>0</v>
      </c>
      <c r="AG481" s="159">
        <f t="shared" si="2755"/>
        <v>0</v>
      </c>
      <c r="AH481" s="160">
        <f t="shared" si="2843"/>
        <v>0</v>
      </c>
      <c r="AI481" s="159">
        <v>0</v>
      </c>
      <c r="AJ481" s="159">
        <v>0</v>
      </c>
      <c r="AK481" s="160">
        <f t="shared" si="2844"/>
        <v>0</v>
      </c>
      <c r="AL481" s="159">
        <v>0</v>
      </c>
      <c r="AM481" s="159">
        <v>0</v>
      </c>
      <c r="AN481" s="160">
        <f t="shared" si="2845"/>
        <v>0</v>
      </c>
      <c r="AO481" s="159">
        <f t="shared" si="2846"/>
        <v>0</v>
      </c>
      <c r="AP481" s="159">
        <f t="shared" si="2820"/>
        <v>0</v>
      </c>
      <c r="AQ481" s="160">
        <f t="shared" si="2847"/>
        <v>0</v>
      </c>
      <c r="AR481" s="159">
        <v>0</v>
      </c>
      <c r="AS481" s="159">
        <v>0</v>
      </c>
      <c r="AT481" s="160">
        <f t="shared" si="2848"/>
        <v>0</v>
      </c>
      <c r="AU481" s="159">
        <v>0</v>
      </c>
      <c r="AV481" s="159">
        <v>0</v>
      </c>
      <c r="AW481" s="160">
        <f t="shared" si="2849"/>
        <v>0</v>
      </c>
      <c r="AX481" s="159">
        <f t="shared" si="2850"/>
        <v>0</v>
      </c>
      <c r="AY481" s="159">
        <f t="shared" si="2822"/>
        <v>0</v>
      </c>
      <c r="AZ481" s="160">
        <f t="shared" si="2851"/>
        <v>0</v>
      </c>
      <c r="BA481" s="159">
        <v>0</v>
      </c>
      <c r="BB481" s="159">
        <v>0</v>
      </c>
      <c r="BC481" s="160">
        <f t="shared" si="2763"/>
        <v>0</v>
      </c>
      <c r="BD481" s="159">
        <v>0</v>
      </c>
      <c r="BE481" s="159">
        <v>0</v>
      </c>
      <c r="BF481" s="160">
        <f t="shared" si="2764"/>
        <v>0</v>
      </c>
      <c r="BG481" s="159">
        <f t="shared" si="2823"/>
        <v>0</v>
      </c>
      <c r="BH481" s="159">
        <f t="shared" si="2765"/>
        <v>0</v>
      </c>
      <c r="BI481" s="160">
        <f t="shared" si="2766"/>
        <v>0</v>
      </c>
      <c r="BJ481" s="159">
        <v>0</v>
      </c>
      <c r="BK481" s="159">
        <v>0</v>
      </c>
      <c r="BL481" s="160">
        <f t="shared" si="2767"/>
        <v>0</v>
      </c>
      <c r="BM481" s="159">
        <v>0</v>
      </c>
      <c r="BN481" s="159">
        <v>0</v>
      </c>
      <c r="BO481" s="160">
        <f t="shared" si="2768"/>
        <v>0</v>
      </c>
      <c r="BP481" s="159">
        <f t="shared" si="2824"/>
        <v>0</v>
      </c>
      <c r="BQ481" s="159">
        <f t="shared" si="2825"/>
        <v>0</v>
      </c>
      <c r="BR481" s="160">
        <f t="shared" si="2769"/>
        <v>0</v>
      </c>
      <c r="BS481" s="159">
        <v>0</v>
      </c>
      <c r="BT481" s="159">
        <v>0</v>
      </c>
      <c r="BU481" s="160">
        <f t="shared" si="2852"/>
        <v>0</v>
      </c>
      <c r="BV481" s="159">
        <v>0</v>
      </c>
      <c r="BW481" s="159">
        <v>0</v>
      </c>
      <c r="BX481" s="160">
        <f t="shared" si="2853"/>
        <v>0</v>
      </c>
      <c r="BY481" s="159">
        <f t="shared" si="2854"/>
        <v>0</v>
      </c>
      <c r="BZ481" s="159">
        <f t="shared" si="2855"/>
        <v>0</v>
      </c>
      <c r="CA481" s="160">
        <f t="shared" si="2856"/>
        <v>0</v>
      </c>
      <c r="CB481" s="159">
        <v>0</v>
      </c>
      <c r="CC481" s="159">
        <v>0</v>
      </c>
      <c r="CD481" s="160">
        <f t="shared" si="2774"/>
        <v>0</v>
      </c>
      <c r="CE481" s="159">
        <v>0</v>
      </c>
      <c r="CF481" s="159">
        <v>0</v>
      </c>
      <c r="CG481" s="160">
        <f t="shared" si="2775"/>
        <v>0</v>
      </c>
      <c r="CH481" s="159">
        <f t="shared" si="2800"/>
        <v>0</v>
      </c>
      <c r="CI481" s="159">
        <f t="shared" si="2776"/>
        <v>0</v>
      </c>
      <c r="CJ481" s="160">
        <f t="shared" si="2777"/>
        <v>0</v>
      </c>
      <c r="CK481" s="159">
        <v>0</v>
      </c>
      <c r="CL481" s="159">
        <v>0</v>
      </c>
      <c r="CM481" s="160">
        <f t="shared" si="2778"/>
        <v>0</v>
      </c>
      <c r="CN481" s="159">
        <v>0</v>
      </c>
      <c r="CO481" s="159">
        <v>0</v>
      </c>
      <c r="CP481" s="160">
        <f t="shared" si="2779"/>
        <v>0</v>
      </c>
      <c r="CQ481" s="159">
        <f t="shared" si="2801"/>
        <v>0</v>
      </c>
      <c r="CR481" s="159">
        <f t="shared" si="2780"/>
        <v>0</v>
      </c>
      <c r="CS481" s="160">
        <f t="shared" si="2781"/>
        <v>0</v>
      </c>
      <c r="CT481" s="225"/>
      <c r="CU481" s="226">
        <f t="shared" si="2857"/>
        <v>0</v>
      </c>
      <c r="CV481" s="227">
        <f t="shared" si="2858"/>
        <v>0</v>
      </c>
      <c r="CW481" s="225"/>
      <c r="CX481" s="228"/>
      <c r="CY481" s="229"/>
    </row>
    <row r="482" spans="1:103" ht="15.75" hidden="1" customHeight="1">
      <c r="A482" s="185"/>
      <c r="B482" s="156"/>
      <c r="C482" s="291"/>
      <c r="D482" s="158">
        <f t="shared" si="2826"/>
        <v>0</v>
      </c>
      <c r="E482" s="159">
        <f t="shared" si="2827"/>
        <v>0</v>
      </c>
      <c r="F482" s="160">
        <f t="shared" si="2828"/>
        <v>0</v>
      </c>
      <c r="G482" s="161"/>
      <c r="H482" s="159">
        <f t="shared" si="2829"/>
        <v>0</v>
      </c>
      <c r="I482" s="159">
        <f t="shared" si="2830"/>
        <v>0</v>
      </c>
      <c r="J482" s="160">
        <f t="shared" si="2831"/>
        <v>0</v>
      </c>
      <c r="K482" s="159">
        <f t="shared" si="2832"/>
        <v>0</v>
      </c>
      <c r="L482" s="291">
        <f t="shared" si="2833"/>
        <v>0</v>
      </c>
      <c r="M482" s="160">
        <f t="shared" si="2834"/>
        <v>0</v>
      </c>
      <c r="N482" s="159"/>
      <c r="O482" s="159"/>
      <c r="P482" s="160">
        <f t="shared" si="2835"/>
        <v>0</v>
      </c>
      <c r="Q482" s="291">
        <v>0</v>
      </c>
      <c r="R482" s="291">
        <v>0</v>
      </c>
      <c r="S482" s="160">
        <f t="shared" si="2747"/>
        <v>0</v>
      </c>
      <c r="T482" s="159">
        <f t="shared" si="2817"/>
        <v>0</v>
      </c>
      <c r="U482" s="159">
        <f t="shared" si="2748"/>
        <v>0</v>
      </c>
      <c r="V482" s="160">
        <f t="shared" si="2836"/>
        <v>0</v>
      </c>
      <c r="W482" s="593">
        <f t="shared" si="2837"/>
        <v>0</v>
      </c>
      <c r="X482" s="593">
        <f t="shared" si="2838"/>
        <v>0</v>
      </c>
      <c r="Y482" s="593">
        <f t="shared" si="2839"/>
        <v>0</v>
      </c>
      <c r="Z482" s="159">
        <v>0</v>
      </c>
      <c r="AA482" s="159">
        <v>0</v>
      </c>
      <c r="AB482" s="160">
        <f t="shared" si="2840"/>
        <v>0</v>
      </c>
      <c r="AC482" s="159">
        <v>0</v>
      </c>
      <c r="AD482" s="159">
        <v>0</v>
      </c>
      <c r="AE482" s="160">
        <f t="shared" si="2841"/>
        <v>0</v>
      </c>
      <c r="AF482" s="159">
        <f t="shared" si="2842"/>
        <v>0</v>
      </c>
      <c r="AG482" s="159">
        <f t="shared" si="2755"/>
        <v>0</v>
      </c>
      <c r="AH482" s="160">
        <f t="shared" si="2843"/>
        <v>0</v>
      </c>
      <c r="AI482" s="159">
        <v>0</v>
      </c>
      <c r="AJ482" s="159">
        <v>0</v>
      </c>
      <c r="AK482" s="160">
        <f t="shared" si="2844"/>
        <v>0</v>
      </c>
      <c r="AL482" s="159">
        <v>0</v>
      </c>
      <c r="AM482" s="159">
        <v>0</v>
      </c>
      <c r="AN482" s="160">
        <f t="shared" si="2845"/>
        <v>0</v>
      </c>
      <c r="AO482" s="159">
        <f t="shared" si="2846"/>
        <v>0</v>
      </c>
      <c r="AP482" s="159">
        <f t="shared" si="2820"/>
        <v>0</v>
      </c>
      <c r="AQ482" s="160">
        <f t="shared" si="2847"/>
        <v>0</v>
      </c>
      <c r="AR482" s="159">
        <v>0</v>
      </c>
      <c r="AS482" s="159">
        <v>0</v>
      </c>
      <c r="AT482" s="160">
        <f t="shared" si="2848"/>
        <v>0</v>
      </c>
      <c r="AU482" s="159">
        <v>0</v>
      </c>
      <c r="AV482" s="159">
        <v>0</v>
      </c>
      <c r="AW482" s="160">
        <f t="shared" si="2849"/>
        <v>0</v>
      </c>
      <c r="AX482" s="159">
        <f t="shared" si="2850"/>
        <v>0</v>
      </c>
      <c r="AY482" s="159">
        <f t="shared" si="2822"/>
        <v>0</v>
      </c>
      <c r="AZ482" s="160">
        <f t="shared" si="2851"/>
        <v>0</v>
      </c>
      <c r="BA482" s="159">
        <v>0</v>
      </c>
      <c r="BB482" s="159">
        <v>0</v>
      </c>
      <c r="BC482" s="160">
        <f t="shared" si="2763"/>
        <v>0</v>
      </c>
      <c r="BD482" s="159">
        <v>0</v>
      </c>
      <c r="BE482" s="159">
        <v>0</v>
      </c>
      <c r="BF482" s="160">
        <f t="shared" si="2764"/>
        <v>0</v>
      </c>
      <c r="BG482" s="159">
        <f t="shared" si="2823"/>
        <v>0</v>
      </c>
      <c r="BH482" s="159">
        <f t="shared" si="2765"/>
        <v>0</v>
      </c>
      <c r="BI482" s="160">
        <f t="shared" si="2766"/>
        <v>0</v>
      </c>
      <c r="BJ482" s="159">
        <v>0</v>
      </c>
      <c r="BK482" s="159">
        <v>0</v>
      </c>
      <c r="BL482" s="160">
        <f t="shared" si="2767"/>
        <v>0</v>
      </c>
      <c r="BM482" s="159">
        <v>0</v>
      </c>
      <c r="BN482" s="159">
        <v>0</v>
      </c>
      <c r="BO482" s="160">
        <f t="shared" si="2768"/>
        <v>0</v>
      </c>
      <c r="BP482" s="159">
        <f t="shared" si="2824"/>
        <v>0</v>
      </c>
      <c r="BQ482" s="159">
        <f t="shared" si="2825"/>
        <v>0</v>
      </c>
      <c r="BR482" s="160">
        <f t="shared" si="2769"/>
        <v>0</v>
      </c>
      <c r="BS482" s="159">
        <v>0</v>
      </c>
      <c r="BT482" s="159">
        <v>0</v>
      </c>
      <c r="BU482" s="160">
        <f t="shared" si="2852"/>
        <v>0</v>
      </c>
      <c r="BV482" s="159">
        <v>0</v>
      </c>
      <c r="BW482" s="159">
        <v>0</v>
      </c>
      <c r="BX482" s="160">
        <f t="shared" si="2853"/>
        <v>0</v>
      </c>
      <c r="BY482" s="159">
        <f t="shared" si="2854"/>
        <v>0</v>
      </c>
      <c r="BZ482" s="159">
        <f t="shared" si="2855"/>
        <v>0</v>
      </c>
      <c r="CA482" s="160">
        <f t="shared" si="2856"/>
        <v>0</v>
      </c>
      <c r="CB482" s="159">
        <v>0</v>
      </c>
      <c r="CC482" s="159">
        <v>0</v>
      </c>
      <c r="CD482" s="160">
        <f t="shared" si="2774"/>
        <v>0</v>
      </c>
      <c r="CE482" s="159">
        <v>0</v>
      </c>
      <c r="CF482" s="159">
        <v>0</v>
      </c>
      <c r="CG482" s="160">
        <f t="shared" si="2775"/>
        <v>0</v>
      </c>
      <c r="CH482" s="159">
        <f t="shared" si="2800"/>
        <v>0</v>
      </c>
      <c r="CI482" s="159">
        <f t="shared" si="2776"/>
        <v>0</v>
      </c>
      <c r="CJ482" s="160">
        <f t="shared" si="2777"/>
        <v>0</v>
      </c>
      <c r="CK482" s="159">
        <v>0</v>
      </c>
      <c r="CL482" s="159">
        <v>0</v>
      </c>
      <c r="CM482" s="160">
        <f t="shared" si="2778"/>
        <v>0</v>
      </c>
      <c r="CN482" s="159">
        <v>0</v>
      </c>
      <c r="CO482" s="159">
        <v>0</v>
      </c>
      <c r="CP482" s="160">
        <f t="shared" si="2779"/>
        <v>0</v>
      </c>
      <c r="CQ482" s="159">
        <f t="shared" si="2801"/>
        <v>0</v>
      </c>
      <c r="CR482" s="159">
        <f t="shared" si="2780"/>
        <v>0</v>
      </c>
      <c r="CS482" s="160">
        <f t="shared" si="2781"/>
        <v>0</v>
      </c>
      <c r="CT482" s="225"/>
      <c r="CU482" s="226">
        <f t="shared" si="2857"/>
        <v>0</v>
      </c>
      <c r="CV482" s="227">
        <f t="shared" si="2858"/>
        <v>0</v>
      </c>
      <c r="CW482" s="225"/>
      <c r="CX482" s="228"/>
      <c r="CY482" s="229"/>
    </row>
    <row r="483" spans="1:103" ht="15.75" hidden="1" customHeight="1">
      <c r="A483" s="185"/>
      <c r="B483" s="156"/>
      <c r="C483" s="291"/>
      <c r="D483" s="158">
        <f t="shared" ref="D483:D489" si="2859">N483+Z483+AI483+AR483+BS483</f>
        <v>0</v>
      </c>
      <c r="E483" s="159">
        <f t="shared" ref="E483:E489" si="2860">IFERROR(F483/D483,)</f>
        <v>0</v>
      </c>
      <c r="F483" s="160">
        <f t="shared" ref="F483:F489" si="2861">P483+AB483+AK483+AT483+BU483</f>
        <v>0</v>
      </c>
      <c r="G483" s="161"/>
      <c r="H483" s="159">
        <f t="shared" ref="H483:H489" si="2862">Q483+AC483+AL483+AU483+BV483</f>
        <v>0</v>
      </c>
      <c r="I483" s="159">
        <f t="shared" ref="I483:I489" si="2863">IFERROR(J483/H483,)</f>
        <v>0</v>
      </c>
      <c r="J483" s="160">
        <f t="shared" ref="J483:J489" si="2864">S483+AE483+AN483+AW483+BX483</f>
        <v>0</v>
      </c>
      <c r="K483" s="159">
        <f t="shared" ref="K483:K489" si="2865">T483+AF483+AO483+AX483+BY483</f>
        <v>0</v>
      </c>
      <c r="L483" s="291">
        <f t="shared" ref="L483:L489" si="2866">IFERROR(M483/K483,)</f>
        <v>0</v>
      </c>
      <c r="M483" s="160">
        <f t="shared" ref="M483:M489" si="2867">V483+AH483+AQ483+AZ483+CA483</f>
        <v>0</v>
      </c>
      <c r="N483" s="159"/>
      <c r="O483" s="159"/>
      <c r="P483" s="160">
        <f t="shared" ref="P483:P489" si="2868">N483*O483</f>
        <v>0</v>
      </c>
      <c r="Q483" s="291">
        <v>0</v>
      </c>
      <c r="R483" s="291">
        <v>0</v>
      </c>
      <c r="S483" s="160">
        <f t="shared" si="2747"/>
        <v>0</v>
      </c>
      <c r="T483" s="159">
        <f t="shared" si="2817"/>
        <v>0</v>
      </c>
      <c r="U483" s="159">
        <f t="shared" si="2748"/>
        <v>0</v>
      </c>
      <c r="V483" s="160">
        <f t="shared" ref="V483:V489" si="2869">T483*U483</f>
        <v>0</v>
      </c>
      <c r="W483" s="593">
        <f t="shared" ref="W483:W489" si="2870">IFERROR(T483-Q483,0)</f>
        <v>0</v>
      </c>
      <c r="X483" s="593">
        <f t="shared" ref="X483:X489" si="2871">IFERROR(U483-R483,0)</f>
        <v>0</v>
      </c>
      <c r="Y483" s="593">
        <f t="shared" ref="Y483:Y489" si="2872">IFERROR(V483-S483,0)</f>
        <v>0</v>
      </c>
      <c r="Z483" s="159">
        <v>0</v>
      </c>
      <c r="AA483" s="159">
        <v>0</v>
      </c>
      <c r="AB483" s="160">
        <f t="shared" ref="AB483:AB489" si="2873">Z483*AA483</f>
        <v>0</v>
      </c>
      <c r="AC483" s="159">
        <v>0</v>
      </c>
      <c r="AD483" s="159">
        <v>0</v>
      </c>
      <c r="AE483" s="160">
        <f t="shared" ref="AE483:AE489" si="2874">AC483*AD483</f>
        <v>0</v>
      </c>
      <c r="AF483" s="159">
        <f t="shared" ref="AF483:AF489" si="2875">AC483</f>
        <v>0</v>
      </c>
      <c r="AG483" s="159">
        <f t="shared" si="2755"/>
        <v>0</v>
      </c>
      <c r="AH483" s="160">
        <f t="shared" ref="AH483:AH489" si="2876">AF483*AG483</f>
        <v>0</v>
      </c>
      <c r="AI483" s="159">
        <v>0</v>
      </c>
      <c r="AJ483" s="159">
        <v>0</v>
      </c>
      <c r="AK483" s="160">
        <f t="shared" ref="AK483:AK489" si="2877">AI483*AJ483</f>
        <v>0</v>
      </c>
      <c r="AL483" s="159">
        <v>0</v>
      </c>
      <c r="AM483" s="159">
        <v>0</v>
      </c>
      <c r="AN483" s="160">
        <f t="shared" ref="AN483:AN489" si="2878">AL483*AM483</f>
        <v>0</v>
      </c>
      <c r="AO483" s="159">
        <f t="shared" ref="AO483:AO489" si="2879">AL483</f>
        <v>0</v>
      </c>
      <c r="AP483" s="159">
        <f t="shared" si="2820"/>
        <v>0</v>
      </c>
      <c r="AQ483" s="160">
        <f t="shared" ref="AQ483:AQ489" si="2880">AO483*AP483</f>
        <v>0</v>
      </c>
      <c r="AR483" s="159">
        <v>0</v>
      </c>
      <c r="AS483" s="159">
        <v>0</v>
      </c>
      <c r="AT483" s="160">
        <f t="shared" ref="AT483:AT489" si="2881">AR483*AS483</f>
        <v>0</v>
      </c>
      <c r="AU483" s="159">
        <v>0</v>
      </c>
      <c r="AV483" s="159">
        <v>0</v>
      </c>
      <c r="AW483" s="160">
        <f t="shared" ref="AW483:AW489" si="2882">AU483*AV483</f>
        <v>0</v>
      </c>
      <c r="AX483" s="159">
        <f t="shared" ref="AX483:AX489" si="2883">AU483</f>
        <v>0</v>
      </c>
      <c r="AY483" s="159">
        <f t="shared" si="2822"/>
        <v>0</v>
      </c>
      <c r="AZ483" s="160">
        <f t="shared" ref="AZ483:AZ489" si="2884">AX483*AY483</f>
        <v>0</v>
      </c>
      <c r="BA483" s="159">
        <v>0</v>
      </c>
      <c r="BB483" s="159">
        <v>0</v>
      </c>
      <c r="BC483" s="160">
        <f t="shared" si="2763"/>
        <v>0</v>
      </c>
      <c r="BD483" s="159">
        <v>0</v>
      </c>
      <c r="BE483" s="159">
        <v>0</v>
      </c>
      <c r="BF483" s="160">
        <f t="shared" si="2764"/>
        <v>0</v>
      </c>
      <c r="BG483" s="159">
        <f t="shared" si="2823"/>
        <v>0</v>
      </c>
      <c r="BH483" s="159">
        <f t="shared" si="2765"/>
        <v>0</v>
      </c>
      <c r="BI483" s="160">
        <f t="shared" si="2766"/>
        <v>0</v>
      </c>
      <c r="BJ483" s="159">
        <v>0</v>
      </c>
      <c r="BK483" s="159">
        <v>0</v>
      </c>
      <c r="BL483" s="160">
        <f t="shared" si="2767"/>
        <v>0</v>
      </c>
      <c r="BM483" s="159">
        <v>0</v>
      </c>
      <c r="BN483" s="159">
        <v>0</v>
      </c>
      <c r="BO483" s="160">
        <f t="shared" si="2768"/>
        <v>0</v>
      </c>
      <c r="BP483" s="159">
        <f t="shared" si="2824"/>
        <v>0</v>
      </c>
      <c r="BQ483" s="159">
        <f t="shared" si="2825"/>
        <v>0</v>
      </c>
      <c r="BR483" s="160">
        <f t="shared" si="2769"/>
        <v>0</v>
      </c>
      <c r="BS483" s="159">
        <v>0</v>
      </c>
      <c r="BT483" s="159">
        <v>0</v>
      </c>
      <c r="BU483" s="160">
        <f t="shared" ref="BU483:BU489" si="2885">BS483*BT483</f>
        <v>0</v>
      </c>
      <c r="BV483" s="159">
        <v>0</v>
      </c>
      <c r="BW483" s="159">
        <v>0</v>
      </c>
      <c r="BX483" s="160">
        <f t="shared" ref="BX483:BX489" si="2886">BV483*BW483</f>
        <v>0</v>
      </c>
      <c r="BY483" s="159">
        <f t="shared" ref="BY483:BY489" si="2887">BV483</f>
        <v>0</v>
      </c>
      <c r="BZ483" s="159">
        <f t="shared" ref="BZ483:BZ489" si="2888">BW483</f>
        <v>0</v>
      </c>
      <c r="CA483" s="160">
        <f t="shared" ref="CA483:CA489" si="2889">BY483*BZ483</f>
        <v>0</v>
      </c>
      <c r="CB483" s="159">
        <v>0</v>
      </c>
      <c r="CC483" s="159">
        <v>0</v>
      </c>
      <c r="CD483" s="160">
        <f t="shared" si="2774"/>
        <v>0</v>
      </c>
      <c r="CE483" s="159">
        <v>0</v>
      </c>
      <c r="CF483" s="159">
        <v>0</v>
      </c>
      <c r="CG483" s="160">
        <f t="shared" si="2775"/>
        <v>0</v>
      </c>
      <c r="CH483" s="159">
        <f t="shared" si="2800"/>
        <v>0</v>
      </c>
      <c r="CI483" s="159">
        <f t="shared" si="2776"/>
        <v>0</v>
      </c>
      <c r="CJ483" s="160">
        <f t="shared" si="2777"/>
        <v>0</v>
      </c>
      <c r="CK483" s="159">
        <v>0</v>
      </c>
      <c r="CL483" s="159">
        <v>0</v>
      </c>
      <c r="CM483" s="160">
        <f t="shared" si="2778"/>
        <v>0</v>
      </c>
      <c r="CN483" s="159">
        <v>0</v>
      </c>
      <c r="CO483" s="159">
        <v>0</v>
      </c>
      <c r="CP483" s="160">
        <f t="shared" si="2779"/>
        <v>0</v>
      </c>
      <c r="CQ483" s="159">
        <f t="shared" si="2801"/>
        <v>0</v>
      </c>
      <c r="CR483" s="159">
        <f t="shared" si="2780"/>
        <v>0</v>
      </c>
      <c r="CS483" s="160">
        <f t="shared" si="2781"/>
        <v>0</v>
      </c>
      <c r="CT483" s="225"/>
      <c r="CU483" s="226">
        <f t="shared" ref="CU483:CU489" si="2890">K483-H483</f>
        <v>0</v>
      </c>
      <c r="CV483" s="227">
        <f t="shared" ref="CV483:CV489" si="2891">L483-I483</f>
        <v>0</v>
      </c>
      <c r="CW483" s="225"/>
      <c r="CX483" s="228"/>
      <c r="CY483" s="229"/>
    </row>
    <row r="484" spans="1:103" ht="15.75" hidden="1" customHeight="1">
      <c r="A484" s="185"/>
      <c r="B484" s="156"/>
      <c r="C484" s="291"/>
      <c r="D484" s="158">
        <f t="shared" si="2859"/>
        <v>0</v>
      </c>
      <c r="E484" s="159">
        <f t="shared" si="2860"/>
        <v>0</v>
      </c>
      <c r="F484" s="160">
        <f t="shared" si="2861"/>
        <v>0</v>
      </c>
      <c r="G484" s="161"/>
      <c r="H484" s="159">
        <f t="shared" si="2862"/>
        <v>0</v>
      </c>
      <c r="I484" s="159">
        <f t="shared" si="2863"/>
        <v>0</v>
      </c>
      <c r="J484" s="160">
        <f t="shared" si="2864"/>
        <v>0</v>
      </c>
      <c r="K484" s="159">
        <f t="shared" si="2865"/>
        <v>0</v>
      </c>
      <c r="L484" s="291">
        <f t="shared" si="2866"/>
        <v>0</v>
      </c>
      <c r="M484" s="160">
        <f t="shared" si="2867"/>
        <v>0</v>
      </c>
      <c r="N484" s="159"/>
      <c r="O484" s="159"/>
      <c r="P484" s="160">
        <f t="shared" si="2868"/>
        <v>0</v>
      </c>
      <c r="Q484" s="291">
        <v>0</v>
      </c>
      <c r="R484" s="291">
        <v>0</v>
      </c>
      <c r="S484" s="160">
        <f t="shared" si="2747"/>
        <v>0</v>
      </c>
      <c r="T484" s="159">
        <f t="shared" si="2817"/>
        <v>0</v>
      </c>
      <c r="U484" s="159">
        <f t="shared" si="2748"/>
        <v>0</v>
      </c>
      <c r="V484" s="160">
        <f t="shared" si="2869"/>
        <v>0</v>
      </c>
      <c r="W484" s="593">
        <f t="shared" si="2870"/>
        <v>0</v>
      </c>
      <c r="X484" s="593">
        <f t="shared" si="2871"/>
        <v>0</v>
      </c>
      <c r="Y484" s="593">
        <f t="shared" si="2872"/>
        <v>0</v>
      </c>
      <c r="Z484" s="159">
        <v>0</v>
      </c>
      <c r="AA484" s="159">
        <v>0</v>
      </c>
      <c r="AB484" s="160">
        <f t="shared" si="2873"/>
        <v>0</v>
      </c>
      <c r="AC484" s="159">
        <v>0</v>
      </c>
      <c r="AD484" s="159">
        <v>0</v>
      </c>
      <c r="AE484" s="160">
        <f t="shared" si="2874"/>
        <v>0</v>
      </c>
      <c r="AF484" s="159">
        <f t="shared" si="2875"/>
        <v>0</v>
      </c>
      <c r="AG484" s="159">
        <f t="shared" si="2755"/>
        <v>0</v>
      </c>
      <c r="AH484" s="160">
        <f t="shared" si="2876"/>
        <v>0</v>
      </c>
      <c r="AI484" s="159">
        <v>0</v>
      </c>
      <c r="AJ484" s="159">
        <v>0</v>
      </c>
      <c r="AK484" s="160">
        <f t="shared" si="2877"/>
        <v>0</v>
      </c>
      <c r="AL484" s="159">
        <v>0</v>
      </c>
      <c r="AM484" s="159">
        <v>0</v>
      </c>
      <c r="AN484" s="160">
        <f t="shared" si="2878"/>
        <v>0</v>
      </c>
      <c r="AO484" s="159">
        <f t="shared" si="2879"/>
        <v>0</v>
      </c>
      <c r="AP484" s="159">
        <f t="shared" si="2820"/>
        <v>0</v>
      </c>
      <c r="AQ484" s="160">
        <f t="shared" si="2880"/>
        <v>0</v>
      </c>
      <c r="AR484" s="159">
        <v>0</v>
      </c>
      <c r="AS484" s="159">
        <v>0</v>
      </c>
      <c r="AT484" s="160">
        <f t="shared" si="2881"/>
        <v>0</v>
      </c>
      <c r="AU484" s="159">
        <v>0</v>
      </c>
      <c r="AV484" s="159">
        <v>0</v>
      </c>
      <c r="AW484" s="160">
        <f t="shared" si="2882"/>
        <v>0</v>
      </c>
      <c r="AX484" s="159">
        <f t="shared" si="2883"/>
        <v>0</v>
      </c>
      <c r="AY484" s="159">
        <f t="shared" si="2822"/>
        <v>0</v>
      </c>
      <c r="AZ484" s="160">
        <f t="shared" si="2884"/>
        <v>0</v>
      </c>
      <c r="BA484" s="159">
        <v>0</v>
      </c>
      <c r="BB484" s="159">
        <v>0</v>
      </c>
      <c r="BC484" s="160">
        <f t="shared" si="2763"/>
        <v>0</v>
      </c>
      <c r="BD484" s="159">
        <v>0</v>
      </c>
      <c r="BE484" s="159">
        <v>0</v>
      </c>
      <c r="BF484" s="160">
        <f t="shared" si="2764"/>
        <v>0</v>
      </c>
      <c r="BG484" s="159">
        <f t="shared" si="2823"/>
        <v>0</v>
      </c>
      <c r="BH484" s="159">
        <f t="shared" si="2765"/>
        <v>0</v>
      </c>
      <c r="BI484" s="160">
        <f t="shared" si="2766"/>
        <v>0</v>
      </c>
      <c r="BJ484" s="159">
        <v>0</v>
      </c>
      <c r="BK484" s="159">
        <v>0</v>
      </c>
      <c r="BL484" s="160">
        <f t="shared" si="2767"/>
        <v>0</v>
      </c>
      <c r="BM484" s="159">
        <v>0</v>
      </c>
      <c r="BN484" s="159">
        <v>0</v>
      </c>
      <c r="BO484" s="160">
        <f t="shared" si="2768"/>
        <v>0</v>
      </c>
      <c r="BP484" s="159">
        <f t="shared" si="2824"/>
        <v>0</v>
      </c>
      <c r="BQ484" s="159">
        <f t="shared" si="2825"/>
        <v>0</v>
      </c>
      <c r="BR484" s="160">
        <f t="shared" si="2769"/>
        <v>0</v>
      </c>
      <c r="BS484" s="159">
        <v>0</v>
      </c>
      <c r="BT484" s="159">
        <v>0</v>
      </c>
      <c r="BU484" s="160">
        <f t="shared" si="2885"/>
        <v>0</v>
      </c>
      <c r="BV484" s="159">
        <v>0</v>
      </c>
      <c r="BW484" s="159">
        <v>0</v>
      </c>
      <c r="BX484" s="160">
        <f t="shared" si="2886"/>
        <v>0</v>
      </c>
      <c r="BY484" s="159">
        <f t="shared" si="2887"/>
        <v>0</v>
      </c>
      <c r="BZ484" s="159">
        <f t="shared" si="2888"/>
        <v>0</v>
      </c>
      <c r="CA484" s="160">
        <f t="shared" si="2889"/>
        <v>0</v>
      </c>
      <c r="CB484" s="159">
        <v>0</v>
      </c>
      <c r="CC484" s="159">
        <v>0</v>
      </c>
      <c r="CD484" s="160">
        <f t="shared" si="2774"/>
        <v>0</v>
      </c>
      <c r="CE484" s="159">
        <v>0</v>
      </c>
      <c r="CF484" s="159">
        <v>0</v>
      </c>
      <c r="CG484" s="160">
        <f t="shared" si="2775"/>
        <v>0</v>
      </c>
      <c r="CH484" s="159">
        <f t="shared" si="2800"/>
        <v>0</v>
      </c>
      <c r="CI484" s="159">
        <f t="shared" si="2776"/>
        <v>0</v>
      </c>
      <c r="CJ484" s="160">
        <f t="shared" si="2777"/>
        <v>0</v>
      </c>
      <c r="CK484" s="159">
        <v>0</v>
      </c>
      <c r="CL484" s="159">
        <v>0</v>
      </c>
      <c r="CM484" s="160">
        <f t="shared" si="2778"/>
        <v>0</v>
      </c>
      <c r="CN484" s="159">
        <v>0</v>
      </c>
      <c r="CO484" s="159">
        <v>0</v>
      </c>
      <c r="CP484" s="160">
        <f t="shared" si="2779"/>
        <v>0</v>
      </c>
      <c r="CQ484" s="159">
        <f t="shared" si="2801"/>
        <v>0</v>
      </c>
      <c r="CR484" s="159">
        <f t="shared" si="2780"/>
        <v>0</v>
      </c>
      <c r="CS484" s="160">
        <f t="shared" si="2781"/>
        <v>0</v>
      </c>
      <c r="CT484" s="225"/>
      <c r="CU484" s="226">
        <f t="shared" si="2890"/>
        <v>0</v>
      </c>
      <c r="CV484" s="227">
        <f t="shared" si="2891"/>
        <v>0</v>
      </c>
      <c r="CW484" s="225"/>
      <c r="CX484" s="228"/>
      <c r="CY484" s="229"/>
    </row>
    <row r="485" spans="1:103" ht="15.75" hidden="1" customHeight="1">
      <c r="A485" s="185"/>
      <c r="B485" s="156"/>
      <c r="C485" s="291"/>
      <c r="D485" s="158">
        <f t="shared" si="2859"/>
        <v>0</v>
      </c>
      <c r="E485" s="159">
        <f t="shared" si="2860"/>
        <v>0</v>
      </c>
      <c r="F485" s="160">
        <f t="shared" si="2861"/>
        <v>0</v>
      </c>
      <c r="G485" s="161"/>
      <c r="H485" s="159">
        <f t="shared" si="2862"/>
        <v>0</v>
      </c>
      <c r="I485" s="159">
        <f t="shared" si="2863"/>
        <v>0</v>
      </c>
      <c r="J485" s="160">
        <f t="shared" si="2864"/>
        <v>0</v>
      </c>
      <c r="K485" s="159">
        <f t="shared" si="2865"/>
        <v>0</v>
      </c>
      <c r="L485" s="291">
        <f t="shared" si="2866"/>
        <v>0</v>
      </c>
      <c r="M485" s="160">
        <f t="shared" si="2867"/>
        <v>0</v>
      </c>
      <c r="N485" s="159"/>
      <c r="O485" s="159"/>
      <c r="P485" s="160">
        <f t="shared" si="2868"/>
        <v>0</v>
      </c>
      <c r="Q485" s="291">
        <v>0</v>
      </c>
      <c r="R485" s="291">
        <v>0</v>
      </c>
      <c r="S485" s="160">
        <f t="shared" si="2747"/>
        <v>0</v>
      </c>
      <c r="T485" s="159">
        <f t="shared" ref="T485:T493" si="2892">Q485</f>
        <v>0</v>
      </c>
      <c r="U485" s="159">
        <f t="shared" si="2748"/>
        <v>0</v>
      </c>
      <c r="V485" s="160">
        <f t="shared" si="2869"/>
        <v>0</v>
      </c>
      <c r="W485" s="593">
        <f t="shared" si="2870"/>
        <v>0</v>
      </c>
      <c r="X485" s="593">
        <f t="shared" si="2871"/>
        <v>0</v>
      </c>
      <c r="Y485" s="593">
        <f t="shared" si="2872"/>
        <v>0</v>
      </c>
      <c r="Z485" s="159">
        <v>0</v>
      </c>
      <c r="AA485" s="159">
        <v>0</v>
      </c>
      <c r="AB485" s="160">
        <f t="shared" si="2873"/>
        <v>0</v>
      </c>
      <c r="AC485" s="159">
        <v>0</v>
      </c>
      <c r="AD485" s="159">
        <v>0</v>
      </c>
      <c r="AE485" s="160">
        <f t="shared" si="2874"/>
        <v>0</v>
      </c>
      <c r="AF485" s="159">
        <f t="shared" si="2875"/>
        <v>0</v>
      </c>
      <c r="AG485" s="159">
        <f t="shared" si="2755"/>
        <v>0</v>
      </c>
      <c r="AH485" s="160">
        <f t="shared" si="2876"/>
        <v>0</v>
      </c>
      <c r="AI485" s="159">
        <v>0</v>
      </c>
      <c r="AJ485" s="159">
        <v>0</v>
      </c>
      <c r="AK485" s="160">
        <f t="shared" si="2877"/>
        <v>0</v>
      </c>
      <c r="AL485" s="159">
        <v>0</v>
      </c>
      <c r="AM485" s="159">
        <v>0</v>
      </c>
      <c r="AN485" s="160">
        <f t="shared" si="2878"/>
        <v>0</v>
      </c>
      <c r="AO485" s="159">
        <f t="shared" si="2879"/>
        <v>0</v>
      </c>
      <c r="AP485" s="159">
        <f t="shared" si="2820"/>
        <v>0</v>
      </c>
      <c r="AQ485" s="160">
        <f t="shared" si="2880"/>
        <v>0</v>
      </c>
      <c r="AR485" s="159">
        <v>0</v>
      </c>
      <c r="AS485" s="159">
        <v>0</v>
      </c>
      <c r="AT485" s="160">
        <f t="shared" si="2881"/>
        <v>0</v>
      </c>
      <c r="AU485" s="159">
        <v>0</v>
      </c>
      <c r="AV485" s="159">
        <v>0</v>
      </c>
      <c r="AW485" s="160">
        <f t="shared" si="2882"/>
        <v>0</v>
      </c>
      <c r="AX485" s="159">
        <f t="shared" si="2883"/>
        <v>0</v>
      </c>
      <c r="AY485" s="159">
        <f t="shared" si="2822"/>
        <v>0</v>
      </c>
      <c r="AZ485" s="160">
        <f t="shared" si="2884"/>
        <v>0</v>
      </c>
      <c r="BA485" s="159">
        <v>0</v>
      </c>
      <c r="BB485" s="159">
        <v>0</v>
      </c>
      <c r="BC485" s="160">
        <f t="shared" si="2763"/>
        <v>0</v>
      </c>
      <c r="BD485" s="159">
        <v>0</v>
      </c>
      <c r="BE485" s="159">
        <v>0</v>
      </c>
      <c r="BF485" s="160">
        <f t="shared" si="2764"/>
        <v>0</v>
      </c>
      <c r="BG485" s="159">
        <f t="shared" si="2823"/>
        <v>0</v>
      </c>
      <c r="BH485" s="159">
        <f t="shared" si="2765"/>
        <v>0</v>
      </c>
      <c r="BI485" s="160">
        <f t="shared" si="2766"/>
        <v>0</v>
      </c>
      <c r="BJ485" s="159">
        <v>0</v>
      </c>
      <c r="BK485" s="159">
        <v>0</v>
      </c>
      <c r="BL485" s="160">
        <f t="shared" si="2767"/>
        <v>0</v>
      </c>
      <c r="BM485" s="159">
        <v>0</v>
      </c>
      <c r="BN485" s="159">
        <v>0</v>
      </c>
      <c r="BO485" s="160">
        <f t="shared" si="2768"/>
        <v>0</v>
      </c>
      <c r="BP485" s="159">
        <f t="shared" si="2824"/>
        <v>0</v>
      </c>
      <c r="BQ485" s="159">
        <f t="shared" si="2825"/>
        <v>0</v>
      </c>
      <c r="BR485" s="160">
        <f t="shared" si="2769"/>
        <v>0</v>
      </c>
      <c r="BS485" s="159">
        <v>0</v>
      </c>
      <c r="BT485" s="159">
        <v>0</v>
      </c>
      <c r="BU485" s="160">
        <f t="shared" si="2885"/>
        <v>0</v>
      </c>
      <c r="BV485" s="159">
        <v>0</v>
      </c>
      <c r="BW485" s="159">
        <v>0</v>
      </c>
      <c r="BX485" s="160">
        <f t="shared" si="2886"/>
        <v>0</v>
      </c>
      <c r="BY485" s="159">
        <f t="shared" si="2887"/>
        <v>0</v>
      </c>
      <c r="BZ485" s="159">
        <f t="shared" si="2888"/>
        <v>0</v>
      </c>
      <c r="CA485" s="160">
        <f t="shared" si="2889"/>
        <v>0</v>
      </c>
      <c r="CB485" s="159">
        <v>0</v>
      </c>
      <c r="CC485" s="159">
        <v>0</v>
      </c>
      <c r="CD485" s="160">
        <f t="shared" si="2774"/>
        <v>0</v>
      </c>
      <c r="CE485" s="159">
        <v>0</v>
      </c>
      <c r="CF485" s="159">
        <v>0</v>
      </c>
      <c r="CG485" s="160">
        <f t="shared" si="2775"/>
        <v>0</v>
      </c>
      <c r="CH485" s="159">
        <f t="shared" si="2800"/>
        <v>0</v>
      </c>
      <c r="CI485" s="159">
        <f t="shared" si="2776"/>
        <v>0</v>
      </c>
      <c r="CJ485" s="160">
        <f t="shared" si="2777"/>
        <v>0</v>
      </c>
      <c r="CK485" s="159">
        <v>0</v>
      </c>
      <c r="CL485" s="159">
        <v>0</v>
      </c>
      <c r="CM485" s="160">
        <f t="shared" si="2778"/>
        <v>0</v>
      </c>
      <c r="CN485" s="159">
        <v>0</v>
      </c>
      <c r="CO485" s="159">
        <v>0</v>
      </c>
      <c r="CP485" s="160">
        <f t="shared" si="2779"/>
        <v>0</v>
      </c>
      <c r="CQ485" s="159">
        <f t="shared" si="2801"/>
        <v>0</v>
      </c>
      <c r="CR485" s="159">
        <f t="shared" si="2780"/>
        <v>0</v>
      </c>
      <c r="CS485" s="160">
        <f t="shared" si="2781"/>
        <v>0</v>
      </c>
      <c r="CT485" s="225"/>
      <c r="CU485" s="226">
        <f t="shared" si="2890"/>
        <v>0</v>
      </c>
      <c r="CV485" s="227">
        <f t="shared" si="2891"/>
        <v>0</v>
      </c>
      <c r="CW485" s="225"/>
      <c r="CX485" s="228"/>
      <c r="CY485" s="229"/>
    </row>
    <row r="486" spans="1:103" ht="15.75" hidden="1" customHeight="1">
      <c r="A486" s="185"/>
      <c r="B486" s="156"/>
      <c r="C486" s="291"/>
      <c r="D486" s="158">
        <f t="shared" si="2859"/>
        <v>0</v>
      </c>
      <c r="E486" s="159">
        <f t="shared" si="2860"/>
        <v>0</v>
      </c>
      <c r="F486" s="160">
        <f t="shared" si="2861"/>
        <v>0</v>
      </c>
      <c r="G486" s="161"/>
      <c r="H486" s="159">
        <f t="shared" si="2862"/>
        <v>0</v>
      </c>
      <c r="I486" s="159">
        <f t="shared" si="2863"/>
        <v>0</v>
      </c>
      <c r="J486" s="160">
        <f t="shared" si="2864"/>
        <v>0</v>
      </c>
      <c r="K486" s="159">
        <f t="shared" si="2865"/>
        <v>0</v>
      </c>
      <c r="L486" s="291">
        <f t="shared" si="2866"/>
        <v>0</v>
      </c>
      <c r="M486" s="160">
        <f t="shared" si="2867"/>
        <v>0</v>
      </c>
      <c r="N486" s="159"/>
      <c r="O486" s="159"/>
      <c r="P486" s="160">
        <f t="shared" si="2868"/>
        <v>0</v>
      </c>
      <c r="Q486" s="291">
        <v>0</v>
      </c>
      <c r="R486" s="291">
        <v>0</v>
      </c>
      <c r="S486" s="160">
        <f t="shared" si="2747"/>
        <v>0</v>
      </c>
      <c r="T486" s="159">
        <f t="shared" si="2892"/>
        <v>0</v>
      </c>
      <c r="U486" s="159">
        <f t="shared" si="2748"/>
        <v>0</v>
      </c>
      <c r="V486" s="160">
        <f t="shared" si="2869"/>
        <v>0</v>
      </c>
      <c r="W486" s="593">
        <f t="shared" si="2870"/>
        <v>0</v>
      </c>
      <c r="X486" s="593">
        <f t="shared" si="2871"/>
        <v>0</v>
      </c>
      <c r="Y486" s="593">
        <f t="shared" si="2872"/>
        <v>0</v>
      </c>
      <c r="Z486" s="159">
        <v>0</v>
      </c>
      <c r="AA486" s="159">
        <v>0</v>
      </c>
      <c r="AB486" s="160">
        <f t="shared" si="2873"/>
        <v>0</v>
      </c>
      <c r="AC486" s="159">
        <v>0</v>
      </c>
      <c r="AD486" s="159">
        <v>0</v>
      </c>
      <c r="AE486" s="160">
        <f t="shared" si="2874"/>
        <v>0</v>
      </c>
      <c r="AF486" s="159">
        <f t="shared" si="2875"/>
        <v>0</v>
      </c>
      <c r="AG486" s="159">
        <f t="shared" si="2755"/>
        <v>0</v>
      </c>
      <c r="AH486" s="160">
        <f t="shared" si="2876"/>
        <v>0</v>
      </c>
      <c r="AI486" s="159">
        <v>0</v>
      </c>
      <c r="AJ486" s="159">
        <v>0</v>
      </c>
      <c r="AK486" s="160">
        <f t="shared" si="2877"/>
        <v>0</v>
      </c>
      <c r="AL486" s="159">
        <v>0</v>
      </c>
      <c r="AM486" s="159">
        <v>0</v>
      </c>
      <c r="AN486" s="160">
        <f t="shared" si="2878"/>
        <v>0</v>
      </c>
      <c r="AO486" s="159">
        <f t="shared" si="2879"/>
        <v>0</v>
      </c>
      <c r="AP486" s="159">
        <f t="shared" si="2820"/>
        <v>0</v>
      </c>
      <c r="AQ486" s="160">
        <f t="shared" si="2880"/>
        <v>0</v>
      </c>
      <c r="AR486" s="159">
        <v>0</v>
      </c>
      <c r="AS486" s="159">
        <v>0</v>
      </c>
      <c r="AT486" s="160">
        <f t="shared" si="2881"/>
        <v>0</v>
      </c>
      <c r="AU486" s="159">
        <v>0</v>
      </c>
      <c r="AV486" s="159">
        <v>0</v>
      </c>
      <c r="AW486" s="160">
        <f t="shared" si="2882"/>
        <v>0</v>
      </c>
      <c r="AX486" s="159">
        <f t="shared" si="2883"/>
        <v>0</v>
      </c>
      <c r="AY486" s="159">
        <f t="shared" si="2822"/>
        <v>0</v>
      </c>
      <c r="AZ486" s="160">
        <f t="shared" si="2884"/>
        <v>0</v>
      </c>
      <c r="BA486" s="159">
        <v>0</v>
      </c>
      <c r="BB486" s="159">
        <v>0</v>
      </c>
      <c r="BC486" s="160">
        <f t="shared" si="2763"/>
        <v>0</v>
      </c>
      <c r="BD486" s="159">
        <v>0</v>
      </c>
      <c r="BE486" s="159">
        <v>0</v>
      </c>
      <c r="BF486" s="160">
        <f t="shared" si="2764"/>
        <v>0</v>
      </c>
      <c r="BG486" s="159">
        <f t="shared" si="2823"/>
        <v>0</v>
      </c>
      <c r="BH486" s="159">
        <f t="shared" si="2765"/>
        <v>0</v>
      </c>
      <c r="BI486" s="160">
        <f t="shared" si="2766"/>
        <v>0</v>
      </c>
      <c r="BJ486" s="159">
        <v>0</v>
      </c>
      <c r="BK486" s="159">
        <v>0</v>
      </c>
      <c r="BL486" s="160">
        <f t="shared" si="2767"/>
        <v>0</v>
      </c>
      <c r="BM486" s="159">
        <v>0</v>
      </c>
      <c r="BN486" s="159">
        <v>0</v>
      </c>
      <c r="BO486" s="160">
        <f t="shared" si="2768"/>
        <v>0</v>
      </c>
      <c r="BP486" s="159">
        <f t="shared" si="2824"/>
        <v>0</v>
      </c>
      <c r="BQ486" s="159">
        <f t="shared" si="2825"/>
        <v>0</v>
      </c>
      <c r="BR486" s="160">
        <f t="shared" si="2769"/>
        <v>0</v>
      </c>
      <c r="BS486" s="159">
        <v>0</v>
      </c>
      <c r="BT486" s="159">
        <v>0</v>
      </c>
      <c r="BU486" s="160">
        <f t="shared" si="2885"/>
        <v>0</v>
      </c>
      <c r="BV486" s="159">
        <v>0</v>
      </c>
      <c r="BW486" s="159">
        <v>0</v>
      </c>
      <c r="BX486" s="160">
        <f t="shared" si="2886"/>
        <v>0</v>
      </c>
      <c r="BY486" s="159">
        <f t="shared" si="2887"/>
        <v>0</v>
      </c>
      <c r="BZ486" s="159">
        <f t="shared" si="2888"/>
        <v>0</v>
      </c>
      <c r="CA486" s="160">
        <f t="shared" si="2889"/>
        <v>0</v>
      </c>
      <c r="CB486" s="159">
        <v>0</v>
      </c>
      <c r="CC486" s="159">
        <v>0</v>
      </c>
      <c r="CD486" s="160">
        <f t="shared" si="2774"/>
        <v>0</v>
      </c>
      <c r="CE486" s="159">
        <v>0</v>
      </c>
      <c r="CF486" s="159">
        <v>0</v>
      </c>
      <c r="CG486" s="160">
        <f t="shared" si="2775"/>
        <v>0</v>
      </c>
      <c r="CH486" s="159">
        <f t="shared" si="2800"/>
        <v>0</v>
      </c>
      <c r="CI486" s="159">
        <f t="shared" si="2776"/>
        <v>0</v>
      </c>
      <c r="CJ486" s="160">
        <f t="shared" si="2777"/>
        <v>0</v>
      </c>
      <c r="CK486" s="159">
        <v>0</v>
      </c>
      <c r="CL486" s="159">
        <v>0</v>
      </c>
      <c r="CM486" s="160">
        <f t="shared" si="2778"/>
        <v>0</v>
      </c>
      <c r="CN486" s="159">
        <v>0</v>
      </c>
      <c r="CO486" s="159">
        <v>0</v>
      </c>
      <c r="CP486" s="160">
        <f t="shared" si="2779"/>
        <v>0</v>
      </c>
      <c r="CQ486" s="159">
        <f t="shared" si="2801"/>
        <v>0</v>
      </c>
      <c r="CR486" s="159">
        <f t="shared" si="2780"/>
        <v>0</v>
      </c>
      <c r="CS486" s="160">
        <f t="shared" si="2781"/>
        <v>0</v>
      </c>
      <c r="CT486" s="225"/>
      <c r="CU486" s="226">
        <f t="shared" si="2890"/>
        <v>0</v>
      </c>
      <c r="CV486" s="227">
        <f t="shared" si="2891"/>
        <v>0</v>
      </c>
      <c r="CW486" s="225"/>
      <c r="CX486" s="228"/>
      <c r="CY486" s="229"/>
    </row>
    <row r="487" spans="1:103" ht="15.75" hidden="1" customHeight="1">
      <c r="A487" s="185"/>
      <c r="B487" s="156"/>
      <c r="C487" s="291"/>
      <c r="D487" s="158">
        <f t="shared" si="2859"/>
        <v>0</v>
      </c>
      <c r="E487" s="159">
        <f t="shared" si="2860"/>
        <v>0</v>
      </c>
      <c r="F487" s="160">
        <f t="shared" si="2861"/>
        <v>0</v>
      </c>
      <c r="G487" s="161"/>
      <c r="H487" s="159">
        <f t="shared" si="2862"/>
        <v>0</v>
      </c>
      <c r="I487" s="159">
        <f t="shared" si="2863"/>
        <v>0</v>
      </c>
      <c r="J487" s="160">
        <f t="shared" si="2864"/>
        <v>0</v>
      </c>
      <c r="K487" s="159">
        <f t="shared" si="2865"/>
        <v>0</v>
      </c>
      <c r="L487" s="291">
        <f t="shared" si="2866"/>
        <v>0</v>
      </c>
      <c r="M487" s="160">
        <f t="shared" si="2867"/>
        <v>0</v>
      </c>
      <c r="N487" s="159"/>
      <c r="O487" s="159"/>
      <c r="P487" s="160">
        <f t="shared" si="2868"/>
        <v>0</v>
      </c>
      <c r="Q487" s="291">
        <v>0</v>
      </c>
      <c r="R487" s="291">
        <v>0</v>
      </c>
      <c r="S487" s="160">
        <f t="shared" si="2747"/>
        <v>0</v>
      </c>
      <c r="T487" s="159">
        <f t="shared" si="2892"/>
        <v>0</v>
      </c>
      <c r="U487" s="159">
        <f t="shared" si="2748"/>
        <v>0</v>
      </c>
      <c r="V487" s="160">
        <f t="shared" si="2869"/>
        <v>0</v>
      </c>
      <c r="W487" s="593">
        <f t="shared" si="2870"/>
        <v>0</v>
      </c>
      <c r="X487" s="593">
        <f t="shared" si="2871"/>
        <v>0</v>
      </c>
      <c r="Y487" s="593">
        <f t="shared" si="2872"/>
        <v>0</v>
      </c>
      <c r="Z487" s="159">
        <v>0</v>
      </c>
      <c r="AA487" s="159">
        <v>0</v>
      </c>
      <c r="AB487" s="160">
        <f t="shared" si="2873"/>
        <v>0</v>
      </c>
      <c r="AC487" s="159">
        <v>0</v>
      </c>
      <c r="AD487" s="159">
        <v>0</v>
      </c>
      <c r="AE487" s="160">
        <f t="shared" si="2874"/>
        <v>0</v>
      </c>
      <c r="AF487" s="159">
        <f t="shared" si="2875"/>
        <v>0</v>
      </c>
      <c r="AG487" s="159">
        <f t="shared" si="2755"/>
        <v>0</v>
      </c>
      <c r="AH487" s="160">
        <f t="shared" si="2876"/>
        <v>0</v>
      </c>
      <c r="AI487" s="159">
        <v>0</v>
      </c>
      <c r="AJ487" s="159">
        <v>0</v>
      </c>
      <c r="AK487" s="160">
        <f t="shared" si="2877"/>
        <v>0</v>
      </c>
      <c r="AL487" s="159">
        <v>0</v>
      </c>
      <c r="AM487" s="159">
        <v>0</v>
      </c>
      <c r="AN487" s="160">
        <f t="shared" si="2878"/>
        <v>0</v>
      </c>
      <c r="AO487" s="159">
        <f t="shared" si="2879"/>
        <v>0</v>
      </c>
      <c r="AP487" s="159">
        <f t="shared" si="2820"/>
        <v>0</v>
      </c>
      <c r="AQ487" s="160">
        <f t="shared" si="2880"/>
        <v>0</v>
      </c>
      <c r="AR487" s="159">
        <v>0</v>
      </c>
      <c r="AS487" s="159">
        <v>0</v>
      </c>
      <c r="AT487" s="160">
        <f t="shared" si="2881"/>
        <v>0</v>
      </c>
      <c r="AU487" s="159">
        <v>0</v>
      </c>
      <c r="AV487" s="159">
        <v>0</v>
      </c>
      <c r="AW487" s="160">
        <f t="shared" si="2882"/>
        <v>0</v>
      </c>
      <c r="AX487" s="159">
        <f t="shared" si="2883"/>
        <v>0</v>
      </c>
      <c r="AY487" s="159">
        <f t="shared" si="2822"/>
        <v>0</v>
      </c>
      <c r="AZ487" s="160">
        <f t="shared" si="2884"/>
        <v>0</v>
      </c>
      <c r="BA487" s="159">
        <v>0</v>
      </c>
      <c r="BB487" s="159">
        <v>0</v>
      </c>
      <c r="BC487" s="160">
        <f t="shared" si="2763"/>
        <v>0</v>
      </c>
      <c r="BD487" s="159">
        <v>0</v>
      </c>
      <c r="BE487" s="159">
        <v>0</v>
      </c>
      <c r="BF487" s="160">
        <f t="shared" si="2764"/>
        <v>0</v>
      </c>
      <c r="BG487" s="159">
        <f t="shared" si="2823"/>
        <v>0</v>
      </c>
      <c r="BH487" s="159">
        <f t="shared" si="2765"/>
        <v>0</v>
      </c>
      <c r="BI487" s="160">
        <f t="shared" si="2766"/>
        <v>0</v>
      </c>
      <c r="BJ487" s="159">
        <v>0</v>
      </c>
      <c r="BK487" s="159">
        <v>0</v>
      </c>
      <c r="BL487" s="160">
        <f t="shared" si="2767"/>
        <v>0</v>
      </c>
      <c r="BM487" s="159">
        <v>0</v>
      </c>
      <c r="BN487" s="159">
        <v>0</v>
      </c>
      <c r="BO487" s="160">
        <f t="shared" si="2768"/>
        <v>0</v>
      </c>
      <c r="BP487" s="159">
        <f t="shared" si="2824"/>
        <v>0</v>
      </c>
      <c r="BQ487" s="159">
        <f t="shared" si="2825"/>
        <v>0</v>
      </c>
      <c r="BR487" s="160">
        <f t="shared" si="2769"/>
        <v>0</v>
      </c>
      <c r="BS487" s="159">
        <v>0</v>
      </c>
      <c r="BT487" s="159">
        <v>0</v>
      </c>
      <c r="BU487" s="160">
        <f t="shared" si="2885"/>
        <v>0</v>
      </c>
      <c r="BV487" s="159">
        <v>0</v>
      </c>
      <c r="BW487" s="159">
        <v>0</v>
      </c>
      <c r="BX487" s="160">
        <f t="shared" si="2886"/>
        <v>0</v>
      </c>
      <c r="BY487" s="159">
        <f t="shared" si="2887"/>
        <v>0</v>
      </c>
      <c r="BZ487" s="159">
        <f t="shared" si="2888"/>
        <v>0</v>
      </c>
      <c r="CA487" s="160">
        <f t="shared" si="2889"/>
        <v>0</v>
      </c>
      <c r="CB487" s="159">
        <v>0</v>
      </c>
      <c r="CC487" s="159">
        <v>0</v>
      </c>
      <c r="CD487" s="160">
        <f t="shared" si="2774"/>
        <v>0</v>
      </c>
      <c r="CE487" s="159">
        <v>0</v>
      </c>
      <c r="CF487" s="159">
        <v>0</v>
      </c>
      <c r="CG487" s="160">
        <f t="shared" si="2775"/>
        <v>0</v>
      </c>
      <c r="CH487" s="159">
        <f t="shared" si="2800"/>
        <v>0</v>
      </c>
      <c r="CI487" s="159">
        <f t="shared" si="2776"/>
        <v>0</v>
      </c>
      <c r="CJ487" s="160">
        <f t="shared" si="2777"/>
        <v>0</v>
      </c>
      <c r="CK487" s="159">
        <v>0</v>
      </c>
      <c r="CL487" s="159">
        <v>0</v>
      </c>
      <c r="CM487" s="160">
        <f t="shared" si="2778"/>
        <v>0</v>
      </c>
      <c r="CN487" s="159">
        <v>0</v>
      </c>
      <c r="CO487" s="159">
        <v>0</v>
      </c>
      <c r="CP487" s="160">
        <f t="shared" si="2779"/>
        <v>0</v>
      </c>
      <c r="CQ487" s="159">
        <f t="shared" si="2801"/>
        <v>0</v>
      </c>
      <c r="CR487" s="159">
        <f t="shared" si="2780"/>
        <v>0</v>
      </c>
      <c r="CS487" s="160">
        <f t="shared" si="2781"/>
        <v>0</v>
      </c>
      <c r="CT487" s="225"/>
      <c r="CU487" s="226">
        <f t="shared" si="2890"/>
        <v>0</v>
      </c>
      <c r="CV487" s="227">
        <f t="shared" si="2891"/>
        <v>0</v>
      </c>
      <c r="CW487" s="225"/>
      <c r="CX487" s="228"/>
      <c r="CY487" s="229"/>
    </row>
    <row r="488" spans="1:103" ht="15.75" hidden="1" customHeight="1">
      <c r="A488" s="185"/>
      <c r="B488" s="156"/>
      <c r="C488" s="291"/>
      <c r="D488" s="158">
        <f t="shared" si="2859"/>
        <v>0</v>
      </c>
      <c r="E488" s="159">
        <f t="shared" si="2860"/>
        <v>0</v>
      </c>
      <c r="F488" s="160">
        <f t="shared" si="2861"/>
        <v>0</v>
      </c>
      <c r="G488" s="161"/>
      <c r="H488" s="159">
        <f t="shared" si="2862"/>
        <v>0</v>
      </c>
      <c r="I488" s="159">
        <f t="shared" si="2863"/>
        <v>0</v>
      </c>
      <c r="J488" s="160">
        <f t="shared" si="2864"/>
        <v>0</v>
      </c>
      <c r="K488" s="159">
        <f t="shared" si="2865"/>
        <v>0</v>
      </c>
      <c r="L488" s="291">
        <f t="shared" si="2866"/>
        <v>0</v>
      </c>
      <c r="M488" s="160">
        <f t="shared" si="2867"/>
        <v>0</v>
      </c>
      <c r="N488" s="159"/>
      <c r="O488" s="159"/>
      <c r="P488" s="160">
        <f t="shared" si="2868"/>
        <v>0</v>
      </c>
      <c r="Q488" s="291">
        <v>0</v>
      </c>
      <c r="R488" s="291">
        <v>0</v>
      </c>
      <c r="S488" s="160">
        <f t="shared" si="2747"/>
        <v>0</v>
      </c>
      <c r="T488" s="159">
        <f t="shared" si="2892"/>
        <v>0</v>
      </c>
      <c r="U488" s="159">
        <f t="shared" si="2748"/>
        <v>0</v>
      </c>
      <c r="V488" s="160">
        <f t="shared" si="2869"/>
        <v>0</v>
      </c>
      <c r="W488" s="593">
        <f t="shared" si="2870"/>
        <v>0</v>
      </c>
      <c r="X488" s="593">
        <f t="shared" si="2871"/>
        <v>0</v>
      </c>
      <c r="Y488" s="593">
        <f t="shared" si="2872"/>
        <v>0</v>
      </c>
      <c r="Z488" s="159">
        <v>0</v>
      </c>
      <c r="AA488" s="159">
        <v>0</v>
      </c>
      <c r="AB488" s="160">
        <f t="shared" si="2873"/>
        <v>0</v>
      </c>
      <c r="AC488" s="159">
        <v>0</v>
      </c>
      <c r="AD488" s="159">
        <v>0</v>
      </c>
      <c r="AE488" s="160">
        <f t="shared" si="2874"/>
        <v>0</v>
      </c>
      <c r="AF488" s="159">
        <f t="shared" si="2875"/>
        <v>0</v>
      </c>
      <c r="AG488" s="159">
        <f t="shared" si="2755"/>
        <v>0</v>
      </c>
      <c r="AH488" s="160">
        <f t="shared" si="2876"/>
        <v>0</v>
      </c>
      <c r="AI488" s="159">
        <v>0</v>
      </c>
      <c r="AJ488" s="159">
        <v>0</v>
      </c>
      <c r="AK488" s="160">
        <f t="shared" si="2877"/>
        <v>0</v>
      </c>
      <c r="AL488" s="159">
        <v>0</v>
      </c>
      <c r="AM488" s="159">
        <v>0</v>
      </c>
      <c r="AN488" s="160">
        <f t="shared" si="2878"/>
        <v>0</v>
      </c>
      <c r="AO488" s="159">
        <f t="shared" si="2879"/>
        <v>0</v>
      </c>
      <c r="AP488" s="159">
        <f t="shared" si="2820"/>
        <v>0</v>
      </c>
      <c r="AQ488" s="160">
        <f t="shared" si="2880"/>
        <v>0</v>
      </c>
      <c r="AR488" s="159">
        <v>0</v>
      </c>
      <c r="AS488" s="159">
        <v>0</v>
      </c>
      <c r="AT488" s="160">
        <f t="shared" si="2881"/>
        <v>0</v>
      </c>
      <c r="AU488" s="159">
        <v>0</v>
      </c>
      <c r="AV488" s="159">
        <v>0</v>
      </c>
      <c r="AW488" s="160">
        <f t="shared" si="2882"/>
        <v>0</v>
      </c>
      <c r="AX488" s="159">
        <f t="shared" si="2883"/>
        <v>0</v>
      </c>
      <c r="AY488" s="159">
        <f t="shared" si="2822"/>
        <v>0</v>
      </c>
      <c r="AZ488" s="160">
        <f t="shared" si="2884"/>
        <v>0</v>
      </c>
      <c r="BA488" s="159">
        <v>0</v>
      </c>
      <c r="BB488" s="159">
        <v>0</v>
      </c>
      <c r="BC488" s="160">
        <f t="shared" si="2763"/>
        <v>0</v>
      </c>
      <c r="BD488" s="159">
        <v>0</v>
      </c>
      <c r="BE488" s="159">
        <v>0</v>
      </c>
      <c r="BF488" s="160">
        <f t="shared" si="2764"/>
        <v>0</v>
      </c>
      <c r="BG488" s="159">
        <f t="shared" si="2823"/>
        <v>0</v>
      </c>
      <c r="BH488" s="159">
        <f t="shared" si="2765"/>
        <v>0</v>
      </c>
      <c r="BI488" s="160">
        <f t="shared" si="2766"/>
        <v>0</v>
      </c>
      <c r="BJ488" s="159">
        <v>0</v>
      </c>
      <c r="BK488" s="159">
        <v>0</v>
      </c>
      <c r="BL488" s="160">
        <f t="shared" si="2767"/>
        <v>0</v>
      </c>
      <c r="BM488" s="159">
        <v>0</v>
      </c>
      <c r="BN488" s="159">
        <v>0</v>
      </c>
      <c r="BO488" s="160">
        <f t="shared" si="2768"/>
        <v>0</v>
      </c>
      <c r="BP488" s="159">
        <f t="shared" si="2824"/>
        <v>0</v>
      </c>
      <c r="BQ488" s="159">
        <f t="shared" si="2825"/>
        <v>0</v>
      </c>
      <c r="BR488" s="160">
        <f t="shared" si="2769"/>
        <v>0</v>
      </c>
      <c r="BS488" s="159">
        <v>0</v>
      </c>
      <c r="BT488" s="159">
        <v>0</v>
      </c>
      <c r="BU488" s="160">
        <f t="shared" si="2885"/>
        <v>0</v>
      </c>
      <c r="BV488" s="159">
        <v>0</v>
      </c>
      <c r="BW488" s="159">
        <v>0</v>
      </c>
      <c r="BX488" s="160">
        <f t="shared" si="2886"/>
        <v>0</v>
      </c>
      <c r="BY488" s="159">
        <f t="shared" si="2887"/>
        <v>0</v>
      </c>
      <c r="BZ488" s="159">
        <f t="shared" si="2888"/>
        <v>0</v>
      </c>
      <c r="CA488" s="160">
        <f t="shared" si="2889"/>
        <v>0</v>
      </c>
      <c r="CB488" s="159">
        <v>0</v>
      </c>
      <c r="CC488" s="159">
        <v>0</v>
      </c>
      <c r="CD488" s="160">
        <f t="shared" si="2774"/>
        <v>0</v>
      </c>
      <c r="CE488" s="159">
        <v>0</v>
      </c>
      <c r="CF488" s="159">
        <v>0</v>
      </c>
      <c r="CG488" s="160">
        <f t="shared" si="2775"/>
        <v>0</v>
      </c>
      <c r="CH488" s="159">
        <f t="shared" si="2800"/>
        <v>0</v>
      </c>
      <c r="CI488" s="159">
        <f t="shared" si="2776"/>
        <v>0</v>
      </c>
      <c r="CJ488" s="160">
        <f t="shared" si="2777"/>
        <v>0</v>
      </c>
      <c r="CK488" s="159">
        <v>0</v>
      </c>
      <c r="CL488" s="159">
        <v>0</v>
      </c>
      <c r="CM488" s="160">
        <f t="shared" si="2778"/>
        <v>0</v>
      </c>
      <c r="CN488" s="159">
        <v>0</v>
      </c>
      <c r="CO488" s="159">
        <v>0</v>
      </c>
      <c r="CP488" s="160">
        <f t="shared" si="2779"/>
        <v>0</v>
      </c>
      <c r="CQ488" s="159">
        <f t="shared" si="2801"/>
        <v>0</v>
      </c>
      <c r="CR488" s="159">
        <f t="shared" si="2780"/>
        <v>0</v>
      </c>
      <c r="CS488" s="160">
        <f t="shared" si="2781"/>
        <v>0</v>
      </c>
      <c r="CT488" s="225"/>
      <c r="CU488" s="226">
        <f t="shared" si="2890"/>
        <v>0</v>
      </c>
      <c r="CV488" s="227">
        <f t="shared" si="2891"/>
        <v>0</v>
      </c>
      <c r="CW488" s="225"/>
      <c r="CX488" s="228"/>
      <c r="CY488" s="229"/>
    </row>
    <row r="489" spans="1:103" ht="15.75" hidden="1" customHeight="1">
      <c r="A489" s="185"/>
      <c r="B489" s="156"/>
      <c r="C489" s="291"/>
      <c r="D489" s="158">
        <f t="shared" si="2859"/>
        <v>0</v>
      </c>
      <c r="E489" s="159">
        <f t="shared" si="2860"/>
        <v>0</v>
      </c>
      <c r="F489" s="160">
        <f t="shared" si="2861"/>
        <v>0</v>
      </c>
      <c r="G489" s="161"/>
      <c r="H489" s="159">
        <f t="shared" si="2862"/>
        <v>0</v>
      </c>
      <c r="I489" s="159">
        <f t="shared" si="2863"/>
        <v>0</v>
      </c>
      <c r="J489" s="160">
        <f t="shared" si="2864"/>
        <v>0</v>
      </c>
      <c r="K489" s="159">
        <f t="shared" si="2865"/>
        <v>0</v>
      </c>
      <c r="L489" s="291">
        <f t="shared" si="2866"/>
        <v>0</v>
      </c>
      <c r="M489" s="160">
        <f t="shared" si="2867"/>
        <v>0</v>
      </c>
      <c r="N489" s="159"/>
      <c r="O489" s="159"/>
      <c r="P489" s="160">
        <f t="shared" si="2868"/>
        <v>0</v>
      </c>
      <c r="Q489" s="291">
        <v>0</v>
      </c>
      <c r="R489" s="291">
        <v>0</v>
      </c>
      <c r="S489" s="160">
        <f t="shared" si="2747"/>
        <v>0</v>
      </c>
      <c r="T489" s="159">
        <f t="shared" si="2892"/>
        <v>0</v>
      </c>
      <c r="U489" s="159">
        <f t="shared" si="2748"/>
        <v>0</v>
      </c>
      <c r="V489" s="160">
        <f t="shared" si="2869"/>
        <v>0</v>
      </c>
      <c r="W489" s="593">
        <f t="shared" si="2870"/>
        <v>0</v>
      </c>
      <c r="X489" s="593">
        <f t="shared" si="2871"/>
        <v>0</v>
      </c>
      <c r="Y489" s="593">
        <f t="shared" si="2872"/>
        <v>0</v>
      </c>
      <c r="Z489" s="159">
        <v>0</v>
      </c>
      <c r="AA489" s="159">
        <v>0</v>
      </c>
      <c r="AB489" s="160">
        <f t="shared" si="2873"/>
        <v>0</v>
      </c>
      <c r="AC489" s="159">
        <v>0</v>
      </c>
      <c r="AD489" s="159">
        <v>0</v>
      </c>
      <c r="AE489" s="160">
        <f t="shared" si="2874"/>
        <v>0</v>
      </c>
      <c r="AF489" s="159">
        <f t="shared" si="2875"/>
        <v>0</v>
      </c>
      <c r="AG489" s="159">
        <f t="shared" si="2755"/>
        <v>0</v>
      </c>
      <c r="AH489" s="160">
        <f t="shared" si="2876"/>
        <v>0</v>
      </c>
      <c r="AI489" s="159">
        <v>0</v>
      </c>
      <c r="AJ489" s="159">
        <v>0</v>
      </c>
      <c r="AK489" s="160">
        <f t="shared" si="2877"/>
        <v>0</v>
      </c>
      <c r="AL489" s="159">
        <v>0</v>
      </c>
      <c r="AM489" s="159">
        <v>0</v>
      </c>
      <c r="AN489" s="160">
        <f t="shared" si="2878"/>
        <v>0</v>
      </c>
      <c r="AO489" s="159">
        <f t="shared" si="2879"/>
        <v>0</v>
      </c>
      <c r="AP489" s="159">
        <f t="shared" si="2820"/>
        <v>0</v>
      </c>
      <c r="AQ489" s="160">
        <f t="shared" si="2880"/>
        <v>0</v>
      </c>
      <c r="AR489" s="159">
        <v>0</v>
      </c>
      <c r="AS489" s="159">
        <v>0</v>
      </c>
      <c r="AT489" s="160">
        <f t="shared" si="2881"/>
        <v>0</v>
      </c>
      <c r="AU489" s="159">
        <v>0</v>
      </c>
      <c r="AV489" s="159">
        <v>0</v>
      </c>
      <c r="AW489" s="160">
        <f t="shared" si="2882"/>
        <v>0</v>
      </c>
      <c r="AX489" s="159">
        <f t="shared" si="2883"/>
        <v>0</v>
      </c>
      <c r="AY489" s="159">
        <f t="shared" si="2822"/>
        <v>0</v>
      </c>
      <c r="AZ489" s="160">
        <f t="shared" si="2884"/>
        <v>0</v>
      </c>
      <c r="BA489" s="159">
        <v>0</v>
      </c>
      <c r="BB489" s="159">
        <v>0</v>
      </c>
      <c r="BC489" s="160">
        <f t="shared" si="2763"/>
        <v>0</v>
      </c>
      <c r="BD489" s="159">
        <v>0</v>
      </c>
      <c r="BE489" s="159">
        <v>0</v>
      </c>
      <c r="BF489" s="160">
        <f t="shared" si="2764"/>
        <v>0</v>
      </c>
      <c r="BG489" s="159">
        <f t="shared" si="2823"/>
        <v>0</v>
      </c>
      <c r="BH489" s="159">
        <f t="shared" si="2765"/>
        <v>0</v>
      </c>
      <c r="BI489" s="160">
        <f t="shared" si="2766"/>
        <v>0</v>
      </c>
      <c r="BJ489" s="159">
        <v>0</v>
      </c>
      <c r="BK489" s="159">
        <v>0</v>
      </c>
      <c r="BL489" s="160">
        <f t="shared" si="2767"/>
        <v>0</v>
      </c>
      <c r="BM489" s="159">
        <v>0</v>
      </c>
      <c r="BN489" s="159">
        <v>0</v>
      </c>
      <c r="BO489" s="160">
        <f t="shared" si="2768"/>
        <v>0</v>
      </c>
      <c r="BP489" s="159">
        <f t="shared" si="2824"/>
        <v>0</v>
      </c>
      <c r="BQ489" s="159">
        <f t="shared" si="2825"/>
        <v>0</v>
      </c>
      <c r="BR489" s="160">
        <f t="shared" si="2769"/>
        <v>0</v>
      </c>
      <c r="BS489" s="159">
        <v>0</v>
      </c>
      <c r="BT489" s="159">
        <v>0</v>
      </c>
      <c r="BU489" s="160">
        <f t="shared" si="2885"/>
        <v>0</v>
      </c>
      <c r="BV489" s="159">
        <v>0</v>
      </c>
      <c r="BW489" s="159">
        <v>0</v>
      </c>
      <c r="BX489" s="160">
        <f t="shared" si="2886"/>
        <v>0</v>
      </c>
      <c r="BY489" s="159">
        <f t="shared" si="2887"/>
        <v>0</v>
      </c>
      <c r="BZ489" s="159">
        <f t="shared" si="2888"/>
        <v>0</v>
      </c>
      <c r="CA489" s="160">
        <f t="shared" si="2889"/>
        <v>0</v>
      </c>
      <c r="CB489" s="159">
        <v>0</v>
      </c>
      <c r="CC489" s="159">
        <v>0</v>
      </c>
      <c r="CD489" s="160">
        <f t="shared" si="2774"/>
        <v>0</v>
      </c>
      <c r="CE489" s="159">
        <v>0</v>
      </c>
      <c r="CF489" s="159">
        <v>0</v>
      </c>
      <c r="CG489" s="160">
        <f t="shared" si="2775"/>
        <v>0</v>
      </c>
      <c r="CH489" s="159">
        <f t="shared" si="2800"/>
        <v>0</v>
      </c>
      <c r="CI489" s="159">
        <f t="shared" si="2776"/>
        <v>0</v>
      </c>
      <c r="CJ489" s="160">
        <f t="shared" si="2777"/>
        <v>0</v>
      </c>
      <c r="CK489" s="159">
        <v>0</v>
      </c>
      <c r="CL489" s="159">
        <v>0</v>
      </c>
      <c r="CM489" s="160">
        <f t="shared" si="2778"/>
        <v>0</v>
      </c>
      <c r="CN489" s="159">
        <v>0</v>
      </c>
      <c r="CO489" s="159">
        <v>0</v>
      </c>
      <c r="CP489" s="160">
        <f t="shared" si="2779"/>
        <v>0</v>
      </c>
      <c r="CQ489" s="159">
        <f t="shared" si="2801"/>
        <v>0</v>
      </c>
      <c r="CR489" s="159">
        <f t="shared" si="2780"/>
        <v>0</v>
      </c>
      <c r="CS489" s="160">
        <f t="shared" si="2781"/>
        <v>0</v>
      </c>
      <c r="CT489" s="225"/>
      <c r="CU489" s="226">
        <f t="shared" si="2890"/>
        <v>0</v>
      </c>
      <c r="CV489" s="227">
        <f t="shared" si="2891"/>
        <v>0</v>
      </c>
      <c r="CW489" s="225"/>
      <c r="CX489" s="228"/>
      <c r="CY489" s="229"/>
    </row>
    <row r="490" spans="1:103" ht="15.75" hidden="1" customHeight="1">
      <c r="A490" s="185"/>
      <c r="B490" s="156"/>
      <c r="C490" s="291"/>
      <c r="D490" s="158">
        <f t="shared" si="2742"/>
        <v>0</v>
      </c>
      <c r="E490" s="159">
        <f t="shared" si="2783"/>
        <v>0</v>
      </c>
      <c r="F490" s="160">
        <f t="shared" si="2784"/>
        <v>0</v>
      </c>
      <c r="G490" s="161"/>
      <c r="H490" s="159">
        <f t="shared" si="2816"/>
        <v>0</v>
      </c>
      <c r="I490" s="159">
        <f t="shared" si="2786"/>
        <v>0</v>
      </c>
      <c r="J490" s="160">
        <f t="shared" si="2743"/>
        <v>0</v>
      </c>
      <c r="K490" s="159">
        <f t="shared" si="2744"/>
        <v>0</v>
      </c>
      <c r="L490" s="291">
        <f t="shared" si="2789"/>
        <v>0</v>
      </c>
      <c r="M490" s="160">
        <f t="shared" si="2745"/>
        <v>0</v>
      </c>
      <c r="N490" s="159"/>
      <c r="O490" s="159"/>
      <c r="P490" s="160">
        <f t="shared" si="2746"/>
        <v>0</v>
      </c>
      <c r="Q490" s="291">
        <v>0</v>
      </c>
      <c r="R490" s="291">
        <v>0</v>
      </c>
      <c r="S490" s="160">
        <f t="shared" si="2747"/>
        <v>0</v>
      </c>
      <c r="T490" s="159">
        <f t="shared" si="2892"/>
        <v>0</v>
      </c>
      <c r="U490" s="159">
        <f t="shared" si="2748"/>
        <v>0</v>
      </c>
      <c r="V490" s="160">
        <f t="shared" si="2749"/>
        <v>0</v>
      </c>
      <c r="W490" s="593">
        <f t="shared" si="2750"/>
        <v>0</v>
      </c>
      <c r="X490" s="593">
        <f t="shared" si="2751"/>
        <v>0</v>
      </c>
      <c r="Y490" s="593">
        <f t="shared" si="2752"/>
        <v>0</v>
      </c>
      <c r="Z490" s="159">
        <v>0</v>
      </c>
      <c r="AA490" s="159">
        <v>0</v>
      </c>
      <c r="AB490" s="160">
        <f t="shared" si="2753"/>
        <v>0</v>
      </c>
      <c r="AC490" s="159">
        <v>0</v>
      </c>
      <c r="AD490" s="159">
        <v>0</v>
      </c>
      <c r="AE490" s="160">
        <f t="shared" si="2754"/>
        <v>0</v>
      </c>
      <c r="AF490" s="159">
        <f t="shared" si="2818"/>
        <v>0</v>
      </c>
      <c r="AG490" s="159">
        <f t="shared" si="2755"/>
        <v>0</v>
      </c>
      <c r="AH490" s="160">
        <f t="shared" si="2756"/>
        <v>0</v>
      </c>
      <c r="AI490" s="159">
        <v>0</v>
      </c>
      <c r="AJ490" s="159">
        <v>0</v>
      </c>
      <c r="AK490" s="160">
        <f t="shared" si="2757"/>
        <v>0</v>
      </c>
      <c r="AL490" s="159">
        <v>0</v>
      </c>
      <c r="AM490" s="159">
        <v>0</v>
      </c>
      <c r="AN490" s="160">
        <f t="shared" si="2758"/>
        <v>0</v>
      </c>
      <c r="AO490" s="159">
        <f t="shared" si="2819"/>
        <v>0</v>
      </c>
      <c r="AP490" s="159">
        <f t="shared" si="2820"/>
        <v>0</v>
      </c>
      <c r="AQ490" s="160">
        <f t="shared" si="2759"/>
        <v>0</v>
      </c>
      <c r="AR490" s="159">
        <v>0</v>
      </c>
      <c r="AS490" s="159">
        <v>0</v>
      </c>
      <c r="AT490" s="160">
        <f t="shared" si="2760"/>
        <v>0</v>
      </c>
      <c r="AU490" s="159">
        <v>0</v>
      </c>
      <c r="AV490" s="159">
        <v>0</v>
      </c>
      <c r="AW490" s="160">
        <f t="shared" si="2761"/>
        <v>0</v>
      </c>
      <c r="AX490" s="159">
        <f t="shared" si="2821"/>
        <v>0</v>
      </c>
      <c r="AY490" s="159">
        <f t="shared" si="2822"/>
        <v>0</v>
      </c>
      <c r="AZ490" s="160">
        <f t="shared" si="2762"/>
        <v>0</v>
      </c>
      <c r="BA490" s="159">
        <v>0</v>
      </c>
      <c r="BB490" s="159">
        <v>0</v>
      </c>
      <c r="BC490" s="160">
        <f t="shared" si="2763"/>
        <v>0</v>
      </c>
      <c r="BD490" s="159">
        <v>0</v>
      </c>
      <c r="BE490" s="159">
        <v>0</v>
      </c>
      <c r="BF490" s="160">
        <f t="shared" si="2764"/>
        <v>0</v>
      </c>
      <c r="BG490" s="159">
        <f t="shared" si="2823"/>
        <v>0</v>
      </c>
      <c r="BH490" s="159">
        <f t="shared" si="2765"/>
        <v>0</v>
      </c>
      <c r="BI490" s="160">
        <f t="shared" si="2766"/>
        <v>0</v>
      </c>
      <c r="BJ490" s="159">
        <v>0</v>
      </c>
      <c r="BK490" s="159">
        <v>0</v>
      </c>
      <c r="BL490" s="160">
        <f t="shared" si="2767"/>
        <v>0</v>
      </c>
      <c r="BM490" s="159">
        <v>0</v>
      </c>
      <c r="BN490" s="159">
        <v>0</v>
      </c>
      <c r="BO490" s="160">
        <f t="shared" si="2768"/>
        <v>0</v>
      </c>
      <c r="BP490" s="159">
        <f t="shared" si="2824"/>
        <v>0</v>
      </c>
      <c r="BQ490" s="159">
        <f t="shared" si="2825"/>
        <v>0</v>
      </c>
      <c r="BR490" s="160">
        <f t="shared" si="2769"/>
        <v>0</v>
      </c>
      <c r="BS490" s="159">
        <v>0</v>
      </c>
      <c r="BT490" s="159">
        <v>0</v>
      </c>
      <c r="BU490" s="160">
        <f t="shared" si="2770"/>
        <v>0</v>
      </c>
      <c r="BV490" s="159">
        <v>0</v>
      </c>
      <c r="BW490" s="159">
        <v>0</v>
      </c>
      <c r="BX490" s="160">
        <f t="shared" si="2771"/>
        <v>0</v>
      </c>
      <c r="BY490" s="159">
        <f t="shared" si="2799"/>
        <v>0</v>
      </c>
      <c r="BZ490" s="159">
        <f t="shared" si="2772"/>
        <v>0</v>
      </c>
      <c r="CA490" s="160">
        <f t="shared" si="2773"/>
        <v>0</v>
      </c>
      <c r="CB490" s="159">
        <v>0</v>
      </c>
      <c r="CC490" s="159">
        <v>0</v>
      </c>
      <c r="CD490" s="160">
        <f t="shared" si="2774"/>
        <v>0</v>
      </c>
      <c r="CE490" s="159">
        <v>0</v>
      </c>
      <c r="CF490" s="159">
        <v>0</v>
      </c>
      <c r="CG490" s="160">
        <f t="shared" si="2775"/>
        <v>0</v>
      </c>
      <c r="CH490" s="159">
        <f t="shared" si="2800"/>
        <v>0</v>
      </c>
      <c r="CI490" s="159">
        <f t="shared" si="2776"/>
        <v>0</v>
      </c>
      <c r="CJ490" s="160">
        <f t="shared" si="2777"/>
        <v>0</v>
      </c>
      <c r="CK490" s="159">
        <v>0</v>
      </c>
      <c r="CL490" s="159">
        <v>0</v>
      </c>
      <c r="CM490" s="160">
        <f t="shared" si="2778"/>
        <v>0</v>
      </c>
      <c r="CN490" s="159">
        <v>0</v>
      </c>
      <c r="CO490" s="159">
        <v>0</v>
      </c>
      <c r="CP490" s="160">
        <f t="shared" si="2779"/>
        <v>0</v>
      </c>
      <c r="CQ490" s="159">
        <f t="shared" si="2801"/>
        <v>0</v>
      </c>
      <c r="CR490" s="159">
        <f t="shared" si="2780"/>
        <v>0</v>
      </c>
      <c r="CS490" s="160">
        <f t="shared" si="2781"/>
        <v>0</v>
      </c>
      <c r="CT490" s="225"/>
      <c r="CU490" s="226">
        <f t="shared" si="2802"/>
        <v>0</v>
      </c>
      <c r="CV490" s="227">
        <f t="shared" si="2782"/>
        <v>0</v>
      </c>
      <c r="CW490" s="225"/>
      <c r="CX490" s="228"/>
      <c r="CY490" s="229"/>
    </row>
    <row r="491" spans="1:103" ht="15.75" hidden="1" customHeight="1">
      <c r="A491" s="185"/>
      <c r="B491" s="156"/>
      <c r="C491" s="291"/>
      <c r="D491" s="158">
        <f t="shared" si="2742"/>
        <v>0</v>
      </c>
      <c r="E491" s="159">
        <f t="shared" si="2783"/>
        <v>0</v>
      </c>
      <c r="F491" s="160">
        <f t="shared" si="2784"/>
        <v>0</v>
      </c>
      <c r="G491" s="161"/>
      <c r="H491" s="159">
        <f t="shared" si="2816"/>
        <v>0</v>
      </c>
      <c r="I491" s="159">
        <f t="shared" si="2786"/>
        <v>0</v>
      </c>
      <c r="J491" s="160">
        <f t="shared" si="2743"/>
        <v>0</v>
      </c>
      <c r="K491" s="159">
        <f t="shared" si="2744"/>
        <v>0</v>
      </c>
      <c r="L491" s="291">
        <f t="shared" si="2789"/>
        <v>0</v>
      </c>
      <c r="M491" s="160">
        <f t="shared" si="2745"/>
        <v>0</v>
      </c>
      <c r="N491" s="159"/>
      <c r="O491" s="159"/>
      <c r="P491" s="160">
        <f t="shared" si="2746"/>
        <v>0</v>
      </c>
      <c r="Q491" s="291">
        <v>0</v>
      </c>
      <c r="R491" s="291">
        <v>0</v>
      </c>
      <c r="S491" s="160">
        <f t="shared" si="2747"/>
        <v>0</v>
      </c>
      <c r="T491" s="159">
        <f t="shared" si="2892"/>
        <v>0</v>
      </c>
      <c r="U491" s="159">
        <f t="shared" si="2748"/>
        <v>0</v>
      </c>
      <c r="V491" s="160">
        <f t="shared" si="2749"/>
        <v>0</v>
      </c>
      <c r="W491" s="593">
        <f t="shared" si="2750"/>
        <v>0</v>
      </c>
      <c r="X491" s="593">
        <f t="shared" si="2751"/>
        <v>0</v>
      </c>
      <c r="Y491" s="593">
        <f t="shared" si="2752"/>
        <v>0</v>
      </c>
      <c r="Z491" s="159">
        <v>0</v>
      </c>
      <c r="AA491" s="159">
        <v>0</v>
      </c>
      <c r="AB491" s="160">
        <f t="shared" si="2753"/>
        <v>0</v>
      </c>
      <c r="AC491" s="159">
        <v>0</v>
      </c>
      <c r="AD491" s="159">
        <v>0</v>
      </c>
      <c r="AE491" s="160">
        <f t="shared" si="2754"/>
        <v>0</v>
      </c>
      <c r="AF491" s="159">
        <f t="shared" si="2818"/>
        <v>0</v>
      </c>
      <c r="AG491" s="159">
        <f t="shared" si="2755"/>
        <v>0</v>
      </c>
      <c r="AH491" s="160">
        <f t="shared" si="2756"/>
        <v>0</v>
      </c>
      <c r="AI491" s="159">
        <v>0</v>
      </c>
      <c r="AJ491" s="159">
        <v>0</v>
      </c>
      <c r="AK491" s="160">
        <f t="shared" si="2757"/>
        <v>0</v>
      </c>
      <c r="AL491" s="159">
        <v>0</v>
      </c>
      <c r="AM491" s="159">
        <v>0</v>
      </c>
      <c r="AN491" s="160">
        <f t="shared" si="2758"/>
        <v>0</v>
      </c>
      <c r="AO491" s="159">
        <f t="shared" si="2819"/>
        <v>0</v>
      </c>
      <c r="AP491" s="159">
        <f t="shared" si="2820"/>
        <v>0</v>
      </c>
      <c r="AQ491" s="160">
        <f t="shared" si="2759"/>
        <v>0</v>
      </c>
      <c r="AR491" s="159">
        <v>0</v>
      </c>
      <c r="AS491" s="159">
        <v>0</v>
      </c>
      <c r="AT491" s="160">
        <f t="shared" si="2760"/>
        <v>0</v>
      </c>
      <c r="AU491" s="159">
        <v>0</v>
      </c>
      <c r="AV491" s="159">
        <v>0</v>
      </c>
      <c r="AW491" s="160">
        <f t="shared" si="2761"/>
        <v>0</v>
      </c>
      <c r="AX491" s="159">
        <f t="shared" si="2821"/>
        <v>0</v>
      </c>
      <c r="AY491" s="159">
        <f t="shared" si="2822"/>
        <v>0</v>
      </c>
      <c r="AZ491" s="160">
        <f t="shared" si="2762"/>
        <v>0</v>
      </c>
      <c r="BA491" s="159">
        <v>0</v>
      </c>
      <c r="BB491" s="159">
        <v>0</v>
      </c>
      <c r="BC491" s="160">
        <f t="shared" si="2763"/>
        <v>0</v>
      </c>
      <c r="BD491" s="159">
        <v>0</v>
      </c>
      <c r="BE491" s="159">
        <v>0</v>
      </c>
      <c r="BF491" s="160">
        <f t="shared" si="2764"/>
        <v>0</v>
      </c>
      <c r="BG491" s="159">
        <f t="shared" si="2823"/>
        <v>0</v>
      </c>
      <c r="BH491" s="159">
        <f t="shared" si="2765"/>
        <v>0</v>
      </c>
      <c r="BI491" s="160">
        <f t="shared" si="2766"/>
        <v>0</v>
      </c>
      <c r="BJ491" s="159">
        <v>0</v>
      </c>
      <c r="BK491" s="159">
        <v>0</v>
      </c>
      <c r="BL491" s="160">
        <f t="shared" si="2767"/>
        <v>0</v>
      </c>
      <c r="BM491" s="159">
        <v>0</v>
      </c>
      <c r="BN491" s="159">
        <v>0</v>
      </c>
      <c r="BO491" s="160">
        <f t="shared" si="2768"/>
        <v>0</v>
      </c>
      <c r="BP491" s="159">
        <f t="shared" si="2824"/>
        <v>0</v>
      </c>
      <c r="BQ491" s="159">
        <f t="shared" si="2825"/>
        <v>0</v>
      </c>
      <c r="BR491" s="160">
        <f t="shared" si="2769"/>
        <v>0</v>
      </c>
      <c r="BS491" s="159">
        <v>0</v>
      </c>
      <c r="BT491" s="159">
        <v>0</v>
      </c>
      <c r="BU491" s="160">
        <f t="shared" si="2770"/>
        <v>0</v>
      </c>
      <c r="BV491" s="159">
        <v>0</v>
      </c>
      <c r="BW491" s="159">
        <v>0</v>
      </c>
      <c r="BX491" s="160">
        <f t="shared" si="2771"/>
        <v>0</v>
      </c>
      <c r="BY491" s="159">
        <f t="shared" si="2799"/>
        <v>0</v>
      </c>
      <c r="BZ491" s="159">
        <f t="shared" si="2772"/>
        <v>0</v>
      </c>
      <c r="CA491" s="160">
        <f t="shared" si="2773"/>
        <v>0</v>
      </c>
      <c r="CB491" s="159">
        <v>0</v>
      </c>
      <c r="CC491" s="159">
        <v>0</v>
      </c>
      <c r="CD491" s="160">
        <f t="shared" si="2774"/>
        <v>0</v>
      </c>
      <c r="CE491" s="159">
        <v>0</v>
      </c>
      <c r="CF491" s="159">
        <v>0</v>
      </c>
      <c r="CG491" s="160">
        <f t="shared" si="2775"/>
        <v>0</v>
      </c>
      <c r="CH491" s="159">
        <f t="shared" si="2800"/>
        <v>0</v>
      </c>
      <c r="CI491" s="159">
        <f t="shared" si="2776"/>
        <v>0</v>
      </c>
      <c r="CJ491" s="160">
        <f t="shared" si="2777"/>
        <v>0</v>
      </c>
      <c r="CK491" s="159">
        <v>0</v>
      </c>
      <c r="CL491" s="159">
        <v>0</v>
      </c>
      <c r="CM491" s="160">
        <f t="shared" si="2778"/>
        <v>0</v>
      </c>
      <c r="CN491" s="159">
        <v>0</v>
      </c>
      <c r="CO491" s="159">
        <v>0</v>
      </c>
      <c r="CP491" s="160">
        <f t="shared" si="2779"/>
        <v>0</v>
      </c>
      <c r="CQ491" s="159">
        <f t="shared" si="2801"/>
        <v>0</v>
      </c>
      <c r="CR491" s="159">
        <f t="shared" si="2780"/>
        <v>0</v>
      </c>
      <c r="CS491" s="160">
        <f t="shared" si="2781"/>
        <v>0</v>
      </c>
      <c r="CT491" s="225"/>
      <c r="CU491" s="226">
        <f t="shared" si="2802"/>
        <v>0</v>
      </c>
      <c r="CV491" s="227">
        <f t="shared" si="2782"/>
        <v>0</v>
      </c>
      <c r="CW491" s="225"/>
      <c r="CX491" s="228"/>
      <c r="CY491" s="229"/>
    </row>
    <row r="492" spans="1:103" ht="15.75" hidden="1" customHeight="1">
      <c r="A492" s="185"/>
      <c r="B492" s="156"/>
      <c r="C492" s="291"/>
      <c r="D492" s="158">
        <f t="shared" si="2742"/>
        <v>0</v>
      </c>
      <c r="E492" s="159">
        <f t="shared" si="2783"/>
        <v>0</v>
      </c>
      <c r="F492" s="160">
        <f t="shared" si="2784"/>
        <v>0</v>
      </c>
      <c r="G492" s="161"/>
      <c r="H492" s="159">
        <f t="shared" si="2816"/>
        <v>0</v>
      </c>
      <c r="I492" s="159">
        <f t="shared" si="2786"/>
        <v>0</v>
      </c>
      <c r="J492" s="160">
        <f t="shared" si="2743"/>
        <v>0</v>
      </c>
      <c r="K492" s="159">
        <f t="shared" si="2744"/>
        <v>0</v>
      </c>
      <c r="L492" s="291">
        <f t="shared" si="2789"/>
        <v>0</v>
      </c>
      <c r="M492" s="160">
        <f t="shared" si="2745"/>
        <v>0</v>
      </c>
      <c r="N492" s="159"/>
      <c r="O492" s="159"/>
      <c r="P492" s="160">
        <f t="shared" si="2746"/>
        <v>0</v>
      </c>
      <c r="Q492" s="291">
        <v>0</v>
      </c>
      <c r="R492" s="291">
        <v>0</v>
      </c>
      <c r="S492" s="160">
        <f t="shared" si="2747"/>
        <v>0</v>
      </c>
      <c r="T492" s="159">
        <f t="shared" si="2892"/>
        <v>0</v>
      </c>
      <c r="U492" s="159">
        <f t="shared" si="2748"/>
        <v>0</v>
      </c>
      <c r="V492" s="160">
        <f t="shared" si="2749"/>
        <v>0</v>
      </c>
      <c r="W492" s="593">
        <f t="shared" si="2750"/>
        <v>0</v>
      </c>
      <c r="X492" s="593">
        <f t="shared" si="2751"/>
        <v>0</v>
      </c>
      <c r="Y492" s="593">
        <f t="shared" si="2752"/>
        <v>0</v>
      </c>
      <c r="Z492" s="159">
        <v>0</v>
      </c>
      <c r="AA492" s="159">
        <v>0</v>
      </c>
      <c r="AB492" s="160">
        <f t="shared" si="2753"/>
        <v>0</v>
      </c>
      <c r="AC492" s="159">
        <v>0</v>
      </c>
      <c r="AD492" s="159">
        <v>0</v>
      </c>
      <c r="AE492" s="160">
        <f t="shared" si="2754"/>
        <v>0</v>
      </c>
      <c r="AF492" s="159">
        <f t="shared" si="2818"/>
        <v>0</v>
      </c>
      <c r="AG492" s="159">
        <f t="shared" si="2755"/>
        <v>0</v>
      </c>
      <c r="AH492" s="160">
        <f t="shared" si="2756"/>
        <v>0</v>
      </c>
      <c r="AI492" s="159">
        <v>0</v>
      </c>
      <c r="AJ492" s="159">
        <v>0</v>
      </c>
      <c r="AK492" s="160">
        <f t="shared" si="2757"/>
        <v>0</v>
      </c>
      <c r="AL492" s="159">
        <v>0</v>
      </c>
      <c r="AM492" s="159">
        <v>0</v>
      </c>
      <c r="AN492" s="160">
        <f t="shared" si="2758"/>
        <v>0</v>
      </c>
      <c r="AO492" s="159">
        <f t="shared" si="2819"/>
        <v>0</v>
      </c>
      <c r="AP492" s="159">
        <f t="shared" si="2820"/>
        <v>0</v>
      </c>
      <c r="AQ492" s="160">
        <f t="shared" si="2759"/>
        <v>0</v>
      </c>
      <c r="AR492" s="159">
        <v>0</v>
      </c>
      <c r="AS492" s="159">
        <v>0</v>
      </c>
      <c r="AT492" s="160">
        <f t="shared" si="2760"/>
        <v>0</v>
      </c>
      <c r="AU492" s="159">
        <v>0</v>
      </c>
      <c r="AV492" s="159">
        <v>0</v>
      </c>
      <c r="AW492" s="160">
        <f t="shared" si="2761"/>
        <v>0</v>
      </c>
      <c r="AX492" s="159">
        <f t="shared" si="2821"/>
        <v>0</v>
      </c>
      <c r="AY492" s="159">
        <f t="shared" si="2822"/>
        <v>0</v>
      </c>
      <c r="AZ492" s="160">
        <f t="shared" si="2762"/>
        <v>0</v>
      </c>
      <c r="BA492" s="159">
        <v>0</v>
      </c>
      <c r="BB492" s="159">
        <v>0</v>
      </c>
      <c r="BC492" s="160">
        <f t="shared" si="2763"/>
        <v>0</v>
      </c>
      <c r="BD492" s="159">
        <v>0</v>
      </c>
      <c r="BE492" s="159">
        <v>0</v>
      </c>
      <c r="BF492" s="160">
        <f t="shared" si="2764"/>
        <v>0</v>
      </c>
      <c r="BG492" s="159">
        <f t="shared" si="2823"/>
        <v>0</v>
      </c>
      <c r="BH492" s="159">
        <f t="shared" si="2765"/>
        <v>0</v>
      </c>
      <c r="BI492" s="160">
        <f t="shared" si="2766"/>
        <v>0</v>
      </c>
      <c r="BJ492" s="159">
        <v>0</v>
      </c>
      <c r="BK492" s="159">
        <v>0</v>
      </c>
      <c r="BL492" s="160">
        <f t="shared" si="2767"/>
        <v>0</v>
      </c>
      <c r="BM492" s="159">
        <v>0</v>
      </c>
      <c r="BN492" s="159">
        <v>0</v>
      </c>
      <c r="BO492" s="160">
        <f t="shared" si="2768"/>
        <v>0</v>
      </c>
      <c r="BP492" s="159">
        <f t="shared" si="2824"/>
        <v>0</v>
      </c>
      <c r="BQ492" s="159">
        <f t="shared" si="2825"/>
        <v>0</v>
      </c>
      <c r="BR492" s="160">
        <f t="shared" si="2769"/>
        <v>0</v>
      </c>
      <c r="BS492" s="159">
        <v>0</v>
      </c>
      <c r="BT492" s="159">
        <v>0</v>
      </c>
      <c r="BU492" s="160">
        <f t="shared" si="2770"/>
        <v>0</v>
      </c>
      <c r="BV492" s="159">
        <v>0</v>
      </c>
      <c r="BW492" s="159">
        <v>0</v>
      </c>
      <c r="BX492" s="160">
        <f t="shared" si="2771"/>
        <v>0</v>
      </c>
      <c r="BY492" s="159">
        <f t="shared" si="2799"/>
        <v>0</v>
      </c>
      <c r="BZ492" s="159">
        <f t="shared" si="2772"/>
        <v>0</v>
      </c>
      <c r="CA492" s="160">
        <f t="shared" si="2773"/>
        <v>0</v>
      </c>
      <c r="CB492" s="159">
        <v>0</v>
      </c>
      <c r="CC492" s="159">
        <v>0</v>
      </c>
      <c r="CD492" s="160">
        <f t="shared" si="2774"/>
        <v>0</v>
      </c>
      <c r="CE492" s="159">
        <v>0</v>
      </c>
      <c r="CF492" s="159">
        <v>0</v>
      </c>
      <c r="CG492" s="160">
        <f t="shared" si="2775"/>
        <v>0</v>
      </c>
      <c r="CH492" s="159">
        <f t="shared" si="2800"/>
        <v>0</v>
      </c>
      <c r="CI492" s="159">
        <f t="shared" si="2776"/>
        <v>0</v>
      </c>
      <c r="CJ492" s="160">
        <f t="shared" si="2777"/>
        <v>0</v>
      </c>
      <c r="CK492" s="159">
        <v>0</v>
      </c>
      <c r="CL492" s="159">
        <v>0</v>
      </c>
      <c r="CM492" s="160">
        <f t="shared" si="2778"/>
        <v>0</v>
      </c>
      <c r="CN492" s="159">
        <v>0</v>
      </c>
      <c r="CO492" s="159">
        <v>0</v>
      </c>
      <c r="CP492" s="160">
        <f t="shared" si="2779"/>
        <v>0</v>
      </c>
      <c r="CQ492" s="159">
        <f t="shared" si="2801"/>
        <v>0</v>
      </c>
      <c r="CR492" s="159">
        <f t="shared" si="2780"/>
        <v>0</v>
      </c>
      <c r="CS492" s="160">
        <f t="shared" si="2781"/>
        <v>0</v>
      </c>
      <c r="CT492" s="225"/>
      <c r="CU492" s="226">
        <f t="shared" si="2802"/>
        <v>0</v>
      </c>
      <c r="CV492" s="227">
        <f t="shared" si="2782"/>
        <v>0</v>
      </c>
      <c r="CW492" s="225"/>
      <c r="CX492" s="228"/>
      <c r="CY492" s="229"/>
    </row>
    <row r="493" spans="1:103" ht="15.75" hidden="1" customHeight="1">
      <c r="A493" s="185"/>
      <c r="B493" s="156"/>
      <c r="C493" s="291"/>
      <c r="D493" s="158">
        <f t="shared" si="2742"/>
        <v>0</v>
      </c>
      <c r="E493" s="159">
        <f t="shared" si="2783"/>
        <v>0</v>
      </c>
      <c r="F493" s="160">
        <f t="shared" si="2784"/>
        <v>0</v>
      </c>
      <c r="G493" s="161"/>
      <c r="H493" s="159">
        <f t="shared" si="2816"/>
        <v>0</v>
      </c>
      <c r="I493" s="159">
        <f t="shared" si="2786"/>
        <v>0</v>
      </c>
      <c r="J493" s="160">
        <f t="shared" si="2743"/>
        <v>0</v>
      </c>
      <c r="K493" s="159">
        <f t="shared" si="2744"/>
        <v>0</v>
      </c>
      <c r="L493" s="291">
        <f t="shared" si="2789"/>
        <v>0</v>
      </c>
      <c r="M493" s="160">
        <f t="shared" si="2745"/>
        <v>0</v>
      </c>
      <c r="N493" s="159"/>
      <c r="O493" s="159"/>
      <c r="P493" s="160">
        <f t="shared" si="2746"/>
        <v>0</v>
      </c>
      <c r="Q493" s="291">
        <v>0</v>
      </c>
      <c r="R493" s="291">
        <v>0</v>
      </c>
      <c r="S493" s="160">
        <f t="shared" si="2747"/>
        <v>0</v>
      </c>
      <c r="T493" s="159">
        <f t="shared" si="2892"/>
        <v>0</v>
      </c>
      <c r="U493" s="159">
        <f t="shared" si="2748"/>
        <v>0</v>
      </c>
      <c r="V493" s="160">
        <f t="shared" si="2749"/>
        <v>0</v>
      </c>
      <c r="W493" s="593">
        <f t="shared" si="2750"/>
        <v>0</v>
      </c>
      <c r="X493" s="593">
        <f t="shared" si="2751"/>
        <v>0</v>
      </c>
      <c r="Y493" s="593">
        <f t="shared" si="2752"/>
        <v>0</v>
      </c>
      <c r="Z493" s="159">
        <v>0</v>
      </c>
      <c r="AA493" s="159">
        <v>0</v>
      </c>
      <c r="AB493" s="160">
        <f t="shared" si="2753"/>
        <v>0</v>
      </c>
      <c r="AC493" s="159">
        <v>0</v>
      </c>
      <c r="AD493" s="159">
        <v>0</v>
      </c>
      <c r="AE493" s="160">
        <f t="shared" si="2754"/>
        <v>0</v>
      </c>
      <c r="AF493" s="159">
        <f t="shared" si="2818"/>
        <v>0</v>
      </c>
      <c r="AG493" s="159">
        <f t="shared" si="2755"/>
        <v>0</v>
      </c>
      <c r="AH493" s="160">
        <f t="shared" si="2756"/>
        <v>0</v>
      </c>
      <c r="AI493" s="159">
        <v>0</v>
      </c>
      <c r="AJ493" s="159">
        <v>0</v>
      </c>
      <c r="AK493" s="160">
        <f t="shared" si="2757"/>
        <v>0</v>
      </c>
      <c r="AL493" s="159">
        <v>0</v>
      </c>
      <c r="AM493" s="159">
        <v>0</v>
      </c>
      <c r="AN493" s="160">
        <f t="shared" si="2758"/>
        <v>0</v>
      </c>
      <c r="AO493" s="159">
        <f t="shared" si="2819"/>
        <v>0</v>
      </c>
      <c r="AP493" s="159">
        <f t="shared" si="2820"/>
        <v>0</v>
      </c>
      <c r="AQ493" s="160">
        <f t="shared" si="2759"/>
        <v>0</v>
      </c>
      <c r="AR493" s="159">
        <v>0</v>
      </c>
      <c r="AS493" s="159">
        <v>0</v>
      </c>
      <c r="AT493" s="160">
        <f t="shared" si="2760"/>
        <v>0</v>
      </c>
      <c r="AU493" s="159">
        <v>0</v>
      </c>
      <c r="AV493" s="159">
        <v>0</v>
      </c>
      <c r="AW493" s="160">
        <f t="shared" si="2761"/>
        <v>0</v>
      </c>
      <c r="AX493" s="159">
        <f t="shared" si="2821"/>
        <v>0</v>
      </c>
      <c r="AY493" s="159">
        <f t="shared" si="2822"/>
        <v>0</v>
      </c>
      <c r="AZ493" s="160">
        <f t="shared" si="2762"/>
        <v>0</v>
      </c>
      <c r="BA493" s="159">
        <v>0</v>
      </c>
      <c r="BB493" s="159">
        <v>0</v>
      </c>
      <c r="BC493" s="160">
        <f t="shared" si="2763"/>
        <v>0</v>
      </c>
      <c r="BD493" s="159">
        <v>0</v>
      </c>
      <c r="BE493" s="159">
        <v>0</v>
      </c>
      <c r="BF493" s="160">
        <f t="shared" si="2764"/>
        <v>0</v>
      </c>
      <c r="BG493" s="159">
        <f t="shared" si="2823"/>
        <v>0</v>
      </c>
      <c r="BH493" s="159">
        <f t="shared" si="2765"/>
        <v>0</v>
      </c>
      <c r="BI493" s="160">
        <f t="shared" si="2766"/>
        <v>0</v>
      </c>
      <c r="BJ493" s="159">
        <v>0</v>
      </c>
      <c r="BK493" s="159">
        <v>0</v>
      </c>
      <c r="BL493" s="160">
        <f t="shared" si="2767"/>
        <v>0</v>
      </c>
      <c r="BM493" s="159">
        <v>0</v>
      </c>
      <c r="BN493" s="159">
        <v>0</v>
      </c>
      <c r="BO493" s="160">
        <f t="shared" si="2768"/>
        <v>0</v>
      </c>
      <c r="BP493" s="159">
        <f t="shared" si="2824"/>
        <v>0</v>
      </c>
      <c r="BQ493" s="159">
        <f t="shared" si="2825"/>
        <v>0</v>
      </c>
      <c r="BR493" s="160">
        <f t="shared" si="2769"/>
        <v>0</v>
      </c>
      <c r="BS493" s="159">
        <v>0</v>
      </c>
      <c r="BT493" s="159">
        <v>0</v>
      </c>
      <c r="BU493" s="160">
        <f t="shared" si="2770"/>
        <v>0</v>
      </c>
      <c r="BV493" s="159">
        <v>0</v>
      </c>
      <c r="BW493" s="159">
        <v>0</v>
      </c>
      <c r="BX493" s="160">
        <f t="shared" si="2771"/>
        <v>0</v>
      </c>
      <c r="BY493" s="159">
        <f t="shared" si="2799"/>
        <v>0</v>
      </c>
      <c r="BZ493" s="159">
        <f t="shared" si="2772"/>
        <v>0</v>
      </c>
      <c r="CA493" s="160">
        <f t="shared" si="2773"/>
        <v>0</v>
      </c>
      <c r="CB493" s="159">
        <v>0</v>
      </c>
      <c r="CC493" s="159">
        <v>0</v>
      </c>
      <c r="CD493" s="160">
        <f t="shared" si="2774"/>
        <v>0</v>
      </c>
      <c r="CE493" s="159">
        <v>0</v>
      </c>
      <c r="CF493" s="159">
        <v>0</v>
      </c>
      <c r="CG493" s="160">
        <f t="shared" si="2775"/>
        <v>0</v>
      </c>
      <c r="CH493" s="159">
        <f t="shared" si="2800"/>
        <v>0</v>
      </c>
      <c r="CI493" s="159">
        <f t="shared" si="2776"/>
        <v>0</v>
      </c>
      <c r="CJ493" s="160">
        <f t="shared" si="2777"/>
        <v>0</v>
      </c>
      <c r="CK493" s="159">
        <v>0</v>
      </c>
      <c r="CL493" s="159">
        <v>0</v>
      </c>
      <c r="CM493" s="160">
        <f t="shared" si="2778"/>
        <v>0</v>
      </c>
      <c r="CN493" s="159">
        <v>0</v>
      </c>
      <c r="CO493" s="159">
        <v>0</v>
      </c>
      <c r="CP493" s="160">
        <f t="shared" si="2779"/>
        <v>0</v>
      </c>
      <c r="CQ493" s="159">
        <f t="shared" si="2801"/>
        <v>0</v>
      </c>
      <c r="CR493" s="159">
        <f t="shared" si="2780"/>
        <v>0</v>
      </c>
      <c r="CS493" s="160">
        <f t="shared" si="2781"/>
        <v>0</v>
      </c>
      <c r="CT493" s="225"/>
      <c r="CU493" s="226">
        <f t="shared" si="2802"/>
        <v>0</v>
      </c>
      <c r="CV493" s="227">
        <f t="shared" si="2782"/>
        <v>0</v>
      </c>
      <c r="CW493" s="225"/>
      <c r="CX493" s="228"/>
      <c r="CY493" s="229"/>
    </row>
    <row r="494" spans="1:103" ht="15.75" customHeight="1" thickBot="1">
      <c r="A494" s="138"/>
      <c r="B494" s="162"/>
      <c r="C494" s="163"/>
      <c r="D494" s="164">
        <f t="shared" si="2742"/>
        <v>0</v>
      </c>
      <c r="E494" s="165">
        <f t="shared" si="2783"/>
        <v>0</v>
      </c>
      <c r="F494" s="166">
        <f t="shared" si="2784"/>
        <v>0</v>
      </c>
      <c r="G494" s="167"/>
      <c r="H494" s="165">
        <f t="shared" si="2816"/>
        <v>0</v>
      </c>
      <c r="I494" s="165">
        <f t="shared" si="2786"/>
        <v>0</v>
      </c>
      <c r="J494" s="166">
        <f t="shared" si="2743"/>
        <v>0</v>
      </c>
      <c r="K494" s="165">
        <f t="shared" si="2744"/>
        <v>0</v>
      </c>
      <c r="L494" s="820">
        <f t="shared" si="2789"/>
        <v>0</v>
      </c>
      <c r="M494" s="166">
        <f t="shared" si="2745"/>
        <v>0</v>
      </c>
      <c r="N494" s="164">
        <v>0</v>
      </c>
      <c r="O494" s="165">
        <v>0</v>
      </c>
      <c r="P494" s="166">
        <f t="shared" si="2746"/>
        <v>0</v>
      </c>
      <c r="Q494" s="788">
        <v>0</v>
      </c>
      <c r="R494" s="789">
        <v>0</v>
      </c>
      <c r="S494" s="166">
        <f t="shared" si="2747"/>
        <v>0</v>
      </c>
      <c r="T494" s="200">
        <f t="shared" ref="T494:U494" si="2893">Q494</f>
        <v>0</v>
      </c>
      <c r="U494" s="200">
        <f t="shared" si="2893"/>
        <v>0</v>
      </c>
      <c r="V494" s="201">
        <f t="shared" si="2749"/>
        <v>0</v>
      </c>
      <c r="W494" s="593">
        <f t="shared" si="2750"/>
        <v>0</v>
      </c>
      <c r="X494" s="593">
        <f t="shared" si="2751"/>
        <v>0</v>
      </c>
      <c r="Y494" s="593">
        <f t="shared" si="2752"/>
        <v>0</v>
      </c>
      <c r="Z494" s="164">
        <v>0</v>
      </c>
      <c r="AA494" s="165">
        <v>0</v>
      </c>
      <c r="AB494" s="166">
        <f t="shared" si="2753"/>
        <v>0</v>
      </c>
      <c r="AC494" s="198">
        <v>0</v>
      </c>
      <c r="AD494" s="199">
        <v>0</v>
      </c>
      <c r="AE494" s="166">
        <f t="shared" si="2754"/>
        <v>0</v>
      </c>
      <c r="AF494" s="200">
        <f t="shared" si="2818"/>
        <v>0</v>
      </c>
      <c r="AG494" s="200">
        <f t="shared" si="2755"/>
        <v>0</v>
      </c>
      <c r="AH494" s="201">
        <f t="shared" si="2756"/>
        <v>0</v>
      </c>
      <c r="AI494" s="164">
        <v>0</v>
      </c>
      <c r="AJ494" s="165">
        <v>0</v>
      </c>
      <c r="AK494" s="166">
        <f t="shared" si="2757"/>
        <v>0</v>
      </c>
      <c r="AL494" s="198">
        <v>0</v>
      </c>
      <c r="AM494" s="199">
        <v>0</v>
      </c>
      <c r="AN494" s="166">
        <f t="shared" si="2758"/>
        <v>0</v>
      </c>
      <c r="AO494" s="200">
        <f t="shared" si="2819"/>
        <v>0</v>
      </c>
      <c r="AP494" s="200">
        <f t="shared" si="2820"/>
        <v>0</v>
      </c>
      <c r="AQ494" s="201">
        <f t="shared" si="2759"/>
        <v>0</v>
      </c>
      <c r="AR494" s="164">
        <v>0</v>
      </c>
      <c r="AS494" s="165">
        <v>0</v>
      </c>
      <c r="AT494" s="166">
        <f t="shared" si="2760"/>
        <v>0</v>
      </c>
      <c r="AU494" s="198">
        <v>0</v>
      </c>
      <c r="AV494" s="199">
        <v>0</v>
      </c>
      <c r="AW494" s="166">
        <f t="shared" si="2761"/>
        <v>0</v>
      </c>
      <c r="AX494" s="200">
        <f t="shared" si="2821"/>
        <v>0</v>
      </c>
      <c r="AY494" s="200">
        <f t="shared" si="2822"/>
        <v>0</v>
      </c>
      <c r="AZ494" s="201">
        <f t="shared" si="2762"/>
        <v>0</v>
      </c>
      <c r="BA494" s="164">
        <v>0</v>
      </c>
      <c r="BB494" s="165">
        <v>0</v>
      </c>
      <c r="BC494" s="166">
        <f t="shared" si="2763"/>
        <v>0</v>
      </c>
      <c r="BD494" s="198">
        <v>0</v>
      </c>
      <c r="BE494" s="199">
        <v>0</v>
      </c>
      <c r="BF494" s="166">
        <f t="shared" si="2764"/>
        <v>0</v>
      </c>
      <c r="BG494" s="200">
        <f t="shared" si="2823"/>
        <v>0</v>
      </c>
      <c r="BH494" s="200">
        <f t="shared" si="2765"/>
        <v>0</v>
      </c>
      <c r="BI494" s="201">
        <f t="shared" si="2766"/>
        <v>0</v>
      </c>
      <c r="BJ494" s="164">
        <v>0</v>
      </c>
      <c r="BK494" s="165">
        <v>0</v>
      </c>
      <c r="BL494" s="166">
        <f t="shared" si="2767"/>
        <v>0</v>
      </c>
      <c r="BM494" s="198">
        <v>0</v>
      </c>
      <c r="BN494" s="199">
        <v>0</v>
      </c>
      <c r="BO494" s="166">
        <f t="shared" si="2768"/>
        <v>0</v>
      </c>
      <c r="BP494" s="200">
        <f t="shared" si="2824"/>
        <v>0</v>
      </c>
      <c r="BQ494" s="200">
        <f t="shared" si="2825"/>
        <v>0</v>
      </c>
      <c r="BR494" s="201">
        <f t="shared" si="2769"/>
        <v>0</v>
      </c>
      <c r="BS494" s="164">
        <v>0</v>
      </c>
      <c r="BT494" s="165">
        <v>0</v>
      </c>
      <c r="BU494" s="166">
        <f t="shared" si="2770"/>
        <v>0</v>
      </c>
      <c r="BV494" s="198">
        <v>0</v>
      </c>
      <c r="BW494" s="199">
        <v>0</v>
      </c>
      <c r="BX494" s="166">
        <f t="shared" si="2771"/>
        <v>0</v>
      </c>
      <c r="BY494" s="200">
        <f t="shared" si="2799"/>
        <v>0</v>
      </c>
      <c r="BZ494" s="200">
        <f t="shared" si="2772"/>
        <v>0</v>
      </c>
      <c r="CA494" s="201">
        <f t="shared" si="2773"/>
        <v>0</v>
      </c>
      <c r="CB494" s="164">
        <v>0</v>
      </c>
      <c r="CC494" s="165">
        <v>0</v>
      </c>
      <c r="CD494" s="166">
        <f t="shared" si="2774"/>
        <v>0</v>
      </c>
      <c r="CE494" s="198">
        <v>0</v>
      </c>
      <c r="CF494" s="199">
        <v>0</v>
      </c>
      <c r="CG494" s="166">
        <f t="shared" si="2775"/>
        <v>0</v>
      </c>
      <c r="CH494" s="200">
        <f t="shared" si="2800"/>
        <v>0</v>
      </c>
      <c r="CI494" s="200">
        <f t="shared" si="2776"/>
        <v>0</v>
      </c>
      <c r="CJ494" s="201">
        <f t="shared" si="2777"/>
        <v>0</v>
      </c>
      <c r="CK494" s="164">
        <v>0</v>
      </c>
      <c r="CL494" s="165">
        <v>0</v>
      </c>
      <c r="CM494" s="166">
        <f t="shared" si="2778"/>
        <v>0</v>
      </c>
      <c r="CN494" s="198">
        <v>0</v>
      </c>
      <c r="CO494" s="199">
        <v>0</v>
      </c>
      <c r="CP494" s="166">
        <f t="shared" si="2779"/>
        <v>0</v>
      </c>
      <c r="CQ494" s="200">
        <f t="shared" si="2801"/>
        <v>0</v>
      </c>
      <c r="CR494" s="200">
        <f t="shared" si="2780"/>
        <v>0</v>
      </c>
      <c r="CS494" s="201">
        <f t="shared" si="2781"/>
        <v>0</v>
      </c>
      <c r="CT494" s="211"/>
      <c r="CU494" s="233">
        <f t="shared" si="2802"/>
        <v>0</v>
      </c>
      <c r="CV494" s="234">
        <f t="shared" si="2782"/>
        <v>0</v>
      </c>
      <c r="CW494" s="232"/>
      <c r="CX494" s="235"/>
      <c r="CY494" s="236"/>
    </row>
    <row r="495" spans="1:103" ht="15.75" customHeight="1" thickBot="1">
      <c r="A495" s="139"/>
      <c r="B495" s="186"/>
      <c r="C495" s="187"/>
      <c r="D495" s="183"/>
      <c r="E495" s="183"/>
      <c r="F495" s="183"/>
      <c r="G495" s="184"/>
      <c r="H495" s="183"/>
      <c r="I495" s="183"/>
      <c r="J495" s="183"/>
      <c r="K495" s="183"/>
      <c r="L495" s="791"/>
      <c r="M495" s="183"/>
      <c r="N495" s="183"/>
      <c r="O495" s="183"/>
      <c r="P495" s="183"/>
      <c r="Q495" s="791"/>
      <c r="R495" s="791"/>
      <c r="S495" s="183"/>
      <c r="T495" s="203"/>
      <c r="U495" s="203"/>
      <c r="V495" s="187"/>
      <c r="W495" s="593">
        <f t="shared" si="2750"/>
        <v>0</v>
      </c>
      <c r="X495" s="593">
        <f t="shared" si="2751"/>
        <v>0</v>
      </c>
      <c r="Y495" s="593">
        <f t="shared" si="2752"/>
        <v>0</v>
      </c>
      <c r="Z495" s="183"/>
      <c r="AA495" s="183"/>
      <c r="AB495" s="183"/>
      <c r="AC495" s="183"/>
      <c r="AD495" s="183"/>
      <c r="AE495" s="183"/>
      <c r="AF495" s="203"/>
      <c r="AG495" s="203"/>
      <c r="AH495" s="187"/>
      <c r="AI495" s="183"/>
      <c r="AJ495" s="183"/>
      <c r="AK495" s="183"/>
      <c r="AL495" s="183"/>
      <c r="AM495" s="183"/>
      <c r="AN495" s="183"/>
      <c r="AO495" s="203"/>
      <c r="AP495" s="203"/>
      <c r="AQ495" s="187"/>
      <c r="AR495" s="183"/>
      <c r="AS495" s="183"/>
      <c r="AT495" s="183"/>
      <c r="AU495" s="183"/>
      <c r="AV495" s="183"/>
      <c r="AW495" s="183"/>
      <c r="AX495" s="203"/>
      <c r="AY495" s="203"/>
      <c r="AZ495" s="187"/>
      <c r="BA495" s="183"/>
      <c r="BB495" s="183"/>
      <c r="BC495" s="183"/>
      <c r="BD495" s="183"/>
      <c r="BE495" s="183"/>
      <c r="BF495" s="183"/>
      <c r="BG495" s="203"/>
      <c r="BH495" s="203"/>
      <c r="BI495" s="187"/>
      <c r="BJ495" s="183"/>
      <c r="BK495" s="183"/>
      <c r="BL495" s="183"/>
      <c r="BM495" s="183"/>
      <c r="BN495" s="183"/>
      <c r="BO495" s="183"/>
      <c r="BP495" s="203"/>
      <c r="BQ495" s="203"/>
      <c r="BR495" s="187"/>
      <c r="BS495" s="183"/>
      <c r="BT495" s="183"/>
      <c r="BU495" s="183"/>
      <c r="BV495" s="183"/>
      <c r="BW495" s="183"/>
      <c r="BX495" s="183"/>
      <c r="BY495" s="203"/>
      <c r="BZ495" s="203"/>
      <c r="CA495" s="187"/>
      <c r="CB495" s="183"/>
      <c r="CC495" s="183"/>
      <c r="CD495" s="183"/>
      <c r="CE495" s="183"/>
      <c r="CF495" s="183"/>
      <c r="CG495" s="183"/>
      <c r="CH495" s="203"/>
      <c r="CI495" s="203"/>
      <c r="CJ495" s="187"/>
      <c r="CK495" s="183"/>
      <c r="CL495" s="183"/>
      <c r="CM495" s="183"/>
      <c r="CN495" s="183"/>
      <c r="CO495" s="183"/>
      <c r="CP495" s="183"/>
      <c r="CQ495" s="203"/>
      <c r="CR495" s="203"/>
      <c r="CS495" s="187"/>
      <c r="CT495" s="139"/>
      <c r="CU495" s="183"/>
      <c r="CV495" s="187"/>
      <c r="CW495" s="139"/>
      <c r="CX495" s="242"/>
      <c r="CY495" s="242"/>
    </row>
    <row r="496" spans="1:103" ht="15.75" customHeight="1">
      <c r="A496" s="138"/>
      <c r="B496" s="1065" t="s">
        <v>273</v>
      </c>
      <c r="C496" s="1062" t="s">
        <v>274</v>
      </c>
      <c r="D496" s="1009" t="str">
        <f>AFEstatPref</f>
        <v>Historical</v>
      </c>
      <c r="E496" s="1010"/>
      <c r="F496" s="1011"/>
      <c r="G496" s="1041" t="str">
        <f>AFEstatSlc</f>
        <v>Proposed Original</v>
      </c>
      <c r="H496" s="1015"/>
      <c r="I496" s="1015"/>
      <c r="J496" s="1042"/>
      <c r="K496" s="1020" t="s">
        <v>275</v>
      </c>
      <c r="L496" s="1020"/>
      <c r="M496" s="1039"/>
      <c r="N496" s="1009" t="str">
        <f>AFEstatPref</f>
        <v>Historical</v>
      </c>
      <c r="O496" s="1010"/>
      <c r="P496" s="1011"/>
      <c r="Q496" s="1015" t="str">
        <f>AFEstatSlc</f>
        <v>Proposed Original</v>
      </c>
      <c r="R496" s="1015"/>
      <c r="S496" s="1016"/>
      <c r="T496" s="1019" t="s">
        <v>275</v>
      </c>
      <c r="U496" s="1020"/>
      <c r="V496" s="1021"/>
      <c r="W496" s="593">
        <f t="shared" si="2750"/>
        <v>0</v>
      </c>
      <c r="X496" s="593">
        <f t="shared" si="2751"/>
        <v>0</v>
      </c>
      <c r="Y496" s="593">
        <f t="shared" si="2752"/>
        <v>0</v>
      </c>
      <c r="Z496" s="1009" t="str">
        <f>AFEstatPref</f>
        <v>Historical</v>
      </c>
      <c r="AA496" s="1010"/>
      <c r="AB496" s="1011"/>
      <c r="AC496" s="1015" t="str">
        <f>AFEstatSlc</f>
        <v>Proposed Original</v>
      </c>
      <c r="AD496" s="1015"/>
      <c r="AE496" s="1016"/>
      <c r="AF496" s="1019" t="s">
        <v>275</v>
      </c>
      <c r="AG496" s="1020"/>
      <c r="AH496" s="1021"/>
      <c r="AI496" s="1009" t="str">
        <f>AFEstatPref</f>
        <v>Historical</v>
      </c>
      <c r="AJ496" s="1010"/>
      <c r="AK496" s="1011"/>
      <c r="AL496" s="1015" t="str">
        <f>AFEstatSlc</f>
        <v>Proposed Original</v>
      </c>
      <c r="AM496" s="1015"/>
      <c r="AN496" s="1016"/>
      <c r="AO496" s="1019" t="s">
        <v>275</v>
      </c>
      <c r="AP496" s="1020"/>
      <c r="AQ496" s="1021"/>
      <c r="AR496" s="1009" t="str">
        <f>AFEstatPref</f>
        <v>Historical</v>
      </c>
      <c r="AS496" s="1010"/>
      <c r="AT496" s="1011"/>
      <c r="AU496" s="1015" t="str">
        <f>AFEstatSlc</f>
        <v>Proposed Original</v>
      </c>
      <c r="AV496" s="1015"/>
      <c r="AW496" s="1016"/>
      <c r="AX496" s="1019" t="s">
        <v>275</v>
      </c>
      <c r="AY496" s="1020"/>
      <c r="AZ496" s="1021"/>
      <c r="BA496" s="1009" t="str">
        <f>AFEstatPref</f>
        <v>Historical</v>
      </c>
      <c r="BB496" s="1010"/>
      <c r="BC496" s="1011"/>
      <c r="BD496" s="1015" t="str">
        <f>AFEstatSlc</f>
        <v>Proposed Original</v>
      </c>
      <c r="BE496" s="1015"/>
      <c r="BF496" s="1016"/>
      <c r="BG496" s="1019" t="s">
        <v>275</v>
      </c>
      <c r="BH496" s="1020"/>
      <c r="BI496" s="1021"/>
      <c r="BJ496" s="1009" t="str">
        <f>AFEstatPref</f>
        <v>Historical</v>
      </c>
      <c r="BK496" s="1010"/>
      <c r="BL496" s="1011"/>
      <c r="BM496" s="1015" t="str">
        <f>AFEstatSlc</f>
        <v>Proposed Original</v>
      </c>
      <c r="BN496" s="1015"/>
      <c r="BO496" s="1016"/>
      <c r="BP496" s="1019" t="s">
        <v>275</v>
      </c>
      <c r="BQ496" s="1020"/>
      <c r="BR496" s="1021"/>
      <c r="BS496" s="1009" t="str">
        <f>AFEstatPref</f>
        <v>Historical</v>
      </c>
      <c r="BT496" s="1010"/>
      <c r="BU496" s="1011"/>
      <c r="BV496" s="1015" t="str">
        <f>AFEstatSlc</f>
        <v>Proposed Original</v>
      </c>
      <c r="BW496" s="1015"/>
      <c r="BX496" s="1016"/>
      <c r="BY496" s="1019" t="s">
        <v>275</v>
      </c>
      <c r="BZ496" s="1020"/>
      <c r="CA496" s="1021"/>
      <c r="CB496" s="1009" t="str">
        <f>AFEstatPref</f>
        <v>Historical</v>
      </c>
      <c r="CC496" s="1010"/>
      <c r="CD496" s="1011"/>
      <c r="CE496" s="1015" t="str">
        <f>AFEstatSlc</f>
        <v>Proposed Original</v>
      </c>
      <c r="CF496" s="1015"/>
      <c r="CG496" s="1016"/>
      <c r="CH496" s="1019" t="s">
        <v>275</v>
      </c>
      <c r="CI496" s="1020"/>
      <c r="CJ496" s="1021"/>
      <c r="CK496" s="1009" t="str">
        <f>AFEstatPref</f>
        <v>Historical</v>
      </c>
      <c r="CL496" s="1010"/>
      <c r="CM496" s="1011"/>
      <c r="CN496" s="1015" t="str">
        <f>AFEstatSlc</f>
        <v>Proposed Original</v>
      </c>
      <c r="CO496" s="1015"/>
      <c r="CP496" s="1016"/>
      <c r="CQ496" s="1019" t="s">
        <v>275</v>
      </c>
      <c r="CR496" s="1020"/>
      <c r="CS496" s="1021"/>
      <c r="CT496" s="214"/>
      <c r="CU496" s="1051" t="s">
        <v>276</v>
      </c>
      <c r="CV496" s="1052"/>
      <c r="CW496" s="214"/>
      <c r="CX496" s="1058" t="s">
        <v>277</v>
      </c>
      <c r="CY496" s="1055" t="s">
        <v>278</v>
      </c>
    </row>
    <row r="497" spans="1:103" ht="15.75" customHeight="1" thickBot="1">
      <c r="A497" s="139"/>
      <c r="B497" s="1059"/>
      <c r="C497" s="1063"/>
      <c r="D497" s="1012"/>
      <c r="E497" s="1013"/>
      <c r="F497" s="1014"/>
      <c r="G497" s="1043"/>
      <c r="H497" s="1017"/>
      <c r="I497" s="1017"/>
      <c r="J497" s="1044"/>
      <c r="K497" s="1023"/>
      <c r="L497" s="1023"/>
      <c r="M497" s="1040"/>
      <c r="N497" s="1012"/>
      <c r="O497" s="1013"/>
      <c r="P497" s="1014"/>
      <c r="Q497" s="1017"/>
      <c r="R497" s="1017"/>
      <c r="S497" s="1018"/>
      <c r="T497" s="1022"/>
      <c r="U497" s="1023"/>
      <c r="V497" s="1024"/>
      <c r="W497" s="593">
        <f t="shared" si="2750"/>
        <v>0</v>
      </c>
      <c r="X497" s="593">
        <f t="shared" si="2751"/>
        <v>0</v>
      </c>
      <c r="Y497" s="593">
        <f t="shared" si="2752"/>
        <v>0</v>
      </c>
      <c r="Z497" s="1012"/>
      <c r="AA497" s="1013"/>
      <c r="AB497" s="1014"/>
      <c r="AC497" s="1017"/>
      <c r="AD497" s="1017"/>
      <c r="AE497" s="1018"/>
      <c r="AF497" s="1022"/>
      <c r="AG497" s="1023"/>
      <c r="AH497" s="1024"/>
      <c r="AI497" s="1012"/>
      <c r="AJ497" s="1013"/>
      <c r="AK497" s="1014"/>
      <c r="AL497" s="1017"/>
      <c r="AM497" s="1017"/>
      <c r="AN497" s="1018"/>
      <c r="AO497" s="1022"/>
      <c r="AP497" s="1023"/>
      <c r="AQ497" s="1024"/>
      <c r="AR497" s="1012"/>
      <c r="AS497" s="1013"/>
      <c r="AT497" s="1014"/>
      <c r="AU497" s="1017"/>
      <c r="AV497" s="1017"/>
      <c r="AW497" s="1018"/>
      <c r="AX497" s="1022"/>
      <c r="AY497" s="1023"/>
      <c r="AZ497" s="1024"/>
      <c r="BA497" s="1012"/>
      <c r="BB497" s="1013"/>
      <c r="BC497" s="1014"/>
      <c r="BD497" s="1017"/>
      <c r="BE497" s="1017"/>
      <c r="BF497" s="1018"/>
      <c r="BG497" s="1022"/>
      <c r="BH497" s="1023"/>
      <c r="BI497" s="1024"/>
      <c r="BJ497" s="1012"/>
      <c r="BK497" s="1013"/>
      <c r="BL497" s="1014"/>
      <c r="BM497" s="1017"/>
      <c r="BN497" s="1017"/>
      <c r="BO497" s="1018"/>
      <c r="BP497" s="1022"/>
      <c r="BQ497" s="1023"/>
      <c r="BR497" s="1024"/>
      <c r="BS497" s="1012"/>
      <c r="BT497" s="1013"/>
      <c r="BU497" s="1014"/>
      <c r="BV497" s="1017"/>
      <c r="BW497" s="1017"/>
      <c r="BX497" s="1018"/>
      <c r="BY497" s="1022"/>
      <c r="BZ497" s="1023"/>
      <c r="CA497" s="1024"/>
      <c r="CB497" s="1012"/>
      <c r="CC497" s="1013"/>
      <c r="CD497" s="1014"/>
      <c r="CE497" s="1017"/>
      <c r="CF497" s="1017"/>
      <c r="CG497" s="1018"/>
      <c r="CH497" s="1022"/>
      <c r="CI497" s="1023"/>
      <c r="CJ497" s="1024"/>
      <c r="CK497" s="1012"/>
      <c r="CL497" s="1013"/>
      <c r="CM497" s="1014"/>
      <c r="CN497" s="1017"/>
      <c r="CO497" s="1017"/>
      <c r="CP497" s="1018"/>
      <c r="CQ497" s="1022"/>
      <c r="CR497" s="1023"/>
      <c r="CS497" s="1024"/>
      <c r="CT497" s="139"/>
      <c r="CU497" s="215" t="s">
        <v>279</v>
      </c>
      <c r="CV497" s="216" t="s">
        <v>280</v>
      </c>
      <c r="CW497" s="139"/>
      <c r="CX497" s="1059"/>
      <c r="CY497" s="1056"/>
    </row>
    <row r="498" spans="1:103" ht="15.75" customHeight="1">
      <c r="A498" s="138"/>
      <c r="B498" s="149">
        <v>46</v>
      </c>
      <c r="C498" s="150" t="s">
        <v>326</v>
      </c>
      <c r="D498" s="151" t="s">
        <v>283</v>
      </c>
      <c r="E498" s="152" t="s">
        <v>284</v>
      </c>
      <c r="F498" s="153">
        <f>SUM(F499:F508)</f>
        <v>0</v>
      </c>
      <c r="G498" s="154" t="s">
        <v>285</v>
      </c>
      <c r="H498" s="152" t="s">
        <v>283</v>
      </c>
      <c r="I498" s="152" t="s">
        <v>284</v>
      </c>
      <c r="J498" s="153">
        <f>SUM(J499:J508)</f>
        <v>24415.600872000003</v>
      </c>
      <c r="K498" s="151" t="s">
        <v>283</v>
      </c>
      <c r="L498" s="787" t="s">
        <v>284</v>
      </c>
      <c r="M498" s="153">
        <f>SUM(M499:M508)</f>
        <v>24003.175181594597</v>
      </c>
      <c r="N498" s="151" t="s">
        <v>283</v>
      </c>
      <c r="O498" s="152" t="s">
        <v>284</v>
      </c>
      <c r="P498" s="153">
        <f>SUM(P499:P508)</f>
        <v>0</v>
      </c>
      <c r="Q498" s="787" t="s">
        <v>283</v>
      </c>
      <c r="R498" s="787" t="s">
        <v>284</v>
      </c>
      <c r="S498" s="153">
        <f>SUM(S499:S508)</f>
        <v>4069.2668120000003</v>
      </c>
      <c r="T498" s="204" t="s">
        <v>283</v>
      </c>
      <c r="U498" s="205" t="s">
        <v>284</v>
      </c>
      <c r="V498" s="153">
        <f>SUM(V499:V508)</f>
        <v>4000.529196932433</v>
      </c>
      <c r="W498" s="593">
        <f t="shared" si="2750"/>
        <v>0</v>
      </c>
      <c r="X498" s="593">
        <f t="shared" si="2751"/>
        <v>0</v>
      </c>
      <c r="Y498" s="593">
        <f t="shared" si="2752"/>
        <v>-68.737615067567276</v>
      </c>
      <c r="Z498" s="151" t="s">
        <v>283</v>
      </c>
      <c r="AA498" s="152" t="s">
        <v>284</v>
      </c>
      <c r="AB498" s="153">
        <f>SUM(AB499:AB508)</f>
        <v>0</v>
      </c>
      <c r="AC498" s="152" t="s">
        <v>283</v>
      </c>
      <c r="AD498" s="152" t="s">
        <v>284</v>
      </c>
      <c r="AE498" s="153">
        <f>SUM(AE499:AE508)</f>
        <v>4069.2668120000003</v>
      </c>
      <c r="AF498" s="204" t="s">
        <v>283</v>
      </c>
      <c r="AG498" s="205" t="s">
        <v>284</v>
      </c>
      <c r="AH498" s="153">
        <f>SUM(AH499:AH508)</f>
        <v>4000.529196932433</v>
      </c>
      <c r="AI498" s="151" t="s">
        <v>283</v>
      </c>
      <c r="AJ498" s="152" t="s">
        <v>284</v>
      </c>
      <c r="AK498" s="153">
        <f>SUM(AK499:AK508)</f>
        <v>0</v>
      </c>
      <c r="AL498" s="152" t="s">
        <v>283</v>
      </c>
      <c r="AM498" s="152" t="s">
        <v>284</v>
      </c>
      <c r="AN498" s="153">
        <f>SUM(AN499:AN508)</f>
        <v>4069.2668120000003</v>
      </c>
      <c r="AO498" s="204" t="s">
        <v>283</v>
      </c>
      <c r="AP498" s="205" t="s">
        <v>284</v>
      </c>
      <c r="AQ498" s="153">
        <f>SUM(AQ499:AQ508)</f>
        <v>4000.529196932433</v>
      </c>
      <c r="AR498" s="151" t="s">
        <v>283</v>
      </c>
      <c r="AS498" s="152" t="s">
        <v>284</v>
      </c>
      <c r="AT498" s="153">
        <f>SUM(AT499:AT508)</f>
        <v>0</v>
      </c>
      <c r="AU498" s="152" t="s">
        <v>283</v>
      </c>
      <c r="AV498" s="152" t="s">
        <v>284</v>
      </c>
      <c r="AW498" s="153">
        <f>SUM(AW499:AW508)</f>
        <v>4069.2668120000003</v>
      </c>
      <c r="AX498" s="204" t="s">
        <v>283</v>
      </c>
      <c r="AY498" s="205" t="s">
        <v>284</v>
      </c>
      <c r="AZ498" s="153">
        <f>SUM(AZ499:AZ508)</f>
        <v>4000.529196932433</v>
      </c>
      <c r="BA498" s="151" t="s">
        <v>283</v>
      </c>
      <c r="BB498" s="152" t="s">
        <v>284</v>
      </c>
      <c r="BC498" s="153">
        <f>SUM(BC499:BC508)</f>
        <v>0</v>
      </c>
      <c r="BD498" s="152" t="s">
        <v>283</v>
      </c>
      <c r="BE498" s="152" t="s">
        <v>284</v>
      </c>
      <c r="BF498" s="153">
        <f>SUM(BF499:BF508)</f>
        <v>4069.2668120000003</v>
      </c>
      <c r="BG498" s="204" t="s">
        <v>283</v>
      </c>
      <c r="BH498" s="205" t="s">
        <v>284</v>
      </c>
      <c r="BI498" s="153">
        <f>SUM(BI499:BI508)</f>
        <v>4000.529196932433</v>
      </c>
      <c r="BJ498" s="151" t="s">
        <v>283</v>
      </c>
      <c r="BK498" s="152" t="s">
        <v>284</v>
      </c>
      <c r="BL498" s="153">
        <f>SUM(BL499:BL508)</f>
        <v>0</v>
      </c>
      <c r="BM498" s="152" t="s">
        <v>283</v>
      </c>
      <c r="BN498" s="152" t="s">
        <v>284</v>
      </c>
      <c r="BO498" s="153">
        <f>SUM(BO499:BO508)</f>
        <v>4069.2668120000003</v>
      </c>
      <c r="BP498" s="204" t="s">
        <v>283</v>
      </c>
      <c r="BQ498" s="205" t="s">
        <v>284</v>
      </c>
      <c r="BR498" s="153">
        <f>SUM(BR499:BR508)</f>
        <v>4000.529196932433</v>
      </c>
      <c r="BS498" s="151" t="s">
        <v>283</v>
      </c>
      <c r="BT498" s="152" t="s">
        <v>284</v>
      </c>
      <c r="BU498" s="153">
        <f>SUM(BU499:BU508)</f>
        <v>0</v>
      </c>
      <c r="BV498" s="152" t="s">
        <v>283</v>
      </c>
      <c r="BW498" s="152" t="s">
        <v>284</v>
      </c>
      <c r="BX498" s="153">
        <f>SUM(BX499:BX508)</f>
        <v>0</v>
      </c>
      <c r="BY498" s="204" t="s">
        <v>283</v>
      </c>
      <c r="BZ498" s="205" t="s">
        <v>284</v>
      </c>
      <c r="CA498" s="153">
        <f>SUM(CA499:CA508)</f>
        <v>0</v>
      </c>
      <c r="CB498" s="151" t="s">
        <v>283</v>
      </c>
      <c r="CC498" s="152" t="s">
        <v>284</v>
      </c>
      <c r="CD498" s="153">
        <f>SUM(CD499:CD508)</f>
        <v>0</v>
      </c>
      <c r="CE498" s="152" t="s">
        <v>283</v>
      </c>
      <c r="CF498" s="152" t="s">
        <v>284</v>
      </c>
      <c r="CG498" s="153">
        <f>SUM(CG499:CG508)</f>
        <v>0</v>
      </c>
      <c r="CH498" s="204" t="s">
        <v>283</v>
      </c>
      <c r="CI498" s="205" t="s">
        <v>284</v>
      </c>
      <c r="CJ498" s="153">
        <f>SUM(CJ499:CJ508)</f>
        <v>0</v>
      </c>
      <c r="CK498" s="151" t="s">
        <v>283</v>
      </c>
      <c r="CL498" s="152" t="s">
        <v>284</v>
      </c>
      <c r="CM498" s="153">
        <f>SUM(CM499:CM508)</f>
        <v>0</v>
      </c>
      <c r="CN498" s="152" t="s">
        <v>283</v>
      </c>
      <c r="CO498" s="152" t="s">
        <v>284</v>
      </c>
      <c r="CP498" s="153">
        <f>SUM(CP499:CP508)</f>
        <v>0</v>
      </c>
      <c r="CQ498" s="204" t="s">
        <v>283</v>
      </c>
      <c r="CR498" s="205" t="s">
        <v>284</v>
      </c>
      <c r="CS498" s="153">
        <f>SUM(CS499:CS508)</f>
        <v>0</v>
      </c>
      <c r="CT498" s="196"/>
      <c r="CU498" s="221"/>
      <c r="CV498" s="243"/>
      <c r="CW498" s="196"/>
      <c r="CX498" s="244"/>
      <c r="CY498" s="245"/>
    </row>
    <row r="499" spans="1:103" ht="15.75" hidden="1" customHeight="1">
      <c r="A499" s="185"/>
      <c r="B499" s="156"/>
      <c r="C499" s="185"/>
      <c r="D499" s="158">
        <f t="shared" ref="D499:D508" si="2894">N499+Z499+AI499+AR499+BS499</f>
        <v>0</v>
      </c>
      <c r="E499" s="159">
        <f>IFERROR(F499/D499,)</f>
        <v>0</v>
      </c>
      <c r="F499" s="160">
        <f>P499+AB499+AK499+AT499+BU499</f>
        <v>0</v>
      </c>
      <c r="G499" s="179"/>
      <c r="H499" s="159">
        <f>Q499+AC499+AL499+AU499+BV499</f>
        <v>0</v>
      </c>
      <c r="I499" s="159">
        <f>IFERROR(J499/H499,)</f>
        <v>0</v>
      </c>
      <c r="J499" s="160">
        <f t="shared" ref="J499:J508" si="2895">S499+AE499+AN499+AW499+BX499</f>
        <v>0</v>
      </c>
      <c r="K499" s="159">
        <f t="shared" ref="K499:K508" si="2896">T499+AF499+AO499+AX499+BY499</f>
        <v>0</v>
      </c>
      <c r="L499" s="291">
        <f>IFERROR(M499/K499,)</f>
        <v>0</v>
      </c>
      <c r="M499" s="160">
        <f t="shared" ref="M499:M508" si="2897">V499+AH499+AQ499+AZ499+CA499</f>
        <v>0</v>
      </c>
      <c r="N499" s="159">
        <v>0</v>
      </c>
      <c r="O499" s="159">
        <v>0</v>
      </c>
      <c r="P499" s="160">
        <f t="shared" ref="P499:P508" si="2898">N499*O499</f>
        <v>0</v>
      </c>
      <c r="Q499" s="291">
        <v>0</v>
      </c>
      <c r="R499" s="291">
        <v>0</v>
      </c>
      <c r="S499" s="160">
        <f t="shared" ref="S499:S508" si="2899">Q499*R499</f>
        <v>0</v>
      </c>
      <c r="T499" s="159">
        <f>Q499</f>
        <v>0</v>
      </c>
      <c r="U499" s="159">
        <f t="shared" ref="U499:U508" si="2900">R499</f>
        <v>0</v>
      </c>
      <c r="V499" s="160">
        <f t="shared" ref="V499:V508" si="2901">T499*U499</f>
        <v>0</v>
      </c>
      <c r="W499" s="593">
        <f t="shared" si="2750"/>
        <v>0</v>
      </c>
      <c r="X499" s="593">
        <f t="shared" si="2751"/>
        <v>0</v>
      </c>
      <c r="Y499" s="593">
        <f t="shared" si="2752"/>
        <v>0</v>
      </c>
      <c r="Z499" s="159">
        <v>0</v>
      </c>
      <c r="AA499" s="159">
        <v>0</v>
      </c>
      <c r="AB499" s="160">
        <f t="shared" ref="AB499:AB508" si="2902">Z499*AA499</f>
        <v>0</v>
      </c>
      <c r="AC499" s="159">
        <v>0</v>
      </c>
      <c r="AD499" s="159">
        <v>0</v>
      </c>
      <c r="AE499" s="160">
        <f t="shared" ref="AE499:AE508" si="2903">AC499*AD499</f>
        <v>0</v>
      </c>
      <c r="AF499" s="159">
        <f>AC499</f>
        <v>0</v>
      </c>
      <c r="AG499" s="159">
        <f t="shared" ref="AG499:AG508" si="2904">U499</f>
        <v>0</v>
      </c>
      <c r="AH499" s="160">
        <f t="shared" ref="AH499:AH508" si="2905">AF499*AG499</f>
        <v>0</v>
      </c>
      <c r="AI499" s="159">
        <v>0</v>
      </c>
      <c r="AJ499" s="159">
        <v>0</v>
      </c>
      <c r="AK499" s="160">
        <f t="shared" ref="AK499:AK508" si="2906">AI499*AJ499</f>
        <v>0</v>
      </c>
      <c r="AL499" s="159">
        <v>0</v>
      </c>
      <c r="AM499" s="159">
        <v>0</v>
      </c>
      <c r="AN499" s="160">
        <f t="shared" ref="AN499:AN508" si="2907">AL499*AM499</f>
        <v>0</v>
      </c>
      <c r="AO499" s="159">
        <f>AL499</f>
        <v>0</v>
      </c>
      <c r="AP499" s="159">
        <f t="shared" ref="AP499:AP508" si="2908">AG499</f>
        <v>0</v>
      </c>
      <c r="AQ499" s="160">
        <f t="shared" ref="AQ499:AQ508" si="2909">AO499*AP499</f>
        <v>0</v>
      </c>
      <c r="AR499" s="159">
        <v>0</v>
      </c>
      <c r="AS499" s="159">
        <v>0</v>
      </c>
      <c r="AT499" s="160">
        <f t="shared" ref="AT499:AT508" si="2910">AR499*AS499</f>
        <v>0</v>
      </c>
      <c r="AU499" s="159">
        <v>0</v>
      </c>
      <c r="AV499" s="159">
        <v>0</v>
      </c>
      <c r="AW499" s="160">
        <f t="shared" ref="AW499:AW508" si="2911">AU499*AV499</f>
        <v>0</v>
      </c>
      <c r="AX499" s="159">
        <f>AU499</f>
        <v>0</v>
      </c>
      <c r="AY499" s="159">
        <f>AP499</f>
        <v>0</v>
      </c>
      <c r="AZ499" s="160">
        <f t="shared" ref="AZ499:AZ508" si="2912">AX499*AY499</f>
        <v>0</v>
      </c>
      <c r="BA499" s="159">
        <v>0</v>
      </c>
      <c r="BB499" s="159">
        <v>0</v>
      </c>
      <c r="BC499" s="160">
        <f t="shared" ref="BC499:BC508" si="2913">BA499*BB499</f>
        <v>0</v>
      </c>
      <c r="BD499" s="159">
        <v>0</v>
      </c>
      <c r="BE499" s="159">
        <v>0</v>
      </c>
      <c r="BF499" s="160">
        <f t="shared" ref="BF499:BF508" si="2914">BD499*BE499</f>
        <v>0</v>
      </c>
      <c r="BG499" s="159">
        <f>BD499</f>
        <v>0</v>
      </c>
      <c r="BH499" s="159">
        <f t="shared" ref="BH499:BH508" si="2915">BE499</f>
        <v>0</v>
      </c>
      <c r="BI499" s="160">
        <f t="shared" ref="BI499:BI508" si="2916">BG499*BH499</f>
        <v>0</v>
      </c>
      <c r="BJ499" s="159">
        <v>0</v>
      </c>
      <c r="BK499" s="159">
        <v>0</v>
      </c>
      <c r="BL499" s="160">
        <f t="shared" ref="BL499:BL508" si="2917">BJ499*BK499</f>
        <v>0</v>
      </c>
      <c r="BM499" s="159">
        <v>0</v>
      </c>
      <c r="BN499" s="159">
        <v>0</v>
      </c>
      <c r="BO499" s="160">
        <f t="shared" ref="BO499:BO508" si="2918">BM499*BN499</f>
        <v>0</v>
      </c>
      <c r="BP499" s="159">
        <f>BM499</f>
        <v>0</v>
      </c>
      <c r="BQ499" s="159">
        <f t="shared" ref="BQ499:BQ508" si="2919">BH499</f>
        <v>0</v>
      </c>
      <c r="BR499" s="160">
        <f t="shared" ref="BR499:BR508" si="2920">BP499*BQ499</f>
        <v>0</v>
      </c>
      <c r="BS499" s="159">
        <v>0</v>
      </c>
      <c r="BT499" s="159">
        <v>0</v>
      </c>
      <c r="BU499" s="160">
        <f t="shared" ref="BU499:BU508" si="2921">BS499*BT499</f>
        <v>0</v>
      </c>
      <c r="BV499" s="159">
        <v>0</v>
      </c>
      <c r="BW499" s="159">
        <v>0</v>
      </c>
      <c r="BX499" s="160">
        <f t="shared" ref="BX499:BX508" si="2922">BV499*BW499</f>
        <v>0</v>
      </c>
      <c r="BY499" s="159">
        <f>BV499</f>
        <v>0</v>
      </c>
      <c r="BZ499" s="159">
        <f t="shared" ref="BZ499:BZ508" si="2923">BW499</f>
        <v>0</v>
      </c>
      <c r="CA499" s="160">
        <f t="shared" ref="CA499:CA508" si="2924">BY499*BZ499</f>
        <v>0</v>
      </c>
      <c r="CB499" s="159">
        <v>0</v>
      </c>
      <c r="CC499" s="159">
        <v>0</v>
      </c>
      <c r="CD499" s="160">
        <f t="shared" ref="CD499:CD508" si="2925">CB499*CC499</f>
        <v>0</v>
      </c>
      <c r="CE499" s="159">
        <v>0</v>
      </c>
      <c r="CF499" s="159">
        <v>0</v>
      </c>
      <c r="CG499" s="160">
        <f t="shared" ref="CG499:CG508" si="2926">CE499*CF499</f>
        <v>0</v>
      </c>
      <c r="CH499" s="159">
        <f>CE499</f>
        <v>0</v>
      </c>
      <c r="CI499" s="159">
        <f t="shared" ref="CI499:CI508" si="2927">CF499</f>
        <v>0</v>
      </c>
      <c r="CJ499" s="160">
        <f t="shared" ref="CJ499:CJ508" si="2928">CH499*CI499</f>
        <v>0</v>
      </c>
      <c r="CK499" s="159">
        <v>0</v>
      </c>
      <c r="CL499" s="159">
        <v>0</v>
      </c>
      <c r="CM499" s="160">
        <f t="shared" ref="CM499:CM508" si="2929">CK499*CL499</f>
        <v>0</v>
      </c>
      <c r="CN499" s="159">
        <v>0</v>
      </c>
      <c r="CO499" s="159">
        <v>0</v>
      </c>
      <c r="CP499" s="160">
        <f t="shared" ref="CP499:CP508" si="2930">CN499*CO499</f>
        <v>0</v>
      </c>
      <c r="CQ499" s="159">
        <f>CN499</f>
        <v>0</v>
      </c>
      <c r="CR499" s="159">
        <f t="shared" ref="CR499:CR508" si="2931">CO499</f>
        <v>0</v>
      </c>
      <c r="CS499" s="160">
        <f t="shared" ref="CS499:CS508" si="2932">CQ499*CR499</f>
        <v>0</v>
      </c>
      <c r="CT499" s="225"/>
      <c r="CU499" s="226">
        <f>K499-H499</f>
        <v>0</v>
      </c>
      <c r="CV499" s="227">
        <f t="shared" ref="CV499:CV508" si="2933">L499-I499</f>
        <v>0</v>
      </c>
      <c r="CW499" s="225"/>
      <c r="CX499" s="228"/>
      <c r="CY499" s="229"/>
    </row>
    <row r="500" spans="1:103" ht="15.75" customHeight="1">
      <c r="A500" s="185"/>
      <c r="B500" s="156"/>
      <c r="C500" s="185" t="s">
        <v>550</v>
      </c>
      <c r="D500" s="158">
        <f t="shared" si="2894"/>
        <v>0</v>
      </c>
      <c r="E500" s="159">
        <f t="shared" ref="E500:E508" si="2934">IFERROR(F500/D500,)</f>
        <v>0</v>
      </c>
      <c r="F500" s="160">
        <f t="shared" ref="F500:F508" si="2935">P500+AB500+AK500+AT500+BU500</f>
        <v>0</v>
      </c>
      <c r="G500" s="161"/>
      <c r="H500" s="159">
        <f>Q500+AC500+AL500+AU500+BD500+BM500</f>
        <v>55238.916000000012</v>
      </c>
      <c r="I500" s="692">
        <f t="shared" ref="I500:I508" si="2936">IFERROR(J500/H500,)</f>
        <v>0.44199999999999995</v>
      </c>
      <c r="J500" s="160">
        <f t="shared" ref="J500" si="2937">S500+AE500+AN500+AW500+BF500+BO500</f>
        <v>24415.600872000003</v>
      </c>
      <c r="K500" s="158">
        <f t="shared" ref="K500" si="2938">T500+AF500+AO500+AX500+BG500+BP500+BY500+CH500+CQ500</f>
        <v>55238.916000000012</v>
      </c>
      <c r="L500" s="822">
        <f t="shared" ref="L500:L508" si="2939">IFERROR(M500/K500,)</f>
        <v>0.43453378378378371</v>
      </c>
      <c r="M500" s="160">
        <f t="shared" ref="M500" si="2940">V500+AH500+AQ500+AZ500+BI500+BR500+CA500+CJ500+CS500</f>
        <v>24003.175181594597</v>
      </c>
      <c r="N500" s="159"/>
      <c r="O500" s="159"/>
      <c r="P500" s="160">
        <f t="shared" si="2898"/>
        <v>0</v>
      </c>
      <c r="Q500" s="291">
        <v>9206.4860000000008</v>
      </c>
      <c r="R500" s="291">
        <v>0.442</v>
      </c>
      <c r="S500" s="160">
        <f t="shared" si="2899"/>
        <v>4069.2668120000003</v>
      </c>
      <c r="T500" s="159">
        <f>Q500</f>
        <v>9206.4860000000008</v>
      </c>
      <c r="U500" s="610">
        <f t="shared" ref="U500" si="2941">(R500*14550)/14800</f>
        <v>0.43453378378378382</v>
      </c>
      <c r="V500" s="160">
        <f t="shared" si="2901"/>
        <v>4000.529196932433</v>
      </c>
      <c r="W500" s="593">
        <f t="shared" si="2750"/>
        <v>0</v>
      </c>
      <c r="X500" s="593">
        <f t="shared" si="2751"/>
        <v>-7.4662162162161816E-3</v>
      </c>
      <c r="Y500" s="593">
        <f t="shared" si="2752"/>
        <v>-68.737615067567276</v>
      </c>
      <c r="Z500" s="159">
        <v>0</v>
      </c>
      <c r="AA500" s="159">
        <v>0</v>
      </c>
      <c r="AB500" s="160">
        <f t="shared" si="2902"/>
        <v>0</v>
      </c>
      <c r="AC500" s="159">
        <f>Q500</f>
        <v>9206.4860000000008</v>
      </c>
      <c r="AD500" s="692">
        <f>R500</f>
        <v>0.442</v>
      </c>
      <c r="AE500" s="160">
        <f t="shared" si="2903"/>
        <v>4069.2668120000003</v>
      </c>
      <c r="AF500" s="159">
        <f t="shared" ref="AF500" si="2942">AC500</f>
        <v>9206.4860000000008</v>
      </c>
      <c r="AG500" s="159">
        <f t="shared" si="2904"/>
        <v>0.43453378378378382</v>
      </c>
      <c r="AH500" s="160">
        <f t="shared" si="2905"/>
        <v>4000.529196932433</v>
      </c>
      <c r="AI500" s="159">
        <v>0</v>
      </c>
      <c r="AJ500" s="159">
        <v>0</v>
      </c>
      <c r="AK500" s="160">
        <f t="shared" si="2906"/>
        <v>0</v>
      </c>
      <c r="AL500" s="159">
        <f>Q500</f>
        <v>9206.4860000000008</v>
      </c>
      <c r="AM500" s="692">
        <f>R500</f>
        <v>0.442</v>
      </c>
      <c r="AN500" s="160">
        <f t="shared" si="2907"/>
        <v>4069.2668120000003</v>
      </c>
      <c r="AO500" s="159">
        <f t="shared" ref="AO500" si="2943">AL500</f>
        <v>9206.4860000000008</v>
      </c>
      <c r="AP500" s="159">
        <f t="shared" si="2908"/>
        <v>0.43453378378378382</v>
      </c>
      <c r="AQ500" s="160">
        <f t="shared" si="2909"/>
        <v>4000.529196932433</v>
      </c>
      <c r="AR500" s="159">
        <v>0</v>
      </c>
      <c r="AS500" s="159">
        <v>0</v>
      </c>
      <c r="AT500" s="160">
        <f t="shared" si="2910"/>
        <v>0</v>
      </c>
      <c r="AU500" s="159">
        <f>AL500</f>
        <v>9206.4860000000008</v>
      </c>
      <c r="AV500" s="159">
        <f>AM500</f>
        <v>0.442</v>
      </c>
      <c r="AW500" s="160">
        <f t="shared" si="2911"/>
        <v>4069.2668120000003</v>
      </c>
      <c r="AX500" s="159">
        <f t="shared" ref="AX500" si="2944">AO500</f>
        <v>9206.4860000000008</v>
      </c>
      <c r="AY500" s="610">
        <f t="shared" ref="AY500" si="2945">AP500</f>
        <v>0.43453378378378382</v>
      </c>
      <c r="AZ500" s="160">
        <f t="shared" si="2912"/>
        <v>4000.529196932433</v>
      </c>
      <c r="BA500" s="159">
        <v>0</v>
      </c>
      <c r="BB500" s="159">
        <v>0</v>
      </c>
      <c r="BC500" s="160">
        <f t="shared" si="2913"/>
        <v>0</v>
      </c>
      <c r="BD500" s="692">
        <v>9206.4860000000008</v>
      </c>
      <c r="BE500" s="692">
        <v>0.442</v>
      </c>
      <c r="BF500" s="160">
        <f t="shared" si="2914"/>
        <v>4069.2668120000003</v>
      </c>
      <c r="BG500" s="159">
        <f>BD500</f>
        <v>9206.4860000000008</v>
      </c>
      <c r="BH500" s="610">
        <f>AY500</f>
        <v>0.43453378378378382</v>
      </c>
      <c r="BI500" s="160">
        <f t="shared" si="2916"/>
        <v>4000.529196932433</v>
      </c>
      <c r="BJ500" s="159">
        <v>0</v>
      </c>
      <c r="BK500" s="159">
        <v>0</v>
      </c>
      <c r="BL500" s="160">
        <f t="shared" si="2917"/>
        <v>0</v>
      </c>
      <c r="BM500" s="692">
        <v>9206.4860000000008</v>
      </c>
      <c r="BN500" s="692">
        <v>0.442</v>
      </c>
      <c r="BO500" s="160">
        <f t="shared" si="2918"/>
        <v>4069.2668120000003</v>
      </c>
      <c r="BP500" s="159">
        <f>BG500</f>
        <v>9206.4860000000008</v>
      </c>
      <c r="BQ500" s="610">
        <f t="shared" si="2919"/>
        <v>0.43453378378378382</v>
      </c>
      <c r="BR500" s="160">
        <f t="shared" si="2920"/>
        <v>4000.529196932433</v>
      </c>
      <c r="BS500" s="159">
        <v>0</v>
      </c>
      <c r="BT500" s="159">
        <v>0</v>
      </c>
      <c r="BU500" s="160">
        <f t="shared" si="2921"/>
        <v>0</v>
      </c>
      <c r="BV500" s="159">
        <v>0</v>
      </c>
      <c r="BW500" s="159">
        <v>0</v>
      </c>
      <c r="BX500" s="160">
        <f t="shared" si="2922"/>
        <v>0</v>
      </c>
      <c r="BY500" s="159">
        <f t="shared" ref="BY500:BY508" si="2946">BV500</f>
        <v>0</v>
      </c>
      <c r="BZ500" s="159">
        <f t="shared" si="2923"/>
        <v>0</v>
      </c>
      <c r="CA500" s="160">
        <f t="shared" si="2924"/>
        <v>0</v>
      </c>
      <c r="CB500" s="159">
        <v>0</v>
      </c>
      <c r="CC500" s="159">
        <v>0</v>
      </c>
      <c r="CD500" s="160">
        <f t="shared" si="2925"/>
        <v>0</v>
      </c>
      <c r="CE500" s="159">
        <f>BV500</f>
        <v>0</v>
      </c>
      <c r="CF500" s="159">
        <f>BW500</f>
        <v>0</v>
      </c>
      <c r="CG500" s="160">
        <f t="shared" si="2926"/>
        <v>0</v>
      </c>
      <c r="CH500" s="159">
        <f t="shared" ref="CH500:CH508" si="2947">CE500</f>
        <v>0</v>
      </c>
      <c r="CI500" s="159">
        <f t="shared" si="2927"/>
        <v>0</v>
      </c>
      <c r="CJ500" s="160">
        <f t="shared" si="2928"/>
        <v>0</v>
      </c>
      <c r="CK500" s="159">
        <v>0</v>
      </c>
      <c r="CL500" s="159">
        <v>0</v>
      </c>
      <c r="CM500" s="160">
        <f t="shared" si="2929"/>
        <v>0</v>
      </c>
      <c r="CN500" s="159">
        <f>BV500</f>
        <v>0</v>
      </c>
      <c r="CO500" s="159">
        <f>BW500</f>
        <v>0</v>
      </c>
      <c r="CP500" s="160">
        <f t="shared" si="2930"/>
        <v>0</v>
      </c>
      <c r="CQ500" s="159">
        <f t="shared" ref="CQ500:CQ508" si="2948">CN500</f>
        <v>0</v>
      </c>
      <c r="CR500" s="159">
        <f t="shared" si="2931"/>
        <v>0</v>
      </c>
      <c r="CS500" s="160">
        <f t="shared" si="2932"/>
        <v>0</v>
      </c>
      <c r="CT500" s="225"/>
      <c r="CU500" s="226">
        <f t="shared" ref="CU500:CU508" si="2949">K500-H500</f>
        <v>0</v>
      </c>
      <c r="CV500" s="227">
        <f t="shared" si="2933"/>
        <v>-7.4662162162162371E-3</v>
      </c>
      <c r="CW500" s="225"/>
      <c r="CX500" s="228"/>
      <c r="CY500" s="229"/>
    </row>
    <row r="501" spans="1:103" ht="15.75" hidden="1" customHeight="1">
      <c r="A501" s="185"/>
      <c r="B501" s="156"/>
      <c r="C501" s="185"/>
      <c r="D501" s="158">
        <f t="shared" si="2894"/>
        <v>0</v>
      </c>
      <c r="E501" s="159">
        <f t="shared" si="2934"/>
        <v>0</v>
      </c>
      <c r="F501" s="160">
        <f t="shared" si="2935"/>
        <v>0</v>
      </c>
      <c r="G501" s="161"/>
      <c r="H501" s="159">
        <f t="shared" ref="H501:H508" si="2950">Q501+AC501+AL501+AU501+BV501</f>
        <v>0</v>
      </c>
      <c r="I501" s="159">
        <f t="shared" si="2936"/>
        <v>0</v>
      </c>
      <c r="J501" s="160">
        <f t="shared" si="2895"/>
        <v>0</v>
      </c>
      <c r="K501" s="159">
        <f t="shared" si="2896"/>
        <v>0</v>
      </c>
      <c r="L501" s="291">
        <f t="shared" si="2939"/>
        <v>0</v>
      </c>
      <c r="M501" s="160">
        <f t="shared" si="2897"/>
        <v>0</v>
      </c>
      <c r="N501" s="159">
        <v>0</v>
      </c>
      <c r="O501" s="159">
        <v>0</v>
      </c>
      <c r="P501" s="160">
        <f t="shared" si="2898"/>
        <v>0</v>
      </c>
      <c r="Q501" s="291">
        <v>0</v>
      </c>
      <c r="R501" s="291">
        <v>0</v>
      </c>
      <c r="S501" s="160">
        <f t="shared" si="2899"/>
        <v>0</v>
      </c>
      <c r="T501" s="159">
        <f t="shared" ref="T501:T508" si="2951">Q501</f>
        <v>0</v>
      </c>
      <c r="U501" s="159">
        <f t="shared" si="2900"/>
        <v>0</v>
      </c>
      <c r="V501" s="160">
        <f t="shared" si="2901"/>
        <v>0</v>
      </c>
      <c r="W501" s="593">
        <f t="shared" si="2750"/>
        <v>0</v>
      </c>
      <c r="X501" s="593">
        <f t="shared" si="2751"/>
        <v>0</v>
      </c>
      <c r="Y501" s="593">
        <f t="shared" si="2752"/>
        <v>0</v>
      </c>
      <c r="Z501" s="159">
        <v>0</v>
      </c>
      <c r="AA501" s="159">
        <v>0</v>
      </c>
      <c r="AB501" s="160">
        <f t="shared" si="2902"/>
        <v>0</v>
      </c>
      <c r="AC501" s="159">
        <v>0</v>
      </c>
      <c r="AD501" s="159">
        <v>0</v>
      </c>
      <c r="AE501" s="160">
        <f t="shared" si="2903"/>
        <v>0</v>
      </c>
      <c r="AF501" s="159">
        <f t="shared" ref="AF501:AF508" si="2952">AC501</f>
        <v>0</v>
      </c>
      <c r="AG501" s="159">
        <f t="shared" si="2904"/>
        <v>0</v>
      </c>
      <c r="AH501" s="160">
        <f t="shared" si="2905"/>
        <v>0</v>
      </c>
      <c r="AI501" s="159">
        <v>0</v>
      </c>
      <c r="AJ501" s="159">
        <v>0</v>
      </c>
      <c r="AK501" s="160">
        <f t="shared" si="2906"/>
        <v>0</v>
      </c>
      <c r="AL501" s="159">
        <v>0</v>
      </c>
      <c r="AM501" s="159">
        <v>0</v>
      </c>
      <c r="AN501" s="160">
        <f t="shared" si="2907"/>
        <v>0</v>
      </c>
      <c r="AO501" s="159">
        <f t="shared" ref="AO501:AO508" si="2953">AL501</f>
        <v>0</v>
      </c>
      <c r="AP501" s="159">
        <f t="shared" si="2908"/>
        <v>0</v>
      </c>
      <c r="AQ501" s="160">
        <f t="shared" si="2909"/>
        <v>0</v>
      </c>
      <c r="AR501" s="159">
        <v>0</v>
      </c>
      <c r="AS501" s="159">
        <v>0</v>
      </c>
      <c r="AT501" s="160">
        <f t="shared" si="2910"/>
        <v>0</v>
      </c>
      <c r="AU501" s="159">
        <v>0</v>
      </c>
      <c r="AV501" s="159">
        <v>0</v>
      </c>
      <c r="AW501" s="160">
        <f t="shared" si="2911"/>
        <v>0</v>
      </c>
      <c r="AX501" s="159">
        <f t="shared" ref="AX501:AX508" si="2954">AU501</f>
        <v>0</v>
      </c>
      <c r="AY501" s="159">
        <f t="shared" ref="AY501:AY508" si="2955">AP501</f>
        <v>0</v>
      </c>
      <c r="AZ501" s="160">
        <f t="shared" si="2912"/>
        <v>0</v>
      </c>
      <c r="BA501" s="159">
        <v>0</v>
      </c>
      <c r="BB501" s="159">
        <v>0</v>
      </c>
      <c r="BC501" s="160">
        <f t="shared" si="2913"/>
        <v>0</v>
      </c>
      <c r="BD501" s="159">
        <v>0</v>
      </c>
      <c r="BE501" s="159">
        <v>0</v>
      </c>
      <c r="BF501" s="160">
        <f t="shared" si="2914"/>
        <v>0</v>
      </c>
      <c r="BG501" s="159">
        <f t="shared" ref="BG501:BG508" si="2956">BD501</f>
        <v>0</v>
      </c>
      <c r="BH501" s="159">
        <f t="shared" si="2915"/>
        <v>0</v>
      </c>
      <c r="BI501" s="160">
        <f t="shared" si="2916"/>
        <v>0</v>
      </c>
      <c r="BJ501" s="159">
        <v>0</v>
      </c>
      <c r="BK501" s="159">
        <v>0</v>
      </c>
      <c r="BL501" s="160">
        <f t="shared" si="2917"/>
        <v>0</v>
      </c>
      <c r="BM501" s="159">
        <v>0</v>
      </c>
      <c r="BN501" s="159">
        <v>0</v>
      </c>
      <c r="BO501" s="160">
        <f t="shared" si="2918"/>
        <v>0</v>
      </c>
      <c r="BP501" s="159">
        <f t="shared" ref="BP501:BP508" si="2957">BM501</f>
        <v>0</v>
      </c>
      <c r="BQ501" s="159">
        <f t="shared" si="2919"/>
        <v>0</v>
      </c>
      <c r="BR501" s="160">
        <f t="shared" si="2920"/>
        <v>0</v>
      </c>
      <c r="BS501" s="159">
        <v>0</v>
      </c>
      <c r="BT501" s="159">
        <v>0</v>
      </c>
      <c r="BU501" s="160">
        <f t="shared" si="2921"/>
        <v>0</v>
      </c>
      <c r="BV501" s="159">
        <v>0</v>
      </c>
      <c r="BW501" s="159">
        <v>0</v>
      </c>
      <c r="BX501" s="160">
        <f t="shared" si="2922"/>
        <v>0</v>
      </c>
      <c r="BY501" s="159">
        <f t="shared" si="2946"/>
        <v>0</v>
      </c>
      <c r="BZ501" s="159">
        <f t="shared" si="2923"/>
        <v>0</v>
      </c>
      <c r="CA501" s="160">
        <f t="shared" si="2924"/>
        <v>0</v>
      </c>
      <c r="CB501" s="159">
        <v>0</v>
      </c>
      <c r="CC501" s="159">
        <v>0</v>
      </c>
      <c r="CD501" s="160">
        <f t="shared" si="2925"/>
        <v>0</v>
      </c>
      <c r="CE501" s="159">
        <v>0</v>
      </c>
      <c r="CF501" s="159">
        <v>0</v>
      </c>
      <c r="CG501" s="160">
        <f t="shared" si="2926"/>
        <v>0</v>
      </c>
      <c r="CH501" s="159">
        <f t="shared" si="2947"/>
        <v>0</v>
      </c>
      <c r="CI501" s="159">
        <f t="shared" si="2927"/>
        <v>0</v>
      </c>
      <c r="CJ501" s="160">
        <f t="shared" si="2928"/>
        <v>0</v>
      </c>
      <c r="CK501" s="159">
        <v>0</v>
      </c>
      <c r="CL501" s="159">
        <v>0</v>
      </c>
      <c r="CM501" s="160">
        <f t="shared" si="2929"/>
        <v>0</v>
      </c>
      <c r="CN501" s="159">
        <v>0</v>
      </c>
      <c r="CO501" s="159">
        <v>0</v>
      </c>
      <c r="CP501" s="160">
        <f t="shared" si="2930"/>
        <v>0</v>
      </c>
      <c r="CQ501" s="159">
        <f t="shared" si="2948"/>
        <v>0</v>
      </c>
      <c r="CR501" s="159">
        <f t="shared" si="2931"/>
        <v>0</v>
      </c>
      <c r="CS501" s="160">
        <f t="shared" si="2932"/>
        <v>0</v>
      </c>
      <c r="CT501" s="225"/>
      <c r="CU501" s="226">
        <f t="shared" si="2949"/>
        <v>0</v>
      </c>
      <c r="CV501" s="227">
        <f t="shared" si="2933"/>
        <v>0</v>
      </c>
      <c r="CW501" s="225"/>
      <c r="CX501" s="228"/>
      <c r="CY501" s="229"/>
    </row>
    <row r="502" spans="1:103" ht="15.75" hidden="1" customHeight="1">
      <c r="A502" s="185"/>
      <c r="B502" s="156"/>
      <c r="C502" s="185"/>
      <c r="D502" s="158">
        <f t="shared" si="2894"/>
        <v>0</v>
      </c>
      <c r="E502" s="159">
        <f t="shared" si="2934"/>
        <v>0</v>
      </c>
      <c r="F502" s="160">
        <f t="shared" si="2935"/>
        <v>0</v>
      </c>
      <c r="G502" s="161"/>
      <c r="H502" s="159">
        <f t="shared" si="2950"/>
        <v>0</v>
      </c>
      <c r="I502" s="159">
        <f t="shared" si="2936"/>
        <v>0</v>
      </c>
      <c r="J502" s="160">
        <f t="shared" si="2895"/>
        <v>0</v>
      </c>
      <c r="K502" s="159">
        <f t="shared" si="2896"/>
        <v>0</v>
      </c>
      <c r="L502" s="291">
        <f t="shared" si="2939"/>
        <v>0</v>
      </c>
      <c r="M502" s="160">
        <f t="shared" si="2897"/>
        <v>0</v>
      </c>
      <c r="N502" s="159">
        <v>0</v>
      </c>
      <c r="O502" s="159">
        <v>0</v>
      </c>
      <c r="P502" s="160">
        <f t="shared" si="2898"/>
        <v>0</v>
      </c>
      <c r="Q502" s="291">
        <v>0</v>
      </c>
      <c r="R502" s="291">
        <v>0</v>
      </c>
      <c r="S502" s="160">
        <f t="shared" si="2899"/>
        <v>0</v>
      </c>
      <c r="T502" s="159">
        <f t="shared" si="2951"/>
        <v>0</v>
      </c>
      <c r="U502" s="159">
        <f t="shared" si="2900"/>
        <v>0</v>
      </c>
      <c r="V502" s="160">
        <f t="shared" si="2901"/>
        <v>0</v>
      </c>
      <c r="W502" s="593">
        <f t="shared" si="2750"/>
        <v>0</v>
      </c>
      <c r="X502" s="593">
        <f t="shared" si="2751"/>
        <v>0</v>
      </c>
      <c r="Y502" s="593">
        <f t="shared" si="2752"/>
        <v>0</v>
      </c>
      <c r="Z502" s="159">
        <v>0</v>
      </c>
      <c r="AA502" s="159">
        <v>0</v>
      </c>
      <c r="AB502" s="160">
        <f t="shared" si="2902"/>
        <v>0</v>
      </c>
      <c r="AC502" s="159">
        <v>0</v>
      </c>
      <c r="AD502" s="159">
        <v>0</v>
      </c>
      <c r="AE502" s="160">
        <f t="shared" si="2903"/>
        <v>0</v>
      </c>
      <c r="AF502" s="159">
        <f t="shared" si="2952"/>
        <v>0</v>
      </c>
      <c r="AG502" s="159">
        <f t="shared" si="2904"/>
        <v>0</v>
      </c>
      <c r="AH502" s="160">
        <f t="shared" si="2905"/>
        <v>0</v>
      </c>
      <c r="AI502" s="159">
        <v>0</v>
      </c>
      <c r="AJ502" s="159">
        <v>0</v>
      </c>
      <c r="AK502" s="160">
        <f t="shared" si="2906"/>
        <v>0</v>
      </c>
      <c r="AL502" s="159">
        <v>0</v>
      </c>
      <c r="AM502" s="159">
        <v>0</v>
      </c>
      <c r="AN502" s="160">
        <f t="shared" si="2907"/>
        <v>0</v>
      </c>
      <c r="AO502" s="159">
        <f t="shared" si="2953"/>
        <v>0</v>
      </c>
      <c r="AP502" s="159">
        <f t="shared" si="2908"/>
        <v>0</v>
      </c>
      <c r="AQ502" s="160">
        <f t="shared" si="2909"/>
        <v>0</v>
      </c>
      <c r="AR502" s="159">
        <v>0</v>
      </c>
      <c r="AS502" s="159">
        <v>0</v>
      </c>
      <c r="AT502" s="160">
        <f t="shared" si="2910"/>
        <v>0</v>
      </c>
      <c r="AU502" s="159">
        <v>0</v>
      </c>
      <c r="AV502" s="159">
        <v>0</v>
      </c>
      <c r="AW502" s="160">
        <f t="shared" si="2911"/>
        <v>0</v>
      </c>
      <c r="AX502" s="159">
        <f t="shared" si="2954"/>
        <v>0</v>
      </c>
      <c r="AY502" s="159">
        <f t="shared" si="2955"/>
        <v>0</v>
      </c>
      <c r="AZ502" s="160">
        <f t="shared" si="2912"/>
        <v>0</v>
      </c>
      <c r="BA502" s="159">
        <v>0</v>
      </c>
      <c r="BB502" s="159">
        <v>0</v>
      </c>
      <c r="BC502" s="160">
        <f t="shared" si="2913"/>
        <v>0</v>
      </c>
      <c r="BD502" s="159">
        <v>0</v>
      </c>
      <c r="BE502" s="159">
        <v>0</v>
      </c>
      <c r="BF502" s="160">
        <f t="shared" si="2914"/>
        <v>0</v>
      </c>
      <c r="BG502" s="159">
        <f t="shared" si="2956"/>
        <v>0</v>
      </c>
      <c r="BH502" s="159">
        <f t="shared" si="2915"/>
        <v>0</v>
      </c>
      <c r="BI502" s="160">
        <f t="shared" si="2916"/>
        <v>0</v>
      </c>
      <c r="BJ502" s="159">
        <v>0</v>
      </c>
      <c r="BK502" s="159">
        <v>0</v>
      </c>
      <c r="BL502" s="160">
        <f t="shared" si="2917"/>
        <v>0</v>
      </c>
      <c r="BM502" s="159">
        <v>0</v>
      </c>
      <c r="BN502" s="159">
        <v>0</v>
      </c>
      <c r="BO502" s="160">
        <f t="shared" si="2918"/>
        <v>0</v>
      </c>
      <c r="BP502" s="159">
        <f t="shared" si="2957"/>
        <v>0</v>
      </c>
      <c r="BQ502" s="159">
        <f t="shared" si="2919"/>
        <v>0</v>
      </c>
      <c r="BR502" s="160">
        <f t="shared" si="2920"/>
        <v>0</v>
      </c>
      <c r="BS502" s="159">
        <v>0</v>
      </c>
      <c r="BT502" s="159">
        <v>0</v>
      </c>
      <c r="BU502" s="160">
        <f t="shared" si="2921"/>
        <v>0</v>
      </c>
      <c r="BV502" s="159">
        <v>0</v>
      </c>
      <c r="BW502" s="159">
        <v>0</v>
      </c>
      <c r="BX502" s="160">
        <f t="shared" si="2922"/>
        <v>0</v>
      </c>
      <c r="BY502" s="159">
        <f t="shared" si="2946"/>
        <v>0</v>
      </c>
      <c r="BZ502" s="159">
        <f t="shared" si="2923"/>
        <v>0</v>
      </c>
      <c r="CA502" s="160">
        <f t="shared" si="2924"/>
        <v>0</v>
      </c>
      <c r="CB502" s="159">
        <v>0</v>
      </c>
      <c r="CC502" s="159">
        <v>0</v>
      </c>
      <c r="CD502" s="160">
        <f t="shared" si="2925"/>
        <v>0</v>
      </c>
      <c r="CE502" s="159">
        <v>0</v>
      </c>
      <c r="CF502" s="159">
        <v>0</v>
      </c>
      <c r="CG502" s="160">
        <f t="shared" si="2926"/>
        <v>0</v>
      </c>
      <c r="CH502" s="159">
        <f t="shared" si="2947"/>
        <v>0</v>
      </c>
      <c r="CI502" s="159">
        <f t="shared" si="2927"/>
        <v>0</v>
      </c>
      <c r="CJ502" s="160">
        <f t="shared" si="2928"/>
        <v>0</v>
      </c>
      <c r="CK502" s="159">
        <v>0</v>
      </c>
      <c r="CL502" s="159">
        <v>0</v>
      </c>
      <c r="CM502" s="160">
        <f t="shared" si="2929"/>
        <v>0</v>
      </c>
      <c r="CN502" s="159">
        <v>0</v>
      </c>
      <c r="CO502" s="159">
        <v>0</v>
      </c>
      <c r="CP502" s="160">
        <f t="shared" si="2930"/>
        <v>0</v>
      </c>
      <c r="CQ502" s="159">
        <f t="shared" si="2948"/>
        <v>0</v>
      </c>
      <c r="CR502" s="159">
        <f t="shared" si="2931"/>
        <v>0</v>
      </c>
      <c r="CS502" s="160">
        <f t="shared" si="2932"/>
        <v>0</v>
      </c>
      <c r="CT502" s="225"/>
      <c r="CU502" s="226">
        <f t="shared" si="2949"/>
        <v>0</v>
      </c>
      <c r="CV502" s="227">
        <f t="shared" si="2933"/>
        <v>0</v>
      </c>
      <c r="CW502" s="225"/>
      <c r="CX502" s="228"/>
      <c r="CY502" s="229"/>
    </row>
    <row r="503" spans="1:103" ht="15.75" hidden="1" customHeight="1">
      <c r="A503" s="185"/>
      <c r="B503" s="156"/>
      <c r="C503" s="185"/>
      <c r="D503" s="158">
        <f t="shared" si="2894"/>
        <v>0</v>
      </c>
      <c r="E503" s="159">
        <f t="shared" si="2934"/>
        <v>0</v>
      </c>
      <c r="F503" s="160">
        <f t="shared" si="2935"/>
        <v>0</v>
      </c>
      <c r="G503" s="161"/>
      <c r="H503" s="159">
        <f t="shared" si="2950"/>
        <v>0</v>
      </c>
      <c r="I503" s="159">
        <f t="shared" si="2936"/>
        <v>0</v>
      </c>
      <c r="J503" s="160">
        <f t="shared" si="2895"/>
        <v>0</v>
      </c>
      <c r="K503" s="159">
        <f t="shared" si="2896"/>
        <v>0</v>
      </c>
      <c r="L503" s="291">
        <f t="shared" si="2939"/>
        <v>0</v>
      </c>
      <c r="M503" s="160">
        <f t="shared" si="2897"/>
        <v>0</v>
      </c>
      <c r="N503" s="159">
        <v>0</v>
      </c>
      <c r="O503" s="159">
        <v>0</v>
      </c>
      <c r="P503" s="160">
        <f t="shared" si="2898"/>
        <v>0</v>
      </c>
      <c r="Q503" s="291">
        <v>0</v>
      </c>
      <c r="R503" s="291">
        <v>0</v>
      </c>
      <c r="S503" s="160">
        <f t="shared" si="2899"/>
        <v>0</v>
      </c>
      <c r="T503" s="159">
        <f t="shared" si="2951"/>
        <v>0</v>
      </c>
      <c r="U503" s="159">
        <f t="shared" si="2900"/>
        <v>0</v>
      </c>
      <c r="V503" s="160">
        <f t="shared" si="2901"/>
        <v>0</v>
      </c>
      <c r="W503" s="593">
        <f t="shared" si="2750"/>
        <v>0</v>
      </c>
      <c r="X503" s="593">
        <f t="shared" si="2751"/>
        <v>0</v>
      </c>
      <c r="Y503" s="593">
        <f t="shared" si="2752"/>
        <v>0</v>
      </c>
      <c r="Z503" s="159">
        <v>0</v>
      </c>
      <c r="AA503" s="159">
        <v>0</v>
      </c>
      <c r="AB503" s="160">
        <f t="shared" si="2902"/>
        <v>0</v>
      </c>
      <c r="AC503" s="159">
        <v>0</v>
      </c>
      <c r="AD503" s="159">
        <v>0</v>
      </c>
      <c r="AE503" s="160">
        <f t="shared" si="2903"/>
        <v>0</v>
      </c>
      <c r="AF503" s="159">
        <f t="shared" si="2952"/>
        <v>0</v>
      </c>
      <c r="AG503" s="159">
        <f t="shared" si="2904"/>
        <v>0</v>
      </c>
      <c r="AH503" s="160">
        <f t="shared" si="2905"/>
        <v>0</v>
      </c>
      <c r="AI503" s="159">
        <v>0</v>
      </c>
      <c r="AJ503" s="159">
        <v>0</v>
      </c>
      <c r="AK503" s="160">
        <f t="shared" si="2906"/>
        <v>0</v>
      </c>
      <c r="AL503" s="159">
        <v>0</v>
      </c>
      <c r="AM503" s="159">
        <v>0</v>
      </c>
      <c r="AN503" s="160">
        <f t="shared" si="2907"/>
        <v>0</v>
      </c>
      <c r="AO503" s="159">
        <f t="shared" si="2953"/>
        <v>0</v>
      </c>
      <c r="AP503" s="159">
        <f t="shared" si="2908"/>
        <v>0</v>
      </c>
      <c r="AQ503" s="160">
        <f t="shared" si="2909"/>
        <v>0</v>
      </c>
      <c r="AR503" s="159">
        <v>0</v>
      </c>
      <c r="AS503" s="159">
        <v>0</v>
      </c>
      <c r="AT503" s="160">
        <f t="shared" si="2910"/>
        <v>0</v>
      </c>
      <c r="AU503" s="159">
        <v>0</v>
      </c>
      <c r="AV503" s="159">
        <v>0</v>
      </c>
      <c r="AW503" s="160">
        <f t="shared" si="2911"/>
        <v>0</v>
      </c>
      <c r="AX503" s="159">
        <f t="shared" si="2954"/>
        <v>0</v>
      </c>
      <c r="AY503" s="159">
        <f t="shared" si="2955"/>
        <v>0</v>
      </c>
      <c r="AZ503" s="160">
        <f t="shared" si="2912"/>
        <v>0</v>
      </c>
      <c r="BA503" s="159">
        <v>0</v>
      </c>
      <c r="BB503" s="159">
        <v>0</v>
      </c>
      <c r="BC503" s="160">
        <f t="shared" si="2913"/>
        <v>0</v>
      </c>
      <c r="BD503" s="159">
        <v>0</v>
      </c>
      <c r="BE503" s="159">
        <v>0</v>
      </c>
      <c r="BF503" s="160">
        <f t="shared" si="2914"/>
        <v>0</v>
      </c>
      <c r="BG503" s="159">
        <f t="shared" si="2956"/>
        <v>0</v>
      </c>
      <c r="BH503" s="159">
        <f t="shared" si="2915"/>
        <v>0</v>
      </c>
      <c r="BI503" s="160">
        <f t="shared" si="2916"/>
        <v>0</v>
      </c>
      <c r="BJ503" s="159">
        <v>0</v>
      </c>
      <c r="BK503" s="159">
        <v>0</v>
      </c>
      <c r="BL503" s="160">
        <f t="shared" si="2917"/>
        <v>0</v>
      </c>
      <c r="BM503" s="159">
        <v>0</v>
      </c>
      <c r="BN503" s="159">
        <v>0</v>
      </c>
      <c r="BO503" s="160">
        <f t="shared" si="2918"/>
        <v>0</v>
      </c>
      <c r="BP503" s="159">
        <f t="shared" si="2957"/>
        <v>0</v>
      </c>
      <c r="BQ503" s="159">
        <f t="shared" si="2919"/>
        <v>0</v>
      </c>
      <c r="BR503" s="160">
        <f t="shared" si="2920"/>
        <v>0</v>
      </c>
      <c r="BS503" s="159">
        <v>0</v>
      </c>
      <c r="BT503" s="159">
        <v>0</v>
      </c>
      <c r="BU503" s="160">
        <f t="shared" si="2921"/>
        <v>0</v>
      </c>
      <c r="BV503" s="159">
        <v>0</v>
      </c>
      <c r="BW503" s="159">
        <v>0</v>
      </c>
      <c r="BX503" s="160">
        <f t="shared" si="2922"/>
        <v>0</v>
      </c>
      <c r="BY503" s="159">
        <f t="shared" si="2946"/>
        <v>0</v>
      </c>
      <c r="BZ503" s="159">
        <f t="shared" si="2923"/>
        <v>0</v>
      </c>
      <c r="CA503" s="160">
        <f t="shared" si="2924"/>
        <v>0</v>
      </c>
      <c r="CB503" s="159">
        <v>0</v>
      </c>
      <c r="CC503" s="159">
        <v>0</v>
      </c>
      <c r="CD503" s="160">
        <f t="shared" si="2925"/>
        <v>0</v>
      </c>
      <c r="CE503" s="159">
        <v>0</v>
      </c>
      <c r="CF503" s="159">
        <v>0</v>
      </c>
      <c r="CG503" s="160">
        <f t="shared" si="2926"/>
        <v>0</v>
      </c>
      <c r="CH503" s="159">
        <f t="shared" si="2947"/>
        <v>0</v>
      </c>
      <c r="CI503" s="159">
        <f t="shared" si="2927"/>
        <v>0</v>
      </c>
      <c r="CJ503" s="160">
        <f t="shared" si="2928"/>
        <v>0</v>
      </c>
      <c r="CK503" s="159">
        <v>0</v>
      </c>
      <c r="CL503" s="159">
        <v>0</v>
      </c>
      <c r="CM503" s="160">
        <f t="shared" si="2929"/>
        <v>0</v>
      </c>
      <c r="CN503" s="159">
        <v>0</v>
      </c>
      <c r="CO503" s="159">
        <v>0</v>
      </c>
      <c r="CP503" s="160">
        <f t="shared" si="2930"/>
        <v>0</v>
      </c>
      <c r="CQ503" s="159">
        <f t="shared" si="2948"/>
        <v>0</v>
      </c>
      <c r="CR503" s="159">
        <f t="shared" si="2931"/>
        <v>0</v>
      </c>
      <c r="CS503" s="160">
        <f t="shared" si="2932"/>
        <v>0</v>
      </c>
      <c r="CT503" s="225"/>
      <c r="CU503" s="226">
        <f t="shared" si="2949"/>
        <v>0</v>
      </c>
      <c r="CV503" s="227">
        <f t="shared" si="2933"/>
        <v>0</v>
      </c>
      <c r="CW503" s="225"/>
      <c r="CX503" s="228"/>
      <c r="CY503" s="229"/>
    </row>
    <row r="504" spans="1:103" ht="15.75" hidden="1" customHeight="1">
      <c r="A504" s="185"/>
      <c r="B504" s="156"/>
      <c r="C504" s="185"/>
      <c r="D504" s="158">
        <f t="shared" si="2894"/>
        <v>0</v>
      </c>
      <c r="E504" s="159">
        <f t="shared" si="2934"/>
        <v>0</v>
      </c>
      <c r="F504" s="160">
        <f t="shared" si="2935"/>
        <v>0</v>
      </c>
      <c r="G504" s="161"/>
      <c r="H504" s="159">
        <f t="shared" si="2950"/>
        <v>0</v>
      </c>
      <c r="I504" s="159">
        <f t="shared" si="2936"/>
        <v>0</v>
      </c>
      <c r="J504" s="160">
        <f t="shared" si="2895"/>
        <v>0</v>
      </c>
      <c r="K504" s="159">
        <f t="shared" si="2896"/>
        <v>0</v>
      </c>
      <c r="L504" s="291">
        <f t="shared" si="2939"/>
        <v>0</v>
      </c>
      <c r="M504" s="160">
        <f t="shared" si="2897"/>
        <v>0</v>
      </c>
      <c r="N504" s="159">
        <v>0</v>
      </c>
      <c r="O504" s="159">
        <v>0</v>
      </c>
      <c r="P504" s="160">
        <f t="shared" si="2898"/>
        <v>0</v>
      </c>
      <c r="Q504" s="291">
        <v>0</v>
      </c>
      <c r="R504" s="291">
        <v>0</v>
      </c>
      <c r="S504" s="160">
        <f t="shared" si="2899"/>
        <v>0</v>
      </c>
      <c r="T504" s="159">
        <f t="shared" si="2951"/>
        <v>0</v>
      </c>
      <c r="U504" s="159">
        <f t="shared" si="2900"/>
        <v>0</v>
      </c>
      <c r="V504" s="160">
        <f t="shared" si="2901"/>
        <v>0</v>
      </c>
      <c r="W504" s="593">
        <f t="shared" si="2750"/>
        <v>0</v>
      </c>
      <c r="X504" s="593">
        <f t="shared" si="2751"/>
        <v>0</v>
      </c>
      <c r="Y504" s="593">
        <f t="shared" si="2752"/>
        <v>0</v>
      </c>
      <c r="Z504" s="159">
        <v>0</v>
      </c>
      <c r="AA504" s="159">
        <v>0</v>
      </c>
      <c r="AB504" s="160">
        <f t="shared" si="2902"/>
        <v>0</v>
      </c>
      <c r="AC504" s="159">
        <v>0</v>
      </c>
      <c r="AD504" s="159">
        <v>0</v>
      </c>
      <c r="AE504" s="160">
        <f t="shared" si="2903"/>
        <v>0</v>
      </c>
      <c r="AF504" s="159">
        <f t="shared" si="2952"/>
        <v>0</v>
      </c>
      <c r="AG504" s="159">
        <f t="shared" si="2904"/>
        <v>0</v>
      </c>
      <c r="AH504" s="160">
        <f t="shared" si="2905"/>
        <v>0</v>
      </c>
      <c r="AI504" s="159">
        <v>0</v>
      </c>
      <c r="AJ504" s="159">
        <v>0</v>
      </c>
      <c r="AK504" s="160">
        <f t="shared" si="2906"/>
        <v>0</v>
      </c>
      <c r="AL504" s="159">
        <v>0</v>
      </c>
      <c r="AM504" s="159">
        <v>0</v>
      </c>
      <c r="AN504" s="160">
        <f t="shared" si="2907"/>
        <v>0</v>
      </c>
      <c r="AO504" s="159">
        <f t="shared" si="2953"/>
        <v>0</v>
      </c>
      <c r="AP504" s="159">
        <f t="shared" si="2908"/>
        <v>0</v>
      </c>
      <c r="AQ504" s="160">
        <f t="shared" si="2909"/>
        <v>0</v>
      </c>
      <c r="AR504" s="159">
        <v>0</v>
      </c>
      <c r="AS504" s="159">
        <v>0</v>
      </c>
      <c r="AT504" s="160">
        <f t="shared" si="2910"/>
        <v>0</v>
      </c>
      <c r="AU504" s="159">
        <v>0</v>
      </c>
      <c r="AV504" s="159">
        <v>0</v>
      </c>
      <c r="AW504" s="160">
        <f t="shared" si="2911"/>
        <v>0</v>
      </c>
      <c r="AX504" s="159">
        <f t="shared" si="2954"/>
        <v>0</v>
      </c>
      <c r="AY504" s="159">
        <f t="shared" si="2955"/>
        <v>0</v>
      </c>
      <c r="AZ504" s="160">
        <f t="shared" si="2912"/>
        <v>0</v>
      </c>
      <c r="BA504" s="159">
        <v>0</v>
      </c>
      <c r="BB504" s="159">
        <v>0</v>
      </c>
      <c r="BC504" s="160">
        <f t="shared" si="2913"/>
        <v>0</v>
      </c>
      <c r="BD504" s="159">
        <v>0</v>
      </c>
      <c r="BE504" s="159">
        <v>0</v>
      </c>
      <c r="BF504" s="160">
        <f t="shared" si="2914"/>
        <v>0</v>
      </c>
      <c r="BG504" s="159">
        <f t="shared" si="2956"/>
        <v>0</v>
      </c>
      <c r="BH504" s="159">
        <f t="shared" si="2915"/>
        <v>0</v>
      </c>
      <c r="BI504" s="160">
        <f t="shared" si="2916"/>
        <v>0</v>
      </c>
      <c r="BJ504" s="159">
        <v>0</v>
      </c>
      <c r="BK504" s="159">
        <v>0</v>
      </c>
      <c r="BL504" s="160">
        <f t="shared" si="2917"/>
        <v>0</v>
      </c>
      <c r="BM504" s="159">
        <v>0</v>
      </c>
      <c r="BN504" s="159">
        <v>0</v>
      </c>
      <c r="BO504" s="160">
        <f t="shared" si="2918"/>
        <v>0</v>
      </c>
      <c r="BP504" s="159">
        <f t="shared" si="2957"/>
        <v>0</v>
      </c>
      <c r="BQ504" s="159">
        <f t="shared" si="2919"/>
        <v>0</v>
      </c>
      <c r="BR504" s="160">
        <f t="shared" si="2920"/>
        <v>0</v>
      </c>
      <c r="BS504" s="159">
        <v>0</v>
      </c>
      <c r="BT504" s="159">
        <v>0</v>
      </c>
      <c r="BU504" s="160">
        <f t="shared" si="2921"/>
        <v>0</v>
      </c>
      <c r="BV504" s="159">
        <v>0</v>
      </c>
      <c r="BW504" s="159">
        <v>0</v>
      </c>
      <c r="BX504" s="160">
        <f t="shared" si="2922"/>
        <v>0</v>
      </c>
      <c r="BY504" s="159">
        <f t="shared" si="2946"/>
        <v>0</v>
      </c>
      <c r="BZ504" s="159">
        <f t="shared" si="2923"/>
        <v>0</v>
      </c>
      <c r="CA504" s="160">
        <f t="shared" si="2924"/>
        <v>0</v>
      </c>
      <c r="CB504" s="159">
        <v>0</v>
      </c>
      <c r="CC504" s="159">
        <v>0</v>
      </c>
      <c r="CD504" s="160">
        <f t="shared" si="2925"/>
        <v>0</v>
      </c>
      <c r="CE504" s="159">
        <v>0</v>
      </c>
      <c r="CF504" s="159">
        <v>0</v>
      </c>
      <c r="CG504" s="160">
        <f t="shared" si="2926"/>
        <v>0</v>
      </c>
      <c r="CH504" s="159">
        <f t="shared" si="2947"/>
        <v>0</v>
      </c>
      <c r="CI504" s="159">
        <f t="shared" si="2927"/>
        <v>0</v>
      </c>
      <c r="CJ504" s="160">
        <f t="shared" si="2928"/>
        <v>0</v>
      </c>
      <c r="CK504" s="159">
        <v>0</v>
      </c>
      <c r="CL504" s="159">
        <v>0</v>
      </c>
      <c r="CM504" s="160">
        <f t="shared" si="2929"/>
        <v>0</v>
      </c>
      <c r="CN504" s="159">
        <v>0</v>
      </c>
      <c r="CO504" s="159">
        <v>0</v>
      </c>
      <c r="CP504" s="160">
        <f t="shared" si="2930"/>
        <v>0</v>
      </c>
      <c r="CQ504" s="159">
        <f t="shared" si="2948"/>
        <v>0</v>
      </c>
      <c r="CR504" s="159">
        <f t="shared" si="2931"/>
        <v>0</v>
      </c>
      <c r="CS504" s="160">
        <f t="shared" si="2932"/>
        <v>0</v>
      </c>
      <c r="CT504" s="225"/>
      <c r="CU504" s="226">
        <f t="shared" si="2949"/>
        <v>0</v>
      </c>
      <c r="CV504" s="227">
        <f t="shared" si="2933"/>
        <v>0</v>
      </c>
      <c r="CW504" s="225"/>
      <c r="CX504" s="228"/>
      <c r="CY504" s="229"/>
    </row>
    <row r="505" spans="1:103" ht="15.75" hidden="1" customHeight="1">
      <c r="A505" s="185"/>
      <c r="B505" s="156"/>
      <c r="C505" s="185"/>
      <c r="D505" s="158">
        <f t="shared" si="2894"/>
        <v>0</v>
      </c>
      <c r="E505" s="159">
        <f t="shared" si="2934"/>
        <v>0</v>
      </c>
      <c r="F505" s="160">
        <f t="shared" si="2935"/>
        <v>0</v>
      </c>
      <c r="G505" s="161"/>
      <c r="H505" s="159">
        <f t="shared" si="2950"/>
        <v>0</v>
      </c>
      <c r="I505" s="159">
        <f t="shared" si="2936"/>
        <v>0</v>
      </c>
      <c r="J505" s="160">
        <f t="shared" si="2895"/>
        <v>0</v>
      </c>
      <c r="K505" s="159">
        <f t="shared" si="2896"/>
        <v>0</v>
      </c>
      <c r="L505" s="291">
        <f t="shared" si="2939"/>
        <v>0</v>
      </c>
      <c r="M505" s="160">
        <f t="shared" si="2897"/>
        <v>0</v>
      </c>
      <c r="N505" s="159">
        <v>0</v>
      </c>
      <c r="O505" s="159">
        <v>0</v>
      </c>
      <c r="P505" s="160">
        <f t="shared" si="2898"/>
        <v>0</v>
      </c>
      <c r="Q505" s="291">
        <v>0</v>
      </c>
      <c r="R505" s="291">
        <v>0</v>
      </c>
      <c r="S505" s="160">
        <f t="shared" si="2899"/>
        <v>0</v>
      </c>
      <c r="T505" s="159">
        <f t="shared" si="2951"/>
        <v>0</v>
      </c>
      <c r="U505" s="159">
        <f t="shared" si="2900"/>
        <v>0</v>
      </c>
      <c r="V505" s="160">
        <f t="shared" si="2901"/>
        <v>0</v>
      </c>
      <c r="W505" s="593">
        <f t="shared" si="2750"/>
        <v>0</v>
      </c>
      <c r="X505" s="593">
        <f t="shared" si="2751"/>
        <v>0</v>
      </c>
      <c r="Y505" s="593">
        <f t="shared" si="2752"/>
        <v>0</v>
      </c>
      <c r="Z505" s="159">
        <v>0</v>
      </c>
      <c r="AA505" s="159">
        <v>0</v>
      </c>
      <c r="AB505" s="160">
        <f t="shared" si="2902"/>
        <v>0</v>
      </c>
      <c r="AC505" s="159">
        <v>0</v>
      </c>
      <c r="AD505" s="159">
        <v>0</v>
      </c>
      <c r="AE505" s="160">
        <f t="shared" si="2903"/>
        <v>0</v>
      </c>
      <c r="AF505" s="159">
        <f t="shared" si="2952"/>
        <v>0</v>
      </c>
      <c r="AG505" s="159">
        <f t="shared" si="2904"/>
        <v>0</v>
      </c>
      <c r="AH505" s="160">
        <f t="shared" si="2905"/>
        <v>0</v>
      </c>
      <c r="AI505" s="159">
        <v>0</v>
      </c>
      <c r="AJ505" s="159">
        <v>0</v>
      </c>
      <c r="AK505" s="160">
        <f t="shared" si="2906"/>
        <v>0</v>
      </c>
      <c r="AL505" s="159">
        <v>0</v>
      </c>
      <c r="AM505" s="159">
        <v>0</v>
      </c>
      <c r="AN505" s="160">
        <f t="shared" si="2907"/>
        <v>0</v>
      </c>
      <c r="AO505" s="159">
        <f t="shared" si="2953"/>
        <v>0</v>
      </c>
      <c r="AP505" s="159">
        <f t="shared" si="2908"/>
        <v>0</v>
      </c>
      <c r="AQ505" s="160">
        <f t="shared" si="2909"/>
        <v>0</v>
      </c>
      <c r="AR505" s="159">
        <v>0</v>
      </c>
      <c r="AS505" s="159">
        <v>0</v>
      </c>
      <c r="AT505" s="160">
        <f t="shared" si="2910"/>
        <v>0</v>
      </c>
      <c r="AU505" s="159">
        <v>0</v>
      </c>
      <c r="AV505" s="159">
        <v>0</v>
      </c>
      <c r="AW505" s="160">
        <f t="shared" si="2911"/>
        <v>0</v>
      </c>
      <c r="AX505" s="159">
        <f t="shared" si="2954"/>
        <v>0</v>
      </c>
      <c r="AY505" s="159">
        <f t="shared" si="2955"/>
        <v>0</v>
      </c>
      <c r="AZ505" s="160">
        <f t="shared" si="2912"/>
        <v>0</v>
      </c>
      <c r="BA505" s="159">
        <v>0</v>
      </c>
      <c r="BB505" s="159">
        <v>0</v>
      </c>
      <c r="BC505" s="160">
        <f t="shared" si="2913"/>
        <v>0</v>
      </c>
      <c r="BD505" s="159">
        <v>0</v>
      </c>
      <c r="BE505" s="159">
        <v>0</v>
      </c>
      <c r="BF505" s="160">
        <f t="shared" si="2914"/>
        <v>0</v>
      </c>
      <c r="BG505" s="159">
        <f t="shared" si="2956"/>
        <v>0</v>
      </c>
      <c r="BH505" s="159">
        <f t="shared" si="2915"/>
        <v>0</v>
      </c>
      <c r="BI505" s="160">
        <f t="shared" si="2916"/>
        <v>0</v>
      </c>
      <c r="BJ505" s="159">
        <v>0</v>
      </c>
      <c r="BK505" s="159">
        <v>0</v>
      </c>
      <c r="BL505" s="160">
        <f t="shared" si="2917"/>
        <v>0</v>
      </c>
      <c r="BM505" s="159">
        <v>0</v>
      </c>
      <c r="BN505" s="159">
        <v>0</v>
      </c>
      <c r="BO505" s="160">
        <f t="shared" si="2918"/>
        <v>0</v>
      </c>
      <c r="BP505" s="159">
        <f t="shared" si="2957"/>
        <v>0</v>
      </c>
      <c r="BQ505" s="159">
        <f t="shared" si="2919"/>
        <v>0</v>
      </c>
      <c r="BR505" s="160">
        <f t="shared" si="2920"/>
        <v>0</v>
      </c>
      <c r="BS505" s="159">
        <v>0</v>
      </c>
      <c r="BT505" s="159">
        <v>0</v>
      </c>
      <c r="BU505" s="160">
        <f t="shared" si="2921"/>
        <v>0</v>
      </c>
      <c r="BV505" s="159">
        <v>0</v>
      </c>
      <c r="BW505" s="159">
        <v>0</v>
      </c>
      <c r="BX505" s="160">
        <f t="shared" si="2922"/>
        <v>0</v>
      </c>
      <c r="BY505" s="159">
        <f t="shared" si="2946"/>
        <v>0</v>
      </c>
      <c r="BZ505" s="159">
        <f t="shared" si="2923"/>
        <v>0</v>
      </c>
      <c r="CA505" s="160">
        <f t="shared" si="2924"/>
        <v>0</v>
      </c>
      <c r="CB505" s="159">
        <v>0</v>
      </c>
      <c r="CC505" s="159">
        <v>0</v>
      </c>
      <c r="CD505" s="160">
        <f t="shared" si="2925"/>
        <v>0</v>
      </c>
      <c r="CE505" s="159">
        <v>0</v>
      </c>
      <c r="CF505" s="159">
        <v>0</v>
      </c>
      <c r="CG505" s="160">
        <f t="shared" si="2926"/>
        <v>0</v>
      </c>
      <c r="CH505" s="159">
        <f t="shared" si="2947"/>
        <v>0</v>
      </c>
      <c r="CI505" s="159">
        <f t="shared" si="2927"/>
        <v>0</v>
      </c>
      <c r="CJ505" s="160">
        <f t="shared" si="2928"/>
        <v>0</v>
      </c>
      <c r="CK505" s="159">
        <v>0</v>
      </c>
      <c r="CL505" s="159">
        <v>0</v>
      </c>
      <c r="CM505" s="160">
        <f t="shared" si="2929"/>
        <v>0</v>
      </c>
      <c r="CN505" s="159">
        <v>0</v>
      </c>
      <c r="CO505" s="159">
        <v>0</v>
      </c>
      <c r="CP505" s="160">
        <f t="shared" si="2930"/>
        <v>0</v>
      </c>
      <c r="CQ505" s="159">
        <f t="shared" si="2948"/>
        <v>0</v>
      </c>
      <c r="CR505" s="159">
        <f t="shared" si="2931"/>
        <v>0</v>
      </c>
      <c r="CS505" s="160">
        <f t="shared" si="2932"/>
        <v>0</v>
      </c>
      <c r="CT505" s="225"/>
      <c r="CU505" s="226">
        <f t="shared" si="2949"/>
        <v>0</v>
      </c>
      <c r="CV505" s="227">
        <f t="shared" si="2933"/>
        <v>0</v>
      </c>
      <c r="CW505" s="225"/>
      <c r="CX505" s="228"/>
      <c r="CY505" s="229"/>
    </row>
    <row r="506" spans="1:103" ht="15.75" hidden="1" customHeight="1">
      <c r="A506" s="185"/>
      <c r="B506" s="156"/>
      <c r="C506" s="185"/>
      <c r="D506" s="158">
        <f t="shared" si="2894"/>
        <v>0</v>
      </c>
      <c r="E506" s="159">
        <f t="shared" si="2934"/>
        <v>0</v>
      </c>
      <c r="F506" s="160">
        <f t="shared" si="2935"/>
        <v>0</v>
      </c>
      <c r="G506" s="161"/>
      <c r="H506" s="159">
        <f t="shared" si="2950"/>
        <v>0</v>
      </c>
      <c r="I506" s="159">
        <f t="shared" si="2936"/>
        <v>0</v>
      </c>
      <c r="J506" s="160">
        <f t="shared" si="2895"/>
        <v>0</v>
      </c>
      <c r="K506" s="159">
        <f t="shared" si="2896"/>
        <v>0</v>
      </c>
      <c r="L506" s="291">
        <f t="shared" si="2939"/>
        <v>0</v>
      </c>
      <c r="M506" s="160">
        <f t="shared" si="2897"/>
        <v>0</v>
      </c>
      <c r="N506" s="159">
        <v>0</v>
      </c>
      <c r="O506" s="159">
        <v>0</v>
      </c>
      <c r="P506" s="160">
        <f t="shared" si="2898"/>
        <v>0</v>
      </c>
      <c r="Q506" s="291">
        <v>0</v>
      </c>
      <c r="R506" s="291">
        <v>0</v>
      </c>
      <c r="S506" s="160">
        <f t="shared" si="2899"/>
        <v>0</v>
      </c>
      <c r="T506" s="159">
        <f t="shared" si="2951"/>
        <v>0</v>
      </c>
      <c r="U506" s="159">
        <f t="shared" si="2900"/>
        <v>0</v>
      </c>
      <c r="V506" s="160">
        <f t="shared" si="2901"/>
        <v>0</v>
      </c>
      <c r="W506" s="593">
        <f t="shared" si="2750"/>
        <v>0</v>
      </c>
      <c r="X506" s="593">
        <f t="shared" si="2751"/>
        <v>0</v>
      </c>
      <c r="Y506" s="593">
        <f t="shared" si="2752"/>
        <v>0</v>
      </c>
      <c r="Z506" s="159">
        <v>0</v>
      </c>
      <c r="AA506" s="159">
        <v>0</v>
      </c>
      <c r="AB506" s="160">
        <f t="shared" si="2902"/>
        <v>0</v>
      </c>
      <c r="AC506" s="159">
        <v>0</v>
      </c>
      <c r="AD506" s="159">
        <v>0</v>
      </c>
      <c r="AE506" s="160">
        <f t="shared" si="2903"/>
        <v>0</v>
      </c>
      <c r="AF506" s="159">
        <f t="shared" si="2952"/>
        <v>0</v>
      </c>
      <c r="AG506" s="159">
        <f t="shared" si="2904"/>
        <v>0</v>
      </c>
      <c r="AH506" s="160">
        <f t="shared" si="2905"/>
        <v>0</v>
      </c>
      <c r="AI506" s="159">
        <v>0</v>
      </c>
      <c r="AJ506" s="159">
        <v>0</v>
      </c>
      <c r="AK506" s="160">
        <f t="shared" si="2906"/>
        <v>0</v>
      </c>
      <c r="AL506" s="159">
        <v>0</v>
      </c>
      <c r="AM506" s="159">
        <v>0</v>
      </c>
      <c r="AN506" s="160">
        <f t="shared" si="2907"/>
        <v>0</v>
      </c>
      <c r="AO506" s="159">
        <f t="shared" si="2953"/>
        <v>0</v>
      </c>
      <c r="AP506" s="159">
        <f t="shared" si="2908"/>
        <v>0</v>
      </c>
      <c r="AQ506" s="160">
        <f t="shared" si="2909"/>
        <v>0</v>
      </c>
      <c r="AR506" s="159">
        <v>0</v>
      </c>
      <c r="AS506" s="159">
        <v>0</v>
      </c>
      <c r="AT506" s="160">
        <f t="shared" si="2910"/>
        <v>0</v>
      </c>
      <c r="AU506" s="159">
        <v>0</v>
      </c>
      <c r="AV506" s="159">
        <v>0</v>
      </c>
      <c r="AW506" s="160">
        <f t="shared" si="2911"/>
        <v>0</v>
      </c>
      <c r="AX506" s="159">
        <f t="shared" si="2954"/>
        <v>0</v>
      </c>
      <c r="AY506" s="159">
        <f t="shared" si="2955"/>
        <v>0</v>
      </c>
      <c r="AZ506" s="160">
        <f t="shared" si="2912"/>
        <v>0</v>
      </c>
      <c r="BA506" s="159">
        <v>0</v>
      </c>
      <c r="BB506" s="159">
        <v>0</v>
      </c>
      <c r="BC506" s="160">
        <f t="shared" si="2913"/>
        <v>0</v>
      </c>
      <c r="BD506" s="159">
        <v>0</v>
      </c>
      <c r="BE506" s="159">
        <v>0</v>
      </c>
      <c r="BF506" s="160">
        <f t="shared" si="2914"/>
        <v>0</v>
      </c>
      <c r="BG506" s="159">
        <f t="shared" si="2956"/>
        <v>0</v>
      </c>
      <c r="BH506" s="159">
        <f t="shared" si="2915"/>
        <v>0</v>
      </c>
      <c r="BI506" s="160">
        <f t="shared" si="2916"/>
        <v>0</v>
      </c>
      <c r="BJ506" s="159">
        <v>0</v>
      </c>
      <c r="BK506" s="159">
        <v>0</v>
      </c>
      <c r="BL506" s="160">
        <f t="shared" si="2917"/>
        <v>0</v>
      </c>
      <c r="BM506" s="159">
        <v>0</v>
      </c>
      <c r="BN506" s="159">
        <v>0</v>
      </c>
      <c r="BO506" s="160">
        <f t="shared" si="2918"/>
        <v>0</v>
      </c>
      <c r="BP506" s="159">
        <f t="shared" si="2957"/>
        <v>0</v>
      </c>
      <c r="BQ506" s="159">
        <f t="shared" si="2919"/>
        <v>0</v>
      </c>
      <c r="BR506" s="160">
        <f t="shared" si="2920"/>
        <v>0</v>
      </c>
      <c r="BS506" s="159">
        <v>0</v>
      </c>
      <c r="BT506" s="159">
        <v>0</v>
      </c>
      <c r="BU506" s="160">
        <f t="shared" si="2921"/>
        <v>0</v>
      </c>
      <c r="BV506" s="159">
        <v>0</v>
      </c>
      <c r="BW506" s="159">
        <v>0</v>
      </c>
      <c r="BX506" s="160">
        <f t="shared" si="2922"/>
        <v>0</v>
      </c>
      <c r="BY506" s="159">
        <f t="shared" si="2946"/>
        <v>0</v>
      </c>
      <c r="BZ506" s="159">
        <f t="shared" si="2923"/>
        <v>0</v>
      </c>
      <c r="CA506" s="160">
        <f t="shared" si="2924"/>
        <v>0</v>
      </c>
      <c r="CB506" s="159">
        <v>0</v>
      </c>
      <c r="CC506" s="159">
        <v>0</v>
      </c>
      <c r="CD506" s="160">
        <f t="shared" si="2925"/>
        <v>0</v>
      </c>
      <c r="CE506" s="159">
        <v>0</v>
      </c>
      <c r="CF506" s="159">
        <v>0</v>
      </c>
      <c r="CG506" s="160">
        <f t="shared" si="2926"/>
        <v>0</v>
      </c>
      <c r="CH506" s="159">
        <f t="shared" si="2947"/>
        <v>0</v>
      </c>
      <c r="CI506" s="159">
        <f t="shared" si="2927"/>
        <v>0</v>
      </c>
      <c r="CJ506" s="160">
        <f t="shared" si="2928"/>
        <v>0</v>
      </c>
      <c r="CK506" s="159">
        <v>0</v>
      </c>
      <c r="CL506" s="159">
        <v>0</v>
      </c>
      <c r="CM506" s="160">
        <f t="shared" si="2929"/>
        <v>0</v>
      </c>
      <c r="CN506" s="159">
        <v>0</v>
      </c>
      <c r="CO506" s="159">
        <v>0</v>
      </c>
      <c r="CP506" s="160">
        <f t="shared" si="2930"/>
        <v>0</v>
      </c>
      <c r="CQ506" s="159">
        <f t="shared" si="2948"/>
        <v>0</v>
      </c>
      <c r="CR506" s="159">
        <f t="shared" si="2931"/>
        <v>0</v>
      </c>
      <c r="CS506" s="160">
        <f t="shared" si="2932"/>
        <v>0</v>
      </c>
      <c r="CT506" s="225"/>
      <c r="CU506" s="226">
        <f t="shared" si="2949"/>
        <v>0</v>
      </c>
      <c r="CV506" s="227">
        <f t="shared" si="2933"/>
        <v>0</v>
      </c>
      <c r="CW506" s="225"/>
      <c r="CX506" s="228"/>
      <c r="CY506" s="229"/>
    </row>
    <row r="507" spans="1:103" ht="15.75" hidden="1" customHeight="1">
      <c r="A507" s="185"/>
      <c r="B507" s="156"/>
      <c r="C507" s="185"/>
      <c r="D507" s="158">
        <f t="shared" si="2894"/>
        <v>0</v>
      </c>
      <c r="E507" s="159">
        <f t="shared" si="2934"/>
        <v>0</v>
      </c>
      <c r="F507" s="160">
        <f t="shared" si="2935"/>
        <v>0</v>
      </c>
      <c r="G507" s="161"/>
      <c r="H507" s="159">
        <f t="shared" si="2950"/>
        <v>0</v>
      </c>
      <c r="I507" s="159">
        <f t="shared" si="2936"/>
        <v>0</v>
      </c>
      <c r="J507" s="160">
        <f t="shared" si="2895"/>
        <v>0</v>
      </c>
      <c r="K507" s="159">
        <f t="shared" si="2896"/>
        <v>0</v>
      </c>
      <c r="L507" s="291">
        <f t="shared" si="2939"/>
        <v>0</v>
      </c>
      <c r="M507" s="160">
        <f t="shared" si="2897"/>
        <v>0</v>
      </c>
      <c r="N507" s="159">
        <v>0</v>
      </c>
      <c r="O507" s="159">
        <v>0</v>
      </c>
      <c r="P507" s="160">
        <f t="shared" si="2898"/>
        <v>0</v>
      </c>
      <c r="Q507" s="291">
        <v>0</v>
      </c>
      <c r="R507" s="291">
        <v>0</v>
      </c>
      <c r="S507" s="160">
        <f t="shared" si="2899"/>
        <v>0</v>
      </c>
      <c r="T507" s="159">
        <f t="shared" si="2951"/>
        <v>0</v>
      </c>
      <c r="U507" s="159">
        <f t="shared" si="2900"/>
        <v>0</v>
      </c>
      <c r="V507" s="160">
        <f t="shared" si="2901"/>
        <v>0</v>
      </c>
      <c r="W507" s="593">
        <f t="shared" si="2750"/>
        <v>0</v>
      </c>
      <c r="X507" s="593">
        <f t="shared" si="2751"/>
        <v>0</v>
      </c>
      <c r="Y507" s="593">
        <f t="shared" si="2752"/>
        <v>0</v>
      </c>
      <c r="Z507" s="159">
        <v>0</v>
      </c>
      <c r="AA507" s="159">
        <v>0</v>
      </c>
      <c r="AB507" s="160">
        <f t="shared" si="2902"/>
        <v>0</v>
      </c>
      <c r="AC507" s="159">
        <v>0</v>
      </c>
      <c r="AD507" s="159">
        <v>0</v>
      </c>
      <c r="AE507" s="160">
        <f t="shared" si="2903"/>
        <v>0</v>
      </c>
      <c r="AF507" s="159">
        <f t="shared" si="2952"/>
        <v>0</v>
      </c>
      <c r="AG507" s="159">
        <f t="shared" si="2904"/>
        <v>0</v>
      </c>
      <c r="AH507" s="160">
        <f t="shared" si="2905"/>
        <v>0</v>
      </c>
      <c r="AI507" s="159">
        <v>0</v>
      </c>
      <c r="AJ507" s="159">
        <v>0</v>
      </c>
      <c r="AK507" s="160">
        <f t="shared" si="2906"/>
        <v>0</v>
      </c>
      <c r="AL507" s="159">
        <v>0</v>
      </c>
      <c r="AM507" s="159">
        <v>0</v>
      </c>
      <c r="AN507" s="160">
        <f t="shared" si="2907"/>
        <v>0</v>
      </c>
      <c r="AO507" s="159">
        <f t="shared" si="2953"/>
        <v>0</v>
      </c>
      <c r="AP507" s="159">
        <f t="shared" si="2908"/>
        <v>0</v>
      </c>
      <c r="AQ507" s="160">
        <f t="shared" si="2909"/>
        <v>0</v>
      </c>
      <c r="AR507" s="159">
        <v>0</v>
      </c>
      <c r="AS507" s="159">
        <v>0</v>
      </c>
      <c r="AT507" s="160">
        <f t="shared" si="2910"/>
        <v>0</v>
      </c>
      <c r="AU507" s="159">
        <v>0</v>
      </c>
      <c r="AV507" s="159">
        <v>0</v>
      </c>
      <c r="AW507" s="160">
        <f t="shared" si="2911"/>
        <v>0</v>
      </c>
      <c r="AX507" s="159">
        <f t="shared" si="2954"/>
        <v>0</v>
      </c>
      <c r="AY507" s="159">
        <f t="shared" si="2955"/>
        <v>0</v>
      </c>
      <c r="AZ507" s="160">
        <f t="shared" si="2912"/>
        <v>0</v>
      </c>
      <c r="BA507" s="159">
        <v>0</v>
      </c>
      <c r="BB507" s="159">
        <v>0</v>
      </c>
      <c r="BC507" s="160">
        <f t="shared" si="2913"/>
        <v>0</v>
      </c>
      <c r="BD507" s="159">
        <v>0</v>
      </c>
      <c r="BE507" s="159">
        <v>0</v>
      </c>
      <c r="BF507" s="160">
        <f t="shared" si="2914"/>
        <v>0</v>
      </c>
      <c r="BG507" s="159">
        <f t="shared" si="2956"/>
        <v>0</v>
      </c>
      <c r="BH507" s="159">
        <f t="shared" si="2915"/>
        <v>0</v>
      </c>
      <c r="BI507" s="160">
        <f t="shared" si="2916"/>
        <v>0</v>
      </c>
      <c r="BJ507" s="159">
        <v>0</v>
      </c>
      <c r="BK507" s="159">
        <v>0</v>
      </c>
      <c r="BL507" s="160">
        <f t="shared" si="2917"/>
        <v>0</v>
      </c>
      <c r="BM507" s="159">
        <v>0</v>
      </c>
      <c r="BN507" s="159">
        <v>0</v>
      </c>
      <c r="BO507" s="160">
        <f t="shared" si="2918"/>
        <v>0</v>
      </c>
      <c r="BP507" s="159">
        <f t="shared" si="2957"/>
        <v>0</v>
      </c>
      <c r="BQ507" s="159">
        <f t="shared" si="2919"/>
        <v>0</v>
      </c>
      <c r="BR507" s="160">
        <f t="shared" si="2920"/>
        <v>0</v>
      </c>
      <c r="BS507" s="159">
        <v>0</v>
      </c>
      <c r="BT507" s="159">
        <v>0</v>
      </c>
      <c r="BU507" s="160">
        <f t="shared" si="2921"/>
        <v>0</v>
      </c>
      <c r="BV507" s="159">
        <v>0</v>
      </c>
      <c r="BW507" s="159">
        <v>0</v>
      </c>
      <c r="BX507" s="160">
        <f t="shared" si="2922"/>
        <v>0</v>
      </c>
      <c r="BY507" s="159">
        <f t="shared" si="2946"/>
        <v>0</v>
      </c>
      <c r="BZ507" s="159">
        <f t="shared" si="2923"/>
        <v>0</v>
      </c>
      <c r="CA507" s="160">
        <f t="shared" si="2924"/>
        <v>0</v>
      </c>
      <c r="CB507" s="159">
        <v>0</v>
      </c>
      <c r="CC507" s="159">
        <v>0</v>
      </c>
      <c r="CD507" s="160">
        <f t="shared" si="2925"/>
        <v>0</v>
      </c>
      <c r="CE507" s="159">
        <v>0</v>
      </c>
      <c r="CF507" s="159">
        <v>0</v>
      </c>
      <c r="CG507" s="160">
        <f t="shared" si="2926"/>
        <v>0</v>
      </c>
      <c r="CH507" s="159">
        <f t="shared" si="2947"/>
        <v>0</v>
      </c>
      <c r="CI507" s="159">
        <f t="shared" si="2927"/>
        <v>0</v>
      </c>
      <c r="CJ507" s="160">
        <f t="shared" si="2928"/>
        <v>0</v>
      </c>
      <c r="CK507" s="159">
        <v>0</v>
      </c>
      <c r="CL507" s="159">
        <v>0</v>
      </c>
      <c r="CM507" s="160">
        <f t="shared" si="2929"/>
        <v>0</v>
      </c>
      <c r="CN507" s="159">
        <v>0</v>
      </c>
      <c r="CO507" s="159">
        <v>0</v>
      </c>
      <c r="CP507" s="160">
        <f t="shared" si="2930"/>
        <v>0</v>
      </c>
      <c r="CQ507" s="159">
        <f t="shared" si="2948"/>
        <v>0</v>
      </c>
      <c r="CR507" s="159">
        <f t="shared" si="2931"/>
        <v>0</v>
      </c>
      <c r="CS507" s="160">
        <f t="shared" si="2932"/>
        <v>0</v>
      </c>
      <c r="CT507" s="225"/>
      <c r="CU507" s="226">
        <f t="shared" si="2949"/>
        <v>0</v>
      </c>
      <c r="CV507" s="227">
        <f t="shared" si="2933"/>
        <v>0</v>
      </c>
      <c r="CW507" s="225"/>
      <c r="CX507" s="228"/>
      <c r="CY507" s="229"/>
    </row>
    <row r="508" spans="1:103" ht="15.75" customHeight="1" thickBot="1">
      <c r="A508" s="138"/>
      <c r="B508" s="162"/>
      <c r="C508" s="163"/>
      <c r="D508" s="164">
        <f t="shared" si="2894"/>
        <v>0</v>
      </c>
      <c r="E508" s="165">
        <f t="shared" si="2934"/>
        <v>0</v>
      </c>
      <c r="F508" s="166">
        <f t="shared" si="2935"/>
        <v>0</v>
      </c>
      <c r="G508" s="167"/>
      <c r="H508" s="165">
        <f t="shared" si="2950"/>
        <v>0</v>
      </c>
      <c r="I508" s="165">
        <f t="shared" si="2936"/>
        <v>0</v>
      </c>
      <c r="J508" s="166">
        <f t="shared" si="2895"/>
        <v>0</v>
      </c>
      <c r="K508" s="165">
        <f t="shared" si="2896"/>
        <v>0</v>
      </c>
      <c r="L508" s="820">
        <f t="shared" si="2939"/>
        <v>0</v>
      </c>
      <c r="M508" s="166">
        <f t="shared" si="2897"/>
        <v>0</v>
      </c>
      <c r="N508" s="164">
        <v>0</v>
      </c>
      <c r="O508" s="165">
        <v>0</v>
      </c>
      <c r="P508" s="166">
        <f t="shared" si="2898"/>
        <v>0</v>
      </c>
      <c r="Q508" s="788">
        <v>0</v>
      </c>
      <c r="R508" s="789">
        <v>0</v>
      </c>
      <c r="S508" s="166">
        <f t="shared" si="2899"/>
        <v>0</v>
      </c>
      <c r="T508" s="200">
        <f t="shared" si="2951"/>
        <v>0</v>
      </c>
      <c r="U508" s="200">
        <f t="shared" si="2900"/>
        <v>0</v>
      </c>
      <c r="V508" s="201">
        <f t="shared" si="2901"/>
        <v>0</v>
      </c>
      <c r="W508" s="593">
        <f t="shared" si="2750"/>
        <v>0</v>
      </c>
      <c r="X508" s="593">
        <f t="shared" si="2751"/>
        <v>0</v>
      </c>
      <c r="Y508" s="593">
        <f t="shared" si="2752"/>
        <v>0</v>
      </c>
      <c r="Z508" s="164">
        <v>0</v>
      </c>
      <c r="AA508" s="165">
        <v>0</v>
      </c>
      <c r="AB508" s="166">
        <f t="shared" si="2902"/>
        <v>0</v>
      </c>
      <c r="AC508" s="198">
        <v>0</v>
      </c>
      <c r="AD508" s="199">
        <v>0</v>
      </c>
      <c r="AE508" s="166">
        <f t="shared" si="2903"/>
        <v>0</v>
      </c>
      <c r="AF508" s="200">
        <f t="shared" si="2952"/>
        <v>0</v>
      </c>
      <c r="AG508" s="200">
        <f t="shared" si="2904"/>
        <v>0</v>
      </c>
      <c r="AH508" s="201">
        <f t="shared" si="2905"/>
        <v>0</v>
      </c>
      <c r="AI508" s="164">
        <v>0</v>
      </c>
      <c r="AJ508" s="165">
        <v>0</v>
      </c>
      <c r="AK508" s="166">
        <f t="shared" si="2906"/>
        <v>0</v>
      </c>
      <c r="AL508" s="198">
        <v>0</v>
      </c>
      <c r="AM508" s="199">
        <v>0</v>
      </c>
      <c r="AN508" s="166">
        <f t="shared" si="2907"/>
        <v>0</v>
      </c>
      <c r="AO508" s="200">
        <f t="shared" si="2953"/>
        <v>0</v>
      </c>
      <c r="AP508" s="200">
        <f t="shared" si="2908"/>
        <v>0</v>
      </c>
      <c r="AQ508" s="201">
        <f t="shared" si="2909"/>
        <v>0</v>
      </c>
      <c r="AR508" s="164">
        <v>0</v>
      </c>
      <c r="AS508" s="165">
        <v>0</v>
      </c>
      <c r="AT508" s="166">
        <f t="shared" si="2910"/>
        <v>0</v>
      </c>
      <c r="AU508" s="198">
        <v>0</v>
      </c>
      <c r="AV508" s="199">
        <v>0</v>
      </c>
      <c r="AW508" s="166">
        <f t="shared" si="2911"/>
        <v>0</v>
      </c>
      <c r="AX508" s="200">
        <f t="shared" si="2954"/>
        <v>0</v>
      </c>
      <c r="AY508" s="200">
        <f t="shared" si="2955"/>
        <v>0</v>
      </c>
      <c r="AZ508" s="201">
        <f t="shared" si="2912"/>
        <v>0</v>
      </c>
      <c r="BA508" s="164">
        <v>0</v>
      </c>
      <c r="BB508" s="165">
        <v>0</v>
      </c>
      <c r="BC508" s="166">
        <f t="shared" si="2913"/>
        <v>0</v>
      </c>
      <c r="BD508" s="198">
        <v>0</v>
      </c>
      <c r="BE508" s="199">
        <v>0</v>
      </c>
      <c r="BF508" s="166">
        <f t="shared" si="2914"/>
        <v>0</v>
      </c>
      <c r="BG508" s="200">
        <f t="shared" si="2956"/>
        <v>0</v>
      </c>
      <c r="BH508" s="200">
        <f t="shared" si="2915"/>
        <v>0</v>
      </c>
      <c r="BI508" s="201">
        <f t="shared" si="2916"/>
        <v>0</v>
      </c>
      <c r="BJ508" s="164">
        <v>0</v>
      </c>
      <c r="BK508" s="165">
        <v>0</v>
      </c>
      <c r="BL508" s="166">
        <f t="shared" si="2917"/>
        <v>0</v>
      </c>
      <c r="BM508" s="198">
        <v>0</v>
      </c>
      <c r="BN508" s="199">
        <v>0</v>
      </c>
      <c r="BO508" s="166">
        <f t="shared" si="2918"/>
        <v>0</v>
      </c>
      <c r="BP508" s="200">
        <f t="shared" si="2957"/>
        <v>0</v>
      </c>
      <c r="BQ508" s="200">
        <f t="shared" si="2919"/>
        <v>0</v>
      </c>
      <c r="BR508" s="201">
        <f t="shared" si="2920"/>
        <v>0</v>
      </c>
      <c r="BS508" s="164">
        <v>0</v>
      </c>
      <c r="BT508" s="165">
        <v>0</v>
      </c>
      <c r="BU508" s="166">
        <f t="shared" si="2921"/>
        <v>0</v>
      </c>
      <c r="BV508" s="198">
        <v>0</v>
      </c>
      <c r="BW508" s="199">
        <v>0</v>
      </c>
      <c r="BX508" s="166">
        <f t="shared" si="2922"/>
        <v>0</v>
      </c>
      <c r="BY508" s="200">
        <f t="shared" si="2946"/>
        <v>0</v>
      </c>
      <c r="BZ508" s="200">
        <f t="shared" si="2923"/>
        <v>0</v>
      </c>
      <c r="CA508" s="201">
        <f t="shared" si="2924"/>
        <v>0</v>
      </c>
      <c r="CB508" s="164">
        <v>0</v>
      </c>
      <c r="CC508" s="165">
        <v>0</v>
      </c>
      <c r="CD508" s="166">
        <f t="shared" si="2925"/>
        <v>0</v>
      </c>
      <c r="CE508" s="198">
        <v>0</v>
      </c>
      <c r="CF508" s="199">
        <v>0</v>
      </c>
      <c r="CG508" s="166">
        <f t="shared" si="2926"/>
        <v>0</v>
      </c>
      <c r="CH508" s="200">
        <f t="shared" si="2947"/>
        <v>0</v>
      </c>
      <c r="CI508" s="200">
        <f t="shared" si="2927"/>
        <v>0</v>
      </c>
      <c r="CJ508" s="201">
        <f t="shared" si="2928"/>
        <v>0</v>
      </c>
      <c r="CK508" s="164">
        <v>0</v>
      </c>
      <c r="CL508" s="165">
        <v>0</v>
      </c>
      <c r="CM508" s="166">
        <f t="shared" si="2929"/>
        <v>0</v>
      </c>
      <c r="CN508" s="198">
        <v>0</v>
      </c>
      <c r="CO508" s="199">
        <v>0</v>
      </c>
      <c r="CP508" s="166">
        <f t="shared" si="2930"/>
        <v>0</v>
      </c>
      <c r="CQ508" s="200">
        <f t="shared" si="2948"/>
        <v>0</v>
      </c>
      <c r="CR508" s="200">
        <f t="shared" si="2931"/>
        <v>0</v>
      </c>
      <c r="CS508" s="201">
        <f t="shared" si="2932"/>
        <v>0</v>
      </c>
      <c r="CT508" s="211"/>
      <c r="CU508" s="233">
        <f t="shared" si="2949"/>
        <v>0</v>
      </c>
      <c r="CV508" s="234">
        <f t="shared" si="2933"/>
        <v>0</v>
      </c>
      <c r="CW508" s="232"/>
      <c r="CX508" s="235"/>
      <c r="CY508" s="236"/>
    </row>
    <row r="509" spans="1:103" ht="15.75" customHeight="1" thickBot="1">
      <c r="A509" s="139"/>
      <c r="B509" s="186"/>
      <c r="C509" s="187"/>
      <c r="D509" s="183"/>
      <c r="E509" s="183"/>
      <c r="F509" s="183"/>
      <c r="G509" s="184"/>
      <c r="H509" s="183"/>
      <c r="I509" s="183"/>
      <c r="J509" s="183"/>
      <c r="K509" s="183"/>
      <c r="L509" s="791"/>
      <c r="M509" s="183"/>
      <c r="N509" s="183"/>
      <c r="O509" s="183"/>
      <c r="P509" s="183"/>
      <c r="Q509" s="791"/>
      <c r="R509" s="791"/>
      <c r="S509" s="183"/>
      <c r="T509" s="203"/>
      <c r="U509" s="203"/>
      <c r="V509" s="187"/>
      <c r="W509" s="593">
        <f t="shared" si="2750"/>
        <v>0</v>
      </c>
      <c r="X509" s="593">
        <f t="shared" si="2751"/>
        <v>0</v>
      </c>
      <c r="Y509" s="593">
        <f t="shared" si="2752"/>
        <v>0</v>
      </c>
      <c r="Z509" s="183"/>
      <c r="AA509" s="183"/>
      <c r="AB509" s="183"/>
      <c r="AC509" s="183"/>
      <c r="AD509" s="183"/>
      <c r="AE509" s="183"/>
      <c r="AF509" s="203"/>
      <c r="AG509" s="203"/>
      <c r="AH509" s="187"/>
      <c r="AI509" s="183"/>
      <c r="AJ509" s="183"/>
      <c r="AK509" s="183"/>
      <c r="AL509" s="183"/>
      <c r="AM509" s="183"/>
      <c r="AN509" s="183"/>
      <c r="AO509" s="203"/>
      <c r="AP509" s="203"/>
      <c r="AQ509" s="187"/>
      <c r="AR509" s="183"/>
      <c r="AS509" s="183"/>
      <c r="AT509" s="183"/>
      <c r="AU509" s="183"/>
      <c r="AV509" s="183"/>
      <c r="AW509" s="183"/>
      <c r="AX509" s="203"/>
      <c r="AY509" s="203"/>
      <c r="AZ509" s="187"/>
      <c r="BA509" s="183"/>
      <c r="BB509" s="183"/>
      <c r="BC509" s="183"/>
      <c r="BD509" s="183"/>
      <c r="BE509" s="183"/>
      <c r="BF509" s="183"/>
      <c r="BG509" s="203"/>
      <c r="BH509" s="203"/>
      <c r="BI509" s="187"/>
      <c r="BJ509" s="183"/>
      <c r="BK509" s="183"/>
      <c r="BL509" s="183"/>
      <c r="BM509" s="183"/>
      <c r="BN509" s="183"/>
      <c r="BO509" s="183"/>
      <c r="BP509" s="203"/>
      <c r="BQ509" s="203"/>
      <c r="BR509" s="187"/>
      <c r="BS509" s="183"/>
      <c r="BT509" s="183"/>
      <c r="BU509" s="183"/>
      <c r="BV509" s="183"/>
      <c r="BW509" s="183"/>
      <c r="BX509" s="183"/>
      <c r="BY509" s="203"/>
      <c r="BZ509" s="203"/>
      <c r="CA509" s="187"/>
      <c r="CB509" s="183"/>
      <c r="CC509" s="183"/>
      <c r="CD509" s="183"/>
      <c r="CE509" s="183"/>
      <c r="CF509" s="183"/>
      <c r="CG509" s="183"/>
      <c r="CH509" s="203"/>
      <c r="CI509" s="203"/>
      <c r="CJ509" s="187"/>
      <c r="CK509" s="183"/>
      <c r="CL509" s="183"/>
      <c r="CM509" s="183"/>
      <c r="CN509" s="183"/>
      <c r="CO509" s="183"/>
      <c r="CP509" s="183"/>
      <c r="CQ509" s="203"/>
      <c r="CR509" s="203"/>
      <c r="CS509" s="187"/>
      <c r="CT509" s="139"/>
      <c r="CU509" s="183"/>
      <c r="CV509" s="187"/>
      <c r="CW509" s="139"/>
      <c r="CX509" s="242"/>
      <c r="CY509" s="242"/>
    </row>
    <row r="510" spans="1:103" ht="15.75" customHeight="1">
      <c r="A510" s="138"/>
      <c r="B510" s="1065" t="s">
        <v>273</v>
      </c>
      <c r="C510" s="1062" t="s">
        <v>274</v>
      </c>
      <c r="D510" s="1009" t="str">
        <f>AFEstatPref</f>
        <v>Historical</v>
      </c>
      <c r="E510" s="1010"/>
      <c r="F510" s="1011"/>
      <c r="G510" s="1041" t="str">
        <f>AFEstatSlc</f>
        <v>Proposed Original</v>
      </c>
      <c r="H510" s="1015"/>
      <c r="I510" s="1015"/>
      <c r="J510" s="1042"/>
      <c r="K510" s="1020" t="s">
        <v>275</v>
      </c>
      <c r="L510" s="1020"/>
      <c r="M510" s="1039"/>
      <c r="N510" s="1009" t="str">
        <f>AFEstatPref</f>
        <v>Historical</v>
      </c>
      <c r="O510" s="1010"/>
      <c r="P510" s="1011"/>
      <c r="Q510" s="1015" t="str">
        <f>AFEstatSlc</f>
        <v>Proposed Original</v>
      </c>
      <c r="R510" s="1015"/>
      <c r="S510" s="1016"/>
      <c r="T510" s="1019" t="s">
        <v>275</v>
      </c>
      <c r="U510" s="1020"/>
      <c r="V510" s="1021"/>
      <c r="W510" s="593">
        <f t="shared" si="2750"/>
        <v>0</v>
      </c>
      <c r="X510" s="593">
        <f t="shared" si="2751"/>
        <v>0</v>
      </c>
      <c r="Y510" s="593">
        <f t="shared" si="2752"/>
        <v>0</v>
      </c>
      <c r="Z510" s="1009" t="str">
        <f>AFEstatPref</f>
        <v>Historical</v>
      </c>
      <c r="AA510" s="1010"/>
      <c r="AB510" s="1011"/>
      <c r="AC510" s="1015" t="str">
        <f>AFEstatSlc</f>
        <v>Proposed Original</v>
      </c>
      <c r="AD510" s="1015"/>
      <c r="AE510" s="1016"/>
      <c r="AF510" s="1019" t="s">
        <v>275</v>
      </c>
      <c r="AG510" s="1020"/>
      <c r="AH510" s="1021"/>
      <c r="AI510" s="1009" t="str">
        <f>AFEstatPref</f>
        <v>Historical</v>
      </c>
      <c r="AJ510" s="1010"/>
      <c r="AK510" s="1011"/>
      <c r="AL510" s="1015" t="str">
        <f>AFEstatSlc</f>
        <v>Proposed Original</v>
      </c>
      <c r="AM510" s="1015"/>
      <c r="AN510" s="1016"/>
      <c r="AO510" s="1019" t="s">
        <v>275</v>
      </c>
      <c r="AP510" s="1020"/>
      <c r="AQ510" s="1021"/>
      <c r="AR510" s="1009" t="str">
        <f>AFEstatPref</f>
        <v>Historical</v>
      </c>
      <c r="AS510" s="1010"/>
      <c r="AT510" s="1011"/>
      <c r="AU510" s="1015" t="str">
        <f>AFEstatSlc</f>
        <v>Proposed Original</v>
      </c>
      <c r="AV510" s="1015"/>
      <c r="AW510" s="1016"/>
      <c r="AX510" s="1019" t="s">
        <v>275</v>
      </c>
      <c r="AY510" s="1020"/>
      <c r="AZ510" s="1021"/>
      <c r="BA510" s="1009" t="str">
        <f>AFEstatPref</f>
        <v>Historical</v>
      </c>
      <c r="BB510" s="1010"/>
      <c r="BC510" s="1011"/>
      <c r="BD510" s="1015" t="str">
        <f>AFEstatSlc</f>
        <v>Proposed Original</v>
      </c>
      <c r="BE510" s="1015"/>
      <c r="BF510" s="1016"/>
      <c r="BG510" s="1019" t="s">
        <v>275</v>
      </c>
      <c r="BH510" s="1020"/>
      <c r="BI510" s="1021"/>
      <c r="BJ510" s="1009" t="str">
        <f>AFEstatPref</f>
        <v>Historical</v>
      </c>
      <c r="BK510" s="1010"/>
      <c r="BL510" s="1011"/>
      <c r="BM510" s="1015" t="str">
        <f>AFEstatSlc</f>
        <v>Proposed Original</v>
      </c>
      <c r="BN510" s="1015"/>
      <c r="BO510" s="1016"/>
      <c r="BP510" s="1019" t="s">
        <v>275</v>
      </c>
      <c r="BQ510" s="1020"/>
      <c r="BR510" s="1021"/>
      <c r="BS510" s="1009" t="str">
        <f>AFEstatPref</f>
        <v>Historical</v>
      </c>
      <c r="BT510" s="1010"/>
      <c r="BU510" s="1011"/>
      <c r="BV510" s="1015" t="str">
        <f>AFEstatSlc</f>
        <v>Proposed Original</v>
      </c>
      <c r="BW510" s="1015"/>
      <c r="BX510" s="1016"/>
      <c r="BY510" s="1019" t="s">
        <v>275</v>
      </c>
      <c r="BZ510" s="1020"/>
      <c r="CA510" s="1021"/>
      <c r="CB510" s="1009" t="str">
        <f>AFEstatPref</f>
        <v>Historical</v>
      </c>
      <c r="CC510" s="1010"/>
      <c r="CD510" s="1011"/>
      <c r="CE510" s="1015" t="str">
        <f>AFEstatSlc</f>
        <v>Proposed Original</v>
      </c>
      <c r="CF510" s="1015"/>
      <c r="CG510" s="1016"/>
      <c r="CH510" s="1019" t="s">
        <v>275</v>
      </c>
      <c r="CI510" s="1020"/>
      <c r="CJ510" s="1021"/>
      <c r="CK510" s="1009" t="str">
        <f>AFEstatPref</f>
        <v>Historical</v>
      </c>
      <c r="CL510" s="1010"/>
      <c r="CM510" s="1011"/>
      <c r="CN510" s="1015" t="str">
        <f>AFEstatSlc</f>
        <v>Proposed Original</v>
      </c>
      <c r="CO510" s="1015"/>
      <c r="CP510" s="1016"/>
      <c r="CQ510" s="1019" t="s">
        <v>275</v>
      </c>
      <c r="CR510" s="1020"/>
      <c r="CS510" s="1021"/>
      <c r="CT510" s="214"/>
      <c r="CU510" s="1051" t="s">
        <v>276</v>
      </c>
      <c r="CV510" s="1052"/>
      <c r="CW510" s="214"/>
      <c r="CX510" s="1058" t="s">
        <v>277</v>
      </c>
      <c r="CY510" s="1055" t="s">
        <v>278</v>
      </c>
    </row>
    <row r="511" spans="1:103" ht="15.75" customHeight="1" thickBot="1">
      <c r="A511" s="139"/>
      <c r="B511" s="1059"/>
      <c r="C511" s="1063"/>
      <c r="D511" s="1012"/>
      <c r="E511" s="1013"/>
      <c r="F511" s="1014"/>
      <c r="G511" s="1043"/>
      <c r="H511" s="1017"/>
      <c r="I511" s="1017"/>
      <c r="J511" s="1044"/>
      <c r="K511" s="1023"/>
      <c r="L511" s="1023"/>
      <c r="M511" s="1040"/>
      <c r="N511" s="1012"/>
      <c r="O511" s="1013"/>
      <c r="P511" s="1014"/>
      <c r="Q511" s="1017"/>
      <c r="R511" s="1017"/>
      <c r="S511" s="1018"/>
      <c r="T511" s="1022"/>
      <c r="U511" s="1023"/>
      <c r="V511" s="1024"/>
      <c r="W511" s="593">
        <f t="shared" si="2750"/>
        <v>0</v>
      </c>
      <c r="X511" s="593">
        <f t="shared" si="2751"/>
        <v>0</v>
      </c>
      <c r="Y511" s="593">
        <f t="shared" si="2752"/>
        <v>0</v>
      </c>
      <c r="Z511" s="1012"/>
      <c r="AA511" s="1013"/>
      <c r="AB511" s="1014"/>
      <c r="AC511" s="1017"/>
      <c r="AD511" s="1017"/>
      <c r="AE511" s="1018"/>
      <c r="AF511" s="1022"/>
      <c r="AG511" s="1023"/>
      <c r="AH511" s="1024"/>
      <c r="AI511" s="1012"/>
      <c r="AJ511" s="1013"/>
      <c r="AK511" s="1014"/>
      <c r="AL511" s="1017"/>
      <c r="AM511" s="1017"/>
      <c r="AN511" s="1018"/>
      <c r="AO511" s="1022"/>
      <c r="AP511" s="1023"/>
      <c r="AQ511" s="1024"/>
      <c r="AR511" s="1012"/>
      <c r="AS511" s="1013"/>
      <c r="AT511" s="1014"/>
      <c r="AU511" s="1017"/>
      <c r="AV511" s="1017"/>
      <c r="AW511" s="1018"/>
      <c r="AX511" s="1022"/>
      <c r="AY511" s="1023"/>
      <c r="AZ511" s="1024"/>
      <c r="BA511" s="1012"/>
      <c r="BB511" s="1013"/>
      <c r="BC511" s="1014"/>
      <c r="BD511" s="1017"/>
      <c r="BE511" s="1017"/>
      <c r="BF511" s="1018"/>
      <c r="BG511" s="1022"/>
      <c r="BH511" s="1023"/>
      <c r="BI511" s="1024"/>
      <c r="BJ511" s="1012"/>
      <c r="BK511" s="1013"/>
      <c r="BL511" s="1014"/>
      <c r="BM511" s="1017"/>
      <c r="BN511" s="1017"/>
      <c r="BO511" s="1018"/>
      <c r="BP511" s="1022"/>
      <c r="BQ511" s="1023"/>
      <c r="BR511" s="1024"/>
      <c r="BS511" s="1012"/>
      <c r="BT511" s="1013"/>
      <c r="BU511" s="1014"/>
      <c r="BV511" s="1017"/>
      <c r="BW511" s="1017"/>
      <c r="BX511" s="1018"/>
      <c r="BY511" s="1022"/>
      <c r="BZ511" s="1023"/>
      <c r="CA511" s="1024"/>
      <c r="CB511" s="1012"/>
      <c r="CC511" s="1013"/>
      <c r="CD511" s="1014"/>
      <c r="CE511" s="1017"/>
      <c r="CF511" s="1017"/>
      <c r="CG511" s="1018"/>
      <c r="CH511" s="1022"/>
      <c r="CI511" s="1023"/>
      <c r="CJ511" s="1024"/>
      <c r="CK511" s="1012"/>
      <c r="CL511" s="1013"/>
      <c r="CM511" s="1014"/>
      <c r="CN511" s="1017"/>
      <c r="CO511" s="1017"/>
      <c r="CP511" s="1018"/>
      <c r="CQ511" s="1022"/>
      <c r="CR511" s="1023"/>
      <c r="CS511" s="1024"/>
      <c r="CT511" s="139"/>
      <c r="CU511" s="215" t="s">
        <v>279</v>
      </c>
      <c r="CV511" s="216" t="s">
        <v>280</v>
      </c>
      <c r="CW511" s="139"/>
      <c r="CX511" s="1059"/>
      <c r="CY511" s="1056"/>
    </row>
    <row r="512" spans="1:103" ht="15.75" customHeight="1">
      <c r="A512" s="138"/>
      <c r="B512" s="149">
        <v>47</v>
      </c>
      <c r="C512" s="150" t="s">
        <v>327</v>
      </c>
      <c r="D512" s="151" t="s">
        <v>283</v>
      </c>
      <c r="E512" s="152" t="s">
        <v>284</v>
      </c>
      <c r="F512" s="153">
        <f>SUM(F513:F520)</f>
        <v>0</v>
      </c>
      <c r="G512" s="154" t="s">
        <v>285</v>
      </c>
      <c r="H512" s="152" t="s">
        <v>283</v>
      </c>
      <c r="I512" s="152" t="s">
        <v>284</v>
      </c>
      <c r="J512" s="153">
        <f>SUM(J513:J520)</f>
        <v>53731.343283582115</v>
      </c>
      <c r="K512" s="151" t="s">
        <v>283</v>
      </c>
      <c r="L512" s="787" t="s">
        <v>284</v>
      </c>
      <c r="M512" s="153">
        <f>SUM(M513:M520)</f>
        <v>29493.243243243243</v>
      </c>
      <c r="N512" s="151" t="s">
        <v>283</v>
      </c>
      <c r="O512" s="152" t="s">
        <v>284</v>
      </c>
      <c r="P512" s="153">
        <f>SUM(P513:P520)</f>
        <v>0</v>
      </c>
      <c r="Q512" s="787" t="s">
        <v>283</v>
      </c>
      <c r="R512" s="787" t="s">
        <v>284</v>
      </c>
      <c r="S512" s="153">
        <f>SUM(S513:S520)</f>
        <v>8955.2238805970192</v>
      </c>
      <c r="T512" s="204" t="s">
        <v>283</v>
      </c>
      <c r="U512" s="205" t="s">
        <v>284</v>
      </c>
      <c r="V512" s="153">
        <f>SUM(V513:V520)</f>
        <v>4915.5405405405409</v>
      </c>
      <c r="W512" s="593">
        <f t="shared" si="2750"/>
        <v>0</v>
      </c>
      <c r="X512" s="593">
        <f t="shared" si="2751"/>
        <v>0</v>
      </c>
      <c r="Y512" s="593">
        <f t="shared" si="2752"/>
        <v>-4039.6833400564783</v>
      </c>
      <c r="Z512" s="151" t="s">
        <v>283</v>
      </c>
      <c r="AA512" s="152" t="s">
        <v>284</v>
      </c>
      <c r="AB512" s="153">
        <f>SUM(AB513:AB520)</f>
        <v>0</v>
      </c>
      <c r="AC512" s="152" t="s">
        <v>283</v>
      </c>
      <c r="AD512" s="152" t="s">
        <v>284</v>
      </c>
      <c r="AE512" s="153">
        <f>SUM(AE513:AE520)</f>
        <v>8955.2238805970192</v>
      </c>
      <c r="AF512" s="204" t="s">
        <v>283</v>
      </c>
      <c r="AG512" s="205" t="s">
        <v>284</v>
      </c>
      <c r="AH512" s="153">
        <f>SUM(AH513:AH520)</f>
        <v>4915.5405405405409</v>
      </c>
      <c r="AI512" s="151" t="s">
        <v>283</v>
      </c>
      <c r="AJ512" s="152" t="s">
        <v>284</v>
      </c>
      <c r="AK512" s="153">
        <f>SUM(AK513:AK520)</f>
        <v>0</v>
      </c>
      <c r="AL512" s="152" t="s">
        <v>283</v>
      </c>
      <c r="AM512" s="152" t="s">
        <v>284</v>
      </c>
      <c r="AN512" s="153">
        <f>SUM(AN513:AN520)</f>
        <v>8955.2238805970192</v>
      </c>
      <c r="AO512" s="204" t="s">
        <v>283</v>
      </c>
      <c r="AP512" s="205" t="s">
        <v>284</v>
      </c>
      <c r="AQ512" s="153">
        <f>SUM(AQ513:AQ520)</f>
        <v>4915.5405405405409</v>
      </c>
      <c r="AR512" s="151" t="s">
        <v>283</v>
      </c>
      <c r="AS512" s="152" t="s">
        <v>284</v>
      </c>
      <c r="AT512" s="153">
        <f>SUM(AT513:AT520)</f>
        <v>0</v>
      </c>
      <c r="AU512" s="152" t="s">
        <v>283</v>
      </c>
      <c r="AV512" s="152" t="s">
        <v>284</v>
      </c>
      <c r="AW512" s="153">
        <f>SUM(AW513:AW520)</f>
        <v>8955.2238805970192</v>
      </c>
      <c r="AX512" s="204" t="s">
        <v>283</v>
      </c>
      <c r="AY512" s="205" t="s">
        <v>284</v>
      </c>
      <c r="AZ512" s="153">
        <f>SUM(AZ513:AZ520)</f>
        <v>4915.5405405405409</v>
      </c>
      <c r="BA512" s="151" t="s">
        <v>283</v>
      </c>
      <c r="BB512" s="152" t="s">
        <v>284</v>
      </c>
      <c r="BC512" s="153">
        <f>SUM(BC513:BC520)</f>
        <v>0</v>
      </c>
      <c r="BD512" s="152" t="s">
        <v>283</v>
      </c>
      <c r="BE512" s="152" t="s">
        <v>284</v>
      </c>
      <c r="BF512" s="153">
        <f>SUM(BF513:BF520)</f>
        <v>8955.2238805970192</v>
      </c>
      <c r="BG512" s="204" t="s">
        <v>283</v>
      </c>
      <c r="BH512" s="205" t="s">
        <v>284</v>
      </c>
      <c r="BI512" s="153">
        <f>SUM(BI513:BI520)</f>
        <v>4915.5405405405409</v>
      </c>
      <c r="BJ512" s="151" t="s">
        <v>283</v>
      </c>
      <c r="BK512" s="152" t="s">
        <v>284</v>
      </c>
      <c r="BL512" s="153">
        <f>SUM(BL513:BL520)</f>
        <v>0</v>
      </c>
      <c r="BM512" s="152" t="s">
        <v>283</v>
      </c>
      <c r="BN512" s="152" t="s">
        <v>284</v>
      </c>
      <c r="BO512" s="153">
        <f>SUM(BO513:BO520)</f>
        <v>8955.2238805970192</v>
      </c>
      <c r="BP512" s="204" t="s">
        <v>283</v>
      </c>
      <c r="BQ512" s="205" t="s">
        <v>284</v>
      </c>
      <c r="BR512" s="153">
        <f>SUM(BR513:BR520)</f>
        <v>4915.5405405405409</v>
      </c>
      <c r="BS512" s="151" t="s">
        <v>283</v>
      </c>
      <c r="BT512" s="152" t="s">
        <v>284</v>
      </c>
      <c r="BU512" s="153">
        <f>SUM(BU513:BU520)</f>
        <v>0</v>
      </c>
      <c r="BV512" s="152" t="s">
        <v>283</v>
      </c>
      <c r="BW512" s="152" t="s">
        <v>284</v>
      </c>
      <c r="BX512" s="153">
        <f>SUM(BX513:BX520)</f>
        <v>0</v>
      </c>
      <c r="BY512" s="204" t="s">
        <v>283</v>
      </c>
      <c r="BZ512" s="205" t="s">
        <v>284</v>
      </c>
      <c r="CA512" s="153">
        <f>SUM(CA513:CA520)</f>
        <v>0</v>
      </c>
      <c r="CB512" s="151" t="s">
        <v>283</v>
      </c>
      <c r="CC512" s="152" t="s">
        <v>284</v>
      </c>
      <c r="CD512" s="153">
        <f>SUM(CD513:CD520)</f>
        <v>0</v>
      </c>
      <c r="CE512" s="152" t="s">
        <v>283</v>
      </c>
      <c r="CF512" s="152" t="s">
        <v>284</v>
      </c>
      <c r="CG512" s="153">
        <f>SUM(CG513:CG520)</f>
        <v>0</v>
      </c>
      <c r="CH512" s="204" t="s">
        <v>283</v>
      </c>
      <c r="CI512" s="205" t="s">
        <v>284</v>
      </c>
      <c r="CJ512" s="153">
        <f>SUM(CJ513:CJ520)</f>
        <v>0</v>
      </c>
      <c r="CK512" s="151" t="s">
        <v>283</v>
      </c>
      <c r="CL512" s="152" t="s">
        <v>284</v>
      </c>
      <c r="CM512" s="153">
        <f>SUM(CM513:CM520)</f>
        <v>0</v>
      </c>
      <c r="CN512" s="152" t="s">
        <v>283</v>
      </c>
      <c r="CO512" s="152" t="s">
        <v>284</v>
      </c>
      <c r="CP512" s="153">
        <f>SUM(CP513:CP520)</f>
        <v>0</v>
      </c>
      <c r="CQ512" s="204" t="s">
        <v>283</v>
      </c>
      <c r="CR512" s="205" t="s">
        <v>284</v>
      </c>
      <c r="CS512" s="153">
        <f>SUM(CS513:CS520)</f>
        <v>0</v>
      </c>
      <c r="CT512" s="196"/>
      <c r="CU512" s="221"/>
      <c r="CV512" s="243"/>
      <c r="CW512" s="196"/>
      <c r="CX512" s="244"/>
      <c r="CY512" s="245"/>
    </row>
    <row r="513" spans="1:103" ht="15.75" customHeight="1">
      <c r="A513" s="185"/>
      <c r="B513" s="156"/>
      <c r="C513" s="594" t="s">
        <v>327</v>
      </c>
      <c r="D513" s="158">
        <f t="shared" ref="D513:D520" si="2958">N513+Z513+AI513+AR513+BS513</f>
        <v>0</v>
      </c>
      <c r="E513" s="159">
        <f>IFERROR(F513/D513,)</f>
        <v>0</v>
      </c>
      <c r="F513" s="160">
        <f>P513+AB513+AK513+AT513+BU513</f>
        <v>0</v>
      </c>
      <c r="G513" s="179"/>
      <c r="H513" s="159">
        <f>Q513+AC513+AL513+AU513+BD513+BM513</f>
        <v>6</v>
      </c>
      <c r="I513" s="159">
        <f>IFERROR(J513/H513,)</f>
        <v>8955.2238805970192</v>
      </c>
      <c r="J513" s="160">
        <f t="shared" ref="J513" si="2959">S513+AE513+AN513+AW513+BF513+BO513</f>
        <v>53731.343283582115</v>
      </c>
      <c r="K513" s="158">
        <f t="shared" ref="K513" si="2960">T513+AF513+AO513+AX513+BG513+BP513+BY513+CH513+CQ513</f>
        <v>6</v>
      </c>
      <c r="L513" s="822">
        <f>IFERROR(M513/K513,)</f>
        <v>4915.5405405405409</v>
      </c>
      <c r="M513" s="160">
        <f t="shared" ref="M513" si="2961">V513+AH513+AQ513+AZ513+BI513+BR513+CA513+CJ513+CS513</f>
        <v>29493.243243243243</v>
      </c>
      <c r="N513" s="159"/>
      <c r="O513" s="159"/>
      <c r="P513" s="160">
        <f t="shared" ref="P513:P520" si="2962">N513*O513</f>
        <v>0</v>
      </c>
      <c r="Q513" s="291">
        <v>1</v>
      </c>
      <c r="R513" s="335">
        <v>8955.2238805970192</v>
      </c>
      <c r="S513" s="160">
        <f t="shared" ref="S513:S520" si="2963">Q513*R513</f>
        <v>8955.2238805970192</v>
      </c>
      <c r="T513" s="159">
        <f>Q513</f>
        <v>1</v>
      </c>
      <c r="U513" s="610">
        <f>(5000*14550)/14800</f>
        <v>4915.5405405405409</v>
      </c>
      <c r="V513" s="160">
        <f t="shared" ref="V513:V520" si="2964">T513*U513</f>
        <v>4915.5405405405409</v>
      </c>
      <c r="W513" s="593">
        <f t="shared" si="2750"/>
        <v>0</v>
      </c>
      <c r="X513" s="593">
        <f t="shared" si="2751"/>
        <v>-4039.6833400564783</v>
      </c>
      <c r="Y513" s="593">
        <f t="shared" si="2752"/>
        <v>-4039.6833400564783</v>
      </c>
      <c r="Z513" s="159">
        <v>0</v>
      </c>
      <c r="AA513" s="159">
        <v>0</v>
      </c>
      <c r="AB513" s="160">
        <f t="shared" ref="AB513:AB520" si="2965">Z513*AA513</f>
        <v>0</v>
      </c>
      <c r="AC513" s="159">
        <f>Q513</f>
        <v>1</v>
      </c>
      <c r="AD513" s="159">
        <f>R513</f>
        <v>8955.2238805970192</v>
      </c>
      <c r="AE513" s="160">
        <f t="shared" ref="AE513:AE520" si="2966">AC513*AD513</f>
        <v>8955.2238805970192</v>
      </c>
      <c r="AF513" s="159">
        <f t="shared" ref="AF513" si="2967">AC513</f>
        <v>1</v>
      </c>
      <c r="AG513" s="159">
        <f t="shared" ref="AG513:AG520" si="2968">U513</f>
        <v>4915.5405405405409</v>
      </c>
      <c r="AH513" s="160">
        <f t="shared" ref="AH513:AH520" si="2969">AF513*AG513</f>
        <v>4915.5405405405409</v>
      </c>
      <c r="AI513" s="159">
        <v>0</v>
      </c>
      <c r="AJ513" s="159">
        <v>0</v>
      </c>
      <c r="AK513" s="160">
        <f t="shared" ref="AK513:AK520" si="2970">AI513*AJ513</f>
        <v>0</v>
      </c>
      <c r="AL513" s="159">
        <f>Q513</f>
        <v>1</v>
      </c>
      <c r="AM513" s="159">
        <f>R513</f>
        <v>8955.2238805970192</v>
      </c>
      <c r="AN513" s="160">
        <f t="shared" ref="AN513:AN520" si="2971">AL513*AM513</f>
        <v>8955.2238805970192</v>
      </c>
      <c r="AO513" s="159">
        <f t="shared" ref="AO513" si="2972">AL513</f>
        <v>1</v>
      </c>
      <c r="AP513" s="159">
        <f t="shared" ref="AP513:AP520" si="2973">AG513</f>
        <v>4915.5405405405409</v>
      </c>
      <c r="AQ513" s="160">
        <f t="shared" ref="AQ513:AQ520" si="2974">AO513*AP513</f>
        <v>4915.5405405405409</v>
      </c>
      <c r="AR513" s="159">
        <v>0</v>
      </c>
      <c r="AS513" s="159">
        <v>0</v>
      </c>
      <c r="AT513" s="160">
        <f t="shared" ref="AT513:AT520" si="2975">AR513*AS513</f>
        <v>0</v>
      </c>
      <c r="AU513" s="159">
        <f>AL513</f>
        <v>1</v>
      </c>
      <c r="AV513" s="159">
        <f>AM513</f>
        <v>8955.2238805970192</v>
      </c>
      <c r="AW513" s="160">
        <f t="shared" ref="AW513:AW520" si="2976">AU513*AV513</f>
        <v>8955.2238805970192</v>
      </c>
      <c r="AX513" s="159">
        <f t="shared" ref="AX513" si="2977">AO513</f>
        <v>1</v>
      </c>
      <c r="AY513" s="159">
        <f t="shared" ref="AY513" si="2978">AP513</f>
        <v>4915.5405405405409</v>
      </c>
      <c r="AZ513" s="160">
        <f t="shared" ref="AZ513:AZ520" si="2979">AX513*AY513</f>
        <v>4915.5405405405409</v>
      </c>
      <c r="BA513" s="159">
        <v>0</v>
      </c>
      <c r="BB513" s="159">
        <v>0</v>
      </c>
      <c r="BC513" s="160">
        <f t="shared" ref="BC513:BC520" si="2980">BA513*BB513</f>
        <v>0</v>
      </c>
      <c r="BD513" s="159">
        <f>AU513</f>
        <v>1</v>
      </c>
      <c r="BE513" s="159">
        <f>AV513</f>
        <v>8955.2238805970192</v>
      </c>
      <c r="BF513" s="160">
        <f t="shared" ref="BF513:BF520" si="2981">BD513*BE513</f>
        <v>8955.2238805970192</v>
      </c>
      <c r="BG513" s="159">
        <f>BD513</f>
        <v>1</v>
      </c>
      <c r="BH513" s="159">
        <f>AY513</f>
        <v>4915.5405405405409</v>
      </c>
      <c r="BI513" s="160">
        <f t="shared" ref="BI513:BI520" si="2982">BG513*BH513</f>
        <v>4915.5405405405409</v>
      </c>
      <c r="BJ513" s="159">
        <v>0</v>
      </c>
      <c r="BK513" s="159">
        <v>0</v>
      </c>
      <c r="BL513" s="160">
        <f t="shared" ref="BL513:BL520" si="2983">BJ513*BK513</f>
        <v>0</v>
      </c>
      <c r="BM513" s="159">
        <f>BD513</f>
        <v>1</v>
      </c>
      <c r="BN513" s="159">
        <f>BE513</f>
        <v>8955.2238805970192</v>
      </c>
      <c r="BO513" s="160">
        <f t="shared" ref="BO513:BO520" si="2984">BM513*BN513</f>
        <v>8955.2238805970192</v>
      </c>
      <c r="BP513" s="159">
        <f>BG513</f>
        <v>1</v>
      </c>
      <c r="BQ513" s="159">
        <f>BH513</f>
        <v>4915.5405405405409</v>
      </c>
      <c r="BR513" s="160">
        <f t="shared" ref="BR513:BR520" si="2985">BP513*BQ513</f>
        <v>4915.5405405405409</v>
      </c>
      <c r="BS513" s="159">
        <v>0</v>
      </c>
      <c r="BT513" s="159">
        <v>0</v>
      </c>
      <c r="BU513" s="160">
        <f t="shared" ref="BU513:BU520" si="2986">BS513*BT513</f>
        <v>0</v>
      </c>
      <c r="BV513" s="159">
        <v>0</v>
      </c>
      <c r="BW513" s="159">
        <v>0</v>
      </c>
      <c r="BX513" s="160">
        <f t="shared" ref="BX513:BX520" si="2987">BV513*BW513</f>
        <v>0</v>
      </c>
      <c r="BY513" s="159">
        <f>BV513</f>
        <v>0</v>
      </c>
      <c r="BZ513" s="159">
        <f t="shared" ref="BZ513:BZ520" si="2988">BW513</f>
        <v>0</v>
      </c>
      <c r="CA513" s="160">
        <f t="shared" ref="CA513:CA520" si="2989">BY513*BZ513</f>
        <v>0</v>
      </c>
      <c r="CB513" s="159">
        <v>0</v>
      </c>
      <c r="CC513" s="159">
        <v>0</v>
      </c>
      <c r="CD513" s="160">
        <f t="shared" ref="CD513:CD520" si="2990">CB513*CC513</f>
        <v>0</v>
      </c>
      <c r="CE513" s="159">
        <f>BV513</f>
        <v>0</v>
      </c>
      <c r="CF513" s="159">
        <f>BW513</f>
        <v>0</v>
      </c>
      <c r="CG513" s="160">
        <f t="shared" ref="CG513:CG520" si="2991">CE513*CF513</f>
        <v>0</v>
      </c>
      <c r="CH513" s="159">
        <f>CE513</f>
        <v>0</v>
      </c>
      <c r="CI513" s="159">
        <f t="shared" ref="CI513:CI520" si="2992">CF513</f>
        <v>0</v>
      </c>
      <c r="CJ513" s="160">
        <f t="shared" ref="CJ513:CJ520" si="2993">CH513*CI513</f>
        <v>0</v>
      </c>
      <c r="CK513" s="159">
        <v>0</v>
      </c>
      <c r="CL513" s="159">
        <v>0</v>
      </c>
      <c r="CM513" s="160">
        <f t="shared" ref="CM513:CM520" si="2994">CK513*CL513</f>
        <v>0</v>
      </c>
      <c r="CN513" s="159">
        <f>BV513</f>
        <v>0</v>
      </c>
      <c r="CO513" s="159">
        <f>BW513</f>
        <v>0</v>
      </c>
      <c r="CP513" s="160">
        <f t="shared" ref="CP513:CP520" si="2995">CN513*CO513</f>
        <v>0</v>
      </c>
      <c r="CQ513" s="159">
        <f>CN513</f>
        <v>0</v>
      </c>
      <c r="CR513" s="159">
        <f t="shared" ref="CR513:CR520" si="2996">CO513</f>
        <v>0</v>
      </c>
      <c r="CS513" s="160">
        <f t="shared" ref="CS513:CS520" si="2997">CQ513*CR513</f>
        <v>0</v>
      </c>
      <c r="CT513" s="225"/>
      <c r="CU513" s="226">
        <f>K513-H513</f>
        <v>0</v>
      </c>
      <c r="CV513" s="227">
        <f t="shared" ref="CV513:CV520" si="2998">L513-I513</f>
        <v>-4039.6833400564783</v>
      </c>
      <c r="CW513" s="225"/>
      <c r="CX513" s="228"/>
      <c r="CY513" s="229"/>
    </row>
    <row r="514" spans="1:103" ht="15.75" hidden="1" customHeight="1">
      <c r="A514" s="185"/>
      <c r="B514" s="156"/>
      <c r="C514" s="291"/>
      <c r="D514" s="158">
        <f t="shared" si="2958"/>
        <v>0</v>
      </c>
      <c r="E514" s="159">
        <f t="shared" ref="E514:E520" si="2999">IFERROR(F514/D514,)</f>
        <v>0</v>
      </c>
      <c r="F514" s="160">
        <f t="shared" ref="F514:F520" si="3000">P514+AB514+AK514+AT514+BU514</f>
        <v>0</v>
      </c>
      <c r="G514" s="161"/>
      <c r="H514" s="159">
        <f t="shared" ref="H514:H520" si="3001">Q514+AC514+AL514+AU514+BV514</f>
        <v>0</v>
      </c>
      <c r="I514" s="159">
        <f t="shared" ref="I514:I520" si="3002">IFERROR(J514/H514,)</f>
        <v>0</v>
      </c>
      <c r="J514" s="160">
        <f t="shared" ref="J514:J520" si="3003">S514+AE514+AN514+AW514+BX514</f>
        <v>0</v>
      </c>
      <c r="K514" s="159">
        <f t="shared" ref="K514:K520" si="3004">T514+AF514+AO514+AX514+BY514</f>
        <v>0</v>
      </c>
      <c r="L514" s="291">
        <f t="shared" ref="L514:L520" si="3005">IFERROR(M514/K514,)</f>
        <v>0</v>
      </c>
      <c r="M514" s="160">
        <f t="shared" ref="M514:M520" si="3006">V514+AH514+AQ514+AZ514+CA514</f>
        <v>0</v>
      </c>
      <c r="N514" s="159"/>
      <c r="O514" s="159"/>
      <c r="P514" s="160">
        <f t="shared" si="2962"/>
        <v>0</v>
      </c>
      <c r="Q514" s="291">
        <v>0</v>
      </c>
      <c r="R514" s="291">
        <v>0</v>
      </c>
      <c r="S514" s="160">
        <f t="shared" si="2963"/>
        <v>0</v>
      </c>
      <c r="T514" s="611">
        <f t="shared" ref="T514" si="3007">Q514</f>
        <v>0</v>
      </c>
      <c r="U514" s="631">
        <f t="shared" ref="U514" si="3008">R514</f>
        <v>0</v>
      </c>
      <c r="V514" s="160">
        <f t="shared" si="2964"/>
        <v>0</v>
      </c>
      <c r="W514" s="593">
        <f t="shared" si="2750"/>
        <v>0</v>
      </c>
      <c r="X514" s="593">
        <f t="shared" si="2751"/>
        <v>0</v>
      </c>
      <c r="Y514" s="593">
        <f t="shared" si="2752"/>
        <v>0</v>
      </c>
      <c r="Z514" s="159">
        <v>0</v>
      </c>
      <c r="AA514" s="159">
        <v>0</v>
      </c>
      <c r="AB514" s="160">
        <f t="shared" si="2965"/>
        <v>0</v>
      </c>
      <c r="AC514" s="159">
        <v>0</v>
      </c>
      <c r="AD514" s="159">
        <v>0</v>
      </c>
      <c r="AE514" s="160">
        <f t="shared" si="2966"/>
        <v>0</v>
      </c>
      <c r="AF514" s="159">
        <f t="shared" ref="AF514:AF520" si="3009">AC514</f>
        <v>0</v>
      </c>
      <c r="AG514" s="159">
        <f t="shared" si="2968"/>
        <v>0</v>
      </c>
      <c r="AH514" s="160">
        <f t="shared" si="2969"/>
        <v>0</v>
      </c>
      <c r="AI514" s="159">
        <v>0</v>
      </c>
      <c r="AJ514" s="159">
        <v>0</v>
      </c>
      <c r="AK514" s="160">
        <f t="shared" si="2970"/>
        <v>0</v>
      </c>
      <c r="AL514" s="159">
        <v>0</v>
      </c>
      <c r="AM514" s="159">
        <v>0</v>
      </c>
      <c r="AN514" s="160">
        <f t="shared" si="2971"/>
        <v>0</v>
      </c>
      <c r="AO514" s="159">
        <f t="shared" ref="AO514:AO520" si="3010">AL514</f>
        <v>0</v>
      </c>
      <c r="AP514" s="159">
        <f t="shared" si="2973"/>
        <v>0</v>
      </c>
      <c r="AQ514" s="160">
        <f t="shared" si="2974"/>
        <v>0</v>
      </c>
      <c r="AR514" s="159">
        <v>0</v>
      </c>
      <c r="AS514" s="159">
        <v>0</v>
      </c>
      <c r="AT514" s="160">
        <f t="shared" si="2975"/>
        <v>0</v>
      </c>
      <c r="AU514" s="159">
        <v>0</v>
      </c>
      <c r="AV514" s="159">
        <v>0</v>
      </c>
      <c r="AW514" s="160">
        <f t="shared" si="2976"/>
        <v>0</v>
      </c>
      <c r="AX514" s="159">
        <f t="shared" ref="AX514:AX520" si="3011">AU514</f>
        <v>0</v>
      </c>
      <c r="AY514" s="159">
        <f t="shared" ref="AY514:AY520" si="3012">AP514</f>
        <v>0</v>
      </c>
      <c r="AZ514" s="160">
        <f t="shared" si="2979"/>
        <v>0</v>
      </c>
      <c r="BA514" s="159">
        <v>0</v>
      </c>
      <c r="BB514" s="159">
        <v>0</v>
      </c>
      <c r="BC514" s="160">
        <f t="shared" si="2980"/>
        <v>0</v>
      </c>
      <c r="BD514" s="159">
        <v>0</v>
      </c>
      <c r="BE514" s="159">
        <v>0</v>
      </c>
      <c r="BF514" s="160">
        <f t="shared" si="2981"/>
        <v>0</v>
      </c>
      <c r="BG514" s="159">
        <f t="shared" ref="BG514:BG520" si="3013">BD514</f>
        <v>0</v>
      </c>
      <c r="BH514" s="159">
        <f t="shared" ref="BH514:BH520" si="3014">BE514</f>
        <v>0</v>
      </c>
      <c r="BI514" s="160">
        <f t="shared" si="2982"/>
        <v>0</v>
      </c>
      <c r="BJ514" s="159">
        <v>0</v>
      </c>
      <c r="BK514" s="159">
        <v>0</v>
      </c>
      <c r="BL514" s="160">
        <f t="shared" si="2983"/>
        <v>0</v>
      </c>
      <c r="BM514" s="159">
        <v>0</v>
      </c>
      <c r="BN514" s="159">
        <v>0</v>
      </c>
      <c r="BO514" s="160">
        <f t="shared" si="2984"/>
        <v>0</v>
      </c>
      <c r="BP514" s="159">
        <f t="shared" ref="BP514:BP520" si="3015">BM514</f>
        <v>0</v>
      </c>
      <c r="BQ514" s="159">
        <f t="shared" ref="BQ514:BQ520" si="3016">BH514</f>
        <v>0</v>
      </c>
      <c r="BR514" s="160">
        <f t="shared" si="2985"/>
        <v>0</v>
      </c>
      <c r="BS514" s="159">
        <v>0</v>
      </c>
      <c r="BT514" s="159">
        <v>0</v>
      </c>
      <c r="BU514" s="160">
        <f t="shared" si="2986"/>
        <v>0</v>
      </c>
      <c r="BV514" s="159">
        <v>0</v>
      </c>
      <c r="BW514" s="159">
        <v>0</v>
      </c>
      <c r="BX514" s="160">
        <f t="shared" si="2987"/>
        <v>0</v>
      </c>
      <c r="BY514" s="159">
        <f t="shared" ref="BY514:BY520" si="3017">BV514</f>
        <v>0</v>
      </c>
      <c r="BZ514" s="159">
        <f t="shared" si="2988"/>
        <v>0</v>
      </c>
      <c r="CA514" s="160">
        <f t="shared" si="2989"/>
        <v>0</v>
      </c>
      <c r="CB514" s="159">
        <v>0</v>
      </c>
      <c r="CC514" s="159">
        <v>0</v>
      </c>
      <c r="CD514" s="160">
        <f t="shared" si="2990"/>
        <v>0</v>
      </c>
      <c r="CE514" s="159">
        <v>0</v>
      </c>
      <c r="CF514" s="159">
        <v>0</v>
      </c>
      <c r="CG514" s="160">
        <f t="shared" si="2991"/>
        <v>0</v>
      </c>
      <c r="CH514" s="159">
        <f t="shared" ref="CH514:CH520" si="3018">CE514</f>
        <v>0</v>
      </c>
      <c r="CI514" s="159">
        <f t="shared" si="2992"/>
        <v>0</v>
      </c>
      <c r="CJ514" s="160">
        <f t="shared" si="2993"/>
        <v>0</v>
      </c>
      <c r="CK514" s="159">
        <v>0</v>
      </c>
      <c r="CL514" s="159">
        <v>0</v>
      </c>
      <c r="CM514" s="160">
        <f t="shared" si="2994"/>
        <v>0</v>
      </c>
      <c r="CN514" s="159">
        <v>0</v>
      </c>
      <c r="CO514" s="159">
        <v>0</v>
      </c>
      <c r="CP514" s="160">
        <f t="shared" si="2995"/>
        <v>0</v>
      </c>
      <c r="CQ514" s="159">
        <f t="shared" ref="CQ514:CQ520" si="3019">CN514</f>
        <v>0</v>
      </c>
      <c r="CR514" s="159">
        <f t="shared" si="2996"/>
        <v>0</v>
      </c>
      <c r="CS514" s="160">
        <f t="shared" si="2997"/>
        <v>0</v>
      </c>
      <c r="CT514" s="225"/>
      <c r="CU514" s="226">
        <f t="shared" ref="CU514:CU520" si="3020">K514-H514</f>
        <v>0</v>
      </c>
      <c r="CV514" s="227">
        <f t="shared" si="2998"/>
        <v>0</v>
      </c>
      <c r="CW514" s="225"/>
      <c r="CX514" s="228"/>
      <c r="CY514" s="229"/>
    </row>
    <row r="515" spans="1:103" ht="15.75" hidden="1" customHeight="1">
      <c r="A515" s="185"/>
      <c r="B515" s="156"/>
      <c r="C515" s="291" t="s">
        <v>551</v>
      </c>
      <c r="D515" s="158">
        <f t="shared" si="2958"/>
        <v>1</v>
      </c>
      <c r="E515" s="159">
        <f t="shared" si="2999"/>
        <v>0</v>
      </c>
      <c r="F515" s="160">
        <f t="shared" si="3000"/>
        <v>0</v>
      </c>
      <c r="G515" s="161"/>
      <c r="H515" s="159">
        <f t="shared" si="3001"/>
        <v>0</v>
      </c>
      <c r="I515" s="159">
        <f t="shared" si="3002"/>
        <v>0</v>
      </c>
      <c r="J515" s="160">
        <f t="shared" si="3003"/>
        <v>0</v>
      </c>
      <c r="K515" s="159">
        <f t="shared" si="3004"/>
        <v>1</v>
      </c>
      <c r="L515" s="291">
        <f t="shared" si="3005"/>
        <v>0</v>
      </c>
      <c r="M515" s="160">
        <f t="shared" si="3006"/>
        <v>0</v>
      </c>
      <c r="N515" s="159">
        <v>1</v>
      </c>
      <c r="O515" s="159"/>
      <c r="P515" s="160">
        <f t="shared" si="2962"/>
        <v>0</v>
      </c>
      <c r="Q515" s="291">
        <v>0</v>
      </c>
      <c r="R515" s="291">
        <v>0</v>
      </c>
      <c r="S515" s="160">
        <f t="shared" si="2963"/>
        <v>0</v>
      </c>
      <c r="T515" s="609">
        <v>1</v>
      </c>
      <c r="U515" s="609">
        <f>R515</f>
        <v>0</v>
      </c>
      <c r="V515" s="160">
        <f t="shared" si="2964"/>
        <v>0</v>
      </c>
      <c r="W515" s="593">
        <f t="shared" si="2750"/>
        <v>1</v>
      </c>
      <c r="X515" s="593">
        <f t="shared" si="2751"/>
        <v>0</v>
      </c>
      <c r="Y515" s="593">
        <f t="shared" si="2752"/>
        <v>0</v>
      </c>
      <c r="Z515" s="159">
        <v>0</v>
      </c>
      <c r="AA515" s="159">
        <v>0</v>
      </c>
      <c r="AB515" s="160">
        <f t="shared" si="2965"/>
        <v>0</v>
      </c>
      <c r="AC515" s="159">
        <v>0</v>
      </c>
      <c r="AD515" s="159">
        <v>0</v>
      </c>
      <c r="AE515" s="160">
        <f t="shared" si="2966"/>
        <v>0</v>
      </c>
      <c r="AF515" s="159">
        <f t="shared" si="3009"/>
        <v>0</v>
      </c>
      <c r="AG515" s="159">
        <f t="shared" si="2968"/>
        <v>0</v>
      </c>
      <c r="AH515" s="160">
        <f t="shared" si="2969"/>
        <v>0</v>
      </c>
      <c r="AI515" s="159">
        <v>0</v>
      </c>
      <c r="AJ515" s="159">
        <v>0</v>
      </c>
      <c r="AK515" s="160">
        <f t="shared" si="2970"/>
        <v>0</v>
      </c>
      <c r="AL515" s="159">
        <v>0</v>
      </c>
      <c r="AM515" s="159">
        <v>0</v>
      </c>
      <c r="AN515" s="160">
        <f t="shared" si="2971"/>
        <v>0</v>
      </c>
      <c r="AO515" s="159">
        <f t="shared" si="3010"/>
        <v>0</v>
      </c>
      <c r="AP515" s="159">
        <f t="shared" si="2973"/>
        <v>0</v>
      </c>
      <c r="AQ515" s="160">
        <f t="shared" si="2974"/>
        <v>0</v>
      </c>
      <c r="AR515" s="159">
        <v>0</v>
      </c>
      <c r="AS515" s="159">
        <v>0</v>
      </c>
      <c r="AT515" s="160">
        <f t="shared" si="2975"/>
        <v>0</v>
      </c>
      <c r="AU515" s="159">
        <v>0</v>
      </c>
      <c r="AV515" s="159">
        <v>0</v>
      </c>
      <c r="AW515" s="160">
        <f t="shared" si="2976"/>
        <v>0</v>
      </c>
      <c r="AX515" s="159">
        <f t="shared" si="3011"/>
        <v>0</v>
      </c>
      <c r="AY515" s="159">
        <f t="shared" si="3012"/>
        <v>0</v>
      </c>
      <c r="AZ515" s="160">
        <f t="shared" si="2979"/>
        <v>0</v>
      </c>
      <c r="BA515" s="159">
        <v>0</v>
      </c>
      <c r="BB515" s="159">
        <v>0</v>
      </c>
      <c r="BC515" s="160">
        <f t="shared" si="2980"/>
        <v>0</v>
      </c>
      <c r="BD515" s="159">
        <v>0</v>
      </c>
      <c r="BE515" s="159">
        <v>0</v>
      </c>
      <c r="BF515" s="160">
        <f t="shared" si="2981"/>
        <v>0</v>
      </c>
      <c r="BG515" s="159">
        <f t="shared" si="3013"/>
        <v>0</v>
      </c>
      <c r="BH515" s="159">
        <f t="shared" si="3014"/>
        <v>0</v>
      </c>
      <c r="BI515" s="160">
        <f t="shared" si="2982"/>
        <v>0</v>
      </c>
      <c r="BJ515" s="159">
        <v>0</v>
      </c>
      <c r="BK515" s="159">
        <v>0</v>
      </c>
      <c r="BL515" s="160">
        <f t="shared" si="2983"/>
        <v>0</v>
      </c>
      <c r="BM515" s="159">
        <v>0</v>
      </c>
      <c r="BN515" s="159">
        <v>0</v>
      </c>
      <c r="BO515" s="160">
        <f t="shared" si="2984"/>
        <v>0</v>
      </c>
      <c r="BP515" s="159">
        <f t="shared" si="3015"/>
        <v>0</v>
      </c>
      <c r="BQ515" s="159">
        <f t="shared" si="3016"/>
        <v>0</v>
      </c>
      <c r="BR515" s="160">
        <f t="shared" si="2985"/>
        <v>0</v>
      </c>
      <c r="BS515" s="159">
        <v>0</v>
      </c>
      <c r="BT515" s="159">
        <v>0</v>
      </c>
      <c r="BU515" s="160">
        <f t="shared" si="2986"/>
        <v>0</v>
      </c>
      <c r="BV515" s="159">
        <v>0</v>
      </c>
      <c r="BW515" s="159">
        <v>0</v>
      </c>
      <c r="BX515" s="160">
        <f t="shared" si="2987"/>
        <v>0</v>
      </c>
      <c r="BY515" s="159">
        <f t="shared" si="3017"/>
        <v>0</v>
      </c>
      <c r="BZ515" s="159">
        <f t="shared" si="2988"/>
        <v>0</v>
      </c>
      <c r="CA515" s="160">
        <f t="shared" si="2989"/>
        <v>0</v>
      </c>
      <c r="CB515" s="159">
        <v>0</v>
      </c>
      <c r="CC515" s="159">
        <v>0</v>
      </c>
      <c r="CD515" s="160">
        <f t="shared" si="2990"/>
        <v>0</v>
      </c>
      <c r="CE515" s="159">
        <v>0</v>
      </c>
      <c r="CF515" s="159">
        <v>0</v>
      </c>
      <c r="CG515" s="160">
        <f t="shared" si="2991"/>
        <v>0</v>
      </c>
      <c r="CH515" s="159">
        <f t="shared" si="3018"/>
        <v>0</v>
      </c>
      <c r="CI515" s="159">
        <f t="shared" si="2992"/>
        <v>0</v>
      </c>
      <c r="CJ515" s="160">
        <f t="shared" si="2993"/>
        <v>0</v>
      </c>
      <c r="CK515" s="159">
        <v>0</v>
      </c>
      <c r="CL515" s="159">
        <v>0</v>
      </c>
      <c r="CM515" s="160">
        <f t="shared" si="2994"/>
        <v>0</v>
      </c>
      <c r="CN515" s="159">
        <v>0</v>
      </c>
      <c r="CO515" s="159">
        <v>0</v>
      </c>
      <c r="CP515" s="160">
        <f t="shared" si="2995"/>
        <v>0</v>
      </c>
      <c r="CQ515" s="159">
        <f t="shared" si="3019"/>
        <v>0</v>
      </c>
      <c r="CR515" s="159">
        <f t="shared" si="2996"/>
        <v>0</v>
      </c>
      <c r="CS515" s="160">
        <f t="shared" si="2997"/>
        <v>0</v>
      </c>
      <c r="CT515" s="225"/>
      <c r="CU515" s="226">
        <f t="shared" si="3020"/>
        <v>1</v>
      </c>
      <c r="CV515" s="227">
        <f t="shared" si="2998"/>
        <v>0</v>
      </c>
      <c r="CW515" s="225"/>
      <c r="CX515" s="228"/>
      <c r="CY515" s="229"/>
    </row>
    <row r="516" spans="1:103" ht="15.75" hidden="1" customHeight="1">
      <c r="A516" s="185"/>
      <c r="B516" s="156"/>
      <c r="C516" s="291"/>
      <c r="D516" s="158">
        <f t="shared" si="2958"/>
        <v>0</v>
      </c>
      <c r="E516" s="159">
        <f t="shared" si="2999"/>
        <v>0</v>
      </c>
      <c r="F516" s="160">
        <f t="shared" si="3000"/>
        <v>0</v>
      </c>
      <c r="G516" s="161"/>
      <c r="H516" s="159">
        <f t="shared" si="3001"/>
        <v>0</v>
      </c>
      <c r="I516" s="159">
        <f t="shared" si="3002"/>
        <v>0</v>
      </c>
      <c r="J516" s="160">
        <f t="shared" si="3003"/>
        <v>0</v>
      </c>
      <c r="K516" s="159">
        <f t="shared" si="3004"/>
        <v>0</v>
      </c>
      <c r="L516" s="291">
        <f t="shared" si="3005"/>
        <v>0</v>
      </c>
      <c r="M516" s="160">
        <f t="shared" si="3006"/>
        <v>0</v>
      </c>
      <c r="N516" s="159">
        <v>0</v>
      </c>
      <c r="O516" s="159"/>
      <c r="P516" s="160">
        <f t="shared" si="2962"/>
        <v>0</v>
      </c>
      <c r="Q516" s="291">
        <v>0</v>
      </c>
      <c r="R516" s="291">
        <v>0</v>
      </c>
      <c r="S516" s="160">
        <f t="shared" si="2963"/>
        <v>0</v>
      </c>
      <c r="T516" s="159">
        <f t="shared" ref="T516:T520" si="3021">Q516</f>
        <v>0</v>
      </c>
      <c r="U516" s="159">
        <f t="shared" ref="U516:U520" si="3022">R516</f>
        <v>0</v>
      </c>
      <c r="V516" s="160">
        <f t="shared" si="2964"/>
        <v>0</v>
      </c>
      <c r="W516" s="593">
        <f t="shared" si="2750"/>
        <v>0</v>
      </c>
      <c r="X516" s="593">
        <f t="shared" si="2751"/>
        <v>0</v>
      </c>
      <c r="Y516" s="593">
        <f t="shared" si="2752"/>
        <v>0</v>
      </c>
      <c r="Z516" s="159">
        <v>0</v>
      </c>
      <c r="AA516" s="159">
        <v>0</v>
      </c>
      <c r="AB516" s="160">
        <f t="shared" si="2965"/>
        <v>0</v>
      </c>
      <c r="AC516" s="159">
        <v>0</v>
      </c>
      <c r="AD516" s="159">
        <v>0</v>
      </c>
      <c r="AE516" s="160">
        <f t="shared" si="2966"/>
        <v>0</v>
      </c>
      <c r="AF516" s="159">
        <f t="shared" si="3009"/>
        <v>0</v>
      </c>
      <c r="AG516" s="159">
        <f t="shared" si="2968"/>
        <v>0</v>
      </c>
      <c r="AH516" s="160">
        <f t="shared" si="2969"/>
        <v>0</v>
      </c>
      <c r="AI516" s="159">
        <v>0</v>
      </c>
      <c r="AJ516" s="159">
        <v>0</v>
      </c>
      <c r="AK516" s="160">
        <f t="shared" si="2970"/>
        <v>0</v>
      </c>
      <c r="AL516" s="159">
        <v>0</v>
      </c>
      <c r="AM516" s="159">
        <v>0</v>
      </c>
      <c r="AN516" s="160">
        <f t="shared" si="2971"/>
        <v>0</v>
      </c>
      <c r="AO516" s="159">
        <f t="shared" si="3010"/>
        <v>0</v>
      </c>
      <c r="AP516" s="159">
        <f t="shared" si="2973"/>
        <v>0</v>
      </c>
      <c r="AQ516" s="160">
        <f t="shared" si="2974"/>
        <v>0</v>
      </c>
      <c r="AR516" s="159">
        <v>0</v>
      </c>
      <c r="AS516" s="159">
        <v>0</v>
      </c>
      <c r="AT516" s="160">
        <f t="shared" si="2975"/>
        <v>0</v>
      </c>
      <c r="AU516" s="159">
        <v>0</v>
      </c>
      <c r="AV516" s="159">
        <v>0</v>
      </c>
      <c r="AW516" s="160">
        <f t="shared" si="2976"/>
        <v>0</v>
      </c>
      <c r="AX516" s="159">
        <f t="shared" si="3011"/>
        <v>0</v>
      </c>
      <c r="AY516" s="159">
        <f t="shared" si="3012"/>
        <v>0</v>
      </c>
      <c r="AZ516" s="160">
        <f t="shared" si="2979"/>
        <v>0</v>
      </c>
      <c r="BA516" s="159">
        <v>0</v>
      </c>
      <c r="BB516" s="159">
        <v>0</v>
      </c>
      <c r="BC516" s="160">
        <f t="shared" si="2980"/>
        <v>0</v>
      </c>
      <c r="BD516" s="159">
        <v>0</v>
      </c>
      <c r="BE516" s="159">
        <v>0</v>
      </c>
      <c r="BF516" s="160">
        <f t="shared" si="2981"/>
        <v>0</v>
      </c>
      <c r="BG516" s="159">
        <f t="shared" si="3013"/>
        <v>0</v>
      </c>
      <c r="BH516" s="159">
        <f t="shared" si="3014"/>
        <v>0</v>
      </c>
      <c r="BI516" s="160">
        <f t="shared" si="2982"/>
        <v>0</v>
      </c>
      <c r="BJ516" s="159">
        <v>0</v>
      </c>
      <c r="BK516" s="159">
        <v>0</v>
      </c>
      <c r="BL516" s="160">
        <f t="shared" si="2983"/>
        <v>0</v>
      </c>
      <c r="BM516" s="159">
        <v>0</v>
      </c>
      <c r="BN516" s="159">
        <v>0</v>
      </c>
      <c r="BO516" s="160">
        <f t="shared" si="2984"/>
        <v>0</v>
      </c>
      <c r="BP516" s="159">
        <f t="shared" si="3015"/>
        <v>0</v>
      </c>
      <c r="BQ516" s="159">
        <f t="shared" si="3016"/>
        <v>0</v>
      </c>
      <c r="BR516" s="160">
        <f t="shared" si="2985"/>
        <v>0</v>
      </c>
      <c r="BS516" s="159">
        <v>0</v>
      </c>
      <c r="BT516" s="159">
        <v>0</v>
      </c>
      <c r="BU516" s="160">
        <f t="shared" si="2986"/>
        <v>0</v>
      </c>
      <c r="BV516" s="159">
        <v>0</v>
      </c>
      <c r="BW516" s="159">
        <v>0</v>
      </c>
      <c r="BX516" s="160">
        <f t="shared" si="2987"/>
        <v>0</v>
      </c>
      <c r="BY516" s="159">
        <f t="shared" si="3017"/>
        <v>0</v>
      </c>
      <c r="BZ516" s="159">
        <f t="shared" si="2988"/>
        <v>0</v>
      </c>
      <c r="CA516" s="160">
        <f t="shared" si="2989"/>
        <v>0</v>
      </c>
      <c r="CB516" s="159">
        <v>0</v>
      </c>
      <c r="CC516" s="159">
        <v>0</v>
      </c>
      <c r="CD516" s="160">
        <f t="shared" si="2990"/>
        <v>0</v>
      </c>
      <c r="CE516" s="159">
        <v>0</v>
      </c>
      <c r="CF516" s="159">
        <v>0</v>
      </c>
      <c r="CG516" s="160">
        <f t="shared" si="2991"/>
        <v>0</v>
      </c>
      <c r="CH516" s="159">
        <f t="shared" si="3018"/>
        <v>0</v>
      </c>
      <c r="CI516" s="159">
        <f t="shared" si="2992"/>
        <v>0</v>
      </c>
      <c r="CJ516" s="160">
        <f t="shared" si="2993"/>
        <v>0</v>
      </c>
      <c r="CK516" s="159">
        <v>0</v>
      </c>
      <c r="CL516" s="159">
        <v>0</v>
      </c>
      <c r="CM516" s="160">
        <f t="shared" si="2994"/>
        <v>0</v>
      </c>
      <c r="CN516" s="159">
        <v>0</v>
      </c>
      <c r="CO516" s="159">
        <v>0</v>
      </c>
      <c r="CP516" s="160">
        <f t="shared" si="2995"/>
        <v>0</v>
      </c>
      <c r="CQ516" s="159">
        <f t="shared" si="3019"/>
        <v>0</v>
      </c>
      <c r="CR516" s="159">
        <f t="shared" si="2996"/>
        <v>0</v>
      </c>
      <c r="CS516" s="160">
        <f t="shared" si="2997"/>
        <v>0</v>
      </c>
      <c r="CT516" s="225"/>
      <c r="CU516" s="226">
        <f t="shared" si="3020"/>
        <v>0</v>
      </c>
      <c r="CV516" s="227">
        <f t="shared" si="2998"/>
        <v>0</v>
      </c>
      <c r="CW516" s="225"/>
      <c r="CX516" s="228"/>
      <c r="CY516" s="229"/>
    </row>
    <row r="517" spans="1:103" ht="15.75" hidden="1" customHeight="1">
      <c r="A517" s="185"/>
      <c r="B517" s="156"/>
      <c r="C517" s="291"/>
      <c r="D517" s="158">
        <f t="shared" si="2958"/>
        <v>0</v>
      </c>
      <c r="E517" s="159">
        <f t="shared" si="2999"/>
        <v>0</v>
      </c>
      <c r="F517" s="160">
        <f t="shared" si="3000"/>
        <v>0</v>
      </c>
      <c r="G517" s="161"/>
      <c r="H517" s="159">
        <f t="shared" si="3001"/>
        <v>0</v>
      </c>
      <c r="I517" s="159">
        <f t="shared" si="3002"/>
        <v>0</v>
      </c>
      <c r="J517" s="160">
        <f t="shared" si="3003"/>
        <v>0</v>
      </c>
      <c r="K517" s="159">
        <f t="shared" si="3004"/>
        <v>0</v>
      </c>
      <c r="L517" s="291">
        <f t="shared" si="3005"/>
        <v>0</v>
      </c>
      <c r="M517" s="160">
        <f t="shared" si="3006"/>
        <v>0</v>
      </c>
      <c r="N517" s="159">
        <v>0</v>
      </c>
      <c r="O517" s="159"/>
      <c r="P517" s="160">
        <f t="shared" si="2962"/>
        <v>0</v>
      </c>
      <c r="Q517" s="291">
        <v>0</v>
      </c>
      <c r="R517" s="291">
        <v>0</v>
      </c>
      <c r="S517" s="160">
        <f t="shared" si="2963"/>
        <v>0</v>
      </c>
      <c r="T517" s="159">
        <f t="shared" si="3021"/>
        <v>0</v>
      </c>
      <c r="U517" s="159">
        <f t="shared" si="3022"/>
        <v>0</v>
      </c>
      <c r="V517" s="160">
        <f t="shared" si="2964"/>
        <v>0</v>
      </c>
      <c r="W517" s="593">
        <f t="shared" si="2750"/>
        <v>0</v>
      </c>
      <c r="X517" s="593">
        <f t="shared" si="2751"/>
        <v>0</v>
      </c>
      <c r="Y517" s="593">
        <f t="shared" si="2752"/>
        <v>0</v>
      </c>
      <c r="Z517" s="159">
        <v>0</v>
      </c>
      <c r="AA517" s="159">
        <v>0</v>
      </c>
      <c r="AB517" s="160">
        <f t="shared" si="2965"/>
        <v>0</v>
      </c>
      <c r="AC517" s="159">
        <v>0</v>
      </c>
      <c r="AD517" s="159">
        <v>0</v>
      </c>
      <c r="AE517" s="160">
        <f t="shared" si="2966"/>
        <v>0</v>
      </c>
      <c r="AF517" s="159">
        <f t="shared" si="3009"/>
        <v>0</v>
      </c>
      <c r="AG517" s="159">
        <f t="shared" si="2968"/>
        <v>0</v>
      </c>
      <c r="AH517" s="160">
        <f t="shared" si="2969"/>
        <v>0</v>
      </c>
      <c r="AI517" s="159">
        <v>0</v>
      </c>
      <c r="AJ517" s="159">
        <v>0</v>
      </c>
      <c r="AK517" s="160">
        <f t="shared" si="2970"/>
        <v>0</v>
      </c>
      <c r="AL517" s="159">
        <v>0</v>
      </c>
      <c r="AM517" s="159">
        <v>0</v>
      </c>
      <c r="AN517" s="160">
        <f t="shared" si="2971"/>
        <v>0</v>
      </c>
      <c r="AO517" s="159">
        <f t="shared" si="3010"/>
        <v>0</v>
      </c>
      <c r="AP517" s="159">
        <f t="shared" si="2973"/>
        <v>0</v>
      </c>
      <c r="AQ517" s="160">
        <f t="shared" si="2974"/>
        <v>0</v>
      </c>
      <c r="AR517" s="159">
        <v>0</v>
      </c>
      <c r="AS517" s="159">
        <v>0</v>
      </c>
      <c r="AT517" s="160">
        <f t="shared" si="2975"/>
        <v>0</v>
      </c>
      <c r="AU517" s="159">
        <v>0</v>
      </c>
      <c r="AV517" s="159">
        <v>0</v>
      </c>
      <c r="AW517" s="160">
        <f t="shared" si="2976"/>
        <v>0</v>
      </c>
      <c r="AX517" s="159">
        <f t="shared" si="3011"/>
        <v>0</v>
      </c>
      <c r="AY517" s="159">
        <f t="shared" si="3012"/>
        <v>0</v>
      </c>
      <c r="AZ517" s="160">
        <f t="shared" si="2979"/>
        <v>0</v>
      </c>
      <c r="BA517" s="159">
        <v>0</v>
      </c>
      <c r="BB517" s="159">
        <v>0</v>
      </c>
      <c r="BC517" s="160">
        <f t="shared" si="2980"/>
        <v>0</v>
      </c>
      <c r="BD517" s="159">
        <v>0</v>
      </c>
      <c r="BE517" s="159">
        <v>0</v>
      </c>
      <c r="BF517" s="160">
        <f t="shared" si="2981"/>
        <v>0</v>
      </c>
      <c r="BG517" s="159">
        <f t="shared" si="3013"/>
        <v>0</v>
      </c>
      <c r="BH517" s="159">
        <f t="shared" si="3014"/>
        <v>0</v>
      </c>
      <c r="BI517" s="160">
        <f t="shared" si="2982"/>
        <v>0</v>
      </c>
      <c r="BJ517" s="159">
        <v>0</v>
      </c>
      <c r="BK517" s="159">
        <v>0</v>
      </c>
      <c r="BL517" s="160">
        <f t="shared" si="2983"/>
        <v>0</v>
      </c>
      <c r="BM517" s="159">
        <v>0</v>
      </c>
      <c r="BN517" s="159">
        <v>0</v>
      </c>
      <c r="BO517" s="160">
        <f t="shared" si="2984"/>
        <v>0</v>
      </c>
      <c r="BP517" s="159">
        <f t="shared" si="3015"/>
        <v>0</v>
      </c>
      <c r="BQ517" s="159">
        <f t="shared" si="3016"/>
        <v>0</v>
      </c>
      <c r="BR517" s="160">
        <f t="shared" si="2985"/>
        <v>0</v>
      </c>
      <c r="BS517" s="159">
        <v>0</v>
      </c>
      <c r="BT517" s="159">
        <v>0</v>
      </c>
      <c r="BU517" s="160">
        <f t="shared" si="2986"/>
        <v>0</v>
      </c>
      <c r="BV517" s="159">
        <v>0</v>
      </c>
      <c r="BW517" s="159">
        <v>0</v>
      </c>
      <c r="BX517" s="160">
        <f t="shared" si="2987"/>
        <v>0</v>
      </c>
      <c r="BY517" s="159">
        <f t="shared" si="3017"/>
        <v>0</v>
      </c>
      <c r="BZ517" s="159">
        <f t="shared" si="2988"/>
        <v>0</v>
      </c>
      <c r="CA517" s="160">
        <f t="shared" si="2989"/>
        <v>0</v>
      </c>
      <c r="CB517" s="159">
        <v>0</v>
      </c>
      <c r="CC517" s="159">
        <v>0</v>
      </c>
      <c r="CD517" s="160">
        <f t="shared" si="2990"/>
        <v>0</v>
      </c>
      <c r="CE517" s="159">
        <v>0</v>
      </c>
      <c r="CF517" s="159">
        <v>0</v>
      </c>
      <c r="CG517" s="160">
        <f t="shared" si="2991"/>
        <v>0</v>
      </c>
      <c r="CH517" s="159">
        <f t="shared" si="3018"/>
        <v>0</v>
      </c>
      <c r="CI517" s="159">
        <f t="shared" si="2992"/>
        <v>0</v>
      </c>
      <c r="CJ517" s="160">
        <f t="shared" si="2993"/>
        <v>0</v>
      </c>
      <c r="CK517" s="159">
        <v>0</v>
      </c>
      <c r="CL517" s="159">
        <v>0</v>
      </c>
      <c r="CM517" s="160">
        <f t="shared" si="2994"/>
        <v>0</v>
      </c>
      <c r="CN517" s="159">
        <v>0</v>
      </c>
      <c r="CO517" s="159">
        <v>0</v>
      </c>
      <c r="CP517" s="160">
        <f t="shared" si="2995"/>
        <v>0</v>
      </c>
      <c r="CQ517" s="159">
        <f t="shared" si="3019"/>
        <v>0</v>
      </c>
      <c r="CR517" s="159">
        <f t="shared" si="2996"/>
        <v>0</v>
      </c>
      <c r="CS517" s="160">
        <f t="shared" si="2997"/>
        <v>0</v>
      </c>
      <c r="CT517" s="225"/>
      <c r="CU517" s="226">
        <f t="shared" si="3020"/>
        <v>0</v>
      </c>
      <c r="CV517" s="227">
        <f t="shared" si="2998"/>
        <v>0</v>
      </c>
      <c r="CW517" s="225"/>
      <c r="CX517" s="228"/>
      <c r="CY517" s="229"/>
    </row>
    <row r="518" spans="1:103" ht="15.75" hidden="1" customHeight="1">
      <c r="A518" s="185"/>
      <c r="B518" s="156"/>
      <c r="C518" s="291"/>
      <c r="D518" s="158">
        <f t="shared" si="2958"/>
        <v>0</v>
      </c>
      <c r="E518" s="159">
        <f t="shared" si="2999"/>
        <v>0</v>
      </c>
      <c r="F518" s="160">
        <f t="shared" si="3000"/>
        <v>0</v>
      </c>
      <c r="G518" s="161"/>
      <c r="H518" s="159">
        <f t="shared" si="3001"/>
        <v>0</v>
      </c>
      <c r="I518" s="159">
        <f t="shared" si="3002"/>
        <v>0</v>
      </c>
      <c r="J518" s="160">
        <f t="shared" si="3003"/>
        <v>0</v>
      </c>
      <c r="K518" s="159">
        <f t="shared" si="3004"/>
        <v>0</v>
      </c>
      <c r="L518" s="291">
        <f t="shared" si="3005"/>
        <v>0</v>
      </c>
      <c r="M518" s="160">
        <f t="shared" si="3006"/>
        <v>0</v>
      </c>
      <c r="N518" s="159">
        <v>0</v>
      </c>
      <c r="O518" s="159"/>
      <c r="P518" s="160">
        <f t="shared" si="2962"/>
        <v>0</v>
      </c>
      <c r="Q518" s="291">
        <v>0</v>
      </c>
      <c r="R518" s="291">
        <v>0</v>
      </c>
      <c r="S518" s="160">
        <f t="shared" si="2963"/>
        <v>0</v>
      </c>
      <c r="T518" s="159">
        <f t="shared" si="3021"/>
        <v>0</v>
      </c>
      <c r="U518" s="159">
        <f t="shared" si="3022"/>
        <v>0</v>
      </c>
      <c r="V518" s="160">
        <f t="shared" si="2964"/>
        <v>0</v>
      </c>
      <c r="W518" s="593">
        <f t="shared" si="2750"/>
        <v>0</v>
      </c>
      <c r="X518" s="593">
        <f t="shared" si="2751"/>
        <v>0</v>
      </c>
      <c r="Y518" s="593">
        <f t="shared" si="2752"/>
        <v>0</v>
      </c>
      <c r="Z518" s="159">
        <v>0</v>
      </c>
      <c r="AA518" s="159">
        <v>0</v>
      </c>
      <c r="AB518" s="160">
        <f t="shared" si="2965"/>
        <v>0</v>
      </c>
      <c r="AC518" s="159">
        <v>0</v>
      </c>
      <c r="AD518" s="159">
        <v>0</v>
      </c>
      <c r="AE518" s="160">
        <f t="shared" si="2966"/>
        <v>0</v>
      </c>
      <c r="AF518" s="159">
        <f t="shared" si="3009"/>
        <v>0</v>
      </c>
      <c r="AG518" s="159">
        <f t="shared" si="2968"/>
        <v>0</v>
      </c>
      <c r="AH518" s="160">
        <f t="shared" si="2969"/>
        <v>0</v>
      </c>
      <c r="AI518" s="159">
        <v>0</v>
      </c>
      <c r="AJ518" s="159">
        <v>0</v>
      </c>
      <c r="AK518" s="160">
        <f t="shared" si="2970"/>
        <v>0</v>
      </c>
      <c r="AL518" s="159">
        <v>0</v>
      </c>
      <c r="AM518" s="159">
        <v>0</v>
      </c>
      <c r="AN518" s="160">
        <f t="shared" si="2971"/>
        <v>0</v>
      </c>
      <c r="AO518" s="159">
        <f t="shared" si="3010"/>
        <v>0</v>
      </c>
      <c r="AP518" s="159">
        <f t="shared" si="2973"/>
        <v>0</v>
      </c>
      <c r="AQ518" s="160">
        <f t="shared" si="2974"/>
        <v>0</v>
      </c>
      <c r="AR518" s="159">
        <v>0</v>
      </c>
      <c r="AS518" s="159">
        <v>0</v>
      </c>
      <c r="AT518" s="160">
        <f t="shared" si="2975"/>
        <v>0</v>
      </c>
      <c r="AU518" s="159">
        <v>0</v>
      </c>
      <c r="AV518" s="159">
        <v>0</v>
      </c>
      <c r="AW518" s="160">
        <f t="shared" si="2976"/>
        <v>0</v>
      </c>
      <c r="AX518" s="159">
        <f t="shared" si="3011"/>
        <v>0</v>
      </c>
      <c r="AY518" s="159">
        <f t="shared" si="3012"/>
        <v>0</v>
      </c>
      <c r="AZ518" s="160">
        <f t="shared" si="2979"/>
        <v>0</v>
      </c>
      <c r="BA518" s="159">
        <v>0</v>
      </c>
      <c r="BB518" s="159">
        <v>0</v>
      </c>
      <c r="BC518" s="160">
        <f t="shared" si="2980"/>
        <v>0</v>
      </c>
      <c r="BD518" s="159">
        <v>0</v>
      </c>
      <c r="BE518" s="159">
        <v>0</v>
      </c>
      <c r="BF518" s="160">
        <f t="shared" si="2981"/>
        <v>0</v>
      </c>
      <c r="BG518" s="159">
        <f t="shared" si="3013"/>
        <v>0</v>
      </c>
      <c r="BH518" s="159">
        <f t="shared" si="3014"/>
        <v>0</v>
      </c>
      <c r="BI518" s="160">
        <f t="shared" si="2982"/>
        <v>0</v>
      </c>
      <c r="BJ518" s="159">
        <v>0</v>
      </c>
      <c r="BK518" s="159">
        <v>0</v>
      </c>
      <c r="BL518" s="160">
        <f t="shared" si="2983"/>
        <v>0</v>
      </c>
      <c r="BM518" s="159">
        <v>0</v>
      </c>
      <c r="BN518" s="159">
        <v>0</v>
      </c>
      <c r="BO518" s="160">
        <f t="shared" si="2984"/>
        <v>0</v>
      </c>
      <c r="BP518" s="159">
        <f t="shared" si="3015"/>
        <v>0</v>
      </c>
      <c r="BQ518" s="159">
        <f t="shared" si="3016"/>
        <v>0</v>
      </c>
      <c r="BR518" s="160">
        <f t="shared" si="2985"/>
        <v>0</v>
      </c>
      <c r="BS518" s="159">
        <v>0</v>
      </c>
      <c r="BT518" s="159">
        <v>0</v>
      </c>
      <c r="BU518" s="160">
        <f t="shared" si="2986"/>
        <v>0</v>
      </c>
      <c r="BV518" s="159">
        <v>0</v>
      </c>
      <c r="BW518" s="159">
        <v>0</v>
      </c>
      <c r="BX518" s="160">
        <f t="shared" si="2987"/>
        <v>0</v>
      </c>
      <c r="BY518" s="159">
        <f t="shared" si="3017"/>
        <v>0</v>
      </c>
      <c r="BZ518" s="159">
        <f t="shared" si="2988"/>
        <v>0</v>
      </c>
      <c r="CA518" s="160">
        <f t="shared" si="2989"/>
        <v>0</v>
      </c>
      <c r="CB518" s="159">
        <v>0</v>
      </c>
      <c r="CC518" s="159">
        <v>0</v>
      </c>
      <c r="CD518" s="160">
        <f t="shared" si="2990"/>
        <v>0</v>
      </c>
      <c r="CE518" s="159">
        <v>0</v>
      </c>
      <c r="CF518" s="159">
        <v>0</v>
      </c>
      <c r="CG518" s="160">
        <f t="shared" si="2991"/>
        <v>0</v>
      </c>
      <c r="CH518" s="159">
        <f t="shared" si="3018"/>
        <v>0</v>
      </c>
      <c r="CI518" s="159">
        <f t="shared" si="2992"/>
        <v>0</v>
      </c>
      <c r="CJ518" s="160">
        <f t="shared" si="2993"/>
        <v>0</v>
      </c>
      <c r="CK518" s="159">
        <v>0</v>
      </c>
      <c r="CL518" s="159">
        <v>0</v>
      </c>
      <c r="CM518" s="160">
        <f t="shared" si="2994"/>
        <v>0</v>
      </c>
      <c r="CN518" s="159">
        <v>0</v>
      </c>
      <c r="CO518" s="159">
        <v>0</v>
      </c>
      <c r="CP518" s="160">
        <f t="shared" si="2995"/>
        <v>0</v>
      </c>
      <c r="CQ518" s="159">
        <f t="shared" si="3019"/>
        <v>0</v>
      </c>
      <c r="CR518" s="159">
        <f t="shared" si="2996"/>
        <v>0</v>
      </c>
      <c r="CS518" s="160">
        <f t="shared" si="2997"/>
        <v>0</v>
      </c>
      <c r="CT518" s="225"/>
      <c r="CU518" s="226">
        <f t="shared" si="3020"/>
        <v>0</v>
      </c>
      <c r="CV518" s="227">
        <f t="shared" si="2998"/>
        <v>0</v>
      </c>
      <c r="CW518" s="225"/>
      <c r="CX518" s="228"/>
      <c r="CY518" s="229"/>
    </row>
    <row r="519" spans="1:103" ht="15.75" hidden="1" customHeight="1">
      <c r="A519" s="185"/>
      <c r="B519" s="156"/>
      <c r="C519" s="291"/>
      <c r="D519" s="158">
        <f t="shared" si="2958"/>
        <v>0</v>
      </c>
      <c r="E519" s="159">
        <f t="shared" si="2999"/>
        <v>0</v>
      </c>
      <c r="F519" s="160">
        <f t="shared" si="3000"/>
        <v>0</v>
      </c>
      <c r="G519" s="161"/>
      <c r="H519" s="159">
        <f t="shared" si="3001"/>
        <v>0</v>
      </c>
      <c r="I519" s="159">
        <f t="shared" si="3002"/>
        <v>0</v>
      </c>
      <c r="J519" s="160">
        <f t="shared" si="3003"/>
        <v>0</v>
      </c>
      <c r="K519" s="159">
        <f t="shared" si="3004"/>
        <v>0</v>
      </c>
      <c r="L519" s="291">
        <f t="shared" si="3005"/>
        <v>0</v>
      </c>
      <c r="M519" s="160">
        <f t="shared" si="3006"/>
        <v>0</v>
      </c>
      <c r="N519" s="159">
        <v>0</v>
      </c>
      <c r="O519" s="159"/>
      <c r="P519" s="160">
        <f t="shared" si="2962"/>
        <v>0</v>
      </c>
      <c r="Q519" s="291">
        <v>0</v>
      </c>
      <c r="R519" s="291">
        <v>0</v>
      </c>
      <c r="S519" s="160">
        <f t="shared" si="2963"/>
        <v>0</v>
      </c>
      <c r="T519" s="159">
        <f t="shared" si="3021"/>
        <v>0</v>
      </c>
      <c r="U519" s="159">
        <f t="shared" si="3022"/>
        <v>0</v>
      </c>
      <c r="V519" s="160">
        <f t="shared" si="2964"/>
        <v>0</v>
      </c>
      <c r="W519" s="593">
        <f t="shared" si="2750"/>
        <v>0</v>
      </c>
      <c r="X519" s="593">
        <f t="shared" si="2751"/>
        <v>0</v>
      </c>
      <c r="Y519" s="593">
        <f t="shared" si="2752"/>
        <v>0</v>
      </c>
      <c r="Z519" s="159">
        <v>0</v>
      </c>
      <c r="AA519" s="159">
        <v>0</v>
      </c>
      <c r="AB519" s="160">
        <f t="shared" si="2965"/>
        <v>0</v>
      </c>
      <c r="AC519" s="159">
        <v>0</v>
      </c>
      <c r="AD519" s="159">
        <v>0</v>
      </c>
      <c r="AE519" s="160">
        <f t="shared" si="2966"/>
        <v>0</v>
      </c>
      <c r="AF519" s="159">
        <f t="shared" si="3009"/>
        <v>0</v>
      </c>
      <c r="AG519" s="159">
        <f t="shared" si="2968"/>
        <v>0</v>
      </c>
      <c r="AH519" s="160">
        <f t="shared" si="2969"/>
        <v>0</v>
      </c>
      <c r="AI519" s="159">
        <v>0</v>
      </c>
      <c r="AJ519" s="159">
        <v>0</v>
      </c>
      <c r="AK519" s="160">
        <f t="shared" si="2970"/>
        <v>0</v>
      </c>
      <c r="AL519" s="159">
        <v>0</v>
      </c>
      <c r="AM519" s="159">
        <v>0</v>
      </c>
      <c r="AN519" s="160">
        <f t="shared" si="2971"/>
        <v>0</v>
      </c>
      <c r="AO519" s="159">
        <f t="shared" si="3010"/>
        <v>0</v>
      </c>
      <c r="AP519" s="159">
        <f t="shared" si="2973"/>
        <v>0</v>
      </c>
      <c r="AQ519" s="160">
        <f t="shared" si="2974"/>
        <v>0</v>
      </c>
      <c r="AR519" s="159">
        <v>0</v>
      </c>
      <c r="AS519" s="159">
        <v>0</v>
      </c>
      <c r="AT519" s="160">
        <f t="shared" si="2975"/>
        <v>0</v>
      </c>
      <c r="AU519" s="159">
        <v>0</v>
      </c>
      <c r="AV519" s="159">
        <v>0</v>
      </c>
      <c r="AW519" s="160">
        <f t="shared" si="2976"/>
        <v>0</v>
      </c>
      <c r="AX519" s="159">
        <f t="shared" si="3011"/>
        <v>0</v>
      </c>
      <c r="AY519" s="159">
        <f t="shared" si="3012"/>
        <v>0</v>
      </c>
      <c r="AZ519" s="160">
        <f t="shared" si="2979"/>
        <v>0</v>
      </c>
      <c r="BA519" s="159">
        <v>0</v>
      </c>
      <c r="BB519" s="159">
        <v>0</v>
      </c>
      <c r="BC519" s="160">
        <f t="shared" si="2980"/>
        <v>0</v>
      </c>
      <c r="BD519" s="159">
        <v>0</v>
      </c>
      <c r="BE519" s="159">
        <v>0</v>
      </c>
      <c r="BF519" s="160">
        <f t="shared" si="2981"/>
        <v>0</v>
      </c>
      <c r="BG519" s="159">
        <f t="shared" si="3013"/>
        <v>0</v>
      </c>
      <c r="BH519" s="159">
        <f t="shared" si="3014"/>
        <v>0</v>
      </c>
      <c r="BI519" s="160">
        <f t="shared" si="2982"/>
        <v>0</v>
      </c>
      <c r="BJ519" s="159">
        <v>0</v>
      </c>
      <c r="BK519" s="159">
        <v>0</v>
      </c>
      <c r="BL519" s="160">
        <f t="shared" si="2983"/>
        <v>0</v>
      </c>
      <c r="BM519" s="159">
        <v>0</v>
      </c>
      <c r="BN519" s="159">
        <v>0</v>
      </c>
      <c r="BO519" s="160">
        <f t="shared" si="2984"/>
        <v>0</v>
      </c>
      <c r="BP519" s="159">
        <f t="shared" si="3015"/>
        <v>0</v>
      </c>
      <c r="BQ519" s="159">
        <f t="shared" si="3016"/>
        <v>0</v>
      </c>
      <c r="BR519" s="160">
        <f t="shared" si="2985"/>
        <v>0</v>
      </c>
      <c r="BS519" s="159">
        <v>0</v>
      </c>
      <c r="BT519" s="159">
        <v>0</v>
      </c>
      <c r="BU519" s="160">
        <f t="shared" si="2986"/>
        <v>0</v>
      </c>
      <c r="BV519" s="159">
        <v>0</v>
      </c>
      <c r="BW519" s="159">
        <v>0</v>
      </c>
      <c r="BX519" s="160">
        <f t="shared" si="2987"/>
        <v>0</v>
      </c>
      <c r="BY519" s="159">
        <f t="shared" si="3017"/>
        <v>0</v>
      </c>
      <c r="BZ519" s="159">
        <f t="shared" si="2988"/>
        <v>0</v>
      </c>
      <c r="CA519" s="160">
        <f t="shared" si="2989"/>
        <v>0</v>
      </c>
      <c r="CB519" s="159">
        <v>0</v>
      </c>
      <c r="CC519" s="159">
        <v>0</v>
      </c>
      <c r="CD519" s="160">
        <f t="shared" si="2990"/>
        <v>0</v>
      </c>
      <c r="CE519" s="159">
        <v>0</v>
      </c>
      <c r="CF519" s="159">
        <v>0</v>
      </c>
      <c r="CG519" s="160">
        <f t="shared" si="2991"/>
        <v>0</v>
      </c>
      <c r="CH519" s="159">
        <f t="shared" si="3018"/>
        <v>0</v>
      </c>
      <c r="CI519" s="159">
        <f t="shared" si="2992"/>
        <v>0</v>
      </c>
      <c r="CJ519" s="160">
        <f t="shared" si="2993"/>
        <v>0</v>
      </c>
      <c r="CK519" s="159">
        <v>0</v>
      </c>
      <c r="CL519" s="159">
        <v>0</v>
      </c>
      <c r="CM519" s="160">
        <f t="shared" si="2994"/>
        <v>0</v>
      </c>
      <c r="CN519" s="159">
        <v>0</v>
      </c>
      <c r="CO519" s="159">
        <v>0</v>
      </c>
      <c r="CP519" s="160">
        <f t="shared" si="2995"/>
        <v>0</v>
      </c>
      <c r="CQ519" s="159">
        <f t="shared" si="3019"/>
        <v>0</v>
      </c>
      <c r="CR519" s="159">
        <f t="shared" si="2996"/>
        <v>0</v>
      </c>
      <c r="CS519" s="160">
        <f t="shared" si="2997"/>
        <v>0</v>
      </c>
      <c r="CT519" s="225"/>
      <c r="CU519" s="226">
        <f t="shared" si="3020"/>
        <v>0</v>
      </c>
      <c r="CV519" s="227">
        <f t="shared" si="2998"/>
        <v>0</v>
      </c>
      <c r="CW519" s="225"/>
      <c r="CX519" s="228"/>
      <c r="CY519" s="229"/>
    </row>
    <row r="520" spans="1:103" ht="15.75" customHeight="1" thickBot="1">
      <c r="A520" s="138"/>
      <c r="B520" s="162"/>
      <c r="C520" s="163"/>
      <c r="D520" s="164">
        <f t="shared" si="2958"/>
        <v>0</v>
      </c>
      <c r="E520" s="165">
        <f t="shared" si="2999"/>
        <v>0</v>
      </c>
      <c r="F520" s="166">
        <f t="shared" si="3000"/>
        <v>0</v>
      </c>
      <c r="G520" s="167"/>
      <c r="H520" s="165">
        <f t="shared" si="3001"/>
        <v>0</v>
      </c>
      <c r="I520" s="165">
        <f t="shared" si="3002"/>
        <v>0</v>
      </c>
      <c r="J520" s="166">
        <f t="shared" si="3003"/>
        <v>0</v>
      </c>
      <c r="K520" s="165">
        <f t="shared" si="3004"/>
        <v>0</v>
      </c>
      <c r="L520" s="820">
        <f t="shared" si="3005"/>
        <v>0</v>
      </c>
      <c r="M520" s="166">
        <f t="shared" si="3006"/>
        <v>0</v>
      </c>
      <c r="N520" s="164">
        <v>0</v>
      </c>
      <c r="O520" s="165"/>
      <c r="P520" s="166">
        <f t="shared" si="2962"/>
        <v>0</v>
      </c>
      <c r="Q520" s="788">
        <v>0</v>
      </c>
      <c r="R520" s="789">
        <v>0</v>
      </c>
      <c r="S520" s="166">
        <f t="shared" si="2963"/>
        <v>0</v>
      </c>
      <c r="T520" s="200">
        <f t="shared" si="3021"/>
        <v>0</v>
      </c>
      <c r="U520" s="200">
        <f t="shared" si="3022"/>
        <v>0</v>
      </c>
      <c r="V520" s="201">
        <f t="shared" si="2964"/>
        <v>0</v>
      </c>
      <c r="W520" s="593">
        <f t="shared" si="2750"/>
        <v>0</v>
      </c>
      <c r="X520" s="593">
        <f t="shared" si="2751"/>
        <v>0</v>
      </c>
      <c r="Y520" s="593">
        <f t="shared" si="2752"/>
        <v>0</v>
      </c>
      <c r="Z520" s="164">
        <v>0</v>
      </c>
      <c r="AA520" s="165">
        <v>0</v>
      </c>
      <c r="AB520" s="166">
        <f t="shared" si="2965"/>
        <v>0</v>
      </c>
      <c r="AC520" s="198">
        <v>0</v>
      </c>
      <c r="AD520" s="199">
        <v>0</v>
      </c>
      <c r="AE520" s="166">
        <f t="shared" si="2966"/>
        <v>0</v>
      </c>
      <c r="AF520" s="200">
        <f t="shared" si="3009"/>
        <v>0</v>
      </c>
      <c r="AG520" s="200">
        <f t="shared" si="2968"/>
        <v>0</v>
      </c>
      <c r="AH520" s="201">
        <f t="shared" si="2969"/>
        <v>0</v>
      </c>
      <c r="AI520" s="164">
        <v>0</v>
      </c>
      <c r="AJ520" s="165">
        <v>0</v>
      </c>
      <c r="AK520" s="166">
        <f t="shared" si="2970"/>
        <v>0</v>
      </c>
      <c r="AL520" s="198">
        <v>0</v>
      </c>
      <c r="AM520" s="199">
        <v>0</v>
      </c>
      <c r="AN520" s="166">
        <f t="shared" si="2971"/>
        <v>0</v>
      </c>
      <c r="AO520" s="200">
        <f t="shared" si="3010"/>
        <v>0</v>
      </c>
      <c r="AP520" s="200">
        <f t="shared" si="2973"/>
        <v>0</v>
      </c>
      <c r="AQ520" s="201">
        <f t="shared" si="2974"/>
        <v>0</v>
      </c>
      <c r="AR520" s="164">
        <v>0</v>
      </c>
      <c r="AS520" s="165">
        <v>0</v>
      </c>
      <c r="AT520" s="166">
        <f t="shared" si="2975"/>
        <v>0</v>
      </c>
      <c r="AU520" s="198">
        <v>0</v>
      </c>
      <c r="AV520" s="199">
        <v>0</v>
      </c>
      <c r="AW520" s="166">
        <f t="shared" si="2976"/>
        <v>0</v>
      </c>
      <c r="AX520" s="200">
        <f t="shared" si="3011"/>
        <v>0</v>
      </c>
      <c r="AY520" s="200">
        <f t="shared" si="3012"/>
        <v>0</v>
      </c>
      <c r="AZ520" s="201">
        <f t="shared" si="2979"/>
        <v>0</v>
      </c>
      <c r="BA520" s="164">
        <v>0</v>
      </c>
      <c r="BB520" s="165">
        <v>0</v>
      </c>
      <c r="BC520" s="166">
        <f t="shared" si="2980"/>
        <v>0</v>
      </c>
      <c r="BD520" s="198">
        <v>0</v>
      </c>
      <c r="BE520" s="199">
        <v>0</v>
      </c>
      <c r="BF520" s="166">
        <f t="shared" si="2981"/>
        <v>0</v>
      </c>
      <c r="BG520" s="200">
        <f t="shared" si="3013"/>
        <v>0</v>
      </c>
      <c r="BH520" s="200">
        <f t="shared" si="3014"/>
        <v>0</v>
      </c>
      <c r="BI520" s="201">
        <f t="shared" si="2982"/>
        <v>0</v>
      </c>
      <c r="BJ520" s="164">
        <v>0</v>
      </c>
      <c r="BK520" s="165">
        <v>0</v>
      </c>
      <c r="BL520" s="166">
        <f t="shared" si="2983"/>
        <v>0</v>
      </c>
      <c r="BM520" s="198">
        <v>0</v>
      </c>
      <c r="BN520" s="199">
        <v>0</v>
      </c>
      <c r="BO520" s="166">
        <f t="shared" si="2984"/>
        <v>0</v>
      </c>
      <c r="BP520" s="200">
        <f t="shared" si="3015"/>
        <v>0</v>
      </c>
      <c r="BQ520" s="200">
        <f t="shared" si="3016"/>
        <v>0</v>
      </c>
      <c r="BR520" s="201">
        <f t="shared" si="2985"/>
        <v>0</v>
      </c>
      <c r="BS520" s="164">
        <v>0</v>
      </c>
      <c r="BT520" s="165">
        <v>0</v>
      </c>
      <c r="BU520" s="166">
        <f t="shared" si="2986"/>
        <v>0</v>
      </c>
      <c r="BV520" s="198">
        <v>0</v>
      </c>
      <c r="BW520" s="199">
        <v>0</v>
      </c>
      <c r="BX520" s="166">
        <f t="shared" si="2987"/>
        <v>0</v>
      </c>
      <c r="BY520" s="200">
        <f t="shared" si="3017"/>
        <v>0</v>
      </c>
      <c r="BZ520" s="200">
        <f t="shared" si="2988"/>
        <v>0</v>
      </c>
      <c r="CA520" s="201">
        <f t="shared" si="2989"/>
        <v>0</v>
      </c>
      <c r="CB520" s="164">
        <v>0</v>
      </c>
      <c r="CC520" s="165">
        <v>0</v>
      </c>
      <c r="CD520" s="166">
        <f t="shared" si="2990"/>
        <v>0</v>
      </c>
      <c r="CE520" s="198">
        <v>0</v>
      </c>
      <c r="CF520" s="199">
        <v>0</v>
      </c>
      <c r="CG520" s="166">
        <f t="shared" si="2991"/>
        <v>0</v>
      </c>
      <c r="CH520" s="200">
        <f t="shared" si="3018"/>
        <v>0</v>
      </c>
      <c r="CI520" s="200">
        <f t="shared" si="2992"/>
        <v>0</v>
      </c>
      <c r="CJ520" s="201">
        <f t="shared" si="2993"/>
        <v>0</v>
      </c>
      <c r="CK520" s="164">
        <v>0</v>
      </c>
      <c r="CL520" s="165">
        <v>0</v>
      </c>
      <c r="CM520" s="166">
        <f t="shared" si="2994"/>
        <v>0</v>
      </c>
      <c r="CN520" s="198">
        <v>0</v>
      </c>
      <c r="CO520" s="199">
        <v>0</v>
      </c>
      <c r="CP520" s="166">
        <f t="shared" si="2995"/>
        <v>0</v>
      </c>
      <c r="CQ520" s="200">
        <f t="shared" si="3019"/>
        <v>0</v>
      </c>
      <c r="CR520" s="200">
        <f t="shared" si="2996"/>
        <v>0</v>
      </c>
      <c r="CS520" s="201">
        <f t="shared" si="2997"/>
        <v>0</v>
      </c>
      <c r="CT520" s="211"/>
      <c r="CU520" s="233">
        <f t="shared" si="3020"/>
        <v>0</v>
      </c>
      <c r="CV520" s="234">
        <f t="shared" si="2998"/>
        <v>0</v>
      </c>
      <c r="CW520" s="232"/>
      <c r="CX520" s="235"/>
      <c r="CY520" s="236"/>
    </row>
    <row r="521" spans="1:103" ht="15.75" customHeight="1" thickBot="1">
      <c r="A521" s="139"/>
      <c r="B521" s="186"/>
      <c r="C521" s="187"/>
      <c r="D521" s="183"/>
      <c r="E521" s="183"/>
      <c r="F521" s="183"/>
      <c r="G521" s="184"/>
      <c r="H521" s="183"/>
      <c r="I521" s="183"/>
      <c r="J521" s="183"/>
      <c r="K521" s="183"/>
      <c r="L521" s="791"/>
      <c r="M521" s="183"/>
      <c r="N521" s="183"/>
      <c r="O521" s="183"/>
      <c r="P521" s="183"/>
      <c r="Q521" s="791"/>
      <c r="R521" s="791"/>
      <c r="S521" s="183"/>
      <c r="T521" s="203"/>
      <c r="U521" s="203"/>
      <c r="V521" s="187"/>
      <c r="W521" s="593">
        <f t="shared" si="2750"/>
        <v>0</v>
      </c>
      <c r="X521" s="593">
        <f t="shared" si="2751"/>
        <v>0</v>
      </c>
      <c r="Y521" s="593">
        <f t="shared" si="2752"/>
        <v>0</v>
      </c>
      <c r="Z521" s="183"/>
      <c r="AA521" s="183"/>
      <c r="AB521" s="183"/>
      <c r="AC521" s="183"/>
      <c r="AD521" s="183"/>
      <c r="AE521" s="183"/>
      <c r="AF521" s="203"/>
      <c r="AG521" s="203"/>
      <c r="AH521" s="187"/>
      <c r="AI521" s="183"/>
      <c r="AJ521" s="183"/>
      <c r="AK521" s="183"/>
      <c r="AL521" s="183"/>
      <c r="AM521" s="183"/>
      <c r="AN521" s="183"/>
      <c r="AO521" s="203"/>
      <c r="AP521" s="203"/>
      <c r="AQ521" s="187"/>
      <c r="AR521" s="183"/>
      <c r="AS521" s="183"/>
      <c r="AT521" s="183"/>
      <c r="AU521" s="183"/>
      <c r="AV521" s="183"/>
      <c r="AW521" s="183"/>
      <c r="AX521" s="203"/>
      <c r="AY521" s="203"/>
      <c r="AZ521" s="187"/>
      <c r="BA521" s="183"/>
      <c r="BB521" s="183"/>
      <c r="BC521" s="183"/>
      <c r="BD521" s="183"/>
      <c r="BE521" s="183"/>
      <c r="BF521" s="183"/>
      <c r="BG521" s="203"/>
      <c r="BH521" s="203"/>
      <c r="BI521" s="187"/>
      <c r="BJ521" s="183"/>
      <c r="BK521" s="183"/>
      <c r="BL521" s="183"/>
      <c r="BM521" s="183"/>
      <c r="BN521" s="183"/>
      <c r="BO521" s="183"/>
      <c r="BP521" s="203"/>
      <c r="BQ521" s="203"/>
      <c r="BR521" s="187"/>
      <c r="BS521" s="183"/>
      <c r="BT521" s="183"/>
      <c r="BU521" s="183"/>
      <c r="BV521" s="183"/>
      <c r="BW521" s="183"/>
      <c r="BX521" s="183"/>
      <c r="BY521" s="203"/>
      <c r="BZ521" s="203"/>
      <c r="CA521" s="187"/>
      <c r="CB521" s="183"/>
      <c r="CC521" s="183"/>
      <c r="CD521" s="183"/>
      <c r="CE521" s="183"/>
      <c r="CF521" s="183"/>
      <c r="CG521" s="183"/>
      <c r="CH521" s="203"/>
      <c r="CI521" s="203"/>
      <c r="CJ521" s="187"/>
      <c r="CK521" s="183"/>
      <c r="CL521" s="183"/>
      <c r="CM521" s="183"/>
      <c r="CN521" s="183"/>
      <c r="CO521" s="183"/>
      <c r="CP521" s="183"/>
      <c r="CQ521" s="203"/>
      <c r="CR521" s="203"/>
      <c r="CS521" s="187"/>
      <c r="CT521" s="139"/>
      <c r="CU521" s="183"/>
      <c r="CV521" s="187"/>
      <c r="CW521" s="139"/>
      <c r="CX521" s="242"/>
      <c r="CY521" s="242"/>
    </row>
    <row r="522" spans="1:103" ht="15.75" customHeight="1">
      <c r="A522" s="138"/>
      <c r="B522" s="1065" t="s">
        <v>273</v>
      </c>
      <c r="C522" s="1062" t="s">
        <v>274</v>
      </c>
      <c r="D522" s="1009" t="str">
        <f>AFEstatPref</f>
        <v>Historical</v>
      </c>
      <c r="E522" s="1010"/>
      <c r="F522" s="1011"/>
      <c r="G522" s="1041" t="str">
        <f>AFEstatSlc</f>
        <v>Proposed Original</v>
      </c>
      <c r="H522" s="1015"/>
      <c r="I522" s="1015"/>
      <c r="J522" s="1042"/>
      <c r="K522" s="1020" t="s">
        <v>275</v>
      </c>
      <c r="L522" s="1020"/>
      <c r="M522" s="1039"/>
      <c r="N522" s="1009" t="str">
        <f>AFEstatPref</f>
        <v>Historical</v>
      </c>
      <c r="O522" s="1010"/>
      <c r="P522" s="1011"/>
      <c r="Q522" s="1015" t="str">
        <f>AFEstatSlc</f>
        <v>Proposed Original</v>
      </c>
      <c r="R522" s="1015"/>
      <c r="S522" s="1016"/>
      <c r="T522" s="1019" t="s">
        <v>275</v>
      </c>
      <c r="U522" s="1020"/>
      <c r="V522" s="1021"/>
      <c r="W522" s="593">
        <f t="shared" si="2750"/>
        <v>0</v>
      </c>
      <c r="X522" s="593">
        <f t="shared" si="2751"/>
        <v>0</v>
      </c>
      <c r="Y522" s="593">
        <f t="shared" si="2752"/>
        <v>0</v>
      </c>
      <c r="Z522" s="1009" t="str">
        <f>AFEstatPref</f>
        <v>Historical</v>
      </c>
      <c r="AA522" s="1010"/>
      <c r="AB522" s="1011"/>
      <c r="AC522" s="1015" t="str">
        <f>AFEstatSlc</f>
        <v>Proposed Original</v>
      </c>
      <c r="AD522" s="1015"/>
      <c r="AE522" s="1016"/>
      <c r="AF522" s="1019" t="s">
        <v>275</v>
      </c>
      <c r="AG522" s="1020"/>
      <c r="AH522" s="1021"/>
      <c r="AI522" s="1009" t="str">
        <f>AFEstatPref</f>
        <v>Historical</v>
      </c>
      <c r="AJ522" s="1010"/>
      <c r="AK522" s="1011"/>
      <c r="AL522" s="1015" t="str">
        <f>AFEstatSlc</f>
        <v>Proposed Original</v>
      </c>
      <c r="AM522" s="1015"/>
      <c r="AN522" s="1016"/>
      <c r="AO522" s="1019" t="s">
        <v>275</v>
      </c>
      <c r="AP522" s="1020"/>
      <c r="AQ522" s="1021"/>
      <c r="AR522" s="1009" t="str">
        <f>AFEstatPref</f>
        <v>Historical</v>
      </c>
      <c r="AS522" s="1010"/>
      <c r="AT522" s="1011"/>
      <c r="AU522" s="1015" t="str">
        <f>AFEstatSlc</f>
        <v>Proposed Original</v>
      </c>
      <c r="AV522" s="1015"/>
      <c r="AW522" s="1016"/>
      <c r="AX522" s="1019" t="s">
        <v>275</v>
      </c>
      <c r="AY522" s="1020"/>
      <c r="AZ522" s="1021"/>
      <c r="BA522" s="1009" t="str">
        <f>AFEstatPref</f>
        <v>Historical</v>
      </c>
      <c r="BB522" s="1010"/>
      <c r="BC522" s="1011"/>
      <c r="BD522" s="1015" t="str">
        <f>AFEstatSlc</f>
        <v>Proposed Original</v>
      </c>
      <c r="BE522" s="1015"/>
      <c r="BF522" s="1016"/>
      <c r="BG522" s="1019" t="s">
        <v>275</v>
      </c>
      <c r="BH522" s="1020"/>
      <c r="BI522" s="1021"/>
      <c r="BJ522" s="1009" t="str">
        <f>AFEstatPref</f>
        <v>Historical</v>
      </c>
      <c r="BK522" s="1010"/>
      <c r="BL522" s="1011"/>
      <c r="BM522" s="1015" t="str">
        <f>AFEstatSlc</f>
        <v>Proposed Original</v>
      </c>
      <c r="BN522" s="1015"/>
      <c r="BO522" s="1016"/>
      <c r="BP522" s="1019" t="s">
        <v>275</v>
      </c>
      <c r="BQ522" s="1020"/>
      <c r="BR522" s="1021"/>
      <c r="BS522" s="1009" t="str">
        <f>AFEstatPref</f>
        <v>Historical</v>
      </c>
      <c r="BT522" s="1010"/>
      <c r="BU522" s="1011"/>
      <c r="BV522" s="1015" t="str">
        <f>AFEstatSlc</f>
        <v>Proposed Original</v>
      </c>
      <c r="BW522" s="1015"/>
      <c r="BX522" s="1016"/>
      <c r="BY522" s="1019" t="s">
        <v>275</v>
      </c>
      <c r="BZ522" s="1020"/>
      <c r="CA522" s="1021"/>
      <c r="CB522" s="1009" t="str">
        <f>AFEstatPref</f>
        <v>Historical</v>
      </c>
      <c r="CC522" s="1010"/>
      <c r="CD522" s="1011"/>
      <c r="CE522" s="1015" t="str">
        <f>AFEstatSlc</f>
        <v>Proposed Original</v>
      </c>
      <c r="CF522" s="1015"/>
      <c r="CG522" s="1016"/>
      <c r="CH522" s="1019" t="s">
        <v>275</v>
      </c>
      <c r="CI522" s="1020"/>
      <c r="CJ522" s="1021"/>
      <c r="CK522" s="1009" t="str">
        <f>AFEstatPref</f>
        <v>Historical</v>
      </c>
      <c r="CL522" s="1010"/>
      <c r="CM522" s="1011"/>
      <c r="CN522" s="1015" t="str">
        <f>AFEstatSlc</f>
        <v>Proposed Original</v>
      </c>
      <c r="CO522" s="1015"/>
      <c r="CP522" s="1016"/>
      <c r="CQ522" s="1019" t="s">
        <v>275</v>
      </c>
      <c r="CR522" s="1020"/>
      <c r="CS522" s="1021"/>
      <c r="CT522" s="214"/>
      <c r="CU522" s="1053" t="s">
        <v>328</v>
      </c>
      <c r="CV522" s="1054"/>
      <c r="CW522" s="214"/>
      <c r="CX522" s="1058" t="s">
        <v>277</v>
      </c>
      <c r="CY522" s="1055" t="s">
        <v>278</v>
      </c>
    </row>
    <row r="523" spans="1:103" ht="15.75" customHeight="1" thickBot="1">
      <c r="A523" s="139"/>
      <c r="B523" s="1059"/>
      <c r="C523" s="1063"/>
      <c r="D523" s="1012"/>
      <c r="E523" s="1013"/>
      <c r="F523" s="1014"/>
      <c r="G523" s="1043"/>
      <c r="H523" s="1017"/>
      <c r="I523" s="1017"/>
      <c r="J523" s="1044"/>
      <c r="K523" s="1023"/>
      <c r="L523" s="1023"/>
      <c r="M523" s="1040"/>
      <c r="N523" s="1012"/>
      <c r="O523" s="1013"/>
      <c r="P523" s="1014"/>
      <c r="Q523" s="1017"/>
      <c r="R523" s="1017"/>
      <c r="S523" s="1018"/>
      <c r="T523" s="1022"/>
      <c r="U523" s="1023"/>
      <c r="V523" s="1024"/>
      <c r="W523" s="593">
        <f t="shared" si="2750"/>
        <v>0</v>
      </c>
      <c r="X523" s="593">
        <f t="shared" si="2751"/>
        <v>0</v>
      </c>
      <c r="Y523" s="593">
        <f t="shared" si="2752"/>
        <v>0</v>
      </c>
      <c r="Z523" s="1012"/>
      <c r="AA523" s="1013"/>
      <c r="AB523" s="1014"/>
      <c r="AC523" s="1017"/>
      <c r="AD523" s="1017"/>
      <c r="AE523" s="1018"/>
      <c r="AF523" s="1022"/>
      <c r="AG523" s="1023"/>
      <c r="AH523" s="1024"/>
      <c r="AI523" s="1012"/>
      <c r="AJ523" s="1013"/>
      <c r="AK523" s="1014"/>
      <c r="AL523" s="1017"/>
      <c r="AM523" s="1017"/>
      <c r="AN523" s="1018"/>
      <c r="AO523" s="1022"/>
      <c r="AP523" s="1023"/>
      <c r="AQ523" s="1024"/>
      <c r="AR523" s="1012"/>
      <c r="AS523" s="1013"/>
      <c r="AT523" s="1014"/>
      <c r="AU523" s="1017"/>
      <c r="AV523" s="1017"/>
      <c r="AW523" s="1018"/>
      <c r="AX523" s="1022"/>
      <c r="AY523" s="1023"/>
      <c r="AZ523" s="1024"/>
      <c r="BA523" s="1012"/>
      <c r="BB523" s="1013"/>
      <c r="BC523" s="1014"/>
      <c r="BD523" s="1017"/>
      <c r="BE523" s="1017"/>
      <c r="BF523" s="1018"/>
      <c r="BG523" s="1022"/>
      <c r="BH523" s="1023"/>
      <c r="BI523" s="1024"/>
      <c r="BJ523" s="1012"/>
      <c r="BK523" s="1013"/>
      <c r="BL523" s="1014"/>
      <c r="BM523" s="1017"/>
      <c r="BN523" s="1017"/>
      <c r="BO523" s="1018"/>
      <c r="BP523" s="1022"/>
      <c r="BQ523" s="1023"/>
      <c r="BR523" s="1024"/>
      <c r="BS523" s="1012"/>
      <c r="BT523" s="1013"/>
      <c r="BU523" s="1014"/>
      <c r="BV523" s="1017"/>
      <c r="BW523" s="1017"/>
      <c r="BX523" s="1018"/>
      <c r="BY523" s="1022"/>
      <c r="BZ523" s="1023"/>
      <c r="CA523" s="1024"/>
      <c r="CB523" s="1012"/>
      <c r="CC523" s="1013"/>
      <c r="CD523" s="1014"/>
      <c r="CE523" s="1017"/>
      <c r="CF523" s="1017"/>
      <c r="CG523" s="1018"/>
      <c r="CH523" s="1022"/>
      <c r="CI523" s="1023"/>
      <c r="CJ523" s="1024"/>
      <c r="CK523" s="1012"/>
      <c r="CL523" s="1013"/>
      <c r="CM523" s="1014"/>
      <c r="CN523" s="1017"/>
      <c r="CO523" s="1017"/>
      <c r="CP523" s="1018"/>
      <c r="CQ523" s="1022"/>
      <c r="CR523" s="1023"/>
      <c r="CS523" s="1024"/>
      <c r="CT523" s="139"/>
      <c r="CU523" s="215" t="s">
        <v>279</v>
      </c>
      <c r="CV523" s="216" t="s">
        <v>280</v>
      </c>
      <c r="CW523" s="139"/>
      <c r="CX523" s="1059"/>
      <c r="CY523" s="1056"/>
    </row>
    <row r="524" spans="1:103" ht="15.75" customHeight="1">
      <c r="A524" s="138"/>
      <c r="B524" s="149">
        <v>48</v>
      </c>
      <c r="C524" s="150" t="s">
        <v>329</v>
      </c>
      <c r="D524" s="151" t="s">
        <v>283</v>
      </c>
      <c r="E524" s="152" t="s">
        <v>284</v>
      </c>
      <c r="F524" s="153">
        <f>SUM(F525:F534)</f>
        <v>0</v>
      </c>
      <c r="G524" s="154" t="s">
        <v>285</v>
      </c>
      <c r="H524" s="152" t="s">
        <v>283</v>
      </c>
      <c r="I524" s="152" t="s">
        <v>284</v>
      </c>
      <c r="J524" s="153">
        <f>SUM(J525:J534)</f>
        <v>0</v>
      </c>
      <c r="K524" s="151" t="s">
        <v>283</v>
      </c>
      <c r="L524" s="787" t="s">
        <v>284</v>
      </c>
      <c r="M524" s="153">
        <f>SUM(M525:M534)</f>
        <v>0</v>
      </c>
      <c r="N524" s="151" t="s">
        <v>283</v>
      </c>
      <c r="O524" s="152" t="s">
        <v>284</v>
      </c>
      <c r="P524" s="153">
        <f>SUM(P525:P534)</f>
        <v>0</v>
      </c>
      <c r="Q524" s="787" t="s">
        <v>283</v>
      </c>
      <c r="R524" s="787" t="s">
        <v>284</v>
      </c>
      <c r="S524" s="153">
        <f>SUM(S525:S534)</f>
        <v>0</v>
      </c>
      <c r="T524" s="204" t="s">
        <v>283</v>
      </c>
      <c r="U524" s="205" t="s">
        <v>284</v>
      </c>
      <c r="V524" s="153">
        <f>SUM(V525:V534)</f>
        <v>0</v>
      </c>
      <c r="W524" s="593">
        <f t="shared" si="2750"/>
        <v>0</v>
      </c>
      <c r="X524" s="593">
        <f t="shared" si="2751"/>
        <v>0</v>
      </c>
      <c r="Y524" s="593">
        <f t="shared" si="2752"/>
        <v>0</v>
      </c>
      <c r="Z524" s="151" t="s">
        <v>283</v>
      </c>
      <c r="AA524" s="152" t="s">
        <v>284</v>
      </c>
      <c r="AB524" s="153">
        <f>SUM(AB525:AB534)</f>
        <v>0</v>
      </c>
      <c r="AC524" s="152" t="s">
        <v>283</v>
      </c>
      <c r="AD524" s="152" t="s">
        <v>284</v>
      </c>
      <c r="AE524" s="153">
        <f>SUM(AE525:AE534)</f>
        <v>0</v>
      </c>
      <c r="AF524" s="204" t="s">
        <v>283</v>
      </c>
      <c r="AG524" s="205" t="s">
        <v>284</v>
      </c>
      <c r="AH524" s="153">
        <f>SUM(AH525:AH534)</f>
        <v>0</v>
      </c>
      <c r="AI524" s="151" t="s">
        <v>283</v>
      </c>
      <c r="AJ524" s="152" t="s">
        <v>284</v>
      </c>
      <c r="AK524" s="153">
        <f>SUM(AK525:AK534)</f>
        <v>0</v>
      </c>
      <c r="AL524" s="152" t="s">
        <v>283</v>
      </c>
      <c r="AM524" s="152" t="s">
        <v>284</v>
      </c>
      <c r="AN524" s="153">
        <f>SUM(AN525:AN534)</f>
        <v>0</v>
      </c>
      <c r="AO524" s="204" t="s">
        <v>283</v>
      </c>
      <c r="AP524" s="205" t="s">
        <v>284</v>
      </c>
      <c r="AQ524" s="153">
        <f>SUM(AQ525:AQ534)</f>
        <v>0</v>
      </c>
      <c r="AR524" s="151" t="s">
        <v>283</v>
      </c>
      <c r="AS524" s="152" t="s">
        <v>284</v>
      </c>
      <c r="AT524" s="153">
        <f>SUM(AT525:AT534)</f>
        <v>0</v>
      </c>
      <c r="AU524" s="152" t="s">
        <v>283</v>
      </c>
      <c r="AV524" s="152" t="s">
        <v>284</v>
      </c>
      <c r="AW524" s="153">
        <f>SUM(AW525:AW534)</f>
        <v>0</v>
      </c>
      <c r="AX524" s="204" t="s">
        <v>283</v>
      </c>
      <c r="AY524" s="205" t="s">
        <v>284</v>
      </c>
      <c r="AZ524" s="153">
        <f>SUM(AZ525:AZ534)</f>
        <v>0</v>
      </c>
      <c r="BA524" s="151" t="s">
        <v>283</v>
      </c>
      <c r="BB524" s="152" t="s">
        <v>284</v>
      </c>
      <c r="BC524" s="153">
        <f>SUM(BC525:BC534)</f>
        <v>0</v>
      </c>
      <c r="BD524" s="152" t="s">
        <v>283</v>
      </c>
      <c r="BE524" s="152" t="s">
        <v>284</v>
      </c>
      <c r="BF524" s="153">
        <f>SUM(BF525:BF534)</f>
        <v>0</v>
      </c>
      <c r="BG524" s="204" t="s">
        <v>283</v>
      </c>
      <c r="BH524" s="205" t="s">
        <v>284</v>
      </c>
      <c r="BI524" s="153">
        <f>SUM(BI525:BI534)</f>
        <v>0</v>
      </c>
      <c r="BJ524" s="151" t="s">
        <v>283</v>
      </c>
      <c r="BK524" s="152" t="s">
        <v>284</v>
      </c>
      <c r="BL524" s="153">
        <f>SUM(BL525:BL534)</f>
        <v>0</v>
      </c>
      <c r="BM524" s="152" t="s">
        <v>283</v>
      </c>
      <c r="BN524" s="152" t="s">
        <v>284</v>
      </c>
      <c r="BO524" s="153">
        <f>SUM(BO525:BO534)</f>
        <v>0</v>
      </c>
      <c r="BP524" s="204" t="s">
        <v>283</v>
      </c>
      <c r="BQ524" s="205" t="s">
        <v>284</v>
      </c>
      <c r="BR524" s="153">
        <f>SUM(BR525:BR534)</f>
        <v>0</v>
      </c>
      <c r="BS524" s="151" t="s">
        <v>283</v>
      </c>
      <c r="BT524" s="152" t="s">
        <v>284</v>
      </c>
      <c r="BU524" s="153">
        <f>SUM(BU525:BU534)</f>
        <v>0</v>
      </c>
      <c r="BV524" s="152" t="s">
        <v>283</v>
      </c>
      <c r="BW524" s="152" t="s">
        <v>284</v>
      </c>
      <c r="BX524" s="153">
        <f>SUM(BX525:BX534)</f>
        <v>0</v>
      </c>
      <c r="BY524" s="204" t="s">
        <v>283</v>
      </c>
      <c r="BZ524" s="205" t="s">
        <v>284</v>
      </c>
      <c r="CA524" s="153">
        <f>SUM(CA525:CA534)</f>
        <v>0</v>
      </c>
      <c r="CB524" s="151" t="s">
        <v>283</v>
      </c>
      <c r="CC524" s="152" t="s">
        <v>284</v>
      </c>
      <c r="CD524" s="153">
        <f>SUM(CD525:CD534)</f>
        <v>0</v>
      </c>
      <c r="CE524" s="152" t="s">
        <v>283</v>
      </c>
      <c r="CF524" s="152" t="s">
        <v>284</v>
      </c>
      <c r="CG524" s="153">
        <f>SUM(CG525:CG534)</f>
        <v>0</v>
      </c>
      <c r="CH524" s="204" t="s">
        <v>283</v>
      </c>
      <c r="CI524" s="205" t="s">
        <v>284</v>
      </c>
      <c r="CJ524" s="153">
        <f>SUM(CJ525:CJ534)</f>
        <v>0</v>
      </c>
      <c r="CK524" s="151" t="s">
        <v>283</v>
      </c>
      <c r="CL524" s="152" t="s">
        <v>284</v>
      </c>
      <c r="CM524" s="153">
        <f>SUM(CM525:CM534)</f>
        <v>0</v>
      </c>
      <c r="CN524" s="152" t="s">
        <v>283</v>
      </c>
      <c r="CO524" s="152" t="s">
        <v>284</v>
      </c>
      <c r="CP524" s="153">
        <f>SUM(CP525:CP534)</f>
        <v>0</v>
      </c>
      <c r="CQ524" s="204" t="s">
        <v>283</v>
      </c>
      <c r="CR524" s="205" t="s">
        <v>284</v>
      </c>
      <c r="CS524" s="153">
        <f>SUM(CS525:CS534)</f>
        <v>0</v>
      </c>
      <c r="CT524" s="196"/>
      <c r="CU524" s="221"/>
      <c r="CV524" s="243"/>
      <c r="CW524" s="196"/>
      <c r="CX524" s="244"/>
      <c r="CY524" s="245"/>
    </row>
    <row r="525" spans="1:103" ht="15.75" hidden="1" customHeight="1">
      <c r="A525" s="185"/>
      <c r="B525" s="177"/>
      <c r="C525" s="298"/>
      <c r="D525" s="158">
        <f t="shared" ref="D525:D534" si="3023">N525+Z525+AI525+AR525+BS525</f>
        <v>0</v>
      </c>
      <c r="E525" s="159">
        <f>IFERROR(F525/D525,)</f>
        <v>0</v>
      </c>
      <c r="F525" s="160">
        <f>P525+AB525+AK525+AT525+BU525</f>
        <v>0</v>
      </c>
      <c r="G525" s="179"/>
      <c r="H525" s="159">
        <f>Q525+AC525+AL525+AU525+BV525</f>
        <v>0</v>
      </c>
      <c r="I525" s="159">
        <f>IFERROR(J525/H525,)</f>
        <v>0</v>
      </c>
      <c r="J525" s="160">
        <f t="shared" ref="J525:J534" si="3024">S525+AE525+AN525+AW525+BX525</f>
        <v>0</v>
      </c>
      <c r="K525" s="159">
        <f t="shared" ref="K525:K534" si="3025">T525+AF525+AO525+AX525+BY525</f>
        <v>0</v>
      </c>
      <c r="L525" s="291">
        <f>IFERROR(M525/K525,)</f>
        <v>0</v>
      </c>
      <c r="M525" s="160">
        <f t="shared" ref="M525:M534" si="3026">V525+AH525+AQ525+AZ525+CA525</f>
        <v>0</v>
      </c>
      <c r="N525" s="159">
        <v>0</v>
      </c>
      <c r="O525" s="159">
        <v>0</v>
      </c>
      <c r="P525" s="160">
        <f t="shared" ref="P525:P534" si="3027">N525*O525</f>
        <v>0</v>
      </c>
      <c r="Q525" s="291">
        <v>0</v>
      </c>
      <c r="R525" s="291">
        <v>0</v>
      </c>
      <c r="S525" s="160">
        <f t="shared" ref="S525:S534" si="3028">Q525*R525</f>
        <v>0</v>
      </c>
      <c r="T525" s="159">
        <f>Q525</f>
        <v>0</v>
      </c>
      <c r="U525" s="159">
        <f t="shared" ref="U525:U534" si="3029">R525</f>
        <v>0</v>
      </c>
      <c r="V525" s="160">
        <f t="shared" ref="V525:V534" si="3030">T525*U525</f>
        <v>0</v>
      </c>
      <c r="W525" s="593">
        <f t="shared" si="2750"/>
        <v>0</v>
      </c>
      <c r="X525" s="593">
        <f t="shared" si="2751"/>
        <v>0</v>
      </c>
      <c r="Y525" s="593">
        <f t="shared" si="2752"/>
        <v>0</v>
      </c>
      <c r="Z525" s="159">
        <v>0</v>
      </c>
      <c r="AA525" s="159">
        <v>0</v>
      </c>
      <c r="AB525" s="160">
        <f t="shared" ref="AB525:AB534" si="3031">Z525*AA525</f>
        <v>0</v>
      </c>
      <c r="AC525" s="159">
        <v>0</v>
      </c>
      <c r="AD525" s="159">
        <v>0</v>
      </c>
      <c r="AE525" s="160">
        <f t="shared" ref="AE525:AE534" si="3032">AC525*AD525</f>
        <v>0</v>
      </c>
      <c r="AF525" s="159">
        <f>AC525</f>
        <v>0</v>
      </c>
      <c r="AG525" s="159">
        <f t="shared" ref="AG525:AG534" si="3033">U525</f>
        <v>0</v>
      </c>
      <c r="AH525" s="160">
        <f t="shared" ref="AH525:AH534" si="3034">AF525*AG525</f>
        <v>0</v>
      </c>
      <c r="AI525" s="159">
        <v>0</v>
      </c>
      <c r="AJ525" s="159">
        <v>0</v>
      </c>
      <c r="AK525" s="160">
        <f t="shared" ref="AK525:AK534" si="3035">AI525*AJ525</f>
        <v>0</v>
      </c>
      <c r="AL525" s="159">
        <v>0</v>
      </c>
      <c r="AM525" s="159">
        <v>0</v>
      </c>
      <c r="AN525" s="160">
        <f t="shared" ref="AN525:AN534" si="3036">AL525*AM525</f>
        <v>0</v>
      </c>
      <c r="AO525" s="159">
        <f>AL525</f>
        <v>0</v>
      </c>
      <c r="AP525" s="159">
        <f t="shared" ref="AP525:AP534" si="3037">AG525</f>
        <v>0</v>
      </c>
      <c r="AQ525" s="160">
        <f t="shared" ref="AQ525:AQ534" si="3038">AO525*AP525</f>
        <v>0</v>
      </c>
      <c r="AR525" s="159">
        <v>0</v>
      </c>
      <c r="AS525" s="159">
        <v>0</v>
      </c>
      <c r="AT525" s="160">
        <f t="shared" ref="AT525:AT534" si="3039">AR525*AS525</f>
        <v>0</v>
      </c>
      <c r="AU525" s="159">
        <v>0</v>
      </c>
      <c r="AV525" s="159">
        <v>0</v>
      </c>
      <c r="AW525" s="160">
        <f t="shared" ref="AW525:AW534" si="3040">AU525*AV525</f>
        <v>0</v>
      </c>
      <c r="AX525" s="159">
        <f>AU525</f>
        <v>0</v>
      </c>
      <c r="AY525" s="159">
        <f t="shared" ref="AY525:AY534" si="3041">AP525</f>
        <v>0</v>
      </c>
      <c r="AZ525" s="160">
        <f t="shared" ref="AZ525:AZ534" si="3042">AX525*AY525</f>
        <v>0</v>
      </c>
      <c r="BA525" s="159">
        <v>0</v>
      </c>
      <c r="BB525" s="159">
        <v>0</v>
      </c>
      <c r="BC525" s="160">
        <f t="shared" ref="BC525:BC534" si="3043">BA525*BB525</f>
        <v>0</v>
      </c>
      <c r="BD525" s="159">
        <v>0</v>
      </c>
      <c r="BE525" s="159">
        <v>0</v>
      </c>
      <c r="BF525" s="160">
        <f t="shared" ref="BF525:BF534" si="3044">BD525*BE525</f>
        <v>0</v>
      </c>
      <c r="BG525" s="159">
        <f>BD525</f>
        <v>0</v>
      </c>
      <c r="BH525" s="159">
        <f t="shared" ref="BH525:BH534" si="3045">BE525</f>
        <v>0</v>
      </c>
      <c r="BI525" s="160">
        <f t="shared" ref="BI525:BI534" si="3046">BG525*BH525</f>
        <v>0</v>
      </c>
      <c r="BJ525" s="159">
        <v>0</v>
      </c>
      <c r="BK525" s="159">
        <v>0</v>
      </c>
      <c r="BL525" s="160">
        <f t="shared" ref="BL525:BL534" si="3047">BJ525*BK525</f>
        <v>0</v>
      </c>
      <c r="BM525" s="159">
        <v>0</v>
      </c>
      <c r="BN525" s="159">
        <v>0</v>
      </c>
      <c r="BO525" s="160">
        <f t="shared" ref="BO525:BO534" si="3048">BM525*BN525</f>
        <v>0</v>
      </c>
      <c r="BP525" s="159">
        <f>BM525</f>
        <v>0</v>
      </c>
      <c r="BQ525" s="159">
        <f t="shared" ref="BQ525:BQ534" si="3049">BH525</f>
        <v>0</v>
      </c>
      <c r="BR525" s="160">
        <f t="shared" ref="BR525:BR534" si="3050">BP525*BQ525</f>
        <v>0</v>
      </c>
      <c r="BS525" s="159">
        <v>0</v>
      </c>
      <c r="BT525" s="159">
        <v>0</v>
      </c>
      <c r="BU525" s="160">
        <f t="shared" ref="BU525:BU534" si="3051">BS525*BT525</f>
        <v>0</v>
      </c>
      <c r="BV525" s="159">
        <v>0</v>
      </c>
      <c r="BW525" s="159">
        <v>0</v>
      </c>
      <c r="BX525" s="160">
        <f t="shared" ref="BX525:BX534" si="3052">BV525*BW525</f>
        <v>0</v>
      </c>
      <c r="BY525" s="159">
        <f>BV525</f>
        <v>0</v>
      </c>
      <c r="BZ525" s="159">
        <f t="shared" ref="BZ525:BZ534" si="3053">BW525</f>
        <v>0</v>
      </c>
      <c r="CA525" s="160">
        <f t="shared" ref="CA525:CA534" si="3054">BY525*BZ525</f>
        <v>0</v>
      </c>
      <c r="CB525" s="159">
        <v>0</v>
      </c>
      <c r="CC525" s="159">
        <v>0</v>
      </c>
      <c r="CD525" s="160">
        <f t="shared" ref="CD525:CD534" si="3055">CB525*CC525</f>
        <v>0</v>
      </c>
      <c r="CE525" s="159">
        <v>0</v>
      </c>
      <c r="CF525" s="159">
        <v>0</v>
      </c>
      <c r="CG525" s="160">
        <f t="shared" ref="CG525:CG534" si="3056">CE525*CF525</f>
        <v>0</v>
      </c>
      <c r="CH525" s="159">
        <f>CE525</f>
        <v>0</v>
      </c>
      <c r="CI525" s="159">
        <f t="shared" ref="CI525:CI534" si="3057">CF525</f>
        <v>0</v>
      </c>
      <c r="CJ525" s="160">
        <f t="shared" ref="CJ525:CJ534" si="3058">CH525*CI525</f>
        <v>0</v>
      </c>
      <c r="CK525" s="159">
        <v>0</v>
      </c>
      <c r="CL525" s="159">
        <v>0</v>
      </c>
      <c r="CM525" s="160">
        <f t="shared" ref="CM525:CM534" si="3059">CK525*CL525</f>
        <v>0</v>
      </c>
      <c r="CN525" s="159">
        <v>0</v>
      </c>
      <c r="CO525" s="159">
        <v>0</v>
      </c>
      <c r="CP525" s="160">
        <f t="shared" ref="CP525:CP534" si="3060">CN525*CO525</f>
        <v>0</v>
      </c>
      <c r="CQ525" s="159">
        <f>CN525</f>
        <v>0</v>
      </c>
      <c r="CR525" s="159">
        <f t="shared" ref="CR525:CR534" si="3061">CO525</f>
        <v>0</v>
      </c>
      <c r="CS525" s="160">
        <f t="shared" ref="CS525:CS534" si="3062">CQ525*CR525</f>
        <v>0</v>
      </c>
      <c r="CT525" s="225"/>
      <c r="CU525" s="226">
        <f>K525-H525</f>
        <v>0</v>
      </c>
      <c r="CV525" s="227">
        <f t="shared" ref="CV525:CV534" si="3063">L525-I525</f>
        <v>0</v>
      </c>
      <c r="CW525" s="225"/>
      <c r="CX525" s="228"/>
      <c r="CY525" s="229"/>
    </row>
    <row r="526" spans="1:103" ht="15.75" hidden="1" customHeight="1">
      <c r="A526" s="185"/>
      <c r="B526" s="177"/>
      <c r="C526" s="298"/>
      <c r="D526" s="158">
        <f t="shared" si="3023"/>
        <v>0</v>
      </c>
      <c r="E526" s="159">
        <f t="shared" ref="E526:E534" si="3064">IFERROR(F526/D526,)</f>
        <v>0</v>
      </c>
      <c r="F526" s="160">
        <f t="shared" ref="F526:F534" si="3065">P526+AB526+AK526+AT526+BU526</f>
        <v>0</v>
      </c>
      <c r="G526" s="161"/>
      <c r="H526" s="159">
        <f t="shared" ref="H526:H534" si="3066">Q526+AC526+AL526+AU526+BV526</f>
        <v>0</v>
      </c>
      <c r="I526" s="159">
        <f t="shared" ref="I526:I534" si="3067">IFERROR(J526/H526,)</f>
        <v>0</v>
      </c>
      <c r="J526" s="160">
        <f t="shared" si="3024"/>
        <v>0</v>
      </c>
      <c r="K526" s="159">
        <f t="shared" si="3025"/>
        <v>0</v>
      </c>
      <c r="L526" s="291">
        <f t="shared" ref="L526:L534" si="3068">IFERROR(M526/K526,)</f>
        <v>0</v>
      </c>
      <c r="M526" s="160">
        <f t="shared" si="3026"/>
        <v>0</v>
      </c>
      <c r="N526" s="159">
        <v>0</v>
      </c>
      <c r="O526" s="159">
        <v>0</v>
      </c>
      <c r="P526" s="160">
        <f t="shared" si="3027"/>
        <v>0</v>
      </c>
      <c r="Q526" s="291">
        <v>0</v>
      </c>
      <c r="R526" s="291">
        <v>0</v>
      </c>
      <c r="S526" s="160">
        <f t="shared" si="3028"/>
        <v>0</v>
      </c>
      <c r="T526" s="159">
        <f t="shared" ref="T526:T534" si="3069">Q526</f>
        <v>0</v>
      </c>
      <c r="U526" s="159">
        <f t="shared" si="3029"/>
        <v>0</v>
      </c>
      <c r="V526" s="160">
        <f t="shared" si="3030"/>
        <v>0</v>
      </c>
      <c r="W526" s="593">
        <f t="shared" si="2750"/>
        <v>0</v>
      </c>
      <c r="X526" s="593">
        <f t="shared" si="2751"/>
        <v>0</v>
      </c>
      <c r="Y526" s="593">
        <f t="shared" si="2752"/>
        <v>0</v>
      </c>
      <c r="Z526" s="159">
        <v>0</v>
      </c>
      <c r="AA526" s="159">
        <v>0</v>
      </c>
      <c r="AB526" s="160">
        <f t="shared" si="3031"/>
        <v>0</v>
      </c>
      <c r="AC526" s="159">
        <v>0</v>
      </c>
      <c r="AD526" s="159">
        <v>0</v>
      </c>
      <c r="AE526" s="160">
        <f t="shared" si="3032"/>
        <v>0</v>
      </c>
      <c r="AF526" s="159">
        <f t="shared" ref="AF526:AF534" si="3070">AC526</f>
        <v>0</v>
      </c>
      <c r="AG526" s="159">
        <f t="shared" si="3033"/>
        <v>0</v>
      </c>
      <c r="AH526" s="160">
        <f t="shared" si="3034"/>
        <v>0</v>
      </c>
      <c r="AI526" s="159">
        <v>0</v>
      </c>
      <c r="AJ526" s="159">
        <v>0</v>
      </c>
      <c r="AK526" s="160">
        <f t="shared" si="3035"/>
        <v>0</v>
      </c>
      <c r="AL526" s="159">
        <v>0</v>
      </c>
      <c r="AM526" s="159">
        <v>0</v>
      </c>
      <c r="AN526" s="160">
        <f t="shared" si="3036"/>
        <v>0</v>
      </c>
      <c r="AO526" s="159">
        <f t="shared" ref="AO526:AO534" si="3071">AL526</f>
        <v>0</v>
      </c>
      <c r="AP526" s="159">
        <f t="shared" si="3037"/>
        <v>0</v>
      </c>
      <c r="AQ526" s="160">
        <f t="shared" si="3038"/>
        <v>0</v>
      </c>
      <c r="AR526" s="159">
        <v>0</v>
      </c>
      <c r="AS526" s="159">
        <v>0</v>
      </c>
      <c r="AT526" s="160">
        <f t="shared" si="3039"/>
        <v>0</v>
      </c>
      <c r="AU526" s="159">
        <v>0</v>
      </c>
      <c r="AV526" s="159">
        <v>0</v>
      </c>
      <c r="AW526" s="160">
        <f t="shared" si="3040"/>
        <v>0</v>
      </c>
      <c r="AX526" s="159">
        <f t="shared" ref="AX526:AX534" si="3072">AU526</f>
        <v>0</v>
      </c>
      <c r="AY526" s="159">
        <f t="shared" si="3041"/>
        <v>0</v>
      </c>
      <c r="AZ526" s="160">
        <f t="shared" si="3042"/>
        <v>0</v>
      </c>
      <c r="BA526" s="159">
        <v>0</v>
      </c>
      <c r="BB526" s="159">
        <v>0</v>
      </c>
      <c r="BC526" s="160">
        <f t="shared" si="3043"/>
        <v>0</v>
      </c>
      <c r="BD526" s="159">
        <v>0</v>
      </c>
      <c r="BE526" s="159">
        <v>0</v>
      </c>
      <c r="BF526" s="160">
        <f t="shared" si="3044"/>
        <v>0</v>
      </c>
      <c r="BG526" s="159">
        <f t="shared" ref="BG526:BG534" si="3073">BD526</f>
        <v>0</v>
      </c>
      <c r="BH526" s="159">
        <f t="shared" si="3045"/>
        <v>0</v>
      </c>
      <c r="BI526" s="160">
        <f t="shared" si="3046"/>
        <v>0</v>
      </c>
      <c r="BJ526" s="159">
        <v>0</v>
      </c>
      <c r="BK526" s="159">
        <v>0</v>
      </c>
      <c r="BL526" s="160">
        <f t="shared" si="3047"/>
        <v>0</v>
      </c>
      <c r="BM526" s="159">
        <v>0</v>
      </c>
      <c r="BN526" s="159">
        <v>0</v>
      </c>
      <c r="BO526" s="160">
        <f t="shared" si="3048"/>
        <v>0</v>
      </c>
      <c r="BP526" s="159">
        <f t="shared" ref="BP526:BP534" si="3074">BM526</f>
        <v>0</v>
      </c>
      <c r="BQ526" s="159">
        <f t="shared" si="3049"/>
        <v>0</v>
      </c>
      <c r="BR526" s="160">
        <f t="shared" si="3050"/>
        <v>0</v>
      </c>
      <c r="BS526" s="159">
        <v>0</v>
      </c>
      <c r="BT526" s="159">
        <v>0</v>
      </c>
      <c r="BU526" s="160">
        <f t="shared" si="3051"/>
        <v>0</v>
      </c>
      <c r="BV526" s="159">
        <v>0</v>
      </c>
      <c r="BW526" s="159">
        <v>0</v>
      </c>
      <c r="BX526" s="160">
        <f t="shared" si="3052"/>
        <v>0</v>
      </c>
      <c r="BY526" s="159">
        <f t="shared" ref="BY526:BY534" si="3075">BV526</f>
        <v>0</v>
      </c>
      <c r="BZ526" s="159">
        <f t="shared" si="3053"/>
        <v>0</v>
      </c>
      <c r="CA526" s="160">
        <f t="shared" si="3054"/>
        <v>0</v>
      </c>
      <c r="CB526" s="159">
        <v>0</v>
      </c>
      <c r="CC526" s="159">
        <v>0</v>
      </c>
      <c r="CD526" s="160">
        <f t="shared" si="3055"/>
        <v>0</v>
      </c>
      <c r="CE526" s="159">
        <v>0</v>
      </c>
      <c r="CF526" s="159">
        <v>0</v>
      </c>
      <c r="CG526" s="160">
        <f t="shared" si="3056"/>
        <v>0</v>
      </c>
      <c r="CH526" s="159">
        <f t="shared" ref="CH526:CH534" si="3076">CE526</f>
        <v>0</v>
      </c>
      <c r="CI526" s="159">
        <f t="shared" si="3057"/>
        <v>0</v>
      </c>
      <c r="CJ526" s="160">
        <f t="shared" si="3058"/>
        <v>0</v>
      </c>
      <c r="CK526" s="159">
        <v>0</v>
      </c>
      <c r="CL526" s="159">
        <v>0</v>
      </c>
      <c r="CM526" s="160">
        <f t="shared" si="3059"/>
        <v>0</v>
      </c>
      <c r="CN526" s="159">
        <v>0</v>
      </c>
      <c r="CO526" s="159">
        <v>0</v>
      </c>
      <c r="CP526" s="160">
        <f t="shared" si="3060"/>
        <v>0</v>
      </c>
      <c r="CQ526" s="159">
        <f t="shared" ref="CQ526:CQ534" si="3077">CN526</f>
        <v>0</v>
      </c>
      <c r="CR526" s="159">
        <f t="shared" si="3061"/>
        <v>0</v>
      </c>
      <c r="CS526" s="160">
        <f t="shared" si="3062"/>
        <v>0</v>
      </c>
      <c r="CT526" s="225"/>
      <c r="CU526" s="226">
        <f t="shared" ref="CU526:CU534" si="3078">K526-H526</f>
        <v>0</v>
      </c>
      <c r="CV526" s="227">
        <f t="shared" si="3063"/>
        <v>0</v>
      </c>
      <c r="CW526" s="225"/>
      <c r="CX526" s="228"/>
      <c r="CY526" s="229"/>
    </row>
    <row r="527" spans="1:103" ht="15.75" hidden="1" customHeight="1">
      <c r="A527" s="185"/>
      <c r="B527" s="177"/>
      <c r="C527" s="298"/>
      <c r="D527" s="158">
        <f t="shared" si="3023"/>
        <v>0</v>
      </c>
      <c r="E527" s="159">
        <f t="shared" si="3064"/>
        <v>0</v>
      </c>
      <c r="F527" s="160">
        <f t="shared" si="3065"/>
        <v>0</v>
      </c>
      <c r="G527" s="161"/>
      <c r="H527" s="159">
        <f t="shared" si="3066"/>
        <v>0</v>
      </c>
      <c r="I527" s="159">
        <f t="shared" si="3067"/>
        <v>0</v>
      </c>
      <c r="J527" s="160">
        <f t="shared" si="3024"/>
        <v>0</v>
      </c>
      <c r="K527" s="159">
        <f t="shared" si="3025"/>
        <v>0</v>
      </c>
      <c r="L527" s="291">
        <f t="shared" si="3068"/>
        <v>0</v>
      </c>
      <c r="M527" s="160">
        <f t="shared" si="3026"/>
        <v>0</v>
      </c>
      <c r="N527" s="159">
        <v>0</v>
      </c>
      <c r="O527" s="159">
        <v>0</v>
      </c>
      <c r="P527" s="160">
        <f t="shared" si="3027"/>
        <v>0</v>
      </c>
      <c r="Q527" s="291">
        <v>0</v>
      </c>
      <c r="R527" s="291">
        <v>0</v>
      </c>
      <c r="S527" s="160">
        <f t="shared" si="3028"/>
        <v>0</v>
      </c>
      <c r="T527" s="159">
        <f t="shared" si="3069"/>
        <v>0</v>
      </c>
      <c r="U527" s="159">
        <f t="shared" si="3029"/>
        <v>0</v>
      </c>
      <c r="V527" s="160">
        <f t="shared" si="3030"/>
        <v>0</v>
      </c>
      <c r="W527" s="593">
        <f t="shared" si="2750"/>
        <v>0</v>
      </c>
      <c r="X527" s="593">
        <f t="shared" si="2751"/>
        <v>0</v>
      </c>
      <c r="Y527" s="593">
        <f t="shared" si="2752"/>
        <v>0</v>
      </c>
      <c r="Z527" s="159">
        <v>0</v>
      </c>
      <c r="AA527" s="159">
        <v>0</v>
      </c>
      <c r="AB527" s="160">
        <f t="shared" si="3031"/>
        <v>0</v>
      </c>
      <c r="AC527" s="159">
        <v>0</v>
      </c>
      <c r="AD527" s="159">
        <v>0</v>
      </c>
      <c r="AE527" s="160">
        <f t="shared" si="3032"/>
        <v>0</v>
      </c>
      <c r="AF527" s="159">
        <f t="shared" si="3070"/>
        <v>0</v>
      </c>
      <c r="AG527" s="159">
        <f t="shared" si="3033"/>
        <v>0</v>
      </c>
      <c r="AH527" s="160">
        <f t="shared" si="3034"/>
        <v>0</v>
      </c>
      <c r="AI527" s="159">
        <v>0</v>
      </c>
      <c r="AJ527" s="159">
        <v>0</v>
      </c>
      <c r="AK527" s="160">
        <f t="shared" si="3035"/>
        <v>0</v>
      </c>
      <c r="AL527" s="159">
        <v>0</v>
      </c>
      <c r="AM527" s="159">
        <v>0</v>
      </c>
      <c r="AN527" s="160">
        <f t="shared" si="3036"/>
        <v>0</v>
      </c>
      <c r="AO527" s="159">
        <f t="shared" si="3071"/>
        <v>0</v>
      </c>
      <c r="AP527" s="159">
        <f t="shared" si="3037"/>
        <v>0</v>
      </c>
      <c r="AQ527" s="160">
        <f t="shared" si="3038"/>
        <v>0</v>
      </c>
      <c r="AR527" s="159">
        <v>0</v>
      </c>
      <c r="AS527" s="159">
        <v>0</v>
      </c>
      <c r="AT527" s="160">
        <f t="shared" si="3039"/>
        <v>0</v>
      </c>
      <c r="AU527" s="159">
        <v>0</v>
      </c>
      <c r="AV527" s="159">
        <v>0</v>
      </c>
      <c r="AW527" s="160">
        <f t="shared" si="3040"/>
        <v>0</v>
      </c>
      <c r="AX527" s="159">
        <f t="shared" si="3072"/>
        <v>0</v>
      </c>
      <c r="AY527" s="159">
        <f t="shared" si="3041"/>
        <v>0</v>
      </c>
      <c r="AZ527" s="160">
        <f t="shared" si="3042"/>
        <v>0</v>
      </c>
      <c r="BA527" s="159">
        <v>0</v>
      </c>
      <c r="BB527" s="159">
        <v>0</v>
      </c>
      <c r="BC527" s="160">
        <f t="shared" si="3043"/>
        <v>0</v>
      </c>
      <c r="BD527" s="159">
        <v>0</v>
      </c>
      <c r="BE527" s="159">
        <v>0</v>
      </c>
      <c r="BF527" s="160">
        <f t="shared" si="3044"/>
        <v>0</v>
      </c>
      <c r="BG527" s="159">
        <f t="shared" si="3073"/>
        <v>0</v>
      </c>
      <c r="BH527" s="159">
        <f t="shared" si="3045"/>
        <v>0</v>
      </c>
      <c r="BI527" s="160">
        <f t="shared" si="3046"/>
        <v>0</v>
      </c>
      <c r="BJ527" s="159">
        <v>0</v>
      </c>
      <c r="BK527" s="159">
        <v>0</v>
      </c>
      <c r="BL527" s="160">
        <f t="shared" si="3047"/>
        <v>0</v>
      </c>
      <c r="BM527" s="159">
        <v>0</v>
      </c>
      <c r="BN527" s="159">
        <v>0</v>
      </c>
      <c r="BO527" s="160">
        <f t="shared" si="3048"/>
        <v>0</v>
      </c>
      <c r="BP527" s="159">
        <f t="shared" si="3074"/>
        <v>0</v>
      </c>
      <c r="BQ527" s="159">
        <f t="shared" si="3049"/>
        <v>0</v>
      </c>
      <c r="BR527" s="160">
        <f t="shared" si="3050"/>
        <v>0</v>
      </c>
      <c r="BS527" s="159">
        <v>0</v>
      </c>
      <c r="BT527" s="159">
        <v>0</v>
      </c>
      <c r="BU527" s="160">
        <f t="shared" si="3051"/>
        <v>0</v>
      </c>
      <c r="BV527" s="159">
        <v>0</v>
      </c>
      <c r="BW527" s="159">
        <v>0</v>
      </c>
      <c r="BX527" s="160">
        <f t="shared" si="3052"/>
        <v>0</v>
      </c>
      <c r="BY527" s="159">
        <f t="shared" si="3075"/>
        <v>0</v>
      </c>
      <c r="BZ527" s="159">
        <f t="shared" si="3053"/>
        <v>0</v>
      </c>
      <c r="CA527" s="160">
        <f t="shared" si="3054"/>
        <v>0</v>
      </c>
      <c r="CB527" s="159">
        <v>0</v>
      </c>
      <c r="CC527" s="159">
        <v>0</v>
      </c>
      <c r="CD527" s="160">
        <f t="shared" si="3055"/>
        <v>0</v>
      </c>
      <c r="CE527" s="159">
        <v>0</v>
      </c>
      <c r="CF527" s="159">
        <v>0</v>
      </c>
      <c r="CG527" s="160">
        <f t="shared" si="3056"/>
        <v>0</v>
      </c>
      <c r="CH527" s="159">
        <f t="shared" si="3076"/>
        <v>0</v>
      </c>
      <c r="CI527" s="159">
        <f t="shared" si="3057"/>
        <v>0</v>
      </c>
      <c r="CJ527" s="160">
        <f t="shared" si="3058"/>
        <v>0</v>
      </c>
      <c r="CK527" s="159">
        <v>0</v>
      </c>
      <c r="CL527" s="159">
        <v>0</v>
      </c>
      <c r="CM527" s="160">
        <f t="shared" si="3059"/>
        <v>0</v>
      </c>
      <c r="CN527" s="159">
        <v>0</v>
      </c>
      <c r="CO527" s="159">
        <v>0</v>
      </c>
      <c r="CP527" s="160">
        <f t="shared" si="3060"/>
        <v>0</v>
      </c>
      <c r="CQ527" s="159">
        <f t="shared" si="3077"/>
        <v>0</v>
      </c>
      <c r="CR527" s="159">
        <f t="shared" si="3061"/>
        <v>0</v>
      </c>
      <c r="CS527" s="160">
        <f t="shared" si="3062"/>
        <v>0</v>
      </c>
      <c r="CT527" s="225"/>
      <c r="CU527" s="226">
        <f t="shared" si="3078"/>
        <v>0</v>
      </c>
      <c r="CV527" s="227">
        <f t="shared" si="3063"/>
        <v>0</v>
      </c>
      <c r="CW527" s="225"/>
      <c r="CX527" s="228"/>
      <c r="CY527" s="229"/>
    </row>
    <row r="528" spans="1:103" ht="15.75" hidden="1" customHeight="1">
      <c r="A528" s="185"/>
      <c r="B528" s="177"/>
      <c r="C528" s="298"/>
      <c r="D528" s="158">
        <f t="shared" si="3023"/>
        <v>0</v>
      </c>
      <c r="E528" s="159">
        <f t="shared" si="3064"/>
        <v>0</v>
      </c>
      <c r="F528" s="160">
        <f t="shared" si="3065"/>
        <v>0</v>
      </c>
      <c r="G528" s="161"/>
      <c r="H528" s="159">
        <f t="shared" si="3066"/>
        <v>0</v>
      </c>
      <c r="I528" s="159">
        <f t="shared" si="3067"/>
        <v>0</v>
      </c>
      <c r="J528" s="160">
        <f t="shared" si="3024"/>
        <v>0</v>
      </c>
      <c r="K528" s="159">
        <f t="shared" si="3025"/>
        <v>0</v>
      </c>
      <c r="L528" s="291">
        <f t="shared" si="3068"/>
        <v>0</v>
      </c>
      <c r="M528" s="160">
        <f t="shared" si="3026"/>
        <v>0</v>
      </c>
      <c r="N528" s="159">
        <v>0</v>
      </c>
      <c r="O528" s="159">
        <v>0</v>
      </c>
      <c r="P528" s="160">
        <f t="shared" si="3027"/>
        <v>0</v>
      </c>
      <c r="Q528" s="291">
        <v>0</v>
      </c>
      <c r="R528" s="291">
        <v>0</v>
      </c>
      <c r="S528" s="160">
        <f t="shared" si="3028"/>
        <v>0</v>
      </c>
      <c r="T528" s="159">
        <f t="shared" si="3069"/>
        <v>0</v>
      </c>
      <c r="U528" s="159">
        <f t="shared" si="3029"/>
        <v>0</v>
      </c>
      <c r="V528" s="160">
        <f t="shared" si="3030"/>
        <v>0</v>
      </c>
      <c r="W528" s="593">
        <f t="shared" si="2750"/>
        <v>0</v>
      </c>
      <c r="X528" s="593">
        <f t="shared" si="2751"/>
        <v>0</v>
      </c>
      <c r="Y528" s="593">
        <f t="shared" si="2752"/>
        <v>0</v>
      </c>
      <c r="Z528" s="159">
        <v>0</v>
      </c>
      <c r="AA528" s="159">
        <v>0</v>
      </c>
      <c r="AB528" s="160">
        <f t="shared" si="3031"/>
        <v>0</v>
      </c>
      <c r="AC528" s="159">
        <v>0</v>
      </c>
      <c r="AD528" s="159">
        <v>0</v>
      </c>
      <c r="AE528" s="160">
        <f t="shared" si="3032"/>
        <v>0</v>
      </c>
      <c r="AF528" s="159">
        <f t="shared" si="3070"/>
        <v>0</v>
      </c>
      <c r="AG528" s="159">
        <f t="shared" si="3033"/>
        <v>0</v>
      </c>
      <c r="AH528" s="160">
        <f t="shared" si="3034"/>
        <v>0</v>
      </c>
      <c r="AI528" s="159">
        <v>0</v>
      </c>
      <c r="AJ528" s="159">
        <v>0</v>
      </c>
      <c r="AK528" s="160">
        <f t="shared" si="3035"/>
        <v>0</v>
      </c>
      <c r="AL528" s="159">
        <v>0</v>
      </c>
      <c r="AM528" s="159">
        <v>0</v>
      </c>
      <c r="AN528" s="160">
        <f t="shared" si="3036"/>
        <v>0</v>
      </c>
      <c r="AO528" s="159">
        <f t="shared" si="3071"/>
        <v>0</v>
      </c>
      <c r="AP528" s="159">
        <f t="shared" si="3037"/>
        <v>0</v>
      </c>
      <c r="AQ528" s="160">
        <f t="shared" si="3038"/>
        <v>0</v>
      </c>
      <c r="AR528" s="159">
        <v>0</v>
      </c>
      <c r="AS528" s="159">
        <v>0</v>
      </c>
      <c r="AT528" s="160">
        <f t="shared" si="3039"/>
        <v>0</v>
      </c>
      <c r="AU528" s="159">
        <v>0</v>
      </c>
      <c r="AV528" s="159">
        <v>0</v>
      </c>
      <c r="AW528" s="160">
        <f t="shared" si="3040"/>
        <v>0</v>
      </c>
      <c r="AX528" s="159">
        <f t="shared" si="3072"/>
        <v>0</v>
      </c>
      <c r="AY528" s="159">
        <f t="shared" si="3041"/>
        <v>0</v>
      </c>
      <c r="AZ528" s="160">
        <f t="shared" si="3042"/>
        <v>0</v>
      </c>
      <c r="BA528" s="159">
        <v>0</v>
      </c>
      <c r="BB528" s="159">
        <v>0</v>
      </c>
      <c r="BC528" s="160">
        <f t="shared" si="3043"/>
        <v>0</v>
      </c>
      <c r="BD528" s="159">
        <v>0</v>
      </c>
      <c r="BE528" s="159">
        <v>0</v>
      </c>
      <c r="BF528" s="160">
        <f t="shared" si="3044"/>
        <v>0</v>
      </c>
      <c r="BG528" s="159">
        <f t="shared" si="3073"/>
        <v>0</v>
      </c>
      <c r="BH528" s="159">
        <f t="shared" si="3045"/>
        <v>0</v>
      </c>
      <c r="BI528" s="160">
        <f t="shared" si="3046"/>
        <v>0</v>
      </c>
      <c r="BJ528" s="159">
        <v>0</v>
      </c>
      <c r="BK528" s="159">
        <v>0</v>
      </c>
      <c r="BL528" s="160">
        <f t="shared" si="3047"/>
        <v>0</v>
      </c>
      <c r="BM528" s="159">
        <v>0</v>
      </c>
      <c r="BN528" s="159">
        <v>0</v>
      </c>
      <c r="BO528" s="160">
        <f t="shared" si="3048"/>
        <v>0</v>
      </c>
      <c r="BP528" s="159">
        <f t="shared" si="3074"/>
        <v>0</v>
      </c>
      <c r="BQ528" s="159">
        <f t="shared" si="3049"/>
        <v>0</v>
      </c>
      <c r="BR528" s="160">
        <f t="shared" si="3050"/>
        <v>0</v>
      </c>
      <c r="BS528" s="159">
        <v>0</v>
      </c>
      <c r="BT528" s="159">
        <v>0</v>
      </c>
      <c r="BU528" s="160">
        <f t="shared" si="3051"/>
        <v>0</v>
      </c>
      <c r="BV528" s="159">
        <v>0</v>
      </c>
      <c r="BW528" s="159">
        <v>0</v>
      </c>
      <c r="BX528" s="160">
        <f t="shared" si="3052"/>
        <v>0</v>
      </c>
      <c r="BY528" s="159">
        <f t="shared" si="3075"/>
        <v>0</v>
      </c>
      <c r="BZ528" s="159">
        <f t="shared" si="3053"/>
        <v>0</v>
      </c>
      <c r="CA528" s="160">
        <f t="shared" si="3054"/>
        <v>0</v>
      </c>
      <c r="CB528" s="159">
        <v>0</v>
      </c>
      <c r="CC528" s="159">
        <v>0</v>
      </c>
      <c r="CD528" s="160">
        <f t="shared" si="3055"/>
        <v>0</v>
      </c>
      <c r="CE528" s="159">
        <v>0</v>
      </c>
      <c r="CF528" s="159">
        <v>0</v>
      </c>
      <c r="CG528" s="160">
        <f t="shared" si="3056"/>
        <v>0</v>
      </c>
      <c r="CH528" s="159">
        <f t="shared" si="3076"/>
        <v>0</v>
      </c>
      <c r="CI528" s="159">
        <f t="shared" si="3057"/>
        <v>0</v>
      </c>
      <c r="CJ528" s="160">
        <f t="shared" si="3058"/>
        <v>0</v>
      </c>
      <c r="CK528" s="159">
        <v>0</v>
      </c>
      <c r="CL528" s="159">
        <v>0</v>
      </c>
      <c r="CM528" s="160">
        <f t="shared" si="3059"/>
        <v>0</v>
      </c>
      <c r="CN528" s="159">
        <v>0</v>
      </c>
      <c r="CO528" s="159">
        <v>0</v>
      </c>
      <c r="CP528" s="160">
        <f t="shared" si="3060"/>
        <v>0</v>
      </c>
      <c r="CQ528" s="159">
        <f t="shared" si="3077"/>
        <v>0</v>
      </c>
      <c r="CR528" s="159">
        <f t="shared" si="3061"/>
        <v>0</v>
      </c>
      <c r="CS528" s="160">
        <f t="shared" si="3062"/>
        <v>0</v>
      </c>
      <c r="CT528" s="225"/>
      <c r="CU528" s="226">
        <f t="shared" si="3078"/>
        <v>0</v>
      </c>
      <c r="CV528" s="227">
        <f t="shared" si="3063"/>
        <v>0</v>
      </c>
      <c r="CW528" s="225"/>
      <c r="CX528" s="228"/>
      <c r="CY528" s="229"/>
    </row>
    <row r="529" spans="1:103" ht="15.75" hidden="1" customHeight="1">
      <c r="A529" s="185"/>
      <c r="B529" s="177"/>
      <c r="C529" s="298"/>
      <c r="D529" s="158">
        <f t="shared" si="3023"/>
        <v>0</v>
      </c>
      <c r="E529" s="159">
        <f t="shared" si="3064"/>
        <v>0</v>
      </c>
      <c r="F529" s="160">
        <f t="shared" si="3065"/>
        <v>0</v>
      </c>
      <c r="G529" s="161"/>
      <c r="H529" s="159">
        <f t="shared" si="3066"/>
        <v>0</v>
      </c>
      <c r="I529" s="159">
        <f t="shared" si="3067"/>
        <v>0</v>
      </c>
      <c r="J529" s="160">
        <f t="shared" si="3024"/>
        <v>0</v>
      </c>
      <c r="K529" s="159">
        <f t="shared" si="3025"/>
        <v>0</v>
      </c>
      <c r="L529" s="291">
        <f t="shared" si="3068"/>
        <v>0</v>
      </c>
      <c r="M529" s="160">
        <f t="shared" si="3026"/>
        <v>0</v>
      </c>
      <c r="N529" s="159">
        <v>0</v>
      </c>
      <c r="O529" s="159">
        <v>0</v>
      </c>
      <c r="P529" s="160">
        <f t="shared" si="3027"/>
        <v>0</v>
      </c>
      <c r="Q529" s="291">
        <v>0</v>
      </c>
      <c r="R529" s="291">
        <v>0</v>
      </c>
      <c r="S529" s="160">
        <f t="shared" si="3028"/>
        <v>0</v>
      </c>
      <c r="T529" s="159">
        <f t="shared" si="3069"/>
        <v>0</v>
      </c>
      <c r="U529" s="159">
        <f t="shared" si="3029"/>
        <v>0</v>
      </c>
      <c r="V529" s="160">
        <f t="shared" si="3030"/>
        <v>0</v>
      </c>
      <c r="W529" s="593">
        <f t="shared" si="2750"/>
        <v>0</v>
      </c>
      <c r="X529" s="593">
        <f t="shared" si="2751"/>
        <v>0</v>
      </c>
      <c r="Y529" s="593">
        <f t="shared" si="2752"/>
        <v>0</v>
      </c>
      <c r="Z529" s="159">
        <v>0</v>
      </c>
      <c r="AA529" s="159">
        <v>0</v>
      </c>
      <c r="AB529" s="160">
        <f t="shared" si="3031"/>
        <v>0</v>
      </c>
      <c r="AC529" s="159">
        <v>0</v>
      </c>
      <c r="AD529" s="159">
        <v>0</v>
      </c>
      <c r="AE529" s="160">
        <f t="shared" si="3032"/>
        <v>0</v>
      </c>
      <c r="AF529" s="159">
        <f t="shared" si="3070"/>
        <v>0</v>
      </c>
      <c r="AG529" s="159">
        <f t="shared" si="3033"/>
        <v>0</v>
      </c>
      <c r="AH529" s="160">
        <f t="shared" si="3034"/>
        <v>0</v>
      </c>
      <c r="AI529" s="159">
        <v>0</v>
      </c>
      <c r="AJ529" s="159">
        <v>0</v>
      </c>
      <c r="AK529" s="160">
        <f t="shared" si="3035"/>
        <v>0</v>
      </c>
      <c r="AL529" s="159">
        <v>0</v>
      </c>
      <c r="AM529" s="159">
        <v>0</v>
      </c>
      <c r="AN529" s="160">
        <f t="shared" si="3036"/>
        <v>0</v>
      </c>
      <c r="AO529" s="159">
        <f t="shared" si="3071"/>
        <v>0</v>
      </c>
      <c r="AP529" s="159">
        <f t="shared" si="3037"/>
        <v>0</v>
      </c>
      <c r="AQ529" s="160">
        <f t="shared" si="3038"/>
        <v>0</v>
      </c>
      <c r="AR529" s="159">
        <v>0</v>
      </c>
      <c r="AS529" s="159">
        <v>0</v>
      </c>
      <c r="AT529" s="160">
        <f t="shared" si="3039"/>
        <v>0</v>
      </c>
      <c r="AU529" s="159">
        <v>0</v>
      </c>
      <c r="AV529" s="159">
        <v>0</v>
      </c>
      <c r="AW529" s="160">
        <f t="shared" si="3040"/>
        <v>0</v>
      </c>
      <c r="AX529" s="159">
        <f t="shared" si="3072"/>
        <v>0</v>
      </c>
      <c r="AY529" s="159">
        <f t="shared" si="3041"/>
        <v>0</v>
      </c>
      <c r="AZ529" s="160">
        <f t="shared" si="3042"/>
        <v>0</v>
      </c>
      <c r="BA529" s="159">
        <v>0</v>
      </c>
      <c r="BB529" s="159">
        <v>0</v>
      </c>
      <c r="BC529" s="160">
        <f t="shared" si="3043"/>
        <v>0</v>
      </c>
      <c r="BD529" s="159">
        <v>0</v>
      </c>
      <c r="BE529" s="159">
        <v>0</v>
      </c>
      <c r="BF529" s="160">
        <f t="shared" si="3044"/>
        <v>0</v>
      </c>
      <c r="BG529" s="159">
        <f t="shared" si="3073"/>
        <v>0</v>
      </c>
      <c r="BH529" s="159">
        <f t="shared" si="3045"/>
        <v>0</v>
      </c>
      <c r="BI529" s="160">
        <f t="shared" si="3046"/>
        <v>0</v>
      </c>
      <c r="BJ529" s="159">
        <v>0</v>
      </c>
      <c r="BK529" s="159">
        <v>0</v>
      </c>
      <c r="BL529" s="160">
        <f t="shared" si="3047"/>
        <v>0</v>
      </c>
      <c r="BM529" s="159">
        <v>0</v>
      </c>
      <c r="BN529" s="159">
        <v>0</v>
      </c>
      <c r="BO529" s="160">
        <f t="shared" si="3048"/>
        <v>0</v>
      </c>
      <c r="BP529" s="159">
        <f t="shared" si="3074"/>
        <v>0</v>
      </c>
      <c r="BQ529" s="159">
        <f t="shared" si="3049"/>
        <v>0</v>
      </c>
      <c r="BR529" s="160">
        <f t="shared" si="3050"/>
        <v>0</v>
      </c>
      <c r="BS529" s="159">
        <v>0</v>
      </c>
      <c r="BT529" s="159">
        <v>0</v>
      </c>
      <c r="BU529" s="160">
        <f t="shared" si="3051"/>
        <v>0</v>
      </c>
      <c r="BV529" s="159">
        <v>0</v>
      </c>
      <c r="BW529" s="159">
        <v>0</v>
      </c>
      <c r="BX529" s="160">
        <f t="shared" si="3052"/>
        <v>0</v>
      </c>
      <c r="BY529" s="159">
        <f t="shared" si="3075"/>
        <v>0</v>
      </c>
      <c r="BZ529" s="159">
        <f t="shared" si="3053"/>
        <v>0</v>
      </c>
      <c r="CA529" s="160">
        <f t="shared" si="3054"/>
        <v>0</v>
      </c>
      <c r="CB529" s="159">
        <v>0</v>
      </c>
      <c r="CC529" s="159">
        <v>0</v>
      </c>
      <c r="CD529" s="160">
        <f t="shared" si="3055"/>
        <v>0</v>
      </c>
      <c r="CE529" s="159">
        <v>0</v>
      </c>
      <c r="CF529" s="159">
        <v>0</v>
      </c>
      <c r="CG529" s="160">
        <f t="shared" si="3056"/>
        <v>0</v>
      </c>
      <c r="CH529" s="159">
        <f t="shared" si="3076"/>
        <v>0</v>
      </c>
      <c r="CI529" s="159">
        <f t="shared" si="3057"/>
        <v>0</v>
      </c>
      <c r="CJ529" s="160">
        <f t="shared" si="3058"/>
        <v>0</v>
      </c>
      <c r="CK529" s="159">
        <v>0</v>
      </c>
      <c r="CL529" s="159">
        <v>0</v>
      </c>
      <c r="CM529" s="160">
        <f t="shared" si="3059"/>
        <v>0</v>
      </c>
      <c r="CN529" s="159">
        <v>0</v>
      </c>
      <c r="CO529" s="159">
        <v>0</v>
      </c>
      <c r="CP529" s="160">
        <f t="shared" si="3060"/>
        <v>0</v>
      </c>
      <c r="CQ529" s="159">
        <f t="shared" si="3077"/>
        <v>0</v>
      </c>
      <c r="CR529" s="159">
        <f t="shared" si="3061"/>
        <v>0</v>
      </c>
      <c r="CS529" s="160">
        <f t="shared" si="3062"/>
        <v>0</v>
      </c>
      <c r="CT529" s="225"/>
      <c r="CU529" s="226">
        <f t="shared" si="3078"/>
        <v>0</v>
      </c>
      <c r="CV529" s="227">
        <f t="shared" si="3063"/>
        <v>0</v>
      </c>
      <c r="CW529" s="225"/>
      <c r="CX529" s="228"/>
      <c r="CY529" s="229"/>
    </row>
    <row r="530" spans="1:103" ht="15.75" hidden="1" customHeight="1">
      <c r="A530" s="185"/>
      <c r="B530" s="177"/>
      <c r="C530" s="298"/>
      <c r="D530" s="158">
        <f t="shared" si="3023"/>
        <v>0</v>
      </c>
      <c r="E530" s="159">
        <f t="shared" si="3064"/>
        <v>0</v>
      </c>
      <c r="F530" s="160">
        <f t="shared" si="3065"/>
        <v>0</v>
      </c>
      <c r="G530" s="161"/>
      <c r="H530" s="159">
        <f t="shared" si="3066"/>
        <v>0</v>
      </c>
      <c r="I530" s="159">
        <f t="shared" si="3067"/>
        <v>0</v>
      </c>
      <c r="J530" s="160">
        <f t="shared" si="3024"/>
        <v>0</v>
      </c>
      <c r="K530" s="159">
        <f t="shared" si="3025"/>
        <v>0</v>
      </c>
      <c r="L530" s="291">
        <f t="shared" si="3068"/>
        <v>0</v>
      </c>
      <c r="M530" s="160">
        <f t="shared" si="3026"/>
        <v>0</v>
      </c>
      <c r="N530" s="159">
        <v>0</v>
      </c>
      <c r="O530" s="159">
        <v>0</v>
      </c>
      <c r="P530" s="160">
        <f t="shared" si="3027"/>
        <v>0</v>
      </c>
      <c r="Q530" s="291">
        <v>0</v>
      </c>
      <c r="R530" s="291">
        <v>0</v>
      </c>
      <c r="S530" s="160">
        <f t="shared" si="3028"/>
        <v>0</v>
      </c>
      <c r="T530" s="159">
        <f t="shared" si="3069"/>
        <v>0</v>
      </c>
      <c r="U530" s="159">
        <f t="shared" si="3029"/>
        <v>0</v>
      </c>
      <c r="V530" s="160">
        <f t="shared" si="3030"/>
        <v>0</v>
      </c>
      <c r="W530" s="593">
        <f t="shared" si="2750"/>
        <v>0</v>
      </c>
      <c r="X530" s="593">
        <f t="shared" si="2751"/>
        <v>0</v>
      </c>
      <c r="Y530" s="593">
        <f t="shared" si="2752"/>
        <v>0</v>
      </c>
      <c r="Z530" s="159">
        <v>0</v>
      </c>
      <c r="AA530" s="159">
        <v>0</v>
      </c>
      <c r="AB530" s="160">
        <f t="shared" si="3031"/>
        <v>0</v>
      </c>
      <c r="AC530" s="159">
        <v>0</v>
      </c>
      <c r="AD530" s="159">
        <v>0</v>
      </c>
      <c r="AE530" s="160">
        <f t="shared" si="3032"/>
        <v>0</v>
      </c>
      <c r="AF530" s="159">
        <f t="shared" si="3070"/>
        <v>0</v>
      </c>
      <c r="AG530" s="159">
        <f t="shared" si="3033"/>
        <v>0</v>
      </c>
      <c r="AH530" s="160">
        <f t="shared" si="3034"/>
        <v>0</v>
      </c>
      <c r="AI530" s="159">
        <v>0</v>
      </c>
      <c r="AJ530" s="159">
        <v>0</v>
      </c>
      <c r="AK530" s="160">
        <f t="shared" si="3035"/>
        <v>0</v>
      </c>
      <c r="AL530" s="159">
        <v>0</v>
      </c>
      <c r="AM530" s="159">
        <v>0</v>
      </c>
      <c r="AN530" s="160">
        <f t="shared" si="3036"/>
        <v>0</v>
      </c>
      <c r="AO530" s="159">
        <f t="shared" si="3071"/>
        <v>0</v>
      </c>
      <c r="AP530" s="159">
        <f t="shared" si="3037"/>
        <v>0</v>
      </c>
      <c r="AQ530" s="160">
        <f t="shared" si="3038"/>
        <v>0</v>
      </c>
      <c r="AR530" s="159">
        <v>0</v>
      </c>
      <c r="AS530" s="159">
        <v>0</v>
      </c>
      <c r="AT530" s="160">
        <f t="shared" si="3039"/>
        <v>0</v>
      </c>
      <c r="AU530" s="159">
        <v>0</v>
      </c>
      <c r="AV530" s="159">
        <v>0</v>
      </c>
      <c r="AW530" s="160">
        <f t="shared" si="3040"/>
        <v>0</v>
      </c>
      <c r="AX530" s="159">
        <f t="shared" si="3072"/>
        <v>0</v>
      </c>
      <c r="AY530" s="159">
        <f t="shared" si="3041"/>
        <v>0</v>
      </c>
      <c r="AZ530" s="160">
        <f t="shared" si="3042"/>
        <v>0</v>
      </c>
      <c r="BA530" s="159">
        <v>0</v>
      </c>
      <c r="BB530" s="159">
        <v>0</v>
      </c>
      <c r="BC530" s="160">
        <f t="shared" si="3043"/>
        <v>0</v>
      </c>
      <c r="BD530" s="159">
        <v>0</v>
      </c>
      <c r="BE530" s="159">
        <v>0</v>
      </c>
      <c r="BF530" s="160">
        <f t="shared" si="3044"/>
        <v>0</v>
      </c>
      <c r="BG530" s="159">
        <f t="shared" si="3073"/>
        <v>0</v>
      </c>
      <c r="BH530" s="159">
        <f t="shared" si="3045"/>
        <v>0</v>
      </c>
      <c r="BI530" s="160">
        <f t="shared" si="3046"/>
        <v>0</v>
      </c>
      <c r="BJ530" s="159">
        <v>0</v>
      </c>
      <c r="BK530" s="159">
        <v>0</v>
      </c>
      <c r="BL530" s="160">
        <f t="shared" si="3047"/>
        <v>0</v>
      </c>
      <c r="BM530" s="159">
        <v>0</v>
      </c>
      <c r="BN530" s="159">
        <v>0</v>
      </c>
      <c r="BO530" s="160">
        <f t="shared" si="3048"/>
        <v>0</v>
      </c>
      <c r="BP530" s="159">
        <f t="shared" si="3074"/>
        <v>0</v>
      </c>
      <c r="BQ530" s="159">
        <f t="shared" si="3049"/>
        <v>0</v>
      </c>
      <c r="BR530" s="160">
        <f t="shared" si="3050"/>
        <v>0</v>
      </c>
      <c r="BS530" s="159">
        <v>0</v>
      </c>
      <c r="BT530" s="159">
        <v>0</v>
      </c>
      <c r="BU530" s="160">
        <f t="shared" si="3051"/>
        <v>0</v>
      </c>
      <c r="BV530" s="159">
        <v>0</v>
      </c>
      <c r="BW530" s="159">
        <v>0</v>
      </c>
      <c r="BX530" s="160">
        <f t="shared" si="3052"/>
        <v>0</v>
      </c>
      <c r="BY530" s="159">
        <f t="shared" si="3075"/>
        <v>0</v>
      </c>
      <c r="BZ530" s="159">
        <f t="shared" si="3053"/>
        <v>0</v>
      </c>
      <c r="CA530" s="160">
        <f t="shared" si="3054"/>
        <v>0</v>
      </c>
      <c r="CB530" s="159">
        <v>0</v>
      </c>
      <c r="CC530" s="159">
        <v>0</v>
      </c>
      <c r="CD530" s="160">
        <f t="shared" si="3055"/>
        <v>0</v>
      </c>
      <c r="CE530" s="159">
        <v>0</v>
      </c>
      <c r="CF530" s="159">
        <v>0</v>
      </c>
      <c r="CG530" s="160">
        <f t="shared" si="3056"/>
        <v>0</v>
      </c>
      <c r="CH530" s="159">
        <f t="shared" si="3076"/>
        <v>0</v>
      </c>
      <c r="CI530" s="159">
        <f t="shared" si="3057"/>
        <v>0</v>
      </c>
      <c r="CJ530" s="160">
        <f t="shared" si="3058"/>
        <v>0</v>
      </c>
      <c r="CK530" s="159">
        <v>0</v>
      </c>
      <c r="CL530" s="159">
        <v>0</v>
      </c>
      <c r="CM530" s="160">
        <f t="shared" si="3059"/>
        <v>0</v>
      </c>
      <c r="CN530" s="159">
        <v>0</v>
      </c>
      <c r="CO530" s="159">
        <v>0</v>
      </c>
      <c r="CP530" s="160">
        <f t="shared" si="3060"/>
        <v>0</v>
      </c>
      <c r="CQ530" s="159">
        <f t="shared" si="3077"/>
        <v>0</v>
      </c>
      <c r="CR530" s="159">
        <f t="shared" si="3061"/>
        <v>0</v>
      </c>
      <c r="CS530" s="160">
        <f t="shared" si="3062"/>
        <v>0</v>
      </c>
      <c r="CT530" s="225"/>
      <c r="CU530" s="226">
        <f t="shared" si="3078"/>
        <v>0</v>
      </c>
      <c r="CV530" s="227">
        <f t="shared" si="3063"/>
        <v>0</v>
      </c>
      <c r="CW530" s="225"/>
      <c r="CX530" s="228"/>
      <c r="CY530" s="229"/>
    </row>
    <row r="531" spans="1:103" ht="15.75" hidden="1" customHeight="1">
      <c r="A531" s="185"/>
      <c r="B531" s="177"/>
      <c r="C531" s="298"/>
      <c r="D531" s="158">
        <f t="shared" si="3023"/>
        <v>0</v>
      </c>
      <c r="E531" s="159">
        <f t="shared" si="3064"/>
        <v>0</v>
      </c>
      <c r="F531" s="160">
        <f t="shared" si="3065"/>
        <v>0</v>
      </c>
      <c r="G531" s="161"/>
      <c r="H531" s="159">
        <f t="shared" si="3066"/>
        <v>0</v>
      </c>
      <c r="I531" s="159">
        <f t="shared" si="3067"/>
        <v>0</v>
      </c>
      <c r="J531" s="160">
        <f t="shared" si="3024"/>
        <v>0</v>
      </c>
      <c r="K531" s="159">
        <f t="shared" si="3025"/>
        <v>0</v>
      </c>
      <c r="L531" s="291">
        <f t="shared" si="3068"/>
        <v>0</v>
      </c>
      <c r="M531" s="160">
        <f t="shared" si="3026"/>
        <v>0</v>
      </c>
      <c r="N531" s="159">
        <v>0</v>
      </c>
      <c r="O531" s="159">
        <v>0</v>
      </c>
      <c r="P531" s="160">
        <f t="shared" si="3027"/>
        <v>0</v>
      </c>
      <c r="Q531" s="291">
        <v>0</v>
      </c>
      <c r="R531" s="291">
        <v>0</v>
      </c>
      <c r="S531" s="160">
        <f t="shared" si="3028"/>
        <v>0</v>
      </c>
      <c r="T531" s="159">
        <f t="shared" si="3069"/>
        <v>0</v>
      </c>
      <c r="U531" s="159">
        <f t="shared" si="3029"/>
        <v>0</v>
      </c>
      <c r="V531" s="160">
        <f t="shared" si="3030"/>
        <v>0</v>
      </c>
      <c r="W531" s="593">
        <f t="shared" si="2750"/>
        <v>0</v>
      </c>
      <c r="X531" s="593">
        <f t="shared" si="2751"/>
        <v>0</v>
      </c>
      <c r="Y531" s="593">
        <f t="shared" si="2752"/>
        <v>0</v>
      </c>
      <c r="Z531" s="159">
        <v>0</v>
      </c>
      <c r="AA531" s="159">
        <v>0</v>
      </c>
      <c r="AB531" s="160">
        <f t="shared" si="3031"/>
        <v>0</v>
      </c>
      <c r="AC531" s="159">
        <v>0</v>
      </c>
      <c r="AD531" s="159">
        <v>0</v>
      </c>
      <c r="AE531" s="160">
        <f t="shared" si="3032"/>
        <v>0</v>
      </c>
      <c r="AF531" s="159">
        <f t="shared" si="3070"/>
        <v>0</v>
      </c>
      <c r="AG531" s="159">
        <f t="shared" si="3033"/>
        <v>0</v>
      </c>
      <c r="AH531" s="160">
        <f t="shared" si="3034"/>
        <v>0</v>
      </c>
      <c r="AI531" s="159">
        <v>0</v>
      </c>
      <c r="AJ531" s="159">
        <v>0</v>
      </c>
      <c r="AK531" s="160">
        <f t="shared" si="3035"/>
        <v>0</v>
      </c>
      <c r="AL531" s="159">
        <v>0</v>
      </c>
      <c r="AM531" s="159">
        <v>0</v>
      </c>
      <c r="AN531" s="160">
        <f t="shared" si="3036"/>
        <v>0</v>
      </c>
      <c r="AO531" s="159">
        <f t="shared" si="3071"/>
        <v>0</v>
      </c>
      <c r="AP531" s="159">
        <f t="shared" si="3037"/>
        <v>0</v>
      </c>
      <c r="AQ531" s="160">
        <f t="shared" si="3038"/>
        <v>0</v>
      </c>
      <c r="AR531" s="159">
        <v>0</v>
      </c>
      <c r="AS531" s="159">
        <v>0</v>
      </c>
      <c r="AT531" s="160">
        <f t="shared" si="3039"/>
        <v>0</v>
      </c>
      <c r="AU531" s="159">
        <v>0</v>
      </c>
      <c r="AV531" s="159">
        <v>0</v>
      </c>
      <c r="AW531" s="160">
        <f t="shared" si="3040"/>
        <v>0</v>
      </c>
      <c r="AX531" s="159">
        <f t="shared" si="3072"/>
        <v>0</v>
      </c>
      <c r="AY531" s="159">
        <f t="shared" si="3041"/>
        <v>0</v>
      </c>
      <c r="AZ531" s="160">
        <f t="shared" si="3042"/>
        <v>0</v>
      </c>
      <c r="BA531" s="159">
        <v>0</v>
      </c>
      <c r="BB531" s="159">
        <v>0</v>
      </c>
      <c r="BC531" s="160">
        <f t="shared" si="3043"/>
        <v>0</v>
      </c>
      <c r="BD531" s="159">
        <v>0</v>
      </c>
      <c r="BE531" s="159">
        <v>0</v>
      </c>
      <c r="BF531" s="160">
        <f t="shared" si="3044"/>
        <v>0</v>
      </c>
      <c r="BG531" s="159">
        <f t="shared" si="3073"/>
        <v>0</v>
      </c>
      <c r="BH531" s="159">
        <f t="shared" si="3045"/>
        <v>0</v>
      </c>
      <c r="BI531" s="160">
        <f t="shared" si="3046"/>
        <v>0</v>
      </c>
      <c r="BJ531" s="159">
        <v>0</v>
      </c>
      <c r="BK531" s="159">
        <v>0</v>
      </c>
      <c r="BL531" s="160">
        <f t="shared" si="3047"/>
        <v>0</v>
      </c>
      <c r="BM531" s="159">
        <v>0</v>
      </c>
      <c r="BN531" s="159">
        <v>0</v>
      </c>
      <c r="BO531" s="160">
        <f t="shared" si="3048"/>
        <v>0</v>
      </c>
      <c r="BP531" s="159">
        <f t="shared" si="3074"/>
        <v>0</v>
      </c>
      <c r="BQ531" s="159">
        <f t="shared" si="3049"/>
        <v>0</v>
      </c>
      <c r="BR531" s="160">
        <f t="shared" si="3050"/>
        <v>0</v>
      </c>
      <c r="BS531" s="159">
        <v>0</v>
      </c>
      <c r="BT531" s="159">
        <v>0</v>
      </c>
      <c r="BU531" s="160">
        <f t="shared" si="3051"/>
        <v>0</v>
      </c>
      <c r="BV531" s="159">
        <v>0</v>
      </c>
      <c r="BW531" s="159">
        <v>0</v>
      </c>
      <c r="BX531" s="160">
        <f t="shared" si="3052"/>
        <v>0</v>
      </c>
      <c r="BY531" s="159">
        <f t="shared" si="3075"/>
        <v>0</v>
      </c>
      <c r="BZ531" s="159">
        <f t="shared" si="3053"/>
        <v>0</v>
      </c>
      <c r="CA531" s="160">
        <f t="shared" si="3054"/>
        <v>0</v>
      </c>
      <c r="CB531" s="159">
        <v>0</v>
      </c>
      <c r="CC531" s="159">
        <v>0</v>
      </c>
      <c r="CD531" s="160">
        <f t="shared" si="3055"/>
        <v>0</v>
      </c>
      <c r="CE531" s="159">
        <v>0</v>
      </c>
      <c r="CF531" s="159">
        <v>0</v>
      </c>
      <c r="CG531" s="160">
        <f t="shared" si="3056"/>
        <v>0</v>
      </c>
      <c r="CH531" s="159">
        <f t="shared" si="3076"/>
        <v>0</v>
      </c>
      <c r="CI531" s="159">
        <f t="shared" si="3057"/>
        <v>0</v>
      </c>
      <c r="CJ531" s="160">
        <f t="shared" si="3058"/>
        <v>0</v>
      </c>
      <c r="CK531" s="159">
        <v>0</v>
      </c>
      <c r="CL531" s="159">
        <v>0</v>
      </c>
      <c r="CM531" s="160">
        <f t="shared" si="3059"/>
        <v>0</v>
      </c>
      <c r="CN531" s="159">
        <v>0</v>
      </c>
      <c r="CO531" s="159">
        <v>0</v>
      </c>
      <c r="CP531" s="160">
        <f t="shared" si="3060"/>
        <v>0</v>
      </c>
      <c r="CQ531" s="159">
        <f t="shared" si="3077"/>
        <v>0</v>
      </c>
      <c r="CR531" s="159">
        <f t="shared" si="3061"/>
        <v>0</v>
      </c>
      <c r="CS531" s="160">
        <f t="shared" si="3062"/>
        <v>0</v>
      </c>
      <c r="CT531" s="225"/>
      <c r="CU531" s="226">
        <f t="shared" si="3078"/>
        <v>0</v>
      </c>
      <c r="CV531" s="227">
        <f t="shared" si="3063"/>
        <v>0</v>
      </c>
      <c r="CW531" s="225"/>
      <c r="CX531" s="228"/>
      <c r="CY531" s="229"/>
    </row>
    <row r="532" spans="1:103" ht="15.75" hidden="1" customHeight="1">
      <c r="A532" s="185"/>
      <c r="B532" s="177"/>
      <c r="C532" s="298"/>
      <c r="D532" s="158">
        <f t="shared" si="3023"/>
        <v>0</v>
      </c>
      <c r="E532" s="159">
        <f t="shared" si="3064"/>
        <v>0</v>
      </c>
      <c r="F532" s="160">
        <f t="shared" si="3065"/>
        <v>0</v>
      </c>
      <c r="G532" s="161"/>
      <c r="H532" s="159">
        <f t="shared" si="3066"/>
        <v>0</v>
      </c>
      <c r="I532" s="159">
        <f t="shared" si="3067"/>
        <v>0</v>
      </c>
      <c r="J532" s="160">
        <f t="shared" si="3024"/>
        <v>0</v>
      </c>
      <c r="K532" s="159">
        <f t="shared" si="3025"/>
        <v>0</v>
      </c>
      <c r="L532" s="291">
        <f t="shared" si="3068"/>
        <v>0</v>
      </c>
      <c r="M532" s="160">
        <f t="shared" si="3026"/>
        <v>0</v>
      </c>
      <c r="N532" s="159">
        <v>0</v>
      </c>
      <c r="O532" s="159">
        <v>0</v>
      </c>
      <c r="P532" s="160">
        <f t="shared" si="3027"/>
        <v>0</v>
      </c>
      <c r="Q532" s="291">
        <v>0</v>
      </c>
      <c r="R532" s="291">
        <v>0</v>
      </c>
      <c r="S532" s="160">
        <f t="shared" si="3028"/>
        <v>0</v>
      </c>
      <c r="T532" s="159">
        <f t="shared" si="3069"/>
        <v>0</v>
      </c>
      <c r="U532" s="159">
        <f t="shared" si="3029"/>
        <v>0</v>
      </c>
      <c r="V532" s="160">
        <f t="shared" si="3030"/>
        <v>0</v>
      </c>
      <c r="W532" s="593">
        <f t="shared" si="2750"/>
        <v>0</v>
      </c>
      <c r="X532" s="593">
        <f t="shared" si="2751"/>
        <v>0</v>
      </c>
      <c r="Y532" s="593">
        <f t="shared" si="2752"/>
        <v>0</v>
      </c>
      <c r="Z532" s="159">
        <v>0</v>
      </c>
      <c r="AA532" s="159">
        <v>0</v>
      </c>
      <c r="AB532" s="160">
        <f t="shared" si="3031"/>
        <v>0</v>
      </c>
      <c r="AC532" s="159">
        <v>0</v>
      </c>
      <c r="AD532" s="159">
        <v>0</v>
      </c>
      <c r="AE532" s="160">
        <f t="shared" si="3032"/>
        <v>0</v>
      </c>
      <c r="AF532" s="159">
        <f t="shared" si="3070"/>
        <v>0</v>
      </c>
      <c r="AG532" s="159">
        <f t="shared" si="3033"/>
        <v>0</v>
      </c>
      <c r="AH532" s="160">
        <f t="shared" si="3034"/>
        <v>0</v>
      </c>
      <c r="AI532" s="159">
        <v>0</v>
      </c>
      <c r="AJ532" s="159">
        <v>0</v>
      </c>
      <c r="AK532" s="160">
        <f t="shared" si="3035"/>
        <v>0</v>
      </c>
      <c r="AL532" s="159">
        <v>0</v>
      </c>
      <c r="AM532" s="159">
        <v>0</v>
      </c>
      <c r="AN532" s="160">
        <f t="shared" si="3036"/>
        <v>0</v>
      </c>
      <c r="AO532" s="159">
        <f t="shared" si="3071"/>
        <v>0</v>
      </c>
      <c r="AP532" s="159">
        <f t="shared" si="3037"/>
        <v>0</v>
      </c>
      <c r="AQ532" s="160">
        <f t="shared" si="3038"/>
        <v>0</v>
      </c>
      <c r="AR532" s="159">
        <v>0</v>
      </c>
      <c r="AS532" s="159">
        <v>0</v>
      </c>
      <c r="AT532" s="160">
        <f t="shared" si="3039"/>
        <v>0</v>
      </c>
      <c r="AU532" s="159">
        <v>0</v>
      </c>
      <c r="AV532" s="159">
        <v>0</v>
      </c>
      <c r="AW532" s="160">
        <f t="shared" si="3040"/>
        <v>0</v>
      </c>
      <c r="AX532" s="159">
        <f t="shared" si="3072"/>
        <v>0</v>
      </c>
      <c r="AY532" s="159">
        <f t="shared" si="3041"/>
        <v>0</v>
      </c>
      <c r="AZ532" s="160">
        <f t="shared" si="3042"/>
        <v>0</v>
      </c>
      <c r="BA532" s="159">
        <v>0</v>
      </c>
      <c r="BB532" s="159">
        <v>0</v>
      </c>
      <c r="BC532" s="160">
        <f t="shared" si="3043"/>
        <v>0</v>
      </c>
      <c r="BD532" s="159">
        <v>0</v>
      </c>
      <c r="BE532" s="159">
        <v>0</v>
      </c>
      <c r="BF532" s="160">
        <f t="shared" si="3044"/>
        <v>0</v>
      </c>
      <c r="BG532" s="159">
        <f t="shared" si="3073"/>
        <v>0</v>
      </c>
      <c r="BH532" s="159">
        <f t="shared" si="3045"/>
        <v>0</v>
      </c>
      <c r="BI532" s="160">
        <f t="shared" si="3046"/>
        <v>0</v>
      </c>
      <c r="BJ532" s="159">
        <v>0</v>
      </c>
      <c r="BK532" s="159">
        <v>0</v>
      </c>
      <c r="BL532" s="160">
        <f t="shared" si="3047"/>
        <v>0</v>
      </c>
      <c r="BM532" s="159">
        <v>0</v>
      </c>
      <c r="BN532" s="159">
        <v>0</v>
      </c>
      <c r="BO532" s="160">
        <f t="shared" si="3048"/>
        <v>0</v>
      </c>
      <c r="BP532" s="159">
        <f t="shared" si="3074"/>
        <v>0</v>
      </c>
      <c r="BQ532" s="159">
        <f t="shared" si="3049"/>
        <v>0</v>
      </c>
      <c r="BR532" s="160">
        <f t="shared" si="3050"/>
        <v>0</v>
      </c>
      <c r="BS532" s="159">
        <v>0</v>
      </c>
      <c r="BT532" s="159">
        <v>0</v>
      </c>
      <c r="BU532" s="160">
        <f t="shared" si="3051"/>
        <v>0</v>
      </c>
      <c r="BV532" s="159">
        <v>0</v>
      </c>
      <c r="BW532" s="159">
        <v>0</v>
      </c>
      <c r="BX532" s="160">
        <f t="shared" si="3052"/>
        <v>0</v>
      </c>
      <c r="BY532" s="159">
        <f t="shared" si="3075"/>
        <v>0</v>
      </c>
      <c r="BZ532" s="159">
        <f t="shared" si="3053"/>
        <v>0</v>
      </c>
      <c r="CA532" s="160">
        <f t="shared" si="3054"/>
        <v>0</v>
      </c>
      <c r="CB532" s="159">
        <v>0</v>
      </c>
      <c r="CC532" s="159">
        <v>0</v>
      </c>
      <c r="CD532" s="160">
        <f t="shared" si="3055"/>
        <v>0</v>
      </c>
      <c r="CE532" s="159">
        <v>0</v>
      </c>
      <c r="CF532" s="159">
        <v>0</v>
      </c>
      <c r="CG532" s="160">
        <f t="shared" si="3056"/>
        <v>0</v>
      </c>
      <c r="CH532" s="159">
        <f t="shared" si="3076"/>
        <v>0</v>
      </c>
      <c r="CI532" s="159">
        <f t="shared" si="3057"/>
        <v>0</v>
      </c>
      <c r="CJ532" s="160">
        <f t="shared" si="3058"/>
        <v>0</v>
      </c>
      <c r="CK532" s="159">
        <v>0</v>
      </c>
      <c r="CL532" s="159">
        <v>0</v>
      </c>
      <c r="CM532" s="160">
        <f t="shared" si="3059"/>
        <v>0</v>
      </c>
      <c r="CN532" s="159">
        <v>0</v>
      </c>
      <c r="CO532" s="159">
        <v>0</v>
      </c>
      <c r="CP532" s="160">
        <f t="shared" si="3060"/>
        <v>0</v>
      </c>
      <c r="CQ532" s="159">
        <f t="shared" si="3077"/>
        <v>0</v>
      </c>
      <c r="CR532" s="159">
        <f t="shared" si="3061"/>
        <v>0</v>
      </c>
      <c r="CS532" s="160">
        <f t="shared" si="3062"/>
        <v>0</v>
      </c>
      <c r="CT532" s="225"/>
      <c r="CU532" s="226">
        <f t="shared" si="3078"/>
        <v>0</v>
      </c>
      <c r="CV532" s="227">
        <f t="shared" si="3063"/>
        <v>0</v>
      </c>
      <c r="CW532" s="225"/>
      <c r="CX532" s="228"/>
      <c r="CY532" s="229"/>
    </row>
    <row r="533" spans="1:103" ht="15.75" hidden="1" customHeight="1">
      <c r="A533" s="185"/>
      <c r="B533" s="177"/>
      <c r="C533" s="298"/>
      <c r="D533" s="158">
        <f t="shared" si="3023"/>
        <v>0</v>
      </c>
      <c r="E533" s="159">
        <f t="shared" si="3064"/>
        <v>0</v>
      </c>
      <c r="F533" s="160">
        <f t="shared" si="3065"/>
        <v>0</v>
      </c>
      <c r="G533" s="161"/>
      <c r="H533" s="159">
        <f t="shared" si="3066"/>
        <v>0</v>
      </c>
      <c r="I533" s="159">
        <f t="shared" si="3067"/>
        <v>0</v>
      </c>
      <c r="J533" s="160">
        <f t="shared" si="3024"/>
        <v>0</v>
      </c>
      <c r="K533" s="159">
        <f t="shared" si="3025"/>
        <v>0</v>
      </c>
      <c r="L533" s="291">
        <f t="shared" si="3068"/>
        <v>0</v>
      </c>
      <c r="M533" s="160">
        <f t="shared" si="3026"/>
        <v>0</v>
      </c>
      <c r="N533" s="159">
        <v>0</v>
      </c>
      <c r="O533" s="159">
        <v>0</v>
      </c>
      <c r="P533" s="160">
        <f t="shared" si="3027"/>
        <v>0</v>
      </c>
      <c r="Q533" s="291">
        <v>0</v>
      </c>
      <c r="R533" s="291">
        <v>0</v>
      </c>
      <c r="S533" s="160">
        <f t="shared" si="3028"/>
        <v>0</v>
      </c>
      <c r="T533" s="159">
        <f t="shared" si="3069"/>
        <v>0</v>
      </c>
      <c r="U533" s="159">
        <f t="shared" si="3029"/>
        <v>0</v>
      </c>
      <c r="V533" s="160">
        <f t="shared" si="3030"/>
        <v>0</v>
      </c>
      <c r="W533" s="593">
        <f t="shared" si="2750"/>
        <v>0</v>
      </c>
      <c r="X533" s="593">
        <f t="shared" si="2751"/>
        <v>0</v>
      </c>
      <c r="Y533" s="593">
        <f t="shared" si="2752"/>
        <v>0</v>
      </c>
      <c r="Z533" s="159">
        <v>0</v>
      </c>
      <c r="AA533" s="159">
        <v>0</v>
      </c>
      <c r="AB533" s="160">
        <f t="shared" si="3031"/>
        <v>0</v>
      </c>
      <c r="AC533" s="159">
        <v>0</v>
      </c>
      <c r="AD533" s="159">
        <v>0</v>
      </c>
      <c r="AE533" s="160">
        <f t="shared" si="3032"/>
        <v>0</v>
      </c>
      <c r="AF533" s="159">
        <f t="shared" si="3070"/>
        <v>0</v>
      </c>
      <c r="AG533" s="159">
        <f t="shared" si="3033"/>
        <v>0</v>
      </c>
      <c r="AH533" s="160">
        <f t="shared" si="3034"/>
        <v>0</v>
      </c>
      <c r="AI533" s="159">
        <v>0</v>
      </c>
      <c r="AJ533" s="159">
        <v>0</v>
      </c>
      <c r="AK533" s="160">
        <f t="shared" si="3035"/>
        <v>0</v>
      </c>
      <c r="AL533" s="159">
        <v>0</v>
      </c>
      <c r="AM533" s="159">
        <v>0</v>
      </c>
      <c r="AN533" s="160">
        <f t="shared" si="3036"/>
        <v>0</v>
      </c>
      <c r="AO533" s="159">
        <f t="shared" si="3071"/>
        <v>0</v>
      </c>
      <c r="AP533" s="159">
        <f t="shared" si="3037"/>
        <v>0</v>
      </c>
      <c r="AQ533" s="160">
        <f t="shared" si="3038"/>
        <v>0</v>
      </c>
      <c r="AR533" s="159">
        <v>0</v>
      </c>
      <c r="AS533" s="159">
        <v>0</v>
      </c>
      <c r="AT533" s="160">
        <f t="shared" si="3039"/>
        <v>0</v>
      </c>
      <c r="AU533" s="159">
        <v>0</v>
      </c>
      <c r="AV533" s="159">
        <v>0</v>
      </c>
      <c r="AW533" s="160">
        <f t="shared" si="3040"/>
        <v>0</v>
      </c>
      <c r="AX533" s="159">
        <f t="shared" si="3072"/>
        <v>0</v>
      </c>
      <c r="AY533" s="159">
        <f t="shared" si="3041"/>
        <v>0</v>
      </c>
      <c r="AZ533" s="160">
        <f t="shared" si="3042"/>
        <v>0</v>
      </c>
      <c r="BA533" s="159">
        <v>0</v>
      </c>
      <c r="BB533" s="159">
        <v>0</v>
      </c>
      <c r="BC533" s="160">
        <f t="shared" si="3043"/>
        <v>0</v>
      </c>
      <c r="BD533" s="159">
        <v>0</v>
      </c>
      <c r="BE533" s="159">
        <v>0</v>
      </c>
      <c r="BF533" s="160">
        <f t="shared" si="3044"/>
        <v>0</v>
      </c>
      <c r="BG533" s="159">
        <f t="shared" si="3073"/>
        <v>0</v>
      </c>
      <c r="BH533" s="159">
        <f t="shared" si="3045"/>
        <v>0</v>
      </c>
      <c r="BI533" s="160">
        <f t="shared" si="3046"/>
        <v>0</v>
      </c>
      <c r="BJ533" s="159">
        <v>0</v>
      </c>
      <c r="BK533" s="159">
        <v>0</v>
      </c>
      <c r="BL533" s="160">
        <f t="shared" si="3047"/>
        <v>0</v>
      </c>
      <c r="BM533" s="159">
        <v>0</v>
      </c>
      <c r="BN533" s="159">
        <v>0</v>
      </c>
      <c r="BO533" s="160">
        <f t="shared" si="3048"/>
        <v>0</v>
      </c>
      <c r="BP533" s="159">
        <f t="shared" si="3074"/>
        <v>0</v>
      </c>
      <c r="BQ533" s="159">
        <f t="shared" si="3049"/>
        <v>0</v>
      </c>
      <c r="BR533" s="160">
        <f t="shared" si="3050"/>
        <v>0</v>
      </c>
      <c r="BS533" s="159">
        <v>0</v>
      </c>
      <c r="BT533" s="159">
        <v>0</v>
      </c>
      <c r="BU533" s="160">
        <f t="shared" si="3051"/>
        <v>0</v>
      </c>
      <c r="BV533" s="159">
        <v>0</v>
      </c>
      <c r="BW533" s="159">
        <v>0</v>
      </c>
      <c r="BX533" s="160">
        <f t="shared" si="3052"/>
        <v>0</v>
      </c>
      <c r="BY533" s="159">
        <f t="shared" si="3075"/>
        <v>0</v>
      </c>
      <c r="BZ533" s="159">
        <f t="shared" si="3053"/>
        <v>0</v>
      </c>
      <c r="CA533" s="160">
        <f t="shared" si="3054"/>
        <v>0</v>
      </c>
      <c r="CB533" s="159">
        <v>0</v>
      </c>
      <c r="CC533" s="159">
        <v>0</v>
      </c>
      <c r="CD533" s="160">
        <f t="shared" si="3055"/>
        <v>0</v>
      </c>
      <c r="CE533" s="159">
        <v>0</v>
      </c>
      <c r="CF533" s="159">
        <v>0</v>
      </c>
      <c r="CG533" s="160">
        <f t="shared" si="3056"/>
        <v>0</v>
      </c>
      <c r="CH533" s="159">
        <f t="shared" si="3076"/>
        <v>0</v>
      </c>
      <c r="CI533" s="159">
        <f t="shared" si="3057"/>
        <v>0</v>
      </c>
      <c r="CJ533" s="160">
        <f t="shared" si="3058"/>
        <v>0</v>
      </c>
      <c r="CK533" s="159">
        <v>0</v>
      </c>
      <c r="CL533" s="159">
        <v>0</v>
      </c>
      <c r="CM533" s="160">
        <f t="shared" si="3059"/>
        <v>0</v>
      </c>
      <c r="CN533" s="159">
        <v>0</v>
      </c>
      <c r="CO533" s="159">
        <v>0</v>
      </c>
      <c r="CP533" s="160">
        <f t="shared" si="3060"/>
        <v>0</v>
      </c>
      <c r="CQ533" s="159">
        <f t="shared" si="3077"/>
        <v>0</v>
      </c>
      <c r="CR533" s="159">
        <f t="shared" si="3061"/>
        <v>0</v>
      </c>
      <c r="CS533" s="160">
        <f t="shared" si="3062"/>
        <v>0</v>
      </c>
      <c r="CT533" s="225"/>
      <c r="CU533" s="226">
        <f t="shared" si="3078"/>
        <v>0</v>
      </c>
      <c r="CV533" s="227">
        <f t="shared" si="3063"/>
        <v>0</v>
      </c>
      <c r="CW533" s="225"/>
      <c r="CX533" s="228"/>
      <c r="CY533" s="229"/>
    </row>
    <row r="534" spans="1:103" ht="15.75" customHeight="1" thickBot="1">
      <c r="A534" s="138"/>
      <c r="B534" s="162"/>
      <c r="C534" s="163"/>
      <c r="D534" s="164">
        <f t="shared" si="3023"/>
        <v>0</v>
      </c>
      <c r="E534" s="165">
        <f t="shared" si="3064"/>
        <v>0</v>
      </c>
      <c r="F534" s="166">
        <f t="shared" si="3065"/>
        <v>0</v>
      </c>
      <c r="G534" s="167"/>
      <c r="H534" s="165">
        <f t="shared" si="3066"/>
        <v>0</v>
      </c>
      <c r="I534" s="165">
        <f t="shared" si="3067"/>
        <v>0</v>
      </c>
      <c r="J534" s="166">
        <f t="shared" si="3024"/>
        <v>0</v>
      </c>
      <c r="K534" s="165">
        <f t="shared" si="3025"/>
        <v>0</v>
      </c>
      <c r="L534" s="820">
        <f t="shared" si="3068"/>
        <v>0</v>
      </c>
      <c r="M534" s="166">
        <f t="shared" si="3026"/>
        <v>0</v>
      </c>
      <c r="N534" s="164">
        <v>0</v>
      </c>
      <c r="O534" s="165">
        <v>0</v>
      </c>
      <c r="P534" s="166">
        <f t="shared" si="3027"/>
        <v>0</v>
      </c>
      <c r="Q534" s="788">
        <v>0</v>
      </c>
      <c r="R534" s="789">
        <v>0</v>
      </c>
      <c r="S534" s="166">
        <f t="shared" si="3028"/>
        <v>0</v>
      </c>
      <c r="T534" s="200">
        <f t="shared" si="3069"/>
        <v>0</v>
      </c>
      <c r="U534" s="200">
        <f t="shared" si="3029"/>
        <v>0</v>
      </c>
      <c r="V534" s="201">
        <f t="shared" si="3030"/>
        <v>0</v>
      </c>
      <c r="W534" s="593">
        <f t="shared" si="2750"/>
        <v>0</v>
      </c>
      <c r="X534" s="593">
        <f t="shared" si="2751"/>
        <v>0</v>
      </c>
      <c r="Y534" s="593">
        <f t="shared" si="2752"/>
        <v>0</v>
      </c>
      <c r="Z534" s="164">
        <v>0</v>
      </c>
      <c r="AA534" s="165">
        <v>0</v>
      </c>
      <c r="AB534" s="166">
        <f t="shared" si="3031"/>
        <v>0</v>
      </c>
      <c r="AC534" s="198">
        <v>0</v>
      </c>
      <c r="AD534" s="199">
        <v>0</v>
      </c>
      <c r="AE534" s="166">
        <f t="shared" si="3032"/>
        <v>0</v>
      </c>
      <c r="AF534" s="200">
        <f t="shared" si="3070"/>
        <v>0</v>
      </c>
      <c r="AG534" s="200">
        <f t="shared" si="3033"/>
        <v>0</v>
      </c>
      <c r="AH534" s="201">
        <f t="shared" si="3034"/>
        <v>0</v>
      </c>
      <c r="AI534" s="164">
        <v>0</v>
      </c>
      <c r="AJ534" s="165">
        <v>0</v>
      </c>
      <c r="AK534" s="166">
        <f t="shared" si="3035"/>
        <v>0</v>
      </c>
      <c r="AL534" s="198">
        <v>0</v>
      </c>
      <c r="AM534" s="199">
        <v>0</v>
      </c>
      <c r="AN534" s="166">
        <f t="shared" si="3036"/>
        <v>0</v>
      </c>
      <c r="AO534" s="200">
        <f t="shared" si="3071"/>
        <v>0</v>
      </c>
      <c r="AP534" s="200">
        <f t="shared" si="3037"/>
        <v>0</v>
      </c>
      <c r="AQ534" s="201">
        <f t="shared" si="3038"/>
        <v>0</v>
      </c>
      <c r="AR534" s="164">
        <v>0</v>
      </c>
      <c r="AS534" s="165">
        <v>0</v>
      </c>
      <c r="AT534" s="166">
        <f t="shared" si="3039"/>
        <v>0</v>
      </c>
      <c r="AU534" s="198">
        <v>0</v>
      </c>
      <c r="AV534" s="199">
        <v>0</v>
      </c>
      <c r="AW534" s="166">
        <f t="shared" si="3040"/>
        <v>0</v>
      </c>
      <c r="AX534" s="200">
        <f t="shared" si="3072"/>
        <v>0</v>
      </c>
      <c r="AY534" s="200">
        <f t="shared" si="3041"/>
        <v>0</v>
      </c>
      <c r="AZ534" s="201">
        <f t="shared" si="3042"/>
        <v>0</v>
      </c>
      <c r="BA534" s="164">
        <v>0</v>
      </c>
      <c r="BB534" s="165">
        <v>0</v>
      </c>
      <c r="BC534" s="166">
        <f t="shared" si="3043"/>
        <v>0</v>
      </c>
      <c r="BD534" s="198">
        <v>0</v>
      </c>
      <c r="BE534" s="199">
        <v>0</v>
      </c>
      <c r="BF534" s="166">
        <f t="shared" si="3044"/>
        <v>0</v>
      </c>
      <c r="BG534" s="200">
        <f t="shared" si="3073"/>
        <v>0</v>
      </c>
      <c r="BH534" s="200">
        <f t="shared" si="3045"/>
        <v>0</v>
      </c>
      <c r="BI534" s="201">
        <f t="shared" si="3046"/>
        <v>0</v>
      </c>
      <c r="BJ534" s="164">
        <v>0</v>
      </c>
      <c r="BK534" s="165">
        <v>0</v>
      </c>
      <c r="BL534" s="166">
        <f t="shared" si="3047"/>
        <v>0</v>
      </c>
      <c r="BM534" s="198">
        <v>0</v>
      </c>
      <c r="BN534" s="199">
        <v>0</v>
      </c>
      <c r="BO534" s="166">
        <f t="shared" si="3048"/>
        <v>0</v>
      </c>
      <c r="BP534" s="200">
        <f t="shared" si="3074"/>
        <v>0</v>
      </c>
      <c r="BQ534" s="200">
        <f t="shared" si="3049"/>
        <v>0</v>
      </c>
      <c r="BR534" s="201">
        <f t="shared" si="3050"/>
        <v>0</v>
      </c>
      <c r="BS534" s="164">
        <v>0</v>
      </c>
      <c r="BT534" s="165">
        <v>0</v>
      </c>
      <c r="BU534" s="166">
        <f t="shared" si="3051"/>
        <v>0</v>
      </c>
      <c r="BV534" s="198">
        <v>0</v>
      </c>
      <c r="BW534" s="199">
        <v>0</v>
      </c>
      <c r="BX534" s="166">
        <f t="shared" si="3052"/>
        <v>0</v>
      </c>
      <c r="BY534" s="200">
        <f t="shared" si="3075"/>
        <v>0</v>
      </c>
      <c r="BZ534" s="200">
        <f t="shared" si="3053"/>
        <v>0</v>
      </c>
      <c r="CA534" s="201">
        <f t="shared" si="3054"/>
        <v>0</v>
      </c>
      <c r="CB534" s="164">
        <v>0</v>
      </c>
      <c r="CC534" s="165">
        <v>0</v>
      </c>
      <c r="CD534" s="166">
        <f t="shared" si="3055"/>
        <v>0</v>
      </c>
      <c r="CE534" s="198">
        <v>0</v>
      </c>
      <c r="CF534" s="199">
        <v>0</v>
      </c>
      <c r="CG534" s="166">
        <f t="shared" si="3056"/>
        <v>0</v>
      </c>
      <c r="CH534" s="200">
        <f t="shared" si="3076"/>
        <v>0</v>
      </c>
      <c r="CI534" s="200">
        <f t="shared" si="3057"/>
        <v>0</v>
      </c>
      <c r="CJ534" s="201">
        <f t="shared" si="3058"/>
        <v>0</v>
      </c>
      <c r="CK534" s="164">
        <v>0</v>
      </c>
      <c r="CL534" s="165">
        <v>0</v>
      </c>
      <c r="CM534" s="166">
        <f t="shared" si="3059"/>
        <v>0</v>
      </c>
      <c r="CN534" s="198">
        <v>0</v>
      </c>
      <c r="CO534" s="199">
        <v>0</v>
      </c>
      <c r="CP534" s="166">
        <f t="shared" si="3060"/>
        <v>0</v>
      </c>
      <c r="CQ534" s="200">
        <f t="shared" si="3077"/>
        <v>0</v>
      </c>
      <c r="CR534" s="200">
        <f t="shared" si="3061"/>
        <v>0</v>
      </c>
      <c r="CS534" s="201">
        <f t="shared" si="3062"/>
        <v>0</v>
      </c>
      <c r="CT534" s="211"/>
      <c r="CU534" s="233">
        <f t="shared" si="3078"/>
        <v>0</v>
      </c>
      <c r="CV534" s="234">
        <f t="shared" si="3063"/>
        <v>0</v>
      </c>
      <c r="CW534" s="232"/>
      <c r="CX534" s="235"/>
      <c r="CY534" s="236"/>
    </row>
    <row r="535" spans="1:103" ht="15.75" customHeight="1" thickBot="1">
      <c r="A535" s="139"/>
      <c r="B535" s="186"/>
      <c r="C535" s="187"/>
      <c r="D535" s="183"/>
      <c r="E535" s="183"/>
      <c r="F535" s="183"/>
      <c r="G535" s="184"/>
      <c r="H535" s="183"/>
      <c r="I535" s="183"/>
      <c r="J535" s="183"/>
      <c r="K535" s="183"/>
      <c r="L535" s="791"/>
      <c r="M535" s="183"/>
      <c r="N535" s="183"/>
      <c r="O535" s="183"/>
      <c r="P535" s="183"/>
      <c r="Q535" s="791"/>
      <c r="R535" s="791"/>
      <c r="S535" s="183"/>
      <c r="T535" s="203"/>
      <c r="U535" s="203"/>
      <c r="V535" s="187"/>
      <c r="W535" s="593">
        <f t="shared" si="2750"/>
        <v>0</v>
      </c>
      <c r="X535" s="593">
        <f t="shared" si="2751"/>
        <v>0</v>
      </c>
      <c r="Y535" s="593">
        <f t="shared" si="2752"/>
        <v>0</v>
      </c>
      <c r="Z535" s="183"/>
      <c r="AA535" s="183"/>
      <c r="AB535" s="183"/>
      <c r="AC535" s="183"/>
      <c r="AD535" s="183"/>
      <c r="AE535" s="183"/>
      <c r="AF535" s="203"/>
      <c r="AG535" s="203"/>
      <c r="AH535" s="187"/>
      <c r="AI535" s="183"/>
      <c r="AJ535" s="183"/>
      <c r="AK535" s="183"/>
      <c r="AL535" s="183"/>
      <c r="AM535" s="183"/>
      <c r="AN535" s="183"/>
      <c r="AO535" s="203"/>
      <c r="AP535" s="203"/>
      <c r="AQ535" s="187"/>
      <c r="AR535" s="183"/>
      <c r="AS535" s="183"/>
      <c r="AT535" s="183"/>
      <c r="AU535" s="183"/>
      <c r="AV535" s="183"/>
      <c r="AW535" s="183"/>
      <c r="AX535" s="203"/>
      <c r="AY535" s="203"/>
      <c r="AZ535" s="187"/>
      <c r="BA535" s="183"/>
      <c r="BB535" s="183"/>
      <c r="BC535" s="183"/>
      <c r="BD535" s="183"/>
      <c r="BE535" s="183"/>
      <c r="BF535" s="183"/>
      <c r="BG535" s="203"/>
      <c r="BH535" s="203"/>
      <c r="BI535" s="187"/>
      <c r="BJ535" s="183"/>
      <c r="BK535" s="183"/>
      <c r="BL535" s="183"/>
      <c r="BM535" s="183"/>
      <c r="BN535" s="183"/>
      <c r="BO535" s="183"/>
      <c r="BP535" s="203"/>
      <c r="BQ535" s="203"/>
      <c r="BR535" s="187"/>
      <c r="BS535" s="183"/>
      <c r="BT535" s="183"/>
      <c r="BU535" s="183"/>
      <c r="BV535" s="183"/>
      <c r="BW535" s="183"/>
      <c r="BX535" s="183"/>
      <c r="BY535" s="203"/>
      <c r="BZ535" s="203"/>
      <c r="CA535" s="187"/>
      <c r="CB535" s="183"/>
      <c r="CC535" s="183"/>
      <c r="CD535" s="183"/>
      <c r="CE535" s="183"/>
      <c r="CF535" s="183"/>
      <c r="CG535" s="183"/>
      <c r="CH535" s="203"/>
      <c r="CI535" s="203"/>
      <c r="CJ535" s="187"/>
      <c r="CK535" s="183"/>
      <c r="CL535" s="183"/>
      <c r="CM535" s="183"/>
      <c r="CN535" s="183"/>
      <c r="CO535" s="183"/>
      <c r="CP535" s="183"/>
      <c r="CQ535" s="203"/>
      <c r="CR535" s="203"/>
      <c r="CS535" s="187"/>
      <c r="CT535" s="139"/>
      <c r="CU535" s="183"/>
      <c r="CV535" s="187"/>
      <c r="CW535" s="139"/>
      <c r="CX535" s="242"/>
      <c r="CY535" s="242"/>
    </row>
    <row r="536" spans="1:103" ht="15.75" customHeight="1">
      <c r="A536" s="138"/>
      <c r="B536" s="1065" t="s">
        <v>273</v>
      </c>
      <c r="C536" s="1062" t="s">
        <v>274</v>
      </c>
      <c r="D536" s="1009" t="str">
        <f>AFEstatPref</f>
        <v>Historical</v>
      </c>
      <c r="E536" s="1010"/>
      <c r="F536" s="1011"/>
      <c r="G536" s="1041" t="str">
        <f>AFEstatSlc</f>
        <v>Proposed Original</v>
      </c>
      <c r="H536" s="1015"/>
      <c r="I536" s="1015"/>
      <c r="J536" s="1042"/>
      <c r="K536" s="1020" t="s">
        <v>275</v>
      </c>
      <c r="L536" s="1020"/>
      <c r="M536" s="1039"/>
      <c r="N536" s="1009" t="str">
        <f>AFEstatPref</f>
        <v>Historical</v>
      </c>
      <c r="O536" s="1010"/>
      <c r="P536" s="1011"/>
      <c r="Q536" s="1015" t="str">
        <f>AFEstatSlc</f>
        <v>Proposed Original</v>
      </c>
      <c r="R536" s="1015"/>
      <c r="S536" s="1016"/>
      <c r="T536" s="1019" t="s">
        <v>275</v>
      </c>
      <c r="U536" s="1020"/>
      <c r="V536" s="1021"/>
      <c r="W536" s="593">
        <f t="shared" si="2750"/>
        <v>0</v>
      </c>
      <c r="X536" s="593">
        <f t="shared" si="2751"/>
        <v>0</v>
      </c>
      <c r="Y536" s="593">
        <f t="shared" si="2752"/>
        <v>0</v>
      </c>
      <c r="Z536" s="1009" t="str">
        <f>AFEstatPref</f>
        <v>Historical</v>
      </c>
      <c r="AA536" s="1010"/>
      <c r="AB536" s="1011"/>
      <c r="AC536" s="1015" t="str">
        <f>AFEstatSlc</f>
        <v>Proposed Original</v>
      </c>
      <c r="AD536" s="1015"/>
      <c r="AE536" s="1016"/>
      <c r="AF536" s="1019" t="s">
        <v>275</v>
      </c>
      <c r="AG536" s="1020"/>
      <c r="AH536" s="1021"/>
      <c r="AI536" s="1009" t="str">
        <f>AFEstatPref</f>
        <v>Historical</v>
      </c>
      <c r="AJ536" s="1010"/>
      <c r="AK536" s="1011"/>
      <c r="AL536" s="1015" t="str">
        <f>AFEstatSlc</f>
        <v>Proposed Original</v>
      </c>
      <c r="AM536" s="1015"/>
      <c r="AN536" s="1016"/>
      <c r="AO536" s="1019" t="s">
        <v>275</v>
      </c>
      <c r="AP536" s="1020"/>
      <c r="AQ536" s="1021"/>
      <c r="AR536" s="1009" t="str">
        <f>AFEstatPref</f>
        <v>Historical</v>
      </c>
      <c r="AS536" s="1010"/>
      <c r="AT536" s="1011"/>
      <c r="AU536" s="1015" t="str">
        <f>AFEstatSlc</f>
        <v>Proposed Original</v>
      </c>
      <c r="AV536" s="1015"/>
      <c r="AW536" s="1016"/>
      <c r="AX536" s="1019" t="s">
        <v>275</v>
      </c>
      <c r="AY536" s="1020"/>
      <c r="AZ536" s="1021"/>
      <c r="BA536" s="1009" t="str">
        <f>AFEstatPref</f>
        <v>Historical</v>
      </c>
      <c r="BB536" s="1010"/>
      <c r="BC536" s="1011"/>
      <c r="BD536" s="1015" t="str">
        <f>AFEstatSlc</f>
        <v>Proposed Original</v>
      </c>
      <c r="BE536" s="1015"/>
      <c r="BF536" s="1016"/>
      <c r="BG536" s="1019" t="s">
        <v>275</v>
      </c>
      <c r="BH536" s="1020"/>
      <c r="BI536" s="1021"/>
      <c r="BJ536" s="1009" t="str">
        <f>AFEstatPref</f>
        <v>Historical</v>
      </c>
      <c r="BK536" s="1010"/>
      <c r="BL536" s="1011"/>
      <c r="BM536" s="1015" t="str">
        <f>AFEstatSlc</f>
        <v>Proposed Original</v>
      </c>
      <c r="BN536" s="1015"/>
      <c r="BO536" s="1016"/>
      <c r="BP536" s="1019" t="s">
        <v>275</v>
      </c>
      <c r="BQ536" s="1020"/>
      <c r="BR536" s="1021"/>
      <c r="BS536" s="1009" t="str">
        <f>AFEstatPref</f>
        <v>Historical</v>
      </c>
      <c r="BT536" s="1010"/>
      <c r="BU536" s="1011"/>
      <c r="BV536" s="1015" t="str">
        <f>AFEstatSlc</f>
        <v>Proposed Original</v>
      </c>
      <c r="BW536" s="1015"/>
      <c r="BX536" s="1016"/>
      <c r="BY536" s="1019" t="s">
        <v>275</v>
      </c>
      <c r="BZ536" s="1020"/>
      <c r="CA536" s="1021"/>
      <c r="CB536" s="1009" t="str">
        <f>AFEstatPref</f>
        <v>Historical</v>
      </c>
      <c r="CC536" s="1010"/>
      <c r="CD536" s="1011"/>
      <c r="CE536" s="1015" t="str">
        <f>AFEstatSlc</f>
        <v>Proposed Original</v>
      </c>
      <c r="CF536" s="1015"/>
      <c r="CG536" s="1016"/>
      <c r="CH536" s="1019" t="s">
        <v>275</v>
      </c>
      <c r="CI536" s="1020"/>
      <c r="CJ536" s="1021"/>
      <c r="CK536" s="1009" t="str">
        <f>AFEstatPref</f>
        <v>Historical</v>
      </c>
      <c r="CL536" s="1010"/>
      <c r="CM536" s="1011"/>
      <c r="CN536" s="1015" t="str">
        <f>AFEstatSlc</f>
        <v>Proposed Original</v>
      </c>
      <c r="CO536" s="1015"/>
      <c r="CP536" s="1016"/>
      <c r="CQ536" s="1019" t="s">
        <v>275</v>
      </c>
      <c r="CR536" s="1020"/>
      <c r="CS536" s="1021"/>
      <c r="CT536" s="214"/>
      <c r="CU536" s="1051" t="s">
        <v>276</v>
      </c>
      <c r="CV536" s="1052"/>
      <c r="CW536" s="214"/>
      <c r="CX536" s="1058" t="s">
        <v>277</v>
      </c>
      <c r="CY536" s="1055" t="s">
        <v>278</v>
      </c>
    </row>
    <row r="537" spans="1:103" ht="15.75" customHeight="1" thickBot="1">
      <c r="A537" s="139"/>
      <c r="B537" s="1059"/>
      <c r="C537" s="1063"/>
      <c r="D537" s="1012"/>
      <c r="E537" s="1013"/>
      <c r="F537" s="1014"/>
      <c r="G537" s="1043"/>
      <c r="H537" s="1017"/>
      <c r="I537" s="1017"/>
      <c r="J537" s="1044"/>
      <c r="K537" s="1023"/>
      <c r="L537" s="1023"/>
      <c r="M537" s="1040"/>
      <c r="N537" s="1012"/>
      <c r="O537" s="1013"/>
      <c r="P537" s="1014"/>
      <c r="Q537" s="1017"/>
      <c r="R537" s="1017"/>
      <c r="S537" s="1018"/>
      <c r="T537" s="1022"/>
      <c r="U537" s="1023"/>
      <c r="V537" s="1024"/>
      <c r="W537" s="593">
        <f t="shared" si="2750"/>
        <v>0</v>
      </c>
      <c r="X537" s="593">
        <f t="shared" si="2751"/>
        <v>0</v>
      </c>
      <c r="Y537" s="593">
        <f t="shared" si="2752"/>
        <v>0</v>
      </c>
      <c r="Z537" s="1012"/>
      <c r="AA537" s="1013"/>
      <c r="AB537" s="1014"/>
      <c r="AC537" s="1017"/>
      <c r="AD537" s="1017"/>
      <c r="AE537" s="1018"/>
      <c r="AF537" s="1022"/>
      <c r="AG537" s="1023"/>
      <c r="AH537" s="1024"/>
      <c r="AI537" s="1012"/>
      <c r="AJ537" s="1013"/>
      <c r="AK537" s="1014"/>
      <c r="AL537" s="1017"/>
      <c r="AM537" s="1017"/>
      <c r="AN537" s="1018"/>
      <c r="AO537" s="1022"/>
      <c r="AP537" s="1023"/>
      <c r="AQ537" s="1024"/>
      <c r="AR537" s="1012"/>
      <c r="AS537" s="1013"/>
      <c r="AT537" s="1014"/>
      <c r="AU537" s="1017"/>
      <c r="AV537" s="1017"/>
      <c r="AW537" s="1018"/>
      <c r="AX537" s="1022"/>
      <c r="AY537" s="1023"/>
      <c r="AZ537" s="1024"/>
      <c r="BA537" s="1012"/>
      <c r="BB537" s="1013"/>
      <c r="BC537" s="1014"/>
      <c r="BD537" s="1017"/>
      <c r="BE537" s="1017"/>
      <c r="BF537" s="1018"/>
      <c r="BG537" s="1022"/>
      <c r="BH537" s="1023"/>
      <c r="BI537" s="1024"/>
      <c r="BJ537" s="1012"/>
      <c r="BK537" s="1013"/>
      <c r="BL537" s="1014"/>
      <c r="BM537" s="1017"/>
      <c r="BN537" s="1017"/>
      <c r="BO537" s="1018"/>
      <c r="BP537" s="1022"/>
      <c r="BQ537" s="1023"/>
      <c r="BR537" s="1024"/>
      <c r="BS537" s="1012"/>
      <c r="BT537" s="1013"/>
      <c r="BU537" s="1014"/>
      <c r="BV537" s="1017"/>
      <c r="BW537" s="1017"/>
      <c r="BX537" s="1018"/>
      <c r="BY537" s="1022"/>
      <c r="BZ537" s="1023"/>
      <c r="CA537" s="1024"/>
      <c r="CB537" s="1012"/>
      <c r="CC537" s="1013"/>
      <c r="CD537" s="1014"/>
      <c r="CE537" s="1017"/>
      <c r="CF537" s="1017"/>
      <c r="CG537" s="1018"/>
      <c r="CH537" s="1022"/>
      <c r="CI537" s="1023"/>
      <c r="CJ537" s="1024"/>
      <c r="CK537" s="1012"/>
      <c r="CL537" s="1013"/>
      <c r="CM537" s="1014"/>
      <c r="CN537" s="1017"/>
      <c r="CO537" s="1017"/>
      <c r="CP537" s="1018"/>
      <c r="CQ537" s="1022"/>
      <c r="CR537" s="1023"/>
      <c r="CS537" s="1024"/>
      <c r="CT537" s="139"/>
      <c r="CU537" s="215" t="s">
        <v>279</v>
      </c>
      <c r="CV537" s="216" t="s">
        <v>280</v>
      </c>
      <c r="CW537" s="139"/>
      <c r="CX537" s="1059"/>
      <c r="CY537" s="1056"/>
    </row>
    <row r="538" spans="1:103" ht="15.75" customHeight="1">
      <c r="A538" s="138"/>
      <c r="B538" s="149">
        <v>49</v>
      </c>
      <c r="C538" s="150" t="s">
        <v>330</v>
      </c>
      <c r="D538" s="151" t="s">
        <v>283</v>
      </c>
      <c r="E538" s="152" t="s">
        <v>284</v>
      </c>
      <c r="F538" s="153">
        <f>SUM(F539:F548)</f>
        <v>0</v>
      </c>
      <c r="G538" s="154" t="s">
        <v>285</v>
      </c>
      <c r="H538" s="152" t="s">
        <v>283</v>
      </c>
      <c r="I538" s="152" t="s">
        <v>284</v>
      </c>
      <c r="J538" s="153">
        <f>SUM(J539:J548)</f>
        <v>0</v>
      </c>
      <c r="K538" s="151" t="s">
        <v>283</v>
      </c>
      <c r="L538" s="787" t="s">
        <v>284</v>
      </c>
      <c r="M538" s="153">
        <f>SUM(M539:M548)</f>
        <v>0</v>
      </c>
      <c r="N538" s="151" t="s">
        <v>283</v>
      </c>
      <c r="O538" s="152" t="s">
        <v>284</v>
      </c>
      <c r="P538" s="153">
        <f>SUM(P539:P548)</f>
        <v>0</v>
      </c>
      <c r="Q538" s="787" t="s">
        <v>283</v>
      </c>
      <c r="R538" s="787" t="s">
        <v>284</v>
      </c>
      <c r="S538" s="153">
        <f>SUM(S539:S548)</f>
        <v>0</v>
      </c>
      <c r="T538" s="204" t="s">
        <v>283</v>
      </c>
      <c r="U538" s="205" t="s">
        <v>284</v>
      </c>
      <c r="V538" s="153">
        <f>SUM(V539:V548)</f>
        <v>0</v>
      </c>
      <c r="W538" s="593">
        <f t="shared" si="2750"/>
        <v>0</v>
      </c>
      <c r="X538" s="593">
        <f t="shared" si="2751"/>
        <v>0</v>
      </c>
      <c r="Y538" s="593">
        <f t="shared" si="2752"/>
        <v>0</v>
      </c>
      <c r="Z538" s="151" t="s">
        <v>283</v>
      </c>
      <c r="AA538" s="152" t="s">
        <v>284</v>
      </c>
      <c r="AB538" s="153">
        <f>SUM(AB539:AB548)</f>
        <v>0</v>
      </c>
      <c r="AC538" s="152" t="s">
        <v>283</v>
      </c>
      <c r="AD538" s="152" t="s">
        <v>284</v>
      </c>
      <c r="AE538" s="153">
        <f>SUM(AE539:AE548)</f>
        <v>0</v>
      </c>
      <c r="AF538" s="204" t="s">
        <v>283</v>
      </c>
      <c r="AG538" s="205" t="s">
        <v>284</v>
      </c>
      <c r="AH538" s="153">
        <f>SUM(AH539:AH548)</f>
        <v>0</v>
      </c>
      <c r="AI538" s="151" t="s">
        <v>283</v>
      </c>
      <c r="AJ538" s="152" t="s">
        <v>284</v>
      </c>
      <c r="AK538" s="153">
        <f>SUM(AK539:AK548)</f>
        <v>0</v>
      </c>
      <c r="AL538" s="152" t="s">
        <v>283</v>
      </c>
      <c r="AM538" s="152" t="s">
        <v>284</v>
      </c>
      <c r="AN538" s="153">
        <f>SUM(AN539:AN548)</f>
        <v>0</v>
      </c>
      <c r="AO538" s="204" t="s">
        <v>283</v>
      </c>
      <c r="AP538" s="205" t="s">
        <v>284</v>
      </c>
      <c r="AQ538" s="153">
        <f>SUM(AQ539:AQ548)</f>
        <v>0</v>
      </c>
      <c r="AR538" s="151" t="s">
        <v>283</v>
      </c>
      <c r="AS538" s="152" t="s">
        <v>284</v>
      </c>
      <c r="AT538" s="153">
        <f>SUM(AT539:AT548)</f>
        <v>0</v>
      </c>
      <c r="AU538" s="152" t="s">
        <v>283</v>
      </c>
      <c r="AV538" s="152" t="s">
        <v>284</v>
      </c>
      <c r="AW538" s="153">
        <f>SUM(AW539:AW548)</f>
        <v>0</v>
      </c>
      <c r="AX538" s="204" t="s">
        <v>283</v>
      </c>
      <c r="AY538" s="205" t="s">
        <v>284</v>
      </c>
      <c r="AZ538" s="153">
        <f>SUM(AZ539:AZ548)</f>
        <v>0</v>
      </c>
      <c r="BA538" s="151" t="s">
        <v>283</v>
      </c>
      <c r="BB538" s="152" t="s">
        <v>284</v>
      </c>
      <c r="BC538" s="153">
        <f>SUM(BC539:BC548)</f>
        <v>0</v>
      </c>
      <c r="BD538" s="152" t="s">
        <v>283</v>
      </c>
      <c r="BE538" s="152" t="s">
        <v>284</v>
      </c>
      <c r="BF538" s="153">
        <f>SUM(BF539:BF548)</f>
        <v>0</v>
      </c>
      <c r="BG538" s="204" t="s">
        <v>283</v>
      </c>
      <c r="BH538" s="205" t="s">
        <v>284</v>
      </c>
      <c r="BI538" s="153">
        <f>SUM(BI539:BI548)</f>
        <v>0</v>
      </c>
      <c r="BJ538" s="151" t="s">
        <v>283</v>
      </c>
      <c r="BK538" s="152" t="s">
        <v>284</v>
      </c>
      <c r="BL538" s="153">
        <f>SUM(BL539:BL548)</f>
        <v>0</v>
      </c>
      <c r="BM538" s="152" t="s">
        <v>283</v>
      </c>
      <c r="BN538" s="152" t="s">
        <v>284</v>
      </c>
      <c r="BO538" s="153">
        <f>SUM(BO539:BO548)</f>
        <v>0</v>
      </c>
      <c r="BP538" s="204" t="s">
        <v>283</v>
      </c>
      <c r="BQ538" s="205" t="s">
        <v>284</v>
      </c>
      <c r="BR538" s="153">
        <f>SUM(BR539:BR548)</f>
        <v>0</v>
      </c>
      <c r="BS538" s="151" t="s">
        <v>283</v>
      </c>
      <c r="BT538" s="152" t="s">
        <v>284</v>
      </c>
      <c r="BU538" s="153">
        <f>SUM(BU539:BU548)</f>
        <v>0</v>
      </c>
      <c r="BV538" s="152" t="s">
        <v>283</v>
      </c>
      <c r="BW538" s="152" t="s">
        <v>284</v>
      </c>
      <c r="BX538" s="153">
        <f>SUM(BX539:BX548)</f>
        <v>0</v>
      </c>
      <c r="BY538" s="204" t="s">
        <v>283</v>
      </c>
      <c r="BZ538" s="205" t="s">
        <v>284</v>
      </c>
      <c r="CA538" s="153">
        <f>SUM(CA539:CA548)</f>
        <v>0</v>
      </c>
      <c r="CB538" s="151" t="s">
        <v>283</v>
      </c>
      <c r="CC538" s="152" t="s">
        <v>284</v>
      </c>
      <c r="CD538" s="153">
        <f>SUM(CD539:CD548)</f>
        <v>0</v>
      </c>
      <c r="CE538" s="152" t="s">
        <v>283</v>
      </c>
      <c r="CF538" s="152" t="s">
        <v>284</v>
      </c>
      <c r="CG538" s="153">
        <f>SUM(CG539:CG548)</f>
        <v>0</v>
      </c>
      <c r="CH538" s="204" t="s">
        <v>283</v>
      </c>
      <c r="CI538" s="205" t="s">
        <v>284</v>
      </c>
      <c r="CJ538" s="153">
        <f>SUM(CJ539:CJ548)</f>
        <v>0</v>
      </c>
      <c r="CK538" s="151" t="s">
        <v>283</v>
      </c>
      <c r="CL538" s="152" t="s">
        <v>284</v>
      </c>
      <c r="CM538" s="153">
        <f>SUM(CM539:CM548)</f>
        <v>0</v>
      </c>
      <c r="CN538" s="152" t="s">
        <v>283</v>
      </c>
      <c r="CO538" s="152" t="s">
        <v>284</v>
      </c>
      <c r="CP538" s="153">
        <f>SUM(CP539:CP548)</f>
        <v>0</v>
      </c>
      <c r="CQ538" s="204" t="s">
        <v>283</v>
      </c>
      <c r="CR538" s="205" t="s">
        <v>284</v>
      </c>
      <c r="CS538" s="153">
        <f>SUM(CS539:CS548)</f>
        <v>0</v>
      </c>
      <c r="CT538" s="196"/>
      <c r="CU538" s="221"/>
      <c r="CV538" s="243"/>
      <c r="CW538" s="196"/>
      <c r="CX538" s="244"/>
      <c r="CY538" s="245"/>
    </row>
    <row r="539" spans="1:103" ht="15.75" hidden="1" customHeight="1">
      <c r="A539" s="185"/>
      <c r="B539" s="177"/>
      <c r="C539" s="298"/>
      <c r="D539" s="158">
        <f t="shared" ref="D539:D548" si="3079">N539+Z539+AI539+AR539+BS539</f>
        <v>0</v>
      </c>
      <c r="E539" s="159">
        <f>IFERROR(F539/D539,)</f>
        <v>0</v>
      </c>
      <c r="F539" s="160">
        <f>P539+AB539+AK539+AT539+BU539</f>
        <v>0</v>
      </c>
      <c r="G539" s="179"/>
      <c r="H539" s="159">
        <f>Q539+AC539+AL539+AU539+BV539</f>
        <v>0</v>
      </c>
      <c r="I539" s="159">
        <f>IFERROR(J539/H539,)</f>
        <v>0</v>
      </c>
      <c r="J539" s="160">
        <f t="shared" ref="J539:J548" si="3080">S539+AE539+AN539+AW539+BX539</f>
        <v>0</v>
      </c>
      <c r="K539" s="159">
        <f t="shared" ref="K539:K548" si="3081">T539+AF539+AO539+AX539+BY539</f>
        <v>0</v>
      </c>
      <c r="L539" s="291">
        <f>IFERROR(M539/K539,)</f>
        <v>0</v>
      </c>
      <c r="M539" s="160">
        <f t="shared" ref="M539:M548" si="3082">V539+AH539+AQ539+AZ539+CA539</f>
        <v>0</v>
      </c>
      <c r="N539" s="159">
        <v>0</v>
      </c>
      <c r="O539" s="159">
        <v>0</v>
      </c>
      <c r="P539" s="160">
        <f t="shared" ref="P539:P548" si="3083">N539*O539</f>
        <v>0</v>
      </c>
      <c r="Q539" s="291">
        <v>0</v>
      </c>
      <c r="R539" s="291">
        <v>0</v>
      </c>
      <c r="S539" s="160">
        <f t="shared" ref="S539:S548" si="3084">Q539*R539</f>
        <v>0</v>
      </c>
      <c r="T539" s="159">
        <f>Q539</f>
        <v>0</v>
      </c>
      <c r="U539" s="159">
        <f t="shared" ref="U539:U548" si="3085">R539</f>
        <v>0</v>
      </c>
      <c r="V539" s="160">
        <f t="shared" ref="V539:V548" si="3086">T539*U539</f>
        <v>0</v>
      </c>
      <c r="W539" s="593">
        <f t="shared" si="2750"/>
        <v>0</v>
      </c>
      <c r="X539" s="593">
        <f t="shared" si="2751"/>
        <v>0</v>
      </c>
      <c r="Y539" s="593">
        <f t="shared" si="2752"/>
        <v>0</v>
      </c>
      <c r="Z539" s="159">
        <v>0</v>
      </c>
      <c r="AA539" s="159">
        <v>0</v>
      </c>
      <c r="AB539" s="160">
        <f t="shared" ref="AB539:AB548" si="3087">Z539*AA539</f>
        <v>0</v>
      </c>
      <c r="AC539" s="159">
        <v>0</v>
      </c>
      <c r="AD539" s="159">
        <v>0</v>
      </c>
      <c r="AE539" s="160">
        <f t="shared" ref="AE539:AE548" si="3088">AC539*AD539</f>
        <v>0</v>
      </c>
      <c r="AF539" s="159">
        <f>AC539</f>
        <v>0</v>
      </c>
      <c r="AG539" s="159">
        <f t="shared" ref="AG539:AG548" si="3089">U539</f>
        <v>0</v>
      </c>
      <c r="AH539" s="160">
        <f t="shared" ref="AH539:AH548" si="3090">AF539*AG539</f>
        <v>0</v>
      </c>
      <c r="AI539" s="159">
        <v>0</v>
      </c>
      <c r="AJ539" s="159">
        <v>0</v>
      </c>
      <c r="AK539" s="160">
        <f t="shared" ref="AK539:AK548" si="3091">AI539*AJ539</f>
        <v>0</v>
      </c>
      <c r="AL539" s="159">
        <v>0</v>
      </c>
      <c r="AM539" s="159">
        <v>0</v>
      </c>
      <c r="AN539" s="160">
        <f t="shared" ref="AN539:AN548" si="3092">AL539*AM539</f>
        <v>0</v>
      </c>
      <c r="AO539" s="159">
        <f>AL539</f>
        <v>0</v>
      </c>
      <c r="AP539" s="159">
        <f t="shared" ref="AP539:AP548" si="3093">AG539</f>
        <v>0</v>
      </c>
      <c r="AQ539" s="160">
        <f t="shared" ref="AQ539:AQ548" si="3094">AO539*AP539</f>
        <v>0</v>
      </c>
      <c r="AR539" s="159">
        <v>0</v>
      </c>
      <c r="AS539" s="159">
        <v>0</v>
      </c>
      <c r="AT539" s="160">
        <f t="shared" ref="AT539:AT548" si="3095">AR539*AS539</f>
        <v>0</v>
      </c>
      <c r="AU539" s="159">
        <v>0</v>
      </c>
      <c r="AV539" s="159">
        <v>0</v>
      </c>
      <c r="AW539" s="160">
        <f t="shared" ref="AW539:AW548" si="3096">AU539*AV539</f>
        <v>0</v>
      </c>
      <c r="AX539" s="159">
        <f>AU539</f>
        <v>0</v>
      </c>
      <c r="AY539" s="159">
        <f t="shared" ref="AY539:AY548" si="3097">AP539</f>
        <v>0</v>
      </c>
      <c r="AZ539" s="160">
        <f t="shared" ref="AZ539:AZ548" si="3098">AX539*AY539</f>
        <v>0</v>
      </c>
      <c r="BA539" s="159">
        <v>0</v>
      </c>
      <c r="BB539" s="159">
        <v>0</v>
      </c>
      <c r="BC539" s="160">
        <f t="shared" ref="BC539:BC548" si="3099">BA539*BB539</f>
        <v>0</v>
      </c>
      <c r="BD539" s="159">
        <v>0</v>
      </c>
      <c r="BE539" s="159">
        <v>0</v>
      </c>
      <c r="BF539" s="160">
        <f t="shared" ref="BF539:BF548" si="3100">BD539*BE539</f>
        <v>0</v>
      </c>
      <c r="BG539" s="159">
        <f>BD539</f>
        <v>0</v>
      </c>
      <c r="BH539" s="159">
        <f t="shared" ref="BH539:BH548" si="3101">BE539</f>
        <v>0</v>
      </c>
      <c r="BI539" s="160">
        <f t="shared" ref="BI539:BI548" si="3102">BG539*BH539</f>
        <v>0</v>
      </c>
      <c r="BJ539" s="159">
        <v>0</v>
      </c>
      <c r="BK539" s="159">
        <v>0</v>
      </c>
      <c r="BL539" s="160">
        <f t="shared" ref="BL539:BL548" si="3103">BJ539*BK539</f>
        <v>0</v>
      </c>
      <c r="BM539" s="159">
        <v>0</v>
      </c>
      <c r="BN539" s="159">
        <v>0</v>
      </c>
      <c r="BO539" s="160">
        <f t="shared" ref="BO539:BO548" si="3104">BM539*BN539</f>
        <v>0</v>
      </c>
      <c r="BP539" s="159">
        <f>BM539</f>
        <v>0</v>
      </c>
      <c r="BQ539" s="159">
        <f t="shared" ref="BQ539:BQ548" si="3105">BH539</f>
        <v>0</v>
      </c>
      <c r="BR539" s="160">
        <f t="shared" ref="BR539:BR548" si="3106">BP539*BQ539</f>
        <v>0</v>
      </c>
      <c r="BS539" s="159">
        <v>0</v>
      </c>
      <c r="BT539" s="159">
        <v>0</v>
      </c>
      <c r="BU539" s="160">
        <f t="shared" ref="BU539:BU548" si="3107">BS539*BT539</f>
        <v>0</v>
      </c>
      <c r="BV539" s="159">
        <v>0</v>
      </c>
      <c r="BW539" s="159">
        <v>0</v>
      </c>
      <c r="BX539" s="160">
        <f t="shared" ref="BX539:BX548" si="3108">BV539*BW539</f>
        <v>0</v>
      </c>
      <c r="BY539" s="159">
        <f>BV539</f>
        <v>0</v>
      </c>
      <c r="BZ539" s="159">
        <f t="shared" ref="BZ539:BZ548" si="3109">BW539</f>
        <v>0</v>
      </c>
      <c r="CA539" s="160">
        <f t="shared" ref="CA539:CA548" si="3110">BY539*BZ539</f>
        <v>0</v>
      </c>
      <c r="CB539" s="159">
        <v>0</v>
      </c>
      <c r="CC539" s="159">
        <v>0</v>
      </c>
      <c r="CD539" s="160">
        <f t="shared" ref="CD539:CD548" si="3111">CB539*CC539</f>
        <v>0</v>
      </c>
      <c r="CE539" s="159">
        <v>0</v>
      </c>
      <c r="CF539" s="159">
        <v>0</v>
      </c>
      <c r="CG539" s="160">
        <f t="shared" ref="CG539:CG548" si="3112">CE539*CF539</f>
        <v>0</v>
      </c>
      <c r="CH539" s="159">
        <f>CE539</f>
        <v>0</v>
      </c>
      <c r="CI539" s="159">
        <f t="shared" ref="CI539:CI548" si="3113">CF539</f>
        <v>0</v>
      </c>
      <c r="CJ539" s="160">
        <f t="shared" ref="CJ539:CJ548" si="3114">CH539*CI539</f>
        <v>0</v>
      </c>
      <c r="CK539" s="159">
        <v>0</v>
      </c>
      <c r="CL539" s="159">
        <v>0</v>
      </c>
      <c r="CM539" s="160">
        <f t="shared" ref="CM539:CM548" si="3115">CK539*CL539</f>
        <v>0</v>
      </c>
      <c r="CN539" s="159">
        <v>0</v>
      </c>
      <c r="CO539" s="159">
        <v>0</v>
      </c>
      <c r="CP539" s="160">
        <f t="shared" ref="CP539:CP548" si="3116">CN539*CO539</f>
        <v>0</v>
      </c>
      <c r="CQ539" s="159">
        <f>CN539</f>
        <v>0</v>
      </c>
      <c r="CR539" s="159">
        <f t="shared" ref="CR539:CR548" si="3117">CO539</f>
        <v>0</v>
      </c>
      <c r="CS539" s="160">
        <f t="shared" ref="CS539:CS548" si="3118">CQ539*CR539</f>
        <v>0</v>
      </c>
      <c r="CT539" s="225"/>
      <c r="CU539" s="226">
        <f>K539-H539</f>
        <v>0</v>
      </c>
      <c r="CV539" s="227">
        <f t="shared" ref="CV539:CV548" si="3119">L539-I539</f>
        <v>0</v>
      </c>
      <c r="CW539" s="225"/>
      <c r="CX539" s="228"/>
      <c r="CY539" s="229"/>
    </row>
    <row r="540" spans="1:103" ht="15.75" hidden="1" customHeight="1">
      <c r="A540" s="185"/>
      <c r="B540" s="177"/>
      <c r="C540" s="298"/>
      <c r="D540" s="158">
        <f t="shared" si="3079"/>
        <v>0</v>
      </c>
      <c r="E540" s="159">
        <f t="shared" ref="E540:E548" si="3120">IFERROR(F540/D540,)</f>
        <v>0</v>
      </c>
      <c r="F540" s="160">
        <f t="shared" ref="F540:F548" si="3121">P540+AB540+AK540+AT540+BU540</f>
        <v>0</v>
      </c>
      <c r="G540" s="161"/>
      <c r="H540" s="159">
        <f t="shared" ref="H540:H548" si="3122">Q540+AC540+AL540+AU540+BV540</f>
        <v>0</v>
      </c>
      <c r="I540" s="159">
        <f t="shared" ref="I540:I548" si="3123">IFERROR(J540/H540,)</f>
        <v>0</v>
      </c>
      <c r="J540" s="160">
        <f t="shared" si="3080"/>
        <v>0</v>
      </c>
      <c r="K540" s="159">
        <f t="shared" si="3081"/>
        <v>0</v>
      </c>
      <c r="L540" s="291">
        <f t="shared" ref="L540:L548" si="3124">IFERROR(M540/K540,)</f>
        <v>0</v>
      </c>
      <c r="M540" s="160">
        <f t="shared" si="3082"/>
        <v>0</v>
      </c>
      <c r="N540" s="159">
        <v>0</v>
      </c>
      <c r="O540" s="159">
        <v>0</v>
      </c>
      <c r="P540" s="160">
        <f t="shared" si="3083"/>
        <v>0</v>
      </c>
      <c r="Q540" s="291">
        <v>0</v>
      </c>
      <c r="R540" s="291">
        <v>0</v>
      </c>
      <c r="S540" s="160">
        <f t="shared" si="3084"/>
        <v>0</v>
      </c>
      <c r="T540" s="159">
        <f t="shared" ref="T540:T548" si="3125">Q540</f>
        <v>0</v>
      </c>
      <c r="U540" s="159">
        <f t="shared" si="3085"/>
        <v>0</v>
      </c>
      <c r="V540" s="160">
        <f t="shared" si="3086"/>
        <v>0</v>
      </c>
      <c r="W540" s="593">
        <f t="shared" si="2750"/>
        <v>0</v>
      </c>
      <c r="X540" s="593">
        <f t="shared" si="2751"/>
        <v>0</v>
      </c>
      <c r="Y540" s="593">
        <f t="shared" si="2752"/>
        <v>0</v>
      </c>
      <c r="Z540" s="159">
        <v>0</v>
      </c>
      <c r="AA540" s="159">
        <v>0</v>
      </c>
      <c r="AB540" s="160">
        <f t="shared" si="3087"/>
        <v>0</v>
      </c>
      <c r="AC540" s="159">
        <v>0</v>
      </c>
      <c r="AD540" s="159">
        <v>0</v>
      </c>
      <c r="AE540" s="160">
        <f t="shared" si="3088"/>
        <v>0</v>
      </c>
      <c r="AF540" s="159">
        <f t="shared" ref="AF540:AF548" si="3126">AC540</f>
        <v>0</v>
      </c>
      <c r="AG540" s="159">
        <f t="shared" si="3089"/>
        <v>0</v>
      </c>
      <c r="AH540" s="160">
        <f t="shared" si="3090"/>
        <v>0</v>
      </c>
      <c r="AI540" s="159">
        <v>0</v>
      </c>
      <c r="AJ540" s="159">
        <v>0</v>
      </c>
      <c r="AK540" s="160">
        <f t="shared" si="3091"/>
        <v>0</v>
      </c>
      <c r="AL540" s="159">
        <v>0</v>
      </c>
      <c r="AM540" s="159">
        <v>0</v>
      </c>
      <c r="AN540" s="160">
        <f t="shared" si="3092"/>
        <v>0</v>
      </c>
      <c r="AO540" s="159">
        <f t="shared" ref="AO540:AO548" si="3127">AL540</f>
        <v>0</v>
      </c>
      <c r="AP540" s="159">
        <f t="shared" si="3093"/>
        <v>0</v>
      </c>
      <c r="AQ540" s="160">
        <f t="shared" si="3094"/>
        <v>0</v>
      </c>
      <c r="AR540" s="159">
        <v>0</v>
      </c>
      <c r="AS540" s="159">
        <v>0</v>
      </c>
      <c r="AT540" s="160">
        <f t="shared" si="3095"/>
        <v>0</v>
      </c>
      <c r="AU540" s="159">
        <v>0</v>
      </c>
      <c r="AV540" s="159">
        <v>0</v>
      </c>
      <c r="AW540" s="160">
        <f t="shared" si="3096"/>
        <v>0</v>
      </c>
      <c r="AX540" s="159">
        <f t="shared" ref="AX540:AX548" si="3128">AU540</f>
        <v>0</v>
      </c>
      <c r="AY540" s="159">
        <f t="shared" si="3097"/>
        <v>0</v>
      </c>
      <c r="AZ540" s="160">
        <f t="shared" si="3098"/>
        <v>0</v>
      </c>
      <c r="BA540" s="159">
        <v>0</v>
      </c>
      <c r="BB540" s="159">
        <v>0</v>
      </c>
      <c r="BC540" s="160">
        <f t="shared" si="3099"/>
        <v>0</v>
      </c>
      <c r="BD540" s="159">
        <v>0</v>
      </c>
      <c r="BE540" s="159">
        <v>0</v>
      </c>
      <c r="BF540" s="160">
        <f t="shared" si="3100"/>
        <v>0</v>
      </c>
      <c r="BG540" s="159">
        <f t="shared" ref="BG540:BG548" si="3129">BD540</f>
        <v>0</v>
      </c>
      <c r="BH540" s="159">
        <f t="shared" si="3101"/>
        <v>0</v>
      </c>
      <c r="BI540" s="160">
        <f t="shared" si="3102"/>
        <v>0</v>
      </c>
      <c r="BJ540" s="159">
        <v>0</v>
      </c>
      <c r="BK540" s="159">
        <v>0</v>
      </c>
      <c r="BL540" s="160">
        <f t="shared" si="3103"/>
        <v>0</v>
      </c>
      <c r="BM540" s="159">
        <v>0</v>
      </c>
      <c r="BN540" s="159">
        <v>0</v>
      </c>
      <c r="BO540" s="160">
        <f t="shared" si="3104"/>
        <v>0</v>
      </c>
      <c r="BP540" s="159">
        <f t="shared" ref="BP540:BP548" si="3130">BM540</f>
        <v>0</v>
      </c>
      <c r="BQ540" s="159">
        <f t="shared" si="3105"/>
        <v>0</v>
      </c>
      <c r="BR540" s="160">
        <f t="shared" si="3106"/>
        <v>0</v>
      </c>
      <c r="BS540" s="159">
        <v>0</v>
      </c>
      <c r="BT540" s="159">
        <v>0</v>
      </c>
      <c r="BU540" s="160">
        <f t="shared" si="3107"/>
        <v>0</v>
      </c>
      <c r="BV540" s="159">
        <v>0</v>
      </c>
      <c r="BW540" s="159">
        <v>0</v>
      </c>
      <c r="BX540" s="160">
        <f t="shared" si="3108"/>
        <v>0</v>
      </c>
      <c r="BY540" s="159">
        <f t="shared" ref="BY540:BY548" si="3131">BV540</f>
        <v>0</v>
      </c>
      <c r="BZ540" s="159">
        <f t="shared" si="3109"/>
        <v>0</v>
      </c>
      <c r="CA540" s="160">
        <f t="shared" si="3110"/>
        <v>0</v>
      </c>
      <c r="CB540" s="159">
        <v>0</v>
      </c>
      <c r="CC540" s="159">
        <v>0</v>
      </c>
      <c r="CD540" s="160">
        <f t="shared" si="3111"/>
        <v>0</v>
      </c>
      <c r="CE540" s="159">
        <v>0</v>
      </c>
      <c r="CF540" s="159">
        <v>0</v>
      </c>
      <c r="CG540" s="160">
        <f t="shared" si="3112"/>
        <v>0</v>
      </c>
      <c r="CH540" s="159">
        <f t="shared" ref="CH540:CH548" si="3132">CE540</f>
        <v>0</v>
      </c>
      <c r="CI540" s="159">
        <f t="shared" si="3113"/>
        <v>0</v>
      </c>
      <c r="CJ540" s="160">
        <f t="shared" si="3114"/>
        <v>0</v>
      </c>
      <c r="CK540" s="159">
        <v>0</v>
      </c>
      <c r="CL540" s="159">
        <v>0</v>
      </c>
      <c r="CM540" s="160">
        <f t="shared" si="3115"/>
        <v>0</v>
      </c>
      <c r="CN540" s="159">
        <v>0</v>
      </c>
      <c r="CO540" s="159">
        <v>0</v>
      </c>
      <c r="CP540" s="160">
        <f t="shared" si="3116"/>
        <v>0</v>
      </c>
      <c r="CQ540" s="159">
        <f t="shared" ref="CQ540:CQ548" si="3133">CN540</f>
        <v>0</v>
      </c>
      <c r="CR540" s="159">
        <f t="shared" si="3117"/>
        <v>0</v>
      </c>
      <c r="CS540" s="160">
        <f t="shared" si="3118"/>
        <v>0</v>
      </c>
      <c r="CT540" s="225"/>
      <c r="CU540" s="226">
        <f t="shared" ref="CU540:CU548" si="3134">K540-H540</f>
        <v>0</v>
      </c>
      <c r="CV540" s="227">
        <f t="shared" si="3119"/>
        <v>0</v>
      </c>
      <c r="CW540" s="225"/>
      <c r="CX540" s="228"/>
      <c r="CY540" s="229"/>
    </row>
    <row r="541" spans="1:103" ht="15.75" hidden="1" customHeight="1">
      <c r="A541" s="185"/>
      <c r="B541" s="177"/>
      <c r="C541" s="298"/>
      <c r="D541" s="158">
        <f t="shared" si="3079"/>
        <v>0</v>
      </c>
      <c r="E541" s="159">
        <f t="shared" si="3120"/>
        <v>0</v>
      </c>
      <c r="F541" s="160">
        <f t="shared" si="3121"/>
        <v>0</v>
      </c>
      <c r="G541" s="161"/>
      <c r="H541" s="159">
        <f t="shared" si="3122"/>
        <v>0</v>
      </c>
      <c r="I541" s="159">
        <f t="shared" si="3123"/>
        <v>0</v>
      </c>
      <c r="J541" s="160">
        <f t="shared" si="3080"/>
        <v>0</v>
      </c>
      <c r="K541" s="159">
        <f t="shared" si="3081"/>
        <v>0</v>
      </c>
      <c r="L541" s="291">
        <f t="shared" si="3124"/>
        <v>0</v>
      </c>
      <c r="M541" s="160">
        <f t="shared" si="3082"/>
        <v>0</v>
      </c>
      <c r="N541" s="159">
        <v>0</v>
      </c>
      <c r="O541" s="159">
        <v>0</v>
      </c>
      <c r="P541" s="160">
        <f t="shared" si="3083"/>
        <v>0</v>
      </c>
      <c r="Q541" s="291">
        <v>0</v>
      </c>
      <c r="R541" s="291">
        <v>0</v>
      </c>
      <c r="S541" s="160">
        <f t="shared" si="3084"/>
        <v>0</v>
      </c>
      <c r="T541" s="159">
        <f t="shared" si="3125"/>
        <v>0</v>
      </c>
      <c r="U541" s="159">
        <f t="shared" si="3085"/>
        <v>0</v>
      </c>
      <c r="V541" s="160">
        <f t="shared" si="3086"/>
        <v>0</v>
      </c>
      <c r="W541" s="593">
        <f t="shared" si="2750"/>
        <v>0</v>
      </c>
      <c r="X541" s="593">
        <f t="shared" si="2751"/>
        <v>0</v>
      </c>
      <c r="Y541" s="593">
        <f t="shared" si="2752"/>
        <v>0</v>
      </c>
      <c r="Z541" s="159">
        <v>0</v>
      </c>
      <c r="AA541" s="159">
        <v>0</v>
      </c>
      <c r="AB541" s="160">
        <f t="shared" si="3087"/>
        <v>0</v>
      </c>
      <c r="AC541" s="159">
        <v>0</v>
      </c>
      <c r="AD541" s="159">
        <v>0</v>
      </c>
      <c r="AE541" s="160">
        <f t="shared" si="3088"/>
        <v>0</v>
      </c>
      <c r="AF541" s="159">
        <f t="shared" si="3126"/>
        <v>0</v>
      </c>
      <c r="AG541" s="159">
        <f t="shared" si="3089"/>
        <v>0</v>
      </c>
      <c r="AH541" s="160">
        <f t="shared" si="3090"/>
        <v>0</v>
      </c>
      <c r="AI541" s="159">
        <v>0</v>
      </c>
      <c r="AJ541" s="159">
        <v>0</v>
      </c>
      <c r="AK541" s="160">
        <f t="shared" si="3091"/>
        <v>0</v>
      </c>
      <c r="AL541" s="159">
        <v>0</v>
      </c>
      <c r="AM541" s="159">
        <v>0</v>
      </c>
      <c r="AN541" s="160">
        <f t="shared" si="3092"/>
        <v>0</v>
      </c>
      <c r="AO541" s="159">
        <f t="shared" si="3127"/>
        <v>0</v>
      </c>
      <c r="AP541" s="159">
        <f t="shared" si="3093"/>
        <v>0</v>
      </c>
      <c r="AQ541" s="160">
        <f t="shared" si="3094"/>
        <v>0</v>
      </c>
      <c r="AR541" s="159">
        <v>0</v>
      </c>
      <c r="AS541" s="159">
        <v>0</v>
      </c>
      <c r="AT541" s="160">
        <f t="shared" si="3095"/>
        <v>0</v>
      </c>
      <c r="AU541" s="159">
        <v>0</v>
      </c>
      <c r="AV541" s="159">
        <v>0</v>
      </c>
      <c r="AW541" s="160">
        <f t="shared" si="3096"/>
        <v>0</v>
      </c>
      <c r="AX541" s="159">
        <f t="shared" si="3128"/>
        <v>0</v>
      </c>
      <c r="AY541" s="159">
        <f t="shared" si="3097"/>
        <v>0</v>
      </c>
      <c r="AZ541" s="160">
        <f t="shared" si="3098"/>
        <v>0</v>
      </c>
      <c r="BA541" s="159">
        <v>0</v>
      </c>
      <c r="BB541" s="159">
        <v>0</v>
      </c>
      <c r="BC541" s="160">
        <f t="shared" si="3099"/>
        <v>0</v>
      </c>
      <c r="BD541" s="159">
        <v>0</v>
      </c>
      <c r="BE541" s="159">
        <v>0</v>
      </c>
      <c r="BF541" s="160">
        <f t="shared" si="3100"/>
        <v>0</v>
      </c>
      <c r="BG541" s="159">
        <f t="shared" si="3129"/>
        <v>0</v>
      </c>
      <c r="BH541" s="159">
        <f t="shared" si="3101"/>
        <v>0</v>
      </c>
      <c r="BI541" s="160">
        <f t="shared" si="3102"/>
        <v>0</v>
      </c>
      <c r="BJ541" s="159">
        <v>0</v>
      </c>
      <c r="BK541" s="159">
        <v>0</v>
      </c>
      <c r="BL541" s="160">
        <f t="shared" si="3103"/>
        <v>0</v>
      </c>
      <c r="BM541" s="159">
        <v>0</v>
      </c>
      <c r="BN541" s="159">
        <v>0</v>
      </c>
      <c r="BO541" s="160">
        <f t="shared" si="3104"/>
        <v>0</v>
      </c>
      <c r="BP541" s="159">
        <f t="shared" si="3130"/>
        <v>0</v>
      </c>
      <c r="BQ541" s="159">
        <f t="shared" si="3105"/>
        <v>0</v>
      </c>
      <c r="BR541" s="160">
        <f t="shared" si="3106"/>
        <v>0</v>
      </c>
      <c r="BS541" s="159">
        <v>0</v>
      </c>
      <c r="BT541" s="159">
        <v>0</v>
      </c>
      <c r="BU541" s="160">
        <f t="shared" si="3107"/>
        <v>0</v>
      </c>
      <c r="BV541" s="159">
        <v>0</v>
      </c>
      <c r="BW541" s="159">
        <v>0</v>
      </c>
      <c r="BX541" s="160">
        <f t="shared" si="3108"/>
        <v>0</v>
      </c>
      <c r="BY541" s="159">
        <f t="shared" si="3131"/>
        <v>0</v>
      </c>
      <c r="BZ541" s="159">
        <f t="shared" si="3109"/>
        <v>0</v>
      </c>
      <c r="CA541" s="160">
        <f t="shared" si="3110"/>
        <v>0</v>
      </c>
      <c r="CB541" s="159">
        <v>0</v>
      </c>
      <c r="CC541" s="159">
        <v>0</v>
      </c>
      <c r="CD541" s="160">
        <f t="shared" si="3111"/>
        <v>0</v>
      </c>
      <c r="CE541" s="159">
        <v>0</v>
      </c>
      <c r="CF541" s="159">
        <v>0</v>
      </c>
      <c r="CG541" s="160">
        <f t="shared" si="3112"/>
        <v>0</v>
      </c>
      <c r="CH541" s="159">
        <f t="shared" si="3132"/>
        <v>0</v>
      </c>
      <c r="CI541" s="159">
        <f t="shared" si="3113"/>
        <v>0</v>
      </c>
      <c r="CJ541" s="160">
        <f t="shared" si="3114"/>
        <v>0</v>
      </c>
      <c r="CK541" s="159">
        <v>0</v>
      </c>
      <c r="CL541" s="159">
        <v>0</v>
      </c>
      <c r="CM541" s="160">
        <f t="shared" si="3115"/>
        <v>0</v>
      </c>
      <c r="CN541" s="159">
        <v>0</v>
      </c>
      <c r="CO541" s="159">
        <v>0</v>
      </c>
      <c r="CP541" s="160">
        <f t="shared" si="3116"/>
        <v>0</v>
      </c>
      <c r="CQ541" s="159">
        <f t="shared" si="3133"/>
        <v>0</v>
      </c>
      <c r="CR541" s="159">
        <f t="shared" si="3117"/>
        <v>0</v>
      </c>
      <c r="CS541" s="160">
        <f t="shared" si="3118"/>
        <v>0</v>
      </c>
      <c r="CT541" s="225"/>
      <c r="CU541" s="226">
        <f t="shared" si="3134"/>
        <v>0</v>
      </c>
      <c r="CV541" s="227">
        <f t="shared" si="3119"/>
        <v>0</v>
      </c>
      <c r="CW541" s="225"/>
      <c r="CX541" s="228"/>
      <c r="CY541" s="229"/>
    </row>
    <row r="542" spans="1:103" ht="15.75" hidden="1" customHeight="1">
      <c r="A542" s="185"/>
      <c r="B542" s="177"/>
      <c r="C542" s="298"/>
      <c r="D542" s="158">
        <f t="shared" si="3079"/>
        <v>0</v>
      </c>
      <c r="E542" s="159">
        <f t="shared" si="3120"/>
        <v>0</v>
      </c>
      <c r="F542" s="160">
        <f t="shared" si="3121"/>
        <v>0</v>
      </c>
      <c r="G542" s="161"/>
      <c r="H542" s="159">
        <f t="shared" si="3122"/>
        <v>0</v>
      </c>
      <c r="I542" s="159">
        <f t="shared" si="3123"/>
        <v>0</v>
      </c>
      <c r="J542" s="160">
        <f t="shared" si="3080"/>
        <v>0</v>
      </c>
      <c r="K542" s="159">
        <f t="shared" si="3081"/>
        <v>0</v>
      </c>
      <c r="L542" s="291">
        <f t="shared" si="3124"/>
        <v>0</v>
      </c>
      <c r="M542" s="160">
        <f t="shared" si="3082"/>
        <v>0</v>
      </c>
      <c r="N542" s="159">
        <v>0</v>
      </c>
      <c r="O542" s="159">
        <v>0</v>
      </c>
      <c r="P542" s="160">
        <f t="shared" si="3083"/>
        <v>0</v>
      </c>
      <c r="Q542" s="291">
        <v>0</v>
      </c>
      <c r="R542" s="291">
        <v>0</v>
      </c>
      <c r="S542" s="160">
        <f t="shared" si="3084"/>
        <v>0</v>
      </c>
      <c r="T542" s="159">
        <f t="shared" si="3125"/>
        <v>0</v>
      </c>
      <c r="U542" s="159">
        <f t="shared" si="3085"/>
        <v>0</v>
      </c>
      <c r="V542" s="160">
        <f t="shared" si="3086"/>
        <v>0</v>
      </c>
      <c r="W542" s="593">
        <f t="shared" si="2750"/>
        <v>0</v>
      </c>
      <c r="X542" s="593">
        <f t="shared" si="2751"/>
        <v>0</v>
      </c>
      <c r="Y542" s="593">
        <f t="shared" si="2752"/>
        <v>0</v>
      </c>
      <c r="Z542" s="159">
        <v>0</v>
      </c>
      <c r="AA542" s="159">
        <v>0</v>
      </c>
      <c r="AB542" s="160">
        <f t="shared" si="3087"/>
        <v>0</v>
      </c>
      <c r="AC542" s="159">
        <v>0</v>
      </c>
      <c r="AD542" s="159">
        <v>0</v>
      </c>
      <c r="AE542" s="160">
        <f t="shared" si="3088"/>
        <v>0</v>
      </c>
      <c r="AF542" s="159">
        <f t="shared" si="3126"/>
        <v>0</v>
      </c>
      <c r="AG542" s="159">
        <f t="shared" si="3089"/>
        <v>0</v>
      </c>
      <c r="AH542" s="160">
        <f t="shared" si="3090"/>
        <v>0</v>
      </c>
      <c r="AI542" s="159">
        <v>0</v>
      </c>
      <c r="AJ542" s="159">
        <v>0</v>
      </c>
      <c r="AK542" s="160">
        <f t="shared" si="3091"/>
        <v>0</v>
      </c>
      <c r="AL542" s="159">
        <v>0</v>
      </c>
      <c r="AM542" s="159">
        <v>0</v>
      </c>
      <c r="AN542" s="160">
        <f t="shared" si="3092"/>
        <v>0</v>
      </c>
      <c r="AO542" s="159">
        <f t="shared" si="3127"/>
        <v>0</v>
      </c>
      <c r="AP542" s="159">
        <f t="shared" si="3093"/>
        <v>0</v>
      </c>
      <c r="AQ542" s="160">
        <f t="shared" si="3094"/>
        <v>0</v>
      </c>
      <c r="AR542" s="159">
        <v>0</v>
      </c>
      <c r="AS542" s="159">
        <v>0</v>
      </c>
      <c r="AT542" s="160">
        <f t="shared" si="3095"/>
        <v>0</v>
      </c>
      <c r="AU542" s="159">
        <v>0</v>
      </c>
      <c r="AV542" s="159">
        <v>0</v>
      </c>
      <c r="AW542" s="160">
        <f t="shared" si="3096"/>
        <v>0</v>
      </c>
      <c r="AX542" s="159">
        <f t="shared" si="3128"/>
        <v>0</v>
      </c>
      <c r="AY542" s="159">
        <f t="shared" si="3097"/>
        <v>0</v>
      </c>
      <c r="AZ542" s="160">
        <f t="shared" si="3098"/>
        <v>0</v>
      </c>
      <c r="BA542" s="159">
        <v>0</v>
      </c>
      <c r="BB542" s="159">
        <v>0</v>
      </c>
      <c r="BC542" s="160">
        <f t="shared" si="3099"/>
        <v>0</v>
      </c>
      <c r="BD542" s="159">
        <v>0</v>
      </c>
      <c r="BE542" s="159">
        <v>0</v>
      </c>
      <c r="BF542" s="160">
        <f t="shared" si="3100"/>
        <v>0</v>
      </c>
      <c r="BG542" s="159">
        <f t="shared" si="3129"/>
        <v>0</v>
      </c>
      <c r="BH542" s="159">
        <f t="shared" si="3101"/>
        <v>0</v>
      </c>
      <c r="BI542" s="160">
        <f t="shared" si="3102"/>
        <v>0</v>
      </c>
      <c r="BJ542" s="159">
        <v>0</v>
      </c>
      <c r="BK542" s="159">
        <v>0</v>
      </c>
      <c r="BL542" s="160">
        <f t="shared" si="3103"/>
        <v>0</v>
      </c>
      <c r="BM542" s="159">
        <v>0</v>
      </c>
      <c r="BN542" s="159">
        <v>0</v>
      </c>
      <c r="BO542" s="160">
        <f t="shared" si="3104"/>
        <v>0</v>
      </c>
      <c r="BP542" s="159">
        <f t="shared" si="3130"/>
        <v>0</v>
      </c>
      <c r="BQ542" s="159">
        <f t="shared" si="3105"/>
        <v>0</v>
      </c>
      <c r="BR542" s="160">
        <f t="shared" si="3106"/>
        <v>0</v>
      </c>
      <c r="BS542" s="159">
        <v>0</v>
      </c>
      <c r="BT542" s="159">
        <v>0</v>
      </c>
      <c r="BU542" s="160">
        <f t="shared" si="3107"/>
        <v>0</v>
      </c>
      <c r="BV542" s="159">
        <v>0</v>
      </c>
      <c r="BW542" s="159">
        <v>0</v>
      </c>
      <c r="BX542" s="160">
        <f t="shared" si="3108"/>
        <v>0</v>
      </c>
      <c r="BY542" s="159">
        <f t="shared" si="3131"/>
        <v>0</v>
      </c>
      <c r="BZ542" s="159">
        <f t="shared" si="3109"/>
        <v>0</v>
      </c>
      <c r="CA542" s="160">
        <f t="shared" si="3110"/>
        <v>0</v>
      </c>
      <c r="CB542" s="159">
        <v>0</v>
      </c>
      <c r="CC542" s="159">
        <v>0</v>
      </c>
      <c r="CD542" s="160">
        <f t="shared" si="3111"/>
        <v>0</v>
      </c>
      <c r="CE542" s="159">
        <v>0</v>
      </c>
      <c r="CF542" s="159">
        <v>0</v>
      </c>
      <c r="CG542" s="160">
        <f t="shared" si="3112"/>
        <v>0</v>
      </c>
      <c r="CH542" s="159">
        <f t="shared" si="3132"/>
        <v>0</v>
      </c>
      <c r="CI542" s="159">
        <f t="shared" si="3113"/>
        <v>0</v>
      </c>
      <c r="CJ542" s="160">
        <f t="shared" si="3114"/>
        <v>0</v>
      </c>
      <c r="CK542" s="159">
        <v>0</v>
      </c>
      <c r="CL542" s="159">
        <v>0</v>
      </c>
      <c r="CM542" s="160">
        <f t="shared" si="3115"/>
        <v>0</v>
      </c>
      <c r="CN542" s="159">
        <v>0</v>
      </c>
      <c r="CO542" s="159">
        <v>0</v>
      </c>
      <c r="CP542" s="160">
        <f t="shared" si="3116"/>
        <v>0</v>
      </c>
      <c r="CQ542" s="159">
        <f t="shared" si="3133"/>
        <v>0</v>
      </c>
      <c r="CR542" s="159">
        <f t="shared" si="3117"/>
        <v>0</v>
      </c>
      <c r="CS542" s="160">
        <f t="shared" si="3118"/>
        <v>0</v>
      </c>
      <c r="CT542" s="225"/>
      <c r="CU542" s="226">
        <f t="shared" si="3134"/>
        <v>0</v>
      </c>
      <c r="CV542" s="227">
        <f t="shared" si="3119"/>
        <v>0</v>
      </c>
      <c r="CW542" s="225"/>
      <c r="CX542" s="228"/>
      <c r="CY542" s="229"/>
    </row>
    <row r="543" spans="1:103" ht="15.75" hidden="1" customHeight="1">
      <c r="A543" s="185"/>
      <c r="B543" s="177"/>
      <c r="C543" s="298"/>
      <c r="D543" s="158">
        <f t="shared" si="3079"/>
        <v>0</v>
      </c>
      <c r="E543" s="159">
        <f t="shared" si="3120"/>
        <v>0</v>
      </c>
      <c r="F543" s="160">
        <f t="shared" si="3121"/>
        <v>0</v>
      </c>
      <c r="G543" s="161"/>
      <c r="H543" s="159">
        <f t="shared" si="3122"/>
        <v>0</v>
      </c>
      <c r="I543" s="159">
        <f t="shared" si="3123"/>
        <v>0</v>
      </c>
      <c r="J543" s="160">
        <f t="shared" si="3080"/>
        <v>0</v>
      </c>
      <c r="K543" s="159">
        <f t="shared" si="3081"/>
        <v>0</v>
      </c>
      <c r="L543" s="291">
        <f t="shared" si="3124"/>
        <v>0</v>
      </c>
      <c r="M543" s="160">
        <f t="shared" si="3082"/>
        <v>0</v>
      </c>
      <c r="N543" s="159">
        <v>0</v>
      </c>
      <c r="O543" s="159">
        <v>0</v>
      </c>
      <c r="P543" s="160">
        <f t="shared" si="3083"/>
        <v>0</v>
      </c>
      <c r="Q543" s="291">
        <v>0</v>
      </c>
      <c r="R543" s="291">
        <v>0</v>
      </c>
      <c r="S543" s="160">
        <f t="shared" si="3084"/>
        <v>0</v>
      </c>
      <c r="T543" s="159">
        <f t="shared" si="3125"/>
        <v>0</v>
      </c>
      <c r="U543" s="159">
        <f t="shared" si="3085"/>
        <v>0</v>
      </c>
      <c r="V543" s="160">
        <f t="shared" si="3086"/>
        <v>0</v>
      </c>
      <c r="W543" s="593">
        <f t="shared" si="2750"/>
        <v>0</v>
      </c>
      <c r="X543" s="593">
        <f t="shared" si="2751"/>
        <v>0</v>
      </c>
      <c r="Y543" s="593">
        <f t="shared" si="2752"/>
        <v>0</v>
      </c>
      <c r="Z543" s="159">
        <v>0</v>
      </c>
      <c r="AA543" s="159">
        <v>0</v>
      </c>
      <c r="AB543" s="160">
        <f t="shared" si="3087"/>
        <v>0</v>
      </c>
      <c r="AC543" s="159">
        <v>0</v>
      </c>
      <c r="AD543" s="159">
        <v>0</v>
      </c>
      <c r="AE543" s="160">
        <f t="shared" si="3088"/>
        <v>0</v>
      </c>
      <c r="AF543" s="159">
        <f t="shared" si="3126"/>
        <v>0</v>
      </c>
      <c r="AG543" s="159">
        <f t="shared" si="3089"/>
        <v>0</v>
      </c>
      <c r="AH543" s="160">
        <f t="shared" si="3090"/>
        <v>0</v>
      </c>
      <c r="AI543" s="159">
        <v>0</v>
      </c>
      <c r="AJ543" s="159">
        <v>0</v>
      </c>
      <c r="AK543" s="160">
        <f t="shared" si="3091"/>
        <v>0</v>
      </c>
      <c r="AL543" s="159">
        <v>0</v>
      </c>
      <c r="AM543" s="159">
        <v>0</v>
      </c>
      <c r="AN543" s="160">
        <f t="shared" si="3092"/>
        <v>0</v>
      </c>
      <c r="AO543" s="159">
        <f t="shared" si="3127"/>
        <v>0</v>
      </c>
      <c r="AP543" s="159">
        <f t="shared" si="3093"/>
        <v>0</v>
      </c>
      <c r="AQ543" s="160">
        <f t="shared" si="3094"/>
        <v>0</v>
      </c>
      <c r="AR543" s="159">
        <v>0</v>
      </c>
      <c r="AS543" s="159">
        <v>0</v>
      </c>
      <c r="AT543" s="160">
        <f t="shared" si="3095"/>
        <v>0</v>
      </c>
      <c r="AU543" s="159">
        <v>0</v>
      </c>
      <c r="AV543" s="159">
        <v>0</v>
      </c>
      <c r="AW543" s="160">
        <f t="shared" si="3096"/>
        <v>0</v>
      </c>
      <c r="AX543" s="159">
        <f t="shared" si="3128"/>
        <v>0</v>
      </c>
      <c r="AY543" s="159">
        <f t="shared" si="3097"/>
        <v>0</v>
      </c>
      <c r="AZ543" s="160">
        <f t="shared" si="3098"/>
        <v>0</v>
      </c>
      <c r="BA543" s="159">
        <v>0</v>
      </c>
      <c r="BB543" s="159">
        <v>0</v>
      </c>
      <c r="BC543" s="160">
        <f t="shared" si="3099"/>
        <v>0</v>
      </c>
      <c r="BD543" s="159">
        <v>0</v>
      </c>
      <c r="BE543" s="159">
        <v>0</v>
      </c>
      <c r="BF543" s="160">
        <f t="shared" si="3100"/>
        <v>0</v>
      </c>
      <c r="BG543" s="159">
        <f t="shared" si="3129"/>
        <v>0</v>
      </c>
      <c r="BH543" s="159">
        <f t="shared" si="3101"/>
        <v>0</v>
      </c>
      <c r="BI543" s="160">
        <f t="shared" si="3102"/>
        <v>0</v>
      </c>
      <c r="BJ543" s="159">
        <v>0</v>
      </c>
      <c r="BK543" s="159">
        <v>0</v>
      </c>
      <c r="BL543" s="160">
        <f t="shared" si="3103"/>
        <v>0</v>
      </c>
      <c r="BM543" s="159">
        <v>0</v>
      </c>
      <c r="BN543" s="159">
        <v>0</v>
      </c>
      <c r="BO543" s="160">
        <f t="shared" si="3104"/>
        <v>0</v>
      </c>
      <c r="BP543" s="159">
        <f t="shared" si="3130"/>
        <v>0</v>
      </c>
      <c r="BQ543" s="159">
        <f t="shared" si="3105"/>
        <v>0</v>
      </c>
      <c r="BR543" s="160">
        <f t="shared" si="3106"/>
        <v>0</v>
      </c>
      <c r="BS543" s="159">
        <v>0</v>
      </c>
      <c r="BT543" s="159">
        <v>0</v>
      </c>
      <c r="BU543" s="160">
        <f t="shared" si="3107"/>
        <v>0</v>
      </c>
      <c r="BV543" s="159">
        <v>0</v>
      </c>
      <c r="BW543" s="159">
        <v>0</v>
      </c>
      <c r="BX543" s="160">
        <f t="shared" si="3108"/>
        <v>0</v>
      </c>
      <c r="BY543" s="159">
        <f t="shared" si="3131"/>
        <v>0</v>
      </c>
      <c r="BZ543" s="159">
        <f t="shared" si="3109"/>
        <v>0</v>
      </c>
      <c r="CA543" s="160">
        <f t="shared" si="3110"/>
        <v>0</v>
      </c>
      <c r="CB543" s="159">
        <v>0</v>
      </c>
      <c r="CC543" s="159">
        <v>0</v>
      </c>
      <c r="CD543" s="160">
        <f t="shared" si="3111"/>
        <v>0</v>
      </c>
      <c r="CE543" s="159">
        <v>0</v>
      </c>
      <c r="CF543" s="159">
        <v>0</v>
      </c>
      <c r="CG543" s="160">
        <f t="shared" si="3112"/>
        <v>0</v>
      </c>
      <c r="CH543" s="159">
        <f t="shared" si="3132"/>
        <v>0</v>
      </c>
      <c r="CI543" s="159">
        <f t="shared" si="3113"/>
        <v>0</v>
      </c>
      <c r="CJ543" s="160">
        <f t="shared" si="3114"/>
        <v>0</v>
      </c>
      <c r="CK543" s="159">
        <v>0</v>
      </c>
      <c r="CL543" s="159">
        <v>0</v>
      </c>
      <c r="CM543" s="160">
        <f t="shared" si="3115"/>
        <v>0</v>
      </c>
      <c r="CN543" s="159">
        <v>0</v>
      </c>
      <c r="CO543" s="159">
        <v>0</v>
      </c>
      <c r="CP543" s="160">
        <f t="shared" si="3116"/>
        <v>0</v>
      </c>
      <c r="CQ543" s="159">
        <f t="shared" si="3133"/>
        <v>0</v>
      </c>
      <c r="CR543" s="159">
        <f t="shared" si="3117"/>
        <v>0</v>
      </c>
      <c r="CS543" s="160">
        <f t="shared" si="3118"/>
        <v>0</v>
      </c>
      <c r="CT543" s="225"/>
      <c r="CU543" s="226">
        <f t="shared" si="3134"/>
        <v>0</v>
      </c>
      <c r="CV543" s="227">
        <f t="shared" si="3119"/>
        <v>0</v>
      </c>
      <c r="CW543" s="225"/>
      <c r="CX543" s="228"/>
      <c r="CY543" s="229"/>
    </row>
    <row r="544" spans="1:103" ht="15.75" hidden="1" customHeight="1">
      <c r="A544" s="185"/>
      <c r="B544" s="177"/>
      <c r="C544" s="298"/>
      <c r="D544" s="158">
        <f t="shared" si="3079"/>
        <v>0</v>
      </c>
      <c r="E544" s="159">
        <f t="shared" si="3120"/>
        <v>0</v>
      </c>
      <c r="F544" s="160">
        <f t="shared" si="3121"/>
        <v>0</v>
      </c>
      <c r="G544" s="161"/>
      <c r="H544" s="159">
        <f t="shared" si="3122"/>
        <v>0</v>
      </c>
      <c r="I544" s="159">
        <f t="shared" si="3123"/>
        <v>0</v>
      </c>
      <c r="J544" s="160">
        <f t="shared" si="3080"/>
        <v>0</v>
      </c>
      <c r="K544" s="159">
        <f t="shared" si="3081"/>
        <v>0</v>
      </c>
      <c r="L544" s="291">
        <f t="shared" si="3124"/>
        <v>0</v>
      </c>
      <c r="M544" s="160">
        <f t="shared" si="3082"/>
        <v>0</v>
      </c>
      <c r="N544" s="159">
        <v>0</v>
      </c>
      <c r="O544" s="159">
        <v>0</v>
      </c>
      <c r="P544" s="160">
        <f t="shared" si="3083"/>
        <v>0</v>
      </c>
      <c r="Q544" s="291">
        <v>0</v>
      </c>
      <c r="R544" s="291">
        <v>0</v>
      </c>
      <c r="S544" s="160">
        <f t="shared" si="3084"/>
        <v>0</v>
      </c>
      <c r="T544" s="159">
        <f t="shared" si="3125"/>
        <v>0</v>
      </c>
      <c r="U544" s="159">
        <f t="shared" si="3085"/>
        <v>0</v>
      </c>
      <c r="V544" s="160">
        <f t="shared" si="3086"/>
        <v>0</v>
      </c>
      <c r="W544" s="593">
        <f t="shared" si="2750"/>
        <v>0</v>
      </c>
      <c r="X544" s="593">
        <f t="shared" si="2751"/>
        <v>0</v>
      </c>
      <c r="Y544" s="593">
        <f t="shared" si="2752"/>
        <v>0</v>
      </c>
      <c r="Z544" s="159">
        <v>0</v>
      </c>
      <c r="AA544" s="159">
        <v>0</v>
      </c>
      <c r="AB544" s="160">
        <f t="shared" si="3087"/>
        <v>0</v>
      </c>
      <c r="AC544" s="159">
        <v>0</v>
      </c>
      <c r="AD544" s="159">
        <v>0</v>
      </c>
      <c r="AE544" s="160">
        <f t="shared" si="3088"/>
        <v>0</v>
      </c>
      <c r="AF544" s="159">
        <f t="shared" si="3126"/>
        <v>0</v>
      </c>
      <c r="AG544" s="159">
        <f t="shared" si="3089"/>
        <v>0</v>
      </c>
      <c r="AH544" s="160">
        <f t="shared" si="3090"/>
        <v>0</v>
      </c>
      <c r="AI544" s="159">
        <v>0</v>
      </c>
      <c r="AJ544" s="159">
        <v>0</v>
      </c>
      <c r="AK544" s="160">
        <f t="shared" si="3091"/>
        <v>0</v>
      </c>
      <c r="AL544" s="159">
        <v>0</v>
      </c>
      <c r="AM544" s="159">
        <v>0</v>
      </c>
      <c r="AN544" s="160">
        <f t="shared" si="3092"/>
        <v>0</v>
      </c>
      <c r="AO544" s="159">
        <f t="shared" si="3127"/>
        <v>0</v>
      </c>
      <c r="AP544" s="159">
        <f t="shared" si="3093"/>
        <v>0</v>
      </c>
      <c r="AQ544" s="160">
        <f t="shared" si="3094"/>
        <v>0</v>
      </c>
      <c r="AR544" s="159">
        <v>0</v>
      </c>
      <c r="AS544" s="159">
        <v>0</v>
      </c>
      <c r="AT544" s="160">
        <f t="shared" si="3095"/>
        <v>0</v>
      </c>
      <c r="AU544" s="159">
        <v>0</v>
      </c>
      <c r="AV544" s="159">
        <v>0</v>
      </c>
      <c r="AW544" s="160">
        <f t="shared" si="3096"/>
        <v>0</v>
      </c>
      <c r="AX544" s="159">
        <f t="shared" si="3128"/>
        <v>0</v>
      </c>
      <c r="AY544" s="159">
        <f t="shared" si="3097"/>
        <v>0</v>
      </c>
      <c r="AZ544" s="160">
        <f t="shared" si="3098"/>
        <v>0</v>
      </c>
      <c r="BA544" s="159">
        <v>0</v>
      </c>
      <c r="BB544" s="159">
        <v>0</v>
      </c>
      <c r="BC544" s="160">
        <f t="shared" si="3099"/>
        <v>0</v>
      </c>
      <c r="BD544" s="159">
        <v>0</v>
      </c>
      <c r="BE544" s="159">
        <v>0</v>
      </c>
      <c r="BF544" s="160">
        <f t="shared" si="3100"/>
        <v>0</v>
      </c>
      <c r="BG544" s="159">
        <f t="shared" si="3129"/>
        <v>0</v>
      </c>
      <c r="BH544" s="159">
        <f t="shared" si="3101"/>
        <v>0</v>
      </c>
      <c r="BI544" s="160">
        <f t="shared" si="3102"/>
        <v>0</v>
      </c>
      <c r="BJ544" s="159">
        <v>0</v>
      </c>
      <c r="BK544" s="159">
        <v>0</v>
      </c>
      <c r="BL544" s="160">
        <f t="shared" si="3103"/>
        <v>0</v>
      </c>
      <c r="BM544" s="159">
        <v>0</v>
      </c>
      <c r="BN544" s="159">
        <v>0</v>
      </c>
      <c r="BO544" s="160">
        <f t="shared" si="3104"/>
        <v>0</v>
      </c>
      <c r="BP544" s="159">
        <f t="shared" si="3130"/>
        <v>0</v>
      </c>
      <c r="BQ544" s="159">
        <f t="shared" si="3105"/>
        <v>0</v>
      </c>
      <c r="BR544" s="160">
        <f t="shared" si="3106"/>
        <v>0</v>
      </c>
      <c r="BS544" s="159">
        <v>0</v>
      </c>
      <c r="BT544" s="159">
        <v>0</v>
      </c>
      <c r="BU544" s="160">
        <f t="shared" si="3107"/>
        <v>0</v>
      </c>
      <c r="BV544" s="159">
        <v>0</v>
      </c>
      <c r="BW544" s="159">
        <v>0</v>
      </c>
      <c r="BX544" s="160">
        <f t="shared" si="3108"/>
        <v>0</v>
      </c>
      <c r="BY544" s="159">
        <f t="shared" si="3131"/>
        <v>0</v>
      </c>
      <c r="BZ544" s="159">
        <f t="shared" si="3109"/>
        <v>0</v>
      </c>
      <c r="CA544" s="160">
        <f t="shared" si="3110"/>
        <v>0</v>
      </c>
      <c r="CB544" s="159">
        <v>0</v>
      </c>
      <c r="CC544" s="159">
        <v>0</v>
      </c>
      <c r="CD544" s="160">
        <f t="shared" si="3111"/>
        <v>0</v>
      </c>
      <c r="CE544" s="159">
        <v>0</v>
      </c>
      <c r="CF544" s="159">
        <v>0</v>
      </c>
      <c r="CG544" s="160">
        <f t="shared" si="3112"/>
        <v>0</v>
      </c>
      <c r="CH544" s="159">
        <f t="shared" si="3132"/>
        <v>0</v>
      </c>
      <c r="CI544" s="159">
        <f t="shared" si="3113"/>
        <v>0</v>
      </c>
      <c r="CJ544" s="160">
        <f t="shared" si="3114"/>
        <v>0</v>
      </c>
      <c r="CK544" s="159">
        <v>0</v>
      </c>
      <c r="CL544" s="159">
        <v>0</v>
      </c>
      <c r="CM544" s="160">
        <f t="shared" si="3115"/>
        <v>0</v>
      </c>
      <c r="CN544" s="159">
        <v>0</v>
      </c>
      <c r="CO544" s="159">
        <v>0</v>
      </c>
      <c r="CP544" s="160">
        <f t="shared" si="3116"/>
        <v>0</v>
      </c>
      <c r="CQ544" s="159">
        <f t="shared" si="3133"/>
        <v>0</v>
      </c>
      <c r="CR544" s="159">
        <f t="shared" si="3117"/>
        <v>0</v>
      </c>
      <c r="CS544" s="160">
        <f t="shared" si="3118"/>
        <v>0</v>
      </c>
      <c r="CT544" s="225"/>
      <c r="CU544" s="226">
        <f t="shared" si="3134"/>
        <v>0</v>
      </c>
      <c r="CV544" s="227">
        <f t="shared" si="3119"/>
        <v>0</v>
      </c>
      <c r="CW544" s="225"/>
      <c r="CX544" s="228"/>
      <c r="CY544" s="229"/>
    </row>
    <row r="545" spans="1:103" ht="15.75" hidden="1" customHeight="1">
      <c r="A545" s="185"/>
      <c r="B545" s="177"/>
      <c r="C545" s="298"/>
      <c r="D545" s="158">
        <f t="shared" si="3079"/>
        <v>0</v>
      </c>
      <c r="E545" s="159">
        <f t="shared" si="3120"/>
        <v>0</v>
      </c>
      <c r="F545" s="160">
        <f t="shared" si="3121"/>
        <v>0</v>
      </c>
      <c r="G545" s="161"/>
      <c r="H545" s="159">
        <f t="shared" si="3122"/>
        <v>0</v>
      </c>
      <c r="I545" s="159">
        <f t="shared" si="3123"/>
        <v>0</v>
      </c>
      <c r="J545" s="160">
        <f t="shared" si="3080"/>
        <v>0</v>
      </c>
      <c r="K545" s="159">
        <f t="shared" si="3081"/>
        <v>0</v>
      </c>
      <c r="L545" s="291">
        <f t="shared" si="3124"/>
        <v>0</v>
      </c>
      <c r="M545" s="160">
        <f t="shared" si="3082"/>
        <v>0</v>
      </c>
      <c r="N545" s="159">
        <v>0</v>
      </c>
      <c r="O545" s="159">
        <v>0</v>
      </c>
      <c r="P545" s="160">
        <f t="shared" si="3083"/>
        <v>0</v>
      </c>
      <c r="Q545" s="291">
        <v>0</v>
      </c>
      <c r="R545" s="291">
        <v>0</v>
      </c>
      <c r="S545" s="160">
        <f t="shared" si="3084"/>
        <v>0</v>
      </c>
      <c r="T545" s="159">
        <f t="shared" si="3125"/>
        <v>0</v>
      </c>
      <c r="U545" s="159">
        <f t="shared" si="3085"/>
        <v>0</v>
      </c>
      <c r="V545" s="160">
        <f t="shared" si="3086"/>
        <v>0</v>
      </c>
      <c r="W545" s="593">
        <f t="shared" si="2750"/>
        <v>0</v>
      </c>
      <c r="X545" s="593">
        <f t="shared" si="2751"/>
        <v>0</v>
      </c>
      <c r="Y545" s="593">
        <f t="shared" si="2752"/>
        <v>0</v>
      </c>
      <c r="Z545" s="159">
        <v>0</v>
      </c>
      <c r="AA545" s="159">
        <v>0</v>
      </c>
      <c r="AB545" s="160">
        <f t="shared" si="3087"/>
        <v>0</v>
      </c>
      <c r="AC545" s="159">
        <v>0</v>
      </c>
      <c r="AD545" s="159">
        <v>0</v>
      </c>
      <c r="AE545" s="160">
        <f t="shared" si="3088"/>
        <v>0</v>
      </c>
      <c r="AF545" s="159">
        <f t="shared" si="3126"/>
        <v>0</v>
      </c>
      <c r="AG545" s="159">
        <f t="shared" si="3089"/>
        <v>0</v>
      </c>
      <c r="AH545" s="160">
        <f t="shared" si="3090"/>
        <v>0</v>
      </c>
      <c r="AI545" s="159">
        <v>0</v>
      </c>
      <c r="AJ545" s="159">
        <v>0</v>
      </c>
      <c r="AK545" s="160">
        <f t="shared" si="3091"/>
        <v>0</v>
      </c>
      <c r="AL545" s="159">
        <v>0</v>
      </c>
      <c r="AM545" s="159">
        <v>0</v>
      </c>
      <c r="AN545" s="160">
        <f t="shared" si="3092"/>
        <v>0</v>
      </c>
      <c r="AO545" s="159">
        <f t="shared" si="3127"/>
        <v>0</v>
      </c>
      <c r="AP545" s="159">
        <f t="shared" si="3093"/>
        <v>0</v>
      </c>
      <c r="AQ545" s="160">
        <f t="shared" si="3094"/>
        <v>0</v>
      </c>
      <c r="AR545" s="159">
        <v>0</v>
      </c>
      <c r="AS545" s="159">
        <v>0</v>
      </c>
      <c r="AT545" s="160">
        <f t="shared" si="3095"/>
        <v>0</v>
      </c>
      <c r="AU545" s="159">
        <v>0</v>
      </c>
      <c r="AV545" s="159">
        <v>0</v>
      </c>
      <c r="AW545" s="160">
        <f t="shared" si="3096"/>
        <v>0</v>
      </c>
      <c r="AX545" s="159">
        <f t="shared" si="3128"/>
        <v>0</v>
      </c>
      <c r="AY545" s="159">
        <f t="shared" si="3097"/>
        <v>0</v>
      </c>
      <c r="AZ545" s="160">
        <f t="shared" si="3098"/>
        <v>0</v>
      </c>
      <c r="BA545" s="159">
        <v>0</v>
      </c>
      <c r="BB545" s="159">
        <v>0</v>
      </c>
      <c r="BC545" s="160">
        <f t="shared" si="3099"/>
        <v>0</v>
      </c>
      <c r="BD545" s="159">
        <v>0</v>
      </c>
      <c r="BE545" s="159">
        <v>0</v>
      </c>
      <c r="BF545" s="160">
        <f t="shared" si="3100"/>
        <v>0</v>
      </c>
      <c r="BG545" s="159">
        <f t="shared" si="3129"/>
        <v>0</v>
      </c>
      <c r="BH545" s="159">
        <f t="shared" si="3101"/>
        <v>0</v>
      </c>
      <c r="BI545" s="160">
        <f t="shared" si="3102"/>
        <v>0</v>
      </c>
      <c r="BJ545" s="159">
        <v>0</v>
      </c>
      <c r="BK545" s="159">
        <v>0</v>
      </c>
      <c r="BL545" s="160">
        <f t="shared" si="3103"/>
        <v>0</v>
      </c>
      <c r="BM545" s="159">
        <v>0</v>
      </c>
      <c r="BN545" s="159">
        <v>0</v>
      </c>
      <c r="BO545" s="160">
        <f t="shared" si="3104"/>
        <v>0</v>
      </c>
      <c r="BP545" s="159">
        <f t="shared" si="3130"/>
        <v>0</v>
      </c>
      <c r="BQ545" s="159">
        <f t="shared" si="3105"/>
        <v>0</v>
      </c>
      <c r="BR545" s="160">
        <f t="shared" si="3106"/>
        <v>0</v>
      </c>
      <c r="BS545" s="159">
        <v>0</v>
      </c>
      <c r="BT545" s="159">
        <v>0</v>
      </c>
      <c r="BU545" s="160">
        <f t="shared" si="3107"/>
        <v>0</v>
      </c>
      <c r="BV545" s="159">
        <v>0</v>
      </c>
      <c r="BW545" s="159">
        <v>0</v>
      </c>
      <c r="BX545" s="160">
        <f t="shared" si="3108"/>
        <v>0</v>
      </c>
      <c r="BY545" s="159">
        <f t="shared" si="3131"/>
        <v>0</v>
      </c>
      <c r="BZ545" s="159">
        <f t="shared" si="3109"/>
        <v>0</v>
      </c>
      <c r="CA545" s="160">
        <f t="shared" si="3110"/>
        <v>0</v>
      </c>
      <c r="CB545" s="159">
        <v>0</v>
      </c>
      <c r="CC545" s="159">
        <v>0</v>
      </c>
      <c r="CD545" s="160">
        <f t="shared" si="3111"/>
        <v>0</v>
      </c>
      <c r="CE545" s="159">
        <v>0</v>
      </c>
      <c r="CF545" s="159">
        <v>0</v>
      </c>
      <c r="CG545" s="160">
        <f t="shared" si="3112"/>
        <v>0</v>
      </c>
      <c r="CH545" s="159">
        <f t="shared" si="3132"/>
        <v>0</v>
      </c>
      <c r="CI545" s="159">
        <f t="shared" si="3113"/>
        <v>0</v>
      </c>
      <c r="CJ545" s="160">
        <f t="shared" si="3114"/>
        <v>0</v>
      </c>
      <c r="CK545" s="159">
        <v>0</v>
      </c>
      <c r="CL545" s="159">
        <v>0</v>
      </c>
      <c r="CM545" s="160">
        <f t="shared" si="3115"/>
        <v>0</v>
      </c>
      <c r="CN545" s="159">
        <v>0</v>
      </c>
      <c r="CO545" s="159">
        <v>0</v>
      </c>
      <c r="CP545" s="160">
        <f t="shared" si="3116"/>
        <v>0</v>
      </c>
      <c r="CQ545" s="159">
        <f t="shared" si="3133"/>
        <v>0</v>
      </c>
      <c r="CR545" s="159">
        <f t="shared" si="3117"/>
        <v>0</v>
      </c>
      <c r="CS545" s="160">
        <f t="shared" si="3118"/>
        <v>0</v>
      </c>
      <c r="CT545" s="225"/>
      <c r="CU545" s="226">
        <f t="shared" si="3134"/>
        <v>0</v>
      </c>
      <c r="CV545" s="227">
        <f t="shared" si="3119"/>
        <v>0</v>
      </c>
      <c r="CW545" s="225"/>
      <c r="CX545" s="228"/>
      <c r="CY545" s="229"/>
    </row>
    <row r="546" spans="1:103" ht="15.75" hidden="1" customHeight="1">
      <c r="A546" s="185"/>
      <c r="B546" s="177"/>
      <c r="C546" s="298"/>
      <c r="D546" s="158">
        <f t="shared" si="3079"/>
        <v>0</v>
      </c>
      <c r="E546" s="159">
        <f t="shared" si="3120"/>
        <v>0</v>
      </c>
      <c r="F546" s="160">
        <f t="shared" si="3121"/>
        <v>0</v>
      </c>
      <c r="G546" s="161"/>
      <c r="H546" s="159">
        <f t="shared" si="3122"/>
        <v>0</v>
      </c>
      <c r="I546" s="159">
        <f t="shared" si="3123"/>
        <v>0</v>
      </c>
      <c r="J546" s="160">
        <f t="shared" si="3080"/>
        <v>0</v>
      </c>
      <c r="K546" s="159">
        <f t="shared" si="3081"/>
        <v>0</v>
      </c>
      <c r="L546" s="291">
        <f t="shared" si="3124"/>
        <v>0</v>
      </c>
      <c r="M546" s="160">
        <f t="shared" si="3082"/>
        <v>0</v>
      </c>
      <c r="N546" s="159">
        <v>0</v>
      </c>
      <c r="O546" s="159">
        <v>0</v>
      </c>
      <c r="P546" s="160">
        <f t="shared" si="3083"/>
        <v>0</v>
      </c>
      <c r="Q546" s="291">
        <v>0</v>
      </c>
      <c r="R546" s="291">
        <v>0</v>
      </c>
      <c r="S546" s="160">
        <f t="shared" si="3084"/>
        <v>0</v>
      </c>
      <c r="T546" s="159">
        <f t="shared" si="3125"/>
        <v>0</v>
      </c>
      <c r="U546" s="159">
        <f t="shared" si="3085"/>
        <v>0</v>
      </c>
      <c r="V546" s="160">
        <f t="shared" si="3086"/>
        <v>0</v>
      </c>
      <c r="W546" s="593">
        <f t="shared" si="2750"/>
        <v>0</v>
      </c>
      <c r="X546" s="593">
        <f t="shared" si="2751"/>
        <v>0</v>
      </c>
      <c r="Y546" s="593">
        <f t="shared" si="2752"/>
        <v>0</v>
      </c>
      <c r="Z546" s="159">
        <v>0</v>
      </c>
      <c r="AA546" s="159">
        <v>0</v>
      </c>
      <c r="AB546" s="160">
        <f t="shared" si="3087"/>
        <v>0</v>
      </c>
      <c r="AC546" s="159">
        <v>0</v>
      </c>
      <c r="AD546" s="159">
        <v>0</v>
      </c>
      <c r="AE546" s="160">
        <f t="shared" si="3088"/>
        <v>0</v>
      </c>
      <c r="AF546" s="159">
        <f t="shared" si="3126"/>
        <v>0</v>
      </c>
      <c r="AG546" s="159">
        <f t="shared" si="3089"/>
        <v>0</v>
      </c>
      <c r="AH546" s="160">
        <f t="shared" si="3090"/>
        <v>0</v>
      </c>
      <c r="AI546" s="159">
        <v>0</v>
      </c>
      <c r="AJ546" s="159">
        <v>0</v>
      </c>
      <c r="AK546" s="160">
        <f t="shared" si="3091"/>
        <v>0</v>
      </c>
      <c r="AL546" s="159">
        <v>0</v>
      </c>
      <c r="AM546" s="159">
        <v>0</v>
      </c>
      <c r="AN546" s="160">
        <f t="shared" si="3092"/>
        <v>0</v>
      </c>
      <c r="AO546" s="159">
        <f t="shared" si="3127"/>
        <v>0</v>
      </c>
      <c r="AP546" s="159">
        <f t="shared" si="3093"/>
        <v>0</v>
      </c>
      <c r="AQ546" s="160">
        <f t="shared" si="3094"/>
        <v>0</v>
      </c>
      <c r="AR546" s="159">
        <v>0</v>
      </c>
      <c r="AS546" s="159">
        <v>0</v>
      </c>
      <c r="AT546" s="160">
        <f t="shared" si="3095"/>
        <v>0</v>
      </c>
      <c r="AU546" s="159">
        <v>0</v>
      </c>
      <c r="AV546" s="159">
        <v>0</v>
      </c>
      <c r="AW546" s="160">
        <f t="shared" si="3096"/>
        <v>0</v>
      </c>
      <c r="AX546" s="159">
        <f t="shared" si="3128"/>
        <v>0</v>
      </c>
      <c r="AY546" s="159">
        <f t="shared" si="3097"/>
        <v>0</v>
      </c>
      <c r="AZ546" s="160">
        <f t="shared" si="3098"/>
        <v>0</v>
      </c>
      <c r="BA546" s="159">
        <v>0</v>
      </c>
      <c r="BB546" s="159">
        <v>0</v>
      </c>
      <c r="BC546" s="160">
        <f t="shared" si="3099"/>
        <v>0</v>
      </c>
      <c r="BD546" s="159">
        <v>0</v>
      </c>
      <c r="BE546" s="159">
        <v>0</v>
      </c>
      <c r="BF546" s="160">
        <f t="shared" si="3100"/>
        <v>0</v>
      </c>
      <c r="BG546" s="159">
        <f t="shared" si="3129"/>
        <v>0</v>
      </c>
      <c r="BH546" s="159">
        <f t="shared" si="3101"/>
        <v>0</v>
      </c>
      <c r="BI546" s="160">
        <f t="shared" si="3102"/>
        <v>0</v>
      </c>
      <c r="BJ546" s="159">
        <v>0</v>
      </c>
      <c r="BK546" s="159">
        <v>0</v>
      </c>
      <c r="BL546" s="160">
        <f t="shared" si="3103"/>
        <v>0</v>
      </c>
      <c r="BM546" s="159">
        <v>0</v>
      </c>
      <c r="BN546" s="159">
        <v>0</v>
      </c>
      <c r="BO546" s="160">
        <f t="shared" si="3104"/>
        <v>0</v>
      </c>
      <c r="BP546" s="159">
        <f t="shared" si="3130"/>
        <v>0</v>
      </c>
      <c r="BQ546" s="159">
        <f t="shared" si="3105"/>
        <v>0</v>
      </c>
      <c r="BR546" s="160">
        <f t="shared" si="3106"/>
        <v>0</v>
      </c>
      <c r="BS546" s="159">
        <v>0</v>
      </c>
      <c r="BT546" s="159">
        <v>0</v>
      </c>
      <c r="BU546" s="160">
        <f t="shared" si="3107"/>
        <v>0</v>
      </c>
      <c r="BV546" s="159">
        <v>0</v>
      </c>
      <c r="BW546" s="159">
        <v>0</v>
      </c>
      <c r="BX546" s="160">
        <f t="shared" si="3108"/>
        <v>0</v>
      </c>
      <c r="BY546" s="159">
        <f t="shared" si="3131"/>
        <v>0</v>
      </c>
      <c r="BZ546" s="159">
        <f t="shared" si="3109"/>
        <v>0</v>
      </c>
      <c r="CA546" s="160">
        <f t="shared" si="3110"/>
        <v>0</v>
      </c>
      <c r="CB546" s="159">
        <v>0</v>
      </c>
      <c r="CC546" s="159">
        <v>0</v>
      </c>
      <c r="CD546" s="160">
        <f t="shared" si="3111"/>
        <v>0</v>
      </c>
      <c r="CE546" s="159">
        <v>0</v>
      </c>
      <c r="CF546" s="159">
        <v>0</v>
      </c>
      <c r="CG546" s="160">
        <f t="shared" si="3112"/>
        <v>0</v>
      </c>
      <c r="CH546" s="159">
        <f t="shared" si="3132"/>
        <v>0</v>
      </c>
      <c r="CI546" s="159">
        <f t="shared" si="3113"/>
        <v>0</v>
      </c>
      <c r="CJ546" s="160">
        <f t="shared" si="3114"/>
        <v>0</v>
      </c>
      <c r="CK546" s="159">
        <v>0</v>
      </c>
      <c r="CL546" s="159">
        <v>0</v>
      </c>
      <c r="CM546" s="160">
        <f t="shared" si="3115"/>
        <v>0</v>
      </c>
      <c r="CN546" s="159">
        <v>0</v>
      </c>
      <c r="CO546" s="159">
        <v>0</v>
      </c>
      <c r="CP546" s="160">
        <f t="shared" si="3116"/>
        <v>0</v>
      </c>
      <c r="CQ546" s="159">
        <f t="shared" si="3133"/>
        <v>0</v>
      </c>
      <c r="CR546" s="159">
        <f t="shared" si="3117"/>
        <v>0</v>
      </c>
      <c r="CS546" s="160">
        <f t="shared" si="3118"/>
        <v>0</v>
      </c>
      <c r="CT546" s="225"/>
      <c r="CU546" s="226">
        <f t="shared" si="3134"/>
        <v>0</v>
      </c>
      <c r="CV546" s="227">
        <f t="shared" si="3119"/>
        <v>0</v>
      </c>
      <c r="CW546" s="225"/>
      <c r="CX546" s="228"/>
      <c r="CY546" s="229"/>
    </row>
    <row r="547" spans="1:103" ht="15.75" hidden="1" customHeight="1">
      <c r="A547" s="185"/>
      <c r="B547" s="177"/>
      <c r="C547" s="298"/>
      <c r="D547" s="158">
        <f t="shared" si="3079"/>
        <v>0</v>
      </c>
      <c r="E547" s="159">
        <f t="shared" si="3120"/>
        <v>0</v>
      </c>
      <c r="F547" s="160">
        <f t="shared" si="3121"/>
        <v>0</v>
      </c>
      <c r="G547" s="161"/>
      <c r="H547" s="159">
        <f t="shared" si="3122"/>
        <v>0</v>
      </c>
      <c r="I547" s="159">
        <f t="shared" si="3123"/>
        <v>0</v>
      </c>
      <c r="J547" s="160">
        <f t="shared" si="3080"/>
        <v>0</v>
      </c>
      <c r="K547" s="159">
        <f t="shared" si="3081"/>
        <v>0</v>
      </c>
      <c r="L547" s="291">
        <f t="shared" si="3124"/>
        <v>0</v>
      </c>
      <c r="M547" s="160">
        <f t="shared" si="3082"/>
        <v>0</v>
      </c>
      <c r="N547" s="159">
        <v>0</v>
      </c>
      <c r="O547" s="159">
        <v>0</v>
      </c>
      <c r="P547" s="160">
        <f t="shared" si="3083"/>
        <v>0</v>
      </c>
      <c r="Q547" s="291">
        <v>0</v>
      </c>
      <c r="R547" s="291">
        <v>0</v>
      </c>
      <c r="S547" s="160">
        <f t="shared" si="3084"/>
        <v>0</v>
      </c>
      <c r="T547" s="159">
        <f t="shared" si="3125"/>
        <v>0</v>
      </c>
      <c r="U547" s="159">
        <f t="shared" si="3085"/>
        <v>0</v>
      </c>
      <c r="V547" s="160">
        <f t="shared" si="3086"/>
        <v>0</v>
      </c>
      <c r="W547" s="593">
        <f t="shared" ref="W547:W606" si="3135">IFERROR(T547-Q547,0)</f>
        <v>0</v>
      </c>
      <c r="X547" s="593">
        <f t="shared" ref="X547:X606" si="3136">IFERROR(U547-R547,0)</f>
        <v>0</v>
      </c>
      <c r="Y547" s="593">
        <f t="shared" ref="Y547:Y606" si="3137">IFERROR(V547-S547,0)</f>
        <v>0</v>
      </c>
      <c r="Z547" s="159">
        <v>0</v>
      </c>
      <c r="AA547" s="159">
        <v>0</v>
      </c>
      <c r="AB547" s="160">
        <f t="shared" si="3087"/>
        <v>0</v>
      </c>
      <c r="AC547" s="159">
        <v>0</v>
      </c>
      <c r="AD547" s="159">
        <v>0</v>
      </c>
      <c r="AE547" s="160">
        <f t="shared" si="3088"/>
        <v>0</v>
      </c>
      <c r="AF547" s="159">
        <f t="shared" si="3126"/>
        <v>0</v>
      </c>
      <c r="AG547" s="159">
        <f t="shared" si="3089"/>
        <v>0</v>
      </c>
      <c r="AH547" s="160">
        <f t="shared" si="3090"/>
        <v>0</v>
      </c>
      <c r="AI547" s="159">
        <v>0</v>
      </c>
      <c r="AJ547" s="159">
        <v>0</v>
      </c>
      <c r="AK547" s="160">
        <f t="shared" si="3091"/>
        <v>0</v>
      </c>
      <c r="AL547" s="159">
        <v>0</v>
      </c>
      <c r="AM547" s="159">
        <v>0</v>
      </c>
      <c r="AN547" s="160">
        <f t="shared" si="3092"/>
        <v>0</v>
      </c>
      <c r="AO547" s="159">
        <f t="shared" si="3127"/>
        <v>0</v>
      </c>
      <c r="AP547" s="159">
        <f t="shared" si="3093"/>
        <v>0</v>
      </c>
      <c r="AQ547" s="160">
        <f t="shared" si="3094"/>
        <v>0</v>
      </c>
      <c r="AR547" s="159">
        <v>0</v>
      </c>
      <c r="AS547" s="159">
        <v>0</v>
      </c>
      <c r="AT547" s="160">
        <f t="shared" si="3095"/>
        <v>0</v>
      </c>
      <c r="AU547" s="159">
        <v>0</v>
      </c>
      <c r="AV547" s="159">
        <v>0</v>
      </c>
      <c r="AW547" s="160">
        <f t="shared" si="3096"/>
        <v>0</v>
      </c>
      <c r="AX547" s="159">
        <f t="shared" si="3128"/>
        <v>0</v>
      </c>
      <c r="AY547" s="159">
        <f t="shared" si="3097"/>
        <v>0</v>
      </c>
      <c r="AZ547" s="160">
        <f t="shared" si="3098"/>
        <v>0</v>
      </c>
      <c r="BA547" s="159">
        <v>0</v>
      </c>
      <c r="BB547" s="159">
        <v>0</v>
      </c>
      <c r="BC547" s="160">
        <f t="shared" si="3099"/>
        <v>0</v>
      </c>
      <c r="BD547" s="159">
        <v>0</v>
      </c>
      <c r="BE547" s="159">
        <v>0</v>
      </c>
      <c r="BF547" s="160">
        <f t="shared" si="3100"/>
        <v>0</v>
      </c>
      <c r="BG547" s="159">
        <f t="shared" si="3129"/>
        <v>0</v>
      </c>
      <c r="BH547" s="159">
        <f t="shared" si="3101"/>
        <v>0</v>
      </c>
      <c r="BI547" s="160">
        <f t="shared" si="3102"/>
        <v>0</v>
      </c>
      <c r="BJ547" s="159">
        <v>0</v>
      </c>
      <c r="BK547" s="159">
        <v>0</v>
      </c>
      <c r="BL547" s="160">
        <f t="shared" si="3103"/>
        <v>0</v>
      </c>
      <c r="BM547" s="159">
        <v>0</v>
      </c>
      <c r="BN547" s="159">
        <v>0</v>
      </c>
      <c r="BO547" s="160">
        <f t="shared" si="3104"/>
        <v>0</v>
      </c>
      <c r="BP547" s="159">
        <f t="shared" si="3130"/>
        <v>0</v>
      </c>
      <c r="BQ547" s="159">
        <f t="shared" si="3105"/>
        <v>0</v>
      </c>
      <c r="BR547" s="160">
        <f t="shared" si="3106"/>
        <v>0</v>
      </c>
      <c r="BS547" s="159">
        <v>0</v>
      </c>
      <c r="BT547" s="159">
        <v>0</v>
      </c>
      <c r="BU547" s="160">
        <f t="shared" si="3107"/>
        <v>0</v>
      </c>
      <c r="BV547" s="159">
        <v>0</v>
      </c>
      <c r="BW547" s="159">
        <v>0</v>
      </c>
      <c r="BX547" s="160">
        <f t="shared" si="3108"/>
        <v>0</v>
      </c>
      <c r="BY547" s="159">
        <f t="shared" si="3131"/>
        <v>0</v>
      </c>
      <c r="BZ547" s="159">
        <f t="shared" si="3109"/>
        <v>0</v>
      </c>
      <c r="CA547" s="160">
        <f t="shared" si="3110"/>
        <v>0</v>
      </c>
      <c r="CB547" s="159">
        <v>0</v>
      </c>
      <c r="CC547" s="159">
        <v>0</v>
      </c>
      <c r="CD547" s="160">
        <f t="shared" si="3111"/>
        <v>0</v>
      </c>
      <c r="CE547" s="159">
        <v>0</v>
      </c>
      <c r="CF547" s="159">
        <v>0</v>
      </c>
      <c r="CG547" s="160">
        <f t="shared" si="3112"/>
        <v>0</v>
      </c>
      <c r="CH547" s="159">
        <f t="shared" si="3132"/>
        <v>0</v>
      </c>
      <c r="CI547" s="159">
        <f t="shared" si="3113"/>
        <v>0</v>
      </c>
      <c r="CJ547" s="160">
        <f t="shared" si="3114"/>
        <v>0</v>
      </c>
      <c r="CK547" s="159">
        <v>0</v>
      </c>
      <c r="CL547" s="159">
        <v>0</v>
      </c>
      <c r="CM547" s="160">
        <f t="shared" si="3115"/>
        <v>0</v>
      </c>
      <c r="CN547" s="159">
        <v>0</v>
      </c>
      <c r="CO547" s="159">
        <v>0</v>
      </c>
      <c r="CP547" s="160">
        <f t="shared" si="3116"/>
        <v>0</v>
      </c>
      <c r="CQ547" s="159">
        <f t="shared" si="3133"/>
        <v>0</v>
      </c>
      <c r="CR547" s="159">
        <f t="shared" si="3117"/>
        <v>0</v>
      </c>
      <c r="CS547" s="160">
        <f t="shared" si="3118"/>
        <v>0</v>
      </c>
      <c r="CT547" s="225"/>
      <c r="CU547" s="226">
        <f t="shared" si="3134"/>
        <v>0</v>
      </c>
      <c r="CV547" s="227">
        <f t="shared" si="3119"/>
        <v>0</v>
      </c>
      <c r="CW547" s="225"/>
      <c r="CX547" s="228"/>
      <c r="CY547" s="229"/>
    </row>
    <row r="548" spans="1:103" ht="15.75" customHeight="1" thickBot="1">
      <c r="A548" s="138"/>
      <c r="B548" s="162"/>
      <c r="C548" s="163"/>
      <c r="D548" s="164">
        <f t="shared" si="3079"/>
        <v>0</v>
      </c>
      <c r="E548" s="165">
        <f t="shared" si="3120"/>
        <v>0</v>
      </c>
      <c r="F548" s="166">
        <f t="shared" si="3121"/>
        <v>0</v>
      </c>
      <c r="G548" s="167"/>
      <c r="H548" s="165">
        <f t="shared" si="3122"/>
        <v>0</v>
      </c>
      <c r="I548" s="165">
        <f t="shared" si="3123"/>
        <v>0</v>
      </c>
      <c r="J548" s="166">
        <f t="shared" si="3080"/>
        <v>0</v>
      </c>
      <c r="K548" s="165">
        <f t="shared" si="3081"/>
        <v>0</v>
      </c>
      <c r="L548" s="820">
        <f t="shared" si="3124"/>
        <v>0</v>
      </c>
      <c r="M548" s="166">
        <f t="shared" si="3082"/>
        <v>0</v>
      </c>
      <c r="N548" s="164">
        <v>0</v>
      </c>
      <c r="O548" s="165">
        <v>0</v>
      </c>
      <c r="P548" s="166">
        <f t="shared" si="3083"/>
        <v>0</v>
      </c>
      <c r="Q548" s="788">
        <v>0</v>
      </c>
      <c r="R548" s="789">
        <v>0</v>
      </c>
      <c r="S548" s="166">
        <f t="shared" si="3084"/>
        <v>0</v>
      </c>
      <c r="T548" s="200">
        <f t="shared" si="3125"/>
        <v>0</v>
      </c>
      <c r="U548" s="200">
        <f t="shared" si="3085"/>
        <v>0</v>
      </c>
      <c r="V548" s="201">
        <f t="shared" si="3086"/>
        <v>0</v>
      </c>
      <c r="W548" s="593">
        <f t="shared" si="3135"/>
        <v>0</v>
      </c>
      <c r="X548" s="593">
        <f t="shared" si="3136"/>
        <v>0</v>
      </c>
      <c r="Y548" s="593">
        <f t="shared" si="3137"/>
        <v>0</v>
      </c>
      <c r="Z548" s="164">
        <v>0</v>
      </c>
      <c r="AA548" s="165">
        <v>0</v>
      </c>
      <c r="AB548" s="166">
        <f t="shared" si="3087"/>
        <v>0</v>
      </c>
      <c r="AC548" s="198">
        <v>0</v>
      </c>
      <c r="AD548" s="199">
        <v>0</v>
      </c>
      <c r="AE548" s="166">
        <f t="shared" si="3088"/>
        <v>0</v>
      </c>
      <c r="AF548" s="200">
        <f t="shared" si="3126"/>
        <v>0</v>
      </c>
      <c r="AG548" s="200">
        <f t="shared" si="3089"/>
        <v>0</v>
      </c>
      <c r="AH548" s="201">
        <f t="shared" si="3090"/>
        <v>0</v>
      </c>
      <c r="AI548" s="164">
        <v>0</v>
      </c>
      <c r="AJ548" s="165">
        <v>0</v>
      </c>
      <c r="AK548" s="166">
        <f t="shared" si="3091"/>
        <v>0</v>
      </c>
      <c r="AL548" s="198">
        <v>0</v>
      </c>
      <c r="AM548" s="199">
        <v>0</v>
      </c>
      <c r="AN548" s="166">
        <f t="shared" si="3092"/>
        <v>0</v>
      </c>
      <c r="AO548" s="200">
        <f t="shared" si="3127"/>
        <v>0</v>
      </c>
      <c r="AP548" s="200">
        <f t="shared" si="3093"/>
        <v>0</v>
      </c>
      <c r="AQ548" s="201">
        <f t="shared" si="3094"/>
        <v>0</v>
      </c>
      <c r="AR548" s="164">
        <v>0</v>
      </c>
      <c r="AS548" s="165">
        <v>0</v>
      </c>
      <c r="AT548" s="166">
        <f t="shared" si="3095"/>
        <v>0</v>
      </c>
      <c r="AU548" s="198">
        <v>0</v>
      </c>
      <c r="AV548" s="199">
        <v>0</v>
      </c>
      <c r="AW548" s="166">
        <f t="shared" si="3096"/>
        <v>0</v>
      </c>
      <c r="AX548" s="200">
        <f t="shared" si="3128"/>
        <v>0</v>
      </c>
      <c r="AY548" s="200">
        <f t="shared" si="3097"/>
        <v>0</v>
      </c>
      <c r="AZ548" s="201">
        <f t="shared" si="3098"/>
        <v>0</v>
      </c>
      <c r="BA548" s="164">
        <v>0</v>
      </c>
      <c r="BB548" s="165">
        <v>0</v>
      </c>
      <c r="BC548" s="166">
        <f t="shared" si="3099"/>
        <v>0</v>
      </c>
      <c r="BD548" s="198">
        <v>0</v>
      </c>
      <c r="BE548" s="199">
        <v>0</v>
      </c>
      <c r="BF548" s="166">
        <f t="shared" si="3100"/>
        <v>0</v>
      </c>
      <c r="BG548" s="200">
        <f t="shared" si="3129"/>
        <v>0</v>
      </c>
      <c r="BH548" s="200">
        <f t="shared" si="3101"/>
        <v>0</v>
      </c>
      <c r="BI548" s="201">
        <f t="shared" si="3102"/>
        <v>0</v>
      </c>
      <c r="BJ548" s="164">
        <v>0</v>
      </c>
      <c r="BK548" s="165">
        <v>0</v>
      </c>
      <c r="BL548" s="166">
        <f t="shared" si="3103"/>
        <v>0</v>
      </c>
      <c r="BM548" s="198">
        <v>0</v>
      </c>
      <c r="BN548" s="199">
        <v>0</v>
      </c>
      <c r="BO548" s="166">
        <f t="shared" si="3104"/>
        <v>0</v>
      </c>
      <c r="BP548" s="200">
        <f t="shared" si="3130"/>
        <v>0</v>
      </c>
      <c r="BQ548" s="200">
        <f t="shared" si="3105"/>
        <v>0</v>
      </c>
      <c r="BR548" s="201">
        <f t="shared" si="3106"/>
        <v>0</v>
      </c>
      <c r="BS548" s="164">
        <v>0</v>
      </c>
      <c r="BT548" s="165">
        <v>0</v>
      </c>
      <c r="BU548" s="166">
        <f t="shared" si="3107"/>
        <v>0</v>
      </c>
      <c r="BV548" s="198">
        <v>0</v>
      </c>
      <c r="BW548" s="199">
        <v>0</v>
      </c>
      <c r="BX548" s="166">
        <f t="shared" si="3108"/>
        <v>0</v>
      </c>
      <c r="BY548" s="200">
        <f t="shared" si="3131"/>
        <v>0</v>
      </c>
      <c r="BZ548" s="200">
        <f t="shared" si="3109"/>
        <v>0</v>
      </c>
      <c r="CA548" s="201">
        <f t="shared" si="3110"/>
        <v>0</v>
      </c>
      <c r="CB548" s="164">
        <v>0</v>
      </c>
      <c r="CC548" s="165">
        <v>0</v>
      </c>
      <c r="CD548" s="166">
        <f t="shared" si="3111"/>
        <v>0</v>
      </c>
      <c r="CE548" s="198">
        <v>0</v>
      </c>
      <c r="CF548" s="199">
        <v>0</v>
      </c>
      <c r="CG548" s="166">
        <f t="shared" si="3112"/>
        <v>0</v>
      </c>
      <c r="CH548" s="200">
        <f t="shared" si="3132"/>
        <v>0</v>
      </c>
      <c r="CI548" s="200">
        <f t="shared" si="3113"/>
        <v>0</v>
      </c>
      <c r="CJ548" s="201">
        <f t="shared" si="3114"/>
        <v>0</v>
      </c>
      <c r="CK548" s="164">
        <v>0</v>
      </c>
      <c r="CL548" s="165">
        <v>0</v>
      </c>
      <c r="CM548" s="166">
        <f t="shared" si="3115"/>
        <v>0</v>
      </c>
      <c r="CN548" s="198">
        <v>0</v>
      </c>
      <c r="CO548" s="199">
        <v>0</v>
      </c>
      <c r="CP548" s="166">
        <f t="shared" si="3116"/>
        <v>0</v>
      </c>
      <c r="CQ548" s="200">
        <f t="shared" si="3133"/>
        <v>0</v>
      </c>
      <c r="CR548" s="200">
        <f t="shared" si="3117"/>
        <v>0</v>
      </c>
      <c r="CS548" s="201">
        <f t="shared" si="3118"/>
        <v>0</v>
      </c>
      <c r="CT548" s="211"/>
      <c r="CU548" s="233">
        <f t="shared" si="3134"/>
        <v>0</v>
      </c>
      <c r="CV548" s="234">
        <f t="shared" si="3119"/>
        <v>0</v>
      </c>
      <c r="CW548" s="232"/>
      <c r="CX548" s="235"/>
      <c r="CY548" s="236"/>
    </row>
    <row r="549" spans="1:103" ht="15.75" customHeight="1" thickBot="1">
      <c r="A549" s="139"/>
      <c r="B549" s="186"/>
      <c r="C549" s="187"/>
      <c r="D549" s="183"/>
      <c r="E549" s="183"/>
      <c r="F549" s="183"/>
      <c r="G549" s="184"/>
      <c r="H549" s="183"/>
      <c r="I549" s="183"/>
      <c r="J549" s="183"/>
      <c r="K549" s="183"/>
      <c r="L549" s="791"/>
      <c r="M549" s="183"/>
      <c r="N549" s="183"/>
      <c r="O549" s="183"/>
      <c r="P549" s="183"/>
      <c r="Q549" s="791"/>
      <c r="R549" s="791"/>
      <c r="S549" s="183"/>
      <c r="T549" s="203"/>
      <c r="U549" s="203"/>
      <c r="V549" s="187"/>
      <c r="W549" s="593">
        <f t="shared" si="3135"/>
        <v>0</v>
      </c>
      <c r="X549" s="593">
        <f t="shared" si="3136"/>
        <v>0</v>
      </c>
      <c r="Y549" s="593">
        <f t="shared" si="3137"/>
        <v>0</v>
      </c>
      <c r="Z549" s="183"/>
      <c r="AA549" s="183"/>
      <c r="AB549" s="183"/>
      <c r="AC549" s="183"/>
      <c r="AD549" s="183"/>
      <c r="AE549" s="183"/>
      <c r="AF549" s="203"/>
      <c r="AG549" s="203"/>
      <c r="AH549" s="187"/>
      <c r="AI549" s="183"/>
      <c r="AJ549" s="183"/>
      <c r="AK549" s="183"/>
      <c r="AL549" s="183"/>
      <c r="AM549" s="183"/>
      <c r="AN549" s="183"/>
      <c r="AO549" s="203"/>
      <c r="AP549" s="203"/>
      <c r="AQ549" s="187"/>
      <c r="AR549" s="183"/>
      <c r="AS549" s="183"/>
      <c r="AT549" s="183"/>
      <c r="AU549" s="183"/>
      <c r="AV549" s="183"/>
      <c r="AW549" s="183"/>
      <c r="AX549" s="203"/>
      <c r="AY549" s="203"/>
      <c r="AZ549" s="187"/>
      <c r="BA549" s="183"/>
      <c r="BB549" s="183"/>
      <c r="BC549" s="183"/>
      <c r="BD549" s="183"/>
      <c r="BE549" s="183"/>
      <c r="BF549" s="183"/>
      <c r="BG549" s="203"/>
      <c r="BH549" s="203"/>
      <c r="BI549" s="187"/>
      <c r="BJ549" s="183"/>
      <c r="BK549" s="183"/>
      <c r="BL549" s="183"/>
      <c r="BM549" s="183"/>
      <c r="BN549" s="183"/>
      <c r="BO549" s="183"/>
      <c r="BP549" s="203"/>
      <c r="BQ549" s="203"/>
      <c r="BR549" s="187"/>
      <c r="BS549" s="183"/>
      <c r="BT549" s="183"/>
      <c r="BU549" s="183"/>
      <c r="BV549" s="183"/>
      <c r="BW549" s="183"/>
      <c r="BX549" s="183"/>
      <c r="BY549" s="203"/>
      <c r="BZ549" s="203"/>
      <c r="CA549" s="187"/>
      <c r="CB549" s="183"/>
      <c r="CC549" s="183"/>
      <c r="CD549" s="183"/>
      <c r="CE549" s="183"/>
      <c r="CF549" s="183"/>
      <c r="CG549" s="183"/>
      <c r="CH549" s="203"/>
      <c r="CI549" s="203"/>
      <c r="CJ549" s="187"/>
      <c r="CK549" s="183"/>
      <c r="CL549" s="183"/>
      <c r="CM549" s="183"/>
      <c r="CN549" s="183"/>
      <c r="CO549" s="183"/>
      <c r="CP549" s="183"/>
      <c r="CQ549" s="203"/>
      <c r="CR549" s="203"/>
      <c r="CS549" s="187"/>
      <c r="CT549" s="139"/>
      <c r="CU549" s="183"/>
      <c r="CV549" s="187"/>
      <c r="CW549" s="139"/>
      <c r="CX549" s="242"/>
      <c r="CY549" s="242"/>
    </row>
    <row r="550" spans="1:103" ht="15.75" customHeight="1">
      <c r="A550" s="138"/>
      <c r="B550" s="1065" t="s">
        <v>273</v>
      </c>
      <c r="C550" s="1062" t="s">
        <v>274</v>
      </c>
      <c r="D550" s="1009" t="str">
        <f>AFEstatPref</f>
        <v>Historical</v>
      </c>
      <c r="E550" s="1010"/>
      <c r="F550" s="1011"/>
      <c r="G550" s="1041" t="str">
        <f>AFEstatSlc</f>
        <v>Proposed Original</v>
      </c>
      <c r="H550" s="1015"/>
      <c r="I550" s="1015"/>
      <c r="J550" s="1042"/>
      <c r="K550" s="1020" t="s">
        <v>275</v>
      </c>
      <c r="L550" s="1020"/>
      <c r="M550" s="1039"/>
      <c r="N550" s="1009" t="str">
        <f>AFEstatPref</f>
        <v>Historical</v>
      </c>
      <c r="O550" s="1010"/>
      <c r="P550" s="1011"/>
      <c r="Q550" s="1015" t="str">
        <f>AFEstatSlc</f>
        <v>Proposed Original</v>
      </c>
      <c r="R550" s="1015"/>
      <c r="S550" s="1016"/>
      <c r="T550" s="1019" t="s">
        <v>275</v>
      </c>
      <c r="U550" s="1020"/>
      <c r="V550" s="1021"/>
      <c r="W550" s="593">
        <f t="shared" si="3135"/>
        <v>0</v>
      </c>
      <c r="X550" s="593">
        <f t="shared" si="3136"/>
        <v>0</v>
      </c>
      <c r="Y550" s="593">
        <f t="shared" si="3137"/>
        <v>0</v>
      </c>
      <c r="Z550" s="1009" t="str">
        <f>AFEstatPref</f>
        <v>Historical</v>
      </c>
      <c r="AA550" s="1010"/>
      <c r="AB550" s="1011"/>
      <c r="AC550" s="1015" t="str">
        <f>AFEstatSlc</f>
        <v>Proposed Original</v>
      </c>
      <c r="AD550" s="1015"/>
      <c r="AE550" s="1016"/>
      <c r="AF550" s="1019" t="s">
        <v>275</v>
      </c>
      <c r="AG550" s="1020"/>
      <c r="AH550" s="1021"/>
      <c r="AI550" s="1009" t="str">
        <f>AFEstatPref</f>
        <v>Historical</v>
      </c>
      <c r="AJ550" s="1010"/>
      <c r="AK550" s="1011"/>
      <c r="AL550" s="1015" t="str">
        <f>AFEstatSlc</f>
        <v>Proposed Original</v>
      </c>
      <c r="AM550" s="1015"/>
      <c r="AN550" s="1016"/>
      <c r="AO550" s="1019" t="s">
        <v>275</v>
      </c>
      <c r="AP550" s="1020"/>
      <c r="AQ550" s="1021"/>
      <c r="AR550" s="1009" t="str">
        <f>AFEstatPref</f>
        <v>Historical</v>
      </c>
      <c r="AS550" s="1010"/>
      <c r="AT550" s="1011"/>
      <c r="AU550" s="1015" t="str">
        <f>AFEstatSlc</f>
        <v>Proposed Original</v>
      </c>
      <c r="AV550" s="1015"/>
      <c r="AW550" s="1016"/>
      <c r="AX550" s="1019" t="s">
        <v>275</v>
      </c>
      <c r="AY550" s="1020"/>
      <c r="AZ550" s="1021"/>
      <c r="BA550" s="1009" t="str">
        <f>AFEstatPref</f>
        <v>Historical</v>
      </c>
      <c r="BB550" s="1010"/>
      <c r="BC550" s="1011"/>
      <c r="BD550" s="1015" t="str">
        <f>AFEstatSlc</f>
        <v>Proposed Original</v>
      </c>
      <c r="BE550" s="1015"/>
      <c r="BF550" s="1016"/>
      <c r="BG550" s="1019" t="s">
        <v>275</v>
      </c>
      <c r="BH550" s="1020"/>
      <c r="BI550" s="1021"/>
      <c r="BJ550" s="1009" t="str">
        <f>AFEstatPref</f>
        <v>Historical</v>
      </c>
      <c r="BK550" s="1010"/>
      <c r="BL550" s="1011"/>
      <c r="BM550" s="1015" t="str">
        <f>AFEstatSlc</f>
        <v>Proposed Original</v>
      </c>
      <c r="BN550" s="1015"/>
      <c r="BO550" s="1016"/>
      <c r="BP550" s="1019" t="s">
        <v>275</v>
      </c>
      <c r="BQ550" s="1020"/>
      <c r="BR550" s="1021"/>
      <c r="BS550" s="1009" t="str">
        <f>AFEstatPref</f>
        <v>Historical</v>
      </c>
      <c r="BT550" s="1010"/>
      <c r="BU550" s="1011"/>
      <c r="BV550" s="1015" t="str">
        <f>AFEstatSlc</f>
        <v>Proposed Original</v>
      </c>
      <c r="BW550" s="1015"/>
      <c r="BX550" s="1016"/>
      <c r="BY550" s="1019" t="s">
        <v>275</v>
      </c>
      <c r="BZ550" s="1020"/>
      <c r="CA550" s="1021"/>
      <c r="CB550" s="1009" t="str">
        <f>AFEstatPref</f>
        <v>Historical</v>
      </c>
      <c r="CC550" s="1010"/>
      <c r="CD550" s="1011"/>
      <c r="CE550" s="1015" t="str">
        <f>AFEstatSlc</f>
        <v>Proposed Original</v>
      </c>
      <c r="CF550" s="1015"/>
      <c r="CG550" s="1016"/>
      <c r="CH550" s="1019" t="s">
        <v>275</v>
      </c>
      <c r="CI550" s="1020"/>
      <c r="CJ550" s="1021"/>
      <c r="CK550" s="1009" t="str">
        <f>AFEstatPref</f>
        <v>Historical</v>
      </c>
      <c r="CL550" s="1010"/>
      <c r="CM550" s="1011"/>
      <c r="CN550" s="1015" t="str">
        <f>AFEstatSlc</f>
        <v>Proposed Original</v>
      </c>
      <c r="CO550" s="1015"/>
      <c r="CP550" s="1016"/>
      <c r="CQ550" s="1019" t="s">
        <v>275</v>
      </c>
      <c r="CR550" s="1020"/>
      <c r="CS550" s="1021"/>
      <c r="CT550" s="214"/>
      <c r="CU550" s="1051" t="s">
        <v>276</v>
      </c>
      <c r="CV550" s="1052"/>
      <c r="CW550" s="214"/>
      <c r="CX550" s="1058" t="s">
        <v>277</v>
      </c>
      <c r="CY550" s="1055" t="s">
        <v>278</v>
      </c>
    </row>
    <row r="551" spans="1:103" ht="15.75" customHeight="1" thickBot="1">
      <c r="A551" s="139"/>
      <c r="B551" s="1059"/>
      <c r="C551" s="1063"/>
      <c r="D551" s="1012"/>
      <c r="E551" s="1013"/>
      <c r="F551" s="1014"/>
      <c r="G551" s="1043"/>
      <c r="H551" s="1017"/>
      <c r="I551" s="1017"/>
      <c r="J551" s="1044"/>
      <c r="K551" s="1023"/>
      <c r="L551" s="1023"/>
      <c r="M551" s="1040"/>
      <c r="N551" s="1012"/>
      <c r="O551" s="1013"/>
      <c r="P551" s="1014"/>
      <c r="Q551" s="1017"/>
      <c r="R551" s="1017"/>
      <c r="S551" s="1018"/>
      <c r="T551" s="1022"/>
      <c r="U551" s="1023"/>
      <c r="V551" s="1024"/>
      <c r="W551" s="593">
        <f t="shared" si="3135"/>
        <v>0</v>
      </c>
      <c r="X551" s="593">
        <f t="shared" si="3136"/>
        <v>0</v>
      </c>
      <c r="Y551" s="593">
        <f t="shared" si="3137"/>
        <v>0</v>
      </c>
      <c r="Z551" s="1012"/>
      <c r="AA551" s="1013"/>
      <c r="AB551" s="1014"/>
      <c r="AC551" s="1017"/>
      <c r="AD551" s="1017"/>
      <c r="AE551" s="1018"/>
      <c r="AF551" s="1022"/>
      <c r="AG551" s="1023"/>
      <c r="AH551" s="1024"/>
      <c r="AI551" s="1012"/>
      <c r="AJ551" s="1013"/>
      <c r="AK551" s="1014"/>
      <c r="AL551" s="1017"/>
      <c r="AM551" s="1017"/>
      <c r="AN551" s="1018"/>
      <c r="AO551" s="1022"/>
      <c r="AP551" s="1023"/>
      <c r="AQ551" s="1024"/>
      <c r="AR551" s="1012"/>
      <c r="AS551" s="1013"/>
      <c r="AT551" s="1014"/>
      <c r="AU551" s="1017"/>
      <c r="AV551" s="1017"/>
      <c r="AW551" s="1018"/>
      <c r="AX551" s="1022"/>
      <c r="AY551" s="1023"/>
      <c r="AZ551" s="1024"/>
      <c r="BA551" s="1012"/>
      <c r="BB551" s="1013"/>
      <c r="BC551" s="1014"/>
      <c r="BD551" s="1017"/>
      <c r="BE551" s="1017"/>
      <c r="BF551" s="1018"/>
      <c r="BG551" s="1022"/>
      <c r="BH551" s="1023"/>
      <c r="BI551" s="1024"/>
      <c r="BJ551" s="1012"/>
      <c r="BK551" s="1013"/>
      <c r="BL551" s="1014"/>
      <c r="BM551" s="1017"/>
      <c r="BN551" s="1017"/>
      <c r="BO551" s="1018"/>
      <c r="BP551" s="1022"/>
      <c r="BQ551" s="1023"/>
      <c r="BR551" s="1024"/>
      <c r="BS551" s="1012"/>
      <c r="BT551" s="1013"/>
      <c r="BU551" s="1014"/>
      <c r="BV551" s="1017"/>
      <c r="BW551" s="1017"/>
      <c r="BX551" s="1018"/>
      <c r="BY551" s="1022"/>
      <c r="BZ551" s="1023"/>
      <c r="CA551" s="1024"/>
      <c r="CB551" s="1012"/>
      <c r="CC551" s="1013"/>
      <c r="CD551" s="1014"/>
      <c r="CE551" s="1017"/>
      <c r="CF551" s="1017"/>
      <c r="CG551" s="1018"/>
      <c r="CH551" s="1022"/>
      <c r="CI551" s="1023"/>
      <c r="CJ551" s="1024"/>
      <c r="CK551" s="1012"/>
      <c r="CL551" s="1013"/>
      <c r="CM551" s="1014"/>
      <c r="CN551" s="1017"/>
      <c r="CO551" s="1017"/>
      <c r="CP551" s="1018"/>
      <c r="CQ551" s="1022"/>
      <c r="CR551" s="1023"/>
      <c r="CS551" s="1024"/>
      <c r="CT551" s="139"/>
      <c r="CU551" s="215" t="s">
        <v>279</v>
      </c>
      <c r="CV551" s="216" t="s">
        <v>280</v>
      </c>
      <c r="CW551" s="139"/>
      <c r="CX551" s="1059"/>
      <c r="CY551" s="1056"/>
    </row>
    <row r="552" spans="1:103" ht="15.75" customHeight="1">
      <c r="A552" s="138"/>
      <c r="B552" s="149">
        <v>50</v>
      </c>
      <c r="C552" s="150" t="s">
        <v>331</v>
      </c>
      <c r="D552" s="151" t="s">
        <v>283</v>
      </c>
      <c r="E552" s="152" t="s">
        <v>284</v>
      </c>
      <c r="F552" s="153">
        <f>SUM(F553:F560)</f>
        <v>0</v>
      </c>
      <c r="G552" s="154" t="s">
        <v>285</v>
      </c>
      <c r="H552" s="152" t="s">
        <v>283</v>
      </c>
      <c r="I552" s="152" t="s">
        <v>284</v>
      </c>
      <c r="J552" s="153">
        <f>SUM(J553:J560)</f>
        <v>32203.999996679999</v>
      </c>
      <c r="K552" s="151" t="s">
        <v>283</v>
      </c>
      <c r="L552" s="787" t="s">
        <v>284</v>
      </c>
      <c r="M552" s="153">
        <f>SUM(M553:M560)</f>
        <v>31660.013510249588</v>
      </c>
      <c r="N552" s="151" t="s">
        <v>283</v>
      </c>
      <c r="O552" s="152" t="s">
        <v>284</v>
      </c>
      <c r="P552" s="153">
        <f>SUM(P553:P560)</f>
        <v>0</v>
      </c>
      <c r="Q552" s="787" t="s">
        <v>283</v>
      </c>
      <c r="R552" s="787" t="s">
        <v>284</v>
      </c>
      <c r="S552" s="153">
        <f>SUM(S553:S560)</f>
        <v>5156.3749991699997</v>
      </c>
      <c r="T552" s="204" t="s">
        <v>283</v>
      </c>
      <c r="U552" s="205" t="s">
        <v>284</v>
      </c>
      <c r="V552" s="153">
        <f>SUM(V553:V560)</f>
        <v>5069.2740701299654</v>
      </c>
      <c r="W552" s="593">
        <f t="shared" si="3135"/>
        <v>0</v>
      </c>
      <c r="X552" s="593">
        <f t="shared" si="3136"/>
        <v>0</v>
      </c>
      <c r="Y552" s="593">
        <f t="shared" si="3137"/>
        <v>-87.100929040034316</v>
      </c>
      <c r="Z552" s="151" t="s">
        <v>283</v>
      </c>
      <c r="AA552" s="152" t="s">
        <v>284</v>
      </c>
      <c r="AB552" s="153">
        <f>SUM(AB553:AB560)</f>
        <v>0</v>
      </c>
      <c r="AC552" s="152" t="s">
        <v>283</v>
      </c>
      <c r="AD552" s="152" t="s">
        <v>284</v>
      </c>
      <c r="AE552" s="153">
        <f>SUM(AE553:AE560)</f>
        <v>5156.3749991699997</v>
      </c>
      <c r="AF552" s="204" t="s">
        <v>283</v>
      </c>
      <c r="AG552" s="205" t="s">
        <v>284</v>
      </c>
      <c r="AH552" s="153">
        <f>SUM(AH553:AH560)</f>
        <v>5069.2740701299654</v>
      </c>
      <c r="AI552" s="151" t="s">
        <v>283</v>
      </c>
      <c r="AJ552" s="152" t="s">
        <v>284</v>
      </c>
      <c r="AK552" s="153">
        <f>SUM(AK553:AK560)</f>
        <v>0</v>
      </c>
      <c r="AL552" s="152" t="s">
        <v>283</v>
      </c>
      <c r="AM552" s="152" t="s">
        <v>284</v>
      </c>
      <c r="AN552" s="153">
        <f>SUM(AN553:AN560)</f>
        <v>5156.3749991699997</v>
      </c>
      <c r="AO552" s="204" t="s">
        <v>283</v>
      </c>
      <c r="AP552" s="205" t="s">
        <v>284</v>
      </c>
      <c r="AQ552" s="153">
        <f>SUM(AQ553:AQ560)</f>
        <v>5069.2740701299654</v>
      </c>
      <c r="AR552" s="151" t="s">
        <v>283</v>
      </c>
      <c r="AS552" s="152" t="s">
        <v>284</v>
      </c>
      <c r="AT552" s="153">
        <f>SUM(AT553:AT560)</f>
        <v>0</v>
      </c>
      <c r="AU552" s="152" t="s">
        <v>283</v>
      </c>
      <c r="AV552" s="152" t="s">
        <v>284</v>
      </c>
      <c r="AW552" s="153">
        <f>SUM(AW553:AW560)</f>
        <v>5156.3749991699997</v>
      </c>
      <c r="AX552" s="204" t="s">
        <v>283</v>
      </c>
      <c r="AY552" s="205" t="s">
        <v>284</v>
      </c>
      <c r="AZ552" s="153">
        <f>SUM(AZ553:AZ560)</f>
        <v>5069.2740701299654</v>
      </c>
      <c r="BA552" s="151" t="s">
        <v>283</v>
      </c>
      <c r="BB552" s="152" t="s">
        <v>284</v>
      </c>
      <c r="BC552" s="153">
        <f>SUM(BC553:BC560)</f>
        <v>0</v>
      </c>
      <c r="BD552" s="152" t="s">
        <v>283</v>
      </c>
      <c r="BE552" s="152" t="s">
        <v>284</v>
      </c>
      <c r="BF552" s="153">
        <f>SUM(BF553:BF560)</f>
        <v>5789.2499999999991</v>
      </c>
      <c r="BG552" s="204" t="s">
        <v>283</v>
      </c>
      <c r="BH552" s="205" t="s">
        <v>284</v>
      </c>
      <c r="BI552" s="153">
        <f>SUM(BI553:BI560)</f>
        <v>5691.4586148648641</v>
      </c>
      <c r="BJ552" s="151" t="s">
        <v>283</v>
      </c>
      <c r="BK552" s="152" t="s">
        <v>284</v>
      </c>
      <c r="BL552" s="153">
        <f>SUM(BL553:BL560)</f>
        <v>0</v>
      </c>
      <c r="BM552" s="152" t="s">
        <v>283</v>
      </c>
      <c r="BN552" s="152" t="s">
        <v>284</v>
      </c>
      <c r="BO552" s="153">
        <f>SUM(BO553:BO560)</f>
        <v>5789.2499999999991</v>
      </c>
      <c r="BP552" s="204" t="s">
        <v>283</v>
      </c>
      <c r="BQ552" s="205" t="s">
        <v>284</v>
      </c>
      <c r="BR552" s="153">
        <f>SUM(BR553:BR560)</f>
        <v>5691.4586148648641</v>
      </c>
      <c r="BS552" s="151" t="s">
        <v>283</v>
      </c>
      <c r="BT552" s="152" t="s">
        <v>284</v>
      </c>
      <c r="BU552" s="153">
        <f>SUM(BU553:BU560)</f>
        <v>0</v>
      </c>
      <c r="BV552" s="152" t="s">
        <v>283</v>
      </c>
      <c r="BW552" s="152" t="s">
        <v>284</v>
      </c>
      <c r="BX552" s="153">
        <f>SUM(BX553:BX560)</f>
        <v>0</v>
      </c>
      <c r="BY552" s="204" t="s">
        <v>283</v>
      </c>
      <c r="BZ552" s="205" t="s">
        <v>284</v>
      </c>
      <c r="CA552" s="153">
        <f>SUM(CA553:CA560)</f>
        <v>0</v>
      </c>
      <c r="CB552" s="151" t="s">
        <v>283</v>
      </c>
      <c r="CC552" s="152" t="s">
        <v>284</v>
      </c>
      <c r="CD552" s="153">
        <f>SUM(CD553:CD560)</f>
        <v>0</v>
      </c>
      <c r="CE552" s="152" t="s">
        <v>283</v>
      </c>
      <c r="CF552" s="152" t="s">
        <v>284</v>
      </c>
      <c r="CG552" s="153">
        <f>SUM(CG553:CG560)</f>
        <v>0</v>
      </c>
      <c r="CH552" s="204" t="s">
        <v>283</v>
      </c>
      <c r="CI552" s="205" t="s">
        <v>284</v>
      </c>
      <c r="CJ552" s="153">
        <f>SUM(CJ553:CJ560)</f>
        <v>0</v>
      </c>
      <c r="CK552" s="151" t="s">
        <v>283</v>
      </c>
      <c r="CL552" s="152" t="s">
        <v>284</v>
      </c>
      <c r="CM552" s="153">
        <f>SUM(CM553:CM560)</f>
        <v>0</v>
      </c>
      <c r="CN552" s="152" t="s">
        <v>283</v>
      </c>
      <c r="CO552" s="152" t="s">
        <v>284</v>
      </c>
      <c r="CP552" s="153">
        <f>SUM(CP553:CP560)</f>
        <v>0</v>
      </c>
      <c r="CQ552" s="204" t="s">
        <v>283</v>
      </c>
      <c r="CR552" s="205" t="s">
        <v>284</v>
      </c>
      <c r="CS552" s="153">
        <f>SUM(CS553:CS560)</f>
        <v>0</v>
      </c>
      <c r="CT552" s="196"/>
      <c r="CU552" s="221"/>
      <c r="CV552" s="243"/>
      <c r="CW552" s="196"/>
      <c r="CX552" s="244"/>
      <c r="CY552" s="245"/>
    </row>
    <row r="553" spans="1:103" ht="15.75" customHeight="1">
      <c r="A553" s="185"/>
      <c r="B553" s="156"/>
      <c r="C553" s="258" t="s">
        <v>734</v>
      </c>
      <c r="D553" s="158">
        <f t="shared" ref="D553" si="3138">N553+Z553+AI553+AR553+BS553</f>
        <v>0</v>
      </c>
      <c r="E553" s="159">
        <f t="shared" ref="E553" si="3139">IFERROR(F553/D553,)</f>
        <v>0</v>
      </c>
      <c r="F553" s="160">
        <f t="shared" ref="F553" si="3140">P553+AB553+AK553+AT553+BU553</f>
        <v>0</v>
      </c>
      <c r="G553" s="161"/>
      <c r="H553" s="159">
        <f>Q553+AC553+AL553+AU553+BD553+BM553</f>
        <v>129.33333331999998</v>
      </c>
      <c r="I553" s="692">
        <f t="shared" ref="I553" si="3141">IFERROR(J553/H553,)</f>
        <v>249.00000000000003</v>
      </c>
      <c r="J553" s="160">
        <f t="shared" ref="J553" si="3142">S553+AE553+AN553+AW553+BF553+BO553</f>
        <v>32203.999996679999</v>
      </c>
      <c r="K553" s="158">
        <f t="shared" ref="K553" si="3143">T553+AF553+AO553+AX553+BG553+BP553+BY553+CH553+CQ553</f>
        <v>129.33333331999998</v>
      </c>
      <c r="L553" s="822">
        <f t="shared" ref="L553" si="3144">IFERROR(M553/K553,)</f>
        <v>244.79391891891891</v>
      </c>
      <c r="M553" s="160">
        <f t="shared" ref="M553" si="3145">V553+AH553+AQ553+AZ553+BI553+BR553+CA553+CJ553+CS553</f>
        <v>31660.013510249588</v>
      </c>
      <c r="N553" s="159">
        <v>0</v>
      </c>
      <c r="O553" s="159">
        <v>0</v>
      </c>
      <c r="P553" s="160">
        <f t="shared" ref="P553:P560" si="3146">N553*O553</f>
        <v>0</v>
      </c>
      <c r="Q553" s="291">
        <v>20.708333329999999</v>
      </c>
      <c r="R553" s="335">
        <v>249</v>
      </c>
      <c r="S553" s="160">
        <f t="shared" ref="S553:S560" si="3147">Q553*R553</f>
        <v>5156.3749991699997</v>
      </c>
      <c r="T553" s="159">
        <f>Q553</f>
        <v>20.708333329999999</v>
      </c>
      <c r="U553" s="610">
        <f>(R553*14550)/14800</f>
        <v>244.79391891891891</v>
      </c>
      <c r="V553" s="160">
        <f t="shared" ref="V553:V560" si="3148">T553*U553</f>
        <v>5069.2740701299654</v>
      </c>
      <c r="W553" s="593">
        <f t="shared" si="3135"/>
        <v>0</v>
      </c>
      <c r="X553" s="593">
        <f t="shared" si="3136"/>
        <v>-4.2060810810810949</v>
      </c>
      <c r="Y553" s="593">
        <f t="shared" si="3137"/>
        <v>-87.100929040034316</v>
      </c>
      <c r="Z553" s="159">
        <v>0</v>
      </c>
      <c r="AA553" s="159">
        <v>0</v>
      </c>
      <c r="AB553" s="160">
        <f t="shared" ref="AB553:AB560" si="3149">Z553*AA553</f>
        <v>0</v>
      </c>
      <c r="AC553" s="159">
        <f>Q553</f>
        <v>20.708333329999999</v>
      </c>
      <c r="AD553" s="159">
        <f>R553</f>
        <v>249</v>
      </c>
      <c r="AE553" s="160">
        <f t="shared" ref="AE553:AE560" si="3150">AC553*AD553</f>
        <v>5156.3749991699997</v>
      </c>
      <c r="AF553" s="159">
        <f t="shared" ref="AF553" si="3151">AC553</f>
        <v>20.708333329999999</v>
      </c>
      <c r="AG553" s="159">
        <f t="shared" ref="AG553:AG560" si="3152">U553</f>
        <v>244.79391891891891</v>
      </c>
      <c r="AH553" s="160">
        <f t="shared" ref="AH553:AH560" si="3153">AF553*AG553</f>
        <v>5069.2740701299654</v>
      </c>
      <c r="AI553" s="159">
        <v>0</v>
      </c>
      <c r="AJ553" s="159">
        <v>0</v>
      </c>
      <c r="AK553" s="160">
        <f t="shared" ref="AK553:AK560" si="3154">AI553*AJ553</f>
        <v>0</v>
      </c>
      <c r="AL553" s="159">
        <f>Q553</f>
        <v>20.708333329999999</v>
      </c>
      <c r="AM553" s="159">
        <f>R553</f>
        <v>249</v>
      </c>
      <c r="AN553" s="160">
        <f t="shared" ref="AN553:AN560" si="3155">AL553*AM553</f>
        <v>5156.3749991699997</v>
      </c>
      <c r="AO553" s="159">
        <f t="shared" ref="AO553" si="3156">AL553</f>
        <v>20.708333329999999</v>
      </c>
      <c r="AP553" s="159">
        <f t="shared" ref="AP553:AP560" si="3157">AG553</f>
        <v>244.79391891891891</v>
      </c>
      <c r="AQ553" s="160">
        <f t="shared" ref="AQ553:AQ560" si="3158">AO553*AP553</f>
        <v>5069.2740701299654</v>
      </c>
      <c r="AR553" s="159">
        <v>0</v>
      </c>
      <c r="AS553" s="159">
        <v>0</v>
      </c>
      <c r="AT553" s="160">
        <f t="shared" ref="AT553:AT560" si="3159">AR553*AS553</f>
        <v>0</v>
      </c>
      <c r="AU553" s="159">
        <f>AL553</f>
        <v>20.708333329999999</v>
      </c>
      <c r="AV553" s="159">
        <f>AM553</f>
        <v>249</v>
      </c>
      <c r="AW553" s="160">
        <f t="shared" ref="AW553:AW560" si="3160">AU553*AV553</f>
        <v>5156.3749991699997</v>
      </c>
      <c r="AX553" s="159">
        <f t="shared" ref="AX553" si="3161">AO553</f>
        <v>20.708333329999999</v>
      </c>
      <c r="AY553" s="159">
        <f t="shared" ref="AY553" si="3162">AP553</f>
        <v>244.79391891891891</v>
      </c>
      <c r="AZ553" s="160">
        <f t="shared" ref="AZ553:AZ560" si="3163">AX553*AY553</f>
        <v>5069.2740701299654</v>
      </c>
      <c r="BA553" s="159">
        <v>0</v>
      </c>
      <c r="BB553" s="159">
        <v>0</v>
      </c>
      <c r="BC553" s="160">
        <f t="shared" ref="BC553:BC560" si="3164">BA553*BB553</f>
        <v>0</v>
      </c>
      <c r="BD553" s="159">
        <v>23.249999999999996</v>
      </c>
      <c r="BE553" s="159">
        <f>AV553</f>
        <v>249</v>
      </c>
      <c r="BF553" s="160">
        <f t="shared" ref="BF553:BF560" si="3165">BD553*BE553</f>
        <v>5789.2499999999991</v>
      </c>
      <c r="BG553" s="159">
        <f>BD553</f>
        <v>23.249999999999996</v>
      </c>
      <c r="BH553" s="159">
        <f>AY553</f>
        <v>244.79391891891891</v>
      </c>
      <c r="BI553" s="160">
        <f t="shared" ref="BI553:BI560" si="3166">BG553*BH553</f>
        <v>5691.4586148648641</v>
      </c>
      <c r="BJ553" s="159">
        <v>0</v>
      </c>
      <c r="BK553" s="159">
        <v>0</v>
      </c>
      <c r="BL553" s="160">
        <f t="shared" ref="BL553:BL560" si="3167">BJ553*BK553</f>
        <v>0</v>
      </c>
      <c r="BM553" s="159">
        <v>23.249999999999996</v>
      </c>
      <c r="BN553" s="610">
        <f>BE553</f>
        <v>249</v>
      </c>
      <c r="BO553" s="160">
        <f t="shared" ref="BO553:BO560" si="3168">BM553*BN553</f>
        <v>5789.2499999999991</v>
      </c>
      <c r="BP553" s="159">
        <f>BG553</f>
        <v>23.249999999999996</v>
      </c>
      <c r="BQ553" s="610">
        <f>BH553</f>
        <v>244.79391891891891</v>
      </c>
      <c r="BR553" s="160">
        <f t="shared" ref="BR553:BR560" si="3169">BP553*BQ553</f>
        <v>5691.4586148648641</v>
      </c>
      <c r="BS553" s="159">
        <v>0</v>
      </c>
      <c r="BT553" s="159">
        <v>0</v>
      </c>
      <c r="BU553" s="160">
        <f t="shared" ref="BU553:BU560" si="3170">BS553*BT553</f>
        <v>0</v>
      </c>
      <c r="BV553" s="159">
        <v>0</v>
      </c>
      <c r="BW553" s="159">
        <v>0</v>
      </c>
      <c r="BX553" s="160">
        <f t="shared" ref="BX553:BX560" si="3171">BV553*BW553</f>
        <v>0</v>
      </c>
      <c r="BY553" s="159">
        <v>0</v>
      </c>
      <c r="BZ553" s="159">
        <f>U553</f>
        <v>244.79391891891891</v>
      </c>
      <c r="CA553" s="160">
        <f t="shared" ref="CA553:CA560" si="3172">BY553*BZ553</f>
        <v>0</v>
      </c>
      <c r="CB553" s="159">
        <v>0</v>
      </c>
      <c r="CC553" s="159">
        <v>0</v>
      </c>
      <c r="CD553" s="160">
        <f t="shared" ref="CD553:CD560" si="3173">CB553*CC553</f>
        <v>0</v>
      </c>
      <c r="CE553" s="159">
        <f>BV553</f>
        <v>0</v>
      </c>
      <c r="CF553" s="159">
        <f>BW553</f>
        <v>0</v>
      </c>
      <c r="CG553" s="160">
        <f t="shared" ref="CG553:CG560" si="3174">CE553*CF553</f>
        <v>0</v>
      </c>
      <c r="CH553" s="159">
        <v>0</v>
      </c>
      <c r="CI553" s="159">
        <f>U553</f>
        <v>244.79391891891891</v>
      </c>
      <c r="CJ553" s="160">
        <f t="shared" ref="CJ553:CJ560" si="3175">CH553*CI553</f>
        <v>0</v>
      </c>
      <c r="CK553" s="159">
        <v>0</v>
      </c>
      <c r="CL553" s="159">
        <v>0</v>
      </c>
      <c r="CM553" s="160">
        <f t="shared" ref="CM553:CM560" si="3176">CK553*CL553</f>
        <v>0</v>
      </c>
      <c r="CN553" s="159">
        <f>BV553</f>
        <v>0</v>
      </c>
      <c r="CO553" s="159">
        <f>BW553</f>
        <v>0</v>
      </c>
      <c r="CP553" s="160">
        <f t="shared" ref="CP553:CP560" si="3177">CN553*CO553</f>
        <v>0</v>
      </c>
      <c r="CQ553" s="159">
        <v>0</v>
      </c>
      <c r="CR553" s="159">
        <f>U553</f>
        <v>244.79391891891891</v>
      </c>
      <c r="CS553" s="160">
        <f t="shared" ref="CS553:CS560" si="3178">CQ553*CR553</f>
        <v>0</v>
      </c>
      <c r="CT553" s="225"/>
      <c r="CU553" s="226">
        <f t="shared" ref="CU553:CU560" si="3179">K553-H553</f>
        <v>0</v>
      </c>
      <c r="CV553" s="227">
        <f t="shared" ref="CV553:CV560" si="3180">L553-I553</f>
        <v>-4.2060810810811233</v>
      </c>
      <c r="CW553" s="225"/>
      <c r="CX553" s="228"/>
      <c r="CY553" s="229"/>
    </row>
    <row r="554" spans="1:103" ht="15.75" hidden="1" customHeight="1">
      <c r="A554" s="185"/>
      <c r="B554" s="156"/>
      <c r="C554" s="258"/>
      <c r="D554" s="158">
        <f t="shared" ref="D554:D560" si="3181">N554+Z554+AI554+AR554+BS554</f>
        <v>0</v>
      </c>
      <c r="E554" s="159">
        <f t="shared" ref="E554:E560" si="3182">IFERROR(F554/D554,)</f>
        <v>0</v>
      </c>
      <c r="F554" s="160">
        <f t="shared" ref="F554:F560" si="3183">P554+AB554+AK554+AT554+BU554</f>
        <v>0</v>
      </c>
      <c r="G554" s="161"/>
      <c r="H554" s="159">
        <f t="shared" ref="H554" si="3184">Q554+AC554+AL554+AU554+BV554</f>
        <v>0</v>
      </c>
      <c r="I554" s="159">
        <f t="shared" ref="I554" si="3185">IFERROR(J554/H554,)</f>
        <v>0</v>
      </c>
      <c r="J554" s="160">
        <f t="shared" ref="J554" si="3186">S554+AE554+AN554+AW554+BX554</f>
        <v>0</v>
      </c>
      <c r="K554" s="159">
        <f t="shared" ref="K554:K560" si="3187">T554+AF554+AO554+AX554+BY554</f>
        <v>0</v>
      </c>
      <c r="L554" s="291">
        <f t="shared" ref="L554:L560" si="3188">IFERROR(M554/K554,)</f>
        <v>0</v>
      </c>
      <c r="M554" s="160">
        <f t="shared" ref="M554:M560" si="3189">V554+AH554+AQ554+AZ554+CA554</f>
        <v>0</v>
      </c>
      <c r="N554" s="159">
        <v>0</v>
      </c>
      <c r="O554" s="159">
        <v>0</v>
      </c>
      <c r="P554" s="160">
        <f t="shared" si="3146"/>
        <v>0</v>
      </c>
      <c r="Q554" s="291">
        <v>0</v>
      </c>
      <c r="R554" s="291">
        <v>0</v>
      </c>
      <c r="S554" s="160">
        <f t="shared" si="3147"/>
        <v>0</v>
      </c>
      <c r="T554" s="159">
        <f t="shared" ref="T554:T560" si="3190">Q554</f>
        <v>0</v>
      </c>
      <c r="U554" s="159">
        <f t="shared" ref="U554:U560" si="3191">R554</f>
        <v>0</v>
      </c>
      <c r="V554" s="160">
        <f t="shared" si="3148"/>
        <v>0</v>
      </c>
      <c r="W554" s="593">
        <f t="shared" si="3135"/>
        <v>0</v>
      </c>
      <c r="X554" s="593">
        <f t="shared" si="3136"/>
        <v>0</v>
      </c>
      <c r="Y554" s="593">
        <f t="shared" si="3137"/>
        <v>0</v>
      </c>
      <c r="Z554" s="159">
        <v>0</v>
      </c>
      <c r="AA554" s="159">
        <v>0</v>
      </c>
      <c r="AB554" s="160">
        <f t="shared" si="3149"/>
        <v>0</v>
      </c>
      <c r="AC554" s="159">
        <v>0</v>
      </c>
      <c r="AD554" s="159">
        <v>0</v>
      </c>
      <c r="AE554" s="160">
        <f t="shared" si="3150"/>
        <v>0</v>
      </c>
      <c r="AF554" s="159">
        <f t="shared" ref="AF554:AF560" si="3192">AC554</f>
        <v>0</v>
      </c>
      <c r="AG554" s="159">
        <f t="shared" si="3152"/>
        <v>0</v>
      </c>
      <c r="AH554" s="160">
        <f t="shared" si="3153"/>
        <v>0</v>
      </c>
      <c r="AI554" s="159">
        <v>0</v>
      </c>
      <c r="AJ554" s="159">
        <v>0</v>
      </c>
      <c r="AK554" s="160">
        <f t="shared" si="3154"/>
        <v>0</v>
      </c>
      <c r="AL554" s="159">
        <v>0</v>
      </c>
      <c r="AM554" s="159">
        <v>0</v>
      </c>
      <c r="AN554" s="160">
        <f t="shared" si="3155"/>
        <v>0</v>
      </c>
      <c r="AO554" s="159">
        <f t="shared" ref="AO554:AO560" si="3193">AL554</f>
        <v>0</v>
      </c>
      <c r="AP554" s="159">
        <f t="shared" si="3157"/>
        <v>0</v>
      </c>
      <c r="AQ554" s="160">
        <f t="shared" si="3158"/>
        <v>0</v>
      </c>
      <c r="AR554" s="159">
        <v>0</v>
      </c>
      <c r="AS554" s="159">
        <v>0</v>
      </c>
      <c r="AT554" s="160">
        <f t="shared" si="3159"/>
        <v>0</v>
      </c>
      <c r="AU554" s="159">
        <v>0</v>
      </c>
      <c r="AV554" s="159">
        <v>0</v>
      </c>
      <c r="AW554" s="160">
        <f t="shared" si="3160"/>
        <v>0</v>
      </c>
      <c r="AX554" s="159">
        <f t="shared" ref="AX554:AX560" si="3194">AU554</f>
        <v>0</v>
      </c>
      <c r="AY554" s="159">
        <f t="shared" ref="AY554:AY560" si="3195">AP554</f>
        <v>0</v>
      </c>
      <c r="AZ554" s="160">
        <f t="shared" si="3163"/>
        <v>0</v>
      </c>
      <c r="BA554" s="159">
        <v>0</v>
      </c>
      <c r="BB554" s="159">
        <v>0</v>
      </c>
      <c r="BC554" s="160">
        <f t="shared" si="3164"/>
        <v>0</v>
      </c>
      <c r="BD554" s="159">
        <v>0</v>
      </c>
      <c r="BE554" s="159">
        <v>0</v>
      </c>
      <c r="BF554" s="160">
        <f t="shared" si="3165"/>
        <v>0</v>
      </c>
      <c r="BG554" s="159">
        <f t="shared" ref="BG554:BG560" si="3196">BD554</f>
        <v>0</v>
      </c>
      <c r="BH554" s="159">
        <f t="shared" ref="BH554:BH560" si="3197">BE554</f>
        <v>0</v>
      </c>
      <c r="BI554" s="160">
        <f t="shared" si="3166"/>
        <v>0</v>
      </c>
      <c r="BJ554" s="159">
        <v>0</v>
      </c>
      <c r="BK554" s="159">
        <v>0</v>
      </c>
      <c r="BL554" s="160">
        <f t="shared" si="3167"/>
        <v>0</v>
      </c>
      <c r="BM554" s="159">
        <v>0</v>
      </c>
      <c r="BN554" s="159">
        <v>0</v>
      </c>
      <c r="BO554" s="160">
        <f t="shared" si="3168"/>
        <v>0</v>
      </c>
      <c r="BP554" s="159">
        <f t="shared" ref="BP554:BP560" si="3198">BM554</f>
        <v>0</v>
      </c>
      <c r="BQ554" s="159">
        <f t="shared" ref="BQ554:BQ560" si="3199">BH554</f>
        <v>0</v>
      </c>
      <c r="BR554" s="160">
        <f t="shared" si="3169"/>
        <v>0</v>
      </c>
      <c r="BS554" s="159">
        <v>0</v>
      </c>
      <c r="BT554" s="159">
        <v>0</v>
      </c>
      <c r="BU554" s="160">
        <f t="shared" si="3170"/>
        <v>0</v>
      </c>
      <c r="BV554" s="159">
        <v>0</v>
      </c>
      <c r="BW554" s="159">
        <v>0</v>
      </c>
      <c r="BX554" s="160">
        <f t="shared" si="3171"/>
        <v>0</v>
      </c>
      <c r="BY554" s="159">
        <f t="shared" ref="BY554:BY560" si="3200">BV554</f>
        <v>0</v>
      </c>
      <c r="BZ554" s="159">
        <f t="shared" ref="BZ554:BZ560" si="3201">BW554</f>
        <v>0</v>
      </c>
      <c r="CA554" s="160">
        <f t="shared" si="3172"/>
        <v>0</v>
      </c>
      <c r="CB554" s="159">
        <v>0</v>
      </c>
      <c r="CC554" s="159">
        <v>0</v>
      </c>
      <c r="CD554" s="160">
        <f t="shared" si="3173"/>
        <v>0</v>
      </c>
      <c r="CE554" s="159">
        <v>0</v>
      </c>
      <c r="CF554" s="159">
        <v>0</v>
      </c>
      <c r="CG554" s="160">
        <f t="shared" si="3174"/>
        <v>0</v>
      </c>
      <c r="CH554" s="159">
        <f t="shared" ref="CH554:CH560" si="3202">CE554</f>
        <v>0</v>
      </c>
      <c r="CI554" s="159">
        <f t="shared" ref="CI554:CI560" si="3203">CF554</f>
        <v>0</v>
      </c>
      <c r="CJ554" s="160">
        <f t="shared" si="3175"/>
        <v>0</v>
      </c>
      <c r="CK554" s="159">
        <v>0</v>
      </c>
      <c r="CL554" s="159">
        <v>0</v>
      </c>
      <c r="CM554" s="160">
        <f t="shared" si="3176"/>
        <v>0</v>
      </c>
      <c r="CN554" s="159">
        <v>0</v>
      </c>
      <c r="CO554" s="159">
        <v>0</v>
      </c>
      <c r="CP554" s="160">
        <f t="shared" si="3177"/>
        <v>0</v>
      </c>
      <c r="CQ554" s="159">
        <f t="shared" ref="CQ554:CQ560" si="3204">CN554</f>
        <v>0</v>
      </c>
      <c r="CR554" s="159">
        <f t="shared" ref="CR554:CR560" si="3205">CO554</f>
        <v>0</v>
      </c>
      <c r="CS554" s="160">
        <f t="shared" si="3178"/>
        <v>0</v>
      </c>
      <c r="CT554" s="225"/>
      <c r="CU554" s="226">
        <f t="shared" si="3179"/>
        <v>0</v>
      </c>
      <c r="CV554" s="227">
        <f t="shared" si="3180"/>
        <v>0</v>
      </c>
      <c r="CW554" s="225"/>
      <c r="CX554" s="228"/>
      <c r="CY554" s="229"/>
    </row>
    <row r="555" spans="1:103" ht="15.75" hidden="1" customHeight="1">
      <c r="A555" s="185"/>
      <c r="B555" s="156"/>
      <c r="C555" s="258"/>
      <c r="D555" s="158">
        <f t="shared" si="3181"/>
        <v>0</v>
      </c>
      <c r="E555" s="159">
        <f t="shared" si="3182"/>
        <v>0</v>
      </c>
      <c r="F555" s="160">
        <f t="shared" si="3183"/>
        <v>0</v>
      </c>
      <c r="G555" s="161"/>
      <c r="H555" s="159">
        <f t="shared" ref="H555:H560" si="3206">Q555+AC555+AL555+AU555+BV555</f>
        <v>0</v>
      </c>
      <c r="I555" s="159">
        <f t="shared" ref="I555:I560" si="3207">IFERROR(J555/H555,)</f>
        <v>0</v>
      </c>
      <c r="J555" s="160">
        <f t="shared" ref="J555:J560" si="3208">S555+AE555+AN555+AW555+BX555</f>
        <v>0</v>
      </c>
      <c r="K555" s="159">
        <f t="shared" si="3187"/>
        <v>0</v>
      </c>
      <c r="L555" s="291">
        <f t="shared" si="3188"/>
        <v>0</v>
      </c>
      <c r="M555" s="160">
        <f t="shared" si="3189"/>
        <v>0</v>
      </c>
      <c r="N555" s="159">
        <v>0</v>
      </c>
      <c r="O555" s="159">
        <v>0</v>
      </c>
      <c r="P555" s="160">
        <f t="shared" si="3146"/>
        <v>0</v>
      </c>
      <c r="Q555" s="291">
        <v>0</v>
      </c>
      <c r="R555" s="291">
        <v>0</v>
      </c>
      <c r="S555" s="160">
        <f t="shared" si="3147"/>
        <v>0</v>
      </c>
      <c r="T555" s="159">
        <f t="shared" si="3190"/>
        <v>0</v>
      </c>
      <c r="U555" s="159">
        <f t="shared" si="3191"/>
        <v>0</v>
      </c>
      <c r="V555" s="160">
        <f t="shared" si="3148"/>
        <v>0</v>
      </c>
      <c r="W555" s="593">
        <f t="shared" si="3135"/>
        <v>0</v>
      </c>
      <c r="X555" s="593">
        <f t="shared" si="3136"/>
        <v>0</v>
      </c>
      <c r="Y555" s="593">
        <f t="shared" si="3137"/>
        <v>0</v>
      </c>
      <c r="Z555" s="159">
        <v>0</v>
      </c>
      <c r="AA555" s="159">
        <v>0</v>
      </c>
      <c r="AB555" s="160">
        <f t="shared" si="3149"/>
        <v>0</v>
      </c>
      <c r="AC555" s="159">
        <v>0</v>
      </c>
      <c r="AD555" s="159">
        <v>0</v>
      </c>
      <c r="AE555" s="160">
        <f t="shared" si="3150"/>
        <v>0</v>
      </c>
      <c r="AF555" s="159">
        <f t="shared" si="3192"/>
        <v>0</v>
      </c>
      <c r="AG555" s="159">
        <f t="shared" si="3152"/>
        <v>0</v>
      </c>
      <c r="AH555" s="160">
        <f t="shared" si="3153"/>
        <v>0</v>
      </c>
      <c r="AI555" s="159">
        <v>0</v>
      </c>
      <c r="AJ555" s="159">
        <v>0</v>
      </c>
      <c r="AK555" s="160">
        <f t="shared" si="3154"/>
        <v>0</v>
      </c>
      <c r="AL555" s="159">
        <v>0</v>
      </c>
      <c r="AM555" s="159">
        <v>0</v>
      </c>
      <c r="AN555" s="160">
        <f t="shared" si="3155"/>
        <v>0</v>
      </c>
      <c r="AO555" s="159">
        <f t="shared" si="3193"/>
        <v>0</v>
      </c>
      <c r="AP555" s="159">
        <f t="shared" si="3157"/>
        <v>0</v>
      </c>
      <c r="AQ555" s="160">
        <f t="shared" si="3158"/>
        <v>0</v>
      </c>
      <c r="AR555" s="159">
        <v>0</v>
      </c>
      <c r="AS555" s="159">
        <v>0</v>
      </c>
      <c r="AT555" s="160">
        <f t="shared" si="3159"/>
        <v>0</v>
      </c>
      <c r="AU555" s="159">
        <v>0</v>
      </c>
      <c r="AV555" s="159">
        <v>0</v>
      </c>
      <c r="AW555" s="160">
        <f t="shared" si="3160"/>
        <v>0</v>
      </c>
      <c r="AX555" s="159">
        <f t="shared" si="3194"/>
        <v>0</v>
      </c>
      <c r="AY555" s="159">
        <f t="shared" si="3195"/>
        <v>0</v>
      </c>
      <c r="AZ555" s="160">
        <f t="shared" si="3163"/>
        <v>0</v>
      </c>
      <c r="BA555" s="159">
        <v>0</v>
      </c>
      <c r="BB555" s="159">
        <v>0</v>
      </c>
      <c r="BC555" s="160">
        <f t="shared" si="3164"/>
        <v>0</v>
      </c>
      <c r="BD555" s="159">
        <v>0</v>
      </c>
      <c r="BE555" s="159">
        <v>0</v>
      </c>
      <c r="BF555" s="160">
        <f t="shared" si="3165"/>
        <v>0</v>
      </c>
      <c r="BG555" s="159">
        <f t="shared" si="3196"/>
        <v>0</v>
      </c>
      <c r="BH555" s="159">
        <f t="shared" si="3197"/>
        <v>0</v>
      </c>
      <c r="BI555" s="160">
        <f t="shared" si="3166"/>
        <v>0</v>
      </c>
      <c r="BJ555" s="159">
        <v>0</v>
      </c>
      <c r="BK555" s="159">
        <v>0</v>
      </c>
      <c r="BL555" s="160">
        <f t="shared" si="3167"/>
        <v>0</v>
      </c>
      <c r="BM555" s="159">
        <v>0</v>
      </c>
      <c r="BN555" s="159">
        <v>0</v>
      </c>
      <c r="BO555" s="160">
        <f t="shared" si="3168"/>
        <v>0</v>
      </c>
      <c r="BP555" s="159">
        <f t="shared" si="3198"/>
        <v>0</v>
      </c>
      <c r="BQ555" s="159">
        <f t="shared" si="3199"/>
        <v>0</v>
      </c>
      <c r="BR555" s="160">
        <f t="shared" si="3169"/>
        <v>0</v>
      </c>
      <c r="BS555" s="159">
        <v>0</v>
      </c>
      <c r="BT555" s="159">
        <v>0</v>
      </c>
      <c r="BU555" s="160">
        <f t="shared" si="3170"/>
        <v>0</v>
      </c>
      <c r="BV555" s="159">
        <v>0</v>
      </c>
      <c r="BW555" s="159">
        <v>0</v>
      </c>
      <c r="BX555" s="160">
        <f t="shared" si="3171"/>
        <v>0</v>
      </c>
      <c r="BY555" s="159">
        <f t="shared" si="3200"/>
        <v>0</v>
      </c>
      <c r="BZ555" s="159">
        <f t="shared" si="3201"/>
        <v>0</v>
      </c>
      <c r="CA555" s="160">
        <f t="shared" si="3172"/>
        <v>0</v>
      </c>
      <c r="CB555" s="159">
        <v>0</v>
      </c>
      <c r="CC555" s="159">
        <v>0</v>
      </c>
      <c r="CD555" s="160">
        <f t="shared" si="3173"/>
        <v>0</v>
      </c>
      <c r="CE555" s="159">
        <v>0</v>
      </c>
      <c r="CF555" s="159">
        <v>0</v>
      </c>
      <c r="CG555" s="160">
        <f t="shared" si="3174"/>
        <v>0</v>
      </c>
      <c r="CH555" s="159">
        <f t="shared" si="3202"/>
        <v>0</v>
      </c>
      <c r="CI555" s="159">
        <f t="shared" si="3203"/>
        <v>0</v>
      </c>
      <c r="CJ555" s="160">
        <f t="shared" si="3175"/>
        <v>0</v>
      </c>
      <c r="CK555" s="159">
        <v>0</v>
      </c>
      <c r="CL555" s="159">
        <v>0</v>
      </c>
      <c r="CM555" s="160">
        <f t="shared" si="3176"/>
        <v>0</v>
      </c>
      <c r="CN555" s="159">
        <v>0</v>
      </c>
      <c r="CO555" s="159">
        <v>0</v>
      </c>
      <c r="CP555" s="160">
        <f t="shared" si="3177"/>
        <v>0</v>
      </c>
      <c r="CQ555" s="159">
        <f t="shared" si="3204"/>
        <v>0</v>
      </c>
      <c r="CR555" s="159">
        <f t="shared" si="3205"/>
        <v>0</v>
      </c>
      <c r="CS555" s="160">
        <f t="shared" si="3178"/>
        <v>0</v>
      </c>
      <c r="CT555" s="225"/>
      <c r="CU555" s="226">
        <f t="shared" si="3179"/>
        <v>0</v>
      </c>
      <c r="CV555" s="227">
        <f t="shared" si="3180"/>
        <v>0</v>
      </c>
      <c r="CW555" s="225"/>
      <c r="CX555" s="228"/>
      <c r="CY555" s="229"/>
    </row>
    <row r="556" spans="1:103" ht="15.75" hidden="1" customHeight="1">
      <c r="A556" s="185"/>
      <c r="B556" s="156"/>
      <c r="C556" s="258"/>
      <c r="D556" s="158">
        <f t="shared" si="3181"/>
        <v>0</v>
      </c>
      <c r="E556" s="159">
        <f t="shared" si="3182"/>
        <v>0</v>
      </c>
      <c r="F556" s="160">
        <f t="shared" si="3183"/>
        <v>0</v>
      </c>
      <c r="G556" s="161"/>
      <c r="H556" s="159">
        <f t="shared" si="3206"/>
        <v>0</v>
      </c>
      <c r="I556" s="159">
        <f t="shared" si="3207"/>
        <v>0</v>
      </c>
      <c r="J556" s="160">
        <f t="shared" si="3208"/>
        <v>0</v>
      </c>
      <c r="K556" s="159">
        <f t="shared" si="3187"/>
        <v>0</v>
      </c>
      <c r="L556" s="291">
        <f t="shared" si="3188"/>
        <v>0</v>
      </c>
      <c r="M556" s="160">
        <f t="shared" si="3189"/>
        <v>0</v>
      </c>
      <c r="N556" s="159">
        <v>0</v>
      </c>
      <c r="O556" s="159">
        <v>0</v>
      </c>
      <c r="P556" s="160">
        <f t="shared" si="3146"/>
        <v>0</v>
      </c>
      <c r="Q556" s="291">
        <v>0</v>
      </c>
      <c r="R556" s="291">
        <v>0</v>
      </c>
      <c r="S556" s="160">
        <f t="shared" si="3147"/>
        <v>0</v>
      </c>
      <c r="T556" s="159">
        <f t="shared" si="3190"/>
        <v>0</v>
      </c>
      <c r="U556" s="159">
        <f t="shared" si="3191"/>
        <v>0</v>
      </c>
      <c r="V556" s="160">
        <f t="shared" si="3148"/>
        <v>0</v>
      </c>
      <c r="W556" s="593">
        <f t="shared" si="3135"/>
        <v>0</v>
      </c>
      <c r="X556" s="593">
        <f t="shared" si="3136"/>
        <v>0</v>
      </c>
      <c r="Y556" s="593">
        <f t="shared" si="3137"/>
        <v>0</v>
      </c>
      <c r="Z556" s="159">
        <v>0</v>
      </c>
      <c r="AA556" s="159">
        <v>0</v>
      </c>
      <c r="AB556" s="160">
        <f t="shared" si="3149"/>
        <v>0</v>
      </c>
      <c r="AC556" s="159">
        <v>0</v>
      </c>
      <c r="AD556" s="159">
        <v>0</v>
      </c>
      <c r="AE556" s="160">
        <f t="shared" si="3150"/>
        <v>0</v>
      </c>
      <c r="AF556" s="159">
        <f t="shared" si="3192"/>
        <v>0</v>
      </c>
      <c r="AG556" s="159">
        <f t="shared" si="3152"/>
        <v>0</v>
      </c>
      <c r="AH556" s="160">
        <f t="shared" si="3153"/>
        <v>0</v>
      </c>
      <c r="AI556" s="159">
        <v>0</v>
      </c>
      <c r="AJ556" s="159">
        <v>0</v>
      </c>
      <c r="AK556" s="160">
        <f t="shared" si="3154"/>
        <v>0</v>
      </c>
      <c r="AL556" s="159">
        <v>0</v>
      </c>
      <c r="AM556" s="159">
        <v>0</v>
      </c>
      <c r="AN556" s="160">
        <f t="shared" si="3155"/>
        <v>0</v>
      </c>
      <c r="AO556" s="159">
        <f t="shared" si="3193"/>
        <v>0</v>
      </c>
      <c r="AP556" s="159">
        <f t="shared" si="3157"/>
        <v>0</v>
      </c>
      <c r="AQ556" s="160">
        <f t="shared" si="3158"/>
        <v>0</v>
      </c>
      <c r="AR556" s="159">
        <v>0</v>
      </c>
      <c r="AS556" s="159">
        <v>0</v>
      </c>
      <c r="AT556" s="160">
        <f t="shared" si="3159"/>
        <v>0</v>
      </c>
      <c r="AU556" s="159">
        <v>0</v>
      </c>
      <c r="AV556" s="159">
        <v>0</v>
      </c>
      <c r="AW556" s="160">
        <f t="shared" si="3160"/>
        <v>0</v>
      </c>
      <c r="AX556" s="159">
        <f t="shared" si="3194"/>
        <v>0</v>
      </c>
      <c r="AY556" s="159">
        <f t="shared" si="3195"/>
        <v>0</v>
      </c>
      <c r="AZ556" s="160">
        <f t="shared" si="3163"/>
        <v>0</v>
      </c>
      <c r="BA556" s="159">
        <v>0</v>
      </c>
      <c r="BB556" s="159">
        <v>0</v>
      </c>
      <c r="BC556" s="160">
        <f t="shared" si="3164"/>
        <v>0</v>
      </c>
      <c r="BD556" s="159">
        <v>0</v>
      </c>
      <c r="BE556" s="159">
        <v>0</v>
      </c>
      <c r="BF556" s="160">
        <f t="shared" si="3165"/>
        <v>0</v>
      </c>
      <c r="BG556" s="159">
        <f t="shared" si="3196"/>
        <v>0</v>
      </c>
      <c r="BH556" s="159">
        <f t="shared" si="3197"/>
        <v>0</v>
      </c>
      <c r="BI556" s="160">
        <f t="shared" si="3166"/>
        <v>0</v>
      </c>
      <c r="BJ556" s="159">
        <v>0</v>
      </c>
      <c r="BK556" s="159">
        <v>0</v>
      </c>
      <c r="BL556" s="160">
        <f t="shared" si="3167"/>
        <v>0</v>
      </c>
      <c r="BM556" s="159">
        <v>0</v>
      </c>
      <c r="BN556" s="159">
        <v>0</v>
      </c>
      <c r="BO556" s="160">
        <f t="shared" si="3168"/>
        <v>0</v>
      </c>
      <c r="BP556" s="159">
        <f t="shared" si="3198"/>
        <v>0</v>
      </c>
      <c r="BQ556" s="159">
        <f t="shared" si="3199"/>
        <v>0</v>
      </c>
      <c r="BR556" s="160">
        <f t="shared" si="3169"/>
        <v>0</v>
      </c>
      <c r="BS556" s="159">
        <v>0</v>
      </c>
      <c r="BT556" s="159">
        <v>0</v>
      </c>
      <c r="BU556" s="160">
        <f t="shared" si="3170"/>
        <v>0</v>
      </c>
      <c r="BV556" s="159">
        <v>0</v>
      </c>
      <c r="BW556" s="159">
        <v>0</v>
      </c>
      <c r="BX556" s="160">
        <f t="shared" si="3171"/>
        <v>0</v>
      </c>
      <c r="BY556" s="159">
        <f t="shared" si="3200"/>
        <v>0</v>
      </c>
      <c r="BZ556" s="159">
        <f t="shared" si="3201"/>
        <v>0</v>
      </c>
      <c r="CA556" s="160">
        <f t="shared" si="3172"/>
        <v>0</v>
      </c>
      <c r="CB556" s="159">
        <v>0</v>
      </c>
      <c r="CC556" s="159">
        <v>0</v>
      </c>
      <c r="CD556" s="160">
        <f t="shared" si="3173"/>
        <v>0</v>
      </c>
      <c r="CE556" s="159">
        <v>0</v>
      </c>
      <c r="CF556" s="159">
        <v>0</v>
      </c>
      <c r="CG556" s="160">
        <f t="shared" si="3174"/>
        <v>0</v>
      </c>
      <c r="CH556" s="159">
        <f t="shared" si="3202"/>
        <v>0</v>
      </c>
      <c r="CI556" s="159">
        <f t="shared" si="3203"/>
        <v>0</v>
      </c>
      <c r="CJ556" s="160">
        <f t="shared" si="3175"/>
        <v>0</v>
      </c>
      <c r="CK556" s="159">
        <v>0</v>
      </c>
      <c r="CL556" s="159">
        <v>0</v>
      </c>
      <c r="CM556" s="160">
        <f t="shared" si="3176"/>
        <v>0</v>
      </c>
      <c r="CN556" s="159">
        <v>0</v>
      </c>
      <c r="CO556" s="159">
        <v>0</v>
      </c>
      <c r="CP556" s="160">
        <f t="shared" si="3177"/>
        <v>0</v>
      </c>
      <c r="CQ556" s="159">
        <f t="shared" si="3204"/>
        <v>0</v>
      </c>
      <c r="CR556" s="159">
        <f t="shared" si="3205"/>
        <v>0</v>
      </c>
      <c r="CS556" s="160">
        <f t="shared" si="3178"/>
        <v>0</v>
      </c>
      <c r="CT556" s="225"/>
      <c r="CU556" s="226">
        <f t="shared" si="3179"/>
        <v>0</v>
      </c>
      <c r="CV556" s="227">
        <f t="shared" si="3180"/>
        <v>0</v>
      </c>
      <c r="CW556" s="225"/>
      <c r="CX556" s="228"/>
      <c r="CY556" s="229"/>
    </row>
    <row r="557" spans="1:103" ht="15.75" hidden="1" customHeight="1">
      <c r="A557" s="185" t="s">
        <v>332</v>
      </c>
      <c r="B557" s="156"/>
      <c r="C557" s="291"/>
      <c r="D557" s="158">
        <f t="shared" si="3181"/>
        <v>0</v>
      </c>
      <c r="E557" s="159">
        <f t="shared" si="3182"/>
        <v>0</v>
      </c>
      <c r="F557" s="160">
        <f t="shared" si="3183"/>
        <v>0</v>
      </c>
      <c r="G557" s="161"/>
      <c r="H557" s="159">
        <f t="shared" si="3206"/>
        <v>0</v>
      </c>
      <c r="I557" s="159">
        <f t="shared" si="3207"/>
        <v>0</v>
      </c>
      <c r="J557" s="160">
        <f t="shared" si="3208"/>
        <v>0</v>
      </c>
      <c r="K557" s="159">
        <f t="shared" si="3187"/>
        <v>0</v>
      </c>
      <c r="L557" s="291">
        <f t="shared" si="3188"/>
        <v>0</v>
      </c>
      <c r="M557" s="160">
        <f t="shared" si="3189"/>
        <v>0</v>
      </c>
      <c r="N557" s="159">
        <v>0</v>
      </c>
      <c r="O557" s="159">
        <v>0</v>
      </c>
      <c r="P557" s="160">
        <f t="shared" si="3146"/>
        <v>0</v>
      </c>
      <c r="Q557" s="291">
        <v>0</v>
      </c>
      <c r="R557" s="291">
        <v>0</v>
      </c>
      <c r="S557" s="160">
        <f t="shared" si="3147"/>
        <v>0</v>
      </c>
      <c r="T557" s="159">
        <f t="shared" si="3190"/>
        <v>0</v>
      </c>
      <c r="U557" s="159">
        <f t="shared" si="3191"/>
        <v>0</v>
      </c>
      <c r="V557" s="160">
        <f t="shared" si="3148"/>
        <v>0</v>
      </c>
      <c r="W557" s="593">
        <f t="shared" si="3135"/>
        <v>0</v>
      </c>
      <c r="X557" s="593">
        <f t="shared" si="3136"/>
        <v>0</v>
      </c>
      <c r="Y557" s="593">
        <f t="shared" si="3137"/>
        <v>0</v>
      </c>
      <c r="Z557" s="159">
        <v>0</v>
      </c>
      <c r="AA557" s="159">
        <v>0</v>
      </c>
      <c r="AB557" s="160">
        <f t="shared" si="3149"/>
        <v>0</v>
      </c>
      <c r="AC557" s="159">
        <v>0</v>
      </c>
      <c r="AD557" s="159">
        <v>0</v>
      </c>
      <c r="AE557" s="160">
        <f t="shared" si="3150"/>
        <v>0</v>
      </c>
      <c r="AF557" s="159">
        <f t="shared" si="3192"/>
        <v>0</v>
      </c>
      <c r="AG557" s="159">
        <f t="shared" si="3152"/>
        <v>0</v>
      </c>
      <c r="AH557" s="160">
        <f t="shared" si="3153"/>
        <v>0</v>
      </c>
      <c r="AI557" s="159">
        <v>0</v>
      </c>
      <c r="AJ557" s="159">
        <v>0</v>
      </c>
      <c r="AK557" s="160">
        <f t="shared" si="3154"/>
        <v>0</v>
      </c>
      <c r="AL557" s="159">
        <v>0</v>
      </c>
      <c r="AM557" s="159">
        <v>0</v>
      </c>
      <c r="AN557" s="160">
        <f t="shared" si="3155"/>
        <v>0</v>
      </c>
      <c r="AO557" s="159">
        <f t="shared" si="3193"/>
        <v>0</v>
      </c>
      <c r="AP557" s="159">
        <f t="shared" si="3157"/>
        <v>0</v>
      </c>
      <c r="AQ557" s="160">
        <f t="shared" si="3158"/>
        <v>0</v>
      </c>
      <c r="AR557" s="159">
        <v>0</v>
      </c>
      <c r="AS557" s="159">
        <v>0</v>
      </c>
      <c r="AT557" s="160">
        <f t="shared" si="3159"/>
        <v>0</v>
      </c>
      <c r="AU557" s="159">
        <v>0</v>
      </c>
      <c r="AV557" s="159">
        <v>0</v>
      </c>
      <c r="AW557" s="160">
        <f t="shared" si="3160"/>
        <v>0</v>
      </c>
      <c r="AX557" s="159">
        <f t="shared" si="3194"/>
        <v>0</v>
      </c>
      <c r="AY557" s="159">
        <f t="shared" si="3195"/>
        <v>0</v>
      </c>
      <c r="AZ557" s="160">
        <f t="shared" si="3163"/>
        <v>0</v>
      </c>
      <c r="BA557" s="159">
        <v>0</v>
      </c>
      <c r="BB557" s="159">
        <v>0</v>
      </c>
      <c r="BC557" s="160">
        <f t="shared" si="3164"/>
        <v>0</v>
      </c>
      <c r="BD557" s="159">
        <v>0</v>
      </c>
      <c r="BE557" s="159">
        <v>0</v>
      </c>
      <c r="BF557" s="160">
        <f t="shared" si="3165"/>
        <v>0</v>
      </c>
      <c r="BG557" s="159">
        <f t="shared" si="3196"/>
        <v>0</v>
      </c>
      <c r="BH557" s="159">
        <f t="shared" si="3197"/>
        <v>0</v>
      </c>
      <c r="BI557" s="160">
        <f t="shared" si="3166"/>
        <v>0</v>
      </c>
      <c r="BJ557" s="159">
        <v>0</v>
      </c>
      <c r="BK557" s="159">
        <v>0</v>
      </c>
      <c r="BL557" s="160">
        <f t="shared" si="3167"/>
        <v>0</v>
      </c>
      <c r="BM557" s="159">
        <v>0</v>
      </c>
      <c r="BN557" s="159">
        <v>0</v>
      </c>
      <c r="BO557" s="160">
        <f t="shared" si="3168"/>
        <v>0</v>
      </c>
      <c r="BP557" s="159">
        <f t="shared" si="3198"/>
        <v>0</v>
      </c>
      <c r="BQ557" s="159">
        <f t="shared" si="3199"/>
        <v>0</v>
      </c>
      <c r="BR557" s="160">
        <f t="shared" si="3169"/>
        <v>0</v>
      </c>
      <c r="BS557" s="159">
        <v>0</v>
      </c>
      <c r="BT557" s="159">
        <v>0</v>
      </c>
      <c r="BU557" s="160">
        <f t="shared" si="3170"/>
        <v>0</v>
      </c>
      <c r="BV557" s="159">
        <v>0</v>
      </c>
      <c r="BW557" s="159">
        <v>0</v>
      </c>
      <c r="BX557" s="160">
        <f t="shared" si="3171"/>
        <v>0</v>
      </c>
      <c r="BY557" s="159">
        <f t="shared" si="3200"/>
        <v>0</v>
      </c>
      <c r="BZ557" s="159">
        <f t="shared" si="3201"/>
        <v>0</v>
      </c>
      <c r="CA557" s="160">
        <f t="shared" si="3172"/>
        <v>0</v>
      </c>
      <c r="CB557" s="159">
        <v>0</v>
      </c>
      <c r="CC557" s="159">
        <v>0</v>
      </c>
      <c r="CD557" s="160">
        <f t="shared" si="3173"/>
        <v>0</v>
      </c>
      <c r="CE557" s="159">
        <v>0</v>
      </c>
      <c r="CF557" s="159">
        <v>0</v>
      </c>
      <c r="CG557" s="160">
        <f t="shared" si="3174"/>
        <v>0</v>
      </c>
      <c r="CH557" s="159">
        <f t="shared" si="3202"/>
        <v>0</v>
      </c>
      <c r="CI557" s="159">
        <f t="shared" si="3203"/>
        <v>0</v>
      </c>
      <c r="CJ557" s="160">
        <f t="shared" si="3175"/>
        <v>0</v>
      </c>
      <c r="CK557" s="159">
        <v>0</v>
      </c>
      <c r="CL557" s="159">
        <v>0</v>
      </c>
      <c r="CM557" s="160">
        <f t="shared" si="3176"/>
        <v>0</v>
      </c>
      <c r="CN557" s="159">
        <v>0</v>
      </c>
      <c r="CO557" s="159">
        <v>0</v>
      </c>
      <c r="CP557" s="160">
        <f t="shared" si="3177"/>
        <v>0</v>
      </c>
      <c r="CQ557" s="159">
        <f t="shared" si="3204"/>
        <v>0</v>
      </c>
      <c r="CR557" s="159">
        <f t="shared" si="3205"/>
        <v>0</v>
      </c>
      <c r="CS557" s="160">
        <f t="shared" si="3178"/>
        <v>0</v>
      </c>
      <c r="CT557" s="225"/>
      <c r="CU557" s="226">
        <f t="shared" si="3179"/>
        <v>0</v>
      </c>
      <c r="CV557" s="227">
        <f t="shared" si="3180"/>
        <v>0</v>
      </c>
      <c r="CW557" s="225"/>
      <c r="CX557" s="228"/>
      <c r="CY557" s="229"/>
    </row>
    <row r="558" spans="1:103" ht="15.75" hidden="1" customHeight="1">
      <c r="A558" s="185"/>
      <c r="B558" s="156"/>
      <c r="C558" s="291"/>
      <c r="D558" s="158">
        <f t="shared" si="3181"/>
        <v>0</v>
      </c>
      <c r="E558" s="159">
        <f t="shared" si="3182"/>
        <v>0</v>
      </c>
      <c r="F558" s="160">
        <f t="shared" si="3183"/>
        <v>0</v>
      </c>
      <c r="G558" s="161"/>
      <c r="H558" s="159">
        <f t="shared" si="3206"/>
        <v>0</v>
      </c>
      <c r="I558" s="159">
        <f t="shared" si="3207"/>
        <v>0</v>
      </c>
      <c r="J558" s="160">
        <f t="shared" si="3208"/>
        <v>0</v>
      </c>
      <c r="K558" s="159">
        <f t="shared" si="3187"/>
        <v>0</v>
      </c>
      <c r="L558" s="291">
        <f t="shared" si="3188"/>
        <v>0</v>
      </c>
      <c r="M558" s="160">
        <f t="shared" si="3189"/>
        <v>0</v>
      </c>
      <c r="N558" s="159">
        <v>0</v>
      </c>
      <c r="O558" s="159">
        <v>0</v>
      </c>
      <c r="P558" s="160">
        <f t="shared" si="3146"/>
        <v>0</v>
      </c>
      <c r="Q558" s="291">
        <v>0</v>
      </c>
      <c r="R558" s="291">
        <v>0</v>
      </c>
      <c r="S558" s="160">
        <f t="shared" si="3147"/>
        <v>0</v>
      </c>
      <c r="T558" s="159">
        <f t="shared" si="3190"/>
        <v>0</v>
      </c>
      <c r="U558" s="159">
        <f t="shared" si="3191"/>
        <v>0</v>
      </c>
      <c r="V558" s="160">
        <f t="shared" si="3148"/>
        <v>0</v>
      </c>
      <c r="W558" s="593">
        <f t="shared" si="3135"/>
        <v>0</v>
      </c>
      <c r="X558" s="593">
        <f t="shared" si="3136"/>
        <v>0</v>
      </c>
      <c r="Y558" s="593">
        <f t="shared" si="3137"/>
        <v>0</v>
      </c>
      <c r="Z558" s="159">
        <v>0</v>
      </c>
      <c r="AA558" s="159">
        <v>0</v>
      </c>
      <c r="AB558" s="160">
        <f t="shared" si="3149"/>
        <v>0</v>
      </c>
      <c r="AC558" s="159">
        <v>0</v>
      </c>
      <c r="AD558" s="159">
        <v>0</v>
      </c>
      <c r="AE558" s="160">
        <f t="shared" si="3150"/>
        <v>0</v>
      </c>
      <c r="AF558" s="159">
        <f t="shared" si="3192"/>
        <v>0</v>
      </c>
      <c r="AG558" s="159">
        <f t="shared" si="3152"/>
        <v>0</v>
      </c>
      <c r="AH558" s="160">
        <f t="shared" si="3153"/>
        <v>0</v>
      </c>
      <c r="AI558" s="159">
        <v>0</v>
      </c>
      <c r="AJ558" s="159">
        <v>0</v>
      </c>
      <c r="AK558" s="160">
        <f t="shared" si="3154"/>
        <v>0</v>
      </c>
      <c r="AL558" s="159">
        <v>0</v>
      </c>
      <c r="AM558" s="159">
        <v>0</v>
      </c>
      <c r="AN558" s="160">
        <f t="shared" si="3155"/>
        <v>0</v>
      </c>
      <c r="AO558" s="159">
        <f t="shared" si="3193"/>
        <v>0</v>
      </c>
      <c r="AP558" s="159">
        <f t="shared" si="3157"/>
        <v>0</v>
      </c>
      <c r="AQ558" s="160">
        <f t="shared" si="3158"/>
        <v>0</v>
      </c>
      <c r="AR558" s="159">
        <v>0</v>
      </c>
      <c r="AS558" s="159">
        <v>0</v>
      </c>
      <c r="AT558" s="160">
        <f t="shared" si="3159"/>
        <v>0</v>
      </c>
      <c r="AU558" s="159">
        <v>0</v>
      </c>
      <c r="AV558" s="159">
        <v>0</v>
      </c>
      <c r="AW558" s="160">
        <f t="shared" si="3160"/>
        <v>0</v>
      </c>
      <c r="AX558" s="159">
        <f t="shared" si="3194"/>
        <v>0</v>
      </c>
      <c r="AY558" s="159">
        <f t="shared" si="3195"/>
        <v>0</v>
      </c>
      <c r="AZ558" s="160">
        <f t="shared" si="3163"/>
        <v>0</v>
      </c>
      <c r="BA558" s="159">
        <v>0</v>
      </c>
      <c r="BB558" s="159">
        <v>0</v>
      </c>
      <c r="BC558" s="160">
        <f t="shared" si="3164"/>
        <v>0</v>
      </c>
      <c r="BD558" s="159">
        <v>0</v>
      </c>
      <c r="BE558" s="159">
        <v>0</v>
      </c>
      <c r="BF558" s="160">
        <f t="shared" si="3165"/>
        <v>0</v>
      </c>
      <c r="BG558" s="159">
        <f t="shared" si="3196"/>
        <v>0</v>
      </c>
      <c r="BH558" s="159">
        <f t="shared" si="3197"/>
        <v>0</v>
      </c>
      <c r="BI558" s="160">
        <f t="shared" si="3166"/>
        <v>0</v>
      </c>
      <c r="BJ558" s="159">
        <v>0</v>
      </c>
      <c r="BK558" s="159">
        <v>0</v>
      </c>
      <c r="BL558" s="160">
        <f t="shared" si="3167"/>
        <v>0</v>
      </c>
      <c r="BM558" s="159">
        <v>0</v>
      </c>
      <c r="BN558" s="159">
        <v>0</v>
      </c>
      <c r="BO558" s="160">
        <f t="shared" si="3168"/>
        <v>0</v>
      </c>
      <c r="BP558" s="159">
        <f t="shared" si="3198"/>
        <v>0</v>
      </c>
      <c r="BQ558" s="159">
        <f t="shared" si="3199"/>
        <v>0</v>
      </c>
      <c r="BR558" s="160">
        <f t="shared" si="3169"/>
        <v>0</v>
      </c>
      <c r="BS558" s="159">
        <v>0</v>
      </c>
      <c r="BT558" s="159">
        <v>0</v>
      </c>
      <c r="BU558" s="160">
        <f t="shared" si="3170"/>
        <v>0</v>
      </c>
      <c r="BV558" s="159">
        <v>0</v>
      </c>
      <c r="BW558" s="159">
        <v>0</v>
      </c>
      <c r="BX558" s="160">
        <f t="shared" si="3171"/>
        <v>0</v>
      </c>
      <c r="BY558" s="159">
        <f t="shared" si="3200"/>
        <v>0</v>
      </c>
      <c r="BZ558" s="159">
        <f t="shared" si="3201"/>
        <v>0</v>
      </c>
      <c r="CA558" s="160">
        <f t="shared" si="3172"/>
        <v>0</v>
      </c>
      <c r="CB558" s="159">
        <v>0</v>
      </c>
      <c r="CC558" s="159">
        <v>0</v>
      </c>
      <c r="CD558" s="160">
        <f t="shared" si="3173"/>
        <v>0</v>
      </c>
      <c r="CE558" s="159">
        <v>0</v>
      </c>
      <c r="CF558" s="159">
        <v>0</v>
      </c>
      <c r="CG558" s="160">
        <f t="shared" si="3174"/>
        <v>0</v>
      </c>
      <c r="CH558" s="159">
        <f t="shared" si="3202"/>
        <v>0</v>
      </c>
      <c r="CI558" s="159">
        <f t="shared" si="3203"/>
        <v>0</v>
      </c>
      <c r="CJ558" s="160">
        <f t="shared" si="3175"/>
        <v>0</v>
      </c>
      <c r="CK558" s="159">
        <v>0</v>
      </c>
      <c r="CL558" s="159">
        <v>0</v>
      </c>
      <c r="CM558" s="160">
        <f t="shared" si="3176"/>
        <v>0</v>
      </c>
      <c r="CN558" s="159">
        <v>0</v>
      </c>
      <c r="CO558" s="159">
        <v>0</v>
      </c>
      <c r="CP558" s="160">
        <f t="shared" si="3177"/>
        <v>0</v>
      </c>
      <c r="CQ558" s="159">
        <f t="shared" si="3204"/>
        <v>0</v>
      </c>
      <c r="CR558" s="159">
        <f t="shared" si="3205"/>
        <v>0</v>
      </c>
      <c r="CS558" s="160">
        <f t="shared" si="3178"/>
        <v>0</v>
      </c>
      <c r="CT558" s="225"/>
      <c r="CU558" s="226">
        <f t="shared" si="3179"/>
        <v>0</v>
      </c>
      <c r="CV558" s="227">
        <f t="shared" si="3180"/>
        <v>0</v>
      </c>
      <c r="CW558" s="225"/>
      <c r="CX558" s="228"/>
      <c r="CY558" s="229"/>
    </row>
    <row r="559" spans="1:103" ht="15.75" hidden="1" customHeight="1">
      <c r="A559" s="185"/>
      <c r="B559" s="156"/>
      <c r="C559" s="291"/>
      <c r="D559" s="158">
        <f t="shared" si="3181"/>
        <v>0</v>
      </c>
      <c r="E559" s="159">
        <f t="shared" si="3182"/>
        <v>0</v>
      </c>
      <c r="F559" s="160">
        <f t="shared" si="3183"/>
        <v>0</v>
      </c>
      <c r="G559" s="161"/>
      <c r="H559" s="159">
        <f t="shared" si="3206"/>
        <v>0</v>
      </c>
      <c r="I559" s="159">
        <f t="shared" si="3207"/>
        <v>0</v>
      </c>
      <c r="J559" s="160">
        <f t="shared" si="3208"/>
        <v>0</v>
      </c>
      <c r="K559" s="159">
        <f t="shared" si="3187"/>
        <v>0</v>
      </c>
      <c r="L559" s="291">
        <f t="shared" si="3188"/>
        <v>0</v>
      </c>
      <c r="M559" s="160">
        <f t="shared" si="3189"/>
        <v>0</v>
      </c>
      <c r="N559" s="159">
        <v>0</v>
      </c>
      <c r="O559" s="159">
        <v>0</v>
      </c>
      <c r="P559" s="160">
        <f t="shared" si="3146"/>
        <v>0</v>
      </c>
      <c r="Q559" s="291">
        <v>0</v>
      </c>
      <c r="R559" s="291">
        <v>0</v>
      </c>
      <c r="S559" s="160">
        <f t="shared" si="3147"/>
        <v>0</v>
      </c>
      <c r="T559" s="159">
        <f t="shared" si="3190"/>
        <v>0</v>
      </c>
      <c r="U559" s="159">
        <f t="shared" si="3191"/>
        <v>0</v>
      </c>
      <c r="V559" s="160">
        <f t="shared" si="3148"/>
        <v>0</v>
      </c>
      <c r="W559" s="593">
        <f t="shared" si="3135"/>
        <v>0</v>
      </c>
      <c r="X559" s="593">
        <f t="shared" si="3136"/>
        <v>0</v>
      </c>
      <c r="Y559" s="593">
        <f t="shared" si="3137"/>
        <v>0</v>
      </c>
      <c r="Z559" s="159">
        <v>0</v>
      </c>
      <c r="AA559" s="159">
        <v>0</v>
      </c>
      <c r="AB559" s="160">
        <f t="shared" si="3149"/>
        <v>0</v>
      </c>
      <c r="AC559" s="159">
        <v>0</v>
      </c>
      <c r="AD559" s="159">
        <v>0</v>
      </c>
      <c r="AE559" s="160">
        <f t="shared" si="3150"/>
        <v>0</v>
      </c>
      <c r="AF559" s="159">
        <f t="shared" si="3192"/>
        <v>0</v>
      </c>
      <c r="AG559" s="159">
        <f t="shared" si="3152"/>
        <v>0</v>
      </c>
      <c r="AH559" s="160">
        <f t="shared" si="3153"/>
        <v>0</v>
      </c>
      <c r="AI559" s="159">
        <v>0</v>
      </c>
      <c r="AJ559" s="159">
        <v>0</v>
      </c>
      <c r="AK559" s="160">
        <f t="shared" si="3154"/>
        <v>0</v>
      </c>
      <c r="AL559" s="159">
        <v>0</v>
      </c>
      <c r="AM559" s="159">
        <v>0</v>
      </c>
      <c r="AN559" s="160">
        <f t="shared" si="3155"/>
        <v>0</v>
      </c>
      <c r="AO559" s="159">
        <f t="shared" si="3193"/>
        <v>0</v>
      </c>
      <c r="AP559" s="159">
        <f t="shared" si="3157"/>
        <v>0</v>
      </c>
      <c r="AQ559" s="160">
        <f t="shared" si="3158"/>
        <v>0</v>
      </c>
      <c r="AR559" s="159">
        <v>0</v>
      </c>
      <c r="AS559" s="159">
        <v>0</v>
      </c>
      <c r="AT559" s="160">
        <f t="shared" si="3159"/>
        <v>0</v>
      </c>
      <c r="AU559" s="159">
        <v>0</v>
      </c>
      <c r="AV559" s="159">
        <v>0</v>
      </c>
      <c r="AW559" s="160">
        <f t="shared" si="3160"/>
        <v>0</v>
      </c>
      <c r="AX559" s="159">
        <f t="shared" si="3194"/>
        <v>0</v>
      </c>
      <c r="AY559" s="159">
        <f t="shared" si="3195"/>
        <v>0</v>
      </c>
      <c r="AZ559" s="160">
        <f t="shared" si="3163"/>
        <v>0</v>
      </c>
      <c r="BA559" s="159">
        <v>0</v>
      </c>
      <c r="BB559" s="159">
        <v>0</v>
      </c>
      <c r="BC559" s="160">
        <f t="shared" si="3164"/>
        <v>0</v>
      </c>
      <c r="BD559" s="159">
        <v>0</v>
      </c>
      <c r="BE559" s="159">
        <v>0</v>
      </c>
      <c r="BF559" s="160">
        <f t="shared" si="3165"/>
        <v>0</v>
      </c>
      <c r="BG559" s="159">
        <f t="shared" si="3196"/>
        <v>0</v>
      </c>
      <c r="BH559" s="159">
        <f t="shared" si="3197"/>
        <v>0</v>
      </c>
      <c r="BI559" s="160">
        <f t="shared" si="3166"/>
        <v>0</v>
      </c>
      <c r="BJ559" s="159">
        <v>0</v>
      </c>
      <c r="BK559" s="159">
        <v>0</v>
      </c>
      <c r="BL559" s="160">
        <f t="shared" si="3167"/>
        <v>0</v>
      </c>
      <c r="BM559" s="159">
        <v>0</v>
      </c>
      <c r="BN559" s="159">
        <v>0</v>
      </c>
      <c r="BO559" s="160">
        <f t="shared" si="3168"/>
        <v>0</v>
      </c>
      <c r="BP559" s="159">
        <f t="shared" si="3198"/>
        <v>0</v>
      </c>
      <c r="BQ559" s="159">
        <f t="shared" si="3199"/>
        <v>0</v>
      </c>
      <c r="BR559" s="160">
        <f t="shared" si="3169"/>
        <v>0</v>
      </c>
      <c r="BS559" s="159">
        <v>0</v>
      </c>
      <c r="BT559" s="159">
        <v>0</v>
      </c>
      <c r="BU559" s="160">
        <f t="shared" si="3170"/>
        <v>0</v>
      </c>
      <c r="BV559" s="159">
        <v>0</v>
      </c>
      <c r="BW559" s="159">
        <v>0</v>
      </c>
      <c r="BX559" s="160">
        <f t="shared" si="3171"/>
        <v>0</v>
      </c>
      <c r="BY559" s="159">
        <f t="shared" si="3200"/>
        <v>0</v>
      </c>
      <c r="BZ559" s="159">
        <f t="shared" si="3201"/>
        <v>0</v>
      </c>
      <c r="CA559" s="160">
        <f t="shared" si="3172"/>
        <v>0</v>
      </c>
      <c r="CB559" s="159">
        <v>0</v>
      </c>
      <c r="CC559" s="159">
        <v>0</v>
      </c>
      <c r="CD559" s="160">
        <f t="shared" si="3173"/>
        <v>0</v>
      </c>
      <c r="CE559" s="159">
        <v>0</v>
      </c>
      <c r="CF559" s="159">
        <v>0</v>
      </c>
      <c r="CG559" s="160">
        <f t="shared" si="3174"/>
        <v>0</v>
      </c>
      <c r="CH559" s="159">
        <f t="shared" si="3202"/>
        <v>0</v>
      </c>
      <c r="CI559" s="159">
        <f t="shared" si="3203"/>
        <v>0</v>
      </c>
      <c r="CJ559" s="160">
        <f t="shared" si="3175"/>
        <v>0</v>
      </c>
      <c r="CK559" s="159">
        <v>0</v>
      </c>
      <c r="CL559" s="159">
        <v>0</v>
      </c>
      <c r="CM559" s="160">
        <f t="shared" si="3176"/>
        <v>0</v>
      </c>
      <c r="CN559" s="159">
        <v>0</v>
      </c>
      <c r="CO559" s="159">
        <v>0</v>
      </c>
      <c r="CP559" s="160">
        <f t="shared" si="3177"/>
        <v>0</v>
      </c>
      <c r="CQ559" s="159">
        <f t="shared" si="3204"/>
        <v>0</v>
      </c>
      <c r="CR559" s="159">
        <f t="shared" si="3205"/>
        <v>0</v>
      </c>
      <c r="CS559" s="160">
        <f t="shared" si="3178"/>
        <v>0</v>
      </c>
      <c r="CT559" s="225"/>
      <c r="CU559" s="226">
        <f t="shared" si="3179"/>
        <v>0</v>
      </c>
      <c r="CV559" s="227">
        <f t="shared" si="3180"/>
        <v>0</v>
      </c>
      <c r="CW559" s="225"/>
      <c r="CX559" s="228"/>
      <c r="CY559" s="229"/>
    </row>
    <row r="560" spans="1:103" ht="15.75" customHeight="1" thickBot="1">
      <c r="A560" s="138"/>
      <c r="B560" s="162"/>
      <c r="C560" s="163"/>
      <c r="D560" s="164">
        <f t="shared" si="3181"/>
        <v>0</v>
      </c>
      <c r="E560" s="165">
        <f t="shared" si="3182"/>
        <v>0</v>
      </c>
      <c r="F560" s="166">
        <f t="shared" si="3183"/>
        <v>0</v>
      </c>
      <c r="G560" s="167"/>
      <c r="H560" s="165">
        <f t="shared" si="3206"/>
        <v>0</v>
      </c>
      <c r="I560" s="165">
        <f t="shared" si="3207"/>
        <v>0</v>
      </c>
      <c r="J560" s="166">
        <f t="shared" si="3208"/>
        <v>0</v>
      </c>
      <c r="K560" s="165">
        <f t="shared" si="3187"/>
        <v>0</v>
      </c>
      <c r="L560" s="820">
        <f t="shared" si="3188"/>
        <v>0</v>
      </c>
      <c r="M560" s="166">
        <f t="shared" si="3189"/>
        <v>0</v>
      </c>
      <c r="N560" s="164">
        <v>0</v>
      </c>
      <c r="O560" s="165">
        <v>0</v>
      </c>
      <c r="P560" s="166">
        <f t="shared" si="3146"/>
        <v>0</v>
      </c>
      <c r="Q560" s="788">
        <v>0</v>
      </c>
      <c r="R560" s="789">
        <v>0</v>
      </c>
      <c r="S560" s="166">
        <f t="shared" si="3147"/>
        <v>0</v>
      </c>
      <c r="T560" s="200">
        <f t="shared" si="3190"/>
        <v>0</v>
      </c>
      <c r="U560" s="200">
        <f t="shared" si="3191"/>
        <v>0</v>
      </c>
      <c r="V560" s="201">
        <f t="shared" si="3148"/>
        <v>0</v>
      </c>
      <c r="W560" s="593">
        <f t="shared" si="3135"/>
        <v>0</v>
      </c>
      <c r="X560" s="593">
        <f t="shared" si="3136"/>
        <v>0</v>
      </c>
      <c r="Y560" s="593">
        <f t="shared" si="3137"/>
        <v>0</v>
      </c>
      <c r="Z560" s="164">
        <v>0</v>
      </c>
      <c r="AA560" s="165">
        <v>0</v>
      </c>
      <c r="AB560" s="166">
        <f t="shared" si="3149"/>
        <v>0</v>
      </c>
      <c r="AC560" s="198">
        <v>0</v>
      </c>
      <c r="AD560" s="199">
        <v>0</v>
      </c>
      <c r="AE560" s="166">
        <f t="shared" si="3150"/>
        <v>0</v>
      </c>
      <c r="AF560" s="200">
        <f t="shared" si="3192"/>
        <v>0</v>
      </c>
      <c r="AG560" s="200">
        <f t="shared" si="3152"/>
        <v>0</v>
      </c>
      <c r="AH560" s="201">
        <f t="shared" si="3153"/>
        <v>0</v>
      </c>
      <c r="AI560" s="164">
        <v>0</v>
      </c>
      <c r="AJ560" s="165">
        <v>0</v>
      </c>
      <c r="AK560" s="166">
        <f t="shared" si="3154"/>
        <v>0</v>
      </c>
      <c r="AL560" s="198">
        <v>0</v>
      </c>
      <c r="AM560" s="199">
        <v>0</v>
      </c>
      <c r="AN560" s="166">
        <f t="shared" si="3155"/>
        <v>0</v>
      </c>
      <c r="AO560" s="200">
        <f t="shared" si="3193"/>
        <v>0</v>
      </c>
      <c r="AP560" s="200">
        <f t="shared" si="3157"/>
        <v>0</v>
      </c>
      <c r="AQ560" s="201">
        <f t="shared" si="3158"/>
        <v>0</v>
      </c>
      <c r="AR560" s="164">
        <v>0</v>
      </c>
      <c r="AS560" s="165">
        <v>0</v>
      </c>
      <c r="AT560" s="166">
        <f t="shared" si="3159"/>
        <v>0</v>
      </c>
      <c r="AU560" s="198">
        <v>0</v>
      </c>
      <c r="AV560" s="199">
        <v>0</v>
      </c>
      <c r="AW560" s="166">
        <f t="shared" si="3160"/>
        <v>0</v>
      </c>
      <c r="AX560" s="200">
        <f t="shared" si="3194"/>
        <v>0</v>
      </c>
      <c r="AY560" s="200">
        <f t="shared" si="3195"/>
        <v>0</v>
      </c>
      <c r="AZ560" s="201">
        <f t="shared" si="3163"/>
        <v>0</v>
      </c>
      <c r="BA560" s="164">
        <v>0</v>
      </c>
      <c r="BB560" s="165">
        <v>0</v>
      </c>
      <c r="BC560" s="166">
        <f t="shared" si="3164"/>
        <v>0</v>
      </c>
      <c r="BD560" s="198">
        <v>0</v>
      </c>
      <c r="BE560" s="199">
        <v>0</v>
      </c>
      <c r="BF560" s="166">
        <f t="shared" si="3165"/>
        <v>0</v>
      </c>
      <c r="BG560" s="200">
        <f t="shared" si="3196"/>
        <v>0</v>
      </c>
      <c r="BH560" s="200">
        <f t="shared" si="3197"/>
        <v>0</v>
      </c>
      <c r="BI560" s="201">
        <f t="shared" si="3166"/>
        <v>0</v>
      </c>
      <c r="BJ560" s="164">
        <v>0</v>
      </c>
      <c r="BK560" s="165">
        <v>0</v>
      </c>
      <c r="BL560" s="166">
        <f t="shared" si="3167"/>
        <v>0</v>
      </c>
      <c r="BM560" s="198">
        <v>0</v>
      </c>
      <c r="BN560" s="199">
        <v>0</v>
      </c>
      <c r="BO560" s="166">
        <f t="shared" si="3168"/>
        <v>0</v>
      </c>
      <c r="BP560" s="200">
        <f t="shared" si="3198"/>
        <v>0</v>
      </c>
      <c r="BQ560" s="200">
        <f t="shared" si="3199"/>
        <v>0</v>
      </c>
      <c r="BR560" s="201">
        <f t="shared" si="3169"/>
        <v>0</v>
      </c>
      <c r="BS560" s="164">
        <v>0</v>
      </c>
      <c r="BT560" s="165">
        <v>0</v>
      </c>
      <c r="BU560" s="166">
        <f t="shared" si="3170"/>
        <v>0</v>
      </c>
      <c r="BV560" s="198">
        <v>0</v>
      </c>
      <c r="BW560" s="199">
        <v>0</v>
      </c>
      <c r="BX560" s="166">
        <f t="shared" si="3171"/>
        <v>0</v>
      </c>
      <c r="BY560" s="200">
        <f t="shared" si="3200"/>
        <v>0</v>
      </c>
      <c r="BZ560" s="200">
        <f t="shared" si="3201"/>
        <v>0</v>
      </c>
      <c r="CA560" s="201">
        <f t="shared" si="3172"/>
        <v>0</v>
      </c>
      <c r="CB560" s="164">
        <v>0</v>
      </c>
      <c r="CC560" s="165">
        <v>0</v>
      </c>
      <c r="CD560" s="166">
        <f t="shared" si="3173"/>
        <v>0</v>
      </c>
      <c r="CE560" s="198">
        <v>0</v>
      </c>
      <c r="CF560" s="199">
        <v>0</v>
      </c>
      <c r="CG560" s="166">
        <f t="shared" si="3174"/>
        <v>0</v>
      </c>
      <c r="CH560" s="200">
        <f t="shared" si="3202"/>
        <v>0</v>
      </c>
      <c r="CI560" s="200">
        <f t="shared" si="3203"/>
        <v>0</v>
      </c>
      <c r="CJ560" s="201">
        <f t="shared" si="3175"/>
        <v>0</v>
      </c>
      <c r="CK560" s="164">
        <v>0</v>
      </c>
      <c r="CL560" s="165">
        <v>0</v>
      </c>
      <c r="CM560" s="166">
        <f t="shared" si="3176"/>
        <v>0</v>
      </c>
      <c r="CN560" s="198">
        <v>0</v>
      </c>
      <c r="CO560" s="199">
        <v>0</v>
      </c>
      <c r="CP560" s="166">
        <f t="shared" si="3177"/>
        <v>0</v>
      </c>
      <c r="CQ560" s="200">
        <f t="shared" si="3204"/>
        <v>0</v>
      </c>
      <c r="CR560" s="200">
        <f t="shared" si="3205"/>
        <v>0</v>
      </c>
      <c r="CS560" s="201">
        <f t="shared" si="3178"/>
        <v>0</v>
      </c>
      <c r="CT560" s="211"/>
      <c r="CU560" s="233">
        <f t="shared" si="3179"/>
        <v>0</v>
      </c>
      <c r="CV560" s="234">
        <f t="shared" si="3180"/>
        <v>0</v>
      </c>
      <c r="CW560" s="232"/>
      <c r="CX560" s="235"/>
      <c r="CY560" s="236"/>
    </row>
    <row r="561" spans="1:103" ht="15.75" customHeight="1" thickBot="1">
      <c r="A561" s="139"/>
      <c r="B561" s="186"/>
      <c r="C561" s="187"/>
      <c r="D561" s="183"/>
      <c r="E561" s="183"/>
      <c r="F561" s="183"/>
      <c r="G561" s="184"/>
      <c r="H561" s="183"/>
      <c r="I561" s="183"/>
      <c r="J561" s="183"/>
      <c r="K561" s="183"/>
      <c r="L561" s="791"/>
      <c r="M561" s="183"/>
      <c r="N561" s="183"/>
      <c r="O561" s="183"/>
      <c r="P561" s="183"/>
      <c r="Q561" s="791"/>
      <c r="R561" s="791"/>
      <c r="S561" s="183"/>
      <c r="T561" s="203"/>
      <c r="U561" s="203"/>
      <c r="V561" s="187"/>
      <c r="W561" s="593">
        <f t="shared" si="3135"/>
        <v>0</v>
      </c>
      <c r="X561" s="593">
        <f t="shared" si="3136"/>
        <v>0</v>
      </c>
      <c r="Y561" s="593">
        <f t="shared" si="3137"/>
        <v>0</v>
      </c>
      <c r="Z561" s="183"/>
      <c r="AA561" s="183"/>
      <c r="AB561" s="183"/>
      <c r="AC561" s="183"/>
      <c r="AD561" s="183"/>
      <c r="AE561" s="183"/>
      <c r="AF561" s="203"/>
      <c r="AG561" s="203"/>
      <c r="AH561" s="187"/>
      <c r="AI561" s="183"/>
      <c r="AJ561" s="183"/>
      <c r="AK561" s="183"/>
      <c r="AL561" s="183"/>
      <c r="AM561" s="183"/>
      <c r="AN561" s="183"/>
      <c r="AO561" s="203"/>
      <c r="AP561" s="203"/>
      <c r="AQ561" s="187"/>
      <c r="AR561" s="183"/>
      <c r="AS561" s="183"/>
      <c r="AT561" s="183"/>
      <c r="AU561" s="183"/>
      <c r="AV561" s="183"/>
      <c r="AW561" s="183"/>
      <c r="AX561" s="203"/>
      <c r="AY561" s="203"/>
      <c r="AZ561" s="187"/>
      <c r="BA561" s="183"/>
      <c r="BB561" s="183"/>
      <c r="BC561" s="183"/>
      <c r="BD561" s="183"/>
      <c r="BE561" s="183"/>
      <c r="BF561" s="183"/>
      <c r="BG561" s="203"/>
      <c r="BH561" s="203"/>
      <c r="BI561" s="187"/>
      <c r="BJ561" s="183"/>
      <c r="BK561" s="183"/>
      <c r="BL561" s="183"/>
      <c r="BM561" s="183"/>
      <c r="BN561" s="183"/>
      <c r="BO561" s="183"/>
      <c r="BP561" s="203"/>
      <c r="BQ561" s="203"/>
      <c r="BR561" s="187"/>
      <c r="BS561" s="183"/>
      <c r="BT561" s="183"/>
      <c r="BU561" s="183"/>
      <c r="BV561" s="183"/>
      <c r="BW561" s="183"/>
      <c r="BX561" s="183"/>
      <c r="BY561" s="203"/>
      <c r="BZ561" s="203"/>
      <c r="CA561" s="187"/>
      <c r="CB561" s="183"/>
      <c r="CC561" s="183"/>
      <c r="CD561" s="183"/>
      <c r="CE561" s="183"/>
      <c r="CF561" s="183"/>
      <c r="CG561" s="183"/>
      <c r="CH561" s="203"/>
      <c r="CI561" s="203"/>
      <c r="CJ561" s="187"/>
      <c r="CK561" s="183"/>
      <c r="CL561" s="183"/>
      <c r="CM561" s="183"/>
      <c r="CN561" s="183"/>
      <c r="CO561" s="183"/>
      <c r="CP561" s="183"/>
      <c r="CQ561" s="203"/>
      <c r="CR561" s="203"/>
      <c r="CS561" s="187"/>
      <c r="CT561" s="139"/>
      <c r="CU561" s="183"/>
      <c r="CV561" s="187"/>
      <c r="CW561" s="139"/>
      <c r="CX561" s="242"/>
      <c r="CY561" s="242"/>
    </row>
    <row r="562" spans="1:103" ht="15.75" customHeight="1">
      <c r="A562" s="138"/>
      <c r="B562" s="1065" t="s">
        <v>273</v>
      </c>
      <c r="C562" s="1062" t="s">
        <v>274</v>
      </c>
      <c r="D562" s="1009" t="str">
        <f>AFEstatPref</f>
        <v>Historical</v>
      </c>
      <c r="E562" s="1010"/>
      <c r="F562" s="1011"/>
      <c r="G562" s="1041" t="str">
        <f>AFEstatSlc</f>
        <v>Proposed Original</v>
      </c>
      <c r="H562" s="1015"/>
      <c r="I562" s="1015"/>
      <c r="J562" s="1042"/>
      <c r="K562" s="1020" t="s">
        <v>275</v>
      </c>
      <c r="L562" s="1020"/>
      <c r="M562" s="1039"/>
      <c r="N562" s="1009" t="str">
        <f>AFEstatPref</f>
        <v>Historical</v>
      </c>
      <c r="O562" s="1010"/>
      <c r="P562" s="1011"/>
      <c r="Q562" s="1015" t="str">
        <f>AFEstatSlc</f>
        <v>Proposed Original</v>
      </c>
      <c r="R562" s="1015"/>
      <c r="S562" s="1016"/>
      <c r="T562" s="1019" t="s">
        <v>275</v>
      </c>
      <c r="U562" s="1020"/>
      <c r="V562" s="1021"/>
      <c r="W562" s="593">
        <f t="shared" si="3135"/>
        <v>0</v>
      </c>
      <c r="X562" s="593">
        <f t="shared" si="3136"/>
        <v>0</v>
      </c>
      <c r="Y562" s="593">
        <f t="shared" si="3137"/>
        <v>0</v>
      </c>
      <c r="Z562" s="1009" t="str">
        <f>AFEstatPref</f>
        <v>Historical</v>
      </c>
      <c r="AA562" s="1010"/>
      <c r="AB562" s="1011"/>
      <c r="AC562" s="1015" t="str">
        <f>AFEstatSlc</f>
        <v>Proposed Original</v>
      </c>
      <c r="AD562" s="1015"/>
      <c r="AE562" s="1016"/>
      <c r="AF562" s="1019" t="s">
        <v>275</v>
      </c>
      <c r="AG562" s="1020"/>
      <c r="AH562" s="1021"/>
      <c r="AI562" s="1009" t="str">
        <f>AFEstatPref</f>
        <v>Historical</v>
      </c>
      <c r="AJ562" s="1010"/>
      <c r="AK562" s="1011"/>
      <c r="AL562" s="1015" t="str">
        <f>AFEstatSlc</f>
        <v>Proposed Original</v>
      </c>
      <c r="AM562" s="1015"/>
      <c r="AN562" s="1016"/>
      <c r="AO562" s="1019" t="s">
        <v>275</v>
      </c>
      <c r="AP562" s="1020"/>
      <c r="AQ562" s="1021"/>
      <c r="AR562" s="1009" t="str">
        <f>AFEstatPref</f>
        <v>Historical</v>
      </c>
      <c r="AS562" s="1010"/>
      <c r="AT562" s="1011"/>
      <c r="AU562" s="1015" t="str">
        <f>AFEstatSlc</f>
        <v>Proposed Original</v>
      </c>
      <c r="AV562" s="1015"/>
      <c r="AW562" s="1016"/>
      <c r="AX562" s="1019" t="s">
        <v>275</v>
      </c>
      <c r="AY562" s="1020"/>
      <c r="AZ562" s="1021"/>
      <c r="BA562" s="1009" t="str">
        <f>AFEstatPref</f>
        <v>Historical</v>
      </c>
      <c r="BB562" s="1010"/>
      <c r="BC562" s="1011"/>
      <c r="BD562" s="1015" t="str">
        <f>AFEstatSlc</f>
        <v>Proposed Original</v>
      </c>
      <c r="BE562" s="1015"/>
      <c r="BF562" s="1016"/>
      <c r="BG562" s="1019" t="s">
        <v>275</v>
      </c>
      <c r="BH562" s="1020"/>
      <c r="BI562" s="1021"/>
      <c r="BJ562" s="1009" t="str">
        <f>AFEstatPref</f>
        <v>Historical</v>
      </c>
      <c r="BK562" s="1010"/>
      <c r="BL562" s="1011"/>
      <c r="BM562" s="1015" t="str">
        <f>AFEstatSlc</f>
        <v>Proposed Original</v>
      </c>
      <c r="BN562" s="1015"/>
      <c r="BO562" s="1016"/>
      <c r="BP562" s="1019" t="s">
        <v>275</v>
      </c>
      <c r="BQ562" s="1020"/>
      <c r="BR562" s="1021"/>
      <c r="BS562" s="1009" t="str">
        <f>AFEstatPref</f>
        <v>Historical</v>
      </c>
      <c r="BT562" s="1010"/>
      <c r="BU562" s="1011"/>
      <c r="BV562" s="1015" t="str">
        <f>AFEstatSlc</f>
        <v>Proposed Original</v>
      </c>
      <c r="BW562" s="1015"/>
      <c r="BX562" s="1016"/>
      <c r="BY562" s="1019" t="s">
        <v>275</v>
      </c>
      <c r="BZ562" s="1020"/>
      <c r="CA562" s="1021"/>
      <c r="CB562" s="1009" t="str">
        <f>AFEstatPref</f>
        <v>Historical</v>
      </c>
      <c r="CC562" s="1010"/>
      <c r="CD562" s="1011"/>
      <c r="CE562" s="1015" t="str">
        <f>AFEstatSlc</f>
        <v>Proposed Original</v>
      </c>
      <c r="CF562" s="1015"/>
      <c r="CG562" s="1016"/>
      <c r="CH562" s="1019" t="s">
        <v>275</v>
      </c>
      <c r="CI562" s="1020"/>
      <c r="CJ562" s="1021"/>
      <c r="CK562" s="1009" t="str">
        <f>AFEstatPref</f>
        <v>Historical</v>
      </c>
      <c r="CL562" s="1010"/>
      <c r="CM562" s="1011"/>
      <c r="CN562" s="1015" t="str">
        <f>AFEstatSlc</f>
        <v>Proposed Original</v>
      </c>
      <c r="CO562" s="1015"/>
      <c r="CP562" s="1016"/>
      <c r="CQ562" s="1019" t="s">
        <v>275</v>
      </c>
      <c r="CR562" s="1020"/>
      <c r="CS562" s="1021"/>
      <c r="CT562" s="214"/>
      <c r="CU562" s="1053" t="s">
        <v>328</v>
      </c>
      <c r="CV562" s="1054"/>
      <c r="CW562" s="214"/>
      <c r="CX562" s="1058" t="s">
        <v>277</v>
      </c>
      <c r="CY562" s="1055" t="s">
        <v>278</v>
      </c>
    </row>
    <row r="563" spans="1:103" ht="15.75" customHeight="1" thickBot="1">
      <c r="A563" s="139"/>
      <c r="B563" s="1059"/>
      <c r="C563" s="1063"/>
      <c r="D563" s="1012"/>
      <c r="E563" s="1013"/>
      <c r="F563" s="1014"/>
      <c r="G563" s="1043"/>
      <c r="H563" s="1017"/>
      <c r="I563" s="1017"/>
      <c r="J563" s="1044"/>
      <c r="K563" s="1023"/>
      <c r="L563" s="1023"/>
      <c r="M563" s="1040"/>
      <c r="N563" s="1012"/>
      <c r="O563" s="1013"/>
      <c r="P563" s="1014"/>
      <c r="Q563" s="1017"/>
      <c r="R563" s="1017"/>
      <c r="S563" s="1018"/>
      <c r="T563" s="1022"/>
      <c r="U563" s="1023"/>
      <c r="V563" s="1024"/>
      <c r="W563" s="593">
        <f t="shared" si="3135"/>
        <v>0</v>
      </c>
      <c r="X563" s="593">
        <f t="shared" si="3136"/>
        <v>0</v>
      </c>
      <c r="Y563" s="593">
        <f t="shared" si="3137"/>
        <v>0</v>
      </c>
      <c r="Z563" s="1012"/>
      <c r="AA563" s="1013"/>
      <c r="AB563" s="1014"/>
      <c r="AC563" s="1017"/>
      <c r="AD563" s="1017"/>
      <c r="AE563" s="1018"/>
      <c r="AF563" s="1022"/>
      <c r="AG563" s="1023"/>
      <c r="AH563" s="1024"/>
      <c r="AI563" s="1012"/>
      <c r="AJ563" s="1013"/>
      <c r="AK563" s="1014"/>
      <c r="AL563" s="1017"/>
      <c r="AM563" s="1017"/>
      <c r="AN563" s="1018"/>
      <c r="AO563" s="1022"/>
      <c r="AP563" s="1023"/>
      <c r="AQ563" s="1024"/>
      <c r="AR563" s="1012"/>
      <c r="AS563" s="1013"/>
      <c r="AT563" s="1014"/>
      <c r="AU563" s="1017"/>
      <c r="AV563" s="1017"/>
      <c r="AW563" s="1018"/>
      <c r="AX563" s="1022"/>
      <c r="AY563" s="1023"/>
      <c r="AZ563" s="1024"/>
      <c r="BA563" s="1012"/>
      <c r="BB563" s="1013"/>
      <c r="BC563" s="1014"/>
      <c r="BD563" s="1017"/>
      <c r="BE563" s="1017"/>
      <c r="BF563" s="1018"/>
      <c r="BG563" s="1022"/>
      <c r="BH563" s="1023"/>
      <c r="BI563" s="1024"/>
      <c r="BJ563" s="1012"/>
      <c r="BK563" s="1013"/>
      <c r="BL563" s="1014"/>
      <c r="BM563" s="1017"/>
      <c r="BN563" s="1017"/>
      <c r="BO563" s="1018"/>
      <c r="BP563" s="1022"/>
      <c r="BQ563" s="1023"/>
      <c r="BR563" s="1024"/>
      <c r="BS563" s="1012"/>
      <c r="BT563" s="1013"/>
      <c r="BU563" s="1014"/>
      <c r="BV563" s="1017"/>
      <c r="BW563" s="1017"/>
      <c r="BX563" s="1018"/>
      <c r="BY563" s="1022"/>
      <c r="BZ563" s="1023"/>
      <c r="CA563" s="1024"/>
      <c r="CB563" s="1012"/>
      <c r="CC563" s="1013"/>
      <c r="CD563" s="1014"/>
      <c r="CE563" s="1017"/>
      <c r="CF563" s="1017"/>
      <c r="CG563" s="1018"/>
      <c r="CH563" s="1022"/>
      <c r="CI563" s="1023"/>
      <c r="CJ563" s="1024"/>
      <c r="CK563" s="1012"/>
      <c r="CL563" s="1013"/>
      <c r="CM563" s="1014"/>
      <c r="CN563" s="1017"/>
      <c r="CO563" s="1017"/>
      <c r="CP563" s="1018"/>
      <c r="CQ563" s="1022"/>
      <c r="CR563" s="1023"/>
      <c r="CS563" s="1024"/>
      <c r="CT563" s="139"/>
      <c r="CU563" s="215" t="s">
        <v>279</v>
      </c>
      <c r="CV563" s="216" t="s">
        <v>280</v>
      </c>
      <c r="CW563" s="139"/>
      <c r="CX563" s="1059"/>
      <c r="CY563" s="1056"/>
    </row>
    <row r="564" spans="1:103" ht="15.75" customHeight="1">
      <c r="A564" s="138"/>
      <c r="B564" s="149">
        <v>51</v>
      </c>
      <c r="C564" s="150" t="s">
        <v>333</v>
      </c>
      <c r="D564" s="151" t="s">
        <v>283</v>
      </c>
      <c r="E564" s="152" t="s">
        <v>284</v>
      </c>
      <c r="F564" s="153">
        <f>SUM(F565:F572)</f>
        <v>0</v>
      </c>
      <c r="G564" s="154" t="s">
        <v>285</v>
      </c>
      <c r="H564" s="152" t="s">
        <v>283</v>
      </c>
      <c r="I564" s="152" t="s">
        <v>284</v>
      </c>
      <c r="J564" s="153">
        <f>SUM(J565:J572)</f>
        <v>0</v>
      </c>
      <c r="K564" s="151" t="s">
        <v>283</v>
      </c>
      <c r="L564" s="787" t="s">
        <v>284</v>
      </c>
      <c r="M564" s="153">
        <f>SUM(M565:M572)</f>
        <v>0</v>
      </c>
      <c r="N564" s="151" t="s">
        <v>283</v>
      </c>
      <c r="O564" s="152" t="s">
        <v>284</v>
      </c>
      <c r="P564" s="153">
        <f>SUM(P565:P572)</f>
        <v>0</v>
      </c>
      <c r="Q564" s="787" t="s">
        <v>283</v>
      </c>
      <c r="R564" s="787" t="s">
        <v>284</v>
      </c>
      <c r="S564" s="153">
        <f>SUM(S565:S572)</f>
        <v>0</v>
      </c>
      <c r="T564" s="204" t="s">
        <v>283</v>
      </c>
      <c r="U564" s="205" t="s">
        <v>284</v>
      </c>
      <c r="V564" s="153">
        <f>SUM(V565:V572)</f>
        <v>0</v>
      </c>
      <c r="W564" s="593">
        <f t="shared" si="3135"/>
        <v>0</v>
      </c>
      <c r="X564" s="593">
        <f t="shared" si="3136"/>
        <v>0</v>
      </c>
      <c r="Y564" s="593">
        <f t="shared" si="3137"/>
        <v>0</v>
      </c>
      <c r="Z564" s="151" t="s">
        <v>283</v>
      </c>
      <c r="AA564" s="152" t="s">
        <v>284</v>
      </c>
      <c r="AB564" s="153">
        <f>SUM(AB565:AB572)</f>
        <v>0</v>
      </c>
      <c r="AC564" s="152" t="s">
        <v>283</v>
      </c>
      <c r="AD564" s="152" t="s">
        <v>284</v>
      </c>
      <c r="AE564" s="153">
        <f>SUM(AE565:AE572)</f>
        <v>0</v>
      </c>
      <c r="AF564" s="204" t="s">
        <v>283</v>
      </c>
      <c r="AG564" s="205" t="s">
        <v>284</v>
      </c>
      <c r="AH564" s="153">
        <f>SUM(AH565:AH572)</f>
        <v>0</v>
      </c>
      <c r="AI564" s="151" t="s">
        <v>283</v>
      </c>
      <c r="AJ564" s="152" t="s">
        <v>284</v>
      </c>
      <c r="AK564" s="153">
        <f>SUM(AK565:AK572)</f>
        <v>0</v>
      </c>
      <c r="AL564" s="152" t="s">
        <v>283</v>
      </c>
      <c r="AM564" s="152" t="s">
        <v>284</v>
      </c>
      <c r="AN564" s="153">
        <f>SUM(AN565:AN572)</f>
        <v>0</v>
      </c>
      <c r="AO564" s="204" t="s">
        <v>283</v>
      </c>
      <c r="AP564" s="205" t="s">
        <v>284</v>
      </c>
      <c r="AQ564" s="153">
        <f>SUM(AQ565:AQ572)</f>
        <v>0</v>
      </c>
      <c r="AR564" s="151" t="s">
        <v>283</v>
      </c>
      <c r="AS564" s="152" t="s">
        <v>284</v>
      </c>
      <c r="AT564" s="153">
        <f>SUM(AT565:AT572)</f>
        <v>0</v>
      </c>
      <c r="AU564" s="152" t="s">
        <v>283</v>
      </c>
      <c r="AV564" s="152" t="s">
        <v>284</v>
      </c>
      <c r="AW564" s="153">
        <f>SUM(AW565:AW572)</f>
        <v>0</v>
      </c>
      <c r="AX564" s="204" t="s">
        <v>283</v>
      </c>
      <c r="AY564" s="205" t="s">
        <v>284</v>
      </c>
      <c r="AZ564" s="153">
        <f>SUM(AZ565:AZ572)</f>
        <v>0</v>
      </c>
      <c r="BA564" s="151" t="s">
        <v>283</v>
      </c>
      <c r="BB564" s="152" t="s">
        <v>284</v>
      </c>
      <c r="BC564" s="153">
        <f>SUM(BC565:BC572)</f>
        <v>0</v>
      </c>
      <c r="BD564" s="152" t="s">
        <v>283</v>
      </c>
      <c r="BE564" s="152" t="s">
        <v>284</v>
      </c>
      <c r="BF564" s="153">
        <f>SUM(BF565:BF572)</f>
        <v>0</v>
      </c>
      <c r="BG564" s="204" t="s">
        <v>283</v>
      </c>
      <c r="BH564" s="205" t="s">
        <v>284</v>
      </c>
      <c r="BI564" s="153">
        <f>SUM(BI565:BI572)</f>
        <v>0</v>
      </c>
      <c r="BJ564" s="151" t="s">
        <v>283</v>
      </c>
      <c r="BK564" s="152" t="s">
        <v>284</v>
      </c>
      <c r="BL564" s="153">
        <f>SUM(BL565:BL572)</f>
        <v>0</v>
      </c>
      <c r="BM564" s="152" t="s">
        <v>283</v>
      </c>
      <c r="BN564" s="152" t="s">
        <v>284</v>
      </c>
      <c r="BO564" s="153">
        <f>SUM(BO565:BO572)</f>
        <v>0</v>
      </c>
      <c r="BP564" s="204" t="s">
        <v>283</v>
      </c>
      <c r="BQ564" s="205" t="s">
        <v>284</v>
      </c>
      <c r="BR564" s="153">
        <f>SUM(BR565:BR572)</f>
        <v>0</v>
      </c>
      <c r="BS564" s="151" t="s">
        <v>283</v>
      </c>
      <c r="BT564" s="152" t="s">
        <v>284</v>
      </c>
      <c r="BU564" s="153">
        <f>SUM(BU565:BU572)</f>
        <v>0</v>
      </c>
      <c r="BV564" s="152" t="s">
        <v>283</v>
      </c>
      <c r="BW564" s="152" t="s">
        <v>284</v>
      </c>
      <c r="BX564" s="153">
        <f>SUM(BX565:BX572)</f>
        <v>0</v>
      </c>
      <c r="BY564" s="204" t="s">
        <v>283</v>
      </c>
      <c r="BZ564" s="205" t="s">
        <v>284</v>
      </c>
      <c r="CA564" s="153">
        <f>SUM(CA565:CA572)</f>
        <v>0</v>
      </c>
      <c r="CB564" s="151" t="s">
        <v>283</v>
      </c>
      <c r="CC564" s="152" t="s">
        <v>284</v>
      </c>
      <c r="CD564" s="153">
        <f>SUM(CD565:CD572)</f>
        <v>0</v>
      </c>
      <c r="CE564" s="152" t="s">
        <v>283</v>
      </c>
      <c r="CF564" s="152" t="s">
        <v>284</v>
      </c>
      <c r="CG564" s="153">
        <f>SUM(CG565:CG572)</f>
        <v>0</v>
      </c>
      <c r="CH564" s="204" t="s">
        <v>283</v>
      </c>
      <c r="CI564" s="205" t="s">
        <v>284</v>
      </c>
      <c r="CJ564" s="153">
        <f>SUM(CJ565:CJ572)</f>
        <v>0</v>
      </c>
      <c r="CK564" s="151" t="s">
        <v>283</v>
      </c>
      <c r="CL564" s="152" t="s">
        <v>284</v>
      </c>
      <c r="CM564" s="153">
        <f>SUM(CM565:CM572)</f>
        <v>0</v>
      </c>
      <c r="CN564" s="152" t="s">
        <v>283</v>
      </c>
      <c r="CO564" s="152" t="s">
        <v>284</v>
      </c>
      <c r="CP564" s="153">
        <f>SUM(CP565:CP572)</f>
        <v>0</v>
      </c>
      <c r="CQ564" s="204" t="s">
        <v>283</v>
      </c>
      <c r="CR564" s="205" t="s">
        <v>284</v>
      </c>
      <c r="CS564" s="153">
        <f>SUM(CS565:CS572)</f>
        <v>0</v>
      </c>
      <c r="CT564" s="196"/>
      <c r="CU564" s="221"/>
      <c r="CV564" s="243"/>
      <c r="CW564" s="196"/>
      <c r="CX564" s="244"/>
      <c r="CY564" s="245"/>
    </row>
    <row r="565" spans="1:103" ht="15.75" customHeight="1">
      <c r="A565" s="185"/>
      <c r="B565" s="156"/>
      <c r="C565" s="299" t="s">
        <v>287</v>
      </c>
      <c r="D565" s="158">
        <f t="shared" ref="D565:D572" si="3209">N565+Z565+AI565+AR565+BS565</f>
        <v>0</v>
      </c>
      <c r="E565" s="159">
        <f>IFERROR(F565/D565,)</f>
        <v>0</v>
      </c>
      <c r="F565" s="160">
        <f>P565+AB565+AK565+AT565+BU565</f>
        <v>0</v>
      </c>
      <c r="G565" s="179"/>
      <c r="H565" s="159">
        <f>Q565+AC565+AL565+AU565+BV565</f>
        <v>0</v>
      </c>
      <c r="I565" s="159">
        <f>IFERROR(J565/H565,)</f>
        <v>0</v>
      </c>
      <c r="J565" s="160">
        <f t="shared" ref="J565:J572" si="3210">S565+AE565+AN565+AW565+BX565</f>
        <v>0</v>
      </c>
      <c r="K565" s="159">
        <f t="shared" ref="K565:K572" si="3211">T565+AF565+AO565+AX565+BY565</f>
        <v>0</v>
      </c>
      <c r="L565" s="291">
        <f>IFERROR(M565/K565,)</f>
        <v>0</v>
      </c>
      <c r="M565" s="160">
        <f t="shared" ref="M565:M572" si="3212">V565+AH565+AQ565+AZ565+CA565</f>
        <v>0</v>
      </c>
      <c r="N565" s="159">
        <v>0</v>
      </c>
      <c r="O565" s="159">
        <v>0</v>
      </c>
      <c r="P565" s="160">
        <f t="shared" ref="P565:P572" si="3213">N565*O565</f>
        <v>0</v>
      </c>
      <c r="Q565" s="291">
        <v>0</v>
      </c>
      <c r="R565" s="291">
        <v>0</v>
      </c>
      <c r="S565" s="160">
        <f t="shared" ref="S565:S572" si="3214">Q565*R565</f>
        <v>0</v>
      </c>
      <c r="T565" s="159">
        <f>Q565</f>
        <v>0</v>
      </c>
      <c r="U565" s="159">
        <f t="shared" ref="U565:U572" si="3215">R565</f>
        <v>0</v>
      </c>
      <c r="V565" s="160">
        <f t="shared" ref="V565:V572" si="3216">T565*U565</f>
        <v>0</v>
      </c>
      <c r="W565" s="593">
        <f t="shared" si="3135"/>
        <v>0</v>
      </c>
      <c r="X565" s="593">
        <f t="shared" si="3136"/>
        <v>0</v>
      </c>
      <c r="Y565" s="593">
        <f t="shared" si="3137"/>
        <v>0</v>
      </c>
      <c r="Z565" s="159">
        <v>0</v>
      </c>
      <c r="AA565" s="159">
        <v>0</v>
      </c>
      <c r="AB565" s="160">
        <f t="shared" ref="AB565:AB572" si="3217">Z565*AA565</f>
        <v>0</v>
      </c>
      <c r="AC565" s="159">
        <v>0</v>
      </c>
      <c r="AD565" s="159">
        <v>0</v>
      </c>
      <c r="AE565" s="160">
        <f t="shared" ref="AE565:AE572" si="3218">AC565*AD565</f>
        <v>0</v>
      </c>
      <c r="AF565" s="159">
        <f>AC565</f>
        <v>0</v>
      </c>
      <c r="AG565" s="159">
        <f t="shared" ref="AG565:AG572" si="3219">U565</f>
        <v>0</v>
      </c>
      <c r="AH565" s="160">
        <f t="shared" ref="AH565:AH572" si="3220">AF565*AG565</f>
        <v>0</v>
      </c>
      <c r="AI565" s="159">
        <v>0</v>
      </c>
      <c r="AJ565" s="159">
        <v>0</v>
      </c>
      <c r="AK565" s="160">
        <f t="shared" ref="AK565:AK572" si="3221">AI565*AJ565</f>
        <v>0</v>
      </c>
      <c r="AL565" s="159">
        <v>0</v>
      </c>
      <c r="AM565" s="159">
        <v>0</v>
      </c>
      <c r="AN565" s="160">
        <f t="shared" ref="AN565:AN572" si="3222">AL565*AM565</f>
        <v>0</v>
      </c>
      <c r="AO565" s="159">
        <f>AL565</f>
        <v>0</v>
      </c>
      <c r="AP565" s="159">
        <f t="shared" ref="AP565:AP572" si="3223">AG565</f>
        <v>0</v>
      </c>
      <c r="AQ565" s="160">
        <f t="shared" ref="AQ565:AQ572" si="3224">AO565*AP565</f>
        <v>0</v>
      </c>
      <c r="AR565" s="159">
        <v>0</v>
      </c>
      <c r="AS565" s="159">
        <v>0</v>
      </c>
      <c r="AT565" s="160">
        <f t="shared" ref="AT565:AT572" si="3225">AR565*AS565</f>
        <v>0</v>
      </c>
      <c r="AU565" s="159">
        <v>0</v>
      </c>
      <c r="AV565" s="159">
        <v>0</v>
      </c>
      <c r="AW565" s="160">
        <f t="shared" ref="AW565:AW572" si="3226">AU565*AV565</f>
        <v>0</v>
      </c>
      <c r="AX565" s="159">
        <f>AU565</f>
        <v>0</v>
      </c>
      <c r="AY565" s="159">
        <f t="shared" ref="AY565:AY572" si="3227">AP565</f>
        <v>0</v>
      </c>
      <c r="AZ565" s="160">
        <f t="shared" ref="AZ565:AZ572" si="3228">AX565*AY565</f>
        <v>0</v>
      </c>
      <c r="BA565" s="159">
        <v>0</v>
      </c>
      <c r="BB565" s="159">
        <v>0</v>
      </c>
      <c r="BC565" s="160">
        <f t="shared" ref="BC565:BC572" si="3229">BA565*BB565</f>
        <v>0</v>
      </c>
      <c r="BD565" s="159">
        <v>0</v>
      </c>
      <c r="BE565" s="159">
        <v>0</v>
      </c>
      <c r="BF565" s="160">
        <f t="shared" ref="BF565:BF572" si="3230">BD565*BE565</f>
        <v>0</v>
      </c>
      <c r="BG565" s="159">
        <f>BD565</f>
        <v>0</v>
      </c>
      <c r="BH565" s="159">
        <f t="shared" ref="BH565:BH572" si="3231">BE565</f>
        <v>0</v>
      </c>
      <c r="BI565" s="160">
        <f t="shared" ref="BI565:BI572" si="3232">BG565*BH565</f>
        <v>0</v>
      </c>
      <c r="BJ565" s="159">
        <v>0</v>
      </c>
      <c r="BK565" s="159">
        <v>0</v>
      </c>
      <c r="BL565" s="160">
        <f t="shared" ref="BL565:BL572" si="3233">BJ565*BK565</f>
        <v>0</v>
      </c>
      <c r="BM565" s="159">
        <v>0</v>
      </c>
      <c r="BN565" s="159">
        <v>0</v>
      </c>
      <c r="BO565" s="160">
        <f t="shared" ref="BO565:BO572" si="3234">BM565*BN565</f>
        <v>0</v>
      </c>
      <c r="BP565" s="159">
        <f>BM565</f>
        <v>0</v>
      </c>
      <c r="BQ565" s="159">
        <f t="shared" ref="BQ565:BQ572" si="3235">BH565</f>
        <v>0</v>
      </c>
      <c r="BR565" s="160">
        <f t="shared" ref="BR565:BR572" si="3236">BP565*BQ565</f>
        <v>0</v>
      </c>
      <c r="BS565" s="159">
        <v>0</v>
      </c>
      <c r="BT565" s="159">
        <v>0</v>
      </c>
      <c r="BU565" s="160">
        <f t="shared" ref="BU565:BU572" si="3237">BS565*BT565</f>
        <v>0</v>
      </c>
      <c r="BV565" s="159">
        <v>0</v>
      </c>
      <c r="BW565" s="159">
        <v>0</v>
      </c>
      <c r="BX565" s="160">
        <f t="shared" ref="BX565:BX572" si="3238">BV565*BW565</f>
        <v>0</v>
      </c>
      <c r="BY565" s="159">
        <f>BV565</f>
        <v>0</v>
      </c>
      <c r="BZ565" s="159">
        <f t="shared" ref="BZ565:BZ572" si="3239">BW565</f>
        <v>0</v>
      </c>
      <c r="CA565" s="160">
        <f t="shared" ref="CA565:CA572" si="3240">BY565*BZ565</f>
        <v>0</v>
      </c>
      <c r="CB565" s="159">
        <v>0</v>
      </c>
      <c r="CC565" s="159">
        <v>0</v>
      </c>
      <c r="CD565" s="160">
        <f t="shared" ref="CD565:CD572" si="3241">CB565*CC565</f>
        <v>0</v>
      </c>
      <c r="CE565" s="159">
        <v>0</v>
      </c>
      <c r="CF565" s="159">
        <v>0</v>
      </c>
      <c r="CG565" s="160">
        <f t="shared" ref="CG565:CG572" si="3242">CE565*CF565</f>
        <v>0</v>
      </c>
      <c r="CH565" s="159">
        <f>CE565</f>
        <v>0</v>
      </c>
      <c r="CI565" s="159">
        <f t="shared" ref="CI565:CI572" si="3243">CF565</f>
        <v>0</v>
      </c>
      <c r="CJ565" s="160">
        <f t="shared" ref="CJ565:CJ572" si="3244">CH565*CI565</f>
        <v>0</v>
      </c>
      <c r="CK565" s="159">
        <v>0</v>
      </c>
      <c r="CL565" s="159">
        <v>0</v>
      </c>
      <c r="CM565" s="160">
        <f t="shared" ref="CM565:CM572" si="3245">CK565*CL565</f>
        <v>0</v>
      </c>
      <c r="CN565" s="159">
        <v>0</v>
      </c>
      <c r="CO565" s="159">
        <v>0</v>
      </c>
      <c r="CP565" s="160">
        <f t="shared" ref="CP565:CP572" si="3246">CN565*CO565</f>
        <v>0</v>
      </c>
      <c r="CQ565" s="159">
        <f>CN565</f>
        <v>0</v>
      </c>
      <c r="CR565" s="159">
        <f t="shared" ref="CR565:CR572" si="3247">CO565</f>
        <v>0</v>
      </c>
      <c r="CS565" s="160">
        <f t="shared" ref="CS565:CS572" si="3248">CQ565*CR565</f>
        <v>0</v>
      </c>
      <c r="CT565" s="225"/>
      <c r="CU565" s="226">
        <f>K565-H565</f>
        <v>0</v>
      </c>
      <c r="CV565" s="227">
        <f t="shared" ref="CV565:CV572" si="3249">L565-I565</f>
        <v>0</v>
      </c>
      <c r="CW565" s="225"/>
      <c r="CX565" s="228"/>
      <c r="CY565" s="229"/>
    </row>
    <row r="566" spans="1:103" ht="15.75" hidden="1" customHeight="1">
      <c r="A566" s="185"/>
      <c r="B566" s="156"/>
      <c r="C566" s="299"/>
      <c r="D566" s="158">
        <f t="shared" si="3209"/>
        <v>0</v>
      </c>
      <c r="E566" s="159">
        <f t="shared" ref="E566:E572" si="3250">IFERROR(F566/D566,)</f>
        <v>0</v>
      </c>
      <c r="F566" s="160">
        <f t="shared" ref="F566:F572" si="3251">P566+AB566+AK566+AT566+BU566</f>
        <v>0</v>
      </c>
      <c r="G566" s="161"/>
      <c r="H566" s="159">
        <f t="shared" ref="H566:H572" si="3252">Q566+AC566+AL566+AU566+BV566</f>
        <v>0</v>
      </c>
      <c r="I566" s="159">
        <f t="shared" ref="I566:I572" si="3253">IFERROR(J566/H566,)</f>
        <v>0</v>
      </c>
      <c r="J566" s="160">
        <f t="shared" si="3210"/>
        <v>0</v>
      </c>
      <c r="K566" s="159">
        <f t="shared" si="3211"/>
        <v>0</v>
      </c>
      <c r="L566" s="291">
        <f t="shared" ref="L566:L572" si="3254">IFERROR(M566/K566,)</f>
        <v>0</v>
      </c>
      <c r="M566" s="160">
        <f t="shared" si="3212"/>
        <v>0</v>
      </c>
      <c r="N566" s="159">
        <v>0</v>
      </c>
      <c r="O566" s="159">
        <v>0</v>
      </c>
      <c r="P566" s="160">
        <f t="shared" si="3213"/>
        <v>0</v>
      </c>
      <c r="Q566" s="291">
        <v>0</v>
      </c>
      <c r="R566" s="291">
        <v>0</v>
      </c>
      <c r="S566" s="160">
        <f t="shared" si="3214"/>
        <v>0</v>
      </c>
      <c r="T566" s="159">
        <f t="shared" ref="T566:T572" si="3255">Q566</f>
        <v>0</v>
      </c>
      <c r="U566" s="159">
        <f t="shared" si="3215"/>
        <v>0</v>
      </c>
      <c r="V566" s="160">
        <f t="shared" si="3216"/>
        <v>0</v>
      </c>
      <c r="W566" s="593">
        <f t="shared" si="3135"/>
        <v>0</v>
      </c>
      <c r="X566" s="593">
        <f t="shared" si="3136"/>
        <v>0</v>
      </c>
      <c r="Y566" s="593">
        <f t="shared" si="3137"/>
        <v>0</v>
      </c>
      <c r="Z566" s="159">
        <v>0</v>
      </c>
      <c r="AA566" s="159">
        <v>0</v>
      </c>
      <c r="AB566" s="160">
        <f t="shared" si="3217"/>
        <v>0</v>
      </c>
      <c r="AC566" s="159">
        <v>0</v>
      </c>
      <c r="AD566" s="159">
        <v>0</v>
      </c>
      <c r="AE566" s="160">
        <f t="shared" si="3218"/>
        <v>0</v>
      </c>
      <c r="AF566" s="159">
        <f t="shared" ref="AF566:AF572" si="3256">AC566</f>
        <v>0</v>
      </c>
      <c r="AG566" s="159">
        <f t="shared" si="3219"/>
        <v>0</v>
      </c>
      <c r="AH566" s="160">
        <f t="shared" si="3220"/>
        <v>0</v>
      </c>
      <c r="AI566" s="159">
        <v>0</v>
      </c>
      <c r="AJ566" s="159">
        <v>0</v>
      </c>
      <c r="AK566" s="160">
        <f t="shared" si="3221"/>
        <v>0</v>
      </c>
      <c r="AL566" s="159">
        <v>0</v>
      </c>
      <c r="AM566" s="159">
        <v>0</v>
      </c>
      <c r="AN566" s="160">
        <f t="shared" si="3222"/>
        <v>0</v>
      </c>
      <c r="AO566" s="159">
        <f t="shared" ref="AO566:AO572" si="3257">AL566</f>
        <v>0</v>
      </c>
      <c r="AP566" s="159">
        <f t="shared" si="3223"/>
        <v>0</v>
      </c>
      <c r="AQ566" s="160">
        <f t="shared" si="3224"/>
        <v>0</v>
      </c>
      <c r="AR566" s="159">
        <v>0</v>
      </c>
      <c r="AS566" s="159">
        <v>0</v>
      </c>
      <c r="AT566" s="160">
        <f t="shared" si="3225"/>
        <v>0</v>
      </c>
      <c r="AU566" s="159">
        <v>0</v>
      </c>
      <c r="AV566" s="159">
        <v>0</v>
      </c>
      <c r="AW566" s="160">
        <f t="shared" si="3226"/>
        <v>0</v>
      </c>
      <c r="AX566" s="159">
        <f t="shared" ref="AX566:AX572" si="3258">AU566</f>
        <v>0</v>
      </c>
      <c r="AY566" s="159">
        <f t="shared" si="3227"/>
        <v>0</v>
      </c>
      <c r="AZ566" s="160">
        <f t="shared" si="3228"/>
        <v>0</v>
      </c>
      <c r="BA566" s="159">
        <v>0</v>
      </c>
      <c r="BB566" s="159">
        <v>0</v>
      </c>
      <c r="BC566" s="160">
        <f t="shared" si="3229"/>
        <v>0</v>
      </c>
      <c r="BD566" s="159">
        <v>0</v>
      </c>
      <c r="BE566" s="159">
        <v>0</v>
      </c>
      <c r="BF566" s="160">
        <f t="shared" si="3230"/>
        <v>0</v>
      </c>
      <c r="BG566" s="159">
        <f t="shared" ref="BG566:BG572" si="3259">BD566</f>
        <v>0</v>
      </c>
      <c r="BH566" s="159">
        <f t="shared" si="3231"/>
        <v>0</v>
      </c>
      <c r="BI566" s="160">
        <f t="shared" si="3232"/>
        <v>0</v>
      </c>
      <c r="BJ566" s="159">
        <v>0</v>
      </c>
      <c r="BK566" s="159">
        <v>0</v>
      </c>
      <c r="BL566" s="160">
        <f t="shared" si="3233"/>
        <v>0</v>
      </c>
      <c r="BM566" s="159">
        <v>0</v>
      </c>
      <c r="BN566" s="159">
        <v>0</v>
      </c>
      <c r="BO566" s="160">
        <f t="shared" si="3234"/>
        <v>0</v>
      </c>
      <c r="BP566" s="159">
        <f t="shared" ref="BP566:BP572" si="3260">BM566</f>
        <v>0</v>
      </c>
      <c r="BQ566" s="159">
        <f t="shared" si="3235"/>
        <v>0</v>
      </c>
      <c r="BR566" s="160">
        <f t="shared" si="3236"/>
        <v>0</v>
      </c>
      <c r="BS566" s="159">
        <v>0</v>
      </c>
      <c r="BT566" s="159">
        <v>0</v>
      </c>
      <c r="BU566" s="160">
        <f t="shared" si="3237"/>
        <v>0</v>
      </c>
      <c r="BV566" s="159">
        <v>0</v>
      </c>
      <c r="BW566" s="159">
        <v>0</v>
      </c>
      <c r="BX566" s="160">
        <f t="shared" si="3238"/>
        <v>0</v>
      </c>
      <c r="BY566" s="159">
        <f t="shared" ref="BY566:BY572" si="3261">BV566</f>
        <v>0</v>
      </c>
      <c r="BZ566" s="159">
        <f t="shared" si="3239"/>
        <v>0</v>
      </c>
      <c r="CA566" s="160">
        <f t="shared" si="3240"/>
        <v>0</v>
      </c>
      <c r="CB566" s="159">
        <v>0</v>
      </c>
      <c r="CC566" s="159">
        <v>0</v>
      </c>
      <c r="CD566" s="160">
        <f t="shared" si="3241"/>
        <v>0</v>
      </c>
      <c r="CE566" s="159">
        <v>0</v>
      </c>
      <c r="CF566" s="159">
        <v>0</v>
      </c>
      <c r="CG566" s="160">
        <f t="shared" si="3242"/>
        <v>0</v>
      </c>
      <c r="CH566" s="159">
        <f t="shared" ref="CH566:CH572" si="3262">CE566</f>
        <v>0</v>
      </c>
      <c r="CI566" s="159">
        <f t="shared" si="3243"/>
        <v>0</v>
      </c>
      <c r="CJ566" s="160">
        <f t="shared" si="3244"/>
        <v>0</v>
      </c>
      <c r="CK566" s="159">
        <v>0</v>
      </c>
      <c r="CL566" s="159">
        <v>0</v>
      </c>
      <c r="CM566" s="160">
        <f t="shared" si="3245"/>
        <v>0</v>
      </c>
      <c r="CN566" s="159">
        <v>0</v>
      </c>
      <c r="CO566" s="159">
        <v>0</v>
      </c>
      <c r="CP566" s="160">
        <f t="shared" si="3246"/>
        <v>0</v>
      </c>
      <c r="CQ566" s="159">
        <f t="shared" ref="CQ566:CQ572" si="3263">CN566</f>
        <v>0</v>
      </c>
      <c r="CR566" s="159">
        <f t="shared" si="3247"/>
        <v>0</v>
      </c>
      <c r="CS566" s="160">
        <f t="shared" si="3248"/>
        <v>0</v>
      </c>
      <c r="CT566" s="225"/>
      <c r="CU566" s="226">
        <f t="shared" ref="CU566:CU572" si="3264">K566-H566</f>
        <v>0</v>
      </c>
      <c r="CV566" s="227">
        <f t="shared" si="3249"/>
        <v>0</v>
      </c>
      <c r="CW566" s="225"/>
      <c r="CX566" s="228"/>
      <c r="CY566" s="229"/>
    </row>
    <row r="567" spans="1:103" ht="15.75" hidden="1" customHeight="1">
      <c r="A567" s="185"/>
      <c r="B567" s="156"/>
      <c r="C567" s="299"/>
      <c r="D567" s="158">
        <f t="shared" si="3209"/>
        <v>0</v>
      </c>
      <c r="E567" s="159">
        <f t="shared" si="3250"/>
        <v>0</v>
      </c>
      <c r="F567" s="160">
        <f t="shared" si="3251"/>
        <v>0</v>
      </c>
      <c r="G567" s="161"/>
      <c r="H567" s="159">
        <f t="shared" si="3252"/>
        <v>0</v>
      </c>
      <c r="I567" s="159">
        <f t="shared" si="3253"/>
        <v>0</v>
      </c>
      <c r="J567" s="160">
        <f t="shared" si="3210"/>
        <v>0</v>
      </c>
      <c r="K567" s="159">
        <f t="shared" si="3211"/>
        <v>0</v>
      </c>
      <c r="L567" s="291">
        <f t="shared" si="3254"/>
        <v>0</v>
      </c>
      <c r="M567" s="160">
        <f t="shared" si="3212"/>
        <v>0</v>
      </c>
      <c r="N567" s="159">
        <v>0</v>
      </c>
      <c r="O567" s="159">
        <v>0</v>
      </c>
      <c r="P567" s="160">
        <f t="shared" si="3213"/>
        <v>0</v>
      </c>
      <c r="Q567" s="291">
        <v>0</v>
      </c>
      <c r="R567" s="291">
        <v>0</v>
      </c>
      <c r="S567" s="160">
        <f t="shared" si="3214"/>
        <v>0</v>
      </c>
      <c r="T567" s="159">
        <f t="shared" si="3255"/>
        <v>0</v>
      </c>
      <c r="U567" s="159">
        <f t="shared" si="3215"/>
        <v>0</v>
      </c>
      <c r="V567" s="160">
        <f t="shared" si="3216"/>
        <v>0</v>
      </c>
      <c r="W567" s="593">
        <f t="shared" si="3135"/>
        <v>0</v>
      </c>
      <c r="X567" s="593">
        <f t="shared" si="3136"/>
        <v>0</v>
      </c>
      <c r="Y567" s="593">
        <f t="shared" si="3137"/>
        <v>0</v>
      </c>
      <c r="Z567" s="159">
        <v>0</v>
      </c>
      <c r="AA567" s="159">
        <v>0</v>
      </c>
      <c r="AB567" s="160">
        <f t="shared" si="3217"/>
        <v>0</v>
      </c>
      <c r="AC567" s="159">
        <v>0</v>
      </c>
      <c r="AD567" s="159">
        <v>0</v>
      </c>
      <c r="AE567" s="160">
        <f t="shared" si="3218"/>
        <v>0</v>
      </c>
      <c r="AF567" s="159">
        <f t="shared" si="3256"/>
        <v>0</v>
      </c>
      <c r="AG567" s="159">
        <f t="shared" si="3219"/>
        <v>0</v>
      </c>
      <c r="AH567" s="160">
        <f t="shared" si="3220"/>
        <v>0</v>
      </c>
      <c r="AI567" s="159">
        <v>0</v>
      </c>
      <c r="AJ567" s="159">
        <v>0</v>
      </c>
      <c r="AK567" s="160">
        <f t="shared" si="3221"/>
        <v>0</v>
      </c>
      <c r="AL567" s="159">
        <v>0</v>
      </c>
      <c r="AM567" s="159">
        <v>0</v>
      </c>
      <c r="AN567" s="160">
        <f t="shared" si="3222"/>
        <v>0</v>
      </c>
      <c r="AO567" s="159">
        <f t="shared" si="3257"/>
        <v>0</v>
      </c>
      <c r="AP567" s="159">
        <f t="shared" si="3223"/>
        <v>0</v>
      </c>
      <c r="AQ567" s="160">
        <f t="shared" si="3224"/>
        <v>0</v>
      </c>
      <c r="AR567" s="159">
        <v>0</v>
      </c>
      <c r="AS567" s="159">
        <v>0</v>
      </c>
      <c r="AT567" s="160">
        <f t="shared" si="3225"/>
        <v>0</v>
      </c>
      <c r="AU567" s="159">
        <v>0</v>
      </c>
      <c r="AV567" s="159">
        <v>0</v>
      </c>
      <c r="AW567" s="160">
        <f t="shared" si="3226"/>
        <v>0</v>
      </c>
      <c r="AX567" s="159">
        <f t="shared" si="3258"/>
        <v>0</v>
      </c>
      <c r="AY567" s="159">
        <f t="shared" si="3227"/>
        <v>0</v>
      </c>
      <c r="AZ567" s="160">
        <f t="shared" si="3228"/>
        <v>0</v>
      </c>
      <c r="BA567" s="159">
        <v>0</v>
      </c>
      <c r="BB567" s="159">
        <v>0</v>
      </c>
      <c r="BC567" s="160">
        <f t="shared" si="3229"/>
        <v>0</v>
      </c>
      <c r="BD567" s="159">
        <v>0</v>
      </c>
      <c r="BE567" s="159">
        <v>0</v>
      </c>
      <c r="BF567" s="160">
        <f t="shared" si="3230"/>
        <v>0</v>
      </c>
      <c r="BG567" s="159">
        <f t="shared" si="3259"/>
        <v>0</v>
      </c>
      <c r="BH567" s="159">
        <f t="shared" si="3231"/>
        <v>0</v>
      </c>
      <c r="BI567" s="160">
        <f t="shared" si="3232"/>
        <v>0</v>
      </c>
      <c r="BJ567" s="159">
        <v>0</v>
      </c>
      <c r="BK567" s="159">
        <v>0</v>
      </c>
      <c r="BL567" s="160">
        <f t="shared" si="3233"/>
        <v>0</v>
      </c>
      <c r="BM567" s="159">
        <v>0</v>
      </c>
      <c r="BN567" s="159">
        <v>0</v>
      </c>
      <c r="BO567" s="160">
        <f t="shared" si="3234"/>
        <v>0</v>
      </c>
      <c r="BP567" s="159">
        <f t="shared" si="3260"/>
        <v>0</v>
      </c>
      <c r="BQ567" s="159">
        <f t="shared" si="3235"/>
        <v>0</v>
      </c>
      <c r="BR567" s="160">
        <f t="shared" si="3236"/>
        <v>0</v>
      </c>
      <c r="BS567" s="159">
        <v>0</v>
      </c>
      <c r="BT567" s="159">
        <v>0</v>
      </c>
      <c r="BU567" s="160">
        <f t="shared" si="3237"/>
        <v>0</v>
      </c>
      <c r="BV567" s="159">
        <v>0</v>
      </c>
      <c r="BW567" s="159">
        <v>0</v>
      </c>
      <c r="BX567" s="160">
        <f t="shared" si="3238"/>
        <v>0</v>
      </c>
      <c r="BY567" s="159">
        <f t="shared" si="3261"/>
        <v>0</v>
      </c>
      <c r="BZ567" s="159">
        <f t="shared" si="3239"/>
        <v>0</v>
      </c>
      <c r="CA567" s="160">
        <f t="shared" si="3240"/>
        <v>0</v>
      </c>
      <c r="CB567" s="159">
        <v>0</v>
      </c>
      <c r="CC567" s="159">
        <v>0</v>
      </c>
      <c r="CD567" s="160">
        <f t="shared" si="3241"/>
        <v>0</v>
      </c>
      <c r="CE567" s="159">
        <v>0</v>
      </c>
      <c r="CF567" s="159">
        <v>0</v>
      </c>
      <c r="CG567" s="160">
        <f t="shared" si="3242"/>
        <v>0</v>
      </c>
      <c r="CH567" s="159">
        <f t="shared" si="3262"/>
        <v>0</v>
      </c>
      <c r="CI567" s="159">
        <f t="shared" si="3243"/>
        <v>0</v>
      </c>
      <c r="CJ567" s="160">
        <f t="shared" si="3244"/>
        <v>0</v>
      </c>
      <c r="CK567" s="159">
        <v>0</v>
      </c>
      <c r="CL567" s="159">
        <v>0</v>
      </c>
      <c r="CM567" s="160">
        <f t="shared" si="3245"/>
        <v>0</v>
      </c>
      <c r="CN567" s="159">
        <v>0</v>
      </c>
      <c r="CO567" s="159">
        <v>0</v>
      </c>
      <c r="CP567" s="160">
        <f t="shared" si="3246"/>
        <v>0</v>
      </c>
      <c r="CQ567" s="159">
        <f t="shared" si="3263"/>
        <v>0</v>
      </c>
      <c r="CR567" s="159">
        <f t="shared" si="3247"/>
        <v>0</v>
      </c>
      <c r="CS567" s="160">
        <f t="shared" si="3248"/>
        <v>0</v>
      </c>
      <c r="CT567" s="225"/>
      <c r="CU567" s="226">
        <f t="shared" si="3264"/>
        <v>0</v>
      </c>
      <c r="CV567" s="227">
        <f t="shared" si="3249"/>
        <v>0</v>
      </c>
      <c r="CW567" s="225"/>
      <c r="CX567" s="228"/>
      <c r="CY567" s="229"/>
    </row>
    <row r="568" spans="1:103" ht="15.75" hidden="1" customHeight="1">
      <c r="A568" s="185"/>
      <c r="B568" s="156"/>
      <c r="C568" s="299"/>
      <c r="D568" s="158">
        <f t="shared" si="3209"/>
        <v>0</v>
      </c>
      <c r="E568" s="159">
        <f t="shared" si="3250"/>
        <v>0</v>
      </c>
      <c r="F568" s="160">
        <f t="shared" si="3251"/>
        <v>0</v>
      </c>
      <c r="G568" s="161"/>
      <c r="H568" s="159">
        <f t="shared" si="3252"/>
        <v>0</v>
      </c>
      <c r="I568" s="159">
        <f t="shared" si="3253"/>
        <v>0</v>
      </c>
      <c r="J568" s="160">
        <f t="shared" si="3210"/>
        <v>0</v>
      </c>
      <c r="K568" s="159">
        <f t="shared" si="3211"/>
        <v>0</v>
      </c>
      <c r="L568" s="291">
        <f t="shared" si="3254"/>
        <v>0</v>
      </c>
      <c r="M568" s="160">
        <f t="shared" si="3212"/>
        <v>0</v>
      </c>
      <c r="N568" s="159">
        <v>0</v>
      </c>
      <c r="O568" s="159">
        <v>0</v>
      </c>
      <c r="P568" s="160">
        <f t="shared" si="3213"/>
        <v>0</v>
      </c>
      <c r="Q568" s="291">
        <v>0</v>
      </c>
      <c r="R568" s="291">
        <v>0</v>
      </c>
      <c r="S568" s="160">
        <f t="shared" si="3214"/>
        <v>0</v>
      </c>
      <c r="T568" s="159">
        <f t="shared" si="3255"/>
        <v>0</v>
      </c>
      <c r="U568" s="159">
        <f t="shared" si="3215"/>
        <v>0</v>
      </c>
      <c r="V568" s="160">
        <f t="shared" si="3216"/>
        <v>0</v>
      </c>
      <c r="W568" s="593">
        <f t="shared" si="3135"/>
        <v>0</v>
      </c>
      <c r="X568" s="593">
        <f t="shared" si="3136"/>
        <v>0</v>
      </c>
      <c r="Y568" s="593">
        <f t="shared" si="3137"/>
        <v>0</v>
      </c>
      <c r="Z568" s="159">
        <v>0</v>
      </c>
      <c r="AA568" s="159">
        <v>0</v>
      </c>
      <c r="AB568" s="160">
        <f t="shared" si="3217"/>
        <v>0</v>
      </c>
      <c r="AC568" s="159">
        <v>0</v>
      </c>
      <c r="AD568" s="159">
        <v>0</v>
      </c>
      <c r="AE568" s="160">
        <f t="shared" si="3218"/>
        <v>0</v>
      </c>
      <c r="AF568" s="159">
        <f t="shared" si="3256"/>
        <v>0</v>
      </c>
      <c r="AG568" s="159">
        <f t="shared" si="3219"/>
        <v>0</v>
      </c>
      <c r="AH568" s="160">
        <f t="shared" si="3220"/>
        <v>0</v>
      </c>
      <c r="AI568" s="159">
        <v>0</v>
      </c>
      <c r="AJ568" s="159">
        <v>0</v>
      </c>
      <c r="AK568" s="160">
        <f t="shared" si="3221"/>
        <v>0</v>
      </c>
      <c r="AL568" s="159">
        <v>0</v>
      </c>
      <c r="AM568" s="159">
        <v>0</v>
      </c>
      <c r="AN568" s="160">
        <f t="shared" si="3222"/>
        <v>0</v>
      </c>
      <c r="AO568" s="159">
        <f t="shared" si="3257"/>
        <v>0</v>
      </c>
      <c r="AP568" s="159">
        <f t="shared" si="3223"/>
        <v>0</v>
      </c>
      <c r="AQ568" s="160">
        <f t="shared" si="3224"/>
        <v>0</v>
      </c>
      <c r="AR568" s="159">
        <v>0</v>
      </c>
      <c r="AS568" s="159">
        <v>0</v>
      </c>
      <c r="AT568" s="160">
        <f t="shared" si="3225"/>
        <v>0</v>
      </c>
      <c r="AU568" s="159">
        <v>0</v>
      </c>
      <c r="AV568" s="159">
        <v>0</v>
      </c>
      <c r="AW568" s="160">
        <f t="shared" si="3226"/>
        <v>0</v>
      </c>
      <c r="AX568" s="159">
        <f t="shared" si="3258"/>
        <v>0</v>
      </c>
      <c r="AY568" s="159">
        <f t="shared" si="3227"/>
        <v>0</v>
      </c>
      <c r="AZ568" s="160">
        <f t="shared" si="3228"/>
        <v>0</v>
      </c>
      <c r="BA568" s="159">
        <v>0</v>
      </c>
      <c r="BB568" s="159">
        <v>0</v>
      </c>
      <c r="BC568" s="160">
        <f t="shared" si="3229"/>
        <v>0</v>
      </c>
      <c r="BD568" s="159">
        <v>0</v>
      </c>
      <c r="BE568" s="159">
        <v>0</v>
      </c>
      <c r="BF568" s="160">
        <f t="shared" si="3230"/>
        <v>0</v>
      </c>
      <c r="BG568" s="159">
        <f t="shared" si="3259"/>
        <v>0</v>
      </c>
      <c r="BH568" s="159">
        <f t="shared" si="3231"/>
        <v>0</v>
      </c>
      <c r="BI568" s="160">
        <f t="shared" si="3232"/>
        <v>0</v>
      </c>
      <c r="BJ568" s="159">
        <v>0</v>
      </c>
      <c r="BK568" s="159">
        <v>0</v>
      </c>
      <c r="BL568" s="160">
        <f t="shared" si="3233"/>
        <v>0</v>
      </c>
      <c r="BM568" s="159">
        <v>0</v>
      </c>
      <c r="BN568" s="159">
        <v>0</v>
      </c>
      <c r="BO568" s="160">
        <f t="shared" si="3234"/>
        <v>0</v>
      </c>
      <c r="BP568" s="159">
        <f t="shared" si="3260"/>
        <v>0</v>
      </c>
      <c r="BQ568" s="159">
        <f t="shared" si="3235"/>
        <v>0</v>
      </c>
      <c r="BR568" s="160">
        <f t="shared" si="3236"/>
        <v>0</v>
      </c>
      <c r="BS568" s="159">
        <v>0</v>
      </c>
      <c r="BT568" s="159">
        <v>0</v>
      </c>
      <c r="BU568" s="160">
        <f t="shared" si="3237"/>
        <v>0</v>
      </c>
      <c r="BV568" s="159">
        <v>0</v>
      </c>
      <c r="BW568" s="159">
        <v>0</v>
      </c>
      <c r="BX568" s="160">
        <f t="shared" si="3238"/>
        <v>0</v>
      </c>
      <c r="BY568" s="159">
        <f t="shared" si="3261"/>
        <v>0</v>
      </c>
      <c r="BZ568" s="159">
        <f t="shared" si="3239"/>
        <v>0</v>
      </c>
      <c r="CA568" s="160">
        <f t="shared" si="3240"/>
        <v>0</v>
      </c>
      <c r="CB568" s="159">
        <v>0</v>
      </c>
      <c r="CC568" s="159">
        <v>0</v>
      </c>
      <c r="CD568" s="160">
        <f t="shared" si="3241"/>
        <v>0</v>
      </c>
      <c r="CE568" s="159">
        <v>0</v>
      </c>
      <c r="CF568" s="159">
        <v>0</v>
      </c>
      <c r="CG568" s="160">
        <f t="shared" si="3242"/>
        <v>0</v>
      </c>
      <c r="CH568" s="159">
        <f t="shared" si="3262"/>
        <v>0</v>
      </c>
      <c r="CI568" s="159">
        <f t="shared" si="3243"/>
        <v>0</v>
      </c>
      <c r="CJ568" s="160">
        <f t="shared" si="3244"/>
        <v>0</v>
      </c>
      <c r="CK568" s="159">
        <v>0</v>
      </c>
      <c r="CL568" s="159">
        <v>0</v>
      </c>
      <c r="CM568" s="160">
        <f t="shared" si="3245"/>
        <v>0</v>
      </c>
      <c r="CN568" s="159">
        <v>0</v>
      </c>
      <c r="CO568" s="159">
        <v>0</v>
      </c>
      <c r="CP568" s="160">
        <f t="shared" si="3246"/>
        <v>0</v>
      </c>
      <c r="CQ568" s="159">
        <f t="shared" si="3263"/>
        <v>0</v>
      </c>
      <c r="CR568" s="159">
        <f t="shared" si="3247"/>
        <v>0</v>
      </c>
      <c r="CS568" s="160">
        <f t="shared" si="3248"/>
        <v>0</v>
      </c>
      <c r="CT568" s="225"/>
      <c r="CU568" s="226">
        <f t="shared" si="3264"/>
        <v>0</v>
      </c>
      <c r="CV568" s="227">
        <f t="shared" si="3249"/>
        <v>0</v>
      </c>
      <c r="CW568" s="225"/>
      <c r="CX568" s="228"/>
      <c r="CY568" s="229"/>
    </row>
    <row r="569" spans="1:103" ht="15.75" hidden="1" customHeight="1">
      <c r="A569" s="185"/>
      <c r="B569" s="156"/>
      <c r="C569" s="297"/>
      <c r="D569" s="158">
        <f t="shared" si="3209"/>
        <v>0</v>
      </c>
      <c r="E569" s="159">
        <f t="shared" si="3250"/>
        <v>0</v>
      </c>
      <c r="F569" s="160">
        <f t="shared" si="3251"/>
        <v>0</v>
      </c>
      <c r="G569" s="161"/>
      <c r="H569" s="159">
        <f t="shared" si="3252"/>
        <v>0</v>
      </c>
      <c r="I569" s="159">
        <f t="shared" si="3253"/>
        <v>0</v>
      </c>
      <c r="J569" s="160">
        <f t="shared" si="3210"/>
        <v>0</v>
      </c>
      <c r="K569" s="159">
        <f t="shared" si="3211"/>
        <v>0</v>
      </c>
      <c r="L569" s="291">
        <f t="shared" si="3254"/>
        <v>0</v>
      </c>
      <c r="M569" s="160">
        <f t="shared" si="3212"/>
        <v>0</v>
      </c>
      <c r="N569" s="159">
        <v>0</v>
      </c>
      <c r="O569" s="159">
        <v>0</v>
      </c>
      <c r="P569" s="160">
        <f t="shared" si="3213"/>
        <v>0</v>
      </c>
      <c r="Q569" s="291">
        <v>0</v>
      </c>
      <c r="R569" s="291">
        <v>0</v>
      </c>
      <c r="S569" s="160">
        <f t="shared" si="3214"/>
        <v>0</v>
      </c>
      <c r="T569" s="159">
        <f t="shared" si="3255"/>
        <v>0</v>
      </c>
      <c r="U569" s="159">
        <f t="shared" si="3215"/>
        <v>0</v>
      </c>
      <c r="V569" s="160">
        <f t="shared" si="3216"/>
        <v>0</v>
      </c>
      <c r="W569" s="593">
        <f t="shared" si="3135"/>
        <v>0</v>
      </c>
      <c r="X569" s="593">
        <f t="shared" si="3136"/>
        <v>0</v>
      </c>
      <c r="Y569" s="593">
        <f t="shared" si="3137"/>
        <v>0</v>
      </c>
      <c r="Z569" s="159">
        <v>0</v>
      </c>
      <c r="AA569" s="159">
        <v>0</v>
      </c>
      <c r="AB569" s="160">
        <f t="shared" si="3217"/>
        <v>0</v>
      </c>
      <c r="AC569" s="159">
        <v>0</v>
      </c>
      <c r="AD569" s="159">
        <v>0</v>
      </c>
      <c r="AE569" s="160">
        <f t="shared" si="3218"/>
        <v>0</v>
      </c>
      <c r="AF569" s="159">
        <f t="shared" si="3256"/>
        <v>0</v>
      </c>
      <c r="AG569" s="159">
        <f t="shared" si="3219"/>
        <v>0</v>
      </c>
      <c r="AH569" s="160">
        <f t="shared" si="3220"/>
        <v>0</v>
      </c>
      <c r="AI569" s="159">
        <v>0</v>
      </c>
      <c r="AJ569" s="159">
        <v>0</v>
      </c>
      <c r="AK569" s="160">
        <f t="shared" si="3221"/>
        <v>0</v>
      </c>
      <c r="AL569" s="159">
        <v>0</v>
      </c>
      <c r="AM569" s="159">
        <v>0</v>
      </c>
      <c r="AN569" s="160">
        <f t="shared" si="3222"/>
        <v>0</v>
      </c>
      <c r="AO569" s="159">
        <f t="shared" si="3257"/>
        <v>0</v>
      </c>
      <c r="AP569" s="159">
        <f t="shared" si="3223"/>
        <v>0</v>
      </c>
      <c r="AQ569" s="160">
        <f t="shared" si="3224"/>
        <v>0</v>
      </c>
      <c r="AR569" s="159">
        <v>0</v>
      </c>
      <c r="AS569" s="159">
        <v>0</v>
      </c>
      <c r="AT569" s="160">
        <f t="shared" si="3225"/>
        <v>0</v>
      </c>
      <c r="AU569" s="159">
        <v>0</v>
      </c>
      <c r="AV569" s="159">
        <v>0</v>
      </c>
      <c r="AW569" s="160">
        <f t="shared" si="3226"/>
        <v>0</v>
      </c>
      <c r="AX569" s="159">
        <f t="shared" si="3258"/>
        <v>0</v>
      </c>
      <c r="AY569" s="159">
        <f t="shared" si="3227"/>
        <v>0</v>
      </c>
      <c r="AZ569" s="160">
        <f t="shared" si="3228"/>
        <v>0</v>
      </c>
      <c r="BA569" s="159">
        <v>0</v>
      </c>
      <c r="BB569" s="159">
        <v>0</v>
      </c>
      <c r="BC569" s="160">
        <f t="shared" si="3229"/>
        <v>0</v>
      </c>
      <c r="BD569" s="159">
        <v>0</v>
      </c>
      <c r="BE569" s="159">
        <v>0</v>
      </c>
      <c r="BF569" s="160">
        <f t="shared" si="3230"/>
        <v>0</v>
      </c>
      <c r="BG569" s="159">
        <f t="shared" si="3259"/>
        <v>0</v>
      </c>
      <c r="BH569" s="159">
        <f t="shared" si="3231"/>
        <v>0</v>
      </c>
      <c r="BI569" s="160">
        <f t="shared" si="3232"/>
        <v>0</v>
      </c>
      <c r="BJ569" s="159">
        <v>0</v>
      </c>
      <c r="BK569" s="159">
        <v>0</v>
      </c>
      <c r="BL569" s="160">
        <f t="shared" si="3233"/>
        <v>0</v>
      </c>
      <c r="BM569" s="159">
        <v>0</v>
      </c>
      <c r="BN569" s="159">
        <v>0</v>
      </c>
      <c r="BO569" s="160">
        <f t="shared" si="3234"/>
        <v>0</v>
      </c>
      <c r="BP569" s="159">
        <f t="shared" si="3260"/>
        <v>0</v>
      </c>
      <c r="BQ569" s="159">
        <f t="shared" si="3235"/>
        <v>0</v>
      </c>
      <c r="BR569" s="160">
        <f t="shared" si="3236"/>
        <v>0</v>
      </c>
      <c r="BS569" s="159">
        <v>0</v>
      </c>
      <c r="BT569" s="159">
        <v>0</v>
      </c>
      <c r="BU569" s="160">
        <f t="shared" si="3237"/>
        <v>0</v>
      </c>
      <c r="BV569" s="159">
        <v>0</v>
      </c>
      <c r="BW569" s="159">
        <v>0</v>
      </c>
      <c r="BX569" s="160">
        <f t="shared" si="3238"/>
        <v>0</v>
      </c>
      <c r="BY569" s="159">
        <f t="shared" si="3261"/>
        <v>0</v>
      </c>
      <c r="BZ569" s="159">
        <f t="shared" si="3239"/>
        <v>0</v>
      </c>
      <c r="CA569" s="160">
        <f t="shared" si="3240"/>
        <v>0</v>
      </c>
      <c r="CB569" s="159">
        <v>0</v>
      </c>
      <c r="CC569" s="159">
        <v>0</v>
      </c>
      <c r="CD569" s="160">
        <f t="shared" si="3241"/>
        <v>0</v>
      </c>
      <c r="CE569" s="159">
        <v>0</v>
      </c>
      <c r="CF569" s="159">
        <v>0</v>
      </c>
      <c r="CG569" s="160">
        <f t="shared" si="3242"/>
        <v>0</v>
      </c>
      <c r="CH569" s="159">
        <f t="shared" si="3262"/>
        <v>0</v>
      </c>
      <c r="CI569" s="159">
        <f t="shared" si="3243"/>
        <v>0</v>
      </c>
      <c r="CJ569" s="160">
        <f t="shared" si="3244"/>
        <v>0</v>
      </c>
      <c r="CK569" s="159">
        <v>0</v>
      </c>
      <c r="CL569" s="159">
        <v>0</v>
      </c>
      <c r="CM569" s="160">
        <f t="shared" si="3245"/>
        <v>0</v>
      </c>
      <c r="CN569" s="159">
        <v>0</v>
      </c>
      <c r="CO569" s="159">
        <v>0</v>
      </c>
      <c r="CP569" s="160">
        <f t="shared" si="3246"/>
        <v>0</v>
      </c>
      <c r="CQ569" s="159">
        <f t="shared" si="3263"/>
        <v>0</v>
      </c>
      <c r="CR569" s="159">
        <f t="shared" si="3247"/>
        <v>0</v>
      </c>
      <c r="CS569" s="160">
        <f t="shared" si="3248"/>
        <v>0</v>
      </c>
      <c r="CT569" s="225"/>
      <c r="CU569" s="226">
        <f t="shared" si="3264"/>
        <v>0</v>
      </c>
      <c r="CV569" s="227">
        <f t="shared" si="3249"/>
        <v>0</v>
      </c>
      <c r="CW569" s="225"/>
      <c r="CX569" s="228"/>
      <c r="CY569" s="229"/>
    </row>
    <row r="570" spans="1:103" ht="15.75" hidden="1" customHeight="1">
      <c r="A570" s="185"/>
      <c r="B570" s="156"/>
      <c r="C570" s="297"/>
      <c r="D570" s="158">
        <f t="shared" si="3209"/>
        <v>0</v>
      </c>
      <c r="E570" s="159">
        <f t="shared" si="3250"/>
        <v>0</v>
      </c>
      <c r="F570" s="160">
        <f t="shared" si="3251"/>
        <v>0</v>
      </c>
      <c r="G570" s="161"/>
      <c r="H570" s="159">
        <f t="shared" si="3252"/>
        <v>0</v>
      </c>
      <c r="I570" s="159">
        <f t="shared" si="3253"/>
        <v>0</v>
      </c>
      <c r="J570" s="160">
        <f t="shared" si="3210"/>
        <v>0</v>
      </c>
      <c r="K570" s="159">
        <f t="shared" si="3211"/>
        <v>0</v>
      </c>
      <c r="L570" s="291">
        <f t="shared" si="3254"/>
        <v>0</v>
      </c>
      <c r="M570" s="160">
        <f t="shared" si="3212"/>
        <v>0</v>
      </c>
      <c r="N570" s="159">
        <v>0</v>
      </c>
      <c r="O570" s="159">
        <v>0</v>
      </c>
      <c r="P570" s="160">
        <f t="shared" si="3213"/>
        <v>0</v>
      </c>
      <c r="Q570" s="291">
        <v>0</v>
      </c>
      <c r="R570" s="291">
        <v>0</v>
      </c>
      <c r="S570" s="160">
        <f t="shared" si="3214"/>
        <v>0</v>
      </c>
      <c r="T570" s="159">
        <f t="shared" si="3255"/>
        <v>0</v>
      </c>
      <c r="U570" s="159">
        <f t="shared" si="3215"/>
        <v>0</v>
      </c>
      <c r="V570" s="160">
        <f t="shared" si="3216"/>
        <v>0</v>
      </c>
      <c r="W570" s="593">
        <f t="shared" si="3135"/>
        <v>0</v>
      </c>
      <c r="X570" s="593">
        <f t="shared" si="3136"/>
        <v>0</v>
      </c>
      <c r="Y570" s="593">
        <f t="shared" si="3137"/>
        <v>0</v>
      </c>
      <c r="Z570" s="159">
        <v>0</v>
      </c>
      <c r="AA570" s="159">
        <v>0</v>
      </c>
      <c r="AB570" s="160">
        <f t="shared" si="3217"/>
        <v>0</v>
      </c>
      <c r="AC570" s="159">
        <v>0</v>
      </c>
      <c r="AD570" s="159">
        <v>0</v>
      </c>
      <c r="AE570" s="160">
        <f t="shared" si="3218"/>
        <v>0</v>
      </c>
      <c r="AF570" s="159">
        <f t="shared" si="3256"/>
        <v>0</v>
      </c>
      <c r="AG570" s="159">
        <f t="shared" si="3219"/>
        <v>0</v>
      </c>
      <c r="AH570" s="160">
        <f t="shared" si="3220"/>
        <v>0</v>
      </c>
      <c r="AI570" s="159">
        <v>0</v>
      </c>
      <c r="AJ570" s="159">
        <v>0</v>
      </c>
      <c r="AK570" s="160">
        <f t="shared" si="3221"/>
        <v>0</v>
      </c>
      <c r="AL570" s="159">
        <v>0</v>
      </c>
      <c r="AM570" s="159">
        <v>0</v>
      </c>
      <c r="AN570" s="160">
        <f t="shared" si="3222"/>
        <v>0</v>
      </c>
      <c r="AO570" s="159">
        <f t="shared" si="3257"/>
        <v>0</v>
      </c>
      <c r="AP570" s="159">
        <f t="shared" si="3223"/>
        <v>0</v>
      </c>
      <c r="AQ570" s="160">
        <f t="shared" si="3224"/>
        <v>0</v>
      </c>
      <c r="AR570" s="159">
        <v>0</v>
      </c>
      <c r="AS570" s="159">
        <v>0</v>
      </c>
      <c r="AT570" s="160">
        <f t="shared" si="3225"/>
        <v>0</v>
      </c>
      <c r="AU570" s="159">
        <v>0</v>
      </c>
      <c r="AV570" s="159">
        <v>0</v>
      </c>
      <c r="AW570" s="160">
        <f t="shared" si="3226"/>
        <v>0</v>
      </c>
      <c r="AX570" s="159">
        <f t="shared" si="3258"/>
        <v>0</v>
      </c>
      <c r="AY570" s="159">
        <f t="shared" si="3227"/>
        <v>0</v>
      </c>
      <c r="AZ570" s="160">
        <f t="shared" si="3228"/>
        <v>0</v>
      </c>
      <c r="BA570" s="159">
        <v>0</v>
      </c>
      <c r="BB570" s="159">
        <v>0</v>
      </c>
      <c r="BC570" s="160">
        <f t="shared" si="3229"/>
        <v>0</v>
      </c>
      <c r="BD570" s="159">
        <v>0</v>
      </c>
      <c r="BE570" s="159">
        <v>0</v>
      </c>
      <c r="BF570" s="160">
        <f t="shared" si="3230"/>
        <v>0</v>
      </c>
      <c r="BG570" s="159">
        <f t="shared" si="3259"/>
        <v>0</v>
      </c>
      <c r="BH570" s="159">
        <f t="shared" si="3231"/>
        <v>0</v>
      </c>
      <c r="BI570" s="160">
        <f t="shared" si="3232"/>
        <v>0</v>
      </c>
      <c r="BJ570" s="159">
        <v>0</v>
      </c>
      <c r="BK570" s="159">
        <v>0</v>
      </c>
      <c r="BL570" s="160">
        <f t="shared" si="3233"/>
        <v>0</v>
      </c>
      <c r="BM570" s="159">
        <v>0</v>
      </c>
      <c r="BN570" s="159">
        <v>0</v>
      </c>
      <c r="BO570" s="160">
        <f t="shared" si="3234"/>
        <v>0</v>
      </c>
      <c r="BP570" s="159">
        <f t="shared" si="3260"/>
        <v>0</v>
      </c>
      <c r="BQ570" s="159">
        <f t="shared" si="3235"/>
        <v>0</v>
      </c>
      <c r="BR570" s="160">
        <f t="shared" si="3236"/>
        <v>0</v>
      </c>
      <c r="BS570" s="159">
        <v>0</v>
      </c>
      <c r="BT570" s="159">
        <v>0</v>
      </c>
      <c r="BU570" s="160">
        <f t="shared" si="3237"/>
        <v>0</v>
      </c>
      <c r="BV570" s="159">
        <v>0</v>
      </c>
      <c r="BW570" s="159">
        <v>0</v>
      </c>
      <c r="BX570" s="160">
        <f t="shared" si="3238"/>
        <v>0</v>
      </c>
      <c r="BY570" s="159">
        <f t="shared" si="3261"/>
        <v>0</v>
      </c>
      <c r="BZ570" s="159">
        <f t="shared" si="3239"/>
        <v>0</v>
      </c>
      <c r="CA570" s="160">
        <f t="shared" si="3240"/>
        <v>0</v>
      </c>
      <c r="CB570" s="159">
        <v>0</v>
      </c>
      <c r="CC570" s="159">
        <v>0</v>
      </c>
      <c r="CD570" s="160">
        <f t="shared" si="3241"/>
        <v>0</v>
      </c>
      <c r="CE570" s="159">
        <v>0</v>
      </c>
      <c r="CF570" s="159">
        <v>0</v>
      </c>
      <c r="CG570" s="160">
        <f t="shared" si="3242"/>
        <v>0</v>
      </c>
      <c r="CH570" s="159">
        <f t="shared" si="3262"/>
        <v>0</v>
      </c>
      <c r="CI570" s="159">
        <f t="shared" si="3243"/>
        <v>0</v>
      </c>
      <c r="CJ570" s="160">
        <f t="shared" si="3244"/>
        <v>0</v>
      </c>
      <c r="CK570" s="159">
        <v>0</v>
      </c>
      <c r="CL570" s="159">
        <v>0</v>
      </c>
      <c r="CM570" s="160">
        <f t="shared" si="3245"/>
        <v>0</v>
      </c>
      <c r="CN570" s="159">
        <v>0</v>
      </c>
      <c r="CO570" s="159">
        <v>0</v>
      </c>
      <c r="CP570" s="160">
        <f t="shared" si="3246"/>
        <v>0</v>
      </c>
      <c r="CQ570" s="159">
        <f t="shared" si="3263"/>
        <v>0</v>
      </c>
      <c r="CR570" s="159">
        <f t="shared" si="3247"/>
        <v>0</v>
      </c>
      <c r="CS570" s="160">
        <f t="shared" si="3248"/>
        <v>0</v>
      </c>
      <c r="CT570" s="225"/>
      <c r="CU570" s="226">
        <f t="shared" si="3264"/>
        <v>0</v>
      </c>
      <c r="CV570" s="227">
        <f t="shared" si="3249"/>
        <v>0</v>
      </c>
      <c r="CW570" s="225"/>
      <c r="CX570" s="228"/>
      <c r="CY570" s="229"/>
    </row>
    <row r="571" spans="1:103" ht="15.75" hidden="1" customHeight="1">
      <c r="A571" s="185"/>
      <c r="B571" s="156"/>
      <c r="C571" s="297"/>
      <c r="D571" s="158">
        <f t="shared" si="3209"/>
        <v>0</v>
      </c>
      <c r="E571" s="159">
        <f t="shared" si="3250"/>
        <v>0</v>
      </c>
      <c r="F571" s="160">
        <f t="shared" si="3251"/>
        <v>0</v>
      </c>
      <c r="G571" s="161"/>
      <c r="H571" s="159">
        <f t="shared" si="3252"/>
        <v>0</v>
      </c>
      <c r="I571" s="159">
        <f t="shared" si="3253"/>
        <v>0</v>
      </c>
      <c r="J571" s="160">
        <f t="shared" si="3210"/>
        <v>0</v>
      </c>
      <c r="K571" s="159">
        <f t="shared" si="3211"/>
        <v>0</v>
      </c>
      <c r="L571" s="291">
        <f t="shared" si="3254"/>
        <v>0</v>
      </c>
      <c r="M571" s="160">
        <f t="shared" si="3212"/>
        <v>0</v>
      </c>
      <c r="N571" s="159">
        <v>0</v>
      </c>
      <c r="O571" s="159">
        <v>0</v>
      </c>
      <c r="P571" s="160">
        <f t="shared" si="3213"/>
        <v>0</v>
      </c>
      <c r="Q571" s="291">
        <v>0</v>
      </c>
      <c r="R571" s="291">
        <v>0</v>
      </c>
      <c r="S571" s="160">
        <f t="shared" si="3214"/>
        <v>0</v>
      </c>
      <c r="T571" s="159">
        <f t="shared" si="3255"/>
        <v>0</v>
      </c>
      <c r="U571" s="159">
        <f t="shared" si="3215"/>
        <v>0</v>
      </c>
      <c r="V571" s="160">
        <f t="shared" si="3216"/>
        <v>0</v>
      </c>
      <c r="W571" s="593">
        <f t="shared" si="3135"/>
        <v>0</v>
      </c>
      <c r="X571" s="593">
        <f t="shared" si="3136"/>
        <v>0</v>
      </c>
      <c r="Y571" s="593">
        <f t="shared" si="3137"/>
        <v>0</v>
      </c>
      <c r="Z571" s="159">
        <v>0</v>
      </c>
      <c r="AA571" s="159">
        <v>0</v>
      </c>
      <c r="AB571" s="160">
        <f t="shared" si="3217"/>
        <v>0</v>
      </c>
      <c r="AC571" s="159">
        <v>0</v>
      </c>
      <c r="AD571" s="159">
        <v>0</v>
      </c>
      <c r="AE571" s="160">
        <f t="shared" si="3218"/>
        <v>0</v>
      </c>
      <c r="AF571" s="159">
        <f t="shared" si="3256"/>
        <v>0</v>
      </c>
      <c r="AG571" s="159">
        <f t="shared" si="3219"/>
        <v>0</v>
      </c>
      <c r="AH571" s="160">
        <f t="shared" si="3220"/>
        <v>0</v>
      </c>
      <c r="AI571" s="159">
        <v>0</v>
      </c>
      <c r="AJ571" s="159">
        <v>0</v>
      </c>
      <c r="AK571" s="160">
        <f t="shared" si="3221"/>
        <v>0</v>
      </c>
      <c r="AL571" s="159">
        <v>0</v>
      </c>
      <c r="AM571" s="159">
        <v>0</v>
      </c>
      <c r="AN571" s="160">
        <f t="shared" si="3222"/>
        <v>0</v>
      </c>
      <c r="AO571" s="159">
        <f t="shared" si="3257"/>
        <v>0</v>
      </c>
      <c r="AP571" s="159">
        <f t="shared" si="3223"/>
        <v>0</v>
      </c>
      <c r="AQ571" s="160">
        <f t="shared" si="3224"/>
        <v>0</v>
      </c>
      <c r="AR571" s="159">
        <v>0</v>
      </c>
      <c r="AS571" s="159">
        <v>0</v>
      </c>
      <c r="AT571" s="160">
        <f t="shared" si="3225"/>
        <v>0</v>
      </c>
      <c r="AU571" s="159">
        <v>0</v>
      </c>
      <c r="AV571" s="159">
        <v>0</v>
      </c>
      <c r="AW571" s="160">
        <f t="shared" si="3226"/>
        <v>0</v>
      </c>
      <c r="AX571" s="159">
        <f t="shared" si="3258"/>
        <v>0</v>
      </c>
      <c r="AY571" s="159">
        <f t="shared" si="3227"/>
        <v>0</v>
      </c>
      <c r="AZ571" s="160">
        <f t="shared" si="3228"/>
        <v>0</v>
      </c>
      <c r="BA571" s="159">
        <v>0</v>
      </c>
      <c r="BB571" s="159">
        <v>0</v>
      </c>
      <c r="BC571" s="160">
        <f t="shared" si="3229"/>
        <v>0</v>
      </c>
      <c r="BD571" s="159">
        <v>0</v>
      </c>
      <c r="BE571" s="159">
        <v>0</v>
      </c>
      <c r="BF571" s="160">
        <f t="shared" si="3230"/>
        <v>0</v>
      </c>
      <c r="BG571" s="159">
        <f t="shared" si="3259"/>
        <v>0</v>
      </c>
      <c r="BH571" s="159">
        <f t="shared" si="3231"/>
        <v>0</v>
      </c>
      <c r="BI571" s="160">
        <f t="shared" si="3232"/>
        <v>0</v>
      </c>
      <c r="BJ571" s="159">
        <v>0</v>
      </c>
      <c r="BK571" s="159">
        <v>0</v>
      </c>
      <c r="BL571" s="160">
        <f t="shared" si="3233"/>
        <v>0</v>
      </c>
      <c r="BM571" s="159">
        <v>0</v>
      </c>
      <c r="BN571" s="159">
        <v>0</v>
      </c>
      <c r="BO571" s="160">
        <f t="shared" si="3234"/>
        <v>0</v>
      </c>
      <c r="BP571" s="159">
        <f t="shared" si="3260"/>
        <v>0</v>
      </c>
      <c r="BQ571" s="159">
        <f t="shared" si="3235"/>
        <v>0</v>
      </c>
      <c r="BR571" s="160">
        <f t="shared" si="3236"/>
        <v>0</v>
      </c>
      <c r="BS571" s="159">
        <v>0</v>
      </c>
      <c r="BT571" s="159">
        <v>0</v>
      </c>
      <c r="BU571" s="160">
        <f t="shared" si="3237"/>
        <v>0</v>
      </c>
      <c r="BV571" s="159">
        <v>0</v>
      </c>
      <c r="BW571" s="159">
        <v>0</v>
      </c>
      <c r="BX571" s="160">
        <f t="shared" si="3238"/>
        <v>0</v>
      </c>
      <c r="BY571" s="159">
        <f t="shared" si="3261"/>
        <v>0</v>
      </c>
      <c r="BZ571" s="159">
        <f t="shared" si="3239"/>
        <v>0</v>
      </c>
      <c r="CA571" s="160">
        <f t="shared" si="3240"/>
        <v>0</v>
      </c>
      <c r="CB571" s="159">
        <v>0</v>
      </c>
      <c r="CC571" s="159">
        <v>0</v>
      </c>
      <c r="CD571" s="160">
        <f t="shared" si="3241"/>
        <v>0</v>
      </c>
      <c r="CE571" s="159">
        <v>0</v>
      </c>
      <c r="CF571" s="159">
        <v>0</v>
      </c>
      <c r="CG571" s="160">
        <f t="shared" si="3242"/>
        <v>0</v>
      </c>
      <c r="CH571" s="159">
        <f t="shared" si="3262"/>
        <v>0</v>
      </c>
      <c r="CI571" s="159">
        <f t="shared" si="3243"/>
        <v>0</v>
      </c>
      <c r="CJ571" s="160">
        <f t="shared" si="3244"/>
        <v>0</v>
      </c>
      <c r="CK571" s="159">
        <v>0</v>
      </c>
      <c r="CL571" s="159">
        <v>0</v>
      </c>
      <c r="CM571" s="160">
        <f t="shared" si="3245"/>
        <v>0</v>
      </c>
      <c r="CN571" s="159">
        <v>0</v>
      </c>
      <c r="CO571" s="159">
        <v>0</v>
      </c>
      <c r="CP571" s="160">
        <f t="shared" si="3246"/>
        <v>0</v>
      </c>
      <c r="CQ571" s="159">
        <f t="shared" si="3263"/>
        <v>0</v>
      </c>
      <c r="CR571" s="159">
        <f t="shared" si="3247"/>
        <v>0</v>
      </c>
      <c r="CS571" s="160">
        <f t="shared" si="3248"/>
        <v>0</v>
      </c>
      <c r="CT571" s="225"/>
      <c r="CU571" s="226">
        <f t="shared" si="3264"/>
        <v>0</v>
      </c>
      <c r="CV571" s="227">
        <f t="shared" si="3249"/>
        <v>0</v>
      </c>
      <c r="CW571" s="225"/>
      <c r="CX571" s="228"/>
      <c r="CY571" s="229"/>
    </row>
    <row r="572" spans="1:103" ht="15.75" customHeight="1" thickBot="1">
      <c r="A572" s="138"/>
      <c r="B572" s="162"/>
      <c r="C572" s="163"/>
      <c r="D572" s="164">
        <f t="shared" si="3209"/>
        <v>0</v>
      </c>
      <c r="E572" s="165">
        <f t="shared" si="3250"/>
        <v>0</v>
      </c>
      <c r="F572" s="166">
        <f t="shared" si="3251"/>
        <v>0</v>
      </c>
      <c r="G572" s="167"/>
      <c r="H572" s="165">
        <f t="shared" si="3252"/>
        <v>0</v>
      </c>
      <c r="I572" s="165">
        <f t="shared" si="3253"/>
        <v>0</v>
      </c>
      <c r="J572" s="166">
        <f t="shared" si="3210"/>
        <v>0</v>
      </c>
      <c r="K572" s="165">
        <f t="shared" si="3211"/>
        <v>0</v>
      </c>
      <c r="L572" s="820">
        <f t="shared" si="3254"/>
        <v>0</v>
      </c>
      <c r="M572" s="166">
        <f t="shared" si="3212"/>
        <v>0</v>
      </c>
      <c r="N572" s="164">
        <v>0</v>
      </c>
      <c r="O572" s="165">
        <v>0</v>
      </c>
      <c r="P572" s="166">
        <f t="shared" si="3213"/>
        <v>0</v>
      </c>
      <c r="Q572" s="788">
        <v>0</v>
      </c>
      <c r="R572" s="789">
        <v>0</v>
      </c>
      <c r="S572" s="166">
        <f t="shared" si="3214"/>
        <v>0</v>
      </c>
      <c r="T572" s="200">
        <f t="shared" si="3255"/>
        <v>0</v>
      </c>
      <c r="U572" s="200">
        <f t="shared" si="3215"/>
        <v>0</v>
      </c>
      <c r="V572" s="201">
        <f t="shared" si="3216"/>
        <v>0</v>
      </c>
      <c r="W572" s="593">
        <f t="shared" si="3135"/>
        <v>0</v>
      </c>
      <c r="X572" s="593">
        <f t="shared" si="3136"/>
        <v>0</v>
      </c>
      <c r="Y572" s="593">
        <f t="shared" si="3137"/>
        <v>0</v>
      </c>
      <c r="Z572" s="164">
        <v>0</v>
      </c>
      <c r="AA572" s="165">
        <v>0</v>
      </c>
      <c r="AB572" s="166">
        <f t="shared" si="3217"/>
        <v>0</v>
      </c>
      <c r="AC572" s="198">
        <v>0</v>
      </c>
      <c r="AD572" s="199">
        <v>0</v>
      </c>
      <c r="AE572" s="166">
        <f t="shared" si="3218"/>
        <v>0</v>
      </c>
      <c r="AF572" s="200">
        <f t="shared" si="3256"/>
        <v>0</v>
      </c>
      <c r="AG572" s="200">
        <f t="shared" si="3219"/>
        <v>0</v>
      </c>
      <c r="AH572" s="201">
        <f t="shared" si="3220"/>
        <v>0</v>
      </c>
      <c r="AI572" s="164">
        <v>0</v>
      </c>
      <c r="AJ572" s="165">
        <v>0</v>
      </c>
      <c r="AK572" s="166">
        <f t="shared" si="3221"/>
        <v>0</v>
      </c>
      <c r="AL572" s="198">
        <v>0</v>
      </c>
      <c r="AM572" s="199">
        <v>0</v>
      </c>
      <c r="AN572" s="166">
        <f t="shared" si="3222"/>
        <v>0</v>
      </c>
      <c r="AO572" s="200">
        <f t="shared" si="3257"/>
        <v>0</v>
      </c>
      <c r="AP572" s="200">
        <f t="shared" si="3223"/>
        <v>0</v>
      </c>
      <c r="AQ572" s="201">
        <f t="shared" si="3224"/>
        <v>0</v>
      </c>
      <c r="AR572" s="164">
        <v>0</v>
      </c>
      <c r="AS572" s="165">
        <v>0</v>
      </c>
      <c r="AT572" s="166">
        <f t="shared" si="3225"/>
        <v>0</v>
      </c>
      <c r="AU572" s="198">
        <v>0</v>
      </c>
      <c r="AV572" s="199">
        <v>0</v>
      </c>
      <c r="AW572" s="166">
        <f t="shared" si="3226"/>
        <v>0</v>
      </c>
      <c r="AX572" s="200">
        <f t="shared" si="3258"/>
        <v>0</v>
      </c>
      <c r="AY572" s="200">
        <f t="shared" si="3227"/>
        <v>0</v>
      </c>
      <c r="AZ572" s="201">
        <f t="shared" si="3228"/>
        <v>0</v>
      </c>
      <c r="BA572" s="164">
        <v>0</v>
      </c>
      <c r="BB572" s="165">
        <v>0</v>
      </c>
      <c r="BC572" s="166">
        <f t="shared" si="3229"/>
        <v>0</v>
      </c>
      <c r="BD572" s="198">
        <v>0</v>
      </c>
      <c r="BE572" s="199">
        <v>0</v>
      </c>
      <c r="BF572" s="166">
        <f t="shared" si="3230"/>
        <v>0</v>
      </c>
      <c r="BG572" s="200">
        <f t="shared" si="3259"/>
        <v>0</v>
      </c>
      <c r="BH572" s="200">
        <f t="shared" si="3231"/>
        <v>0</v>
      </c>
      <c r="BI572" s="201">
        <f t="shared" si="3232"/>
        <v>0</v>
      </c>
      <c r="BJ572" s="164">
        <v>0</v>
      </c>
      <c r="BK572" s="165">
        <v>0</v>
      </c>
      <c r="BL572" s="166">
        <f t="shared" si="3233"/>
        <v>0</v>
      </c>
      <c r="BM572" s="198">
        <v>0</v>
      </c>
      <c r="BN572" s="199">
        <v>0</v>
      </c>
      <c r="BO572" s="166">
        <f t="shared" si="3234"/>
        <v>0</v>
      </c>
      <c r="BP572" s="200">
        <f t="shared" si="3260"/>
        <v>0</v>
      </c>
      <c r="BQ572" s="200">
        <f t="shared" si="3235"/>
        <v>0</v>
      </c>
      <c r="BR572" s="201">
        <f t="shared" si="3236"/>
        <v>0</v>
      </c>
      <c r="BS572" s="164">
        <v>0</v>
      </c>
      <c r="BT572" s="165">
        <v>0</v>
      </c>
      <c r="BU572" s="166">
        <f t="shared" si="3237"/>
        <v>0</v>
      </c>
      <c r="BV572" s="198">
        <v>0</v>
      </c>
      <c r="BW572" s="199">
        <v>0</v>
      </c>
      <c r="BX572" s="166">
        <f t="shared" si="3238"/>
        <v>0</v>
      </c>
      <c r="BY572" s="200">
        <f t="shared" si="3261"/>
        <v>0</v>
      </c>
      <c r="BZ572" s="200">
        <f t="shared" si="3239"/>
        <v>0</v>
      </c>
      <c r="CA572" s="201">
        <f t="shared" si="3240"/>
        <v>0</v>
      </c>
      <c r="CB572" s="164">
        <v>0</v>
      </c>
      <c r="CC572" s="165">
        <v>0</v>
      </c>
      <c r="CD572" s="166">
        <f t="shared" si="3241"/>
        <v>0</v>
      </c>
      <c r="CE572" s="198">
        <v>0</v>
      </c>
      <c r="CF572" s="199">
        <v>0</v>
      </c>
      <c r="CG572" s="166">
        <f t="shared" si="3242"/>
        <v>0</v>
      </c>
      <c r="CH572" s="200">
        <f t="shared" si="3262"/>
        <v>0</v>
      </c>
      <c r="CI572" s="200">
        <f t="shared" si="3243"/>
        <v>0</v>
      </c>
      <c r="CJ572" s="201">
        <f t="shared" si="3244"/>
        <v>0</v>
      </c>
      <c r="CK572" s="164">
        <v>0</v>
      </c>
      <c r="CL572" s="165">
        <v>0</v>
      </c>
      <c r="CM572" s="166">
        <f t="shared" si="3245"/>
        <v>0</v>
      </c>
      <c r="CN572" s="198">
        <v>0</v>
      </c>
      <c r="CO572" s="199">
        <v>0</v>
      </c>
      <c r="CP572" s="166">
        <f t="shared" si="3246"/>
        <v>0</v>
      </c>
      <c r="CQ572" s="200">
        <f t="shared" si="3263"/>
        <v>0</v>
      </c>
      <c r="CR572" s="200">
        <f t="shared" si="3247"/>
        <v>0</v>
      </c>
      <c r="CS572" s="201">
        <f t="shared" si="3248"/>
        <v>0</v>
      </c>
      <c r="CT572" s="211"/>
      <c r="CU572" s="233">
        <f t="shared" si="3264"/>
        <v>0</v>
      </c>
      <c r="CV572" s="234">
        <f t="shared" si="3249"/>
        <v>0</v>
      </c>
      <c r="CW572" s="232"/>
      <c r="CX572" s="235"/>
      <c r="CY572" s="236"/>
    </row>
    <row r="573" spans="1:103" ht="15.75" customHeight="1" thickBot="1">
      <c r="A573" s="139"/>
      <c r="B573" s="186"/>
      <c r="C573" s="187"/>
      <c r="D573" s="183"/>
      <c r="E573" s="183"/>
      <c r="F573" s="183"/>
      <c r="G573" s="184"/>
      <c r="H573" s="183"/>
      <c r="I573" s="183"/>
      <c r="J573" s="183"/>
      <c r="K573" s="183"/>
      <c r="L573" s="791"/>
      <c r="M573" s="183"/>
      <c r="N573" s="183"/>
      <c r="O573" s="183"/>
      <c r="P573" s="183"/>
      <c r="Q573" s="791"/>
      <c r="R573" s="791"/>
      <c r="S573" s="183"/>
      <c r="T573" s="203"/>
      <c r="U573" s="203"/>
      <c r="V573" s="187"/>
      <c r="W573" s="593">
        <f t="shared" si="3135"/>
        <v>0</v>
      </c>
      <c r="X573" s="593">
        <f t="shared" si="3136"/>
        <v>0</v>
      </c>
      <c r="Y573" s="593">
        <f t="shared" si="3137"/>
        <v>0</v>
      </c>
      <c r="Z573" s="183"/>
      <c r="AA573" s="183"/>
      <c r="AB573" s="183"/>
      <c r="AC573" s="183"/>
      <c r="AD573" s="183"/>
      <c r="AE573" s="183"/>
      <c r="AF573" s="203"/>
      <c r="AG573" s="203"/>
      <c r="AH573" s="187"/>
      <c r="AI573" s="183"/>
      <c r="AJ573" s="183"/>
      <c r="AK573" s="183"/>
      <c r="AL573" s="183"/>
      <c r="AM573" s="183"/>
      <c r="AN573" s="183"/>
      <c r="AO573" s="203"/>
      <c r="AP573" s="203"/>
      <c r="AQ573" s="187"/>
      <c r="AR573" s="183"/>
      <c r="AS573" s="183"/>
      <c r="AT573" s="183"/>
      <c r="AU573" s="183"/>
      <c r="AV573" s="183"/>
      <c r="AW573" s="183"/>
      <c r="AX573" s="203"/>
      <c r="AY573" s="203"/>
      <c r="AZ573" s="187"/>
      <c r="BA573" s="183"/>
      <c r="BB573" s="183"/>
      <c r="BC573" s="183"/>
      <c r="BD573" s="183"/>
      <c r="BE573" s="183"/>
      <c r="BF573" s="183"/>
      <c r="BG573" s="203"/>
      <c r="BH573" s="203"/>
      <c r="BI573" s="187"/>
      <c r="BJ573" s="183"/>
      <c r="BK573" s="183"/>
      <c r="BL573" s="183"/>
      <c r="BM573" s="183"/>
      <c r="BN573" s="183"/>
      <c r="BO573" s="183"/>
      <c r="BP573" s="203"/>
      <c r="BQ573" s="203"/>
      <c r="BR573" s="187"/>
      <c r="BS573" s="183"/>
      <c r="BT573" s="183"/>
      <c r="BU573" s="183"/>
      <c r="BV573" s="183"/>
      <c r="BW573" s="183"/>
      <c r="BX573" s="183"/>
      <c r="BY573" s="203"/>
      <c r="BZ573" s="203"/>
      <c r="CA573" s="187"/>
      <c r="CB573" s="183"/>
      <c r="CC573" s="183"/>
      <c r="CD573" s="183"/>
      <c r="CE573" s="183"/>
      <c r="CF573" s="183"/>
      <c r="CG573" s="183"/>
      <c r="CH573" s="203"/>
      <c r="CI573" s="203"/>
      <c r="CJ573" s="187"/>
      <c r="CK573" s="183"/>
      <c r="CL573" s="183"/>
      <c r="CM573" s="183"/>
      <c r="CN573" s="183"/>
      <c r="CO573" s="183"/>
      <c r="CP573" s="183"/>
      <c r="CQ573" s="203"/>
      <c r="CR573" s="203"/>
      <c r="CS573" s="187"/>
      <c r="CT573" s="139"/>
      <c r="CU573" s="183"/>
      <c r="CV573" s="187"/>
      <c r="CW573" s="139"/>
      <c r="CX573" s="242"/>
      <c r="CY573" s="242"/>
    </row>
    <row r="574" spans="1:103" ht="15.75" customHeight="1">
      <c r="A574" s="138"/>
      <c r="B574" s="1065" t="s">
        <v>273</v>
      </c>
      <c r="C574" s="1062" t="s">
        <v>274</v>
      </c>
      <c r="D574" s="1009" t="str">
        <f>AFEstatPref</f>
        <v>Historical</v>
      </c>
      <c r="E574" s="1010"/>
      <c r="F574" s="1011"/>
      <c r="G574" s="1041" t="str">
        <f>AFEstatSlc</f>
        <v>Proposed Original</v>
      </c>
      <c r="H574" s="1015"/>
      <c r="I574" s="1015"/>
      <c r="J574" s="1042"/>
      <c r="K574" s="1020" t="s">
        <v>275</v>
      </c>
      <c r="L574" s="1020"/>
      <c r="M574" s="1039"/>
      <c r="N574" s="1009" t="str">
        <f>AFEstatPref</f>
        <v>Historical</v>
      </c>
      <c r="O574" s="1010"/>
      <c r="P574" s="1011"/>
      <c r="Q574" s="1015" t="str">
        <f>AFEstatSlc</f>
        <v>Proposed Original</v>
      </c>
      <c r="R574" s="1015"/>
      <c r="S574" s="1016"/>
      <c r="T574" s="1019" t="s">
        <v>275</v>
      </c>
      <c r="U574" s="1020"/>
      <c r="V574" s="1021"/>
      <c r="W574" s="593">
        <f t="shared" si="3135"/>
        <v>0</v>
      </c>
      <c r="X574" s="593">
        <f t="shared" si="3136"/>
        <v>0</v>
      </c>
      <c r="Y574" s="593">
        <f t="shared" si="3137"/>
        <v>0</v>
      </c>
      <c r="Z574" s="1009" t="str">
        <f>AFEstatPref</f>
        <v>Historical</v>
      </c>
      <c r="AA574" s="1010"/>
      <c r="AB574" s="1011"/>
      <c r="AC574" s="1015" t="str">
        <f>AFEstatSlc</f>
        <v>Proposed Original</v>
      </c>
      <c r="AD574" s="1015"/>
      <c r="AE574" s="1016"/>
      <c r="AF574" s="1019" t="s">
        <v>275</v>
      </c>
      <c r="AG574" s="1020"/>
      <c r="AH574" s="1021"/>
      <c r="AI574" s="1009" t="str">
        <f>AFEstatPref</f>
        <v>Historical</v>
      </c>
      <c r="AJ574" s="1010"/>
      <c r="AK574" s="1011"/>
      <c r="AL574" s="1015" t="str">
        <f>AFEstatSlc</f>
        <v>Proposed Original</v>
      </c>
      <c r="AM574" s="1015"/>
      <c r="AN574" s="1016"/>
      <c r="AO574" s="1019" t="s">
        <v>275</v>
      </c>
      <c r="AP574" s="1020"/>
      <c r="AQ574" s="1021"/>
      <c r="AR574" s="1009" t="str">
        <f>AFEstatPref</f>
        <v>Historical</v>
      </c>
      <c r="AS574" s="1010"/>
      <c r="AT574" s="1011"/>
      <c r="AU574" s="1015" t="str">
        <f>AFEstatSlc</f>
        <v>Proposed Original</v>
      </c>
      <c r="AV574" s="1015"/>
      <c r="AW574" s="1016"/>
      <c r="AX574" s="1019" t="s">
        <v>275</v>
      </c>
      <c r="AY574" s="1020"/>
      <c r="AZ574" s="1021"/>
      <c r="BA574" s="1009" t="str">
        <f>AFEstatPref</f>
        <v>Historical</v>
      </c>
      <c r="BB574" s="1010"/>
      <c r="BC574" s="1011"/>
      <c r="BD574" s="1015" t="str">
        <f>AFEstatSlc</f>
        <v>Proposed Original</v>
      </c>
      <c r="BE574" s="1015"/>
      <c r="BF574" s="1016"/>
      <c r="BG574" s="1019" t="s">
        <v>275</v>
      </c>
      <c r="BH574" s="1020"/>
      <c r="BI574" s="1021"/>
      <c r="BJ574" s="1009" t="str">
        <f>AFEstatPref</f>
        <v>Historical</v>
      </c>
      <c r="BK574" s="1010"/>
      <c r="BL574" s="1011"/>
      <c r="BM574" s="1015" t="str">
        <f>AFEstatSlc</f>
        <v>Proposed Original</v>
      </c>
      <c r="BN574" s="1015"/>
      <c r="BO574" s="1016"/>
      <c r="BP574" s="1019" t="s">
        <v>275</v>
      </c>
      <c r="BQ574" s="1020"/>
      <c r="BR574" s="1021"/>
      <c r="BS574" s="1009" t="str">
        <f>AFEstatPref</f>
        <v>Historical</v>
      </c>
      <c r="BT574" s="1010"/>
      <c r="BU574" s="1011"/>
      <c r="BV574" s="1015" t="str">
        <f>AFEstatSlc</f>
        <v>Proposed Original</v>
      </c>
      <c r="BW574" s="1015"/>
      <c r="BX574" s="1016"/>
      <c r="BY574" s="1019" t="s">
        <v>275</v>
      </c>
      <c r="BZ574" s="1020"/>
      <c r="CA574" s="1021"/>
      <c r="CB574" s="1009" t="str">
        <f>AFEstatPref</f>
        <v>Historical</v>
      </c>
      <c r="CC574" s="1010"/>
      <c r="CD574" s="1011"/>
      <c r="CE574" s="1015" t="str">
        <f>AFEstatSlc</f>
        <v>Proposed Original</v>
      </c>
      <c r="CF574" s="1015"/>
      <c r="CG574" s="1016"/>
      <c r="CH574" s="1019" t="s">
        <v>275</v>
      </c>
      <c r="CI574" s="1020"/>
      <c r="CJ574" s="1021"/>
      <c r="CK574" s="1009" t="str">
        <f>AFEstatPref</f>
        <v>Historical</v>
      </c>
      <c r="CL574" s="1010"/>
      <c r="CM574" s="1011"/>
      <c r="CN574" s="1015" t="str">
        <f>AFEstatSlc</f>
        <v>Proposed Original</v>
      </c>
      <c r="CO574" s="1015"/>
      <c r="CP574" s="1016"/>
      <c r="CQ574" s="1019" t="s">
        <v>275</v>
      </c>
      <c r="CR574" s="1020"/>
      <c r="CS574" s="1021"/>
      <c r="CT574" s="214"/>
      <c r="CU574" s="1051" t="s">
        <v>276</v>
      </c>
      <c r="CV574" s="1052"/>
      <c r="CW574" s="214"/>
      <c r="CX574" s="1058" t="s">
        <v>277</v>
      </c>
      <c r="CY574" s="1055" t="s">
        <v>278</v>
      </c>
    </row>
    <row r="575" spans="1:103" ht="15.75" customHeight="1" thickBot="1">
      <c r="A575" s="139"/>
      <c r="B575" s="1059"/>
      <c r="C575" s="1063"/>
      <c r="D575" s="1012"/>
      <c r="E575" s="1013"/>
      <c r="F575" s="1014"/>
      <c r="G575" s="1043"/>
      <c r="H575" s="1017"/>
      <c r="I575" s="1017"/>
      <c r="J575" s="1044"/>
      <c r="K575" s="1023"/>
      <c r="L575" s="1023"/>
      <c r="M575" s="1040"/>
      <c r="N575" s="1012"/>
      <c r="O575" s="1013"/>
      <c r="P575" s="1014"/>
      <c r="Q575" s="1017"/>
      <c r="R575" s="1017"/>
      <c r="S575" s="1018"/>
      <c r="T575" s="1022"/>
      <c r="U575" s="1023"/>
      <c r="V575" s="1024"/>
      <c r="W575" s="593">
        <f t="shared" si="3135"/>
        <v>0</v>
      </c>
      <c r="X575" s="593">
        <f t="shared" si="3136"/>
        <v>0</v>
      </c>
      <c r="Y575" s="593">
        <f t="shared" si="3137"/>
        <v>0</v>
      </c>
      <c r="Z575" s="1012"/>
      <c r="AA575" s="1013"/>
      <c r="AB575" s="1014"/>
      <c r="AC575" s="1017"/>
      <c r="AD575" s="1017"/>
      <c r="AE575" s="1018"/>
      <c r="AF575" s="1022"/>
      <c r="AG575" s="1023"/>
      <c r="AH575" s="1024"/>
      <c r="AI575" s="1012"/>
      <c r="AJ575" s="1013"/>
      <c r="AK575" s="1014"/>
      <c r="AL575" s="1017"/>
      <c r="AM575" s="1017"/>
      <c r="AN575" s="1018"/>
      <c r="AO575" s="1022"/>
      <c r="AP575" s="1023"/>
      <c r="AQ575" s="1024"/>
      <c r="AR575" s="1012"/>
      <c r="AS575" s="1013"/>
      <c r="AT575" s="1014"/>
      <c r="AU575" s="1017"/>
      <c r="AV575" s="1017"/>
      <c r="AW575" s="1018"/>
      <c r="AX575" s="1022"/>
      <c r="AY575" s="1023"/>
      <c r="AZ575" s="1024"/>
      <c r="BA575" s="1012"/>
      <c r="BB575" s="1013"/>
      <c r="BC575" s="1014"/>
      <c r="BD575" s="1017"/>
      <c r="BE575" s="1017"/>
      <c r="BF575" s="1018"/>
      <c r="BG575" s="1022"/>
      <c r="BH575" s="1023"/>
      <c r="BI575" s="1024"/>
      <c r="BJ575" s="1012"/>
      <c r="BK575" s="1013"/>
      <c r="BL575" s="1014"/>
      <c r="BM575" s="1017"/>
      <c r="BN575" s="1017"/>
      <c r="BO575" s="1018"/>
      <c r="BP575" s="1022"/>
      <c r="BQ575" s="1023"/>
      <c r="BR575" s="1024"/>
      <c r="BS575" s="1012"/>
      <c r="BT575" s="1013"/>
      <c r="BU575" s="1014"/>
      <c r="BV575" s="1017"/>
      <c r="BW575" s="1017"/>
      <c r="BX575" s="1018"/>
      <c r="BY575" s="1022"/>
      <c r="BZ575" s="1023"/>
      <c r="CA575" s="1024"/>
      <c r="CB575" s="1012"/>
      <c r="CC575" s="1013"/>
      <c r="CD575" s="1014"/>
      <c r="CE575" s="1017"/>
      <c r="CF575" s="1017"/>
      <c r="CG575" s="1018"/>
      <c r="CH575" s="1022"/>
      <c r="CI575" s="1023"/>
      <c r="CJ575" s="1024"/>
      <c r="CK575" s="1012"/>
      <c r="CL575" s="1013"/>
      <c r="CM575" s="1014"/>
      <c r="CN575" s="1017"/>
      <c r="CO575" s="1017"/>
      <c r="CP575" s="1018"/>
      <c r="CQ575" s="1022"/>
      <c r="CR575" s="1023"/>
      <c r="CS575" s="1024"/>
      <c r="CT575" s="139"/>
      <c r="CU575" s="215" t="s">
        <v>279</v>
      </c>
      <c r="CV575" s="216" t="s">
        <v>280</v>
      </c>
      <c r="CW575" s="139"/>
      <c r="CX575" s="1059"/>
      <c r="CY575" s="1056"/>
    </row>
    <row r="576" spans="1:103" ht="15.4" customHeight="1">
      <c r="A576" s="138"/>
      <c r="B576" s="149">
        <v>52</v>
      </c>
      <c r="C576" s="150" t="s">
        <v>334</v>
      </c>
      <c r="D576" s="151" t="s">
        <v>283</v>
      </c>
      <c r="E576" s="152" t="s">
        <v>284</v>
      </c>
      <c r="F576" s="153">
        <f>SUM(F577:F586)</f>
        <v>0</v>
      </c>
      <c r="G576" s="154" t="s">
        <v>285</v>
      </c>
      <c r="H576" s="152" t="s">
        <v>283</v>
      </c>
      <c r="I576" s="152" t="s">
        <v>284</v>
      </c>
      <c r="J576" s="153">
        <f>SUM(J577:J586)</f>
        <v>136841.58075601375</v>
      </c>
      <c r="K576" s="151" t="s">
        <v>283</v>
      </c>
      <c r="L576" s="787" t="s">
        <v>284</v>
      </c>
      <c r="M576" s="153">
        <f>SUM(M577:M586)</f>
        <v>129313.33333333333</v>
      </c>
      <c r="N576" s="151" t="s">
        <v>283</v>
      </c>
      <c r="O576" s="152" t="s">
        <v>284</v>
      </c>
      <c r="P576" s="153">
        <f>SUM(P577:P586)</f>
        <v>0</v>
      </c>
      <c r="Q576" s="787" t="s">
        <v>283</v>
      </c>
      <c r="R576" s="787" t="s">
        <v>284</v>
      </c>
      <c r="S576" s="153">
        <f>SUM(S577:S586)</f>
        <v>22876.89003436426</v>
      </c>
      <c r="T576" s="204" t="s">
        <v>283</v>
      </c>
      <c r="U576" s="205" t="s">
        <v>284</v>
      </c>
      <c r="V576" s="153">
        <f>SUM(V577:V586)</f>
        <v>21618.333333333332</v>
      </c>
      <c r="W576" s="593">
        <f t="shared" si="3135"/>
        <v>0</v>
      </c>
      <c r="X576" s="593">
        <f t="shared" si="3136"/>
        <v>0</v>
      </c>
      <c r="Y576" s="593">
        <f t="shared" si="3137"/>
        <v>-1258.5567010309278</v>
      </c>
      <c r="Z576" s="151" t="s">
        <v>283</v>
      </c>
      <c r="AA576" s="152" t="s">
        <v>284</v>
      </c>
      <c r="AB576" s="153">
        <f>SUM(AB577:AB586)</f>
        <v>0</v>
      </c>
      <c r="AC576" s="152" t="s">
        <v>283</v>
      </c>
      <c r="AD576" s="152" t="s">
        <v>284</v>
      </c>
      <c r="AE576" s="153">
        <f>SUM(AE577:AE586)</f>
        <v>22876.89003436426</v>
      </c>
      <c r="AF576" s="204" t="s">
        <v>283</v>
      </c>
      <c r="AG576" s="205" t="s">
        <v>284</v>
      </c>
      <c r="AH576" s="153">
        <f>SUM(AH577:AH586)</f>
        <v>21618.333333333332</v>
      </c>
      <c r="AI576" s="151" t="s">
        <v>283</v>
      </c>
      <c r="AJ576" s="152" t="s">
        <v>284</v>
      </c>
      <c r="AK576" s="153">
        <f>SUM(AK577:AK586)</f>
        <v>0</v>
      </c>
      <c r="AL576" s="152" t="s">
        <v>283</v>
      </c>
      <c r="AM576" s="152" t="s">
        <v>284</v>
      </c>
      <c r="AN576" s="153">
        <f>SUM(AN577:AN586)</f>
        <v>22876.89003436426</v>
      </c>
      <c r="AO576" s="204" t="s">
        <v>283</v>
      </c>
      <c r="AP576" s="205" t="s">
        <v>284</v>
      </c>
      <c r="AQ576" s="153">
        <f>SUM(AQ577:AQ586)</f>
        <v>21618.333333333332</v>
      </c>
      <c r="AR576" s="151" t="s">
        <v>283</v>
      </c>
      <c r="AS576" s="152" t="s">
        <v>284</v>
      </c>
      <c r="AT576" s="153">
        <f>SUM(AT577:AT586)</f>
        <v>0</v>
      </c>
      <c r="AU576" s="152" t="s">
        <v>283</v>
      </c>
      <c r="AV576" s="152" t="s">
        <v>284</v>
      </c>
      <c r="AW576" s="153">
        <f>SUM(AW577:AW586)</f>
        <v>22876.89003436426</v>
      </c>
      <c r="AX576" s="204" t="s">
        <v>283</v>
      </c>
      <c r="AY576" s="205" t="s">
        <v>284</v>
      </c>
      <c r="AZ576" s="153">
        <f>SUM(AZ577:AZ586)</f>
        <v>21618.333333333332</v>
      </c>
      <c r="BA576" s="151" t="s">
        <v>283</v>
      </c>
      <c r="BB576" s="152" t="s">
        <v>284</v>
      </c>
      <c r="BC576" s="153">
        <f>SUM(BC577:BC586)</f>
        <v>0</v>
      </c>
      <c r="BD576" s="152" t="s">
        <v>283</v>
      </c>
      <c r="BE576" s="152" t="s">
        <v>284</v>
      </c>
      <c r="BF576" s="153">
        <f>SUM(BF577:BF586)</f>
        <v>22667.01030927835</v>
      </c>
      <c r="BG576" s="204" t="s">
        <v>283</v>
      </c>
      <c r="BH576" s="205" t="s">
        <v>284</v>
      </c>
      <c r="BI576" s="153">
        <f>SUM(BI577:BI586)</f>
        <v>21420</v>
      </c>
      <c r="BJ576" s="151" t="s">
        <v>283</v>
      </c>
      <c r="BK576" s="152" t="s">
        <v>284</v>
      </c>
      <c r="BL576" s="153">
        <f>SUM(BL577:BL586)</f>
        <v>0</v>
      </c>
      <c r="BM576" s="152" t="s">
        <v>283</v>
      </c>
      <c r="BN576" s="152" t="s">
        <v>284</v>
      </c>
      <c r="BO576" s="153">
        <f>SUM(BO577:BO586)</f>
        <v>22667.01030927835</v>
      </c>
      <c r="BP576" s="204" t="s">
        <v>283</v>
      </c>
      <c r="BQ576" s="205" t="s">
        <v>284</v>
      </c>
      <c r="BR576" s="153">
        <f>SUM(BR577:BR586)</f>
        <v>21420</v>
      </c>
      <c r="BS576" s="151" t="s">
        <v>283</v>
      </c>
      <c r="BT576" s="152" t="s">
        <v>284</v>
      </c>
      <c r="BU576" s="153">
        <f>SUM(BU577:BU586)</f>
        <v>0</v>
      </c>
      <c r="BV576" s="152" t="s">
        <v>283</v>
      </c>
      <c r="BW576" s="152" t="s">
        <v>284</v>
      </c>
      <c r="BX576" s="153">
        <f>SUM(BX577:BX586)</f>
        <v>0</v>
      </c>
      <c r="BY576" s="204" t="s">
        <v>283</v>
      </c>
      <c r="BZ576" s="205" t="s">
        <v>284</v>
      </c>
      <c r="CA576" s="153">
        <f>SUM(CA577:CA586)</f>
        <v>0</v>
      </c>
      <c r="CB576" s="151" t="s">
        <v>283</v>
      </c>
      <c r="CC576" s="152" t="s">
        <v>284</v>
      </c>
      <c r="CD576" s="153">
        <f>SUM(CD577:CD586)</f>
        <v>0</v>
      </c>
      <c r="CE576" s="152" t="s">
        <v>283</v>
      </c>
      <c r="CF576" s="152" t="s">
        <v>284</v>
      </c>
      <c r="CG576" s="153">
        <f>SUM(CG577:CG586)</f>
        <v>0</v>
      </c>
      <c r="CH576" s="204" t="s">
        <v>283</v>
      </c>
      <c r="CI576" s="205" t="s">
        <v>284</v>
      </c>
      <c r="CJ576" s="153">
        <f>SUM(CJ577:CJ586)</f>
        <v>0</v>
      </c>
      <c r="CK576" s="151" t="s">
        <v>283</v>
      </c>
      <c r="CL576" s="152" t="s">
        <v>284</v>
      </c>
      <c r="CM576" s="153">
        <f>SUM(CM577:CM586)</f>
        <v>0</v>
      </c>
      <c r="CN576" s="152" t="s">
        <v>283</v>
      </c>
      <c r="CO576" s="152" t="s">
        <v>284</v>
      </c>
      <c r="CP576" s="153">
        <f>SUM(CP577:CP586)</f>
        <v>0</v>
      </c>
      <c r="CQ576" s="204" t="s">
        <v>283</v>
      </c>
      <c r="CR576" s="205" t="s">
        <v>284</v>
      </c>
      <c r="CS576" s="153">
        <f>SUM(CS577:CS586)</f>
        <v>0</v>
      </c>
      <c r="CT576" s="196"/>
      <c r="CU576" s="221"/>
      <c r="CV576" s="243"/>
      <c r="CW576" s="196"/>
      <c r="CX576" s="244"/>
      <c r="CY576" s="245"/>
    </row>
    <row r="577" spans="1:103" ht="15.75" hidden="1" customHeight="1">
      <c r="A577" s="185"/>
      <c r="B577" s="156"/>
      <c r="C577" s="258" t="s">
        <v>287</v>
      </c>
      <c r="D577" s="158">
        <f t="shared" ref="D577:D586" si="3265">N577+Z577+AI577+AR577+BS577</f>
        <v>0</v>
      </c>
      <c r="E577" s="159">
        <f>IFERROR(F577/D577,)</f>
        <v>0</v>
      </c>
      <c r="F577" s="160">
        <f>P577+AB577+AK577+AT577+BU577</f>
        <v>0</v>
      </c>
      <c r="G577" s="179"/>
      <c r="H577" s="159">
        <f>Q577+AC577+AL577+AU577+BV577</f>
        <v>0</v>
      </c>
      <c r="I577" s="159">
        <f>IFERROR(J577/H577,)</f>
        <v>0</v>
      </c>
      <c r="J577" s="160">
        <f t="shared" ref="J577:J586" si="3266">S577+AE577+AN577+AW577+BX577</f>
        <v>0</v>
      </c>
      <c r="K577" s="159">
        <f t="shared" ref="K577:K586" si="3267">T577+AF577+AO577+AX577+BY577</f>
        <v>0</v>
      </c>
      <c r="L577" s="291">
        <f>IFERROR(M577/K577,)</f>
        <v>0</v>
      </c>
      <c r="M577" s="160">
        <f t="shared" ref="M577:M586" si="3268">V577+AH577+AQ577+AZ577+CA577</f>
        <v>0</v>
      </c>
      <c r="N577" s="159">
        <v>0</v>
      </c>
      <c r="O577" s="159">
        <v>0</v>
      </c>
      <c r="P577" s="160">
        <f t="shared" ref="P577:P586" si="3269">N577*O577</f>
        <v>0</v>
      </c>
      <c r="Q577" s="291">
        <v>0</v>
      </c>
      <c r="R577" s="291">
        <v>0</v>
      </c>
      <c r="S577" s="160">
        <f t="shared" ref="S577:S586" si="3270">Q577*R577</f>
        <v>0</v>
      </c>
      <c r="T577" s="159">
        <f>Q577</f>
        <v>0</v>
      </c>
      <c r="U577" s="159">
        <f t="shared" ref="U577:U586" si="3271">R577</f>
        <v>0</v>
      </c>
      <c r="V577" s="160">
        <f t="shared" ref="V577:V586" si="3272">T577*U577</f>
        <v>0</v>
      </c>
      <c r="W577" s="593">
        <f t="shared" si="3135"/>
        <v>0</v>
      </c>
      <c r="X577" s="593">
        <f t="shared" si="3136"/>
        <v>0</v>
      </c>
      <c r="Y577" s="593">
        <f t="shared" si="3137"/>
        <v>0</v>
      </c>
      <c r="Z577" s="159">
        <v>0</v>
      </c>
      <c r="AA577" s="159">
        <v>0</v>
      </c>
      <c r="AB577" s="160">
        <f t="shared" ref="AB577:AB586" si="3273">Z577*AA577</f>
        <v>0</v>
      </c>
      <c r="AC577" s="159">
        <v>0</v>
      </c>
      <c r="AD577" s="159">
        <v>0</v>
      </c>
      <c r="AE577" s="160">
        <f t="shared" ref="AE577:AE586" si="3274">AC577*AD577</f>
        <v>0</v>
      </c>
      <c r="AF577" s="159">
        <f>AC577</f>
        <v>0</v>
      </c>
      <c r="AG577" s="159">
        <f t="shared" ref="AG577:AG586" si="3275">U577</f>
        <v>0</v>
      </c>
      <c r="AH577" s="160">
        <f t="shared" ref="AH577:AH586" si="3276">AF577*AG577</f>
        <v>0</v>
      </c>
      <c r="AI577" s="159">
        <v>0</v>
      </c>
      <c r="AJ577" s="159">
        <v>0</v>
      </c>
      <c r="AK577" s="160">
        <f t="shared" ref="AK577:AK586" si="3277">AI577*AJ577</f>
        <v>0</v>
      </c>
      <c r="AL577" s="159">
        <v>0</v>
      </c>
      <c r="AM577" s="159">
        <v>0</v>
      </c>
      <c r="AN577" s="160">
        <f t="shared" ref="AN577:AN586" si="3278">AL577*AM577</f>
        <v>0</v>
      </c>
      <c r="AO577" s="159">
        <f>AL577</f>
        <v>0</v>
      </c>
      <c r="AP577" s="159">
        <f t="shared" ref="AP577:AP586" si="3279">AG577</f>
        <v>0</v>
      </c>
      <c r="AQ577" s="160">
        <f t="shared" ref="AQ577:AQ586" si="3280">AO577*AP577</f>
        <v>0</v>
      </c>
      <c r="AR577" s="159">
        <v>0</v>
      </c>
      <c r="AS577" s="159">
        <v>0</v>
      </c>
      <c r="AT577" s="160">
        <f t="shared" ref="AT577:AT586" si="3281">AR577*AS577</f>
        <v>0</v>
      </c>
      <c r="AU577" s="159">
        <v>0</v>
      </c>
      <c r="AV577" s="159">
        <v>0</v>
      </c>
      <c r="AW577" s="160">
        <f t="shared" ref="AW577:AW586" si="3282">AU577*AV577</f>
        <v>0</v>
      </c>
      <c r="AX577" s="159">
        <f>AU577</f>
        <v>0</v>
      </c>
      <c r="AY577" s="159">
        <f t="shared" ref="AY577:AY586" si="3283">AP577</f>
        <v>0</v>
      </c>
      <c r="AZ577" s="160">
        <f t="shared" ref="AZ577:AZ586" si="3284">AX577*AY577</f>
        <v>0</v>
      </c>
      <c r="BA577" s="159">
        <v>0</v>
      </c>
      <c r="BB577" s="159">
        <v>0</v>
      </c>
      <c r="BC577" s="160">
        <f t="shared" ref="BC577:BC586" si="3285">BA577*BB577</f>
        <v>0</v>
      </c>
      <c r="BD577" s="159">
        <v>0</v>
      </c>
      <c r="BE577" s="159">
        <v>0</v>
      </c>
      <c r="BF577" s="160">
        <f t="shared" ref="BF577:BF586" si="3286">BD577*BE577</f>
        <v>0</v>
      </c>
      <c r="BG577" s="159">
        <f>BD577</f>
        <v>0</v>
      </c>
      <c r="BH577" s="159">
        <f t="shared" ref="BH577:BH586" si="3287">BE577</f>
        <v>0</v>
      </c>
      <c r="BI577" s="160">
        <f t="shared" ref="BI577:BI586" si="3288">BG577*BH577</f>
        <v>0</v>
      </c>
      <c r="BJ577" s="159">
        <v>0</v>
      </c>
      <c r="BK577" s="159">
        <v>0</v>
      </c>
      <c r="BL577" s="160">
        <f t="shared" ref="BL577:BL586" si="3289">BJ577*BK577</f>
        <v>0</v>
      </c>
      <c r="BM577" s="159">
        <v>0</v>
      </c>
      <c r="BN577" s="159">
        <v>0</v>
      </c>
      <c r="BO577" s="160">
        <f t="shared" ref="BO577:BO586" si="3290">BM577*BN577</f>
        <v>0</v>
      </c>
      <c r="BP577" s="159">
        <f>BM577</f>
        <v>0</v>
      </c>
      <c r="BQ577" s="159">
        <f t="shared" ref="BQ577:BQ586" si="3291">BH577</f>
        <v>0</v>
      </c>
      <c r="BR577" s="160">
        <f t="shared" ref="BR577:BR586" si="3292">BP577*BQ577</f>
        <v>0</v>
      </c>
      <c r="BS577" s="159">
        <v>0</v>
      </c>
      <c r="BT577" s="159">
        <v>0</v>
      </c>
      <c r="BU577" s="160">
        <f t="shared" ref="BU577:BU586" si="3293">BS577*BT577</f>
        <v>0</v>
      </c>
      <c r="BV577" s="159">
        <v>0</v>
      </c>
      <c r="BW577" s="159">
        <v>0</v>
      </c>
      <c r="BX577" s="160">
        <f t="shared" ref="BX577:BX586" si="3294">BV577*BW577</f>
        <v>0</v>
      </c>
      <c r="BY577" s="159">
        <f>BV577</f>
        <v>0</v>
      </c>
      <c r="BZ577" s="159">
        <f t="shared" ref="BZ577:BZ586" si="3295">BW577</f>
        <v>0</v>
      </c>
      <c r="CA577" s="160">
        <f t="shared" ref="CA577:CA586" si="3296">BY577*BZ577</f>
        <v>0</v>
      </c>
      <c r="CB577" s="159">
        <v>0</v>
      </c>
      <c r="CC577" s="159">
        <v>0</v>
      </c>
      <c r="CD577" s="160">
        <f t="shared" ref="CD577:CD586" si="3297">CB577*CC577</f>
        <v>0</v>
      </c>
      <c r="CE577" s="159">
        <v>0</v>
      </c>
      <c r="CF577" s="159">
        <v>0</v>
      </c>
      <c r="CG577" s="160">
        <f t="shared" ref="CG577:CG586" si="3298">CE577*CF577</f>
        <v>0</v>
      </c>
      <c r="CH577" s="159">
        <f>CE577</f>
        <v>0</v>
      </c>
      <c r="CI577" s="159">
        <f t="shared" ref="CI577:CI586" si="3299">CF577</f>
        <v>0</v>
      </c>
      <c r="CJ577" s="160">
        <f t="shared" ref="CJ577:CJ586" si="3300">CH577*CI577</f>
        <v>0</v>
      </c>
      <c r="CK577" s="159">
        <v>0</v>
      </c>
      <c r="CL577" s="159">
        <v>0</v>
      </c>
      <c r="CM577" s="160">
        <f t="shared" ref="CM577:CM586" si="3301">CK577*CL577</f>
        <v>0</v>
      </c>
      <c r="CN577" s="159">
        <v>0</v>
      </c>
      <c r="CO577" s="159">
        <v>0</v>
      </c>
      <c r="CP577" s="160">
        <f t="shared" ref="CP577:CP586" si="3302">CN577*CO577</f>
        <v>0</v>
      </c>
      <c r="CQ577" s="159">
        <f>CN577</f>
        <v>0</v>
      </c>
      <c r="CR577" s="159">
        <f t="shared" ref="CR577:CR586" si="3303">CO577</f>
        <v>0</v>
      </c>
      <c r="CS577" s="160">
        <f t="shared" ref="CS577:CS586" si="3304">CQ577*CR577</f>
        <v>0</v>
      </c>
      <c r="CT577" s="225"/>
      <c r="CU577" s="226">
        <f>K577-H577</f>
        <v>0</v>
      </c>
      <c r="CV577" s="227">
        <f t="shared" ref="CV577:CV586" si="3305">L577-I577</f>
        <v>0</v>
      </c>
      <c r="CW577" s="225"/>
      <c r="CX577" s="228"/>
      <c r="CY577" s="229"/>
    </row>
    <row r="578" spans="1:103" ht="15.75" customHeight="1">
      <c r="A578" s="185"/>
      <c r="B578" s="156"/>
      <c r="C578" s="258" t="s">
        <v>735</v>
      </c>
      <c r="D578" s="158">
        <f t="shared" si="3265"/>
        <v>530296.8244594693</v>
      </c>
      <c r="E578" s="159">
        <f t="shared" ref="E578:E586" si="3306">IFERROR(F578/D578,)</f>
        <v>0</v>
      </c>
      <c r="F578" s="160">
        <f t="shared" ref="F578:F586" si="3307">P578+AB578+AK578+AT578+BU578</f>
        <v>0</v>
      </c>
      <c r="G578" s="161"/>
      <c r="H578" s="159">
        <f>Q578+AC578+AL578+AU578+BD578+BM578</f>
        <v>95083.333333333328</v>
      </c>
      <c r="I578" s="801">
        <f t="shared" ref="I578:I586" si="3308">IFERROR(J578/H578,)</f>
        <v>1.4391752577319588</v>
      </c>
      <c r="J578" s="160">
        <f t="shared" ref="J578" si="3309">S578+AE578+AN578+AW578+BF578+BO578</f>
        <v>136841.58075601375</v>
      </c>
      <c r="K578" s="823">
        <f>T578+AF578+AO578+AX578+BG578+BP578+BY578+CH578+CQ578</f>
        <v>95083.333333333328</v>
      </c>
      <c r="L578" s="804">
        <f>IFERROR(M578/K578,)</f>
        <v>1.36</v>
      </c>
      <c r="M578" s="824">
        <f t="shared" ref="M578" si="3310">V578+AH578+AQ578+AZ578+BI578+BR578+CA578+CJ578+CS578</f>
        <v>129313.33333333333</v>
      </c>
      <c r="N578" s="610">
        <v>530296.8244594693</v>
      </c>
      <c r="O578" s="610"/>
      <c r="P578" s="824">
        <f t="shared" si="3269"/>
        <v>0</v>
      </c>
      <c r="Q578" s="610">
        <v>15895.833333333332</v>
      </c>
      <c r="R578" s="610">
        <v>1.4391752577319588</v>
      </c>
      <c r="S578" s="824">
        <f t="shared" si="3270"/>
        <v>22876.89003436426</v>
      </c>
      <c r="T578" s="610">
        <f>Q578</f>
        <v>15895.833333333332</v>
      </c>
      <c r="U578" s="610">
        <v>1.36</v>
      </c>
      <c r="V578" s="824">
        <f t="shared" si="3272"/>
        <v>21618.333333333332</v>
      </c>
      <c r="W578" s="825">
        <f t="shared" si="3135"/>
        <v>0</v>
      </c>
      <c r="X578" s="825">
        <f t="shared" si="3136"/>
        <v>-7.9175257731958659E-2</v>
      </c>
      <c r="Y578" s="825">
        <f t="shared" si="3137"/>
        <v>-1258.5567010309278</v>
      </c>
      <c r="Z578" s="610">
        <v>0</v>
      </c>
      <c r="AA578" s="610">
        <v>0</v>
      </c>
      <c r="AB578" s="824">
        <f t="shared" si="3273"/>
        <v>0</v>
      </c>
      <c r="AC578" s="610">
        <f>Q578</f>
        <v>15895.833333333332</v>
      </c>
      <c r="AD578" s="610">
        <f>R578</f>
        <v>1.4391752577319588</v>
      </c>
      <c r="AE578" s="824">
        <f t="shared" si="3274"/>
        <v>22876.89003436426</v>
      </c>
      <c r="AF578" s="610">
        <f t="shared" ref="AF578" si="3311">AC578</f>
        <v>15895.833333333332</v>
      </c>
      <c r="AG578" s="610">
        <f t="shared" si="3275"/>
        <v>1.36</v>
      </c>
      <c r="AH578" s="824">
        <f t="shared" si="3276"/>
        <v>21618.333333333332</v>
      </c>
      <c r="AI578" s="610">
        <v>0</v>
      </c>
      <c r="AJ578" s="610">
        <v>0</v>
      </c>
      <c r="AK578" s="824">
        <f t="shared" si="3277"/>
        <v>0</v>
      </c>
      <c r="AL578" s="610">
        <f>Q578</f>
        <v>15895.833333333332</v>
      </c>
      <c r="AM578" s="610">
        <f>R578</f>
        <v>1.4391752577319588</v>
      </c>
      <c r="AN578" s="824">
        <f t="shared" si="3278"/>
        <v>22876.89003436426</v>
      </c>
      <c r="AO578" s="610">
        <f t="shared" ref="AO578" si="3312">AL578</f>
        <v>15895.833333333332</v>
      </c>
      <c r="AP578" s="610">
        <f t="shared" si="3279"/>
        <v>1.36</v>
      </c>
      <c r="AQ578" s="824">
        <f t="shared" si="3280"/>
        <v>21618.333333333332</v>
      </c>
      <c r="AR578" s="610">
        <v>0</v>
      </c>
      <c r="AS578" s="610">
        <v>0</v>
      </c>
      <c r="AT578" s="824">
        <f t="shared" si="3281"/>
        <v>0</v>
      </c>
      <c r="AU578" s="610">
        <f>AL578</f>
        <v>15895.833333333332</v>
      </c>
      <c r="AV578" s="610">
        <f>AM578</f>
        <v>1.4391752577319588</v>
      </c>
      <c r="AW578" s="824">
        <f t="shared" si="3282"/>
        <v>22876.89003436426</v>
      </c>
      <c r="AX578" s="610">
        <f t="shared" ref="AX578" si="3313">AO578</f>
        <v>15895.833333333332</v>
      </c>
      <c r="AY578" s="610">
        <f t="shared" si="3283"/>
        <v>1.36</v>
      </c>
      <c r="AZ578" s="824">
        <f t="shared" si="3284"/>
        <v>21618.333333333332</v>
      </c>
      <c r="BA578" s="610">
        <v>0</v>
      </c>
      <c r="BB578" s="610">
        <v>0</v>
      </c>
      <c r="BC578" s="824">
        <f t="shared" si="3285"/>
        <v>0</v>
      </c>
      <c r="BD578" s="610">
        <v>15750</v>
      </c>
      <c r="BE578" s="610">
        <v>1.4391752577319588</v>
      </c>
      <c r="BF578" s="824">
        <f t="shared" si="3286"/>
        <v>22667.01030927835</v>
      </c>
      <c r="BG578" s="610">
        <f>BD578</f>
        <v>15750</v>
      </c>
      <c r="BH578" s="610">
        <f>AY578</f>
        <v>1.36</v>
      </c>
      <c r="BI578" s="824">
        <f t="shared" si="3288"/>
        <v>21420</v>
      </c>
      <c r="BJ578" s="610">
        <v>0</v>
      </c>
      <c r="BK578" s="610">
        <v>0</v>
      </c>
      <c r="BL578" s="824">
        <f t="shared" si="3289"/>
        <v>0</v>
      </c>
      <c r="BM578" s="610">
        <v>15750</v>
      </c>
      <c r="BN578" s="610">
        <v>1.4391752577319588</v>
      </c>
      <c r="BO578" s="824">
        <f t="shared" si="3290"/>
        <v>22667.01030927835</v>
      </c>
      <c r="BP578" s="610">
        <f>BG578</f>
        <v>15750</v>
      </c>
      <c r="BQ578" s="610">
        <f t="shared" si="3291"/>
        <v>1.36</v>
      </c>
      <c r="BR578" s="824">
        <f t="shared" si="3292"/>
        <v>21420</v>
      </c>
      <c r="BS578" s="159">
        <v>0</v>
      </c>
      <c r="BT578" s="159">
        <v>0</v>
      </c>
      <c r="BU578" s="160">
        <f t="shared" si="3293"/>
        <v>0</v>
      </c>
      <c r="BV578" s="159">
        <v>0</v>
      </c>
      <c r="BW578" s="159">
        <v>0</v>
      </c>
      <c r="BX578" s="160">
        <f t="shared" si="3294"/>
        <v>0</v>
      </c>
      <c r="BY578" s="159">
        <v>0</v>
      </c>
      <c r="BZ578" s="692">
        <v>0</v>
      </c>
      <c r="CA578" s="160">
        <f t="shared" si="3296"/>
        <v>0</v>
      </c>
      <c r="CB578" s="159">
        <v>0</v>
      </c>
      <c r="CC578" s="159">
        <v>0</v>
      </c>
      <c r="CD578" s="160">
        <f t="shared" si="3297"/>
        <v>0</v>
      </c>
      <c r="CE578" s="159">
        <f>BV578</f>
        <v>0</v>
      </c>
      <c r="CF578" s="692">
        <f>BW578</f>
        <v>0</v>
      </c>
      <c r="CG578" s="160">
        <f t="shared" si="3298"/>
        <v>0</v>
      </c>
      <c r="CH578" s="159">
        <v>0</v>
      </c>
      <c r="CI578" s="692">
        <f>U578</f>
        <v>1.36</v>
      </c>
      <c r="CJ578" s="160">
        <f t="shared" si="3300"/>
        <v>0</v>
      </c>
      <c r="CK578" s="159">
        <v>0</v>
      </c>
      <c r="CL578" s="159">
        <v>0</v>
      </c>
      <c r="CM578" s="160">
        <f t="shared" si="3301"/>
        <v>0</v>
      </c>
      <c r="CN578" s="159">
        <f>BV578</f>
        <v>0</v>
      </c>
      <c r="CO578" s="692">
        <f>BW578</f>
        <v>0</v>
      </c>
      <c r="CP578" s="160">
        <f t="shared" si="3302"/>
        <v>0</v>
      </c>
      <c r="CQ578" s="159">
        <v>0</v>
      </c>
      <c r="CR578" s="692">
        <v>0</v>
      </c>
      <c r="CS578" s="160">
        <f t="shared" si="3304"/>
        <v>0</v>
      </c>
      <c r="CT578" s="225"/>
      <c r="CU578" s="226">
        <f t="shared" ref="CU578:CU586" si="3314">K578-H578</f>
        <v>0</v>
      </c>
      <c r="CV578" s="802">
        <f t="shared" si="3305"/>
        <v>-7.9175257731958659E-2</v>
      </c>
      <c r="CW578" s="225"/>
      <c r="CX578" s="228" t="s">
        <v>787</v>
      </c>
      <c r="CY578" s="229"/>
    </row>
    <row r="579" spans="1:103" ht="15.75" hidden="1" customHeight="1">
      <c r="A579" s="185"/>
      <c r="B579" s="156"/>
      <c r="C579" s="258"/>
      <c r="D579" s="158">
        <f t="shared" si="3265"/>
        <v>13833.830203290501</v>
      </c>
      <c r="E579" s="159">
        <f t="shared" si="3306"/>
        <v>0</v>
      </c>
      <c r="F579" s="160">
        <f t="shared" si="3307"/>
        <v>0</v>
      </c>
      <c r="G579" s="161"/>
      <c r="H579" s="159">
        <f t="shared" ref="H579:H586" si="3315">Q579+AC579+AL579+AU579+BV579</f>
        <v>0</v>
      </c>
      <c r="I579" s="159">
        <f t="shared" si="3308"/>
        <v>0</v>
      </c>
      <c r="J579" s="160">
        <f t="shared" si="3266"/>
        <v>0</v>
      </c>
      <c r="K579" s="159">
        <f t="shared" si="3267"/>
        <v>0</v>
      </c>
      <c r="L579" s="291">
        <f t="shared" ref="L579:L586" si="3316">IFERROR(M579/K579,)</f>
        <v>0</v>
      </c>
      <c r="M579" s="160">
        <f t="shared" si="3268"/>
        <v>0</v>
      </c>
      <c r="N579" s="159">
        <v>13833.830203290501</v>
      </c>
      <c r="O579" s="610"/>
      <c r="P579" s="160">
        <f t="shared" si="3269"/>
        <v>0</v>
      </c>
      <c r="Q579" s="291">
        <v>0</v>
      </c>
      <c r="R579" s="291">
        <v>0</v>
      </c>
      <c r="S579" s="160">
        <f t="shared" si="3270"/>
        <v>0</v>
      </c>
      <c r="T579" s="159">
        <f>Q579</f>
        <v>0</v>
      </c>
      <c r="U579" s="159">
        <f t="shared" si="3271"/>
        <v>0</v>
      </c>
      <c r="V579" s="160">
        <f t="shared" si="3272"/>
        <v>0</v>
      </c>
      <c r="W579" s="593">
        <f t="shared" si="3135"/>
        <v>0</v>
      </c>
      <c r="X579" s="593">
        <f t="shared" si="3136"/>
        <v>0</v>
      </c>
      <c r="Y579" s="593">
        <f t="shared" si="3137"/>
        <v>0</v>
      </c>
      <c r="Z579" s="159">
        <v>0</v>
      </c>
      <c r="AA579" s="159">
        <v>0</v>
      </c>
      <c r="AB579" s="160">
        <f t="shared" si="3273"/>
        <v>0</v>
      </c>
      <c r="AC579" s="159">
        <v>0</v>
      </c>
      <c r="AD579" s="159">
        <v>0</v>
      </c>
      <c r="AE579" s="160">
        <f t="shared" si="3274"/>
        <v>0</v>
      </c>
      <c r="AF579" s="159">
        <f t="shared" ref="AF579:AF586" si="3317">AC579</f>
        <v>0</v>
      </c>
      <c r="AG579" s="159">
        <f t="shared" si="3275"/>
        <v>0</v>
      </c>
      <c r="AH579" s="160">
        <f t="shared" si="3276"/>
        <v>0</v>
      </c>
      <c r="AI579" s="159">
        <v>0</v>
      </c>
      <c r="AJ579" s="159">
        <v>0</v>
      </c>
      <c r="AK579" s="160">
        <f t="shared" si="3277"/>
        <v>0</v>
      </c>
      <c r="AL579" s="159">
        <v>0</v>
      </c>
      <c r="AM579" s="159">
        <v>0</v>
      </c>
      <c r="AN579" s="160">
        <f t="shared" si="3278"/>
        <v>0</v>
      </c>
      <c r="AO579" s="159">
        <f t="shared" ref="AO579:AO586" si="3318">AL579</f>
        <v>0</v>
      </c>
      <c r="AP579" s="159">
        <f t="shared" si="3279"/>
        <v>0</v>
      </c>
      <c r="AQ579" s="160">
        <f t="shared" si="3280"/>
        <v>0</v>
      </c>
      <c r="AR579" s="159">
        <v>0</v>
      </c>
      <c r="AS579" s="159">
        <v>0</v>
      </c>
      <c r="AT579" s="160">
        <f t="shared" si="3281"/>
        <v>0</v>
      </c>
      <c r="AU579" s="159">
        <v>0</v>
      </c>
      <c r="AV579" s="159">
        <v>0</v>
      </c>
      <c r="AW579" s="160">
        <f t="shared" si="3282"/>
        <v>0</v>
      </c>
      <c r="AX579" s="159">
        <f t="shared" ref="AX579:AX586" si="3319">AU579</f>
        <v>0</v>
      </c>
      <c r="AY579" s="159">
        <f t="shared" si="3283"/>
        <v>0</v>
      </c>
      <c r="AZ579" s="160">
        <f t="shared" si="3284"/>
        <v>0</v>
      </c>
      <c r="BA579" s="159">
        <v>0</v>
      </c>
      <c r="BB579" s="159">
        <v>0</v>
      </c>
      <c r="BC579" s="160">
        <f t="shared" si="3285"/>
        <v>0</v>
      </c>
      <c r="BD579" s="159">
        <v>0</v>
      </c>
      <c r="BE579" s="159">
        <v>0</v>
      </c>
      <c r="BF579" s="160">
        <f t="shared" si="3286"/>
        <v>0</v>
      </c>
      <c r="BG579" s="159">
        <f t="shared" ref="BG579:BG586" si="3320">BD579</f>
        <v>0</v>
      </c>
      <c r="BH579" s="159">
        <f t="shared" si="3287"/>
        <v>0</v>
      </c>
      <c r="BI579" s="160">
        <f t="shared" si="3288"/>
        <v>0</v>
      </c>
      <c r="BJ579" s="159">
        <v>0</v>
      </c>
      <c r="BK579" s="159">
        <v>0</v>
      </c>
      <c r="BL579" s="160">
        <f t="shared" si="3289"/>
        <v>0</v>
      </c>
      <c r="BM579" s="159">
        <v>0</v>
      </c>
      <c r="BN579" s="159">
        <v>0</v>
      </c>
      <c r="BO579" s="160">
        <f t="shared" si="3290"/>
        <v>0</v>
      </c>
      <c r="BP579" s="159">
        <f t="shared" ref="BP579:BP586" si="3321">BM579</f>
        <v>0</v>
      </c>
      <c r="BQ579" s="159">
        <f t="shared" si="3291"/>
        <v>0</v>
      </c>
      <c r="BR579" s="160">
        <f t="shared" si="3292"/>
        <v>0</v>
      </c>
      <c r="BS579" s="159">
        <v>0</v>
      </c>
      <c r="BT579" s="159">
        <v>0</v>
      </c>
      <c r="BU579" s="160">
        <f t="shared" si="3293"/>
        <v>0</v>
      </c>
      <c r="BV579" s="159">
        <v>0</v>
      </c>
      <c r="BW579" s="159">
        <v>0</v>
      </c>
      <c r="BX579" s="160">
        <f t="shared" si="3294"/>
        <v>0</v>
      </c>
      <c r="BY579" s="159">
        <f t="shared" ref="BY579:BY586" si="3322">BV579</f>
        <v>0</v>
      </c>
      <c r="BZ579" s="159">
        <f t="shared" si="3295"/>
        <v>0</v>
      </c>
      <c r="CA579" s="160">
        <f t="shared" si="3296"/>
        <v>0</v>
      </c>
      <c r="CB579" s="159">
        <v>0</v>
      </c>
      <c r="CC579" s="159">
        <v>0</v>
      </c>
      <c r="CD579" s="160">
        <f t="shared" si="3297"/>
        <v>0</v>
      </c>
      <c r="CE579" s="159">
        <v>0</v>
      </c>
      <c r="CF579" s="159">
        <v>0</v>
      </c>
      <c r="CG579" s="160">
        <f t="shared" si="3298"/>
        <v>0</v>
      </c>
      <c r="CH579" s="159">
        <f t="shared" ref="CH579:CH586" si="3323">CE579</f>
        <v>0</v>
      </c>
      <c r="CI579" s="159">
        <f t="shared" si="3299"/>
        <v>0</v>
      </c>
      <c r="CJ579" s="160">
        <f t="shared" si="3300"/>
        <v>0</v>
      </c>
      <c r="CK579" s="159">
        <v>0</v>
      </c>
      <c r="CL579" s="159">
        <v>0</v>
      </c>
      <c r="CM579" s="160">
        <f t="shared" si="3301"/>
        <v>0</v>
      </c>
      <c r="CN579" s="159">
        <v>0</v>
      </c>
      <c r="CO579" s="159">
        <v>0</v>
      </c>
      <c r="CP579" s="160">
        <f t="shared" si="3302"/>
        <v>0</v>
      </c>
      <c r="CQ579" s="159">
        <f t="shared" ref="CQ579:CQ586" si="3324">CN579</f>
        <v>0</v>
      </c>
      <c r="CR579" s="159">
        <f t="shared" si="3303"/>
        <v>0</v>
      </c>
      <c r="CS579" s="160">
        <f t="shared" si="3304"/>
        <v>0</v>
      </c>
      <c r="CT579" s="225"/>
      <c r="CU579" s="226">
        <f t="shared" si="3314"/>
        <v>0</v>
      </c>
      <c r="CV579" s="227">
        <f t="shared" si="3305"/>
        <v>0</v>
      </c>
      <c r="CW579" s="225"/>
      <c r="CX579" s="228"/>
      <c r="CY579" s="229"/>
    </row>
    <row r="580" spans="1:103" ht="15.75" hidden="1" customHeight="1">
      <c r="A580" s="185"/>
      <c r="B580" s="156"/>
      <c r="C580" s="258"/>
      <c r="D580" s="158">
        <f t="shared" si="3265"/>
        <v>0</v>
      </c>
      <c r="E580" s="159">
        <f t="shared" si="3306"/>
        <v>0</v>
      </c>
      <c r="F580" s="160">
        <f t="shared" si="3307"/>
        <v>0</v>
      </c>
      <c r="G580" s="161"/>
      <c r="H580" s="159">
        <f t="shared" si="3315"/>
        <v>0</v>
      </c>
      <c r="I580" s="159">
        <f t="shared" si="3308"/>
        <v>0</v>
      </c>
      <c r="J580" s="160">
        <f t="shared" si="3266"/>
        <v>0</v>
      </c>
      <c r="K580" s="159">
        <f t="shared" si="3267"/>
        <v>0</v>
      </c>
      <c r="L580" s="291">
        <f t="shared" si="3316"/>
        <v>0</v>
      </c>
      <c r="M580" s="160">
        <f t="shared" si="3268"/>
        <v>0</v>
      </c>
      <c r="N580" s="159">
        <v>0</v>
      </c>
      <c r="O580" s="610"/>
      <c r="P580" s="160">
        <f t="shared" si="3269"/>
        <v>0</v>
      </c>
      <c r="Q580" s="291">
        <v>0</v>
      </c>
      <c r="R580" s="291">
        <v>0</v>
      </c>
      <c r="S580" s="160">
        <f t="shared" si="3270"/>
        <v>0</v>
      </c>
      <c r="T580" s="159"/>
      <c r="U580" s="159">
        <f t="shared" si="3271"/>
        <v>0</v>
      </c>
      <c r="V580" s="160">
        <f t="shared" si="3272"/>
        <v>0</v>
      </c>
      <c r="W580" s="593">
        <f t="shared" si="3135"/>
        <v>0</v>
      </c>
      <c r="X580" s="593">
        <f t="shared" si="3136"/>
        <v>0</v>
      </c>
      <c r="Y580" s="593">
        <f t="shared" si="3137"/>
        <v>0</v>
      </c>
      <c r="Z580" s="159">
        <v>0</v>
      </c>
      <c r="AA580" s="159">
        <v>0</v>
      </c>
      <c r="AB580" s="160">
        <f t="shared" si="3273"/>
        <v>0</v>
      </c>
      <c r="AC580" s="159">
        <v>0</v>
      </c>
      <c r="AD580" s="159">
        <v>0</v>
      </c>
      <c r="AE580" s="160">
        <f t="shared" si="3274"/>
        <v>0</v>
      </c>
      <c r="AF580" s="159">
        <f t="shared" si="3317"/>
        <v>0</v>
      </c>
      <c r="AG580" s="159">
        <f t="shared" si="3275"/>
        <v>0</v>
      </c>
      <c r="AH580" s="160">
        <f t="shared" si="3276"/>
        <v>0</v>
      </c>
      <c r="AI580" s="159">
        <v>0</v>
      </c>
      <c r="AJ580" s="159">
        <v>0</v>
      </c>
      <c r="AK580" s="160">
        <f t="shared" si="3277"/>
        <v>0</v>
      </c>
      <c r="AL580" s="159">
        <v>0</v>
      </c>
      <c r="AM580" s="159">
        <v>0</v>
      </c>
      <c r="AN580" s="160">
        <f t="shared" si="3278"/>
        <v>0</v>
      </c>
      <c r="AO580" s="159">
        <f t="shared" si="3318"/>
        <v>0</v>
      </c>
      <c r="AP580" s="159">
        <f t="shared" si="3279"/>
        <v>0</v>
      </c>
      <c r="AQ580" s="160">
        <f t="shared" si="3280"/>
        <v>0</v>
      </c>
      <c r="AR580" s="159">
        <v>0</v>
      </c>
      <c r="AS580" s="159">
        <v>0</v>
      </c>
      <c r="AT580" s="160">
        <f t="shared" si="3281"/>
        <v>0</v>
      </c>
      <c r="AU580" s="159">
        <v>0</v>
      </c>
      <c r="AV580" s="159">
        <v>0</v>
      </c>
      <c r="AW580" s="160">
        <f t="shared" si="3282"/>
        <v>0</v>
      </c>
      <c r="AX580" s="159">
        <f t="shared" si="3319"/>
        <v>0</v>
      </c>
      <c r="AY580" s="159">
        <f t="shared" si="3283"/>
        <v>0</v>
      </c>
      <c r="AZ580" s="160">
        <f t="shared" si="3284"/>
        <v>0</v>
      </c>
      <c r="BA580" s="159">
        <v>0</v>
      </c>
      <c r="BB580" s="159">
        <v>0</v>
      </c>
      <c r="BC580" s="160">
        <f t="shared" si="3285"/>
        <v>0</v>
      </c>
      <c r="BD580" s="159">
        <v>0</v>
      </c>
      <c r="BE580" s="159">
        <v>0</v>
      </c>
      <c r="BF580" s="160">
        <f t="shared" si="3286"/>
        <v>0</v>
      </c>
      <c r="BG580" s="159">
        <f t="shared" si="3320"/>
        <v>0</v>
      </c>
      <c r="BH580" s="159">
        <f t="shared" si="3287"/>
        <v>0</v>
      </c>
      <c r="BI580" s="160">
        <f t="shared" si="3288"/>
        <v>0</v>
      </c>
      <c r="BJ580" s="159">
        <v>0</v>
      </c>
      <c r="BK580" s="159">
        <v>0</v>
      </c>
      <c r="BL580" s="160">
        <f t="shared" si="3289"/>
        <v>0</v>
      </c>
      <c r="BM580" s="159">
        <v>0</v>
      </c>
      <c r="BN580" s="159">
        <v>0</v>
      </c>
      <c r="BO580" s="160">
        <f t="shared" si="3290"/>
        <v>0</v>
      </c>
      <c r="BP580" s="159">
        <f t="shared" si="3321"/>
        <v>0</v>
      </c>
      <c r="BQ580" s="159">
        <f t="shared" si="3291"/>
        <v>0</v>
      </c>
      <c r="BR580" s="160">
        <f t="shared" si="3292"/>
        <v>0</v>
      </c>
      <c r="BS580" s="159">
        <v>0</v>
      </c>
      <c r="BT580" s="159">
        <v>0</v>
      </c>
      <c r="BU580" s="160">
        <f t="shared" si="3293"/>
        <v>0</v>
      </c>
      <c r="BV580" s="159">
        <v>0</v>
      </c>
      <c r="BW580" s="159">
        <v>0</v>
      </c>
      <c r="BX580" s="160">
        <f t="shared" si="3294"/>
        <v>0</v>
      </c>
      <c r="BY580" s="159">
        <f t="shared" si="3322"/>
        <v>0</v>
      </c>
      <c r="BZ580" s="159">
        <f t="shared" si="3295"/>
        <v>0</v>
      </c>
      <c r="CA580" s="160">
        <f t="shared" si="3296"/>
        <v>0</v>
      </c>
      <c r="CB580" s="159">
        <v>0</v>
      </c>
      <c r="CC580" s="159">
        <v>0</v>
      </c>
      <c r="CD580" s="160">
        <f t="shared" si="3297"/>
        <v>0</v>
      </c>
      <c r="CE580" s="159">
        <v>0</v>
      </c>
      <c r="CF580" s="159">
        <v>0</v>
      </c>
      <c r="CG580" s="160">
        <f t="shared" si="3298"/>
        <v>0</v>
      </c>
      <c r="CH580" s="159">
        <f t="shared" si="3323"/>
        <v>0</v>
      </c>
      <c r="CI580" s="159">
        <f t="shared" si="3299"/>
        <v>0</v>
      </c>
      <c r="CJ580" s="160">
        <f t="shared" si="3300"/>
        <v>0</v>
      </c>
      <c r="CK580" s="159">
        <v>0</v>
      </c>
      <c r="CL580" s="159">
        <v>0</v>
      </c>
      <c r="CM580" s="160">
        <f t="shared" si="3301"/>
        <v>0</v>
      </c>
      <c r="CN580" s="159">
        <v>0</v>
      </c>
      <c r="CO580" s="159">
        <v>0</v>
      </c>
      <c r="CP580" s="160">
        <f t="shared" si="3302"/>
        <v>0</v>
      </c>
      <c r="CQ580" s="159">
        <f t="shared" si="3324"/>
        <v>0</v>
      </c>
      <c r="CR580" s="159">
        <f t="shared" si="3303"/>
        <v>0</v>
      </c>
      <c r="CS580" s="160">
        <f t="shared" si="3304"/>
        <v>0</v>
      </c>
      <c r="CT580" s="225"/>
      <c r="CU580" s="226">
        <f t="shared" si="3314"/>
        <v>0</v>
      </c>
      <c r="CV580" s="227">
        <f t="shared" si="3305"/>
        <v>0</v>
      </c>
      <c r="CW580" s="225"/>
      <c r="CX580" s="228"/>
      <c r="CY580" s="229"/>
    </row>
    <row r="581" spans="1:103" ht="15.75" hidden="1" customHeight="1">
      <c r="A581" s="185"/>
      <c r="B581" s="156"/>
      <c r="C581" s="258"/>
      <c r="D581" s="158">
        <f t="shared" si="3265"/>
        <v>232300</v>
      </c>
      <c r="E581" s="159">
        <f t="shared" si="3306"/>
        <v>0</v>
      </c>
      <c r="F581" s="160">
        <f t="shared" si="3307"/>
        <v>0</v>
      </c>
      <c r="G581" s="161"/>
      <c r="H581" s="159">
        <f t="shared" si="3315"/>
        <v>0</v>
      </c>
      <c r="I581" s="159">
        <f t="shared" si="3308"/>
        <v>0</v>
      </c>
      <c r="J581" s="160">
        <f t="shared" si="3266"/>
        <v>0</v>
      </c>
      <c r="K581" s="159">
        <f t="shared" si="3267"/>
        <v>0</v>
      </c>
      <c r="L581" s="291">
        <f t="shared" si="3316"/>
        <v>0</v>
      </c>
      <c r="M581" s="160">
        <f t="shared" si="3268"/>
        <v>0</v>
      </c>
      <c r="N581" s="159">
        <v>232300</v>
      </c>
      <c r="O581" s="610"/>
      <c r="P581" s="160">
        <f t="shared" si="3269"/>
        <v>0</v>
      </c>
      <c r="Q581" s="291">
        <v>0</v>
      </c>
      <c r="R581" s="291">
        <v>0</v>
      </c>
      <c r="S581" s="160">
        <f t="shared" si="3270"/>
        <v>0</v>
      </c>
      <c r="T581" s="159">
        <f>Q581</f>
        <v>0</v>
      </c>
      <c r="U581" s="159">
        <f t="shared" si="3271"/>
        <v>0</v>
      </c>
      <c r="V581" s="160">
        <f t="shared" si="3272"/>
        <v>0</v>
      </c>
      <c r="W581" s="593">
        <f t="shared" si="3135"/>
        <v>0</v>
      </c>
      <c r="X581" s="593">
        <f t="shared" si="3136"/>
        <v>0</v>
      </c>
      <c r="Y581" s="593">
        <f t="shared" si="3137"/>
        <v>0</v>
      </c>
      <c r="Z581" s="159">
        <v>0</v>
      </c>
      <c r="AA581" s="159">
        <v>0</v>
      </c>
      <c r="AB581" s="160">
        <f t="shared" si="3273"/>
        <v>0</v>
      </c>
      <c r="AC581" s="159">
        <v>0</v>
      </c>
      <c r="AD581" s="159">
        <v>0</v>
      </c>
      <c r="AE581" s="160">
        <f t="shared" si="3274"/>
        <v>0</v>
      </c>
      <c r="AF581" s="159">
        <f t="shared" si="3317"/>
        <v>0</v>
      </c>
      <c r="AG581" s="159">
        <f t="shared" si="3275"/>
        <v>0</v>
      </c>
      <c r="AH581" s="160">
        <f t="shared" si="3276"/>
        <v>0</v>
      </c>
      <c r="AI581" s="159">
        <v>0</v>
      </c>
      <c r="AJ581" s="159">
        <v>0</v>
      </c>
      <c r="AK581" s="160">
        <f t="shared" si="3277"/>
        <v>0</v>
      </c>
      <c r="AL581" s="159">
        <v>0</v>
      </c>
      <c r="AM581" s="159">
        <v>0</v>
      </c>
      <c r="AN581" s="160">
        <f t="shared" si="3278"/>
        <v>0</v>
      </c>
      <c r="AO581" s="159">
        <f t="shared" si="3318"/>
        <v>0</v>
      </c>
      <c r="AP581" s="159">
        <f t="shared" si="3279"/>
        <v>0</v>
      </c>
      <c r="AQ581" s="160">
        <f t="shared" si="3280"/>
        <v>0</v>
      </c>
      <c r="AR581" s="159">
        <v>0</v>
      </c>
      <c r="AS581" s="159">
        <v>0</v>
      </c>
      <c r="AT581" s="160">
        <f t="shared" si="3281"/>
        <v>0</v>
      </c>
      <c r="AU581" s="159">
        <v>0</v>
      </c>
      <c r="AV581" s="159">
        <v>0</v>
      </c>
      <c r="AW581" s="160">
        <f t="shared" si="3282"/>
        <v>0</v>
      </c>
      <c r="AX581" s="159">
        <f t="shared" si="3319"/>
        <v>0</v>
      </c>
      <c r="AY581" s="159">
        <f t="shared" si="3283"/>
        <v>0</v>
      </c>
      <c r="AZ581" s="160">
        <f t="shared" si="3284"/>
        <v>0</v>
      </c>
      <c r="BA581" s="159">
        <v>0</v>
      </c>
      <c r="BB581" s="159">
        <v>0</v>
      </c>
      <c r="BC581" s="160">
        <f t="shared" si="3285"/>
        <v>0</v>
      </c>
      <c r="BD581" s="159">
        <v>0</v>
      </c>
      <c r="BE581" s="159">
        <v>0</v>
      </c>
      <c r="BF581" s="160">
        <f t="shared" si="3286"/>
        <v>0</v>
      </c>
      <c r="BG581" s="159">
        <f t="shared" si="3320"/>
        <v>0</v>
      </c>
      <c r="BH581" s="159">
        <f t="shared" si="3287"/>
        <v>0</v>
      </c>
      <c r="BI581" s="160">
        <f t="shared" si="3288"/>
        <v>0</v>
      </c>
      <c r="BJ581" s="159">
        <v>0</v>
      </c>
      <c r="BK581" s="159">
        <v>0</v>
      </c>
      <c r="BL581" s="160">
        <f t="shared" si="3289"/>
        <v>0</v>
      </c>
      <c r="BM581" s="159">
        <v>0</v>
      </c>
      <c r="BN581" s="159">
        <v>0</v>
      </c>
      <c r="BO581" s="160">
        <f t="shared" si="3290"/>
        <v>0</v>
      </c>
      <c r="BP581" s="159">
        <f t="shared" si="3321"/>
        <v>0</v>
      </c>
      <c r="BQ581" s="159">
        <f t="shared" si="3291"/>
        <v>0</v>
      </c>
      <c r="BR581" s="160">
        <f t="shared" si="3292"/>
        <v>0</v>
      </c>
      <c r="BS581" s="159">
        <v>0</v>
      </c>
      <c r="BT581" s="159">
        <v>0</v>
      </c>
      <c r="BU581" s="160">
        <f t="shared" si="3293"/>
        <v>0</v>
      </c>
      <c r="BV581" s="159">
        <v>0</v>
      </c>
      <c r="BW581" s="159">
        <v>0</v>
      </c>
      <c r="BX581" s="160">
        <f t="shared" si="3294"/>
        <v>0</v>
      </c>
      <c r="BY581" s="159">
        <f t="shared" si="3322"/>
        <v>0</v>
      </c>
      <c r="BZ581" s="159">
        <f t="shared" si="3295"/>
        <v>0</v>
      </c>
      <c r="CA581" s="160">
        <f t="shared" si="3296"/>
        <v>0</v>
      </c>
      <c r="CB581" s="159">
        <v>0</v>
      </c>
      <c r="CC581" s="159">
        <v>0</v>
      </c>
      <c r="CD581" s="160">
        <f t="shared" si="3297"/>
        <v>0</v>
      </c>
      <c r="CE581" s="159">
        <v>0</v>
      </c>
      <c r="CF581" s="159">
        <v>0</v>
      </c>
      <c r="CG581" s="160">
        <f t="shared" si="3298"/>
        <v>0</v>
      </c>
      <c r="CH581" s="159">
        <f t="shared" si="3323"/>
        <v>0</v>
      </c>
      <c r="CI581" s="159">
        <f t="shared" si="3299"/>
        <v>0</v>
      </c>
      <c r="CJ581" s="160">
        <f t="shared" si="3300"/>
        <v>0</v>
      </c>
      <c r="CK581" s="159">
        <v>0</v>
      </c>
      <c r="CL581" s="159">
        <v>0</v>
      </c>
      <c r="CM581" s="160">
        <f t="shared" si="3301"/>
        <v>0</v>
      </c>
      <c r="CN581" s="159">
        <v>0</v>
      </c>
      <c r="CO581" s="159">
        <v>0</v>
      </c>
      <c r="CP581" s="160">
        <f t="shared" si="3302"/>
        <v>0</v>
      </c>
      <c r="CQ581" s="159">
        <f t="shared" si="3324"/>
        <v>0</v>
      </c>
      <c r="CR581" s="159">
        <f t="shared" si="3303"/>
        <v>0</v>
      </c>
      <c r="CS581" s="160">
        <f t="shared" si="3304"/>
        <v>0</v>
      </c>
      <c r="CT581" s="225"/>
      <c r="CU581" s="226">
        <f t="shared" si="3314"/>
        <v>0</v>
      </c>
      <c r="CV581" s="227">
        <f t="shared" si="3305"/>
        <v>0</v>
      </c>
      <c r="CW581" s="225"/>
      <c r="CX581" s="228"/>
      <c r="CY581" s="229"/>
    </row>
    <row r="582" spans="1:103" ht="15.75" hidden="1" customHeight="1">
      <c r="A582" s="185" t="s">
        <v>332</v>
      </c>
      <c r="B582" s="156"/>
      <c r="C582" s="185"/>
      <c r="D582" s="158">
        <f t="shared" si="3265"/>
        <v>6970.2655075188104</v>
      </c>
      <c r="E582" s="159">
        <f t="shared" si="3306"/>
        <v>0</v>
      </c>
      <c r="F582" s="160">
        <f t="shared" si="3307"/>
        <v>0</v>
      </c>
      <c r="G582" s="161"/>
      <c r="H582" s="159">
        <f t="shared" si="3315"/>
        <v>0</v>
      </c>
      <c r="I582" s="159">
        <f t="shared" si="3308"/>
        <v>0</v>
      </c>
      <c r="J582" s="160">
        <f t="shared" si="3266"/>
        <v>0</v>
      </c>
      <c r="K582" s="159">
        <f t="shared" si="3267"/>
        <v>0</v>
      </c>
      <c r="L582" s="291">
        <f t="shared" si="3316"/>
        <v>0</v>
      </c>
      <c r="M582" s="160">
        <f t="shared" si="3268"/>
        <v>0</v>
      </c>
      <c r="N582" s="159">
        <v>6970.2655075188104</v>
      </c>
      <c r="O582" s="610"/>
      <c r="P582" s="160">
        <f t="shared" si="3269"/>
        <v>0</v>
      </c>
      <c r="Q582" s="291">
        <v>0</v>
      </c>
      <c r="R582" s="291">
        <v>0</v>
      </c>
      <c r="S582" s="160">
        <f t="shared" si="3270"/>
        <v>0</v>
      </c>
      <c r="T582" s="159">
        <f>Q582</f>
        <v>0</v>
      </c>
      <c r="U582" s="159">
        <f t="shared" si="3271"/>
        <v>0</v>
      </c>
      <c r="V582" s="160">
        <f t="shared" si="3272"/>
        <v>0</v>
      </c>
      <c r="W582" s="593">
        <f t="shared" si="3135"/>
        <v>0</v>
      </c>
      <c r="X582" s="593">
        <f t="shared" si="3136"/>
        <v>0</v>
      </c>
      <c r="Y582" s="593">
        <f t="shared" si="3137"/>
        <v>0</v>
      </c>
      <c r="Z582" s="159">
        <v>0</v>
      </c>
      <c r="AA582" s="159">
        <v>0</v>
      </c>
      <c r="AB582" s="160">
        <f t="shared" si="3273"/>
        <v>0</v>
      </c>
      <c r="AC582" s="159">
        <v>0</v>
      </c>
      <c r="AD582" s="159">
        <v>0</v>
      </c>
      <c r="AE582" s="160">
        <f t="shared" si="3274"/>
        <v>0</v>
      </c>
      <c r="AF582" s="159">
        <f t="shared" si="3317"/>
        <v>0</v>
      </c>
      <c r="AG582" s="159">
        <f t="shared" si="3275"/>
        <v>0</v>
      </c>
      <c r="AH582" s="160">
        <f t="shared" si="3276"/>
        <v>0</v>
      </c>
      <c r="AI582" s="159">
        <v>0</v>
      </c>
      <c r="AJ582" s="159">
        <v>0</v>
      </c>
      <c r="AK582" s="160">
        <f t="shared" si="3277"/>
        <v>0</v>
      </c>
      <c r="AL582" s="159">
        <v>0</v>
      </c>
      <c r="AM582" s="159">
        <v>0</v>
      </c>
      <c r="AN582" s="160">
        <f t="shared" si="3278"/>
        <v>0</v>
      </c>
      <c r="AO582" s="159">
        <f t="shared" si="3318"/>
        <v>0</v>
      </c>
      <c r="AP582" s="159">
        <f t="shared" si="3279"/>
        <v>0</v>
      </c>
      <c r="AQ582" s="160">
        <f t="shared" si="3280"/>
        <v>0</v>
      </c>
      <c r="AR582" s="159">
        <v>0</v>
      </c>
      <c r="AS582" s="159">
        <v>0</v>
      </c>
      <c r="AT582" s="160">
        <f t="shared" si="3281"/>
        <v>0</v>
      </c>
      <c r="AU582" s="159">
        <v>0</v>
      </c>
      <c r="AV582" s="159">
        <v>0</v>
      </c>
      <c r="AW582" s="160">
        <f t="shared" si="3282"/>
        <v>0</v>
      </c>
      <c r="AX582" s="159">
        <f t="shared" si="3319"/>
        <v>0</v>
      </c>
      <c r="AY582" s="159">
        <f t="shared" si="3283"/>
        <v>0</v>
      </c>
      <c r="AZ582" s="160">
        <f t="shared" si="3284"/>
        <v>0</v>
      </c>
      <c r="BA582" s="159">
        <v>0</v>
      </c>
      <c r="BB582" s="159">
        <v>0</v>
      </c>
      <c r="BC582" s="160">
        <f t="shared" si="3285"/>
        <v>0</v>
      </c>
      <c r="BD582" s="159">
        <v>0</v>
      </c>
      <c r="BE582" s="159">
        <v>0</v>
      </c>
      <c r="BF582" s="160">
        <f t="shared" si="3286"/>
        <v>0</v>
      </c>
      <c r="BG582" s="159">
        <f t="shared" si="3320"/>
        <v>0</v>
      </c>
      <c r="BH582" s="159">
        <f t="shared" si="3287"/>
        <v>0</v>
      </c>
      <c r="BI582" s="160">
        <f t="shared" si="3288"/>
        <v>0</v>
      </c>
      <c r="BJ582" s="159">
        <v>0</v>
      </c>
      <c r="BK582" s="159">
        <v>0</v>
      </c>
      <c r="BL582" s="160">
        <f t="shared" si="3289"/>
        <v>0</v>
      </c>
      <c r="BM582" s="159">
        <v>0</v>
      </c>
      <c r="BN582" s="159">
        <v>0</v>
      </c>
      <c r="BO582" s="160">
        <f t="shared" si="3290"/>
        <v>0</v>
      </c>
      <c r="BP582" s="159">
        <f t="shared" si="3321"/>
        <v>0</v>
      </c>
      <c r="BQ582" s="159">
        <f t="shared" si="3291"/>
        <v>0</v>
      </c>
      <c r="BR582" s="160">
        <f t="shared" si="3292"/>
        <v>0</v>
      </c>
      <c r="BS582" s="159">
        <v>0</v>
      </c>
      <c r="BT582" s="159">
        <v>0</v>
      </c>
      <c r="BU582" s="160">
        <f t="shared" si="3293"/>
        <v>0</v>
      </c>
      <c r="BV582" s="159">
        <v>0</v>
      </c>
      <c r="BW582" s="159">
        <v>0</v>
      </c>
      <c r="BX582" s="160">
        <f t="shared" si="3294"/>
        <v>0</v>
      </c>
      <c r="BY582" s="159">
        <f t="shared" si="3322"/>
        <v>0</v>
      </c>
      <c r="BZ582" s="159">
        <f t="shared" si="3295"/>
        <v>0</v>
      </c>
      <c r="CA582" s="160">
        <f t="shared" si="3296"/>
        <v>0</v>
      </c>
      <c r="CB582" s="159">
        <v>0</v>
      </c>
      <c r="CC582" s="159">
        <v>0</v>
      </c>
      <c r="CD582" s="160">
        <f t="shared" si="3297"/>
        <v>0</v>
      </c>
      <c r="CE582" s="159">
        <v>0</v>
      </c>
      <c r="CF582" s="159">
        <v>0</v>
      </c>
      <c r="CG582" s="160">
        <f t="shared" si="3298"/>
        <v>0</v>
      </c>
      <c r="CH582" s="159">
        <f t="shared" si="3323"/>
        <v>0</v>
      </c>
      <c r="CI582" s="159">
        <f t="shared" si="3299"/>
        <v>0</v>
      </c>
      <c r="CJ582" s="160">
        <f t="shared" si="3300"/>
        <v>0</v>
      </c>
      <c r="CK582" s="159">
        <v>0</v>
      </c>
      <c r="CL582" s="159">
        <v>0</v>
      </c>
      <c r="CM582" s="160">
        <f t="shared" si="3301"/>
        <v>0</v>
      </c>
      <c r="CN582" s="159">
        <v>0</v>
      </c>
      <c r="CO582" s="159">
        <v>0</v>
      </c>
      <c r="CP582" s="160">
        <f t="shared" si="3302"/>
        <v>0</v>
      </c>
      <c r="CQ582" s="159">
        <f t="shared" si="3324"/>
        <v>0</v>
      </c>
      <c r="CR582" s="159">
        <f t="shared" si="3303"/>
        <v>0</v>
      </c>
      <c r="CS582" s="160">
        <f t="shared" si="3304"/>
        <v>0</v>
      </c>
      <c r="CT582" s="225"/>
      <c r="CU582" s="226">
        <f t="shared" si="3314"/>
        <v>0</v>
      </c>
      <c r="CV582" s="227">
        <f t="shared" si="3305"/>
        <v>0</v>
      </c>
      <c r="CW582" s="225"/>
      <c r="CX582" s="228"/>
      <c r="CY582" s="229"/>
    </row>
    <row r="583" spans="1:103" ht="15.75" hidden="1" customHeight="1">
      <c r="A583" s="185"/>
      <c r="B583" s="156"/>
      <c r="C583" s="185"/>
      <c r="D583" s="158">
        <f t="shared" si="3265"/>
        <v>0</v>
      </c>
      <c r="E583" s="159">
        <f t="shared" si="3306"/>
        <v>0</v>
      </c>
      <c r="F583" s="160">
        <f t="shared" si="3307"/>
        <v>0</v>
      </c>
      <c r="G583" s="161"/>
      <c r="H583" s="159">
        <f t="shared" si="3315"/>
        <v>0</v>
      </c>
      <c r="I583" s="159">
        <f t="shared" si="3308"/>
        <v>0</v>
      </c>
      <c r="J583" s="160">
        <f t="shared" si="3266"/>
        <v>0</v>
      </c>
      <c r="K583" s="159">
        <f t="shared" si="3267"/>
        <v>0</v>
      </c>
      <c r="L583" s="291">
        <f t="shared" si="3316"/>
        <v>0</v>
      </c>
      <c r="M583" s="160">
        <f t="shared" si="3268"/>
        <v>0</v>
      </c>
      <c r="N583" s="159">
        <v>0</v>
      </c>
      <c r="O583" s="159"/>
      <c r="P583" s="160">
        <f t="shared" si="3269"/>
        <v>0</v>
      </c>
      <c r="Q583" s="291">
        <v>0</v>
      </c>
      <c r="R583" s="291">
        <v>0</v>
      </c>
      <c r="S583" s="160">
        <f t="shared" si="3270"/>
        <v>0</v>
      </c>
      <c r="T583" s="159">
        <f t="shared" ref="T583:T586" si="3325">Q583</f>
        <v>0</v>
      </c>
      <c r="U583" s="159">
        <f t="shared" si="3271"/>
        <v>0</v>
      </c>
      <c r="V583" s="160">
        <f t="shared" si="3272"/>
        <v>0</v>
      </c>
      <c r="W583" s="593">
        <f t="shared" si="3135"/>
        <v>0</v>
      </c>
      <c r="X583" s="593">
        <f t="shared" si="3136"/>
        <v>0</v>
      </c>
      <c r="Y583" s="593">
        <f t="shared" si="3137"/>
        <v>0</v>
      </c>
      <c r="Z583" s="159">
        <v>0</v>
      </c>
      <c r="AA583" s="159">
        <v>0</v>
      </c>
      <c r="AB583" s="160">
        <f t="shared" si="3273"/>
        <v>0</v>
      </c>
      <c r="AC583" s="159">
        <v>0</v>
      </c>
      <c r="AD583" s="159">
        <v>0</v>
      </c>
      <c r="AE583" s="160">
        <f t="shared" si="3274"/>
        <v>0</v>
      </c>
      <c r="AF583" s="159">
        <f t="shared" si="3317"/>
        <v>0</v>
      </c>
      <c r="AG583" s="159">
        <f t="shared" si="3275"/>
        <v>0</v>
      </c>
      <c r="AH583" s="160">
        <f t="shared" si="3276"/>
        <v>0</v>
      </c>
      <c r="AI583" s="159">
        <v>0</v>
      </c>
      <c r="AJ583" s="159">
        <v>0</v>
      </c>
      <c r="AK583" s="160">
        <f t="shared" si="3277"/>
        <v>0</v>
      </c>
      <c r="AL583" s="159">
        <v>0</v>
      </c>
      <c r="AM583" s="159">
        <v>0</v>
      </c>
      <c r="AN583" s="160">
        <f t="shared" si="3278"/>
        <v>0</v>
      </c>
      <c r="AO583" s="159">
        <f t="shared" si="3318"/>
        <v>0</v>
      </c>
      <c r="AP583" s="159">
        <f t="shared" si="3279"/>
        <v>0</v>
      </c>
      <c r="AQ583" s="160">
        <f t="shared" si="3280"/>
        <v>0</v>
      </c>
      <c r="AR583" s="159">
        <v>0</v>
      </c>
      <c r="AS583" s="159">
        <v>0</v>
      </c>
      <c r="AT583" s="160">
        <f t="shared" si="3281"/>
        <v>0</v>
      </c>
      <c r="AU583" s="159">
        <v>0</v>
      </c>
      <c r="AV583" s="159">
        <v>0</v>
      </c>
      <c r="AW583" s="160">
        <f t="shared" si="3282"/>
        <v>0</v>
      </c>
      <c r="AX583" s="159">
        <f t="shared" si="3319"/>
        <v>0</v>
      </c>
      <c r="AY583" s="159">
        <f t="shared" si="3283"/>
        <v>0</v>
      </c>
      <c r="AZ583" s="160">
        <f t="shared" si="3284"/>
        <v>0</v>
      </c>
      <c r="BA583" s="159">
        <v>0</v>
      </c>
      <c r="BB583" s="159">
        <v>0</v>
      </c>
      <c r="BC583" s="160">
        <f t="shared" si="3285"/>
        <v>0</v>
      </c>
      <c r="BD583" s="159">
        <v>0</v>
      </c>
      <c r="BE583" s="159">
        <v>0</v>
      </c>
      <c r="BF583" s="160">
        <f t="shared" si="3286"/>
        <v>0</v>
      </c>
      <c r="BG583" s="159">
        <f t="shared" si="3320"/>
        <v>0</v>
      </c>
      <c r="BH583" s="159">
        <f t="shared" si="3287"/>
        <v>0</v>
      </c>
      <c r="BI583" s="160">
        <f t="shared" si="3288"/>
        <v>0</v>
      </c>
      <c r="BJ583" s="159">
        <v>0</v>
      </c>
      <c r="BK583" s="159">
        <v>0</v>
      </c>
      <c r="BL583" s="160">
        <f t="shared" si="3289"/>
        <v>0</v>
      </c>
      <c r="BM583" s="159">
        <v>0</v>
      </c>
      <c r="BN583" s="159">
        <v>0</v>
      </c>
      <c r="BO583" s="160">
        <f t="shared" si="3290"/>
        <v>0</v>
      </c>
      <c r="BP583" s="159">
        <f t="shared" si="3321"/>
        <v>0</v>
      </c>
      <c r="BQ583" s="159">
        <f t="shared" si="3291"/>
        <v>0</v>
      </c>
      <c r="BR583" s="160">
        <f t="shared" si="3292"/>
        <v>0</v>
      </c>
      <c r="BS583" s="159">
        <v>0</v>
      </c>
      <c r="BT583" s="159">
        <v>0</v>
      </c>
      <c r="BU583" s="160">
        <f t="shared" si="3293"/>
        <v>0</v>
      </c>
      <c r="BV583" s="159">
        <v>0</v>
      </c>
      <c r="BW583" s="159">
        <v>0</v>
      </c>
      <c r="BX583" s="160">
        <f t="shared" si="3294"/>
        <v>0</v>
      </c>
      <c r="BY583" s="159">
        <f t="shared" si="3322"/>
        <v>0</v>
      </c>
      <c r="BZ583" s="159">
        <f t="shared" si="3295"/>
        <v>0</v>
      </c>
      <c r="CA583" s="160">
        <f t="shared" si="3296"/>
        <v>0</v>
      </c>
      <c r="CB583" s="159">
        <v>0</v>
      </c>
      <c r="CC583" s="159">
        <v>0</v>
      </c>
      <c r="CD583" s="160">
        <f t="shared" si="3297"/>
        <v>0</v>
      </c>
      <c r="CE583" s="159">
        <v>0</v>
      </c>
      <c r="CF583" s="159">
        <v>0</v>
      </c>
      <c r="CG583" s="160">
        <f t="shared" si="3298"/>
        <v>0</v>
      </c>
      <c r="CH583" s="159">
        <f t="shared" si="3323"/>
        <v>0</v>
      </c>
      <c r="CI583" s="159">
        <f t="shared" si="3299"/>
        <v>0</v>
      </c>
      <c r="CJ583" s="160">
        <f t="shared" si="3300"/>
        <v>0</v>
      </c>
      <c r="CK583" s="159">
        <v>0</v>
      </c>
      <c r="CL583" s="159">
        <v>0</v>
      </c>
      <c r="CM583" s="160">
        <f t="shared" si="3301"/>
        <v>0</v>
      </c>
      <c r="CN583" s="159">
        <v>0</v>
      </c>
      <c r="CO583" s="159">
        <v>0</v>
      </c>
      <c r="CP583" s="160">
        <f t="shared" si="3302"/>
        <v>0</v>
      </c>
      <c r="CQ583" s="159">
        <f t="shared" si="3324"/>
        <v>0</v>
      </c>
      <c r="CR583" s="159">
        <f t="shared" si="3303"/>
        <v>0</v>
      </c>
      <c r="CS583" s="160">
        <f t="shared" si="3304"/>
        <v>0</v>
      </c>
      <c r="CT583" s="225"/>
      <c r="CU583" s="226">
        <f t="shared" si="3314"/>
        <v>0</v>
      </c>
      <c r="CV583" s="227">
        <f t="shared" si="3305"/>
        <v>0</v>
      </c>
      <c r="CW583" s="225"/>
      <c r="CX583" s="228"/>
      <c r="CY583" s="229"/>
    </row>
    <row r="584" spans="1:103" ht="15.75" hidden="1" customHeight="1">
      <c r="A584" s="185"/>
      <c r="B584" s="156"/>
      <c r="C584" s="185"/>
      <c r="D584" s="158">
        <f t="shared" si="3265"/>
        <v>0</v>
      </c>
      <c r="E584" s="159">
        <f t="shared" si="3306"/>
        <v>0</v>
      </c>
      <c r="F584" s="160">
        <f t="shared" si="3307"/>
        <v>0</v>
      </c>
      <c r="G584" s="161"/>
      <c r="H584" s="159">
        <f t="shared" si="3315"/>
        <v>0</v>
      </c>
      <c r="I584" s="159">
        <f t="shared" si="3308"/>
        <v>0</v>
      </c>
      <c r="J584" s="160">
        <f t="shared" si="3266"/>
        <v>0</v>
      </c>
      <c r="K584" s="159">
        <f t="shared" si="3267"/>
        <v>0</v>
      </c>
      <c r="L584" s="291">
        <f t="shared" si="3316"/>
        <v>0</v>
      </c>
      <c r="M584" s="160">
        <f t="shared" si="3268"/>
        <v>0</v>
      </c>
      <c r="N584" s="159">
        <v>0</v>
      </c>
      <c r="O584" s="159">
        <v>0</v>
      </c>
      <c r="P584" s="160">
        <f t="shared" si="3269"/>
        <v>0</v>
      </c>
      <c r="Q584" s="291">
        <v>0</v>
      </c>
      <c r="R584" s="291">
        <v>0</v>
      </c>
      <c r="S584" s="160">
        <f t="shared" si="3270"/>
        <v>0</v>
      </c>
      <c r="T584" s="159">
        <f t="shared" si="3325"/>
        <v>0</v>
      </c>
      <c r="U584" s="159">
        <f t="shared" si="3271"/>
        <v>0</v>
      </c>
      <c r="V584" s="160">
        <f t="shared" si="3272"/>
        <v>0</v>
      </c>
      <c r="W584" s="593">
        <f t="shared" si="3135"/>
        <v>0</v>
      </c>
      <c r="X584" s="593">
        <f t="shared" si="3136"/>
        <v>0</v>
      </c>
      <c r="Y584" s="593">
        <f t="shared" si="3137"/>
        <v>0</v>
      </c>
      <c r="Z584" s="159">
        <v>0</v>
      </c>
      <c r="AA584" s="159">
        <v>0</v>
      </c>
      <c r="AB584" s="160">
        <f t="shared" si="3273"/>
        <v>0</v>
      </c>
      <c r="AC584" s="159">
        <v>0</v>
      </c>
      <c r="AD584" s="159">
        <v>0</v>
      </c>
      <c r="AE584" s="160">
        <f t="shared" si="3274"/>
        <v>0</v>
      </c>
      <c r="AF584" s="159">
        <f t="shared" si="3317"/>
        <v>0</v>
      </c>
      <c r="AG584" s="159">
        <f t="shared" si="3275"/>
        <v>0</v>
      </c>
      <c r="AH584" s="160">
        <f t="shared" si="3276"/>
        <v>0</v>
      </c>
      <c r="AI584" s="159">
        <v>0</v>
      </c>
      <c r="AJ584" s="159">
        <v>0</v>
      </c>
      <c r="AK584" s="160">
        <f t="shared" si="3277"/>
        <v>0</v>
      </c>
      <c r="AL584" s="159">
        <v>0</v>
      </c>
      <c r="AM584" s="159">
        <v>0</v>
      </c>
      <c r="AN584" s="160">
        <f t="shared" si="3278"/>
        <v>0</v>
      </c>
      <c r="AO584" s="159">
        <f t="shared" si="3318"/>
        <v>0</v>
      </c>
      <c r="AP584" s="159">
        <f t="shared" si="3279"/>
        <v>0</v>
      </c>
      <c r="AQ584" s="160">
        <f t="shared" si="3280"/>
        <v>0</v>
      </c>
      <c r="AR584" s="159">
        <v>0</v>
      </c>
      <c r="AS584" s="159">
        <v>0</v>
      </c>
      <c r="AT584" s="160">
        <f t="shared" si="3281"/>
        <v>0</v>
      </c>
      <c r="AU584" s="159">
        <v>0</v>
      </c>
      <c r="AV584" s="159">
        <v>0</v>
      </c>
      <c r="AW584" s="160">
        <f t="shared" si="3282"/>
        <v>0</v>
      </c>
      <c r="AX584" s="159">
        <f t="shared" si="3319"/>
        <v>0</v>
      </c>
      <c r="AY584" s="159">
        <f t="shared" si="3283"/>
        <v>0</v>
      </c>
      <c r="AZ584" s="160">
        <f t="shared" si="3284"/>
        <v>0</v>
      </c>
      <c r="BA584" s="159">
        <v>0</v>
      </c>
      <c r="BB584" s="159">
        <v>0</v>
      </c>
      <c r="BC584" s="160">
        <f t="shared" si="3285"/>
        <v>0</v>
      </c>
      <c r="BD584" s="159">
        <v>0</v>
      </c>
      <c r="BE584" s="159">
        <v>0</v>
      </c>
      <c r="BF584" s="160">
        <f t="shared" si="3286"/>
        <v>0</v>
      </c>
      <c r="BG584" s="159">
        <f t="shared" si="3320"/>
        <v>0</v>
      </c>
      <c r="BH584" s="159">
        <f t="shared" si="3287"/>
        <v>0</v>
      </c>
      <c r="BI584" s="160">
        <f t="shared" si="3288"/>
        <v>0</v>
      </c>
      <c r="BJ584" s="159">
        <v>0</v>
      </c>
      <c r="BK584" s="159">
        <v>0</v>
      </c>
      <c r="BL584" s="160">
        <f t="shared" si="3289"/>
        <v>0</v>
      </c>
      <c r="BM584" s="159">
        <v>0</v>
      </c>
      <c r="BN584" s="159">
        <v>0</v>
      </c>
      <c r="BO584" s="160">
        <f t="shared" si="3290"/>
        <v>0</v>
      </c>
      <c r="BP584" s="159">
        <f t="shared" si="3321"/>
        <v>0</v>
      </c>
      <c r="BQ584" s="159">
        <f t="shared" si="3291"/>
        <v>0</v>
      </c>
      <c r="BR584" s="160">
        <f t="shared" si="3292"/>
        <v>0</v>
      </c>
      <c r="BS584" s="159">
        <v>0</v>
      </c>
      <c r="BT584" s="159">
        <v>0</v>
      </c>
      <c r="BU584" s="160">
        <f t="shared" si="3293"/>
        <v>0</v>
      </c>
      <c r="BV584" s="159">
        <v>0</v>
      </c>
      <c r="BW584" s="159">
        <v>0</v>
      </c>
      <c r="BX584" s="160">
        <f t="shared" si="3294"/>
        <v>0</v>
      </c>
      <c r="BY584" s="159">
        <f t="shared" si="3322"/>
        <v>0</v>
      </c>
      <c r="BZ584" s="159">
        <f t="shared" si="3295"/>
        <v>0</v>
      </c>
      <c r="CA584" s="160">
        <f t="shared" si="3296"/>
        <v>0</v>
      </c>
      <c r="CB584" s="159">
        <v>0</v>
      </c>
      <c r="CC584" s="159">
        <v>0</v>
      </c>
      <c r="CD584" s="160">
        <f t="shared" si="3297"/>
        <v>0</v>
      </c>
      <c r="CE584" s="159">
        <v>0</v>
      </c>
      <c r="CF584" s="159">
        <v>0</v>
      </c>
      <c r="CG584" s="160">
        <f t="shared" si="3298"/>
        <v>0</v>
      </c>
      <c r="CH584" s="159">
        <f t="shared" si="3323"/>
        <v>0</v>
      </c>
      <c r="CI584" s="159">
        <f t="shared" si="3299"/>
        <v>0</v>
      </c>
      <c r="CJ584" s="160">
        <f t="shared" si="3300"/>
        <v>0</v>
      </c>
      <c r="CK584" s="159">
        <v>0</v>
      </c>
      <c r="CL584" s="159">
        <v>0</v>
      </c>
      <c r="CM584" s="160">
        <f t="shared" si="3301"/>
        <v>0</v>
      </c>
      <c r="CN584" s="159">
        <v>0</v>
      </c>
      <c r="CO584" s="159">
        <v>0</v>
      </c>
      <c r="CP584" s="160">
        <f t="shared" si="3302"/>
        <v>0</v>
      </c>
      <c r="CQ584" s="159">
        <f t="shared" si="3324"/>
        <v>0</v>
      </c>
      <c r="CR584" s="159">
        <f t="shared" si="3303"/>
        <v>0</v>
      </c>
      <c r="CS584" s="160">
        <f t="shared" si="3304"/>
        <v>0</v>
      </c>
      <c r="CT584" s="225"/>
      <c r="CU584" s="226">
        <f t="shared" si="3314"/>
        <v>0</v>
      </c>
      <c r="CV584" s="227">
        <f t="shared" si="3305"/>
        <v>0</v>
      </c>
      <c r="CW584" s="225"/>
      <c r="CX584" s="228"/>
      <c r="CY584" s="229"/>
    </row>
    <row r="585" spans="1:103" ht="15.75" hidden="1" customHeight="1">
      <c r="A585" s="185"/>
      <c r="B585" s="156"/>
      <c r="C585" s="185"/>
      <c r="D585" s="158">
        <f t="shared" si="3265"/>
        <v>0</v>
      </c>
      <c r="E585" s="159">
        <f t="shared" si="3306"/>
        <v>0</v>
      </c>
      <c r="F585" s="160">
        <f t="shared" si="3307"/>
        <v>0</v>
      </c>
      <c r="G585" s="161"/>
      <c r="H585" s="159">
        <f t="shared" si="3315"/>
        <v>0</v>
      </c>
      <c r="I585" s="159">
        <f t="shared" si="3308"/>
        <v>0</v>
      </c>
      <c r="J585" s="160">
        <f t="shared" si="3266"/>
        <v>0</v>
      </c>
      <c r="K585" s="159">
        <f t="shared" si="3267"/>
        <v>0</v>
      </c>
      <c r="L585" s="291">
        <f t="shared" si="3316"/>
        <v>0</v>
      </c>
      <c r="M585" s="160">
        <f t="shared" si="3268"/>
        <v>0</v>
      </c>
      <c r="N585" s="159">
        <v>0</v>
      </c>
      <c r="O585" s="159">
        <v>0</v>
      </c>
      <c r="P585" s="160">
        <f t="shared" si="3269"/>
        <v>0</v>
      </c>
      <c r="Q585" s="291">
        <v>0</v>
      </c>
      <c r="R585" s="291">
        <v>0</v>
      </c>
      <c r="S585" s="160">
        <f t="shared" si="3270"/>
        <v>0</v>
      </c>
      <c r="T585" s="159">
        <f t="shared" si="3325"/>
        <v>0</v>
      </c>
      <c r="U585" s="159">
        <f t="shared" si="3271"/>
        <v>0</v>
      </c>
      <c r="V585" s="160">
        <f t="shared" si="3272"/>
        <v>0</v>
      </c>
      <c r="W585" s="593">
        <f t="shared" si="3135"/>
        <v>0</v>
      </c>
      <c r="X585" s="593">
        <f t="shared" si="3136"/>
        <v>0</v>
      </c>
      <c r="Y585" s="593">
        <f t="shared" si="3137"/>
        <v>0</v>
      </c>
      <c r="Z585" s="159">
        <v>0</v>
      </c>
      <c r="AA585" s="159">
        <v>0</v>
      </c>
      <c r="AB585" s="160">
        <f t="shared" si="3273"/>
        <v>0</v>
      </c>
      <c r="AC585" s="159">
        <v>0</v>
      </c>
      <c r="AD585" s="159">
        <v>0</v>
      </c>
      <c r="AE585" s="160">
        <f t="shared" si="3274"/>
        <v>0</v>
      </c>
      <c r="AF585" s="159">
        <f t="shared" si="3317"/>
        <v>0</v>
      </c>
      <c r="AG585" s="159">
        <f t="shared" si="3275"/>
        <v>0</v>
      </c>
      <c r="AH585" s="160">
        <f t="shared" si="3276"/>
        <v>0</v>
      </c>
      <c r="AI585" s="159">
        <v>0</v>
      </c>
      <c r="AJ585" s="159">
        <v>0</v>
      </c>
      <c r="AK585" s="160">
        <f t="shared" si="3277"/>
        <v>0</v>
      </c>
      <c r="AL585" s="159">
        <v>0</v>
      </c>
      <c r="AM585" s="159">
        <v>0</v>
      </c>
      <c r="AN585" s="160">
        <f t="shared" si="3278"/>
        <v>0</v>
      </c>
      <c r="AO585" s="159">
        <f t="shared" si="3318"/>
        <v>0</v>
      </c>
      <c r="AP585" s="159">
        <f t="shared" si="3279"/>
        <v>0</v>
      </c>
      <c r="AQ585" s="160">
        <f t="shared" si="3280"/>
        <v>0</v>
      </c>
      <c r="AR585" s="159">
        <v>0</v>
      </c>
      <c r="AS585" s="159">
        <v>0</v>
      </c>
      <c r="AT585" s="160">
        <f t="shared" si="3281"/>
        <v>0</v>
      </c>
      <c r="AU585" s="159">
        <v>0</v>
      </c>
      <c r="AV585" s="159">
        <v>0</v>
      </c>
      <c r="AW585" s="160">
        <f t="shared" si="3282"/>
        <v>0</v>
      </c>
      <c r="AX585" s="159">
        <f t="shared" si="3319"/>
        <v>0</v>
      </c>
      <c r="AY585" s="159">
        <f t="shared" si="3283"/>
        <v>0</v>
      </c>
      <c r="AZ585" s="160">
        <f t="shared" si="3284"/>
        <v>0</v>
      </c>
      <c r="BA585" s="159">
        <v>0</v>
      </c>
      <c r="BB585" s="159">
        <v>0</v>
      </c>
      <c r="BC585" s="160">
        <f t="shared" si="3285"/>
        <v>0</v>
      </c>
      <c r="BD585" s="159">
        <v>0</v>
      </c>
      <c r="BE585" s="159">
        <v>0</v>
      </c>
      <c r="BF585" s="160">
        <f t="shared" si="3286"/>
        <v>0</v>
      </c>
      <c r="BG585" s="159">
        <f t="shared" si="3320"/>
        <v>0</v>
      </c>
      <c r="BH585" s="159">
        <f t="shared" si="3287"/>
        <v>0</v>
      </c>
      <c r="BI585" s="160">
        <f t="shared" si="3288"/>
        <v>0</v>
      </c>
      <c r="BJ585" s="159">
        <v>0</v>
      </c>
      <c r="BK585" s="159">
        <v>0</v>
      </c>
      <c r="BL585" s="160">
        <f t="shared" si="3289"/>
        <v>0</v>
      </c>
      <c r="BM585" s="159">
        <v>0</v>
      </c>
      <c r="BN585" s="159">
        <v>0</v>
      </c>
      <c r="BO585" s="160">
        <f t="shared" si="3290"/>
        <v>0</v>
      </c>
      <c r="BP585" s="159">
        <f t="shared" si="3321"/>
        <v>0</v>
      </c>
      <c r="BQ585" s="159">
        <f t="shared" si="3291"/>
        <v>0</v>
      </c>
      <c r="BR585" s="160">
        <f t="shared" si="3292"/>
        <v>0</v>
      </c>
      <c r="BS585" s="159">
        <v>0</v>
      </c>
      <c r="BT585" s="159">
        <v>0</v>
      </c>
      <c r="BU585" s="160">
        <f t="shared" si="3293"/>
        <v>0</v>
      </c>
      <c r="BV585" s="159">
        <v>0</v>
      </c>
      <c r="BW585" s="159">
        <v>0</v>
      </c>
      <c r="BX585" s="160">
        <f t="shared" si="3294"/>
        <v>0</v>
      </c>
      <c r="BY585" s="159">
        <f t="shared" si="3322"/>
        <v>0</v>
      </c>
      <c r="BZ585" s="159">
        <f t="shared" si="3295"/>
        <v>0</v>
      </c>
      <c r="CA585" s="160">
        <f t="shared" si="3296"/>
        <v>0</v>
      </c>
      <c r="CB585" s="159">
        <v>0</v>
      </c>
      <c r="CC585" s="159">
        <v>0</v>
      </c>
      <c r="CD585" s="160">
        <f t="shared" si="3297"/>
        <v>0</v>
      </c>
      <c r="CE585" s="159">
        <v>0</v>
      </c>
      <c r="CF585" s="159">
        <v>0</v>
      </c>
      <c r="CG585" s="160">
        <f t="shared" si="3298"/>
        <v>0</v>
      </c>
      <c r="CH585" s="159">
        <f t="shared" si="3323"/>
        <v>0</v>
      </c>
      <c r="CI585" s="159">
        <f t="shared" si="3299"/>
        <v>0</v>
      </c>
      <c r="CJ585" s="160">
        <f t="shared" si="3300"/>
        <v>0</v>
      </c>
      <c r="CK585" s="159">
        <v>0</v>
      </c>
      <c r="CL585" s="159">
        <v>0</v>
      </c>
      <c r="CM585" s="160">
        <f t="shared" si="3301"/>
        <v>0</v>
      </c>
      <c r="CN585" s="159">
        <v>0</v>
      </c>
      <c r="CO585" s="159">
        <v>0</v>
      </c>
      <c r="CP585" s="160">
        <f t="shared" si="3302"/>
        <v>0</v>
      </c>
      <c r="CQ585" s="159">
        <f t="shared" si="3324"/>
        <v>0</v>
      </c>
      <c r="CR585" s="159">
        <f t="shared" si="3303"/>
        <v>0</v>
      </c>
      <c r="CS585" s="160">
        <f t="shared" si="3304"/>
        <v>0</v>
      </c>
      <c r="CT585" s="225"/>
      <c r="CU585" s="226">
        <f t="shared" si="3314"/>
        <v>0</v>
      </c>
      <c r="CV585" s="227">
        <f t="shared" si="3305"/>
        <v>0</v>
      </c>
      <c r="CW585" s="225"/>
      <c r="CX585" s="228"/>
      <c r="CY585" s="229"/>
    </row>
    <row r="586" spans="1:103" ht="15.75" customHeight="1" thickBot="1">
      <c r="A586" s="138"/>
      <c r="B586" s="162"/>
      <c r="C586" s="163"/>
      <c r="D586" s="164">
        <f t="shared" si="3265"/>
        <v>0</v>
      </c>
      <c r="E586" s="165">
        <f t="shared" si="3306"/>
        <v>0</v>
      </c>
      <c r="F586" s="166">
        <f t="shared" si="3307"/>
        <v>0</v>
      </c>
      <c r="G586" s="167"/>
      <c r="H586" s="165">
        <f t="shared" si="3315"/>
        <v>0</v>
      </c>
      <c r="I586" s="165">
        <f t="shared" si="3308"/>
        <v>0</v>
      </c>
      <c r="J586" s="166">
        <f t="shared" si="3266"/>
        <v>0</v>
      </c>
      <c r="K586" s="165">
        <f t="shared" si="3267"/>
        <v>0</v>
      </c>
      <c r="L586" s="820">
        <f t="shared" si="3316"/>
        <v>0</v>
      </c>
      <c r="M586" s="166">
        <f t="shared" si="3268"/>
        <v>0</v>
      </c>
      <c r="N586" s="164">
        <v>0</v>
      </c>
      <c r="O586" s="165">
        <v>0</v>
      </c>
      <c r="P586" s="166">
        <f t="shared" si="3269"/>
        <v>0</v>
      </c>
      <c r="Q586" s="788">
        <v>0</v>
      </c>
      <c r="R586" s="789">
        <v>0</v>
      </c>
      <c r="S586" s="166">
        <f t="shared" si="3270"/>
        <v>0</v>
      </c>
      <c r="T586" s="200">
        <f t="shared" si="3325"/>
        <v>0</v>
      </c>
      <c r="U586" s="200">
        <f t="shared" si="3271"/>
        <v>0</v>
      </c>
      <c r="V586" s="201">
        <f t="shared" si="3272"/>
        <v>0</v>
      </c>
      <c r="W586" s="593">
        <f t="shared" si="3135"/>
        <v>0</v>
      </c>
      <c r="X586" s="593">
        <f t="shared" si="3136"/>
        <v>0</v>
      </c>
      <c r="Y586" s="593">
        <f t="shared" si="3137"/>
        <v>0</v>
      </c>
      <c r="Z586" s="164">
        <v>0</v>
      </c>
      <c r="AA586" s="165">
        <v>0</v>
      </c>
      <c r="AB586" s="166">
        <f t="shared" si="3273"/>
        <v>0</v>
      </c>
      <c r="AC586" s="198">
        <v>0</v>
      </c>
      <c r="AD586" s="199">
        <v>0</v>
      </c>
      <c r="AE586" s="166">
        <f t="shared" si="3274"/>
        <v>0</v>
      </c>
      <c r="AF586" s="200">
        <f t="shared" si="3317"/>
        <v>0</v>
      </c>
      <c r="AG586" s="200">
        <f t="shared" si="3275"/>
        <v>0</v>
      </c>
      <c r="AH586" s="201">
        <f t="shared" si="3276"/>
        <v>0</v>
      </c>
      <c r="AI586" s="164">
        <v>0</v>
      </c>
      <c r="AJ586" s="165">
        <v>0</v>
      </c>
      <c r="AK586" s="166">
        <f t="shared" si="3277"/>
        <v>0</v>
      </c>
      <c r="AL586" s="198">
        <v>0</v>
      </c>
      <c r="AM586" s="199">
        <v>0</v>
      </c>
      <c r="AN586" s="166">
        <f t="shared" si="3278"/>
        <v>0</v>
      </c>
      <c r="AO586" s="200">
        <f t="shared" si="3318"/>
        <v>0</v>
      </c>
      <c r="AP586" s="200">
        <f t="shared" si="3279"/>
        <v>0</v>
      </c>
      <c r="AQ586" s="201">
        <f t="shared" si="3280"/>
        <v>0</v>
      </c>
      <c r="AR586" s="164">
        <v>0</v>
      </c>
      <c r="AS586" s="165">
        <v>0</v>
      </c>
      <c r="AT586" s="166">
        <f t="shared" si="3281"/>
        <v>0</v>
      </c>
      <c r="AU586" s="198">
        <v>0</v>
      </c>
      <c r="AV586" s="199">
        <v>0</v>
      </c>
      <c r="AW586" s="166">
        <f t="shared" si="3282"/>
        <v>0</v>
      </c>
      <c r="AX586" s="200">
        <f t="shared" si="3319"/>
        <v>0</v>
      </c>
      <c r="AY586" s="200">
        <f t="shared" si="3283"/>
        <v>0</v>
      </c>
      <c r="AZ586" s="201">
        <f t="shared" si="3284"/>
        <v>0</v>
      </c>
      <c r="BA586" s="164">
        <v>0</v>
      </c>
      <c r="BB586" s="165">
        <v>0</v>
      </c>
      <c r="BC586" s="166">
        <f t="shared" si="3285"/>
        <v>0</v>
      </c>
      <c r="BD586" s="198">
        <v>0</v>
      </c>
      <c r="BE586" s="199">
        <v>0</v>
      </c>
      <c r="BF586" s="166">
        <f t="shared" si="3286"/>
        <v>0</v>
      </c>
      <c r="BG586" s="200">
        <f t="shared" si="3320"/>
        <v>0</v>
      </c>
      <c r="BH586" s="200">
        <f t="shared" si="3287"/>
        <v>0</v>
      </c>
      <c r="BI586" s="201">
        <f t="shared" si="3288"/>
        <v>0</v>
      </c>
      <c r="BJ586" s="164">
        <v>0</v>
      </c>
      <c r="BK586" s="165">
        <v>0</v>
      </c>
      <c r="BL586" s="166">
        <f t="shared" si="3289"/>
        <v>0</v>
      </c>
      <c r="BM586" s="198">
        <v>0</v>
      </c>
      <c r="BN586" s="199">
        <v>0</v>
      </c>
      <c r="BO586" s="166">
        <f t="shared" si="3290"/>
        <v>0</v>
      </c>
      <c r="BP586" s="200">
        <f t="shared" si="3321"/>
        <v>0</v>
      </c>
      <c r="BQ586" s="200">
        <f t="shared" si="3291"/>
        <v>0</v>
      </c>
      <c r="BR586" s="201">
        <f t="shared" si="3292"/>
        <v>0</v>
      </c>
      <c r="BS586" s="164">
        <v>0</v>
      </c>
      <c r="BT586" s="165">
        <v>0</v>
      </c>
      <c r="BU586" s="166">
        <f t="shared" si="3293"/>
        <v>0</v>
      </c>
      <c r="BV586" s="198">
        <v>0</v>
      </c>
      <c r="BW586" s="199">
        <v>0</v>
      </c>
      <c r="BX586" s="166">
        <f t="shared" si="3294"/>
        <v>0</v>
      </c>
      <c r="BY586" s="200">
        <f t="shared" si="3322"/>
        <v>0</v>
      </c>
      <c r="BZ586" s="200">
        <f t="shared" si="3295"/>
        <v>0</v>
      </c>
      <c r="CA586" s="201">
        <f t="shared" si="3296"/>
        <v>0</v>
      </c>
      <c r="CB586" s="164">
        <v>0</v>
      </c>
      <c r="CC586" s="165">
        <v>0</v>
      </c>
      <c r="CD586" s="166">
        <f t="shared" si="3297"/>
        <v>0</v>
      </c>
      <c r="CE586" s="198">
        <v>0</v>
      </c>
      <c r="CF586" s="199">
        <v>0</v>
      </c>
      <c r="CG586" s="166">
        <f t="shared" si="3298"/>
        <v>0</v>
      </c>
      <c r="CH586" s="200">
        <f t="shared" si="3323"/>
        <v>0</v>
      </c>
      <c r="CI586" s="200">
        <f t="shared" si="3299"/>
        <v>0</v>
      </c>
      <c r="CJ586" s="201">
        <f t="shared" si="3300"/>
        <v>0</v>
      </c>
      <c r="CK586" s="164">
        <v>0</v>
      </c>
      <c r="CL586" s="165">
        <v>0</v>
      </c>
      <c r="CM586" s="166">
        <f t="shared" si="3301"/>
        <v>0</v>
      </c>
      <c r="CN586" s="198">
        <v>0</v>
      </c>
      <c r="CO586" s="199">
        <v>0</v>
      </c>
      <c r="CP586" s="166">
        <f t="shared" si="3302"/>
        <v>0</v>
      </c>
      <c r="CQ586" s="200">
        <f t="shared" si="3324"/>
        <v>0</v>
      </c>
      <c r="CR586" s="200">
        <f t="shared" si="3303"/>
        <v>0</v>
      </c>
      <c r="CS586" s="201">
        <f t="shared" si="3304"/>
        <v>0</v>
      </c>
      <c r="CT586" s="211"/>
      <c r="CU586" s="233">
        <f t="shared" si="3314"/>
        <v>0</v>
      </c>
      <c r="CV586" s="234">
        <f t="shared" si="3305"/>
        <v>0</v>
      </c>
      <c r="CW586" s="232"/>
      <c r="CX586" s="235"/>
      <c r="CY586" s="236"/>
    </row>
    <row r="587" spans="1:103" ht="15.75" customHeight="1" thickBot="1">
      <c r="A587" s="139"/>
      <c r="B587" s="186"/>
      <c r="C587" s="187"/>
      <c r="D587" s="183"/>
      <c r="E587" s="183"/>
      <c r="F587" s="183"/>
      <c r="G587" s="184"/>
      <c r="H587" s="183"/>
      <c r="I587" s="183"/>
      <c r="J587" s="183"/>
      <c r="K587" s="183"/>
      <c r="L587" s="791"/>
      <c r="M587" s="183"/>
      <c r="N587" s="183"/>
      <c r="O587" s="183"/>
      <c r="P587" s="183"/>
      <c r="Q587" s="791"/>
      <c r="R587" s="791"/>
      <c r="S587" s="183"/>
      <c r="T587" s="203"/>
      <c r="U587" s="203"/>
      <c r="V587" s="187"/>
      <c r="W587" s="593">
        <f t="shared" si="3135"/>
        <v>0</v>
      </c>
      <c r="X587" s="593">
        <f t="shared" si="3136"/>
        <v>0</v>
      </c>
      <c r="Y587" s="593">
        <f t="shared" si="3137"/>
        <v>0</v>
      </c>
      <c r="Z587" s="183"/>
      <c r="AA587" s="183"/>
      <c r="AB587" s="183"/>
      <c r="AC587" s="183"/>
      <c r="AD587" s="183"/>
      <c r="AE587" s="183"/>
      <c r="AF587" s="203"/>
      <c r="AG587" s="203"/>
      <c r="AH587" s="187"/>
      <c r="AI587" s="183"/>
      <c r="AJ587" s="183"/>
      <c r="AK587" s="183"/>
      <c r="AL587" s="183"/>
      <c r="AM587" s="183"/>
      <c r="AN587" s="183"/>
      <c r="AO587" s="203"/>
      <c r="AP587" s="203"/>
      <c r="AQ587" s="187"/>
      <c r="AR587" s="183"/>
      <c r="AS587" s="183"/>
      <c r="AT587" s="183"/>
      <c r="AU587" s="183"/>
      <c r="AV587" s="183"/>
      <c r="AW587" s="183"/>
      <c r="AX587" s="203"/>
      <c r="AY587" s="203"/>
      <c r="AZ587" s="187"/>
      <c r="BA587" s="183"/>
      <c r="BB587" s="183"/>
      <c r="BC587" s="183"/>
      <c r="BD587" s="183"/>
      <c r="BE587" s="183"/>
      <c r="BF587" s="183"/>
      <c r="BG587" s="203"/>
      <c r="BH587" s="203"/>
      <c r="BI587" s="187"/>
      <c r="BJ587" s="183"/>
      <c r="BK587" s="183"/>
      <c r="BL587" s="183"/>
      <c r="BM587" s="183"/>
      <c r="BN587" s="183"/>
      <c r="BO587" s="183"/>
      <c r="BP587" s="203"/>
      <c r="BQ587" s="203"/>
      <c r="BR587" s="187"/>
      <c r="BS587" s="183"/>
      <c r="BT587" s="183"/>
      <c r="BU587" s="183"/>
      <c r="BV587" s="183"/>
      <c r="BW587" s="183"/>
      <c r="BX587" s="183"/>
      <c r="BY587" s="203"/>
      <c r="BZ587" s="203"/>
      <c r="CA587" s="187"/>
      <c r="CB587" s="183"/>
      <c r="CC587" s="183"/>
      <c r="CD587" s="183"/>
      <c r="CE587" s="183"/>
      <c r="CF587" s="183"/>
      <c r="CG587" s="183"/>
      <c r="CH587" s="203"/>
      <c r="CI587" s="203"/>
      <c r="CJ587" s="187"/>
      <c r="CK587" s="183"/>
      <c r="CL587" s="183"/>
      <c r="CM587" s="183"/>
      <c r="CN587" s="183"/>
      <c r="CO587" s="183"/>
      <c r="CP587" s="183"/>
      <c r="CQ587" s="203"/>
      <c r="CR587" s="203"/>
      <c r="CS587" s="187"/>
      <c r="CT587" s="139"/>
      <c r="CU587" s="183"/>
      <c r="CV587" s="187"/>
      <c r="CW587" s="139"/>
      <c r="CX587" s="242"/>
      <c r="CY587" s="242"/>
    </row>
    <row r="588" spans="1:103" ht="15.75" customHeight="1">
      <c r="A588" s="138"/>
      <c r="B588" s="1065" t="s">
        <v>273</v>
      </c>
      <c r="C588" s="1062" t="s">
        <v>274</v>
      </c>
      <c r="D588" s="1009" t="str">
        <f>AFEstatPref</f>
        <v>Historical</v>
      </c>
      <c r="E588" s="1010"/>
      <c r="F588" s="1011"/>
      <c r="G588" s="1041" t="str">
        <f>AFEstatSlc</f>
        <v>Proposed Original</v>
      </c>
      <c r="H588" s="1015"/>
      <c r="I588" s="1015"/>
      <c r="J588" s="1042"/>
      <c r="K588" s="1020" t="s">
        <v>275</v>
      </c>
      <c r="L588" s="1020"/>
      <c r="M588" s="1039"/>
      <c r="N588" s="1009" t="str">
        <f>AFEstatPref</f>
        <v>Historical</v>
      </c>
      <c r="O588" s="1010"/>
      <c r="P588" s="1011"/>
      <c r="Q588" s="1015" t="str">
        <f>AFEstatSlc</f>
        <v>Proposed Original</v>
      </c>
      <c r="R588" s="1015"/>
      <c r="S588" s="1016"/>
      <c r="T588" s="1019" t="s">
        <v>275</v>
      </c>
      <c r="U588" s="1020"/>
      <c r="V588" s="1021"/>
      <c r="W588" s="593">
        <f t="shared" si="3135"/>
        <v>0</v>
      </c>
      <c r="X588" s="593">
        <f t="shared" si="3136"/>
        <v>0</v>
      </c>
      <c r="Y588" s="593">
        <f t="shared" si="3137"/>
        <v>0</v>
      </c>
      <c r="Z588" s="1009" t="str">
        <f>AFEstatPref</f>
        <v>Historical</v>
      </c>
      <c r="AA588" s="1010"/>
      <c r="AB588" s="1011"/>
      <c r="AC588" s="1015" t="str">
        <f>AFEstatSlc</f>
        <v>Proposed Original</v>
      </c>
      <c r="AD588" s="1015"/>
      <c r="AE588" s="1016"/>
      <c r="AF588" s="1019" t="s">
        <v>275</v>
      </c>
      <c r="AG588" s="1020"/>
      <c r="AH588" s="1021"/>
      <c r="AI588" s="1009" t="str">
        <f>AFEstatPref</f>
        <v>Historical</v>
      </c>
      <c r="AJ588" s="1010"/>
      <c r="AK588" s="1011"/>
      <c r="AL588" s="1015" t="str">
        <f>AFEstatSlc</f>
        <v>Proposed Original</v>
      </c>
      <c r="AM588" s="1015"/>
      <c r="AN588" s="1016"/>
      <c r="AO588" s="1019" t="s">
        <v>275</v>
      </c>
      <c r="AP588" s="1020"/>
      <c r="AQ588" s="1021"/>
      <c r="AR588" s="1009" t="str">
        <f>AFEstatPref</f>
        <v>Historical</v>
      </c>
      <c r="AS588" s="1010"/>
      <c r="AT588" s="1011"/>
      <c r="AU588" s="1015" t="str">
        <f>AFEstatSlc</f>
        <v>Proposed Original</v>
      </c>
      <c r="AV588" s="1015"/>
      <c r="AW588" s="1016"/>
      <c r="AX588" s="1019" t="s">
        <v>275</v>
      </c>
      <c r="AY588" s="1020"/>
      <c r="AZ588" s="1021"/>
      <c r="BA588" s="1009" t="str">
        <f>AFEstatPref</f>
        <v>Historical</v>
      </c>
      <c r="BB588" s="1010"/>
      <c r="BC588" s="1011"/>
      <c r="BD588" s="1015" t="str">
        <f>AFEstatSlc</f>
        <v>Proposed Original</v>
      </c>
      <c r="BE588" s="1015"/>
      <c r="BF588" s="1016"/>
      <c r="BG588" s="1019" t="s">
        <v>275</v>
      </c>
      <c r="BH588" s="1020"/>
      <c r="BI588" s="1021"/>
      <c r="BJ588" s="1009" t="str">
        <f>AFEstatPref</f>
        <v>Historical</v>
      </c>
      <c r="BK588" s="1010"/>
      <c r="BL588" s="1011"/>
      <c r="BM588" s="1015" t="str">
        <f>AFEstatSlc</f>
        <v>Proposed Original</v>
      </c>
      <c r="BN588" s="1015"/>
      <c r="BO588" s="1016"/>
      <c r="BP588" s="1019" t="s">
        <v>275</v>
      </c>
      <c r="BQ588" s="1020"/>
      <c r="BR588" s="1021"/>
      <c r="BS588" s="1009" t="str">
        <f>AFEstatPref</f>
        <v>Historical</v>
      </c>
      <c r="BT588" s="1010"/>
      <c r="BU588" s="1011"/>
      <c r="BV588" s="1015" t="str">
        <f>AFEstatSlc</f>
        <v>Proposed Original</v>
      </c>
      <c r="BW588" s="1015"/>
      <c r="BX588" s="1016"/>
      <c r="BY588" s="1019" t="s">
        <v>275</v>
      </c>
      <c r="BZ588" s="1020"/>
      <c r="CA588" s="1021"/>
      <c r="CB588" s="1009" t="str">
        <f>AFEstatPref</f>
        <v>Historical</v>
      </c>
      <c r="CC588" s="1010"/>
      <c r="CD588" s="1011"/>
      <c r="CE588" s="1015" t="str">
        <f>AFEstatSlc</f>
        <v>Proposed Original</v>
      </c>
      <c r="CF588" s="1015"/>
      <c r="CG588" s="1016"/>
      <c r="CH588" s="1019" t="s">
        <v>275</v>
      </c>
      <c r="CI588" s="1020"/>
      <c r="CJ588" s="1021"/>
      <c r="CK588" s="1009" t="str">
        <f>AFEstatPref</f>
        <v>Historical</v>
      </c>
      <c r="CL588" s="1010"/>
      <c r="CM588" s="1011"/>
      <c r="CN588" s="1015" t="str">
        <f>AFEstatSlc</f>
        <v>Proposed Original</v>
      </c>
      <c r="CO588" s="1015"/>
      <c r="CP588" s="1016"/>
      <c r="CQ588" s="1019" t="s">
        <v>275</v>
      </c>
      <c r="CR588" s="1020"/>
      <c r="CS588" s="1021"/>
      <c r="CT588" s="214"/>
      <c r="CU588" s="1051" t="s">
        <v>276</v>
      </c>
      <c r="CV588" s="1052"/>
      <c r="CW588" s="214"/>
      <c r="CX588" s="1058" t="s">
        <v>277</v>
      </c>
      <c r="CY588" s="1055" t="s">
        <v>278</v>
      </c>
    </row>
    <row r="589" spans="1:103" ht="15.75" customHeight="1" thickBot="1">
      <c r="A589" s="139"/>
      <c r="B589" s="1059"/>
      <c r="C589" s="1063"/>
      <c r="D589" s="1012"/>
      <c r="E589" s="1013"/>
      <c r="F589" s="1014"/>
      <c r="G589" s="1043"/>
      <c r="H589" s="1017"/>
      <c r="I589" s="1017"/>
      <c r="J589" s="1044"/>
      <c r="K589" s="1023"/>
      <c r="L589" s="1023"/>
      <c r="M589" s="1040"/>
      <c r="N589" s="1012"/>
      <c r="O589" s="1013"/>
      <c r="P589" s="1014"/>
      <c r="Q589" s="1017"/>
      <c r="R589" s="1017"/>
      <c r="S589" s="1018"/>
      <c r="T589" s="1022"/>
      <c r="U589" s="1023"/>
      <c r="V589" s="1024"/>
      <c r="W589" s="593">
        <f t="shared" si="3135"/>
        <v>0</v>
      </c>
      <c r="X589" s="593">
        <f t="shared" si="3136"/>
        <v>0</v>
      </c>
      <c r="Y589" s="593">
        <f t="shared" si="3137"/>
        <v>0</v>
      </c>
      <c r="Z589" s="1012"/>
      <c r="AA589" s="1013"/>
      <c r="AB589" s="1014"/>
      <c r="AC589" s="1017"/>
      <c r="AD589" s="1017"/>
      <c r="AE589" s="1018"/>
      <c r="AF589" s="1022"/>
      <c r="AG589" s="1023"/>
      <c r="AH589" s="1024"/>
      <c r="AI589" s="1012"/>
      <c r="AJ589" s="1013"/>
      <c r="AK589" s="1014"/>
      <c r="AL589" s="1017"/>
      <c r="AM589" s="1017"/>
      <c r="AN589" s="1018"/>
      <c r="AO589" s="1022"/>
      <c r="AP589" s="1023"/>
      <c r="AQ589" s="1024"/>
      <c r="AR589" s="1012"/>
      <c r="AS589" s="1013"/>
      <c r="AT589" s="1014"/>
      <c r="AU589" s="1017"/>
      <c r="AV589" s="1017"/>
      <c r="AW589" s="1018"/>
      <c r="AX589" s="1022"/>
      <c r="AY589" s="1023"/>
      <c r="AZ589" s="1024"/>
      <c r="BA589" s="1012"/>
      <c r="BB589" s="1013"/>
      <c r="BC589" s="1014"/>
      <c r="BD589" s="1017"/>
      <c r="BE589" s="1017"/>
      <c r="BF589" s="1018"/>
      <c r="BG589" s="1022"/>
      <c r="BH589" s="1023"/>
      <c r="BI589" s="1024"/>
      <c r="BJ589" s="1012"/>
      <c r="BK589" s="1013"/>
      <c r="BL589" s="1014"/>
      <c r="BM589" s="1017"/>
      <c r="BN589" s="1017"/>
      <c r="BO589" s="1018"/>
      <c r="BP589" s="1022"/>
      <c r="BQ589" s="1023"/>
      <c r="BR589" s="1024"/>
      <c r="BS589" s="1012"/>
      <c r="BT589" s="1013"/>
      <c r="BU589" s="1014"/>
      <c r="BV589" s="1017"/>
      <c r="BW589" s="1017"/>
      <c r="BX589" s="1018"/>
      <c r="BY589" s="1022"/>
      <c r="BZ589" s="1023"/>
      <c r="CA589" s="1024"/>
      <c r="CB589" s="1012"/>
      <c r="CC589" s="1013"/>
      <c r="CD589" s="1014"/>
      <c r="CE589" s="1017"/>
      <c r="CF589" s="1017"/>
      <c r="CG589" s="1018"/>
      <c r="CH589" s="1022"/>
      <c r="CI589" s="1023"/>
      <c r="CJ589" s="1024"/>
      <c r="CK589" s="1012"/>
      <c r="CL589" s="1013"/>
      <c r="CM589" s="1014"/>
      <c r="CN589" s="1017"/>
      <c r="CO589" s="1017"/>
      <c r="CP589" s="1018"/>
      <c r="CQ589" s="1022"/>
      <c r="CR589" s="1023"/>
      <c r="CS589" s="1024"/>
      <c r="CT589" s="139"/>
      <c r="CU589" s="215" t="s">
        <v>279</v>
      </c>
      <c r="CV589" s="216" t="s">
        <v>280</v>
      </c>
      <c r="CW589" s="139"/>
      <c r="CX589" s="1059"/>
      <c r="CY589" s="1056"/>
    </row>
    <row r="590" spans="1:103" ht="15.75" customHeight="1">
      <c r="A590" s="138"/>
      <c r="B590" s="149">
        <v>53</v>
      </c>
      <c r="C590" s="150" t="s">
        <v>335</v>
      </c>
      <c r="D590" s="151" t="s">
        <v>283</v>
      </c>
      <c r="E590" s="152" t="s">
        <v>284</v>
      </c>
      <c r="F590" s="153">
        <f>SUM(F591:F600)</f>
        <v>0</v>
      </c>
      <c r="G590" s="154" t="s">
        <v>285</v>
      </c>
      <c r="H590" s="152" t="s">
        <v>283</v>
      </c>
      <c r="I590" s="152" t="s">
        <v>284</v>
      </c>
      <c r="J590" s="153">
        <f>SUM(J591:J600)</f>
        <v>34919.999999999993</v>
      </c>
      <c r="K590" s="151" t="s">
        <v>283</v>
      </c>
      <c r="L590" s="787" t="s">
        <v>284</v>
      </c>
      <c r="M590" s="153">
        <f>SUM(M591:M600)</f>
        <v>34330.135135135126</v>
      </c>
      <c r="N590" s="151" t="s">
        <v>283</v>
      </c>
      <c r="O590" s="152" t="s">
        <v>284</v>
      </c>
      <c r="P590" s="153">
        <f>SUM(P591:P600)</f>
        <v>0</v>
      </c>
      <c r="Q590" s="787" t="s">
        <v>283</v>
      </c>
      <c r="R590" s="787" t="s">
        <v>284</v>
      </c>
      <c r="S590" s="153">
        <f>SUM(S591:S600)</f>
        <v>5591.2499999999991</v>
      </c>
      <c r="T590" s="204" t="s">
        <v>283</v>
      </c>
      <c r="U590" s="205" t="s">
        <v>284</v>
      </c>
      <c r="V590" s="153">
        <f>SUM(V591:V600)</f>
        <v>5496.8032094594573</v>
      </c>
      <c r="W590" s="593">
        <f t="shared" si="3135"/>
        <v>0</v>
      </c>
      <c r="X590" s="593">
        <f t="shared" si="3136"/>
        <v>0</v>
      </c>
      <c r="Y590" s="593">
        <f t="shared" si="3137"/>
        <v>-94.44679054054177</v>
      </c>
      <c r="Z590" s="151" t="s">
        <v>283</v>
      </c>
      <c r="AA590" s="152" t="s">
        <v>284</v>
      </c>
      <c r="AB590" s="153">
        <f>SUM(AB591:AB600)</f>
        <v>0</v>
      </c>
      <c r="AC590" s="152" t="s">
        <v>283</v>
      </c>
      <c r="AD590" s="152" t="s">
        <v>284</v>
      </c>
      <c r="AE590" s="153">
        <f>SUM(AE591:AE600)</f>
        <v>5591.2499999999991</v>
      </c>
      <c r="AF590" s="204" t="s">
        <v>283</v>
      </c>
      <c r="AG590" s="205" t="s">
        <v>284</v>
      </c>
      <c r="AH590" s="153">
        <f>SUM(AH591:AH600)</f>
        <v>5496.8032094594573</v>
      </c>
      <c r="AI590" s="151" t="s">
        <v>283</v>
      </c>
      <c r="AJ590" s="152" t="s">
        <v>284</v>
      </c>
      <c r="AK590" s="153">
        <f>SUM(AK591:AK600)</f>
        <v>0</v>
      </c>
      <c r="AL590" s="152" t="s">
        <v>283</v>
      </c>
      <c r="AM590" s="152" t="s">
        <v>284</v>
      </c>
      <c r="AN590" s="153">
        <f>SUM(AN591:AN600)</f>
        <v>5591.2499999999991</v>
      </c>
      <c r="AO590" s="204" t="s">
        <v>283</v>
      </c>
      <c r="AP590" s="205" t="s">
        <v>284</v>
      </c>
      <c r="AQ590" s="153">
        <f>SUM(AQ591:AQ600)</f>
        <v>5496.8032094594573</v>
      </c>
      <c r="AR590" s="151" t="s">
        <v>283</v>
      </c>
      <c r="AS590" s="152" t="s">
        <v>284</v>
      </c>
      <c r="AT590" s="153">
        <f>SUM(AT591:AT600)</f>
        <v>0</v>
      </c>
      <c r="AU590" s="152" t="s">
        <v>283</v>
      </c>
      <c r="AV590" s="152" t="s">
        <v>284</v>
      </c>
      <c r="AW590" s="153">
        <f>SUM(AW591:AW600)</f>
        <v>5591.2499999999991</v>
      </c>
      <c r="AX590" s="204" t="s">
        <v>283</v>
      </c>
      <c r="AY590" s="205" t="s">
        <v>284</v>
      </c>
      <c r="AZ590" s="153">
        <f>SUM(AZ591:AZ600)</f>
        <v>5496.8032094594573</v>
      </c>
      <c r="BA590" s="151" t="s">
        <v>283</v>
      </c>
      <c r="BB590" s="152" t="s">
        <v>284</v>
      </c>
      <c r="BC590" s="153">
        <f>SUM(BC591:BC600)</f>
        <v>0</v>
      </c>
      <c r="BD590" s="152" t="s">
        <v>283</v>
      </c>
      <c r="BE590" s="152" t="s">
        <v>284</v>
      </c>
      <c r="BF590" s="153">
        <f>SUM(BF591:BF600)</f>
        <v>6277.4999999999991</v>
      </c>
      <c r="BG590" s="204" t="s">
        <v>283</v>
      </c>
      <c r="BH590" s="205" t="s">
        <v>284</v>
      </c>
      <c r="BI590" s="153">
        <f>SUM(BI591:BI600)</f>
        <v>6171.4611486486474</v>
      </c>
      <c r="BJ590" s="151" t="s">
        <v>283</v>
      </c>
      <c r="BK590" s="152" t="s">
        <v>284</v>
      </c>
      <c r="BL590" s="153">
        <f>SUM(BL591:BL600)</f>
        <v>0</v>
      </c>
      <c r="BM590" s="152" t="s">
        <v>283</v>
      </c>
      <c r="BN590" s="152" t="s">
        <v>284</v>
      </c>
      <c r="BO590" s="153">
        <f>SUM(BO591:BO600)</f>
        <v>6277.4999999999991</v>
      </c>
      <c r="BP590" s="204" t="s">
        <v>283</v>
      </c>
      <c r="BQ590" s="205" t="s">
        <v>284</v>
      </c>
      <c r="BR590" s="153">
        <f>SUM(BR591:BR600)</f>
        <v>6171.4611486486474</v>
      </c>
      <c r="BS590" s="151" t="s">
        <v>283</v>
      </c>
      <c r="BT590" s="152" t="s">
        <v>284</v>
      </c>
      <c r="BU590" s="153">
        <f>SUM(BU591:BU600)</f>
        <v>0</v>
      </c>
      <c r="BV590" s="152" t="s">
        <v>283</v>
      </c>
      <c r="BW590" s="152" t="s">
        <v>284</v>
      </c>
      <c r="BX590" s="153">
        <f>SUM(BX591:BX600)</f>
        <v>0</v>
      </c>
      <c r="BY590" s="204" t="s">
        <v>283</v>
      </c>
      <c r="BZ590" s="205" t="s">
        <v>284</v>
      </c>
      <c r="CA590" s="153">
        <f>SUM(CA591:CA600)</f>
        <v>0</v>
      </c>
      <c r="CB590" s="151" t="s">
        <v>283</v>
      </c>
      <c r="CC590" s="152" t="s">
        <v>284</v>
      </c>
      <c r="CD590" s="153">
        <f>SUM(CD591:CD600)</f>
        <v>0</v>
      </c>
      <c r="CE590" s="152" t="s">
        <v>283</v>
      </c>
      <c r="CF590" s="152" t="s">
        <v>284</v>
      </c>
      <c r="CG590" s="153">
        <f>SUM(CG591:CG600)</f>
        <v>0</v>
      </c>
      <c r="CH590" s="204" t="s">
        <v>283</v>
      </c>
      <c r="CI590" s="205" t="s">
        <v>284</v>
      </c>
      <c r="CJ590" s="153">
        <f>SUM(CJ591:CJ600)</f>
        <v>0</v>
      </c>
      <c r="CK590" s="151" t="s">
        <v>283</v>
      </c>
      <c r="CL590" s="152" t="s">
        <v>284</v>
      </c>
      <c r="CM590" s="153">
        <f>SUM(CM591:CM600)</f>
        <v>0</v>
      </c>
      <c r="CN590" s="152" t="s">
        <v>283</v>
      </c>
      <c r="CO590" s="152" t="s">
        <v>284</v>
      </c>
      <c r="CP590" s="153">
        <f>SUM(CP591:CP600)</f>
        <v>0</v>
      </c>
      <c r="CQ590" s="204" t="s">
        <v>283</v>
      </c>
      <c r="CR590" s="205" t="s">
        <v>284</v>
      </c>
      <c r="CS590" s="153">
        <f>SUM(CS591:CS600)</f>
        <v>0</v>
      </c>
      <c r="CT590" s="196"/>
      <c r="CU590" s="221"/>
      <c r="CV590" s="243"/>
      <c r="CW590" s="196"/>
      <c r="CX590" s="244"/>
      <c r="CY590" s="245"/>
    </row>
    <row r="591" spans="1:103" ht="15.75" hidden="1" customHeight="1">
      <c r="A591" s="185"/>
      <c r="B591" s="156"/>
      <c r="C591" s="299" t="s">
        <v>287</v>
      </c>
      <c r="D591" s="158">
        <f t="shared" ref="D591:D600" si="3326">N591+Z591+AI591+AR591+BS591</f>
        <v>0</v>
      </c>
      <c r="E591" s="159">
        <f>IFERROR(F591/D591,)</f>
        <v>0</v>
      </c>
      <c r="F591" s="160">
        <f>P591+AB591+AK591+AT591+BU591</f>
        <v>0</v>
      </c>
      <c r="G591" s="179"/>
      <c r="H591" s="159">
        <f>Q591+AC591+AL591+AU591+BV591</f>
        <v>0</v>
      </c>
      <c r="I591" s="159">
        <f>IFERROR(J591/H591,)</f>
        <v>0</v>
      </c>
      <c r="J591" s="160">
        <f t="shared" ref="J591:J600" si="3327">S591+AE591+AN591+AW591+BX591</f>
        <v>0</v>
      </c>
      <c r="K591" s="159">
        <f t="shared" ref="K591:K600" si="3328">T591+AF591+AO591+AX591+BY591</f>
        <v>0</v>
      </c>
      <c r="L591" s="291">
        <f>IFERROR(M591/K591,)</f>
        <v>0</v>
      </c>
      <c r="M591" s="160">
        <f t="shared" ref="M591:M600" si="3329">V591+AH591+AQ591+AZ591+CA591</f>
        <v>0</v>
      </c>
      <c r="N591" s="159">
        <v>0</v>
      </c>
      <c r="O591" s="159">
        <v>0</v>
      </c>
      <c r="P591" s="160">
        <f t="shared" ref="P591:P600" si="3330">N591*O591</f>
        <v>0</v>
      </c>
      <c r="Q591" s="291">
        <v>0</v>
      </c>
      <c r="R591" s="291">
        <v>0</v>
      </c>
      <c r="S591" s="160">
        <f t="shared" ref="S591:S600" si="3331">Q591*R591</f>
        <v>0</v>
      </c>
      <c r="T591" s="159">
        <f>Q591</f>
        <v>0</v>
      </c>
      <c r="U591" s="159">
        <f t="shared" ref="U591:U600" si="3332">R591</f>
        <v>0</v>
      </c>
      <c r="V591" s="160">
        <f t="shared" ref="V591:V600" si="3333">T591*U591</f>
        <v>0</v>
      </c>
      <c r="W591" s="593">
        <f t="shared" si="3135"/>
        <v>0</v>
      </c>
      <c r="X591" s="593">
        <f t="shared" si="3136"/>
        <v>0</v>
      </c>
      <c r="Y591" s="593">
        <f t="shared" si="3137"/>
        <v>0</v>
      </c>
      <c r="Z591" s="159">
        <v>0</v>
      </c>
      <c r="AA591" s="159">
        <v>0</v>
      </c>
      <c r="AB591" s="160">
        <f t="shared" ref="AB591:AB600" si="3334">Z591*AA591</f>
        <v>0</v>
      </c>
      <c r="AC591" s="159">
        <v>0</v>
      </c>
      <c r="AD591" s="159">
        <v>0</v>
      </c>
      <c r="AE591" s="160">
        <f t="shared" ref="AE591:AE600" si="3335">AC591*AD591</f>
        <v>0</v>
      </c>
      <c r="AF591" s="159">
        <f>AC591</f>
        <v>0</v>
      </c>
      <c r="AG591" s="159">
        <f t="shared" ref="AG591:AG600" si="3336">U591</f>
        <v>0</v>
      </c>
      <c r="AH591" s="160">
        <f t="shared" ref="AH591:AH600" si="3337">AF591*AG591</f>
        <v>0</v>
      </c>
      <c r="AI591" s="159">
        <v>0</v>
      </c>
      <c r="AJ591" s="159">
        <v>0</v>
      </c>
      <c r="AK591" s="160">
        <f t="shared" ref="AK591:AK600" si="3338">AI591*AJ591</f>
        <v>0</v>
      </c>
      <c r="AL591" s="159">
        <v>0</v>
      </c>
      <c r="AM591" s="159">
        <v>0</v>
      </c>
      <c r="AN591" s="160">
        <f t="shared" ref="AN591:AN600" si="3339">AL591*AM591</f>
        <v>0</v>
      </c>
      <c r="AO591" s="159">
        <f>AL591</f>
        <v>0</v>
      </c>
      <c r="AP591" s="159">
        <f t="shared" ref="AP591:AP600" si="3340">AG591</f>
        <v>0</v>
      </c>
      <c r="AQ591" s="160">
        <f t="shared" ref="AQ591:AQ600" si="3341">AO591*AP591</f>
        <v>0</v>
      </c>
      <c r="AR591" s="159">
        <v>0</v>
      </c>
      <c r="AS591" s="159">
        <v>0</v>
      </c>
      <c r="AT591" s="160">
        <f t="shared" ref="AT591:AT600" si="3342">AR591*AS591</f>
        <v>0</v>
      </c>
      <c r="AU591" s="159">
        <v>0</v>
      </c>
      <c r="AV591" s="159">
        <v>0</v>
      </c>
      <c r="AW591" s="160">
        <f t="shared" ref="AW591:AW600" si="3343">AU591*AV591</f>
        <v>0</v>
      </c>
      <c r="AX591" s="159">
        <f>AU591</f>
        <v>0</v>
      </c>
      <c r="AY591" s="159">
        <f>AP591</f>
        <v>0</v>
      </c>
      <c r="AZ591" s="160">
        <f t="shared" ref="AZ591:AZ600" si="3344">AX591*AY591</f>
        <v>0</v>
      </c>
      <c r="BA591" s="159">
        <v>0</v>
      </c>
      <c r="BB591" s="159">
        <v>0</v>
      </c>
      <c r="BC591" s="160">
        <f t="shared" ref="BC591:BC600" si="3345">BA591*BB591</f>
        <v>0</v>
      </c>
      <c r="BD591" s="159">
        <v>0</v>
      </c>
      <c r="BE591" s="159">
        <v>0</v>
      </c>
      <c r="BF591" s="160">
        <f t="shared" ref="BF591:BF600" si="3346">BD591*BE591</f>
        <v>0</v>
      </c>
      <c r="BG591" s="159">
        <f>BD591</f>
        <v>0</v>
      </c>
      <c r="BH591" s="159">
        <f t="shared" ref="BH591:BH600" si="3347">BE591</f>
        <v>0</v>
      </c>
      <c r="BI591" s="160">
        <f t="shared" ref="BI591:BI600" si="3348">BG591*BH591</f>
        <v>0</v>
      </c>
      <c r="BJ591" s="159">
        <v>0</v>
      </c>
      <c r="BK591" s="159">
        <v>0</v>
      </c>
      <c r="BL591" s="160">
        <f t="shared" ref="BL591:BL600" si="3349">BJ591*BK591</f>
        <v>0</v>
      </c>
      <c r="BM591" s="159">
        <v>0</v>
      </c>
      <c r="BN591" s="159">
        <v>0</v>
      </c>
      <c r="BO591" s="160">
        <f t="shared" ref="BO591:BO600" si="3350">BM591*BN591</f>
        <v>0</v>
      </c>
      <c r="BP591" s="159">
        <f>BM591</f>
        <v>0</v>
      </c>
      <c r="BQ591" s="159">
        <f t="shared" ref="BQ591:BQ600" si="3351">BH591</f>
        <v>0</v>
      </c>
      <c r="BR591" s="160">
        <f t="shared" ref="BR591:BR600" si="3352">BP591*BQ591</f>
        <v>0</v>
      </c>
      <c r="BS591" s="159">
        <v>0</v>
      </c>
      <c r="BT591" s="159">
        <v>0</v>
      </c>
      <c r="BU591" s="160">
        <f t="shared" ref="BU591:BU600" si="3353">BS591*BT591</f>
        <v>0</v>
      </c>
      <c r="BV591" s="159">
        <v>0</v>
      </c>
      <c r="BW591" s="159">
        <v>0</v>
      </c>
      <c r="BX591" s="160">
        <f t="shared" ref="BX591:BX600" si="3354">BV591*BW591</f>
        <v>0</v>
      </c>
      <c r="BY591" s="159">
        <f>BV591</f>
        <v>0</v>
      </c>
      <c r="BZ591" s="159">
        <f t="shared" ref="BZ591:BZ600" si="3355">BW591</f>
        <v>0</v>
      </c>
      <c r="CA591" s="160">
        <f t="shared" ref="CA591:CA600" si="3356">BY591*BZ591</f>
        <v>0</v>
      </c>
      <c r="CB591" s="159">
        <v>0</v>
      </c>
      <c r="CC591" s="159">
        <v>0</v>
      </c>
      <c r="CD591" s="160">
        <f t="shared" ref="CD591:CD600" si="3357">CB591*CC591</f>
        <v>0</v>
      </c>
      <c r="CE591" s="159">
        <v>0</v>
      </c>
      <c r="CF591" s="159">
        <v>0</v>
      </c>
      <c r="CG591" s="160">
        <f t="shared" ref="CG591:CG600" si="3358">CE591*CF591</f>
        <v>0</v>
      </c>
      <c r="CH591" s="159">
        <f>CE591</f>
        <v>0</v>
      </c>
      <c r="CI591" s="159">
        <f t="shared" ref="CI591:CI600" si="3359">CF591</f>
        <v>0</v>
      </c>
      <c r="CJ591" s="160">
        <f t="shared" ref="CJ591:CJ600" si="3360">CH591*CI591</f>
        <v>0</v>
      </c>
      <c r="CK591" s="159">
        <v>0</v>
      </c>
      <c r="CL591" s="159">
        <v>0</v>
      </c>
      <c r="CM591" s="160">
        <f t="shared" ref="CM591:CM600" si="3361">CK591*CL591</f>
        <v>0</v>
      </c>
      <c r="CN591" s="159">
        <v>0</v>
      </c>
      <c r="CO591" s="159">
        <v>0</v>
      </c>
      <c r="CP591" s="160">
        <f t="shared" ref="CP591:CP600" si="3362">CN591*CO591</f>
        <v>0</v>
      </c>
      <c r="CQ591" s="159">
        <f>CN591</f>
        <v>0</v>
      </c>
      <c r="CR591" s="159">
        <f t="shared" ref="CR591:CR600" si="3363">CO591</f>
        <v>0</v>
      </c>
      <c r="CS591" s="160">
        <f t="shared" ref="CS591:CS600" si="3364">CQ591*CR591</f>
        <v>0</v>
      </c>
      <c r="CT591" s="225"/>
      <c r="CU591" s="226">
        <f>K591-H591</f>
        <v>0</v>
      </c>
      <c r="CV591" s="227">
        <f t="shared" ref="CV591:CV600" si="3365">L591-I591</f>
        <v>0</v>
      </c>
      <c r="CW591" s="225"/>
      <c r="CX591" s="228"/>
      <c r="CY591" s="229"/>
    </row>
    <row r="592" spans="1:103" ht="15.75" customHeight="1">
      <c r="A592" s="185"/>
      <c r="B592" s="156"/>
      <c r="C592" s="300" t="s">
        <v>552</v>
      </c>
      <c r="D592" s="158">
        <f t="shared" si="3326"/>
        <v>0</v>
      </c>
      <c r="E592" s="159">
        <f t="shared" ref="E592:E600" si="3366">IFERROR(F592/D592,)</f>
        <v>0</v>
      </c>
      <c r="F592" s="160">
        <f t="shared" ref="F592:F600" si="3367">P592+AB592+AK592+AT592+BU592</f>
        <v>0</v>
      </c>
      <c r="G592" s="161"/>
      <c r="H592" s="159">
        <f>Q592+AC592+AL592+AU592+BD592+BM592</f>
        <v>129.33333333333331</v>
      </c>
      <c r="I592" s="159">
        <f t="shared" ref="I592:I600" si="3368">IFERROR(J592/H592,)</f>
        <v>270</v>
      </c>
      <c r="J592" s="160">
        <f t="shared" ref="J592" si="3369">S592+AE592+AN592+AW592+BF592+BO592</f>
        <v>34919.999999999993</v>
      </c>
      <c r="K592" s="158">
        <f t="shared" ref="K592" si="3370">T592+AF592+AO592+AX592+BG592+BP592+BY592+CH592+CQ592</f>
        <v>129.33333333333331</v>
      </c>
      <c r="L592" s="822">
        <f t="shared" ref="L592:L600" si="3371">IFERROR(M592/K592,)</f>
        <v>265.43918918918916</v>
      </c>
      <c r="M592" s="160">
        <f t="shared" ref="M592" si="3372">V592+AH592+AQ592+AZ592+BI592+BR592+CA592+CJ592+CS592</f>
        <v>34330.135135135126</v>
      </c>
      <c r="N592" s="159">
        <v>0</v>
      </c>
      <c r="O592" s="159"/>
      <c r="P592" s="160">
        <f t="shared" si="3330"/>
        <v>0</v>
      </c>
      <c r="Q592" s="291">
        <v>20.708333333333329</v>
      </c>
      <c r="R592" s="335">
        <v>270</v>
      </c>
      <c r="S592" s="160">
        <f t="shared" si="3331"/>
        <v>5591.2499999999991</v>
      </c>
      <c r="T592" s="159">
        <f>Q592</f>
        <v>20.708333333333329</v>
      </c>
      <c r="U592" s="610">
        <f>(R592*14550)/14800</f>
        <v>265.43918918918916</v>
      </c>
      <c r="V592" s="160">
        <f t="shared" si="3333"/>
        <v>5496.8032094594573</v>
      </c>
      <c r="W592" s="593">
        <f t="shared" si="3135"/>
        <v>0</v>
      </c>
      <c r="X592" s="593">
        <f t="shared" si="3136"/>
        <v>-4.5608108108108354</v>
      </c>
      <c r="Y592" s="593">
        <f t="shared" si="3137"/>
        <v>-94.44679054054177</v>
      </c>
      <c r="Z592" s="159">
        <v>0</v>
      </c>
      <c r="AA592" s="159">
        <v>0</v>
      </c>
      <c r="AB592" s="160">
        <f t="shared" si="3334"/>
        <v>0</v>
      </c>
      <c r="AC592" s="159">
        <f>Q592</f>
        <v>20.708333333333329</v>
      </c>
      <c r="AD592" s="159">
        <f>R592</f>
        <v>270</v>
      </c>
      <c r="AE592" s="160">
        <f t="shared" si="3335"/>
        <v>5591.2499999999991</v>
      </c>
      <c r="AF592" s="159">
        <f t="shared" ref="AF592" si="3373">AC592</f>
        <v>20.708333333333329</v>
      </c>
      <c r="AG592" s="159">
        <f t="shared" si="3336"/>
        <v>265.43918918918916</v>
      </c>
      <c r="AH592" s="160">
        <f t="shared" si="3337"/>
        <v>5496.8032094594573</v>
      </c>
      <c r="AI592" s="159">
        <v>0</v>
      </c>
      <c r="AJ592" s="159">
        <v>0</v>
      </c>
      <c r="AK592" s="160">
        <f t="shared" si="3338"/>
        <v>0</v>
      </c>
      <c r="AL592" s="159">
        <f>Q592</f>
        <v>20.708333333333329</v>
      </c>
      <c r="AM592" s="159">
        <f>R592</f>
        <v>270</v>
      </c>
      <c r="AN592" s="160">
        <f t="shared" si="3339"/>
        <v>5591.2499999999991</v>
      </c>
      <c r="AO592" s="159">
        <f t="shared" ref="AO592" si="3374">AL592</f>
        <v>20.708333333333329</v>
      </c>
      <c r="AP592" s="159">
        <f t="shared" si="3340"/>
        <v>265.43918918918916</v>
      </c>
      <c r="AQ592" s="160">
        <f t="shared" si="3341"/>
        <v>5496.8032094594573</v>
      </c>
      <c r="AR592" s="159">
        <v>0</v>
      </c>
      <c r="AS592" s="159">
        <v>0</v>
      </c>
      <c r="AT592" s="160">
        <f t="shared" si="3342"/>
        <v>0</v>
      </c>
      <c r="AU592" s="159">
        <f>AL592</f>
        <v>20.708333333333329</v>
      </c>
      <c r="AV592" s="159">
        <f>AM592</f>
        <v>270</v>
      </c>
      <c r="AW592" s="160">
        <f t="shared" si="3343"/>
        <v>5591.2499999999991</v>
      </c>
      <c r="AX592" s="159">
        <f t="shared" ref="AX592" si="3375">AO592</f>
        <v>20.708333333333329</v>
      </c>
      <c r="AY592" s="159">
        <f t="shared" ref="AY592" si="3376">AP592</f>
        <v>265.43918918918916</v>
      </c>
      <c r="AZ592" s="160">
        <f t="shared" si="3344"/>
        <v>5496.8032094594573</v>
      </c>
      <c r="BA592" s="159">
        <v>0</v>
      </c>
      <c r="BB592" s="159">
        <v>0</v>
      </c>
      <c r="BC592" s="160">
        <f t="shared" si="3345"/>
        <v>0</v>
      </c>
      <c r="BD592" s="159">
        <v>23.249999999999996</v>
      </c>
      <c r="BE592" s="159">
        <f>AV592</f>
        <v>270</v>
      </c>
      <c r="BF592" s="160">
        <f t="shared" si="3346"/>
        <v>6277.4999999999991</v>
      </c>
      <c r="BG592" s="159">
        <f>BD592</f>
        <v>23.249999999999996</v>
      </c>
      <c r="BH592" s="159">
        <f>AY592</f>
        <v>265.43918918918916</v>
      </c>
      <c r="BI592" s="160">
        <f t="shared" si="3348"/>
        <v>6171.4611486486474</v>
      </c>
      <c r="BJ592" s="159">
        <v>0</v>
      </c>
      <c r="BK592" s="159">
        <v>0</v>
      </c>
      <c r="BL592" s="160">
        <f t="shared" si="3349"/>
        <v>0</v>
      </c>
      <c r="BM592" s="159">
        <v>23.249999999999996</v>
      </c>
      <c r="BN592" s="159">
        <f>BE592</f>
        <v>270</v>
      </c>
      <c r="BO592" s="160">
        <f t="shared" si="3350"/>
        <v>6277.4999999999991</v>
      </c>
      <c r="BP592" s="159">
        <f>BG592</f>
        <v>23.249999999999996</v>
      </c>
      <c r="BQ592" s="610">
        <f t="shared" si="3351"/>
        <v>265.43918918918916</v>
      </c>
      <c r="BR592" s="160">
        <f t="shared" si="3352"/>
        <v>6171.4611486486474</v>
      </c>
      <c r="BS592" s="159">
        <v>0</v>
      </c>
      <c r="BT592" s="159">
        <v>0</v>
      </c>
      <c r="BU592" s="160">
        <f t="shared" si="3353"/>
        <v>0</v>
      </c>
      <c r="BV592" s="159">
        <v>0</v>
      </c>
      <c r="BW592" s="159">
        <v>0</v>
      </c>
      <c r="BX592" s="160">
        <f t="shared" si="3354"/>
        <v>0</v>
      </c>
      <c r="BY592" s="159">
        <f t="shared" ref="BY592:BY600" si="3377">BV592</f>
        <v>0</v>
      </c>
      <c r="BZ592" s="159">
        <f t="shared" si="3355"/>
        <v>0</v>
      </c>
      <c r="CA592" s="160">
        <f t="shared" si="3356"/>
        <v>0</v>
      </c>
      <c r="CB592" s="159">
        <v>0</v>
      </c>
      <c r="CC592" s="159">
        <v>0</v>
      </c>
      <c r="CD592" s="160">
        <f t="shared" si="3357"/>
        <v>0</v>
      </c>
      <c r="CE592" s="159">
        <f>BV592</f>
        <v>0</v>
      </c>
      <c r="CF592" s="159">
        <f>BW592</f>
        <v>0</v>
      </c>
      <c r="CG592" s="160">
        <f t="shared" si="3358"/>
        <v>0</v>
      </c>
      <c r="CH592" s="159">
        <f t="shared" ref="CH592:CH600" si="3378">CE592</f>
        <v>0</v>
      </c>
      <c r="CI592" s="159">
        <f t="shared" si="3359"/>
        <v>0</v>
      </c>
      <c r="CJ592" s="160">
        <f t="shared" si="3360"/>
        <v>0</v>
      </c>
      <c r="CK592" s="159">
        <v>0</v>
      </c>
      <c r="CL592" s="159">
        <v>0</v>
      </c>
      <c r="CM592" s="160">
        <f t="shared" si="3361"/>
        <v>0</v>
      </c>
      <c r="CN592" s="159">
        <f>BV592</f>
        <v>0</v>
      </c>
      <c r="CO592" s="159">
        <f>BW592</f>
        <v>0</v>
      </c>
      <c r="CP592" s="160">
        <f t="shared" si="3362"/>
        <v>0</v>
      </c>
      <c r="CQ592" s="159">
        <f t="shared" ref="CQ592:CQ600" si="3379">CN592</f>
        <v>0</v>
      </c>
      <c r="CR592" s="159">
        <f t="shared" si="3363"/>
        <v>0</v>
      </c>
      <c r="CS592" s="160">
        <f t="shared" si="3364"/>
        <v>0</v>
      </c>
      <c r="CT592" s="225"/>
      <c r="CU592" s="226">
        <f t="shared" ref="CU592:CU600" si="3380">K592-H592</f>
        <v>0</v>
      </c>
      <c r="CV592" s="227">
        <f t="shared" si="3365"/>
        <v>-4.5608108108108354</v>
      </c>
      <c r="CW592" s="225"/>
      <c r="CX592" s="228"/>
      <c r="CY592" s="229"/>
    </row>
    <row r="593" spans="1:103" ht="15.75" hidden="1" customHeight="1">
      <c r="A593" s="185"/>
      <c r="B593" s="156"/>
      <c r="C593" s="300"/>
      <c r="D593" s="158">
        <f t="shared" si="3326"/>
        <v>0</v>
      </c>
      <c r="E593" s="159">
        <f t="shared" si="3366"/>
        <v>0</v>
      </c>
      <c r="F593" s="160">
        <f t="shared" si="3367"/>
        <v>0</v>
      </c>
      <c r="G593" s="161"/>
      <c r="H593" s="159">
        <f t="shared" ref="H593:H600" si="3381">Q593+AC593+AL593+AU593+BV593</f>
        <v>0</v>
      </c>
      <c r="I593" s="159">
        <f t="shared" si="3368"/>
        <v>0</v>
      </c>
      <c r="J593" s="160">
        <f t="shared" si="3327"/>
        <v>0</v>
      </c>
      <c r="K593" s="159">
        <f t="shared" si="3328"/>
        <v>0</v>
      </c>
      <c r="L593" s="291">
        <f t="shared" si="3371"/>
        <v>0</v>
      </c>
      <c r="M593" s="160">
        <f t="shared" si="3329"/>
        <v>0</v>
      </c>
      <c r="N593" s="159">
        <v>0</v>
      </c>
      <c r="O593" s="159">
        <v>0</v>
      </c>
      <c r="P593" s="160">
        <f t="shared" si="3330"/>
        <v>0</v>
      </c>
      <c r="Q593" s="291">
        <v>0</v>
      </c>
      <c r="R593" s="291">
        <v>0</v>
      </c>
      <c r="S593" s="160">
        <f t="shared" si="3331"/>
        <v>0</v>
      </c>
      <c r="T593" s="159">
        <f t="shared" ref="T593:T600" si="3382">Q593</f>
        <v>0</v>
      </c>
      <c r="U593" s="159">
        <f t="shared" si="3332"/>
        <v>0</v>
      </c>
      <c r="V593" s="160">
        <f t="shared" si="3333"/>
        <v>0</v>
      </c>
      <c r="W593" s="593">
        <f t="shared" si="3135"/>
        <v>0</v>
      </c>
      <c r="X593" s="593">
        <f t="shared" si="3136"/>
        <v>0</v>
      </c>
      <c r="Y593" s="593">
        <f t="shared" si="3137"/>
        <v>0</v>
      </c>
      <c r="Z593" s="159">
        <v>0</v>
      </c>
      <c r="AA593" s="159">
        <v>0</v>
      </c>
      <c r="AB593" s="160">
        <f t="shared" si="3334"/>
        <v>0</v>
      </c>
      <c r="AC593" s="159">
        <v>0</v>
      </c>
      <c r="AD593" s="159">
        <v>0</v>
      </c>
      <c r="AE593" s="160">
        <f t="shared" si="3335"/>
        <v>0</v>
      </c>
      <c r="AF593" s="159">
        <f t="shared" ref="AF593:AF600" si="3383">AC593</f>
        <v>0</v>
      </c>
      <c r="AG593" s="159">
        <f t="shared" si="3336"/>
        <v>0</v>
      </c>
      <c r="AH593" s="160">
        <f t="shared" si="3337"/>
        <v>0</v>
      </c>
      <c r="AI593" s="159">
        <v>0</v>
      </c>
      <c r="AJ593" s="159">
        <v>0</v>
      </c>
      <c r="AK593" s="160">
        <f t="shared" si="3338"/>
        <v>0</v>
      </c>
      <c r="AL593" s="159">
        <v>0</v>
      </c>
      <c r="AM593" s="159">
        <v>0</v>
      </c>
      <c r="AN593" s="160">
        <f t="shared" si="3339"/>
        <v>0</v>
      </c>
      <c r="AO593" s="159">
        <f t="shared" ref="AO593:AO600" si="3384">AL593</f>
        <v>0</v>
      </c>
      <c r="AP593" s="159">
        <f t="shared" si="3340"/>
        <v>0</v>
      </c>
      <c r="AQ593" s="160">
        <f t="shared" si="3341"/>
        <v>0</v>
      </c>
      <c r="AR593" s="159">
        <v>0</v>
      </c>
      <c r="AS593" s="159">
        <v>0</v>
      </c>
      <c r="AT593" s="160">
        <f t="shared" si="3342"/>
        <v>0</v>
      </c>
      <c r="AU593" s="159">
        <v>0</v>
      </c>
      <c r="AV593" s="159">
        <v>0</v>
      </c>
      <c r="AW593" s="160">
        <f t="shared" si="3343"/>
        <v>0</v>
      </c>
      <c r="AX593" s="159">
        <f t="shared" ref="AX593:AX600" si="3385">AU593</f>
        <v>0</v>
      </c>
      <c r="AY593" s="159">
        <f t="shared" ref="AY593:AY600" si="3386">AP593</f>
        <v>0</v>
      </c>
      <c r="AZ593" s="160">
        <f t="shared" si="3344"/>
        <v>0</v>
      </c>
      <c r="BA593" s="159">
        <v>0</v>
      </c>
      <c r="BB593" s="159">
        <v>0</v>
      </c>
      <c r="BC593" s="160">
        <f t="shared" si="3345"/>
        <v>0</v>
      </c>
      <c r="BD593" s="159">
        <v>0</v>
      </c>
      <c r="BE593" s="159">
        <v>0</v>
      </c>
      <c r="BF593" s="160">
        <f t="shared" si="3346"/>
        <v>0</v>
      </c>
      <c r="BG593" s="159">
        <f t="shared" ref="BG593:BG600" si="3387">BD593</f>
        <v>0</v>
      </c>
      <c r="BH593" s="159">
        <f t="shared" si="3347"/>
        <v>0</v>
      </c>
      <c r="BI593" s="160">
        <f t="shared" si="3348"/>
        <v>0</v>
      </c>
      <c r="BJ593" s="159">
        <v>0</v>
      </c>
      <c r="BK593" s="159">
        <v>0</v>
      </c>
      <c r="BL593" s="160">
        <f t="shared" si="3349"/>
        <v>0</v>
      </c>
      <c r="BM593" s="159">
        <v>0</v>
      </c>
      <c r="BN593" s="159">
        <v>0</v>
      </c>
      <c r="BO593" s="160">
        <f t="shared" si="3350"/>
        <v>0</v>
      </c>
      <c r="BP593" s="159">
        <f t="shared" ref="BP593:BP600" si="3388">BM593</f>
        <v>0</v>
      </c>
      <c r="BQ593" s="159">
        <f t="shared" si="3351"/>
        <v>0</v>
      </c>
      <c r="BR593" s="160">
        <f t="shared" si="3352"/>
        <v>0</v>
      </c>
      <c r="BS593" s="159">
        <v>0</v>
      </c>
      <c r="BT593" s="159">
        <v>0</v>
      </c>
      <c r="BU593" s="160">
        <f t="shared" si="3353"/>
        <v>0</v>
      </c>
      <c r="BV593" s="159">
        <v>0</v>
      </c>
      <c r="BW593" s="159">
        <v>0</v>
      </c>
      <c r="BX593" s="160">
        <f t="shared" si="3354"/>
        <v>0</v>
      </c>
      <c r="BY593" s="159">
        <f t="shared" si="3377"/>
        <v>0</v>
      </c>
      <c r="BZ593" s="159">
        <f t="shared" si="3355"/>
        <v>0</v>
      </c>
      <c r="CA593" s="160">
        <f t="shared" si="3356"/>
        <v>0</v>
      </c>
      <c r="CB593" s="159">
        <v>0</v>
      </c>
      <c r="CC593" s="159">
        <v>0</v>
      </c>
      <c r="CD593" s="160">
        <f t="shared" si="3357"/>
        <v>0</v>
      </c>
      <c r="CE593" s="159">
        <v>0</v>
      </c>
      <c r="CF593" s="159">
        <v>0</v>
      </c>
      <c r="CG593" s="160">
        <f t="shared" si="3358"/>
        <v>0</v>
      </c>
      <c r="CH593" s="159">
        <f t="shared" si="3378"/>
        <v>0</v>
      </c>
      <c r="CI593" s="159">
        <f t="shared" si="3359"/>
        <v>0</v>
      </c>
      <c r="CJ593" s="160">
        <f t="shared" si="3360"/>
        <v>0</v>
      </c>
      <c r="CK593" s="159">
        <v>0</v>
      </c>
      <c r="CL593" s="159">
        <v>0</v>
      </c>
      <c r="CM593" s="160">
        <f t="shared" si="3361"/>
        <v>0</v>
      </c>
      <c r="CN593" s="159">
        <v>0</v>
      </c>
      <c r="CO593" s="159">
        <v>0</v>
      </c>
      <c r="CP593" s="160">
        <f t="shared" si="3362"/>
        <v>0</v>
      </c>
      <c r="CQ593" s="159">
        <f t="shared" si="3379"/>
        <v>0</v>
      </c>
      <c r="CR593" s="159">
        <f t="shared" si="3363"/>
        <v>0</v>
      </c>
      <c r="CS593" s="160">
        <f t="shared" si="3364"/>
        <v>0</v>
      </c>
      <c r="CT593" s="225"/>
      <c r="CU593" s="226">
        <f t="shared" si="3380"/>
        <v>0</v>
      </c>
      <c r="CV593" s="227">
        <f t="shared" si="3365"/>
        <v>0</v>
      </c>
      <c r="CW593" s="225"/>
      <c r="CX593" s="228"/>
      <c r="CY593" s="229"/>
    </row>
    <row r="594" spans="1:103" ht="15.75" hidden="1" customHeight="1">
      <c r="A594" s="185"/>
      <c r="B594" s="156"/>
      <c r="C594" s="300"/>
      <c r="D594" s="158">
        <f t="shared" si="3326"/>
        <v>0</v>
      </c>
      <c r="E594" s="159">
        <f t="shared" si="3366"/>
        <v>0</v>
      </c>
      <c r="F594" s="160">
        <f t="shared" si="3367"/>
        <v>0</v>
      </c>
      <c r="G594" s="161"/>
      <c r="H594" s="159">
        <f t="shared" si="3381"/>
        <v>0</v>
      </c>
      <c r="I594" s="159">
        <f t="shared" si="3368"/>
        <v>0</v>
      </c>
      <c r="J594" s="160">
        <f t="shared" si="3327"/>
        <v>0</v>
      </c>
      <c r="K594" s="159">
        <f t="shared" si="3328"/>
        <v>0</v>
      </c>
      <c r="L594" s="291">
        <f t="shared" si="3371"/>
        <v>0</v>
      </c>
      <c r="M594" s="160">
        <f t="shared" si="3329"/>
        <v>0</v>
      </c>
      <c r="N594" s="159">
        <v>0</v>
      </c>
      <c r="O594" s="159">
        <v>0</v>
      </c>
      <c r="P594" s="160">
        <f t="shared" si="3330"/>
        <v>0</v>
      </c>
      <c r="Q594" s="291">
        <v>0</v>
      </c>
      <c r="R594" s="291">
        <v>0</v>
      </c>
      <c r="S594" s="160">
        <f t="shared" si="3331"/>
        <v>0</v>
      </c>
      <c r="T594" s="159">
        <f t="shared" si="3382"/>
        <v>0</v>
      </c>
      <c r="U594" s="159">
        <f t="shared" si="3332"/>
        <v>0</v>
      </c>
      <c r="V594" s="160">
        <f t="shared" si="3333"/>
        <v>0</v>
      </c>
      <c r="W594" s="593">
        <f t="shared" si="3135"/>
        <v>0</v>
      </c>
      <c r="X594" s="593">
        <f t="shared" si="3136"/>
        <v>0</v>
      </c>
      <c r="Y594" s="593">
        <f t="shared" si="3137"/>
        <v>0</v>
      </c>
      <c r="Z594" s="159">
        <v>0</v>
      </c>
      <c r="AA594" s="159">
        <v>0</v>
      </c>
      <c r="AB594" s="160">
        <f t="shared" si="3334"/>
        <v>0</v>
      </c>
      <c r="AC594" s="159">
        <v>0</v>
      </c>
      <c r="AD594" s="159">
        <v>0</v>
      </c>
      <c r="AE594" s="160">
        <f t="shared" si="3335"/>
        <v>0</v>
      </c>
      <c r="AF594" s="159">
        <f t="shared" si="3383"/>
        <v>0</v>
      </c>
      <c r="AG594" s="159">
        <f t="shared" si="3336"/>
        <v>0</v>
      </c>
      <c r="AH594" s="160">
        <f t="shared" si="3337"/>
        <v>0</v>
      </c>
      <c r="AI594" s="159">
        <v>0</v>
      </c>
      <c r="AJ594" s="159">
        <v>0</v>
      </c>
      <c r="AK594" s="160">
        <f t="shared" si="3338"/>
        <v>0</v>
      </c>
      <c r="AL594" s="159">
        <v>0</v>
      </c>
      <c r="AM594" s="159">
        <v>0</v>
      </c>
      <c r="AN594" s="160">
        <f t="shared" si="3339"/>
        <v>0</v>
      </c>
      <c r="AO594" s="159">
        <f t="shared" si="3384"/>
        <v>0</v>
      </c>
      <c r="AP594" s="159">
        <f t="shared" si="3340"/>
        <v>0</v>
      </c>
      <c r="AQ594" s="160">
        <f t="shared" si="3341"/>
        <v>0</v>
      </c>
      <c r="AR594" s="159">
        <v>0</v>
      </c>
      <c r="AS594" s="159">
        <v>0</v>
      </c>
      <c r="AT594" s="160">
        <f t="shared" si="3342"/>
        <v>0</v>
      </c>
      <c r="AU594" s="159">
        <v>0</v>
      </c>
      <c r="AV594" s="159">
        <v>0</v>
      </c>
      <c r="AW594" s="160">
        <f t="shared" si="3343"/>
        <v>0</v>
      </c>
      <c r="AX594" s="159">
        <f t="shared" si="3385"/>
        <v>0</v>
      </c>
      <c r="AY594" s="159">
        <f t="shared" si="3386"/>
        <v>0</v>
      </c>
      <c r="AZ594" s="160">
        <f t="shared" si="3344"/>
        <v>0</v>
      </c>
      <c r="BA594" s="159">
        <v>0</v>
      </c>
      <c r="BB594" s="159">
        <v>0</v>
      </c>
      <c r="BC594" s="160">
        <f t="shared" si="3345"/>
        <v>0</v>
      </c>
      <c r="BD594" s="159">
        <v>0</v>
      </c>
      <c r="BE594" s="159">
        <v>0</v>
      </c>
      <c r="BF594" s="160">
        <f t="shared" si="3346"/>
        <v>0</v>
      </c>
      <c r="BG594" s="159">
        <f t="shared" si="3387"/>
        <v>0</v>
      </c>
      <c r="BH594" s="159">
        <f t="shared" si="3347"/>
        <v>0</v>
      </c>
      <c r="BI594" s="160">
        <f t="shared" si="3348"/>
        <v>0</v>
      </c>
      <c r="BJ594" s="159">
        <v>0</v>
      </c>
      <c r="BK594" s="159">
        <v>0</v>
      </c>
      <c r="BL594" s="160">
        <f t="shared" si="3349"/>
        <v>0</v>
      </c>
      <c r="BM594" s="159">
        <v>0</v>
      </c>
      <c r="BN594" s="159">
        <v>0</v>
      </c>
      <c r="BO594" s="160">
        <f t="shared" si="3350"/>
        <v>0</v>
      </c>
      <c r="BP594" s="159">
        <f t="shared" si="3388"/>
        <v>0</v>
      </c>
      <c r="BQ594" s="159">
        <f t="shared" si="3351"/>
        <v>0</v>
      </c>
      <c r="BR594" s="160">
        <f t="shared" si="3352"/>
        <v>0</v>
      </c>
      <c r="BS594" s="159">
        <v>0</v>
      </c>
      <c r="BT594" s="159">
        <v>0</v>
      </c>
      <c r="BU594" s="160">
        <f t="shared" si="3353"/>
        <v>0</v>
      </c>
      <c r="BV594" s="159">
        <v>0</v>
      </c>
      <c r="BW594" s="159">
        <v>0</v>
      </c>
      <c r="BX594" s="160">
        <f t="shared" si="3354"/>
        <v>0</v>
      </c>
      <c r="BY594" s="159">
        <f t="shared" si="3377"/>
        <v>0</v>
      </c>
      <c r="BZ594" s="159">
        <f t="shared" si="3355"/>
        <v>0</v>
      </c>
      <c r="CA594" s="160">
        <f t="shared" si="3356"/>
        <v>0</v>
      </c>
      <c r="CB594" s="159">
        <v>0</v>
      </c>
      <c r="CC594" s="159">
        <v>0</v>
      </c>
      <c r="CD594" s="160">
        <f t="shared" si="3357"/>
        <v>0</v>
      </c>
      <c r="CE594" s="159">
        <v>0</v>
      </c>
      <c r="CF594" s="159">
        <v>0</v>
      </c>
      <c r="CG594" s="160">
        <f t="shared" si="3358"/>
        <v>0</v>
      </c>
      <c r="CH594" s="159">
        <f t="shared" si="3378"/>
        <v>0</v>
      </c>
      <c r="CI594" s="159">
        <f t="shared" si="3359"/>
        <v>0</v>
      </c>
      <c r="CJ594" s="160">
        <f t="shared" si="3360"/>
        <v>0</v>
      </c>
      <c r="CK594" s="159">
        <v>0</v>
      </c>
      <c r="CL594" s="159">
        <v>0</v>
      </c>
      <c r="CM594" s="160">
        <f t="shared" si="3361"/>
        <v>0</v>
      </c>
      <c r="CN594" s="159">
        <v>0</v>
      </c>
      <c r="CO594" s="159">
        <v>0</v>
      </c>
      <c r="CP594" s="160">
        <f t="shared" si="3362"/>
        <v>0</v>
      </c>
      <c r="CQ594" s="159">
        <f t="shared" si="3379"/>
        <v>0</v>
      </c>
      <c r="CR594" s="159">
        <f t="shared" si="3363"/>
        <v>0</v>
      </c>
      <c r="CS594" s="160">
        <f t="shared" si="3364"/>
        <v>0</v>
      </c>
      <c r="CT594" s="225"/>
      <c r="CU594" s="226">
        <f t="shared" si="3380"/>
        <v>0</v>
      </c>
      <c r="CV594" s="227">
        <f t="shared" si="3365"/>
        <v>0</v>
      </c>
      <c r="CW594" s="225"/>
      <c r="CX594" s="228"/>
      <c r="CY594" s="229"/>
    </row>
    <row r="595" spans="1:103" ht="15.75" hidden="1" customHeight="1">
      <c r="A595" s="185"/>
      <c r="B595" s="156"/>
      <c r="C595" s="300"/>
      <c r="D595" s="158">
        <f t="shared" si="3326"/>
        <v>0</v>
      </c>
      <c r="E595" s="159">
        <f t="shared" si="3366"/>
        <v>0</v>
      </c>
      <c r="F595" s="160">
        <f t="shared" si="3367"/>
        <v>0</v>
      </c>
      <c r="G595" s="161"/>
      <c r="H595" s="159">
        <f t="shared" si="3381"/>
        <v>0</v>
      </c>
      <c r="I595" s="159">
        <f t="shared" si="3368"/>
        <v>0</v>
      </c>
      <c r="J595" s="160">
        <f t="shared" si="3327"/>
        <v>0</v>
      </c>
      <c r="K595" s="159">
        <f t="shared" si="3328"/>
        <v>0</v>
      </c>
      <c r="L595" s="291">
        <f t="shared" si="3371"/>
        <v>0</v>
      </c>
      <c r="M595" s="160">
        <f t="shared" si="3329"/>
        <v>0</v>
      </c>
      <c r="N595" s="159">
        <v>0</v>
      </c>
      <c r="O595" s="159">
        <v>0</v>
      </c>
      <c r="P595" s="160">
        <f t="shared" si="3330"/>
        <v>0</v>
      </c>
      <c r="Q595" s="291">
        <v>0</v>
      </c>
      <c r="R595" s="291">
        <v>0</v>
      </c>
      <c r="S595" s="160">
        <f t="shared" si="3331"/>
        <v>0</v>
      </c>
      <c r="T595" s="159">
        <f t="shared" si="3382"/>
        <v>0</v>
      </c>
      <c r="U595" s="159">
        <f t="shared" si="3332"/>
        <v>0</v>
      </c>
      <c r="V595" s="160">
        <f t="shared" si="3333"/>
        <v>0</v>
      </c>
      <c r="W595" s="593">
        <f t="shared" si="3135"/>
        <v>0</v>
      </c>
      <c r="X595" s="593">
        <f t="shared" si="3136"/>
        <v>0</v>
      </c>
      <c r="Y595" s="593">
        <f t="shared" si="3137"/>
        <v>0</v>
      </c>
      <c r="Z595" s="159">
        <v>0</v>
      </c>
      <c r="AA595" s="159">
        <v>0</v>
      </c>
      <c r="AB595" s="160">
        <f t="shared" si="3334"/>
        <v>0</v>
      </c>
      <c r="AC595" s="159">
        <v>0</v>
      </c>
      <c r="AD595" s="159">
        <v>0</v>
      </c>
      <c r="AE595" s="160">
        <f t="shared" si="3335"/>
        <v>0</v>
      </c>
      <c r="AF595" s="159">
        <f t="shared" si="3383"/>
        <v>0</v>
      </c>
      <c r="AG595" s="159">
        <f t="shared" si="3336"/>
        <v>0</v>
      </c>
      <c r="AH595" s="160">
        <f t="shared" si="3337"/>
        <v>0</v>
      </c>
      <c r="AI595" s="159">
        <v>0</v>
      </c>
      <c r="AJ595" s="159">
        <v>0</v>
      </c>
      <c r="AK595" s="160">
        <f t="shared" si="3338"/>
        <v>0</v>
      </c>
      <c r="AL595" s="159">
        <v>0</v>
      </c>
      <c r="AM595" s="159">
        <v>0</v>
      </c>
      <c r="AN595" s="160">
        <f t="shared" si="3339"/>
        <v>0</v>
      </c>
      <c r="AO595" s="159">
        <f t="shared" si="3384"/>
        <v>0</v>
      </c>
      <c r="AP595" s="159">
        <f t="shared" si="3340"/>
        <v>0</v>
      </c>
      <c r="AQ595" s="160">
        <f t="shared" si="3341"/>
        <v>0</v>
      </c>
      <c r="AR595" s="159">
        <v>0</v>
      </c>
      <c r="AS595" s="159">
        <v>0</v>
      </c>
      <c r="AT595" s="160">
        <f t="shared" si="3342"/>
        <v>0</v>
      </c>
      <c r="AU595" s="159">
        <v>0</v>
      </c>
      <c r="AV595" s="159">
        <v>0</v>
      </c>
      <c r="AW595" s="160">
        <f t="shared" si="3343"/>
        <v>0</v>
      </c>
      <c r="AX595" s="159">
        <f t="shared" si="3385"/>
        <v>0</v>
      </c>
      <c r="AY595" s="159">
        <f t="shared" si="3386"/>
        <v>0</v>
      </c>
      <c r="AZ595" s="160">
        <f t="shared" si="3344"/>
        <v>0</v>
      </c>
      <c r="BA595" s="159">
        <v>0</v>
      </c>
      <c r="BB595" s="159">
        <v>0</v>
      </c>
      <c r="BC595" s="160">
        <f t="shared" si="3345"/>
        <v>0</v>
      </c>
      <c r="BD595" s="159">
        <v>0</v>
      </c>
      <c r="BE595" s="159">
        <v>0</v>
      </c>
      <c r="BF595" s="160">
        <f t="shared" si="3346"/>
        <v>0</v>
      </c>
      <c r="BG595" s="159">
        <f t="shared" si="3387"/>
        <v>0</v>
      </c>
      <c r="BH595" s="159">
        <f t="shared" si="3347"/>
        <v>0</v>
      </c>
      <c r="BI595" s="160">
        <f t="shared" si="3348"/>
        <v>0</v>
      </c>
      <c r="BJ595" s="159">
        <v>0</v>
      </c>
      <c r="BK595" s="159">
        <v>0</v>
      </c>
      <c r="BL595" s="160">
        <f t="shared" si="3349"/>
        <v>0</v>
      </c>
      <c r="BM595" s="159">
        <v>0</v>
      </c>
      <c r="BN595" s="159">
        <v>0</v>
      </c>
      <c r="BO595" s="160">
        <f t="shared" si="3350"/>
        <v>0</v>
      </c>
      <c r="BP595" s="159">
        <f t="shared" si="3388"/>
        <v>0</v>
      </c>
      <c r="BQ595" s="159">
        <f t="shared" si="3351"/>
        <v>0</v>
      </c>
      <c r="BR595" s="160">
        <f t="shared" si="3352"/>
        <v>0</v>
      </c>
      <c r="BS595" s="159">
        <v>0</v>
      </c>
      <c r="BT595" s="159">
        <v>0</v>
      </c>
      <c r="BU595" s="160">
        <f t="shared" si="3353"/>
        <v>0</v>
      </c>
      <c r="BV595" s="159">
        <v>0</v>
      </c>
      <c r="BW595" s="159">
        <v>0</v>
      </c>
      <c r="BX595" s="160">
        <f t="shared" si="3354"/>
        <v>0</v>
      </c>
      <c r="BY595" s="159">
        <f t="shared" si="3377"/>
        <v>0</v>
      </c>
      <c r="BZ595" s="159">
        <f t="shared" si="3355"/>
        <v>0</v>
      </c>
      <c r="CA595" s="160">
        <f t="shared" si="3356"/>
        <v>0</v>
      </c>
      <c r="CB595" s="159">
        <v>0</v>
      </c>
      <c r="CC595" s="159">
        <v>0</v>
      </c>
      <c r="CD595" s="160">
        <f t="shared" si="3357"/>
        <v>0</v>
      </c>
      <c r="CE595" s="159">
        <v>0</v>
      </c>
      <c r="CF595" s="159">
        <v>0</v>
      </c>
      <c r="CG595" s="160">
        <f t="shared" si="3358"/>
        <v>0</v>
      </c>
      <c r="CH595" s="159">
        <f t="shared" si="3378"/>
        <v>0</v>
      </c>
      <c r="CI595" s="159">
        <f t="shared" si="3359"/>
        <v>0</v>
      </c>
      <c r="CJ595" s="160">
        <f t="shared" si="3360"/>
        <v>0</v>
      </c>
      <c r="CK595" s="159">
        <v>0</v>
      </c>
      <c r="CL595" s="159">
        <v>0</v>
      </c>
      <c r="CM595" s="160">
        <f t="shared" si="3361"/>
        <v>0</v>
      </c>
      <c r="CN595" s="159">
        <v>0</v>
      </c>
      <c r="CO595" s="159">
        <v>0</v>
      </c>
      <c r="CP595" s="160">
        <f t="shared" si="3362"/>
        <v>0</v>
      </c>
      <c r="CQ595" s="159">
        <f t="shared" si="3379"/>
        <v>0</v>
      </c>
      <c r="CR595" s="159">
        <f t="shared" si="3363"/>
        <v>0</v>
      </c>
      <c r="CS595" s="160">
        <f t="shared" si="3364"/>
        <v>0</v>
      </c>
      <c r="CT595" s="225"/>
      <c r="CU595" s="226">
        <f t="shared" si="3380"/>
        <v>0</v>
      </c>
      <c r="CV595" s="227">
        <f t="shared" si="3365"/>
        <v>0</v>
      </c>
      <c r="CW595" s="225"/>
      <c r="CX595" s="228"/>
      <c r="CY595" s="229"/>
    </row>
    <row r="596" spans="1:103" ht="15.75" hidden="1" customHeight="1">
      <c r="A596" s="185"/>
      <c r="B596" s="156"/>
      <c r="C596" s="300"/>
      <c r="D596" s="158">
        <f t="shared" si="3326"/>
        <v>0</v>
      </c>
      <c r="E596" s="159">
        <f t="shared" si="3366"/>
        <v>0</v>
      </c>
      <c r="F596" s="160">
        <f t="shared" si="3367"/>
        <v>0</v>
      </c>
      <c r="G596" s="161"/>
      <c r="H596" s="159">
        <f t="shared" si="3381"/>
        <v>0</v>
      </c>
      <c r="I596" s="159">
        <f t="shared" si="3368"/>
        <v>0</v>
      </c>
      <c r="J596" s="160">
        <f t="shared" si="3327"/>
        <v>0</v>
      </c>
      <c r="K596" s="159">
        <f t="shared" si="3328"/>
        <v>0</v>
      </c>
      <c r="L596" s="291">
        <f t="shared" si="3371"/>
        <v>0</v>
      </c>
      <c r="M596" s="160">
        <f t="shared" si="3329"/>
        <v>0</v>
      </c>
      <c r="N596" s="159">
        <v>0</v>
      </c>
      <c r="O596" s="159">
        <v>0</v>
      </c>
      <c r="P596" s="160">
        <f t="shared" si="3330"/>
        <v>0</v>
      </c>
      <c r="Q596" s="291">
        <v>0</v>
      </c>
      <c r="R596" s="291">
        <v>0</v>
      </c>
      <c r="S596" s="160">
        <f t="shared" si="3331"/>
        <v>0</v>
      </c>
      <c r="T596" s="159">
        <f t="shared" si="3382"/>
        <v>0</v>
      </c>
      <c r="U596" s="159">
        <f t="shared" si="3332"/>
        <v>0</v>
      </c>
      <c r="V596" s="160">
        <f t="shared" si="3333"/>
        <v>0</v>
      </c>
      <c r="W596" s="593">
        <f t="shared" si="3135"/>
        <v>0</v>
      </c>
      <c r="X596" s="593">
        <f t="shared" si="3136"/>
        <v>0</v>
      </c>
      <c r="Y596" s="593">
        <f t="shared" si="3137"/>
        <v>0</v>
      </c>
      <c r="Z596" s="159">
        <v>0</v>
      </c>
      <c r="AA596" s="159">
        <v>0</v>
      </c>
      <c r="AB596" s="160">
        <f t="shared" si="3334"/>
        <v>0</v>
      </c>
      <c r="AC596" s="159">
        <v>0</v>
      </c>
      <c r="AD596" s="159">
        <v>0</v>
      </c>
      <c r="AE596" s="160">
        <f t="shared" si="3335"/>
        <v>0</v>
      </c>
      <c r="AF596" s="159">
        <f t="shared" si="3383"/>
        <v>0</v>
      </c>
      <c r="AG596" s="159">
        <f t="shared" si="3336"/>
        <v>0</v>
      </c>
      <c r="AH596" s="160">
        <f t="shared" si="3337"/>
        <v>0</v>
      </c>
      <c r="AI596" s="159">
        <v>0</v>
      </c>
      <c r="AJ596" s="159">
        <v>0</v>
      </c>
      <c r="AK596" s="160">
        <f t="shared" si="3338"/>
        <v>0</v>
      </c>
      <c r="AL596" s="159">
        <v>0</v>
      </c>
      <c r="AM596" s="159">
        <v>0</v>
      </c>
      <c r="AN596" s="160">
        <f t="shared" si="3339"/>
        <v>0</v>
      </c>
      <c r="AO596" s="159">
        <f t="shared" si="3384"/>
        <v>0</v>
      </c>
      <c r="AP596" s="159">
        <f t="shared" si="3340"/>
        <v>0</v>
      </c>
      <c r="AQ596" s="160">
        <f t="shared" si="3341"/>
        <v>0</v>
      </c>
      <c r="AR596" s="159">
        <v>0</v>
      </c>
      <c r="AS596" s="159">
        <v>0</v>
      </c>
      <c r="AT596" s="160">
        <f t="shared" si="3342"/>
        <v>0</v>
      </c>
      <c r="AU596" s="159">
        <v>0</v>
      </c>
      <c r="AV596" s="159">
        <v>0</v>
      </c>
      <c r="AW596" s="160">
        <f t="shared" si="3343"/>
        <v>0</v>
      </c>
      <c r="AX596" s="159">
        <f t="shared" si="3385"/>
        <v>0</v>
      </c>
      <c r="AY596" s="159">
        <f t="shared" si="3386"/>
        <v>0</v>
      </c>
      <c r="AZ596" s="160">
        <f t="shared" si="3344"/>
        <v>0</v>
      </c>
      <c r="BA596" s="159">
        <v>0</v>
      </c>
      <c r="BB596" s="159">
        <v>0</v>
      </c>
      <c r="BC596" s="160">
        <f t="shared" si="3345"/>
        <v>0</v>
      </c>
      <c r="BD596" s="159">
        <v>0</v>
      </c>
      <c r="BE596" s="159">
        <v>0</v>
      </c>
      <c r="BF596" s="160">
        <f t="shared" si="3346"/>
        <v>0</v>
      </c>
      <c r="BG596" s="159">
        <f t="shared" si="3387"/>
        <v>0</v>
      </c>
      <c r="BH596" s="159">
        <f t="shared" si="3347"/>
        <v>0</v>
      </c>
      <c r="BI596" s="160">
        <f t="shared" si="3348"/>
        <v>0</v>
      </c>
      <c r="BJ596" s="159">
        <v>0</v>
      </c>
      <c r="BK596" s="159">
        <v>0</v>
      </c>
      <c r="BL596" s="160">
        <f t="shared" si="3349"/>
        <v>0</v>
      </c>
      <c r="BM596" s="159">
        <v>0</v>
      </c>
      <c r="BN596" s="159">
        <v>0</v>
      </c>
      <c r="BO596" s="160">
        <f t="shared" si="3350"/>
        <v>0</v>
      </c>
      <c r="BP596" s="159">
        <f t="shared" si="3388"/>
        <v>0</v>
      </c>
      <c r="BQ596" s="159">
        <f t="shared" si="3351"/>
        <v>0</v>
      </c>
      <c r="BR596" s="160">
        <f t="shared" si="3352"/>
        <v>0</v>
      </c>
      <c r="BS596" s="159">
        <v>0</v>
      </c>
      <c r="BT596" s="159">
        <v>0</v>
      </c>
      <c r="BU596" s="160">
        <f t="shared" si="3353"/>
        <v>0</v>
      </c>
      <c r="BV596" s="159">
        <v>0</v>
      </c>
      <c r="BW596" s="159">
        <v>0</v>
      </c>
      <c r="BX596" s="160">
        <f t="shared" si="3354"/>
        <v>0</v>
      </c>
      <c r="BY596" s="159">
        <f t="shared" si="3377"/>
        <v>0</v>
      </c>
      <c r="BZ596" s="159">
        <f t="shared" si="3355"/>
        <v>0</v>
      </c>
      <c r="CA596" s="160">
        <f t="shared" si="3356"/>
        <v>0</v>
      </c>
      <c r="CB596" s="159">
        <v>0</v>
      </c>
      <c r="CC596" s="159">
        <v>0</v>
      </c>
      <c r="CD596" s="160">
        <f t="shared" si="3357"/>
        <v>0</v>
      </c>
      <c r="CE596" s="159">
        <v>0</v>
      </c>
      <c r="CF596" s="159">
        <v>0</v>
      </c>
      <c r="CG596" s="160">
        <f t="shared" si="3358"/>
        <v>0</v>
      </c>
      <c r="CH596" s="159">
        <f t="shared" si="3378"/>
        <v>0</v>
      </c>
      <c r="CI596" s="159">
        <f t="shared" si="3359"/>
        <v>0</v>
      </c>
      <c r="CJ596" s="160">
        <f t="shared" si="3360"/>
        <v>0</v>
      </c>
      <c r="CK596" s="159">
        <v>0</v>
      </c>
      <c r="CL596" s="159">
        <v>0</v>
      </c>
      <c r="CM596" s="160">
        <f t="shared" si="3361"/>
        <v>0</v>
      </c>
      <c r="CN596" s="159">
        <v>0</v>
      </c>
      <c r="CO596" s="159">
        <v>0</v>
      </c>
      <c r="CP596" s="160">
        <f t="shared" si="3362"/>
        <v>0</v>
      </c>
      <c r="CQ596" s="159">
        <f t="shared" si="3379"/>
        <v>0</v>
      </c>
      <c r="CR596" s="159">
        <f t="shared" si="3363"/>
        <v>0</v>
      </c>
      <c r="CS596" s="160">
        <f t="shared" si="3364"/>
        <v>0</v>
      </c>
      <c r="CT596" s="225"/>
      <c r="CU596" s="226">
        <f t="shared" si="3380"/>
        <v>0</v>
      </c>
      <c r="CV596" s="227">
        <f t="shared" si="3365"/>
        <v>0</v>
      </c>
      <c r="CW596" s="225"/>
      <c r="CX596" s="228"/>
      <c r="CY596" s="229"/>
    </row>
    <row r="597" spans="1:103" ht="15.75" hidden="1" customHeight="1">
      <c r="A597" s="185"/>
      <c r="B597" s="156"/>
      <c r="C597" s="300"/>
      <c r="D597" s="158">
        <f t="shared" si="3326"/>
        <v>0</v>
      </c>
      <c r="E597" s="159">
        <f t="shared" si="3366"/>
        <v>0</v>
      </c>
      <c r="F597" s="160">
        <f t="shared" si="3367"/>
        <v>0</v>
      </c>
      <c r="G597" s="161"/>
      <c r="H597" s="159">
        <f t="shared" si="3381"/>
        <v>0</v>
      </c>
      <c r="I597" s="159">
        <f t="shared" si="3368"/>
        <v>0</v>
      </c>
      <c r="J597" s="160">
        <f t="shared" si="3327"/>
        <v>0</v>
      </c>
      <c r="K597" s="159">
        <f t="shared" si="3328"/>
        <v>0</v>
      </c>
      <c r="L597" s="291">
        <f t="shared" si="3371"/>
        <v>0</v>
      </c>
      <c r="M597" s="160">
        <f t="shared" si="3329"/>
        <v>0</v>
      </c>
      <c r="N597" s="159">
        <v>0</v>
      </c>
      <c r="O597" s="159">
        <v>0</v>
      </c>
      <c r="P597" s="160">
        <f t="shared" si="3330"/>
        <v>0</v>
      </c>
      <c r="Q597" s="291">
        <v>0</v>
      </c>
      <c r="R597" s="291">
        <v>0</v>
      </c>
      <c r="S597" s="160">
        <f t="shared" si="3331"/>
        <v>0</v>
      </c>
      <c r="T597" s="159">
        <f t="shared" si="3382"/>
        <v>0</v>
      </c>
      <c r="U597" s="159">
        <f t="shared" si="3332"/>
        <v>0</v>
      </c>
      <c r="V597" s="160">
        <f t="shared" si="3333"/>
        <v>0</v>
      </c>
      <c r="W597" s="593">
        <f t="shared" si="3135"/>
        <v>0</v>
      </c>
      <c r="X597" s="593">
        <f t="shared" si="3136"/>
        <v>0</v>
      </c>
      <c r="Y597" s="593">
        <f t="shared" si="3137"/>
        <v>0</v>
      </c>
      <c r="Z597" s="159">
        <v>0</v>
      </c>
      <c r="AA597" s="159">
        <v>0</v>
      </c>
      <c r="AB597" s="160">
        <f t="shared" si="3334"/>
        <v>0</v>
      </c>
      <c r="AC597" s="159">
        <v>0</v>
      </c>
      <c r="AD597" s="159">
        <v>0</v>
      </c>
      <c r="AE597" s="160">
        <f t="shared" si="3335"/>
        <v>0</v>
      </c>
      <c r="AF597" s="159">
        <f t="shared" si="3383"/>
        <v>0</v>
      </c>
      <c r="AG597" s="159">
        <f t="shared" si="3336"/>
        <v>0</v>
      </c>
      <c r="AH597" s="160">
        <f t="shared" si="3337"/>
        <v>0</v>
      </c>
      <c r="AI597" s="159">
        <v>0</v>
      </c>
      <c r="AJ597" s="159">
        <v>0</v>
      </c>
      <c r="AK597" s="160">
        <f t="shared" si="3338"/>
        <v>0</v>
      </c>
      <c r="AL597" s="159">
        <v>0</v>
      </c>
      <c r="AM597" s="159">
        <v>0</v>
      </c>
      <c r="AN597" s="160">
        <f t="shared" si="3339"/>
        <v>0</v>
      </c>
      <c r="AO597" s="159">
        <f t="shared" si="3384"/>
        <v>0</v>
      </c>
      <c r="AP597" s="159">
        <f t="shared" si="3340"/>
        <v>0</v>
      </c>
      <c r="AQ597" s="160">
        <f t="shared" si="3341"/>
        <v>0</v>
      </c>
      <c r="AR597" s="159">
        <v>0</v>
      </c>
      <c r="AS597" s="159">
        <v>0</v>
      </c>
      <c r="AT597" s="160">
        <f t="shared" si="3342"/>
        <v>0</v>
      </c>
      <c r="AU597" s="159">
        <v>0</v>
      </c>
      <c r="AV597" s="159">
        <v>0</v>
      </c>
      <c r="AW597" s="160">
        <f t="shared" si="3343"/>
        <v>0</v>
      </c>
      <c r="AX597" s="159">
        <f t="shared" si="3385"/>
        <v>0</v>
      </c>
      <c r="AY597" s="159">
        <f t="shared" si="3386"/>
        <v>0</v>
      </c>
      <c r="AZ597" s="160">
        <f t="shared" si="3344"/>
        <v>0</v>
      </c>
      <c r="BA597" s="159">
        <v>0</v>
      </c>
      <c r="BB597" s="159">
        <v>0</v>
      </c>
      <c r="BC597" s="160">
        <f t="shared" si="3345"/>
        <v>0</v>
      </c>
      <c r="BD597" s="159">
        <v>0</v>
      </c>
      <c r="BE597" s="159">
        <v>0</v>
      </c>
      <c r="BF597" s="160">
        <f t="shared" si="3346"/>
        <v>0</v>
      </c>
      <c r="BG597" s="159">
        <f t="shared" si="3387"/>
        <v>0</v>
      </c>
      <c r="BH597" s="159">
        <f t="shared" si="3347"/>
        <v>0</v>
      </c>
      <c r="BI597" s="160">
        <f t="shared" si="3348"/>
        <v>0</v>
      </c>
      <c r="BJ597" s="159">
        <v>0</v>
      </c>
      <c r="BK597" s="159">
        <v>0</v>
      </c>
      <c r="BL597" s="160">
        <f t="shared" si="3349"/>
        <v>0</v>
      </c>
      <c r="BM597" s="159">
        <v>0</v>
      </c>
      <c r="BN597" s="159">
        <v>0</v>
      </c>
      <c r="BO597" s="160">
        <f t="shared" si="3350"/>
        <v>0</v>
      </c>
      <c r="BP597" s="159">
        <f t="shared" si="3388"/>
        <v>0</v>
      </c>
      <c r="BQ597" s="159">
        <f t="shared" si="3351"/>
        <v>0</v>
      </c>
      <c r="BR597" s="160">
        <f t="shared" si="3352"/>
        <v>0</v>
      </c>
      <c r="BS597" s="159">
        <v>0</v>
      </c>
      <c r="BT597" s="159">
        <v>0</v>
      </c>
      <c r="BU597" s="160">
        <f t="shared" si="3353"/>
        <v>0</v>
      </c>
      <c r="BV597" s="159">
        <v>0</v>
      </c>
      <c r="BW597" s="159">
        <v>0</v>
      </c>
      <c r="BX597" s="160">
        <f t="shared" si="3354"/>
        <v>0</v>
      </c>
      <c r="BY597" s="159">
        <f t="shared" si="3377"/>
        <v>0</v>
      </c>
      <c r="BZ597" s="159">
        <f t="shared" si="3355"/>
        <v>0</v>
      </c>
      <c r="CA597" s="160">
        <f t="shared" si="3356"/>
        <v>0</v>
      </c>
      <c r="CB597" s="159">
        <v>0</v>
      </c>
      <c r="CC597" s="159">
        <v>0</v>
      </c>
      <c r="CD597" s="160">
        <f t="shared" si="3357"/>
        <v>0</v>
      </c>
      <c r="CE597" s="159">
        <v>0</v>
      </c>
      <c r="CF597" s="159">
        <v>0</v>
      </c>
      <c r="CG597" s="160">
        <f t="shared" si="3358"/>
        <v>0</v>
      </c>
      <c r="CH597" s="159">
        <f t="shared" si="3378"/>
        <v>0</v>
      </c>
      <c r="CI597" s="159">
        <f t="shared" si="3359"/>
        <v>0</v>
      </c>
      <c r="CJ597" s="160">
        <f t="shared" si="3360"/>
        <v>0</v>
      </c>
      <c r="CK597" s="159">
        <v>0</v>
      </c>
      <c r="CL597" s="159">
        <v>0</v>
      </c>
      <c r="CM597" s="160">
        <f t="shared" si="3361"/>
        <v>0</v>
      </c>
      <c r="CN597" s="159">
        <v>0</v>
      </c>
      <c r="CO597" s="159">
        <v>0</v>
      </c>
      <c r="CP597" s="160">
        <f t="shared" si="3362"/>
        <v>0</v>
      </c>
      <c r="CQ597" s="159">
        <f t="shared" si="3379"/>
        <v>0</v>
      </c>
      <c r="CR597" s="159">
        <f t="shared" si="3363"/>
        <v>0</v>
      </c>
      <c r="CS597" s="160">
        <f t="shared" si="3364"/>
        <v>0</v>
      </c>
      <c r="CT597" s="225"/>
      <c r="CU597" s="226">
        <f t="shared" si="3380"/>
        <v>0</v>
      </c>
      <c r="CV597" s="227">
        <f t="shared" si="3365"/>
        <v>0</v>
      </c>
      <c r="CW597" s="225"/>
      <c r="CX597" s="228"/>
      <c r="CY597" s="229"/>
    </row>
    <row r="598" spans="1:103" ht="15.75" hidden="1" customHeight="1">
      <c r="A598" s="185"/>
      <c r="B598" s="156"/>
      <c r="C598" s="300"/>
      <c r="D598" s="158">
        <f t="shared" si="3326"/>
        <v>0</v>
      </c>
      <c r="E598" s="159">
        <f t="shared" si="3366"/>
        <v>0</v>
      </c>
      <c r="F598" s="160">
        <f t="shared" si="3367"/>
        <v>0</v>
      </c>
      <c r="G598" s="161"/>
      <c r="H598" s="159">
        <f t="shared" si="3381"/>
        <v>0</v>
      </c>
      <c r="I598" s="159">
        <f t="shared" si="3368"/>
        <v>0</v>
      </c>
      <c r="J598" s="160">
        <f t="shared" si="3327"/>
        <v>0</v>
      </c>
      <c r="K598" s="159">
        <f t="shared" si="3328"/>
        <v>0</v>
      </c>
      <c r="L598" s="291">
        <f t="shared" si="3371"/>
        <v>0</v>
      </c>
      <c r="M598" s="160">
        <f t="shared" si="3329"/>
        <v>0</v>
      </c>
      <c r="N598" s="159">
        <v>0</v>
      </c>
      <c r="O598" s="159">
        <v>0</v>
      </c>
      <c r="P598" s="160">
        <f t="shared" si="3330"/>
        <v>0</v>
      </c>
      <c r="Q598" s="291">
        <v>0</v>
      </c>
      <c r="R598" s="291">
        <v>0</v>
      </c>
      <c r="S598" s="160">
        <f t="shared" si="3331"/>
        <v>0</v>
      </c>
      <c r="T598" s="159">
        <f t="shared" si="3382"/>
        <v>0</v>
      </c>
      <c r="U598" s="159">
        <f t="shared" si="3332"/>
        <v>0</v>
      </c>
      <c r="V598" s="160">
        <f t="shared" si="3333"/>
        <v>0</v>
      </c>
      <c r="W598" s="593">
        <f t="shared" si="3135"/>
        <v>0</v>
      </c>
      <c r="X598" s="593">
        <f t="shared" si="3136"/>
        <v>0</v>
      </c>
      <c r="Y598" s="593">
        <f t="shared" si="3137"/>
        <v>0</v>
      </c>
      <c r="Z598" s="159">
        <v>0</v>
      </c>
      <c r="AA598" s="159">
        <v>0</v>
      </c>
      <c r="AB598" s="160">
        <f t="shared" si="3334"/>
        <v>0</v>
      </c>
      <c r="AC598" s="159">
        <v>0</v>
      </c>
      <c r="AD598" s="159">
        <v>0</v>
      </c>
      <c r="AE598" s="160">
        <f t="shared" si="3335"/>
        <v>0</v>
      </c>
      <c r="AF598" s="159">
        <f t="shared" si="3383"/>
        <v>0</v>
      </c>
      <c r="AG598" s="159">
        <f t="shared" si="3336"/>
        <v>0</v>
      </c>
      <c r="AH598" s="160">
        <f t="shared" si="3337"/>
        <v>0</v>
      </c>
      <c r="AI598" s="159">
        <v>0</v>
      </c>
      <c r="AJ598" s="159">
        <v>0</v>
      </c>
      <c r="AK598" s="160">
        <f t="shared" si="3338"/>
        <v>0</v>
      </c>
      <c r="AL598" s="159">
        <v>0</v>
      </c>
      <c r="AM598" s="159">
        <v>0</v>
      </c>
      <c r="AN598" s="160">
        <f t="shared" si="3339"/>
        <v>0</v>
      </c>
      <c r="AO598" s="159">
        <f t="shared" si="3384"/>
        <v>0</v>
      </c>
      <c r="AP598" s="159">
        <f t="shared" si="3340"/>
        <v>0</v>
      </c>
      <c r="AQ598" s="160">
        <f t="shared" si="3341"/>
        <v>0</v>
      </c>
      <c r="AR598" s="159">
        <v>0</v>
      </c>
      <c r="AS598" s="159">
        <v>0</v>
      </c>
      <c r="AT598" s="160">
        <f t="shared" si="3342"/>
        <v>0</v>
      </c>
      <c r="AU598" s="159">
        <v>0</v>
      </c>
      <c r="AV598" s="159">
        <v>0</v>
      </c>
      <c r="AW598" s="160">
        <f t="shared" si="3343"/>
        <v>0</v>
      </c>
      <c r="AX598" s="159">
        <f t="shared" si="3385"/>
        <v>0</v>
      </c>
      <c r="AY598" s="159">
        <f t="shared" si="3386"/>
        <v>0</v>
      </c>
      <c r="AZ598" s="160">
        <f t="shared" si="3344"/>
        <v>0</v>
      </c>
      <c r="BA598" s="159">
        <v>0</v>
      </c>
      <c r="BB598" s="159">
        <v>0</v>
      </c>
      <c r="BC598" s="160">
        <f t="shared" si="3345"/>
        <v>0</v>
      </c>
      <c r="BD598" s="159">
        <v>0</v>
      </c>
      <c r="BE598" s="159">
        <v>0</v>
      </c>
      <c r="BF598" s="160">
        <f t="shared" si="3346"/>
        <v>0</v>
      </c>
      <c r="BG598" s="159">
        <f t="shared" si="3387"/>
        <v>0</v>
      </c>
      <c r="BH598" s="159">
        <f t="shared" si="3347"/>
        <v>0</v>
      </c>
      <c r="BI598" s="160">
        <f t="shared" si="3348"/>
        <v>0</v>
      </c>
      <c r="BJ598" s="159">
        <v>0</v>
      </c>
      <c r="BK598" s="159">
        <v>0</v>
      </c>
      <c r="BL598" s="160">
        <f t="shared" si="3349"/>
        <v>0</v>
      </c>
      <c r="BM598" s="159">
        <v>0</v>
      </c>
      <c r="BN598" s="159">
        <v>0</v>
      </c>
      <c r="BO598" s="160">
        <f t="shared" si="3350"/>
        <v>0</v>
      </c>
      <c r="BP598" s="159">
        <f t="shared" si="3388"/>
        <v>0</v>
      </c>
      <c r="BQ598" s="159">
        <f t="shared" si="3351"/>
        <v>0</v>
      </c>
      <c r="BR598" s="160">
        <f t="shared" si="3352"/>
        <v>0</v>
      </c>
      <c r="BS598" s="159">
        <v>0</v>
      </c>
      <c r="BT598" s="159">
        <v>0</v>
      </c>
      <c r="BU598" s="160">
        <f t="shared" si="3353"/>
        <v>0</v>
      </c>
      <c r="BV598" s="159">
        <v>0</v>
      </c>
      <c r="BW598" s="159">
        <v>0</v>
      </c>
      <c r="BX598" s="160">
        <f t="shared" si="3354"/>
        <v>0</v>
      </c>
      <c r="BY598" s="159">
        <f t="shared" si="3377"/>
        <v>0</v>
      </c>
      <c r="BZ598" s="159">
        <f t="shared" si="3355"/>
        <v>0</v>
      </c>
      <c r="CA598" s="160">
        <f t="shared" si="3356"/>
        <v>0</v>
      </c>
      <c r="CB598" s="159">
        <v>0</v>
      </c>
      <c r="CC598" s="159">
        <v>0</v>
      </c>
      <c r="CD598" s="160">
        <f t="shared" si="3357"/>
        <v>0</v>
      </c>
      <c r="CE598" s="159">
        <v>0</v>
      </c>
      <c r="CF598" s="159">
        <v>0</v>
      </c>
      <c r="CG598" s="160">
        <f t="shared" si="3358"/>
        <v>0</v>
      </c>
      <c r="CH598" s="159">
        <f t="shared" si="3378"/>
        <v>0</v>
      </c>
      <c r="CI598" s="159">
        <f t="shared" si="3359"/>
        <v>0</v>
      </c>
      <c r="CJ598" s="160">
        <f t="shared" si="3360"/>
        <v>0</v>
      </c>
      <c r="CK598" s="159">
        <v>0</v>
      </c>
      <c r="CL598" s="159">
        <v>0</v>
      </c>
      <c r="CM598" s="160">
        <f t="shared" si="3361"/>
        <v>0</v>
      </c>
      <c r="CN598" s="159">
        <v>0</v>
      </c>
      <c r="CO598" s="159">
        <v>0</v>
      </c>
      <c r="CP598" s="160">
        <f t="shared" si="3362"/>
        <v>0</v>
      </c>
      <c r="CQ598" s="159">
        <f t="shared" si="3379"/>
        <v>0</v>
      </c>
      <c r="CR598" s="159">
        <f t="shared" si="3363"/>
        <v>0</v>
      </c>
      <c r="CS598" s="160">
        <f t="shared" si="3364"/>
        <v>0</v>
      </c>
      <c r="CT598" s="225"/>
      <c r="CU598" s="226">
        <f t="shared" si="3380"/>
        <v>0</v>
      </c>
      <c r="CV598" s="227">
        <f t="shared" si="3365"/>
        <v>0</v>
      </c>
      <c r="CW598" s="225"/>
      <c r="CX598" s="228"/>
      <c r="CY598" s="229"/>
    </row>
    <row r="599" spans="1:103" ht="15.75" hidden="1" customHeight="1">
      <c r="A599" s="185"/>
      <c r="B599" s="156"/>
      <c r="C599" s="300"/>
      <c r="D599" s="158">
        <f t="shared" si="3326"/>
        <v>0</v>
      </c>
      <c r="E599" s="159">
        <f t="shared" si="3366"/>
        <v>0</v>
      </c>
      <c r="F599" s="160">
        <f t="shared" si="3367"/>
        <v>0</v>
      </c>
      <c r="G599" s="161"/>
      <c r="H599" s="159">
        <f t="shared" si="3381"/>
        <v>0</v>
      </c>
      <c r="I599" s="159">
        <f t="shared" si="3368"/>
        <v>0</v>
      </c>
      <c r="J599" s="160">
        <f t="shared" si="3327"/>
        <v>0</v>
      </c>
      <c r="K599" s="159">
        <f t="shared" si="3328"/>
        <v>0</v>
      </c>
      <c r="L599" s="291">
        <f t="shared" si="3371"/>
        <v>0</v>
      </c>
      <c r="M599" s="160">
        <f t="shared" si="3329"/>
        <v>0</v>
      </c>
      <c r="N599" s="159">
        <v>0</v>
      </c>
      <c r="O599" s="159">
        <v>0</v>
      </c>
      <c r="P599" s="160">
        <f t="shared" si="3330"/>
        <v>0</v>
      </c>
      <c r="Q599" s="291">
        <v>0</v>
      </c>
      <c r="R599" s="291">
        <v>0</v>
      </c>
      <c r="S599" s="160">
        <f t="shared" si="3331"/>
        <v>0</v>
      </c>
      <c r="T599" s="159">
        <f t="shared" si="3382"/>
        <v>0</v>
      </c>
      <c r="U599" s="159">
        <f t="shared" si="3332"/>
        <v>0</v>
      </c>
      <c r="V599" s="160">
        <f t="shared" si="3333"/>
        <v>0</v>
      </c>
      <c r="W599" s="593">
        <f t="shared" si="3135"/>
        <v>0</v>
      </c>
      <c r="X599" s="593">
        <f t="shared" si="3136"/>
        <v>0</v>
      </c>
      <c r="Y599" s="593">
        <f t="shared" si="3137"/>
        <v>0</v>
      </c>
      <c r="Z599" s="159">
        <v>0</v>
      </c>
      <c r="AA599" s="159">
        <v>0</v>
      </c>
      <c r="AB599" s="160">
        <f t="shared" si="3334"/>
        <v>0</v>
      </c>
      <c r="AC599" s="159">
        <v>0</v>
      </c>
      <c r="AD599" s="159">
        <v>0</v>
      </c>
      <c r="AE599" s="160">
        <f t="shared" si="3335"/>
        <v>0</v>
      </c>
      <c r="AF599" s="159">
        <f t="shared" si="3383"/>
        <v>0</v>
      </c>
      <c r="AG599" s="159">
        <f t="shared" si="3336"/>
        <v>0</v>
      </c>
      <c r="AH599" s="160">
        <f t="shared" si="3337"/>
        <v>0</v>
      </c>
      <c r="AI599" s="159">
        <v>0</v>
      </c>
      <c r="AJ599" s="159">
        <v>0</v>
      </c>
      <c r="AK599" s="160">
        <f t="shared" si="3338"/>
        <v>0</v>
      </c>
      <c r="AL599" s="159">
        <v>0</v>
      </c>
      <c r="AM599" s="159">
        <v>0</v>
      </c>
      <c r="AN599" s="160">
        <f t="shared" si="3339"/>
        <v>0</v>
      </c>
      <c r="AO599" s="159">
        <f t="shared" si="3384"/>
        <v>0</v>
      </c>
      <c r="AP599" s="159">
        <f t="shared" si="3340"/>
        <v>0</v>
      </c>
      <c r="AQ599" s="160">
        <f t="shared" si="3341"/>
        <v>0</v>
      </c>
      <c r="AR599" s="159">
        <v>0</v>
      </c>
      <c r="AS599" s="159">
        <v>0</v>
      </c>
      <c r="AT599" s="160">
        <f t="shared" si="3342"/>
        <v>0</v>
      </c>
      <c r="AU599" s="159">
        <v>0</v>
      </c>
      <c r="AV599" s="159">
        <v>0</v>
      </c>
      <c r="AW599" s="160">
        <f t="shared" si="3343"/>
        <v>0</v>
      </c>
      <c r="AX599" s="159">
        <f t="shared" si="3385"/>
        <v>0</v>
      </c>
      <c r="AY599" s="159">
        <f t="shared" si="3386"/>
        <v>0</v>
      </c>
      <c r="AZ599" s="160">
        <f t="shared" si="3344"/>
        <v>0</v>
      </c>
      <c r="BA599" s="159">
        <v>0</v>
      </c>
      <c r="BB599" s="159">
        <v>0</v>
      </c>
      <c r="BC599" s="160">
        <f t="shared" si="3345"/>
        <v>0</v>
      </c>
      <c r="BD599" s="159">
        <v>0</v>
      </c>
      <c r="BE599" s="159">
        <v>0</v>
      </c>
      <c r="BF599" s="160">
        <f t="shared" si="3346"/>
        <v>0</v>
      </c>
      <c r="BG599" s="159">
        <f t="shared" si="3387"/>
        <v>0</v>
      </c>
      <c r="BH599" s="159">
        <f t="shared" si="3347"/>
        <v>0</v>
      </c>
      <c r="BI599" s="160">
        <f t="shared" si="3348"/>
        <v>0</v>
      </c>
      <c r="BJ599" s="159">
        <v>0</v>
      </c>
      <c r="BK599" s="159">
        <v>0</v>
      </c>
      <c r="BL599" s="160">
        <f t="shared" si="3349"/>
        <v>0</v>
      </c>
      <c r="BM599" s="159">
        <v>0</v>
      </c>
      <c r="BN599" s="159">
        <v>0</v>
      </c>
      <c r="BO599" s="160">
        <f t="shared" si="3350"/>
        <v>0</v>
      </c>
      <c r="BP599" s="159">
        <f t="shared" si="3388"/>
        <v>0</v>
      </c>
      <c r="BQ599" s="159">
        <f t="shared" si="3351"/>
        <v>0</v>
      </c>
      <c r="BR599" s="160">
        <f t="shared" si="3352"/>
        <v>0</v>
      </c>
      <c r="BS599" s="159">
        <v>0</v>
      </c>
      <c r="BT599" s="159">
        <v>0</v>
      </c>
      <c r="BU599" s="160">
        <f t="shared" si="3353"/>
        <v>0</v>
      </c>
      <c r="BV599" s="159">
        <v>0</v>
      </c>
      <c r="BW599" s="159">
        <v>0</v>
      </c>
      <c r="BX599" s="160">
        <f t="shared" si="3354"/>
        <v>0</v>
      </c>
      <c r="BY599" s="159">
        <f t="shared" si="3377"/>
        <v>0</v>
      </c>
      <c r="BZ599" s="159">
        <f t="shared" si="3355"/>
        <v>0</v>
      </c>
      <c r="CA599" s="160">
        <f t="shared" si="3356"/>
        <v>0</v>
      </c>
      <c r="CB599" s="159">
        <v>0</v>
      </c>
      <c r="CC599" s="159">
        <v>0</v>
      </c>
      <c r="CD599" s="160">
        <f t="shared" si="3357"/>
        <v>0</v>
      </c>
      <c r="CE599" s="159">
        <v>0</v>
      </c>
      <c r="CF599" s="159">
        <v>0</v>
      </c>
      <c r="CG599" s="160">
        <f t="shared" si="3358"/>
        <v>0</v>
      </c>
      <c r="CH599" s="159">
        <f t="shared" si="3378"/>
        <v>0</v>
      </c>
      <c r="CI599" s="159">
        <f t="shared" si="3359"/>
        <v>0</v>
      </c>
      <c r="CJ599" s="160">
        <f t="shared" si="3360"/>
        <v>0</v>
      </c>
      <c r="CK599" s="159">
        <v>0</v>
      </c>
      <c r="CL599" s="159">
        <v>0</v>
      </c>
      <c r="CM599" s="160">
        <f t="shared" si="3361"/>
        <v>0</v>
      </c>
      <c r="CN599" s="159">
        <v>0</v>
      </c>
      <c r="CO599" s="159">
        <v>0</v>
      </c>
      <c r="CP599" s="160">
        <f t="shared" si="3362"/>
        <v>0</v>
      </c>
      <c r="CQ599" s="159">
        <f t="shared" si="3379"/>
        <v>0</v>
      </c>
      <c r="CR599" s="159">
        <f t="shared" si="3363"/>
        <v>0</v>
      </c>
      <c r="CS599" s="160">
        <f t="shared" si="3364"/>
        <v>0</v>
      </c>
      <c r="CT599" s="225"/>
      <c r="CU599" s="226">
        <f t="shared" si="3380"/>
        <v>0</v>
      </c>
      <c r="CV599" s="227">
        <f t="shared" si="3365"/>
        <v>0</v>
      </c>
      <c r="CW599" s="225"/>
      <c r="CX599" s="228"/>
      <c r="CY599" s="229"/>
    </row>
    <row r="600" spans="1:103" ht="15.75" customHeight="1" thickBot="1">
      <c r="A600" s="138"/>
      <c r="B600" s="162"/>
      <c r="C600" s="163"/>
      <c r="D600" s="164">
        <f t="shared" si="3326"/>
        <v>0</v>
      </c>
      <c r="E600" s="165">
        <f t="shared" si="3366"/>
        <v>0</v>
      </c>
      <c r="F600" s="166">
        <f t="shared" si="3367"/>
        <v>0</v>
      </c>
      <c r="G600" s="167"/>
      <c r="H600" s="165">
        <f t="shared" si="3381"/>
        <v>0</v>
      </c>
      <c r="I600" s="165">
        <f t="shared" si="3368"/>
        <v>0</v>
      </c>
      <c r="J600" s="166">
        <f t="shared" si="3327"/>
        <v>0</v>
      </c>
      <c r="K600" s="165">
        <f t="shared" si="3328"/>
        <v>0</v>
      </c>
      <c r="L600" s="820">
        <f t="shared" si="3371"/>
        <v>0</v>
      </c>
      <c r="M600" s="166">
        <f t="shared" si="3329"/>
        <v>0</v>
      </c>
      <c r="N600" s="164">
        <v>0</v>
      </c>
      <c r="O600" s="165">
        <v>0</v>
      </c>
      <c r="P600" s="166">
        <f t="shared" si="3330"/>
        <v>0</v>
      </c>
      <c r="Q600" s="788">
        <v>0</v>
      </c>
      <c r="R600" s="789">
        <v>0</v>
      </c>
      <c r="S600" s="166">
        <f t="shared" si="3331"/>
        <v>0</v>
      </c>
      <c r="T600" s="200">
        <f t="shared" si="3382"/>
        <v>0</v>
      </c>
      <c r="U600" s="200">
        <f t="shared" si="3332"/>
        <v>0</v>
      </c>
      <c r="V600" s="201">
        <f t="shared" si="3333"/>
        <v>0</v>
      </c>
      <c r="W600" s="593">
        <f t="shared" si="3135"/>
        <v>0</v>
      </c>
      <c r="X600" s="593">
        <f t="shared" si="3136"/>
        <v>0</v>
      </c>
      <c r="Y600" s="593">
        <f t="shared" si="3137"/>
        <v>0</v>
      </c>
      <c r="Z600" s="164">
        <v>0</v>
      </c>
      <c r="AA600" s="165">
        <v>0</v>
      </c>
      <c r="AB600" s="166">
        <f t="shared" si="3334"/>
        <v>0</v>
      </c>
      <c r="AC600" s="198">
        <v>0</v>
      </c>
      <c r="AD600" s="199">
        <v>0</v>
      </c>
      <c r="AE600" s="166">
        <f t="shared" si="3335"/>
        <v>0</v>
      </c>
      <c r="AF600" s="200">
        <f t="shared" si="3383"/>
        <v>0</v>
      </c>
      <c r="AG600" s="200">
        <f t="shared" si="3336"/>
        <v>0</v>
      </c>
      <c r="AH600" s="201">
        <f t="shared" si="3337"/>
        <v>0</v>
      </c>
      <c r="AI600" s="164">
        <v>0</v>
      </c>
      <c r="AJ600" s="165">
        <v>0</v>
      </c>
      <c r="AK600" s="166">
        <f t="shared" si="3338"/>
        <v>0</v>
      </c>
      <c r="AL600" s="198">
        <v>0</v>
      </c>
      <c r="AM600" s="199">
        <v>0</v>
      </c>
      <c r="AN600" s="166">
        <f t="shared" si="3339"/>
        <v>0</v>
      </c>
      <c r="AO600" s="200">
        <f t="shared" si="3384"/>
        <v>0</v>
      </c>
      <c r="AP600" s="200">
        <f t="shared" si="3340"/>
        <v>0</v>
      </c>
      <c r="AQ600" s="201">
        <f t="shared" si="3341"/>
        <v>0</v>
      </c>
      <c r="AR600" s="164">
        <v>0</v>
      </c>
      <c r="AS600" s="165">
        <v>0</v>
      </c>
      <c r="AT600" s="166">
        <f t="shared" si="3342"/>
        <v>0</v>
      </c>
      <c r="AU600" s="198">
        <v>0</v>
      </c>
      <c r="AV600" s="199">
        <v>0</v>
      </c>
      <c r="AW600" s="166">
        <f t="shared" si="3343"/>
        <v>0</v>
      </c>
      <c r="AX600" s="200">
        <f t="shared" si="3385"/>
        <v>0</v>
      </c>
      <c r="AY600" s="200">
        <f t="shared" si="3386"/>
        <v>0</v>
      </c>
      <c r="AZ600" s="201">
        <f t="shared" si="3344"/>
        <v>0</v>
      </c>
      <c r="BA600" s="164">
        <v>0</v>
      </c>
      <c r="BB600" s="165">
        <v>0</v>
      </c>
      <c r="BC600" s="166">
        <f t="shared" si="3345"/>
        <v>0</v>
      </c>
      <c r="BD600" s="198">
        <v>0</v>
      </c>
      <c r="BE600" s="199">
        <v>0</v>
      </c>
      <c r="BF600" s="166">
        <f t="shared" si="3346"/>
        <v>0</v>
      </c>
      <c r="BG600" s="200">
        <f t="shared" si="3387"/>
        <v>0</v>
      </c>
      <c r="BH600" s="200">
        <f t="shared" si="3347"/>
        <v>0</v>
      </c>
      <c r="BI600" s="201">
        <f t="shared" si="3348"/>
        <v>0</v>
      </c>
      <c r="BJ600" s="164">
        <v>0</v>
      </c>
      <c r="BK600" s="165">
        <v>0</v>
      </c>
      <c r="BL600" s="166">
        <f t="shared" si="3349"/>
        <v>0</v>
      </c>
      <c r="BM600" s="198">
        <v>0</v>
      </c>
      <c r="BN600" s="199">
        <v>0</v>
      </c>
      <c r="BO600" s="166">
        <f t="shared" si="3350"/>
        <v>0</v>
      </c>
      <c r="BP600" s="200">
        <f t="shared" si="3388"/>
        <v>0</v>
      </c>
      <c r="BQ600" s="200">
        <f t="shared" si="3351"/>
        <v>0</v>
      </c>
      <c r="BR600" s="201">
        <f t="shared" si="3352"/>
        <v>0</v>
      </c>
      <c r="BS600" s="164">
        <v>0</v>
      </c>
      <c r="BT600" s="165">
        <v>0</v>
      </c>
      <c r="BU600" s="166">
        <f t="shared" si="3353"/>
        <v>0</v>
      </c>
      <c r="BV600" s="198">
        <v>0</v>
      </c>
      <c r="BW600" s="199">
        <v>0</v>
      </c>
      <c r="BX600" s="166">
        <f t="shared" si="3354"/>
        <v>0</v>
      </c>
      <c r="BY600" s="200">
        <f t="shared" si="3377"/>
        <v>0</v>
      </c>
      <c r="BZ600" s="200">
        <f t="shared" si="3355"/>
        <v>0</v>
      </c>
      <c r="CA600" s="201">
        <f t="shared" si="3356"/>
        <v>0</v>
      </c>
      <c r="CB600" s="164">
        <v>0</v>
      </c>
      <c r="CC600" s="165">
        <v>0</v>
      </c>
      <c r="CD600" s="166">
        <f t="shared" si="3357"/>
        <v>0</v>
      </c>
      <c r="CE600" s="198">
        <v>0</v>
      </c>
      <c r="CF600" s="199">
        <v>0</v>
      </c>
      <c r="CG600" s="166">
        <f t="shared" si="3358"/>
        <v>0</v>
      </c>
      <c r="CH600" s="200">
        <f t="shared" si="3378"/>
        <v>0</v>
      </c>
      <c r="CI600" s="200">
        <f t="shared" si="3359"/>
        <v>0</v>
      </c>
      <c r="CJ600" s="201">
        <f t="shared" si="3360"/>
        <v>0</v>
      </c>
      <c r="CK600" s="164">
        <v>0</v>
      </c>
      <c r="CL600" s="165">
        <v>0</v>
      </c>
      <c r="CM600" s="166">
        <f t="shared" si="3361"/>
        <v>0</v>
      </c>
      <c r="CN600" s="198">
        <v>0</v>
      </c>
      <c r="CO600" s="199">
        <v>0</v>
      </c>
      <c r="CP600" s="166">
        <f t="shared" si="3362"/>
        <v>0</v>
      </c>
      <c r="CQ600" s="200">
        <f t="shared" si="3379"/>
        <v>0</v>
      </c>
      <c r="CR600" s="200">
        <f t="shared" si="3363"/>
        <v>0</v>
      </c>
      <c r="CS600" s="201">
        <f t="shared" si="3364"/>
        <v>0</v>
      </c>
      <c r="CT600" s="211"/>
      <c r="CU600" s="233">
        <f t="shared" si="3380"/>
        <v>0</v>
      </c>
      <c r="CV600" s="234">
        <f t="shared" si="3365"/>
        <v>0</v>
      </c>
      <c r="CW600" s="232"/>
      <c r="CX600" s="235"/>
      <c r="CY600" s="236"/>
    </row>
    <row r="601" spans="1:103" ht="15.75" customHeight="1" thickBot="1">
      <c r="A601" s="139"/>
      <c r="B601" s="186"/>
      <c r="C601" s="187"/>
      <c r="D601" s="183"/>
      <c r="E601" s="183"/>
      <c r="F601" s="183"/>
      <c r="G601" s="184"/>
      <c r="H601" s="183"/>
      <c r="I601" s="183"/>
      <c r="J601" s="183"/>
      <c r="K601" s="183"/>
      <c r="L601" s="791"/>
      <c r="M601" s="183"/>
      <c r="N601" s="183"/>
      <c r="O601" s="183"/>
      <c r="P601" s="183"/>
      <c r="Q601" s="791"/>
      <c r="R601" s="791"/>
      <c r="S601" s="183"/>
      <c r="T601" s="203"/>
      <c r="U601" s="203"/>
      <c r="V601" s="187"/>
      <c r="W601" s="593">
        <f t="shared" si="3135"/>
        <v>0</v>
      </c>
      <c r="X601" s="593">
        <f t="shared" si="3136"/>
        <v>0</v>
      </c>
      <c r="Y601" s="593">
        <f t="shared" si="3137"/>
        <v>0</v>
      </c>
      <c r="Z601" s="183"/>
      <c r="AA601" s="183"/>
      <c r="AB601" s="183"/>
      <c r="AC601" s="183"/>
      <c r="AD601" s="183"/>
      <c r="AE601" s="183"/>
      <c r="AF601" s="203"/>
      <c r="AG601" s="203"/>
      <c r="AH601" s="187"/>
      <c r="AI601" s="183"/>
      <c r="AJ601" s="183"/>
      <c r="AK601" s="183"/>
      <c r="AL601" s="183"/>
      <c r="AM601" s="183"/>
      <c r="AN601" s="183"/>
      <c r="AO601" s="203"/>
      <c r="AP601" s="203"/>
      <c r="AQ601" s="187"/>
      <c r="AR601" s="183"/>
      <c r="AS601" s="183"/>
      <c r="AT601" s="183"/>
      <c r="AU601" s="183"/>
      <c r="AV601" s="183"/>
      <c r="AW601" s="183"/>
      <c r="AX601" s="203"/>
      <c r="AY601" s="203"/>
      <c r="AZ601" s="187"/>
      <c r="BA601" s="183"/>
      <c r="BB601" s="183"/>
      <c r="BC601" s="183"/>
      <c r="BD601" s="183"/>
      <c r="BE601" s="183"/>
      <c r="BF601" s="183"/>
      <c r="BG601" s="203"/>
      <c r="BH601" s="203"/>
      <c r="BI601" s="187"/>
      <c r="BJ601" s="183"/>
      <c r="BK601" s="183"/>
      <c r="BL601" s="183"/>
      <c r="BM601" s="183"/>
      <c r="BN601" s="183"/>
      <c r="BO601" s="183"/>
      <c r="BP601" s="203"/>
      <c r="BQ601" s="203"/>
      <c r="BR601" s="187"/>
      <c r="BS601" s="183"/>
      <c r="BT601" s="183"/>
      <c r="BU601" s="183"/>
      <c r="BV601" s="183"/>
      <c r="BW601" s="183"/>
      <c r="BX601" s="183"/>
      <c r="BY601" s="203"/>
      <c r="BZ601" s="203"/>
      <c r="CA601" s="187"/>
      <c r="CB601" s="183"/>
      <c r="CC601" s="183"/>
      <c r="CD601" s="183"/>
      <c r="CE601" s="183"/>
      <c r="CF601" s="183"/>
      <c r="CG601" s="183"/>
      <c r="CH601" s="203"/>
      <c r="CI601" s="203"/>
      <c r="CJ601" s="187"/>
      <c r="CK601" s="183"/>
      <c r="CL601" s="183"/>
      <c r="CM601" s="183"/>
      <c r="CN601" s="183"/>
      <c r="CO601" s="183"/>
      <c r="CP601" s="183"/>
      <c r="CQ601" s="203"/>
      <c r="CR601" s="203"/>
      <c r="CS601" s="187"/>
      <c r="CT601" s="139"/>
      <c r="CU601" s="183"/>
      <c r="CV601" s="187"/>
      <c r="CW601" s="139"/>
      <c r="CX601" s="242"/>
      <c r="CY601" s="242"/>
    </row>
    <row r="602" spans="1:103" ht="15.75" customHeight="1">
      <c r="A602" s="138"/>
      <c r="B602" s="1065" t="s">
        <v>273</v>
      </c>
      <c r="C602" s="1062" t="s">
        <v>274</v>
      </c>
      <c r="D602" s="1009" t="str">
        <f>AFEstatPref</f>
        <v>Historical</v>
      </c>
      <c r="E602" s="1010"/>
      <c r="F602" s="1011"/>
      <c r="G602" s="1041" t="str">
        <f>AFEstatSlc</f>
        <v>Proposed Original</v>
      </c>
      <c r="H602" s="1015"/>
      <c r="I602" s="1015"/>
      <c r="J602" s="1042"/>
      <c r="K602" s="1020" t="s">
        <v>275</v>
      </c>
      <c r="L602" s="1020"/>
      <c r="M602" s="1039"/>
      <c r="N602" s="1009" t="str">
        <f>AFEstatPref</f>
        <v>Historical</v>
      </c>
      <c r="O602" s="1010"/>
      <c r="P602" s="1011"/>
      <c r="Q602" s="1015" t="str">
        <f>AFEstatSlc</f>
        <v>Proposed Original</v>
      </c>
      <c r="R602" s="1015"/>
      <c r="S602" s="1016"/>
      <c r="T602" s="1019" t="s">
        <v>275</v>
      </c>
      <c r="U602" s="1020"/>
      <c r="V602" s="1021"/>
      <c r="W602" s="593">
        <f t="shared" si="3135"/>
        <v>0</v>
      </c>
      <c r="X602" s="593">
        <f t="shared" si="3136"/>
        <v>0</v>
      </c>
      <c r="Y602" s="593">
        <f t="shared" si="3137"/>
        <v>0</v>
      </c>
      <c r="Z602" s="1009" t="str">
        <f>AFEstatPref</f>
        <v>Historical</v>
      </c>
      <c r="AA602" s="1010"/>
      <c r="AB602" s="1011"/>
      <c r="AC602" s="1015" t="str">
        <f>AFEstatSlc</f>
        <v>Proposed Original</v>
      </c>
      <c r="AD602" s="1015"/>
      <c r="AE602" s="1016"/>
      <c r="AF602" s="1019" t="s">
        <v>275</v>
      </c>
      <c r="AG602" s="1020"/>
      <c r="AH602" s="1021"/>
      <c r="AI602" s="1009" t="str">
        <f>AFEstatPref</f>
        <v>Historical</v>
      </c>
      <c r="AJ602" s="1010"/>
      <c r="AK602" s="1011"/>
      <c r="AL602" s="1015" t="str">
        <f>AFEstatSlc</f>
        <v>Proposed Original</v>
      </c>
      <c r="AM602" s="1015"/>
      <c r="AN602" s="1016"/>
      <c r="AO602" s="1019" t="s">
        <v>275</v>
      </c>
      <c r="AP602" s="1020"/>
      <c r="AQ602" s="1021"/>
      <c r="AR602" s="1009" t="str">
        <f>AFEstatPref</f>
        <v>Historical</v>
      </c>
      <c r="AS602" s="1010"/>
      <c r="AT602" s="1011"/>
      <c r="AU602" s="1015" t="str">
        <f>AFEstatSlc</f>
        <v>Proposed Original</v>
      </c>
      <c r="AV602" s="1015"/>
      <c r="AW602" s="1016"/>
      <c r="AX602" s="1019" t="s">
        <v>275</v>
      </c>
      <c r="AY602" s="1020"/>
      <c r="AZ602" s="1021"/>
      <c r="BA602" s="1009" t="str">
        <f>AFEstatPref</f>
        <v>Historical</v>
      </c>
      <c r="BB602" s="1010"/>
      <c r="BC602" s="1011"/>
      <c r="BD602" s="1015" t="str">
        <f>AFEstatSlc</f>
        <v>Proposed Original</v>
      </c>
      <c r="BE602" s="1015"/>
      <c r="BF602" s="1016"/>
      <c r="BG602" s="1019" t="s">
        <v>275</v>
      </c>
      <c r="BH602" s="1020"/>
      <c r="BI602" s="1021"/>
      <c r="BJ602" s="1009" t="str">
        <f>AFEstatPref</f>
        <v>Historical</v>
      </c>
      <c r="BK602" s="1010"/>
      <c r="BL602" s="1011"/>
      <c r="BM602" s="1015" t="str">
        <f>AFEstatSlc</f>
        <v>Proposed Original</v>
      </c>
      <c r="BN602" s="1015"/>
      <c r="BO602" s="1016"/>
      <c r="BP602" s="1019" t="s">
        <v>275</v>
      </c>
      <c r="BQ602" s="1020"/>
      <c r="BR602" s="1021"/>
      <c r="BS602" s="1009" t="str">
        <f>AFEstatPref</f>
        <v>Historical</v>
      </c>
      <c r="BT602" s="1010"/>
      <c r="BU602" s="1011"/>
      <c r="BV602" s="1015" t="str">
        <f>AFEstatSlc</f>
        <v>Proposed Original</v>
      </c>
      <c r="BW602" s="1015"/>
      <c r="BX602" s="1016"/>
      <c r="BY602" s="1019" t="s">
        <v>275</v>
      </c>
      <c r="BZ602" s="1020"/>
      <c r="CA602" s="1021"/>
      <c r="CB602" s="1009" t="str">
        <f>AFEstatPref</f>
        <v>Historical</v>
      </c>
      <c r="CC602" s="1010"/>
      <c r="CD602" s="1011"/>
      <c r="CE602" s="1015" t="str">
        <f>AFEstatSlc</f>
        <v>Proposed Original</v>
      </c>
      <c r="CF602" s="1015"/>
      <c r="CG602" s="1016"/>
      <c r="CH602" s="1019" t="s">
        <v>275</v>
      </c>
      <c r="CI602" s="1020"/>
      <c r="CJ602" s="1021"/>
      <c r="CK602" s="1009" t="str">
        <f>AFEstatPref</f>
        <v>Historical</v>
      </c>
      <c r="CL602" s="1010"/>
      <c r="CM602" s="1011"/>
      <c r="CN602" s="1015" t="str">
        <f>AFEstatSlc</f>
        <v>Proposed Original</v>
      </c>
      <c r="CO602" s="1015"/>
      <c r="CP602" s="1016"/>
      <c r="CQ602" s="1019" t="s">
        <v>275</v>
      </c>
      <c r="CR602" s="1020"/>
      <c r="CS602" s="1021"/>
      <c r="CT602" s="214"/>
      <c r="CU602" s="1051" t="s">
        <v>276</v>
      </c>
      <c r="CV602" s="1052"/>
      <c r="CW602" s="214"/>
      <c r="CX602" s="1060" t="s">
        <v>277</v>
      </c>
      <c r="CY602" s="1057" t="s">
        <v>278</v>
      </c>
    </row>
    <row r="603" spans="1:103" ht="15.75" customHeight="1" thickBot="1">
      <c r="A603" s="139"/>
      <c r="B603" s="1059"/>
      <c r="C603" s="1063"/>
      <c r="D603" s="1012"/>
      <c r="E603" s="1013"/>
      <c r="F603" s="1014"/>
      <c r="G603" s="1043"/>
      <c r="H603" s="1017"/>
      <c r="I603" s="1017"/>
      <c r="J603" s="1044"/>
      <c r="K603" s="1023"/>
      <c r="L603" s="1023"/>
      <c r="M603" s="1040"/>
      <c r="N603" s="1012"/>
      <c r="O603" s="1013"/>
      <c r="P603" s="1014"/>
      <c r="Q603" s="1017"/>
      <c r="R603" s="1017"/>
      <c r="S603" s="1018"/>
      <c r="T603" s="1022"/>
      <c r="U603" s="1023"/>
      <c r="V603" s="1024"/>
      <c r="W603" s="593">
        <f t="shared" si="3135"/>
        <v>0</v>
      </c>
      <c r="X603" s="593">
        <f t="shared" si="3136"/>
        <v>0</v>
      </c>
      <c r="Y603" s="593">
        <f t="shared" si="3137"/>
        <v>0</v>
      </c>
      <c r="Z603" s="1012"/>
      <c r="AA603" s="1013"/>
      <c r="AB603" s="1014"/>
      <c r="AC603" s="1017"/>
      <c r="AD603" s="1017"/>
      <c r="AE603" s="1018"/>
      <c r="AF603" s="1022"/>
      <c r="AG603" s="1023"/>
      <c r="AH603" s="1024"/>
      <c r="AI603" s="1012"/>
      <c r="AJ603" s="1013"/>
      <c r="AK603" s="1014"/>
      <c r="AL603" s="1017"/>
      <c r="AM603" s="1017"/>
      <c r="AN603" s="1018"/>
      <c r="AO603" s="1022"/>
      <c r="AP603" s="1023"/>
      <c r="AQ603" s="1024"/>
      <c r="AR603" s="1012"/>
      <c r="AS603" s="1013"/>
      <c r="AT603" s="1014"/>
      <c r="AU603" s="1017"/>
      <c r="AV603" s="1017"/>
      <c r="AW603" s="1018"/>
      <c r="AX603" s="1022"/>
      <c r="AY603" s="1023"/>
      <c r="AZ603" s="1024"/>
      <c r="BA603" s="1012"/>
      <c r="BB603" s="1013"/>
      <c r="BC603" s="1014"/>
      <c r="BD603" s="1017"/>
      <c r="BE603" s="1017"/>
      <c r="BF603" s="1018"/>
      <c r="BG603" s="1022"/>
      <c r="BH603" s="1023"/>
      <c r="BI603" s="1024"/>
      <c r="BJ603" s="1012"/>
      <c r="BK603" s="1013"/>
      <c r="BL603" s="1014"/>
      <c r="BM603" s="1017"/>
      <c r="BN603" s="1017"/>
      <c r="BO603" s="1018"/>
      <c r="BP603" s="1022"/>
      <c r="BQ603" s="1023"/>
      <c r="BR603" s="1024"/>
      <c r="BS603" s="1012"/>
      <c r="BT603" s="1013"/>
      <c r="BU603" s="1014"/>
      <c r="BV603" s="1017"/>
      <c r="BW603" s="1017"/>
      <c r="BX603" s="1018"/>
      <c r="BY603" s="1022"/>
      <c r="BZ603" s="1023"/>
      <c r="CA603" s="1024"/>
      <c r="CB603" s="1012"/>
      <c r="CC603" s="1013"/>
      <c r="CD603" s="1014"/>
      <c r="CE603" s="1017"/>
      <c r="CF603" s="1017"/>
      <c r="CG603" s="1018"/>
      <c r="CH603" s="1022"/>
      <c r="CI603" s="1023"/>
      <c r="CJ603" s="1024"/>
      <c r="CK603" s="1012"/>
      <c r="CL603" s="1013"/>
      <c r="CM603" s="1014"/>
      <c r="CN603" s="1017"/>
      <c r="CO603" s="1017"/>
      <c r="CP603" s="1018"/>
      <c r="CQ603" s="1022"/>
      <c r="CR603" s="1023"/>
      <c r="CS603" s="1024"/>
      <c r="CT603" s="139"/>
      <c r="CU603" s="215" t="s">
        <v>279</v>
      </c>
      <c r="CV603" s="216" t="s">
        <v>280</v>
      </c>
      <c r="CW603" s="139"/>
      <c r="CX603" s="1059"/>
      <c r="CY603" s="1056"/>
    </row>
    <row r="604" spans="1:103" ht="15.75" customHeight="1">
      <c r="A604" s="138"/>
      <c r="B604" s="144">
        <v>54</v>
      </c>
      <c r="C604" s="301" t="s">
        <v>336</v>
      </c>
      <c r="D604" s="151" t="s">
        <v>283</v>
      </c>
      <c r="E604" s="152" t="s">
        <v>284</v>
      </c>
      <c r="F604" s="153">
        <f>SUM(F605:F608)</f>
        <v>0</v>
      </c>
      <c r="G604" s="154" t="s">
        <v>285</v>
      </c>
      <c r="H604" s="152" t="s">
        <v>283</v>
      </c>
      <c r="I604" s="152" t="s">
        <v>284</v>
      </c>
      <c r="J604" s="153">
        <f>SUM(J605:J608)</f>
        <v>10576.369319149488</v>
      </c>
      <c r="K604" s="151" t="s">
        <v>283</v>
      </c>
      <c r="L604" s="787" t="s">
        <v>284</v>
      </c>
      <c r="M604" s="153">
        <f>SUM(M605:M608)</f>
        <v>10397.714432001691</v>
      </c>
      <c r="N604" s="151" t="s">
        <v>283</v>
      </c>
      <c r="O604" s="152" t="s">
        <v>284</v>
      </c>
      <c r="P604" s="153">
        <f>SUM(P605:P608)</f>
        <v>0</v>
      </c>
      <c r="Q604" s="787" t="s">
        <v>283</v>
      </c>
      <c r="R604" s="787" t="s">
        <v>284</v>
      </c>
      <c r="S604" s="153">
        <f>SUM(S605:S608)</f>
        <v>1926.7023297873716</v>
      </c>
      <c r="T604" s="204" t="s">
        <v>283</v>
      </c>
      <c r="U604" s="205" t="s">
        <v>284</v>
      </c>
      <c r="V604" s="153">
        <f>SUM(V605:V608)</f>
        <v>1894.156682324747</v>
      </c>
      <c r="W604" s="593">
        <f t="shared" si="3135"/>
        <v>0</v>
      </c>
      <c r="X604" s="593">
        <f t="shared" si="3136"/>
        <v>0</v>
      </c>
      <c r="Y604" s="593">
        <f t="shared" si="3137"/>
        <v>-32.545647462624629</v>
      </c>
      <c r="Z604" s="151" t="s">
        <v>283</v>
      </c>
      <c r="AA604" s="152" t="s">
        <v>284</v>
      </c>
      <c r="AB604" s="153">
        <f>SUM(AB605:AB608)</f>
        <v>0</v>
      </c>
      <c r="AC604" s="152" t="s">
        <v>283</v>
      </c>
      <c r="AD604" s="152" t="s">
        <v>284</v>
      </c>
      <c r="AE604" s="153">
        <f>SUM(AE605:AE608)</f>
        <v>1926.7023297873716</v>
      </c>
      <c r="AF604" s="204" t="s">
        <v>283</v>
      </c>
      <c r="AG604" s="205" t="s">
        <v>284</v>
      </c>
      <c r="AH604" s="153">
        <f>SUM(AH605:AH608)</f>
        <v>1894.156682324747</v>
      </c>
      <c r="AI604" s="151" t="s">
        <v>283</v>
      </c>
      <c r="AJ604" s="152" t="s">
        <v>284</v>
      </c>
      <c r="AK604" s="153">
        <f>SUM(AK605:AK608)</f>
        <v>0</v>
      </c>
      <c r="AL604" s="152" t="s">
        <v>283</v>
      </c>
      <c r="AM604" s="152" t="s">
        <v>284</v>
      </c>
      <c r="AN604" s="153">
        <f>SUM(AN605:AN608)</f>
        <v>1926.7023297873716</v>
      </c>
      <c r="AO604" s="204" t="s">
        <v>283</v>
      </c>
      <c r="AP604" s="205" t="s">
        <v>284</v>
      </c>
      <c r="AQ604" s="153">
        <f>SUM(AQ605:AQ608)</f>
        <v>1894.156682324747</v>
      </c>
      <c r="AR604" s="151" t="s">
        <v>283</v>
      </c>
      <c r="AS604" s="152" t="s">
        <v>284</v>
      </c>
      <c r="AT604" s="153">
        <f>SUM(AT605:AT608)</f>
        <v>0</v>
      </c>
      <c r="AU604" s="152" t="s">
        <v>283</v>
      </c>
      <c r="AV604" s="152" t="s">
        <v>284</v>
      </c>
      <c r="AW604" s="153">
        <f>SUM(AW605:AW608)</f>
        <v>1926.7023297873716</v>
      </c>
      <c r="AX604" s="204" t="s">
        <v>283</v>
      </c>
      <c r="AY604" s="205" t="s">
        <v>284</v>
      </c>
      <c r="AZ604" s="153">
        <f>SUM(AZ605:AZ608)</f>
        <v>1894.156682324747</v>
      </c>
      <c r="BA604" s="151" t="s">
        <v>283</v>
      </c>
      <c r="BB604" s="152" t="s">
        <v>284</v>
      </c>
      <c r="BC604" s="153">
        <f>SUM(BC605:BC608)</f>
        <v>0</v>
      </c>
      <c r="BD604" s="152" t="s">
        <v>283</v>
      </c>
      <c r="BE604" s="152" t="s">
        <v>284</v>
      </c>
      <c r="BF604" s="153">
        <f>SUM(BF605:BF608)</f>
        <v>1434.78</v>
      </c>
      <c r="BG604" s="204" t="s">
        <v>283</v>
      </c>
      <c r="BH604" s="205" t="s">
        <v>284</v>
      </c>
      <c r="BI604" s="153">
        <f>SUM(BI605:BI608)</f>
        <v>1410.5438513513513</v>
      </c>
      <c r="BJ604" s="151" t="s">
        <v>283</v>
      </c>
      <c r="BK604" s="152" t="s">
        <v>284</v>
      </c>
      <c r="BL604" s="153">
        <f>SUM(BL605:BL608)</f>
        <v>0</v>
      </c>
      <c r="BM604" s="152" t="s">
        <v>283</v>
      </c>
      <c r="BN604" s="152" t="s">
        <v>284</v>
      </c>
      <c r="BO604" s="153">
        <f>SUM(BO605:BO608)</f>
        <v>1434.78</v>
      </c>
      <c r="BP604" s="204" t="s">
        <v>283</v>
      </c>
      <c r="BQ604" s="205" t="s">
        <v>284</v>
      </c>
      <c r="BR604" s="153">
        <f>SUM(BR605:BR608)</f>
        <v>1410.5438513513513</v>
      </c>
      <c r="BS604" s="151" t="s">
        <v>283</v>
      </c>
      <c r="BT604" s="152" t="s">
        <v>284</v>
      </c>
      <c r="BU604" s="153">
        <f>SUM(BU605:BU608)</f>
        <v>0</v>
      </c>
      <c r="BV604" s="152" t="s">
        <v>283</v>
      </c>
      <c r="BW604" s="152" t="s">
        <v>284</v>
      </c>
      <c r="BX604" s="153">
        <f>SUM(BX605:BX608)</f>
        <v>0</v>
      </c>
      <c r="BY604" s="204" t="s">
        <v>283</v>
      </c>
      <c r="BZ604" s="205" t="s">
        <v>284</v>
      </c>
      <c r="CA604" s="153">
        <f>SUM(CA605:CA608)</f>
        <v>0</v>
      </c>
      <c r="CB604" s="151" t="s">
        <v>283</v>
      </c>
      <c r="CC604" s="152" t="s">
        <v>284</v>
      </c>
      <c r="CD604" s="153">
        <f>SUM(CD605:CD608)</f>
        <v>0</v>
      </c>
      <c r="CE604" s="152" t="s">
        <v>283</v>
      </c>
      <c r="CF604" s="152" t="s">
        <v>284</v>
      </c>
      <c r="CG604" s="153">
        <f>SUM(CG605:CG608)</f>
        <v>0</v>
      </c>
      <c r="CH604" s="204" t="s">
        <v>283</v>
      </c>
      <c r="CI604" s="205" t="s">
        <v>284</v>
      </c>
      <c r="CJ604" s="153">
        <f>SUM(CJ605:CJ608)</f>
        <v>0</v>
      </c>
      <c r="CK604" s="151" t="s">
        <v>283</v>
      </c>
      <c r="CL604" s="152" t="s">
        <v>284</v>
      </c>
      <c r="CM604" s="153">
        <f>SUM(CM605:CM608)</f>
        <v>0</v>
      </c>
      <c r="CN604" s="152" t="s">
        <v>283</v>
      </c>
      <c r="CO604" s="152" t="s">
        <v>284</v>
      </c>
      <c r="CP604" s="153">
        <f>SUM(CP605:CP608)</f>
        <v>0</v>
      </c>
      <c r="CQ604" s="204" t="s">
        <v>283</v>
      </c>
      <c r="CR604" s="205" t="s">
        <v>284</v>
      </c>
      <c r="CS604" s="153">
        <f>SUM(CS605:CS608)</f>
        <v>0</v>
      </c>
      <c r="CT604" s="196"/>
      <c r="CU604" s="221"/>
      <c r="CV604" s="243"/>
      <c r="CW604" s="196"/>
      <c r="CX604" s="244"/>
      <c r="CY604" s="245"/>
    </row>
    <row r="605" spans="1:103" ht="15.75" hidden="1" customHeight="1">
      <c r="A605" s="185"/>
      <c r="B605" s="156"/>
      <c r="C605" s="185"/>
      <c r="D605" s="158">
        <f t="shared" ref="D605:D608" si="3389">N605+Z605+AI605+AR605+BS605</f>
        <v>0</v>
      </c>
      <c r="E605" s="159">
        <f>IFERROR(F605/D605,)</f>
        <v>0</v>
      </c>
      <c r="F605" s="160">
        <f>P605+AB605+AK605+AT605+BU605</f>
        <v>0</v>
      </c>
      <c r="G605" s="179"/>
      <c r="H605" s="159">
        <f>Q605+AC605+AL605+AU605+BV605</f>
        <v>0</v>
      </c>
      <c r="I605" s="159">
        <f>IFERROR(J605/H605,)</f>
        <v>0</v>
      </c>
      <c r="J605" s="160">
        <f t="shared" ref="J605:J608" si="3390">S605+AE605+AN605+AW605+BX605</f>
        <v>0</v>
      </c>
      <c r="K605" s="159">
        <f t="shared" ref="K605:K608" si="3391">T605+AF605+AO605+AX605+BY605</f>
        <v>0</v>
      </c>
      <c r="L605" s="291">
        <f>IFERROR(M605/K605,)</f>
        <v>0</v>
      </c>
      <c r="M605" s="160">
        <f t="shared" ref="M605:M608" si="3392">V605+AH605+AQ605+AZ605+CA605</f>
        <v>0</v>
      </c>
      <c r="N605" s="159">
        <v>0</v>
      </c>
      <c r="O605" s="159">
        <v>0</v>
      </c>
      <c r="P605" s="160">
        <f t="shared" ref="P605:P608" si="3393">N605*O605</f>
        <v>0</v>
      </c>
      <c r="Q605" s="291">
        <v>0</v>
      </c>
      <c r="R605" s="291">
        <v>0</v>
      </c>
      <c r="S605" s="160">
        <f t="shared" ref="S605:S608" si="3394">Q605*R605</f>
        <v>0</v>
      </c>
      <c r="T605" s="159">
        <f>Q605</f>
        <v>0</v>
      </c>
      <c r="U605" s="159">
        <f t="shared" ref="U605:U608" si="3395">R605</f>
        <v>0</v>
      </c>
      <c r="V605" s="160">
        <f t="shared" ref="V605:V608" si="3396">T605*U605</f>
        <v>0</v>
      </c>
      <c r="W605" s="593">
        <f t="shared" si="3135"/>
        <v>0</v>
      </c>
      <c r="X605" s="593">
        <f t="shared" si="3136"/>
        <v>0</v>
      </c>
      <c r="Y605" s="593">
        <f t="shared" si="3137"/>
        <v>0</v>
      </c>
      <c r="Z605" s="159">
        <v>0</v>
      </c>
      <c r="AA605" s="159">
        <v>0</v>
      </c>
      <c r="AB605" s="160">
        <f t="shared" ref="AB605:AB608" si="3397">Z605*AA605</f>
        <v>0</v>
      </c>
      <c r="AC605" s="159">
        <v>0</v>
      </c>
      <c r="AD605" s="159">
        <v>0</v>
      </c>
      <c r="AE605" s="160">
        <f t="shared" ref="AE605:AE608" si="3398">AC605*AD605</f>
        <v>0</v>
      </c>
      <c r="AF605" s="159">
        <f>AC605</f>
        <v>0</v>
      </c>
      <c r="AG605" s="159">
        <f>U605</f>
        <v>0</v>
      </c>
      <c r="AH605" s="160">
        <f t="shared" ref="AH605:AH608" si="3399">AF605*AG605</f>
        <v>0</v>
      </c>
      <c r="AI605" s="159">
        <v>0</v>
      </c>
      <c r="AJ605" s="159">
        <v>0</v>
      </c>
      <c r="AK605" s="160">
        <f t="shared" ref="AK605:AK608" si="3400">AI605*AJ605</f>
        <v>0</v>
      </c>
      <c r="AL605" s="159">
        <v>0</v>
      </c>
      <c r="AM605" s="159">
        <v>0</v>
      </c>
      <c r="AN605" s="160">
        <f t="shared" ref="AN605:AN608" si="3401">AL605*AM605</f>
        <v>0</v>
      </c>
      <c r="AO605" s="159">
        <f>AL605</f>
        <v>0</v>
      </c>
      <c r="AP605" s="159">
        <f>AG605</f>
        <v>0</v>
      </c>
      <c r="AQ605" s="160">
        <f t="shared" ref="AQ605:AQ608" si="3402">AO605*AP605</f>
        <v>0</v>
      </c>
      <c r="AR605" s="159">
        <v>0</v>
      </c>
      <c r="AS605" s="159">
        <v>0</v>
      </c>
      <c r="AT605" s="160">
        <f t="shared" ref="AT605:AT608" si="3403">AR605*AS605</f>
        <v>0</v>
      </c>
      <c r="AU605" s="159">
        <v>0</v>
      </c>
      <c r="AV605" s="159">
        <v>0</v>
      </c>
      <c r="AW605" s="160">
        <f t="shared" ref="AW605:AW608" si="3404">AU605*AV605</f>
        <v>0</v>
      </c>
      <c r="AX605" s="159">
        <f>AU605</f>
        <v>0</v>
      </c>
      <c r="AY605" s="159">
        <f>AP605</f>
        <v>0</v>
      </c>
      <c r="AZ605" s="160">
        <f t="shared" ref="AZ605:AZ608" si="3405">AX605*AY605</f>
        <v>0</v>
      </c>
      <c r="BA605" s="159">
        <v>0</v>
      </c>
      <c r="BB605" s="159">
        <v>0</v>
      </c>
      <c r="BC605" s="160">
        <f t="shared" ref="BC605:BC608" si="3406">BA605*BB605</f>
        <v>0</v>
      </c>
      <c r="BD605" s="159">
        <v>0</v>
      </c>
      <c r="BE605" s="159">
        <v>0</v>
      </c>
      <c r="BF605" s="160">
        <f t="shared" ref="BF605:BF608" si="3407">BD605*BE605</f>
        <v>0</v>
      </c>
      <c r="BG605" s="159">
        <f>BD605</f>
        <v>0</v>
      </c>
      <c r="BH605" s="159">
        <f t="shared" ref="BH605:BH608" si="3408">BE605</f>
        <v>0</v>
      </c>
      <c r="BI605" s="160">
        <f t="shared" ref="BI605:BI608" si="3409">BG605*BH605</f>
        <v>0</v>
      </c>
      <c r="BJ605" s="159">
        <v>0</v>
      </c>
      <c r="BK605" s="159">
        <v>0</v>
      </c>
      <c r="BL605" s="160">
        <f t="shared" ref="BL605:BL608" si="3410">BJ605*BK605</f>
        <v>0</v>
      </c>
      <c r="BM605" s="159">
        <v>0</v>
      </c>
      <c r="BN605" s="159">
        <v>0</v>
      </c>
      <c r="BO605" s="160">
        <f t="shared" ref="BO605:BO608" si="3411">BM605*BN605</f>
        <v>0</v>
      </c>
      <c r="BP605" s="159">
        <f>BM605</f>
        <v>0</v>
      </c>
      <c r="BQ605" s="159">
        <f>BH605</f>
        <v>0</v>
      </c>
      <c r="BR605" s="160">
        <f t="shared" ref="BR605:BR608" si="3412">BP605*BQ605</f>
        <v>0</v>
      </c>
      <c r="BS605" s="159">
        <v>0</v>
      </c>
      <c r="BT605" s="159">
        <v>0</v>
      </c>
      <c r="BU605" s="160">
        <f t="shared" ref="BU605:BU608" si="3413">BS605*BT605</f>
        <v>0</v>
      </c>
      <c r="BV605" s="159">
        <v>0</v>
      </c>
      <c r="BW605" s="159">
        <v>0</v>
      </c>
      <c r="BX605" s="160">
        <f t="shared" ref="BX605:BX608" si="3414">BV605*BW605</f>
        <v>0</v>
      </c>
      <c r="BY605" s="159">
        <f>BV605</f>
        <v>0</v>
      </c>
      <c r="BZ605" s="159">
        <f t="shared" ref="BZ605:BZ608" si="3415">BW605</f>
        <v>0</v>
      </c>
      <c r="CA605" s="160">
        <f t="shared" ref="CA605:CA608" si="3416">BY605*BZ605</f>
        <v>0</v>
      </c>
      <c r="CB605" s="159">
        <v>0</v>
      </c>
      <c r="CC605" s="159">
        <v>0</v>
      </c>
      <c r="CD605" s="160">
        <f t="shared" ref="CD605:CD608" si="3417">CB605*CC605</f>
        <v>0</v>
      </c>
      <c r="CE605" s="159">
        <v>0</v>
      </c>
      <c r="CF605" s="159">
        <v>0</v>
      </c>
      <c r="CG605" s="160">
        <f t="shared" ref="CG605:CG608" si="3418">CE605*CF605</f>
        <v>0</v>
      </c>
      <c r="CH605" s="159">
        <f>CE605</f>
        <v>0</v>
      </c>
      <c r="CI605" s="159">
        <f t="shared" ref="CI605:CI608" si="3419">CF605</f>
        <v>0</v>
      </c>
      <c r="CJ605" s="160">
        <f t="shared" ref="CJ605:CJ608" si="3420">CH605*CI605</f>
        <v>0</v>
      </c>
      <c r="CK605" s="159">
        <v>0</v>
      </c>
      <c r="CL605" s="159">
        <v>0</v>
      </c>
      <c r="CM605" s="160">
        <f t="shared" ref="CM605:CM608" si="3421">CK605*CL605</f>
        <v>0</v>
      </c>
      <c r="CN605" s="159">
        <v>0</v>
      </c>
      <c r="CO605" s="159">
        <v>0</v>
      </c>
      <c r="CP605" s="160">
        <f t="shared" ref="CP605:CP608" si="3422">CN605*CO605</f>
        <v>0</v>
      </c>
      <c r="CQ605" s="159">
        <f>CN605</f>
        <v>0</v>
      </c>
      <c r="CR605" s="159">
        <f t="shared" ref="CR605:CR608" si="3423">CO605</f>
        <v>0</v>
      </c>
      <c r="CS605" s="160">
        <f t="shared" ref="CS605:CS608" si="3424">CQ605*CR605</f>
        <v>0</v>
      </c>
      <c r="CT605" s="225"/>
      <c r="CU605" s="226">
        <f>K605-H605</f>
        <v>0</v>
      </c>
      <c r="CV605" s="227">
        <f t="shared" ref="CV605:CV608" si="3425">L605-I605</f>
        <v>0</v>
      </c>
      <c r="CW605" s="225"/>
      <c r="CX605" s="228"/>
      <c r="CY605" s="229"/>
    </row>
    <row r="606" spans="1:103" ht="15.75" customHeight="1">
      <c r="A606" s="185"/>
      <c r="B606" s="156"/>
      <c r="C606" s="185" t="s">
        <v>553</v>
      </c>
      <c r="D606" s="158">
        <f t="shared" si="3389"/>
        <v>0</v>
      </c>
      <c r="E606" s="159">
        <f t="shared" ref="E606:E608" si="3426">IFERROR(F606/D606,)</f>
        <v>0</v>
      </c>
      <c r="F606" s="160">
        <f t="shared" ref="F606:F608" si="3427">P606+AB606+AK606+AT606+BU606</f>
        <v>0</v>
      </c>
      <c r="G606" s="161"/>
      <c r="H606" s="159">
        <f t="shared" ref="H606:H607" si="3428">Q606+AC606+AL606+AU606+BD606+BM606</f>
        <v>6</v>
      </c>
      <c r="I606" s="610">
        <f t="shared" ref="I606:I608" si="3429">IFERROR(J606/H606,)</f>
        <v>881.36410992912397</v>
      </c>
      <c r="J606" s="160">
        <f t="shared" ref="J606:J607" si="3430">S606+AE606+AN606+AW606+BF606+BO606</f>
        <v>5288.1846595747438</v>
      </c>
      <c r="K606" s="158">
        <f t="shared" ref="K606:K607" si="3431">T606+AF606+AO606+AX606+BG606+BP606+BY606+CH606+CQ606</f>
        <v>6</v>
      </c>
      <c r="L606" s="822">
        <f t="shared" ref="L606:L608" si="3432">IFERROR(M606/K606,)</f>
        <v>866.47620266680758</v>
      </c>
      <c r="M606" s="160">
        <f t="shared" ref="M606:M607" si="3433">V606+AH606+AQ606+AZ606+BI606+BR606+CA606+CJ606+CS606</f>
        <v>5198.8572160008453</v>
      </c>
      <c r="N606" s="159">
        <v>0</v>
      </c>
      <c r="O606" s="159"/>
      <c r="P606" s="160">
        <f t="shared" si="3393"/>
        <v>0</v>
      </c>
      <c r="Q606" s="291">
        <v>1</v>
      </c>
      <c r="R606" s="335">
        <v>963.35116489368579</v>
      </c>
      <c r="S606" s="160">
        <f t="shared" si="3394"/>
        <v>963.35116489368579</v>
      </c>
      <c r="T606" s="159">
        <f t="shared" ref="T606:T607" si="3434">Q606</f>
        <v>1</v>
      </c>
      <c r="U606" s="159">
        <f t="shared" ref="U606:U607" si="3435">(R606*14550)/14800</f>
        <v>947.07834116237348</v>
      </c>
      <c r="V606" s="160">
        <f t="shared" si="3396"/>
        <v>947.07834116237348</v>
      </c>
      <c r="W606" s="593">
        <f t="shared" si="3135"/>
        <v>0</v>
      </c>
      <c r="X606" s="593">
        <f t="shared" si="3136"/>
        <v>-16.272823731312315</v>
      </c>
      <c r="Y606" s="593">
        <f t="shared" si="3137"/>
        <v>-16.272823731312315</v>
      </c>
      <c r="Z606" s="159">
        <v>0</v>
      </c>
      <c r="AA606" s="159">
        <v>0</v>
      </c>
      <c r="AB606" s="160">
        <f t="shared" si="3397"/>
        <v>0</v>
      </c>
      <c r="AC606" s="159">
        <f>Q606</f>
        <v>1</v>
      </c>
      <c r="AD606" s="159">
        <f>R606</f>
        <v>963.35116489368579</v>
      </c>
      <c r="AE606" s="160">
        <f t="shared" si="3398"/>
        <v>963.35116489368579</v>
      </c>
      <c r="AF606" s="159">
        <f t="shared" ref="AF606:AF607" si="3436">AC606</f>
        <v>1</v>
      </c>
      <c r="AG606" s="159">
        <f>U606</f>
        <v>947.07834116237348</v>
      </c>
      <c r="AH606" s="160">
        <f t="shared" si="3399"/>
        <v>947.07834116237348</v>
      </c>
      <c r="AI606" s="159">
        <v>0</v>
      </c>
      <c r="AJ606" s="159">
        <v>0</v>
      </c>
      <c r="AK606" s="160">
        <f t="shared" si="3400"/>
        <v>0</v>
      </c>
      <c r="AL606" s="159">
        <f>Q606</f>
        <v>1</v>
      </c>
      <c r="AM606" s="159">
        <f>R606</f>
        <v>963.35116489368579</v>
      </c>
      <c r="AN606" s="160">
        <f t="shared" si="3401"/>
        <v>963.35116489368579</v>
      </c>
      <c r="AO606" s="159">
        <f t="shared" ref="AO606:AO607" si="3437">AL606</f>
        <v>1</v>
      </c>
      <c r="AP606" s="159">
        <f>AG606</f>
        <v>947.07834116237348</v>
      </c>
      <c r="AQ606" s="160">
        <f t="shared" si="3402"/>
        <v>947.07834116237348</v>
      </c>
      <c r="AR606" s="159">
        <v>0</v>
      </c>
      <c r="AS606" s="159">
        <v>0</v>
      </c>
      <c r="AT606" s="160">
        <f t="shared" si="3403"/>
        <v>0</v>
      </c>
      <c r="AU606" s="159">
        <f t="shared" ref="AU606:AU607" si="3438">AL606</f>
        <v>1</v>
      </c>
      <c r="AV606" s="159">
        <f t="shared" ref="AV606:AV607" si="3439">AM606</f>
        <v>963.35116489368579</v>
      </c>
      <c r="AW606" s="160">
        <f t="shared" si="3404"/>
        <v>963.35116489368579</v>
      </c>
      <c r="AX606" s="159">
        <f t="shared" ref="AX606:AX607" si="3440">AO606</f>
        <v>1</v>
      </c>
      <c r="AY606" s="159">
        <f t="shared" ref="AY606:AY607" si="3441">AP606</f>
        <v>947.07834116237348</v>
      </c>
      <c r="AZ606" s="160">
        <f t="shared" si="3405"/>
        <v>947.07834116237348</v>
      </c>
      <c r="BA606" s="159">
        <v>0</v>
      </c>
      <c r="BB606" s="159">
        <v>0</v>
      </c>
      <c r="BC606" s="160">
        <f t="shared" si="3406"/>
        <v>0</v>
      </c>
      <c r="BD606" s="159">
        <f>AU606</f>
        <v>1</v>
      </c>
      <c r="BE606" s="211">
        <v>717.39</v>
      </c>
      <c r="BF606" s="160">
        <f t="shared" si="3407"/>
        <v>717.39</v>
      </c>
      <c r="BG606" s="159">
        <f t="shared" ref="BG606:BG607" si="3442">BD606</f>
        <v>1</v>
      </c>
      <c r="BH606" s="159">
        <f>(BE606*14550)/14800</f>
        <v>705.27192567567567</v>
      </c>
      <c r="BI606" s="160">
        <f t="shared" si="3409"/>
        <v>705.27192567567567</v>
      </c>
      <c r="BJ606" s="159">
        <v>0</v>
      </c>
      <c r="BK606" s="159">
        <v>0</v>
      </c>
      <c r="BL606" s="160">
        <f t="shared" si="3410"/>
        <v>0</v>
      </c>
      <c r="BM606" s="159">
        <f>BD606</f>
        <v>1</v>
      </c>
      <c r="BN606" s="159">
        <f>BE606</f>
        <v>717.39</v>
      </c>
      <c r="BO606" s="160">
        <f t="shared" si="3411"/>
        <v>717.39</v>
      </c>
      <c r="BP606" s="159">
        <f t="shared" ref="BP606:BP607" si="3443">BG606</f>
        <v>1</v>
      </c>
      <c r="BQ606" s="159">
        <f t="shared" ref="BQ606:BQ607" si="3444">BH606</f>
        <v>705.27192567567567</v>
      </c>
      <c r="BR606" s="160">
        <f t="shared" si="3412"/>
        <v>705.27192567567567</v>
      </c>
      <c r="BS606" s="159">
        <v>0</v>
      </c>
      <c r="BT606" s="159">
        <v>0</v>
      </c>
      <c r="BU606" s="160">
        <f t="shared" si="3413"/>
        <v>0</v>
      </c>
      <c r="BV606" s="159">
        <v>0</v>
      </c>
      <c r="BW606" s="159">
        <v>0</v>
      </c>
      <c r="BX606" s="160">
        <f t="shared" si="3414"/>
        <v>0</v>
      </c>
      <c r="BY606" s="159">
        <f t="shared" ref="BY606:BY608" si="3445">BV606</f>
        <v>0</v>
      </c>
      <c r="BZ606" s="159">
        <f t="shared" si="3415"/>
        <v>0</v>
      </c>
      <c r="CA606" s="160">
        <f t="shared" si="3416"/>
        <v>0</v>
      </c>
      <c r="CB606" s="159">
        <v>0</v>
      </c>
      <c r="CC606" s="159">
        <v>0</v>
      </c>
      <c r="CD606" s="160">
        <f t="shared" si="3417"/>
        <v>0</v>
      </c>
      <c r="CE606" s="159">
        <f>BV606</f>
        <v>0</v>
      </c>
      <c r="CF606" s="159">
        <f>BW606</f>
        <v>0</v>
      </c>
      <c r="CG606" s="160">
        <f t="shared" si="3418"/>
        <v>0</v>
      </c>
      <c r="CH606" s="159">
        <f t="shared" ref="CH606:CH608" si="3446">CE606</f>
        <v>0</v>
      </c>
      <c r="CI606" s="159">
        <f t="shared" si="3419"/>
        <v>0</v>
      </c>
      <c r="CJ606" s="160">
        <f t="shared" si="3420"/>
        <v>0</v>
      </c>
      <c r="CK606" s="159">
        <v>0</v>
      </c>
      <c r="CL606" s="159">
        <v>0</v>
      </c>
      <c r="CM606" s="160">
        <f t="shared" si="3421"/>
        <v>0</v>
      </c>
      <c r="CN606" s="159">
        <f>BV606</f>
        <v>0</v>
      </c>
      <c r="CO606" s="159">
        <f>BW606</f>
        <v>0</v>
      </c>
      <c r="CP606" s="160">
        <f t="shared" si="3422"/>
        <v>0</v>
      </c>
      <c r="CQ606" s="159">
        <f t="shared" ref="CQ606:CQ608" si="3447">CN606</f>
        <v>0</v>
      </c>
      <c r="CR606" s="159">
        <f t="shared" si="3423"/>
        <v>0</v>
      </c>
      <c r="CS606" s="160">
        <f t="shared" si="3424"/>
        <v>0</v>
      </c>
      <c r="CT606" s="225"/>
      <c r="CU606" s="226">
        <f t="shared" ref="CU606:CU608" si="3448">K606-H606</f>
        <v>0</v>
      </c>
      <c r="CV606" s="227">
        <f t="shared" si="3425"/>
        <v>-14.887907262316389</v>
      </c>
      <c r="CW606" s="225"/>
      <c r="CX606" s="228"/>
      <c r="CY606" s="229"/>
    </row>
    <row r="607" spans="1:103" ht="15.75" customHeight="1">
      <c r="A607" s="185"/>
      <c r="B607" s="156"/>
      <c r="C607" s="185" t="s">
        <v>554</v>
      </c>
      <c r="D607" s="158">
        <f t="shared" si="3389"/>
        <v>0</v>
      </c>
      <c r="E607" s="159">
        <f t="shared" si="3426"/>
        <v>0</v>
      </c>
      <c r="F607" s="160">
        <f t="shared" si="3427"/>
        <v>0</v>
      </c>
      <c r="G607" s="161"/>
      <c r="H607" s="159">
        <f t="shared" si="3428"/>
        <v>6</v>
      </c>
      <c r="I607" s="610">
        <f t="shared" si="3429"/>
        <v>881.36410992912397</v>
      </c>
      <c r="J607" s="160">
        <f t="shared" si="3430"/>
        <v>5288.1846595747438</v>
      </c>
      <c r="K607" s="158">
        <f t="shared" si="3431"/>
        <v>6</v>
      </c>
      <c r="L607" s="822">
        <f t="shared" si="3432"/>
        <v>866.47620266680758</v>
      </c>
      <c r="M607" s="160">
        <f t="shared" si="3433"/>
        <v>5198.8572160008453</v>
      </c>
      <c r="N607" s="159">
        <v>0</v>
      </c>
      <c r="O607" s="159">
        <v>0</v>
      </c>
      <c r="P607" s="160">
        <f t="shared" si="3393"/>
        <v>0</v>
      </c>
      <c r="Q607" s="291">
        <v>1</v>
      </c>
      <c r="R607" s="335">
        <v>963.35116489368579</v>
      </c>
      <c r="S607" s="160">
        <f t="shared" si="3394"/>
        <v>963.35116489368579</v>
      </c>
      <c r="T607" s="159">
        <f t="shared" si="3434"/>
        <v>1</v>
      </c>
      <c r="U607" s="159">
        <f t="shared" si="3435"/>
        <v>947.07834116237348</v>
      </c>
      <c r="V607" s="160">
        <f t="shared" si="3396"/>
        <v>947.07834116237348</v>
      </c>
      <c r="W607" s="593">
        <f t="shared" ref="W607:W608" si="3449">IFERROR(T607-Q607,0)</f>
        <v>0</v>
      </c>
      <c r="X607" s="593">
        <f t="shared" ref="X607:X608" si="3450">IFERROR(U607-R607,0)</f>
        <v>-16.272823731312315</v>
      </c>
      <c r="Y607" s="593">
        <f t="shared" ref="Y607:Y608" si="3451">IFERROR(V607-S607,0)</f>
        <v>-16.272823731312315</v>
      </c>
      <c r="Z607" s="159">
        <v>0</v>
      </c>
      <c r="AA607" s="159">
        <v>0</v>
      </c>
      <c r="AB607" s="160">
        <f t="shared" si="3397"/>
        <v>0</v>
      </c>
      <c r="AC607" s="159">
        <f>Q607</f>
        <v>1</v>
      </c>
      <c r="AD607" s="159">
        <f>R607</f>
        <v>963.35116489368579</v>
      </c>
      <c r="AE607" s="160">
        <f t="shared" si="3398"/>
        <v>963.35116489368579</v>
      </c>
      <c r="AF607" s="159">
        <f t="shared" si="3436"/>
        <v>1</v>
      </c>
      <c r="AG607" s="159">
        <f>U607</f>
        <v>947.07834116237348</v>
      </c>
      <c r="AH607" s="160">
        <f t="shared" si="3399"/>
        <v>947.07834116237348</v>
      </c>
      <c r="AI607" s="159">
        <v>0</v>
      </c>
      <c r="AJ607" s="159">
        <v>0</v>
      </c>
      <c r="AK607" s="160">
        <f t="shared" si="3400"/>
        <v>0</v>
      </c>
      <c r="AL607" s="159">
        <f>Q607</f>
        <v>1</v>
      </c>
      <c r="AM607" s="159">
        <f>R607</f>
        <v>963.35116489368579</v>
      </c>
      <c r="AN607" s="160">
        <f t="shared" si="3401"/>
        <v>963.35116489368579</v>
      </c>
      <c r="AO607" s="159">
        <f t="shared" si="3437"/>
        <v>1</v>
      </c>
      <c r="AP607" s="159">
        <f>AG607</f>
        <v>947.07834116237348</v>
      </c>
      <c r="AQ607" s="160">
        <f t="shared" si="3402"/>
        <v>947.07834116237348</v>
      </c>
      <c r="AR607" s="159">
        <v>0</v>
      </c>
      <c r="AS607" s="159">
        <v>0</v>
      </c>
      <c r="AT607" s="160">
        <f t="shared" si="3403"/>
        <v>0</v>
      </c>
      <c r="AU607" s="159">
        <f t="shared" si="3438"/>
        <v>1</v>
      </c>
      <c r="AV607" s="159">
        <f t="shared" si="3439"/>
        <v>963.35116489368579</v>
      </c>
      <c r="AW607" s="160">
        <f t="shared" si="3404"/>
        <v>963.35116489368579</v>
      </c>
      <c r="AX607" s="159">
        <f t="shared" si="3440"/>
        <v>1</v>
      </c>
      <c r="AY607" s="159">
        <f t="shared" si="3441"/>
        <v>947.07834116237348</v>
      </c>
      <c r="AZ607" s="160">
        <f t="shared" si="3405"/>
        <v>947.07834116237348</v>
      </c>
      <c r="BA607" s="159">
        <v>0</v>
      </c>
      <c r="BB607" s="159">
        <v>0</v>
      </c>
      <c r="BC607" s="160">
        <f t="shared" si="3406"/>
        <v>0</v>
      </c>
      <c r="BD607" s="159">
        <f>AU607</f>
        <v>1</v>
      </c>
      <c r="BE607" s="211">
        <v>717.39</v>
      </c>
      <c r="BF607" s="160">
        <f t="shared" si="3407"/>
        <v>717.39</v>
      </c>
      <c r="BG607" s="159">
        <f t="shared" si="3442"/>
        <v>1</v>
      </c>
      <c r="BH607" s="159">
        <f>(BE607*14550)/14800</f>
        <v>705.27192567567567</v>
      </c>
      <c r="BI607" s="160">
        <f t="shared" si="3409"/>
        <v>705.27192567567567</v>
      </c>
      <c r="BJ607" s="159">
        <v>0</v>
      </c>
      <c r="BK607" s="159">
        <v>0</v>
      </c>
      <c r="BL607" s="160">
        <f t="shared" si="3410"/>
        <v>0</v>
      </c>
      <c r="BM607" s="159">
        <f>BD607</f>
        <v>1</v>
      </c>
      <c r="BN607" s="159">
        <f>BE607</f>
        <v>717.39</v>
      </c>
      <c r="BO607" s="160">
        <f t="shared" si="3411"/>
        <v>717.39</v>
      </c>
      <c r="BP607" s="159">
        <f t="shared" si="3443"/>
        <v>1</v>
      </c>
      <c r="BQ607" s="159">
        <f t="shared" si="3444"/>
        <v>705.27192567567567</v>
      </c>
      <c r="BR607" s="160">
        <f t="shared" si="3412"/>
        <v>705.27192567567567</v>
      </c>
      <c r="BS607" s="159">
        <v>0</v>
      </c>
      <c r="BT607" s="159">
        <v>0</v>
      </c>
      <c r="BU607" s="160">
        <f t="shared" si="3413"/>
        <v>0</v>
      </c>
      <c r="BV607" s="159">
        <v>0</v>
      </c>
      <c r="BW607" s="159">
        <v>0</v>
      </c>
      <c r="BX607" s="160">
        <f t="shared" si="3414"/>
        <v>0</v>
      </c>
      <c r="BY607" s="159">
        <f t="shared" si="3445"/>
        <v>0</v>
      </c>
      <c r="BZ607" s="159">
        <f t="shared" si="3415"/>
        <v>0</v>
      </c>
      <c r="CA607" s="160">
        <f t="shared" si="3416"/>
        <v>0</v>
      </c>
      <c r="CB607" s="159">
        <v>0</v>
      </c>
      <c r="CC607" s="159">
        <v>0</v>
      </c>
      <c r="CD607" s="160">
        <f t="shared" si="3417"/>
        <v>0</v>
      </c>
      <c r="CE607" s="159">
        <f>BV607</f>
        <v>0</v>
      </c>
      <c r="CF607" s="159">
        <f>BW607</f>
        <v>0</v>
      </c>
      <c r="CG607" s="160">
        <f t="shared" si="3418"/>
        <v>0</v>
      </c>
      <c r="CH607" s="159">
        <f t="shared" si="3446"/>
        <v>0</v>
      </c>
      <c r="CI607" s="159">
        <f t="shared" si="3419"/>
        <v>0</v>
      </c>
      <c r="CJ607" s="160">
        <f t="shared" si="3420"/>
        <v>0</v>
      </c>
      <c r="CK607" s="159">
        <v>0</v>
      </c>
      <c r="CL607" s="159">
        <v>0</v>
      </c>
      <c r="CM607" s="160">
        <f t="shared" si="3421"/>
        <v>0</v>
      </c>
      <c r="CN607" s="159">
        <f>BV607</f>
        <v>0</v>
      </c>
      <c r="CO607" s="159">
        <f>BW607</f>
        <v>0</v>
      </c>
      <c r="CP607" s="160">
        <f t="shared" si="3422"/>
        <v>0</v>
      </c>
      <c r="CQ607" s="159">
        <f t="shared" si="3447"/>
        <v>0</v>
      </c>
      <c r="CR607" s="159">
        <f t="shared" si="3423"/>
        <v>0</v>
      </c>
      <c r="CS607" s="160">
        <f t="shared" si="3424"/>
        <v>0</v>
      </c>
      <c r="CT607" s="225"/>
      <c r="CU607" s="226">
        <f t="shared" si="3448"/>
        <v>0</v>
      </c>
      <c r="CV607" s="227">
        <f t="shared" si="3425"/>
        <v>-14.887907262316389</v>
      </c>
      <c r="CW607" s="225"/>
      <c r="CX607" s="228"/>
      <c r="CY607" s="229"/>
    </row>
    <row r="608" spans="1:103" ht="15.75" customHeight="1" thickBot="1">
      <c r="A608" s="138"/>
      <c r="B608" s="162"/>
      <c r="C608" s="163"/>
      <c r="D608" s="164">
        <f t="shared" si="3389"/>
        <v>0</v>
      </c>
      <c r="E608" s="165">
        <f t="shared" si="3426"/>
        <v>0</v>
      </c>
      <c r="F608" s="166">
        <f t="shared" si="3427"/>
        <v>0</v>
      </c>
      <c r="G608" s="167"/>
      <c r="H608" s="165">
        <f t="shared" ref="H608" si="3452">Q608+AC608+AL608+AU608+BV608</f>
        <v>0</v>
      </c>
      <c r="I608" s="165">
        <f t="shared" si="3429"/>
        <v>0</v>
      </c>
      <c r="J608" s="166">
        <f t="shared" si="3390"/>
        <v>0</v>
      </c>
      <c r="K608" s="165">
        <f t="shared" si="3391"/>
        <v>0</v>
      </c>
      <c r="L608" s="820">
        <f t="shared" si="3432"/>
        <v>0</v>
      </c>
      <c r="M608" s="166">
        <f t="shared" si="3392"/>
        <v>0</v>
      </c>
      <c r="N608" s="164">
        <v>0</v>
      </c>
      <c r="O608" s="165">
        <v>0</v>
      </c>
      <c r="P608" s="166">
        <f t="shared" si="3393"/>
        <v>0</v>
      </c>
      <c r="Q608" s="788">
        <v>0</v>
      </c>
      <c r="R608" s="789">
        <v>0</v>
      </c>
      <c r="S608" s="166">
        <f t="shared" si="3394"/>
        <v>0</v>
      </c>
      <c r="T608" s="200">
        <f t="shared" ref="T608" si="3453">Q608</f>
        <v>0</v>
      </c>
      <c r="U608" s="200">
        <f t="shared" si="3395"/>
        <v>0</v>
      </c>
      <c r="V608" s="201">
        <f t="shared" si="3396"/>
        <v>0</v>
      </c>
      <c r="W608" s="593">
        <f t="shared" si="3449"/>
        <v>0</v>
      </c>
      <c r="X608" s="593">
        <f t="shared" si="3450"/>
        <v>0</v>
      </c>
      <c r="Y608" s="593">
        <f t="shared" si="3451"/>
        <v>0</v>
      </c>
      <c r="Z608" s="164">
        <v>0</v>
      </c>
      <c r="AA608" s="165">
        <v>0</v>
      </c>
      <c r="AB608" s="166">
        <f t="shared" si="3397"/>
        <v>0</v>
      </c>
      <c r="AC608" s="198">
        <v>0</v>
      </c>
      <c r="AD608" s="199">
        <v>0</v>
      </c>
      <c r="AE608" s="166">
        <f t="shared" si="3398"/>
        <v>0</v>
      </c>
      <c r="AF608" s="200">
        <f t="shared" ref="AF608" si="3454">AC608</f>
        <v>0</v>
      </c>
      <c r="AG608" s="200">
        <f>U608</f>
        <v>0</v>
      </c>
      <c r="AH608" s="201">
        <f t="shared" si="3399"/>
        <v>0</v>
      </c>
      <c r="AI608" s="164">
        <v>0</v>
      </c>
      <c r="AJ608" s="165">
        <v>0</v>
      </c>
      <c r="AK608" s="166">
        <f t="shared" si="3400"/>
        <v>0</v>
      </c>
      <c r="AL608" s="198">
        <v>0</v>
      </c>
      <c r="AM608" s="199">
        <v>0</v>
      </c>
      <c r="AN608" s="166">
        <f t="shared" si="3401"/>
        <v>0</v>
      </c>
      <c r="AO608" s="200">
        <f t="shared" ref="AO608" si="3455">AL608</f>
        <v>0</v>
      </c>
      <c r="AP608" s="200">
        <f>AG608</f>
        <v>0</v>
      </c>
      <c r="AQ608" s="201">
        <f t="shared" si="3402"/>
        <v>0</v>
      </c>
      <c r="AR608" s="164">
        <v>0</v>
      </c>
      <c r="AS608" s="165">
        <v>0</v>
      </c>
      <c r="AT608" s="166">
        <f t="shared" si="3403"/>
        <v>0</v>
      </c>
      <c r="AU608" s="198">
        <v>0</v>
      </c>
      <c r="AV608" s="199">
        <v>0</v>
      </c>
      <c r="AW608" s="166">
        <f t="shared" si="3404"/>
        <v>0</v>
      </c>
      <c r="AX608" s="200">
        <f t="shared" ref="AX608" si="3456">AU608</f>
        <v>0</v>
      </c>
      <c r="AY608" s="200">
        <f>AP608</f>
        <v>0</v>
      </c>
      <c r="AZ608" s="201">
        <f t="shared" si="3405"/>
        <v>0</v>
      </c>
      <c r="BA608" s="164">
        <v>0</v>
      </c>
      <c r="BB608" s="165">
        <v>0</v>
      </c>
      <c r="BC608" s="166">
        <f t="shared" si="3406"/>
        <v>0</v>
      </c>
      <c r="BD608" s="198">
        <v>0</v>
      </c>
      <c r="BE608" s="199">
        <v>0</v>
      </c>
      <c r="BF608" s="166">
        <f t="shared" si="3407"/>
        <v>0</v>
      </c>
      <c r="BG608" s="200">
        <f t="shared" ref="BG608" si="3457">BD608</f>
        <v>0</v>
      </c>
      <c r="BH608" s="200">
        <f t="shared" si="3408"/>
        <v>0</v>
      </c>
      <c r="BI608" s="201">
        <f t="shared" si="3409"/>
        <v>0</v>
      </c>
      <c r="BJ608" s="164">
        <v>0</v>
      </c>
      <c r="BK608" s="165">
        <v>0</v>
      </c>
      <c r="BL608" s="166">
        <f t="shared" si="3410"/>
        <v>0</v>
      </c>
      <c r="BM608" s="198">
        <v>0</v>
      </c>
      <c r="BN608" s="199">
        <v>0</v>
      </c>
      <c r="BO608" s="166">
        <f t="shared" si="3411"/>
        <v>0</v>
      </c>
      <c r="BP608" s="200">
        <f t="shared" ref="BP608" si="3458">BM608</f>
        <v>0</v>
      </c>
      <c r="BQ608" s="200">
        <f>BH608</f>
        <v>0</v>
      </c>
      <c r="BR608" s="201">
        <f t="shared" si="3412"/>
        <v>0</v>
      </c>
      <c r="BS608" s="164">
        <v>0</v>
      </c>
      <c r="BT608" s="165">
        <v>0</v>
      </c>
      <c r="BU608" s="166">
        <f t="shared" si="3413"/>
        <v>0</v>
      </c>
      <c r="BV608" s="198">
        <v>0</v>
      </c>
      <c r="BW608" s="199">
        <v>0</v>
      </c>
      <c r="BX608" s="166">
        <f t="shared" si="3414"/>
        <v>0</v>
      </c>
      <c r="BY608" s="200">
        <f t="shared" si="3445"/>
        <v>0</v>
      </c>
      <c r="BZ608" s="200">
        <f t="shared" si="3415"/>
        <v>0</v>
      </c>
      <c r="CA608" s="201">
        <f t="shared" si="3416"/>
        <v>0</v>
      </c>
      <c r="CB608" s="164">
        <v>0</v>
      </c>
      <c r="CC608" s="165">
        <v>0</v>
      </c>
      <c r="CD608" s="166">
        <f t="shared" si="3417"/>
        <v>0</v>
      </c>
      <c r="CE608" s="198">
        <v>0</v>
      </c>
      <c r="CF608" s="199">
        <v>0</v>
      </c>
      <c r="CG608" s="166">
        <f t="shared" si="3418"/>
        <v>0</v>
      </c>
      <c r="CH608" s="200">
        <f t="shared" si="3446"/>
        <v>0</v>
      </c>
      <c r="CI608" s="200">
        <f t="shared" si="3419"/>
        <v>0</v>
      </c>
      <c r="CJ608" s="201">
        <f t="shared" si="3420"/>
        <v>0</v>
      </c>
      <c r="CK608" s="164">
        <v>0</v>
      </c>
      <c r="CL608" s="165">
        <v>0</v>
      </c>
      <c r="CM608" s="166">
        <f t="shared" si="3421"/>
        <v>0</v>
      </c>
      <c r="CN608" s="198">
        <v>0</v>
      </c>
      <c r="CO608" s="199">
        <v>0</v>
      </c>
      <c r="CP608" s="166">
        <f t="shared" si="3422"/>
        <v>0</v>
      </c>
      <c r="CQ608" s="200">
        <f t="shared" si="3447"/>
        <v>0</v>
      </c>
      <c r="CR608" s="200">
        <f t="shared" si="3423"/>
        <v>0</v>
      </c>
      <c r="CS608" s="201">
        <f t="shared" si="3424"/>
        <v>0</v>
      </c>
      <c r="CT608" s="211"/>
      <c r="CU608" s="233">
        <f t="shared" si="3448"/>
        <v>0</v>
      </c>
      <c r="CV608" s="234">
        <f t="shared" si="3425"/>
        <v>0</v>
      </c>
      <c r="CW608" s="232"/>
      <c r="CX608" s="235"/>
      <c r="CY608" s="236"/>
    </row>
    <row r="609" spans="1:104" ht="15.75" customHeight="1" thickBot="1">
      <c r="A609" s="138"/>
      <c r="B609" s="186"/>
      <c r="C609" s="302"/>
      <c r="D609" s="303"/>
      <c r="E609" s="303"/>
      <c r="F609" s="303"/>
      <c r="G609" s="186"/>
      <c r="H609" s="303"/>
      <c r="I609" s="303"/>
      <c r="J609" s="303"/>
      <c r="K609" s="303"/>
      <c r="L609" s="799"/>
      <c r="M609" s="303"/>
      <c r="N609" s="303"/>
      <c r="O609" s="303"/>
      <c r="P609" s="303"/>
      <c r="Q609" s="799"/>
      <c r="R609" s="799"/>
      <c r="S609" s="303"/>
      <c r="T609" s="309"/>
      <c r="U609" s="309"/>
      <c r="V609" s="309"/>
      <c r="W609" s="309"/>
      <c r="X609" s="309"/>
      <c r="Y609" s="309"/>
      <c r="Z609" s="303"/>
      <c r="AA609" s="303"/>
      <c r="AB609" s="303"/>
      <c r="AC609" s="303"/>
      <c r="AD609" s="303"/>
      <c r="AE609" s="303"/>
      <c r="AF609" s="309"/>
      <c r="AG609" s="309"/>
      <c r="AH609" s="309"/>
      <c r="AI609" s="303"/>
      <c r="AJ609" s="303"/>
      <c r="AK609" s="303"/>
      <c r="AL609" s="303"/>
      <c r="AM609" s="303"/>
      <c r="AN609" s="303"/>
      <c r="AO609" s="309"/>
      <c r="AP609" s="309"/>
      <c r="AQ609" s="309"/>
      <c r="AR609" s="303"/>
      <c r="AS609" s="303"/>
      <c r="AT609" s="303"/>
      <c r="AU609" s="303"/>
      <c r="AV609" s="303"/>
      <c r="AW609" s="303"/>
      <c r="AX609" s="309"/>
      <c r="AY609" s="309"/>
      <c r="AZ609" s="309"/>
      <c r="BA609" s="303"/>
      <c r="BB609" s="303"/>
      <c r="BC609" s="303"/>
      <c r="BD609" s="303"/>
      <c r="BE609" s="303"/>
      <c r="BF609" s="303"/>
      <c r="BG609" s="309"/>
      <c r="BH609" s="309"/>
      <c r="BI609" s="309"/>
      <c r="BJ609" s="303"/>
      <c r="BK609" s="303"/>
      <c r="BL609" s="303"/>
      <c r="BM609" s="303"/>
      <c r="BN609" s="303"/>
      <c r="BO609" s="303"/>
      <c r="BP609" s="309"/>
      <c r="BQ609" s="309"/>
      <c r="BR609" s="309"/>
      <c r="BS609" s="303"/>
      <c r="BT609" s="303"/>
      <c r="BU609" s="303"/>
      <c r="BV609" s="303"/>
      <c r="BW609" s="303"/>
      <c r="BX609" s="303"/>
      <c r="BY609" s="309"/>
      <c r="BZ609" s="309"/>
      <c r="CA609" s="309"/>
      <c r="CB609" s="303"/>
      <c r="CC609" s="303"/>
      <c r="CD609" s="303"/>
      <c r="CE609" s="303"/>
      <c r="CF609" s="303"/>
      <c r="CG609" s="303"/>
      <c r="CH609" s="309"/>
      <c r="CI609" s="309"/>
      <c r="CJ609" s="309"/>
      <c r="CK609" s="303"/>
      <c r="CL609" s="303"/>
      <c r="CM609" s="303"/>
      <c r="CN609" s="303"/>
      <c r="CO609" s="303"/>
      <c r="CP609" s="303"/>
      <c r="CQ609" s="309"/>
      <c r="CR609" s="309"/>
      <c r="CS609" s="309"/>
      <c r="CT609" s="211"/>
      <c r="CU609" s="212"/>
      <c r="CV609" s="212"/>
      <c r="CW609" s="211"/>
      <c r="CX609" s="213"/>
      <c r="CY609" s="213"/>
    </row>
    <row r="610" spans="1:104" ht="15.75" customHeight="1" thickBot="1">
      <c r="A610" s="304"/>
      <c r="B610" s="305"/>
      <c r="C610" s="306" t="s">
        <v>337</v>
      </c>
      <c r="D610" s="1025">
        <f>F604+F590+F576+F564+F552+F538+F524+F512+F498+F466+F450+F436+F429+F415+F401+F389+F373+F359+F347+F334+F303+F296+F277+F261+F244+F230+F218+F204+F190+F176+F162+F148+F137+F109+F92+F60+F41+F27+F15+F10+F123+F282</f>
        <v>0</v>
      </c>
      <c r="E610" s="1026"/>
      <c r="F610" s="1027"/>
      <c r="G610" s="307"/>
      <c r="H610" s="307"/>
      <c r="I610" s="307"/>
      <c r="J610" s="308">
        <f>J604+J590+J576+J564+J552+J538+J524+J512+J498+J466+J450+J436+J429+J415+J401+J389+J373+J359+J347+J334+J303+J296+J277+J261+J244+J230+J218+J204+J190+J176+J162+J148+J137+J109+J92+J60+J41+J27+J15+J10</f>
        <v>3573640.8148215697</v>
      </c>
      <c r="K610" s="1025">
        <f>M604+M590+M576+M564+M552+M538+M524+M512+M498+M466+M450+M436+M429+M415+M401+M389+M373+M359+M347+M334+M303+M296+M277+M261+M244+M230+M218+M204+M190+M176+M162+M148+M137+M109+M92+M60+M41+M27+M15+M10+M123+M282</f>
        <v>3419773.0046519316</v>
      </c>
      <c r="L610" s="1026"/>
      <c r="M610" s="1027"/>
      <c r="N610" s="1025">
        <f>P604+P590+P576+P564+P552+P538+P524+P512+P498+P466+P450+P436+P429+P415+P401+P389+P373+P359+P347+P334+P303+P296+P277+P261+P244+P230+P218+P204+P190+P176+P162+P148+P137+P109+P92+P60+P41+P27+P15+P10+P123+P282</f>
        <v>0</v>
      </c>
      <c r="O610" s="1026"/>
      <c r="P610" s="1027"/>
      <c r="Q610" s="1025">
        <f>S604+S590+S576+S564+S552+S538+S524+S512+S498+S466+S450+S436+S429+S415+S401+S389+S373+S359+S347+S334+S303+S296+S277+S261+S244+S230+S218+S204+S190+S176+S162+S148+S137+S109+S92+S60+S41+S27+S15+S10+S123+S282</f>
        <v>497796.24166378035</v>
      </c>
      <c r="R610" s="1026"/>
      <c r="S610" s="1027"/>
      <c r="T610" s="1025">
        <f>V604+V590+V576+V564+V552+V538+V524+V512+V498+V466+V450+V436+V429+V415+V401+V389+V373+V359+V347+V334+V303+V296+V277+V261+V244+V230+V218+V204+V190+V176+V162+V148+V137+V109+V92+V60+V41+V27+V15+V10+V123+V282</f>
        <v>470258.49276678468</v>
      </c>
      <c r="U610" s="1028"/>
      <c r="V610" s="1028"/>
      <c r="W610" s="590"/>
      <c r="X610" s="590"/>
      <c r="Y610" s="590"/>
      <c r="Z610" s="1025">
        <f>AB604+AB590+AB576+AB564+AB552+AB538+AB524+AB512+AB498+AB466+AB450+AB436+AB429+AB415+AB401+AB389+AB373+AB359+AB347+AB334+AB303+AB296+AB277+AB261+AB244+AB230+AB218+AB204+AB190+AB176+AB162+AB148+AB137+AB109+AB92+AB60+AB41+AB27+AB15+AB10+AB123+AB282</f>
        <v>0</v>
      </c>
      <c r="AA610" s="1026"/>
      <c r="AB610" s="1027"/>
      <c r="AC610" s="1025">
        <f>AE604+AE590+AE576+AE564+AE552+AE538+AE524+AE512+AE498+AE466+AE450+AE436+AE429+AE415+AE401+AE389+AE373+AE359+AE347+AE334+AE303+AE296+AE277+AE261+AE244+AE230+AE218+AE204+AE190+AE176+AE162+AE148+AE137+AE109+AE92+AE60+AE41+AE27+AE15+AE10+AE123+AE282</f>
        <v>497796.24166378035</v>
      </c>
      <c r="AD610" s="1026"/>
      <c r="AE610" s="1027"/>
      <c r="AF610" s="1025">
        <f>AH604+AH590+AH576+AH564+AH552+AH538+AH524+AH512+AH498+AH466+AH450+AH436+AH429+AH415+AH401+AH389+AH373+AH359+AH347+AH334+AH303+AH296+AH277+AH261+AH244+AH230+AH218+AH204+AH190+AH176+AH162+AH148+AH137+AH109+AH92+AH60+AH41+AH27+AH15+AH10+AH123+AH282</f>
        <v>470258.49276678468</v>
      </c>
      <c r="AG610" s="1028"/>
      <c r="AH610" s="1028"/>
      <c r="AI610" s="1025">
        <f>AK604+AK590+AK576+AK564+AK552+AK538+AK524+AK512+AK498+AK466+AK450+AK436+AK429+AK415+AK401+AK389+AK373+AK359+AK347+AK334+AK303+AK296+AK277+AK261+AK244+AK230+AK218+AK204+AK190+AK176+AK162+AK148+AK137+AK109+AK92+AK60+AK41+AK27+AK15+AK10+AK123+AK282</f>
        <v>0</v>
      </c>
      <c r="AJ610" s="1026"/>
      <c r="AK610" s="1027"/>
      <c r="AL610" s="1025">
        <f>AN604+AN590+AN576+AN564+AN552+AN538+AN524+AN512+AN498+AN466+AN450+AN436+AN429+AN415+AN401+AN389+AN373+AN359+AN347+AN334+AN303+AN296+AN277+AN261+AN244+AN230+AN218+AN204+AN190+AN176+AN162+AN148+AN137+AN109+AN92+AN60+AN41+AN27+AN15+AN10+AN123+AN282</f>
        <v>497796.24166378035</v>
      </c>
      <c r="AM610" s="1026"/>
      <c r="AN610" s="1027"/>
      <c r="AO610" s="1025">
        <f>AQ604+AQ590+AQ576+AQ564+AQ552+AQ538+AQ524+AQ512+AQ498+AQ466+AQ450+AQ436+AQ429+AQ415+AQ401+AQ389+AQ373+AQ359+AQ347+AQ334+AQ303+AQ296+AQ277+AQ261+AQ244+AQ230+AQ218+AQ204+AQ190+AQ176+AQ162+AQ148+AQ137+AQ109+AQ92+AQ60+AQ41+AQ27+AQ15+AQ10+AQ123+AQ282</f>
        <v>470258.49276678468</v>
      </c>
      <c r="AP610" s="1028"/>
      <c r="AQ610" s="1028"/>
      <c r="AR610" s="1025">
        <f>AT604+AT590+AT576+AT564+AT552+AT538+AT524+AT512+AT498+AT466+AT450+AT436+AT429+AT415+AT401+AT389+AT373+AT359+AT347+AT334+AT303+AT296+AT277+AT261+AT244+AT230+AT218+AT204+AT190+AT176+AT162+AT148+AT137+AT109+AT92+AT60+AT41+AT27+AT15+AT10+AT123+AT282</f>
        <v>0</v>
      </c>
      <c r="AS610" s="1026"/>
      <c r="AT610" s="1027"/>
      <c r="AU610" s="1025">
        <f>AW604+AW590+AW576+AW564+AW552+AW538+AW524+AW512+AW498+AW466+AW450+AW436+AW429+AW415+AW401+AW389+AW373+AW359+AW347+AW334+AW303+AW296+AW277+AW261+AW244+AW230+AW218+AW204+AW190+AW176+AW162+AW148+AW137+AW109+AW92+AW60+AW41+AW27+AW15+AW10+AW123+AW282</f>
        <v>497796.24166378035</v>
      </c>
      <c r="AV610" s="1026"/>
      <c r="AW610" s="1027"/>
      <c r="AX610" s="1025">
        <f>AZ604+AZ590+AZ576+AZ564+AZ552+AZ538+AZ524+AZ512+AZ498+AZ466+AZ450+AZ436+AZ429+AZ415+AZ401+AZ389+AZ373+AZ359+AZ347+AZ334+AZ303+AZ296+AZ277+AZ261+AZ244+AZ230+AZ218+AZ204+AZ190+AZ176+AZ162+AZ148+AZ137+AZ109+AZ92+AZ60+AZ41+AZ27+AZ15+AZ10+AZ123+AZ282</f>
        <v>470258.49276678468</v>
      </c>
      <c r="AY610" s="1028"/>
      <c r="AZ610" s="1028"/>
      <c r="BA610" s="1025">
        <f>BC604+BC590+BC576+BC564+BC552+BC538+BC524+BC512+BC498+BC466+BC450+BC436+BC429+BC415+BC401+BC389+BC373+BC359+BC347+BC334+BC303+BC296+BC277+BC261+BC244+BC230+BC218+BC204+BC190+BC176+BC162+BC148+BC137+BC109+BC92+BC60+BC41+BC27+BC15+BC10+BC123+BC282</f>
        <v>0</v>
      </c>
      <c r="BB610" s="1026"/>
      <c r="BC610" s="1027"/>
      <c r="BD610" s="1025">
        <f>BF604+BF590+BF576+BF564+BF552+BF538+BF524+BF512+BF498+BF466+BF450+BF436+BF429+BF415+BF401+BF389+BF373+BF359+BF347+BF334+BF303+BF296+BF277+BF261+BF244+BF230+BF218+BF204+BF190+BF176+BF162+BF148+BF137+BF109+BF92+BF60+BF41+BF27+BF15+BF10+BF123+BF282</f>
        <v>791227.92408322415</v>
      </c>
      <c r="BE610" s="1026"/>
      <c r="BF610" s="1027"/>
      <c r="BG610" s="1025">
        <f>BI604+BI590+BI576+BI564+BI552+BI538+BI524+BI512+BI498+BI466+BI450+BI436+BI429+BI415+BI401+BI389+BI373+BI359+BI347+BI334+BI303+BI296+BI277+BI261+BI244+BI230+BI218+BI204+BI190+BI176+BI162+BI148+BI137+BI109+BI92+BI60+BI41+BI27+BI15+BI10+BI123+BI282</f>
        <v>769369.51679239608</v>
      </c>
      <c r="BH610" s="1028"/>
      <c r="BI610" s="1028"/>
      <c r="BJ610" s="1025">
        <f>BL604+BL590+BL576+BL564+BL552+BL538+BL524+BL512+BL498+BL466+BL450+BL436+BL429+BL415+BL401+BL389+BL373+BL359+BL347+BL334+BL303+BL296+BL277+BL261+BL244+BL230+BL218+BL204+BL190+BL176+BL162+BL148+BL137+BL109+BL92+BL60+BL41+BL27+BL15+BL10+BL123+BL282</f>
        <v>0</v>
      </c>
      <c r="BK610" s="1026"/>
      <c r="BL610" s="1027"/>
      <c r="BM610" s="1025">
        <f>BO604+BO590+BO576+BO564+BO552+BO538+BO524+BO512+BO498+BO466+BO450+BO436+BO429+BO415+BO401+BO389+BO373+BO359+BO347+BO334+BO303+BO296+BO277+BO261+BO244+BO230+BO218+BO204+BO190+BO176+BO162+BO148+BO137+BO109+BO92+BO60+BO41+BO27+BO15+BO10+BO123+BO282</f>
        <v>791227.92408322415</v>
      </c>
      <c r="BN610" s="1026"/>
      <c r="BO610" s="1027"/>
      <c r="BP610" s="1025">
        <f>BR604+BR590+BR576+BR564+BR552+BR538+BR524+BR512+BR498+BR466+BR450+BR436+BR429+BR415+BR401+BR389+BR373+BR359+BR347+BR334+BR303+BR296+BR277+BR261+BR244+BR230+BR218+BR204+BR190+BR176+BR162+BR148+BR137+BR109+BR92+BR60+BR41+BR27+BR15+BR10+BR123+BR282</f>
        <v>769369.51679239608</v>
      </c>
      <c r="BQ610" s="1028"/>
      <c r="BR610" s="1028"/>
      <c r="BS610" s="1025">
        <f>BU604+BU590+BU576+BU564+BU552+BU538+BU524+BU512+BU498+BU466+BU450+BU436+BU429+BU415+BU401+BU389+BU373+BU359+BU347+BU334+BU303+BU296+BU277+BU261+BU244+BU230+BU218+BU204+BU190+BU176+BU162+BU148+BU137+BU109+BU92+BU60+BU41+BU27+BU15+BU10+BU123+BU282</f>
        <v>0</v>
      </c>
      <c r="BT610" s="1026"/>
      <c r="BU610" s="1027"/>
      <c r="BV610" s="1025">
        <f>BX604+BX590+BX576+BX564+BX552+BX538+BX524+BX512+BX498+BX466+BX450+BX436+BX429+BX415+BX401+BX389+BX373+BX359+BX347+BX334+BX303+BX296+BX277+BX261+BX244+BX230+BX218+BX204+BX190+BX176+BX162+BX148+BX137+BX109+BX92+BX60+BX41+BX27+BX15+BX10+BX123+BX282</f>
        <v>0</v>
      </c>
      <c r="BW610" s="1026"/>
      <c r="BX610" s="1027"/>
      <c r="BY610" s="1025">
        <f>CA604+CA590+CA576+CA564+CA552+CA538+CA524+CA512+CA498+CA466+CA450+CA436+CA429+CA415+CA401+CA389+CA373+CA359+CA347+CA334+CA303+CA296+CA277+CA261+CA244+CA230+CA218+CA204+CA190+CA176+CA162+CA148+CA137+CA109+CA92+CA60+CA41+CA27+CA15+CA10+CA123+CA282</f>
        <v>0</v>
      </c>
      <c r="BZ610" s="1028"/>
      <c r="CA610" s="1028"/>
      <c r="CB610" s="1025">
        <f>CD604+CD590+CD576+CD564+CD552+CD538+CD524+CD512+CD498+CD466+CD450+CD436+CD429+CD415+CD401+CD389+CD373+CD359+CD347+CD334+CD303+CD296+CD277+CD261+CD244+CD230+CD218+CD204+CD190+CD176+CD162+CD148+CD137+CD109+CD92+CD60+CD41+CD27+CD15+CD10+CD123+CD282</f>
        <v>0</v>
      </c>
      <c r="CC610" s="1026"/>
      <c r="CD610" s="1027"/>
      <c r="CE610" s="1025">
        <f>CG604+CG590+CG576+CG564+CG552+CG538+CG524+CG512+CG498+CG466+CG450+CG436+CG429+CG415+CG401+CG389+CG373+CG359+CG347+CG334+CG303+CG296+CG277+CG261+CG244+CG230+CG218+CG204+CG190+CG176+CG162+CG148+CG137+CG109+CG92+CG60+CG41+CG27+CG15+CG10+CG123+CG282</f>
        <v>0</v>
      </c>
      <c r="CF610" s="1026"/>
      <c r="CG610" s="1027"/>
      <c r="CH610" s="1025">
        <f>CJ604+CJ590+CJ576+CJ564+CJ552+CJ538+CJ524+CJ512+CJ498+CJ466+CJ450+CJ436+CJ429+CJ415+CJ401+CJ389+CJ373+CJ359+CJ347+CJ334+CJ303+CJ296+CJ277+CJ261+CJ244+CJ230+CJ218+CJ204+CJ190+CJ176+CJ162+CJ148+CJ137+CJ109+CJ92+CJ60+CJ41+CJ27+CJ15+CJ10+CJ123+CJ282</f>
        <v>0</v>
      </c>
      <c r="CI610" s="1028"/>
      <c r="CJ610" s="1028"/>
      <c r="CK610" s="1025">
        <f>CM604+CM590+CM576+CM564+CM552+CM538+CM524+CM512+CM498+CM466+CM450+CM436+CM429+CM415+CM401+CM389+CM373+CM359+CM347+CM334+CM303+CM296+CM277+CM261+CM244+CM230+CM218+CM204+CM190+CM176+CM162+CM148+CM137+CM109+CM92+CM60+CM41+CM27+CM15+CM10+CM123+CM282</f>
        <v>0</v>
      </c>
      <c r="CL610" s="1026"/>
      <c r="CM610" s="1027"/>
      <c r="CN610" s="1025">
        <f>CP604+CP590+CP576+CP564+CP552+CP538+CP524+CP512+CP498+CP466+CP450+CP436+CP429+CP415+CP401+CP389+CP373+CP359+CP347+CP334+CP303+CP296+CP277+CP261+CP244+CP230+CP218+CP204+CP190+CP176+CP162+CP148+CP137+CP109+CP92+CP60+CP41+CP27+CP15+CP10+CP123+CP282</f>
        <v>0</v>
      </c>
      <c r="CO610" s="1026"/>
      <c r="CP610" s="1027"/>
      <c r="CQ610" s="1025">
        <f>CS604+CS590+CS576+CS564+CS552+CS538+CS524+CS512+CS498+CS466+CS450+CS436+CS429+CS415+CS401+CS389+CS373+CS359+CS347+CS334+CS303+CS296+CS277+CS261+CS244+CS230+CS218+CS204+CS190+CS176+CS162+CS148+CS137+CS109+CS92+CS60+CS41+CS27+CS15+CS10+CS123+CS282</f>
        <v>0</v>
      </c>
      <c r="CR610" s="1028"/>
      <c r="CS610" s="1028"/>
      <c r="CT610" s="310"/>
      <c r="CU610" s="311"/>
      <c r="CV610" s="312"/>
      <c r="CW610" s="310"/>
      <c r="CX610" s="313"/>
      <c r="CY610" s="314"/>
      <c r="CZ610" s="318"/>
    </row>
    <row r="611" spans="1:104" ht="15.75" customHeight="1">
      <c r="A611" s="138"/>
      <c r="B611" s="168"/>
      <c r="C611" s="138"/>
      <c r="D611" s="212"/>
      <c r="E611" s="212"/>
      <c r="F611" s="212"/>
      <c r="G611" s="168"/>
      <c r="H611" s="212"/>
      <c r="I611" s="212"/>
      <c r="J611" s="212"/>
      <c r="K611" s="212"/>
      <c r="L611" s="794"/>
      <c r="M611" s="212"/>
      <c r="N611" s="212"/>
      <c r="O611" s="212"/>
      <c r="P611" s="212"/>
      <c r="Q611" s="794"/>
      <c r="R611" s="794"/>
      <c r="S611" s="212"/>
      <c r="T611" s="212"/>
      <c r="U611" s="212"/>
      <c r="V611" s="212"/>
      <c r="W611" s="212"/>
      <c r="X611" s="212"/>
      <c r="Y611" s="212"/>
      <c r="Z611" s="212"/>
      <c r="AA611" s="212"/>
      <c r="AB611" s="212"/>
      <c r="AC611" s="212"/>
      <c r="AD611" s="212"/>
      <c r="AE611" s="212"/>
      <c r="AF611" s="212"/>
      <c r="AG611" s="212"/>
      <c r="AH611" s="212"/>
      <c r="AI611" s="212"/>
      <c r="AJ611" s="212"/>
      <c r="AK611" s="212"/>
      <c r="AL611" s="212"/>
      <c r="AM611" s="212"/>
      <c r="AN611" s="212"/>
      <c r="AO611" s="212"/>
      <c r="AP611" s="212"/>
      <c r="AQ611" s="212"/>
      <c r="AR611" s="212"/>
      <c r="AS611" s="212"/>
      <c r="AT611" s="212"/>
      <c r="AU611" s="212"/>
      <c r="AV611" s="212"/>
      <c r="AW611" s="212"/>
      <c r="AX611" s="212"/>
      <c r="AY611" s="212"/>
      <c r="AZ611" s="212"/>
      <c r="BA611" s="212"/>
      <c r="BB611" s="212"/>
      <c r="BC611" s="212"/>
      <c r="BD611" s="212"/>
      <c r="BE611" s="212"/>
      <c r="BF611" s="212"/>
      <c r="BG611" s="212"/>
      <c r="BH611" s="212"/>
      <c r="BI611" s="212"/>
      <c r="BJ611" s="212"/>
      <c r="BK611" s="212"/>
      <c r="BL611" s="212"/>
      <c r="BM611" s="212"/>
      <c r="BN611" s="212"/>
      <c r="BO611" s="212"/>
      <c r="BP611" s="212"/>
      <c r="BQ611" s="212"/>
      <c r="BR611" s="212"/>
      <c r="BS611" s="212"/>
      <c r="BT611" s="212"/>
      <c r="BU611" s="212"/>
      <c r="BV611" s="212"/>
      <c r="BW611" s="212"/>
      <c r="BX611" s="212"/>
      <c r="BY611" s="212"/>
      <c r="BZ611" s="212"/>
      <c r="CA611" s="212"/>
      <c r="CB611" s="212"/>
      <c r="CC611" s="212"/>
      <c r="CD611" s="212"/>
      <c r="CE611" s="212"/>
      <c r="CF611" s="212"/>
      <c r="CG611" s="212"/>
      <c r="CH611" s="212"/>
      <c r="CI611" s="212"/>
      <c r="CJ611" s="212"/>
      <c r="CK611" s="212"/>
      <c r="CL611" s="212"/>
      <c r="CM611" s="212"/>
      <c r="CN611" s="212"/>
      <c r="CO611" s="212"/>
      <c r="CP611" s="212"/>
      <c r="CQ611" s="212"/>
      <c r="CR611" s="212"/>
      <c r="CS611" s="212"/>
      <c r="CT611" s="211"/>
      <c r="CU611" s="212"/>
      <c r="CV611" s="211"/>
      <c r="CW611" s="211"/>
      <c r="CX611" s="213"/>
      <c r="CY611" s="213"/>
    </row>
    <row r="612" spans="1:104" ht="15.75" customHeight="1">
      <c r="A612" s="138"/>
      <c r="B612" s="168"/>
      <c r="C612" s="138"/>
      <c r="D612" s="212"/>
      <c r="E612" s="212"/>
      <c r="F612" s="168"/>
      <c r="G612" s="168"/>
      <c r="H612" s="212"/>
      <c r="I612" s="212"/>
      <c r="J612" s="212"/>
      <c r="K612" s="212"/>
      <c r="L612" s="794"/>
      <c r="M612" s="168"/>
      <c r="N612" s="212"/>
      <c r="O612" s="212"/>
      <c r="P612" s="168"/>
      <c r="Q612" s="794"/>
      <c r="R612" s="794"/>
      <c r="S612" s="212"/>
      <c r="T612" s="211"/>
      <c r="U612" s="211"/>
      <c r="V612" s="625">
        <f>T610/Q610</f>
        <v>0.94468068138691352</v>
      </c>
      <c r="W612" s="211"/>
      <c r="X612" s="211"/>
      <c r="Y612" s="211"/>
      <c r="Z612" s="212"/>
      <c r="AA612" s="212"/>
      <c r="AB612" s="168"/>
      <c r="AC612" s="212"/>
      <c r="AD612" s="212"/>
      <c r="AE612" s="212"/>
      <c r="AF612" s="211"/>
      <c r="AG612" s="211"/>
      <c r="AH612" s="211"/>
      <c r="AI612" s="212"/>
      <c r="AJ612" s="212"/>
      <c r="AK612" s="168"/>
      <c r="AL612" s="212"/>
      <c r="AM612" s="212"/>
      <c r="AN612" s="212"/>
      <c r="AO612" s="211"/>
      <c r="AP612" s="211"/>
      <c r="AQ612" s="211"/>
      <c r="AR612" s="212"/>
      <c r="AS612" s="212"/>
      <c r="AT612" s="168"/>
      <c r="AU612" s="212"/>
      <c r="AV612" s="212"/>
      <c r="AW612" s="212"/>
      <c r="AX612" s="211"/>
      <c r="AY612" s="211"/>
      <c r="AZ612" s="211"/>
      <c r="BA612" s="212"/>
      <c r="BB612" s="212"/>
      <c r="BC612" s="168"/>
      <c r="BD612" s="212"/>
      <c r="BE612" s="212"/>
      <c r="BF612" s="212"/>
      <c r="BG612" s="211"/>
      <c r="BH612" s="211"/>
      <c r="BI612" s="211"/>
      <c r="BJ612" s="212"/>
      <c r="BK612" s="212"/>
      <c r="BL612" s="168"/>
      <c r="BM612" s="212"/>
      <c r="BN612" s="212"/>
      <c r="BO612" s="212"/>
      <c r="BP612" s="211"/>
      <c r="BQ612" s="211"/>
      <c r="BR612" s="211"/>
      <c r="BS612" s="212"/>
      <c r="BT612" s="212"/>
      <c r="BU612" s="168"/>
      <c r="BV612" s="212"/>
      <c r="BW612" s="212"/>
      <c r="BX612" s="212"/>
      <c r="BY612" s="211"/>
      <c r="BZ612" s="211"/>
      <c r="CA612" s="211"/>
      <c r="CB612" s="212"/>
      <c r="CC612" s="212"/>
      <c r="CD612" s="168"/>
      <c r="CE612" s="212"/>
      <c r="CF612" s="212"/>
      <c r="CG612" s="212"/>
      <c r="CH612" s="211"/>
      <c r="CI612" s="211"/>
      <c r="CJ612" s="211"/>
      <c r="CK612" s="212"/>
      <c r="CL612" s="212"/>
      <c r="CM612" s="168"/>
      <c r="CN612" s="212"/>
      <c r="CO612" s="212"/>
      <c r="CP612" s="212"/>
      <c r="CQ612" s="211"/>
      <c r="CR612" s="211"/>
      <c r="CS612" s="211"/>
      <c r="CT612" s="211"/>
      <c r="CU612" s="212"/>
      <c r="CV612" s="211"/>
      <c r="CW612" s="211"/>
      <c r="CX612" s="213"/>
      <c r="CY612" s="213"/>
    </row>
    <row r="613" spans="1:104" ht="15.75" customHeight="1">
      <c r="A613" s="138"/>
      <c r="B613" s="168"/>
      <c r="C613" s="138"/>
      <c r="D613" s="212"/>
      <c r="E613" s="212"/>
      <c r="F613" s="168"/>
      <c r="G613" s="168"/>
      <c r="H613" s="212"/>
      <c r="I613" s="212"/>
      <c r="J613" s="212"/>
      <c r="K613" s="212"/>
      <c r="L613" s="794"/>
      <c r="M613" s="168"/>
      <c r="N613" s="212"/>
      <c r="O613" s="212"/>
      <c r="P613" s="168"/>
      <c r="Q613" s="794"/>
      <c r="R613" s="794"/>
      <c r="S613" s="212"/>
      <c r="T613" s="211"/>
      <c r="U613" s="211"/>
      <c r="V613" s="211"/>
      <c r="W613" s="211"/>
      <c r="X613" s="211"/>
      <c r="Y613" s="211"/>
      <c r="Z613" s="212"/>
      <c r="AA613" s="212"/>
      <c r="AB613" s="168"/>
      <c r="AC613" s="212"/>
      <c r="AD613" s="212"/>
      <c r="AE613" s="212"/>
      <c r="AF613" s="211"/>
      <c r="AG613" s="211"/>
      <c r="AH613" s="211"/>
      <c r="AI613" s="212"/>
      <c r="AJ613" s="212"/>
      <c r="AK613" s="168"/>
      <c r="AL613" s="212"/>
      <c r="AM613" s="212"/>
      <c r="AN613" s="212"/>
      <c r="AO613" s="211"/>
      <c r="AP613" s="211"/>
      <c r="AQ613" s="211"/>
      <c r="AR613" s="212"/>
      <c r="AS613" s="212"/>
      <c r="AT613" s="168"/>
      <c r="AU613" s="212"/>
      <c r="AV613" s="212"/>
      <c r="AW613" s="212"/>
      <c r="AX613" s="211"/>
      <c r="AY613" s="211"/>
      <c r="AZ613" s="211"/>
      <c r="BA613" s="212"/>
      <c r="BB613" s="212"/>
      <c r="BC613" s="168"/>
      <c r="BD613" s="212"/>
      <c r="BE613" s="212"/>
      <c r="BF613" s="212"/>
      <c r="BG613" s="211"/>
      <c r="BH613" s="211"/>
      <c r="BI613" s="211"/>
      <c r="BJ613" s="212"/>
      <c r="BK613" s="212"/>
      <c r="BL613" s="168"/>
      <c r="BM613" s="212"/>
      <c r="BN613" s="212"/>
      <c r="BO613" s="212"/>
      <c r="BP613" s="211"/>
      <c r="BQ613" s="211"/>
      <c r="BR613" s="211"/>
      <c r="BS613" s="212"/>
      <c r="BT613" s="212"/>
      <c r="BU613" s="168"/>
      <c r="BV613" s="212"/>
      <c r="BW613" s="212"/>
      <c r="BX613" s="212"/>
      <c r="BY613" s="211"/>
      <c r="BZ613" s="211"/>
      <c r="CA613" s="211"/>
      <c r="CB613" s="212"/>
      <c r="CC613" s="212"/>
      <c r="CD613" s="168"/>
      <c r="CE613" s="212"/>
      <c r="CF613" s="212"/>
      <c r="CG613" s="212"/>
      <c r="CH613" s="211"/>
      <c r="CI613" s="211"/>
      <c r="CJ613" s="211"/>
      <c r="CK613" s="212"/>
      <c r="CL613" s="212"/>
      <c r="CM613" s="168"/>
      <c r="CN613" s="212"/>
      <c r="CO613" s="212"/>
      <c r="CP613" s="212"/>
      <c r="CQ613" s="211"/>
      <c r="CR613" s="211"/>
      <c r="CS613" s="211"/>
      <c r="CT613" s="211"/>
      <c r="CU613" s="212"/>
      <c r="CV613" s="211"/>
      <c r="CW613" s="211"/>
      <c r="CX613" s="213"/>
      <c r="CY613" s="213"/>
    </row>
    <row r="614" spans="1:104" ht="15.75" customHeight="1">
      <c r="A614" s="138"/>
      <c r="B614" s="168"/>
      <c r="C614" s="138"/>
      <c r="D614" s="212"/>
      <c r="E614" s="212"/>
      <c r="F614" s="168"/>
      <c r="G614" s="168"/>
      <c r="H614" s="212"/>
      <c r="I614" s="212"/>
      <c r="J614" s="212"/>
      <c r="K614" s="212"/>
      <c r="L614" s="794"/>
      <c r="M614" s="168"/>
      <c r="N614" s="212"/>
      <c r="O614" s="212"/>
      <c r="P614" s="168"/>
      <c r="Q614" s="794"/>
      <c r="R614" s="794"/>
      <c r="S614" s="212"/>
      <c r="T614" s="211"/>
      <c r="U614" s="211"/>
      <c r="V614" s="211"/>
      <c r="W614" s="211"/>
      <c r="X614" s="211"/>
      <c r="Y614" s="211"/>
      <c r="Z614" s="212"/>
      <c r="AA614" s="212"/>
      <c r="AB614" s="168"/>
      <c r="AC614" s="212"/>
      <c r="AD614" s="212"/>
      <c r="AE614" s="212"/>
      <c r="AF614" s="211"/>
      <c r="AG614" s="211"/>
      <c r="AH614" s="211"/>
      <c r="AI614" s="212"/>
      <c r="AJ614" s="212"/>
      <c r="AK614" s="168"/>
      <c r="AL614" s="212"/>
      <c r="AM614" s="212"/>
      <c r="AN614" s="212"/>
      <c r="AO614" s="211"/>
      <c r="AP614" s="211"/>
      <c r="AQ614" s="211"/>
      <c r="AR614" s="212"/>
      <c r="AS614" s="212"/>
      <c r="AT614" s="168"/>
      <c r="AU614" s="212"/>
      <c r="AV614" s="212"/>
      <c r="AW614" s="212"/>
      <c r="AX614" s="211"/>
      <c r="AY614" s="211"/>
      <c r="AZ614" s="211"/>
      <c r="BA614" s="212"/>
      <c r="BB614" s="212"/>
      <c r="BC614" s="168"/>
      <c r="BD614" s="212"/>
      <c r="BE614" s="212"/>
      <c r="BF614" s="212"/>
      <c r="BG614" s="211"/>
      <c r="BH614" s="211"/>
      <c r="BI614" s="211"/>
      <c r="BJ614" s="212"/>
      <c r="BK614" s="212"/>
      <c r="BL614" s="168"/>
      <c r="BM614" s="212"/>
      <c r="BN614" s="212"/>
      <c r="BO614" s="212"/>
      <c r="BP614" s="211"/>
      <c r="BQ614" s="211"/>
      <c r="BR614" s="211"/>
      <c r="BS614" s="212"/>
      <c r="BT614" s="212"/>
      <c r="BU614" s="168"/>
      <c r="BV614" s="212"/>
      <c r="BW614" s="212"/>
      <c r="BX614" s="212"/>
      <c r="BY614" s="211"/>
      <c r="BZ614" s="211"/>
      <c r="CA614" s="211"/>
      <c r="CB614" s="212"/>
      <c r="CC614" s="212"/>
      <c r="CD614" s="168"/>
      <c r="CE614" s="212"/>
      <c r="CF614" s="212"/>
      <c r="CG614" s="212"/>
      <c r="CH614" s="211"/>
      <c r="CI614" s="211"/>
      <c r="CJ614" s="211"/>
      <c r="CK614" s="212"/>
      <c r="CL614" s="212"/>
      <c r="CM614" s="168"/>
      <c r="CN614" s="212"/>
      <c r="CO614" s="212"/>
      <c r="CP614" s="212"/>
      <c r="CQ614" s="211"/>
      <c r="CR614" s="211"/>
      <c r="CS614" s="211"/>
      <c r="CT614" s="211"/>
      <c r="CU614" s="315"/>
      <c r="CV614" s="211"/>
      <c r="CW614" s="211"/>
      <c r="CX614" s="213"/>
      <c r="CY614" s="213"/>
    </row>
    <row r="615" spans="1:104" ht="15.75" customHeight="1">
      <c r="A615" s="138"/>
      <c r="B615" s="168"/>
      <c r="C615" s="138"/>
      <c r="D615" s="212"/>
      <c r="E615" s="212"/>
      <c r="F615" s="168"/>
      <c r="G615" s="168"/>
      <c r="H615" s="212"/>
      <c r="I615" s="212"/>
      <c r="J615" s="212"/>
      <c r="K615" s="212"/>
      <c r="L615" s="794"/>
      <c r="M615" s="168"/>
      <c r="N615" s="212"/>
      <c r="O615" s="212"/>
      <c r="P615" s="168"/>
      <c r="Q615" s="794"/>
      <c r="R615" s="794"/>
      <c r="S615" s="212"/>
      <c r="T615" s="211"/>
      <c r="U615" s="211"/>
      <c r="V615" s="211"/>
      <c r="W615" s="211"/>
      <c r="X615" s="211"/>
      <c r="Y615" s="211"/>
      <c r="Z615" s="212"/>
      <c r="AA615" s="212"/>
      <c r="AB615" s="168"/>
      <c r="AC615" s="212"/>
      <c r="AD615" s="212"/>
      <c r="AE615" s="212"/>
      <c r="AF615" s="211"/>
      <c r="AG615" s="211"/>
      <c r="AH615" s="211"/>
      <c r="AI615" s="212"/>
      <c r="AJ615" s="212"/>
      <c r="AK615" s="168"/>
      <c r="AL615" s="212"/>
      <c r="AM615" s="212"/>
      <c r="AN615" s="212"/>
      <c r="AO615" s="211"/>
      <c r="AP615" s="211"/>
      <c r="AQ615" s="211"/>
      <c r="AR615" s="212"/>
      <c r="AS615" s="212"/>
      <c r="AT615" s="168"/>
      <c r="AU615" s="212"/>
      <c r="AV615" s="212"/>
      <c r="AW615" s="212"/>
      <c r="AX615" s="211"/>
      <c r="AY615" s="211"/>
      <c r="AZ615" s="211"/>
      <c r="BA615" s="212"/>
      <c r="BB615" s="212"/>
      <c r="BC615" s="168"/>
      <c r="BD615" s="212"/>
      <c r="BE615" s="212"/>
      <c r="BF615" s="212"/>
      <c r="BG615" s="211"/>
      <c r="BH615" s="211"/>
      <c r="BI615" s="211"/>
      <c r="BJ615" s="212"/>
      <c r="BK615" s="212"/>
      <c r="BL615" s="168"/>
      <c r="BM615" s="212"/>
      <c r="BN615" s="212"/>
      <c r="BO615" s="212"/>
      <c r="BP615" s="211"/>
      <c r="BQ615" s="211"/>
      <c r="BR615" s="211"/>
      <c r="BS615" s="212"/>
      <c r="BT615" s="212"/>
      <c r="BU615" s="168"/>
      <c r="BV615" s="212"/>
      <c r="BW615" s="212"/>
      <c r="BX615" s="212"/>
      <c r="BY615" s="211"/>
      <c r="BZ615" s="211"/>
      <c r="CA615" s="211"/>
      <c r="CB615" s="212"/>
      <c r="CC615" s="212"/>
      <c r="CD615" s="168"/>
      <c r="CE615" s="212"/>
      <c r="CF615" s="212"/>
      <c r="CG615" s="212"/>
      <c r="CH615" s="211"/>
      <c r="CI615" s="211"/>
      <c r="CJ615" s="211"/>
      <c r="CK615" s="212"/>
      <c r="CL615" s="212"/>
      <c r="CM615" s="168"/>
      <c r="CN615" s="212"/>
      <c r="CO615" s="212"/>
      <c r="CP615" s="212"/>
      <c r="CQ615" s="211"/>
      <c r="CR615" s="211"/>
      <c r="CS615" s="211"/>
      <c r="CT615" s="316"/>
      <c r="CU615" s="1074"/>
      <c r="CV615" s="1075"/>
      <c r="CW615" s="211"/>
      <c r="CX615" s="317"/>
      <c r="CY615" s="213"/>
    </row>
    <row r="616" spans="1:104" ht="15.75" customHeight="1">
      <c r="A616" s="138"/>
      <c r="B616" s="168"/>
      <c r="C616" s="138"/>
      <c r="D616" s="212"/>
      <c r="E616" s="212"/>
      <c r="F616" s="168"/>
      <c r="G616" s="168"/>
      <c r="H616" s="212"/>
      <c r="I616" s="212"/>
      <c r="J616" s="212"/>
      <c r="K616" s="212"/>
      <c r="L616" s="794"/>
      <c r="M616" s="168"/>
      <c r="N616" s="212"/>
      <c r="O616" s="212"/>
      <c r="P616" s="168"/>
      <c r="Q616" s="794"/>
      <c r="R616" s="794"/>
      <c r="S616" s="212"/>
      <c r="T616" s="211"/>
      <c r="U616" s="211"/>
      <c r="V616" s="211"/>
      <c r="W616" s="211"/>
      <c r="X616" s="211"/>
      <c r="Y616" s="211"/>
      <c r="Z616" s="212"/>
      <c r="AA616" s="212"/>
      <c r="AB616" s="168"/>
      <c r="AC616" s="212"/>
      <c r="AD616" s="212"/>
      <c r="AE616" s="212"/>
      <c r="AF616" s="211"/>
      <c r="AG616" s="211"/>
      <c r="AH616" s="211"/>
      <c r="AI616" s="212"/>
      <c r="AJ616" s="212"/>
      <c r="AK616" s="168"/>
      <c r="AL616" s="212"/>
      <c r="AM616" s="212"/>
      <c r="AN616" s="212"/>
      <c r="AO616" s="211"/>
      <c r="AP616" s="211"/>
      <c r="AQ616" s="211"/>
      <c r="AR616" s="212"/>
      <c r="AS616" s="212"/>
      <c r="AT616" s="168"/>
      <c r="AU616" s="212"/>
      <c r="AV616" s="212"/>
      <c r="AW616" s="212"/>
      <c r="AX616" s="211"/>
      <c r="AY616" s="211"/>
      <c r="AZ616" s="211"/>
      <c r="BA616" s="212"/>
      <c r="BB616" s="212"/>
      <c r="BC616" s="168"/>
      <c r="BD616" s="212"/>
      <c r="BE616" s="212"/>
      <c r="BF616" s="212"/>
      <c r="BG616" s="211"/>
      <c r="BH616" s="211"/>
      <c r="BI616" s="211"/>
      <c r="BJ616" s="212"/>
      <c r="BK616" s="212"/>
      <c r="BL616" s="168"/>
      <c r="BM616" s="212"/>
      <c r="BN616" s="212"/>
      <c r="BO616" s="212"/>
      <c r="BP616" s="211"/>
      <c r="BQ616" s="211"/>
      <c r="BR616" s="211"/>
      <c r="BS616" s="212"/>
      <c r="BT616" s="212"/>
      <c r="BU616" s="168"/>
      <c r="BV616" s="212"/>
      <c r="BW616" s="212"/>
      <c r="BX616" s="212"/>
      <c r="BY616" s="211"/>
      <c r="BZ616" s="211"/>
      <c r="CA616" s="211"/>
      <c r="CB616" s="212"/>
      <c r="CC616" s="212"/>
      <c r="CD616" s="168"/>
      <c r="CE616" s="212"/>
      <c r="CF616" s="212"/>
      <c r="CG616" s="212"/>
      <c r="CH616" s="211"/>
      <c r="CI616" s="211"/>
      <c r="CJ616" s="211"/>
      <c r="CK616" s="212"/>
      <c r="CL616" s="212"/>
      <c r="CM616" s="168"/>
      <c r="CN616" s="212"/>
      <c r="CO616" s="212"/>
      <c r="CP616" s="212"/>
      <c r="CQ616" s="211"/>
      <c r="CR616" s="211"/>
      <c r="CS616" s="211"/>
      <c r="CT616" s="316"/>
      <c r="CU616" s="1074"/>
      <c r="CV616" s="1075"/>
      <c r="CW616" s="211"/>
      <c r="CX616" s="213"/>
      <c r="CY616" s="213"/>
    </row>
    <row r="617" spans="1:104" ht="15.75" customHeight="1">
      <c r="A617" s="138"/>
      <c r="B617" s="168"/>
      <c r="C617" s="138"/>
      <c r="D617" s="212"/>
      <c r="E617" s="212"/>
      <c r="F617" s="168"/>
      <c r="G617" s="168"/>
      <c r="H617" s="212"/>
      <c r="I617" s="212"/>
      <c r="J617" s="212"/>
      <c r="K617" s="212"/>
      <c r="L617" s="794"/>
      <c r="M617" s="168"/>
      <c r="N617" s="212"/>
      <c r="O617" s="212"/>
      <c r="P617" s="168"/>
      <c r="Q617" s="794"/>
      <c r="R617" s="794"/>
      <c r="S617" s="212"/>
      <c r="T617" s="211"/>
      <c r="U617" s="211"/>
      <c r="V617" s="211"/>
      <c r="W617" s="211"/>
      <c r="X617" s="211"/>
      <c r="Y617" s="211"/>
      <c r="Z617" s="212"/>
      <c r="AA617" s="212"/>
      <c r="AB617" s="168"/>
      <c r="AC617" s="212"/>
      <c r="AD617" s="212"/>
      <c r="AE617" s="212"/>
      <c r="AF617" s="211"/>
      <c r="AG617" s="211"/>
      <c r="AH617" s="211"/>
      <c r="AI617" s="212"/>
      <c r="AJ617" s="212"/>
      <c r="AK617" s="168"/>
      <c r="AL617" s="212"/>
      <c r="AM617" s="212"/>
      <c r="AN617" s="212"/>
      <c r="AO617" s="211"/>
      <c r="AP617" s="211"/>
      <c r="AQ617" s="211"/>
      <c r="AR617" s="212"/>
      <c r="AS617" s="212"/>
      <c r="AT617" s="168"/>
      <c r="AU617" s="212"/>
      <c r="AV617" s="212"/>
      <c r="AW617" s="212"/>
      <c r="AX617" s="211"/>
      <c r="AY617" s="211"/>
      <c r="AZ617" s="211"/>
      <c r="BA617" s="212"/>
      <c r="BB617" s="212"/>
      <c r="BC617" s="168"/>
      <c r="BD617" s="212"/>
      <c r="BE617" s="212"/>
      <c r="BF617" s="212"/>
      <c r="BG617" s="211"/>
      <c r="BH617" s="211"/>
      <c r="BI617" s="211"/>
      <c r="BJ617" s="212"/>
      <c r="BK617" s="212"/>
      <c r="BL617" s="168"/>
      <c r="BM617" s="212"/>
      <c r="BN617" s="212"/>
      <c r="BO617" s="212"/>
      <c r="BP617" s="211"/>
      <c r="BQ617" s="211"/>
      <c r="BR617" s="211"/>
      <c r="BS617" s="212"/>
      <c r="BT617" s="212"/>
      <c r="BU617" s="168"/>
      <c r="BV617" s="212"/>
      <c r="BW617" s="212"/>
      <c r="BX617" s="212"/>
      <c r="BY617" s="211"/>
      <c r="BZ617" s="211"/>
      <c r="CA617" s="211"/>
      <c r="CB617" s="212"/>
      <c r="CC617" s="212"/>
      <c r="CD617" s="168"/>
      <c r="CE617" s="212"/>
      <c r="CF617" s="212"/>
      <c r="CG617" s="212"/>
      <c r="CH617" s="211"/>
      <c r="CI617" s="211"/>
      <c r="CJ617" s="211"/>
      <c r="CK617" s="212"/>
      <c r="CL617" s="212"/>
      <c r="CM617" s="168"/>
      <c r="CN617" s="212"/>
      <c r="CO617" s="212"/>
      <c r="CP617" s="212"/>
      <c r="CQ617" s="211"/>
      <c r="CR617" s="211"/>
      <c r="CS617" s="211"/>
      <c r="CT617" s="316"/>
      <c r="CU617" s="1074"/>
      <c r="CV617" s="1075"/>
      <c r="CW617" s="211"/>
      <c r="CX617" s="213"/>
      <c r="CY617" s="213"/>
    </row>
    <row r="618" spans="1:104" ht="15.75" customHeight="1">
      <c r="A618" s="138"/>
      <c r="B618" s="168"/>
      <c r="C618" s="138"/>
      <c r="D618" s="212"/>
      <c r="E618" s="212"/>
      <c r="F618" s="168"/>
      <c r="G618" s="168"/>
      <c r="H618" s="212"/>
      <c r="I618" s="212"/>
      <c r="J618" s="212"/>
      <c r="K618" s="212"/>
      <c r="L618" s="794"/>
      <c r="M618" s="168"/>
      <c r="N618" s="212"/>
      <c r="O618" s="212"/>
      <c r="P618" s="168"/>
      <c r="Q618" s="794"/>
      <c r="R618" s="794"/>
      <c r="S618" s="212"/>
      <c r="T618" s="211"/>
      <c r="U618" s="211"/>
      <c r="V618" s="211"/>
      <c r="W618" s="211"/>
      <c r="X618" s="211"/>
      <c r="Y618" s="211"/>
      <c r="Z618" s="212"/>
      <c r="AA618" s="212"/>
      <c r="AB618" s="168"/>
      <c r="AC618" s="212"/>
      <c r="AD618" s="212"/>
      <c r="AE618" s="212"/>
      <c r="AF618" s="211"/>
      <c r="AG618" s="211"/>
      <c r="AH618" s="211"/>
      <c r="AI618" s="212"/>
      <c r="AJ618" s="212"/>
      <c r="AK618" s="168"/>
      <c r="AL618" s="212"/>
      <c r="AM618" s="212"/>
      <c r="AN618" s="212"/>
      <c r="AO618" s="211"/>
      <c r="AP618" s="211"/>
      <c r="AQ618" s="211"/>
      <c r="AR618" s="212"/>
      <c r="AS618" s="212"/>
      <c r="AT618" s="168"/>
      <c r="AU618" s="212"/>
      <c r="AV618" s="212"/>
      <c r="AW618" s="212"/>
      <c r="AX618" s="211"/>
      <c r="AY618" s="211"/>
      <c r="AZ618" s="211"/>
      <c r="BA618" s="212"/>
      <c r="BB618" s="212"/>
      <c r="BC618" s="168"/>
      <c r="BD618" s="212"/>
      <c r="BE618" s="212"/>
      <c r="BF618" s="212"/>
      <c r="BG618" s="211"/>
      <c r="BH618" s="211"/>
      <c r="BI618" s="211"/>
      <c r="BJ618" s="212"/>
      <c r="BK618" s="212"/>
      <c r="BL618" s="168"/>
      <c r="BM618" s="212"/>
      <c r="BN618" s="212"/>
      <c r="BO618" s="212"/>
      <c r="BP618" s="211"/>
      <c r="BQ618" s="211"/>
      <c r="BR618" s="211"/>
      <c r="BS618" s="212"/>
      <c r="BT618" s="212"/>
      <c r="BU618" s="168"/>
      <c r="BV618" s="212"/>
      <c r="BW618" s="212"/>
      <c r="BX618" s="212"/>
      <c r="BY618" s="211"/>
      <c r="BZ618" s="211"/>
      <c r="CA618" s="211"/>
      <c r="CB618" s="212"/>
      <c r="CC618" s="212"/>
      <c r="CD618" s="168"/>
      <c r="CE618" s="212"/>
      <c r="CF618" s="212"/>
      <c r="CG618" s="212"/>
      <c r="CH618" s="211"/>
      <c r="CI618" s="211"/>
      <c r="CJ618" s="211"/>
      <c r="CK618" s="212"/>
      <c r="CL618" s="212"/>
      <c r="CM618" s="168"/>
      <c r="CN618" s="212"/>
      <c r="CO618" s="212"/>
      <c r="CP618" s="212"/>
      <c r="CQ618" s="211"/>
      <c r="CR618" s="211"/>
      <c r="CS618" s="211"/>
      <c r="CT618" s="316"/>
      <c r="CU618" s="1074"/>
      <c r="CV618" s="1075"/>
      <c r="CW618" s="211"/>
      <c r="CX618" s="213"/>
      <c r="CY618" s="213"/>
    </row>
    <row r="619" spans="1:104" ht="15.75" customHeight="1">
      <c r="A619" s="138"/>
      <c r="B619" s="168"/>
      <c r="C619" s="138"/>
      <c r="D619" s="212"/>
      <c r="E619" s="212"/>
      <c r="F619" s="168"/>
      <c r="G619" s="168"/>
      <c r="H619" s="212"/>
      <c r="I619" s="212"/>
      <c r="J619" s="212"/>
      <c r="K619" s="212"/>
      <c r="L619" s="794"/>
      <c r="M619" s="168"/>
      <c r="N619" s="212"/>
      <c r="O619" s="212"/>
      <c r="P619" s="168"/>
      <c r="Q619" s="794"/>
      <c r="R619" s="794"/>
      <c r="S619" s="212"/>
      <c r="T619" s="211"/>
      <c r="U619" s="211"/>
      <c r="V619" s="211"/>
      <c r="W619" s="211"/>
      <c r="X619" s="211"/>
      <c r="Y619" s="211"/>
      <c r="Z619" s="212"/>
      <c r="AA619" s="212"/>
      <c r="AB619" s="168"/>
      <c r="AC619" s="212"/>
      <c r="AD619" s="212"/>
      <c r="AE619" s="212"/>
      <c r="AF619" s="211"/>
      <c r="AG619" s="211"/>
      <c r="AH619" s="211"/>
      <c r="AI619" s="212"/>
      <c r="AJ619" s="212"/>
      <c r="AK619" s="168"/>
      <c r="AL619" s="212"/>
      <c r="AM619" s="212"/>
      <c r="AN619" s="212"/>
      <c r="AO619" s="211"/>
      <c r="AP619" s="211"/>
      <c r="AQ619" s="211"/>
      <c r="AR619" s="212"/>
      <c r="AS619" s="212"/>
      <c r="AT619" s="168"/>
      <c r="AU619" s="212"/>
      <c r="AV619" s="212"/>
      <c r="AW619" s="212"/>
      <c r="AX619" s="211"/>
      <c r="AY619" s="211"/>
      <c r="AZ619" s="211"/>
      <c r="BA619" s="212"/>
      <c r="BB619" s="212"/>
      <c r="BC619" s="168"/>
      <c r="BD619" s="212"/>
      <c r="BE619" s="212"/>
      <c r="BF619" s="212"/>
      <c r="BG619" s="211"/>
      <c r="BH619" s="211"/>
      <c r="BI619" s="211"/>
      <c r="BJ619" s="212"/>
      <c r="BK619" s="212"/>
      <c r="BL619" s="168"/>
      <c r="BM619" s="212"/>
      <c r="BN619" s="212"/>
      <c r="BO619" s="212"/>
      <c r="BP619" s="211"/>
      <c r="BQ619" s="211"/>
      <c r="BR619" s="211"/>
      <c r="BS619" s="212"/>
      <c r="BT619" s="212"/>
      <c r="BU619" s="168"/>
      <c r="BV619" s="212"/>
      <c r="BW619" s="212"/>
      <c r="BX619" s="212"/>
      <c r="BY619" s="211"/>
      <c r="BZ619" s="211"/>
      <c r="CA619" s="211"/>
      <c r="CB619" s="212"/>
      <c r="CC619" s="212"/>
      <c r="CD619" s="168"/>
      <c r="CE619" s="212"/>
      <c r="CF619" s="212"/>
      <c r="CG619" s="212"/>
      <c r="CH619" s="211"/>
      <c r="CI619" s="211"/>
      <c r="CJ619" s="211"/>
      <c r="CK619" s="212"/>
      <c r="CL619" s="212"/>
      <c r="CM619" s="168"/>
      <c r="CN619" s="212"/>
      <c r="CO619" s="212"/>
      <c r="CP619" s="212"/>
      <c r="CQ619" s="211"/>
      <c r="CR619" s="211"/>
      <c r="CS619" s="211"/>
      <c r="CT619" s="316"/>
      <c r="CU619" s="1074"/>
      <c r="CV619" s="1075"/>
      <c r="CW619" s="211"/>
      <c r="CX619" s="213"/>
      <c r="CY619" s="213"/>
    </row>
    <row r="620" spans="1:104" ht="15.75" customHeight="1">
      <c r="A620" s="138"/>
      <c r="B620" s="168"/>
      <c r="C620" s="138"/>
      <c r="D620" s="212"/>
      <c r="E620" s="212"/>
      <c r="F620" s="168"/>
      <c r="G620" s="168"/>
      <c r="H620" s="212"/>
      <c r="I620" s="212"/>
      <c r="J620" s="212"/>
      <c r="K620" s="212"/>
      <c r="L620" s="794"/>
      <c r="M620" s="168"/>
      <c r="N620" s="212"/>
      <c r="O620" s="212"/>
      <c r="P620" s="168"/>
      <c r="Q620" s="794"/>
      <c r="S620" s="212"/>
      <c r="T620" s="211"/>
      <c r="U620" s="211"/>
      <c r="V620" s="211"/>
      <c r="W620" s="211"/>
      <c r="X620" s="211"/>
      <c r="Y620" s="211"/>
      <c r="Z620" s="212"/>
      <c r="AA620" s="212"/>
      <c r="AB620" s="168"/>
      <c r="AC620" s="212"/>
      <c r="AD620" s="212"/>
      <c r="AE620" s="212"/>
      <c r="AF620" s="211"/>
      <c r="AG620" s="211"/>
      <c r="AH620" s="211"/>
      <c r="AI620" s="212"/>
      <c r="AJ620" s="212"/>
      <c r="AK620" s="168"/>
      <c r="AL620" s="212"/>
      <c r="AM620" s="212"/>
      <c r="AN620" s="212"/>
      <c r="AO620" s="211"/>
      <c r="AP620" s="211"/>
      <c r="AQ620" s="211"/>
      <c r="AR620" s="212"/>
      <c r="AS620" s="212"/>
      <c r="AT620" s="168"/>
      <c r="AU620" s="212"/>
      <c r="AV620" s="212"/>
      <c r="AW620" s="212"/>
      <c r="AX620" s="211"/>
      <c r="AY620" s="211"/>
      <c r="AZ620" s="211"/>
      <c r="BA620" s="212"/>
      <c r="BB620" s="212"/>
      <c r="BC620" s="168"/>
      <c r="BD620" s="212"/>
      <c r="BE620" s="212"/>
      <c r="BF620" s="212"/>
      <c r="BG620" s="211"/>
      <c r="BH620" s="211"/>
      <c r="BI620" s="211"/>
      <c r="BJ620" s="212"/>
      <c r="BK620" s="212"/>
      <c r="BL620" s="168"/>
      <c r="BM620" s="212"/>
      <c r="BN620" s="212"/>
      <c r="BO620" s="212"/>
      <c r="BP620" s="211"/>
      <c r="BQ620" s="211"/>
      <c r="BR620" s="211"/>
      <c r="BS620" s="212"/>
      <c r="BT620" s="212"/>
      <c r="BU620" s="168"/>
      <c r="BV620" s="212"/>
      <c r="BW620" s="212"/>
      <c r="BX620" s="212"/>
      <c r="BY620" s="211"/>
      <c r="BZ620" s="211"/>
      <c r="CA620" s="211"/>
      <c r="CB620" s="212"/>
      <c r="CC620" s="212"/>
      <c r="CD620" s="168"/>
      <c r="CE620" s="212"/>
      <c r="CF620" s="212"/>
      <c r="CG620" s="212"/>
      <c r="CH620" s="211"/>
      <c r="CI620" s="211"/>
      <c r="CJ620" s="211"/>
      <c r="CK620" s="212"/>
      <c r="CL620" s="212"/>
      <c r="CM620" s="168"/>
      <c r="CN620" s="212"/>
      <c r="CO620" s="212"/>
      <c r="CP620" s="212"/>
      <c r="CQ620" s="211"/>
      <c r="CR620" s="211"/>
      <c r="CS620" s="211"/>
      <c r="CT620" s="316"/>
      <c r="CU620" s="1074"/>
      <c r="CV620" s="1075"/>
      <c r="CW620" s="211"/>
      <c r="CX620" s="213"/>
      <c r="CY620" s="213"/>
    </row>
    <row r="621" spans="1:104" ht="15.75" customHeight="1">
      <c r="A621" s="138"/>
      <c r="B621" s="168"/>
      <c r="C621" s="138"/>
      <c r="D621" s="212"/>
      <c r="E621" s="212"/>
      <c r="F621" s="168"/>
      <c r="G621" s="168"/>
      <c r="H621" s="212"/>
      <c r="I621" s="212"/>
      <c r="J621" s="212"/>
      <c r="K621" s="212"/>
      <c r="L621" s="794"/>
      <c r="M621" s="168"/>
      <c r="N621" s="212"/>
      <c r="O621" s="212"/>
      <c r="P621" s="168"/>
      <c r="Q621" s="794"/>
      <c r="S621" s="212"/>
      <c r="T621" s="211"/>
      <c r="U621" s="211"/>
      <c r="V621" s="211"/>
      <c r="W621" s="211"/>
      <c r="X621" s="211"/>
      <c r="Y621" s="211"/>
      <c r="Z621" s="212"/>
      <c r="AA621" s="212"/>
      <c r="AB621" s="168"/>
      <c r="AC621" s="212"/>
      <c r="AD621" s="212"/>
      <c r="AE621" s="212"/>
      <c r="AF621" s="211"/>
      <c r="AG621" s="211"/>
      <c r="AH621" s="211"/>
      <c r="AI621" s="212"/>
      <c r="AJ621" s="212"/>
      <c r="AK621" s="168"/>
      <c r="AL621" s="212"/>
      <c r="AM621" s="212"/>
      <c r="AN621" s="212"/>
      <c r="AO621" s="211"/>
      <c r="AP621" s="211"/>
      <c r="AQ621" s="211"/>
      <c r="AR621" s="212"/>
      <c r="AS621" s="212"/>
      <c r="AT621" s="168"/>
      <c r="AU621" s="212"/>
      <c r="AV621" s="212"/>
      <c r="AW621" s="212"/>
      <c r="AX621" s="211"/>
      <c r="AY621" s="211"/>
      <c r="AZ621" s="211"/>
      <c r="BA621" s="212"/>
      <c r="BB621" s="212"/>
      <c r="BC621" s="168"/>
      <c r="BD621" s="212"/>
      <c r="BE621" s="212"/>
      <c r="BF621" s="212"/>
      <c r="BG621" s="211"/>
      <c r="BH621" s="211"/>
      <c r="BI621" s="211"/>
      <c r="BJ621" s="212"/>
      <c r="BK621" s="212"/>
      <c r="BL621" s="168"/>
      <c r="BM621" s="212"/>
      <c r="BN621" s="212"/>
      <c r="BO621" s="212"/>
      <c r="BP621" s="211"/>
      <c r="BQ621" s="211"/>
      <c r="BR621" s="211"/>
      <c r="BS621" s="212"/>
      <c r="BT621" s="212"/>
      <c r="BU621" s="168"/>
      <c r="BV621" s="212"/>
      <c r="BW621" s="212"/>
      <c r="BX621" s="212"/>
      <c r="BY621" s="211"/>
      <c r="BZ621" s="211"/>
      <c r="CA621" s="211"/>
      <c r="CB621" s="212"/>
      <c r="CC621" s="212"/>
      <c r="CD621" s="168"/>
      <c r="CE621" s="212"/>
      <c r="CF621" s="212"/>
      <c r="CG621" s="212"/>
      <c r="CH621" s="211"/>
      <c r="CI621" s="211"/>
      <c r="CJ621" s="211"/>
      <c r="CK621" s="212"/>
      <c r="CL621" s="212"/>
      <c r="CM621" s="168"/>
      <c r="CN621" s="212"/>
      <c r="CO621" s="212"/>
      <c r="CP621" s="212"/>
      <c r="CQ621" s="211"/>
      <c r="CR621" s="211"/>
      <c r="CS621" s="211"/>
      <c r="CT621" s="316"/>
      <c r="CU621" s="1074"/>
      <c r="CV621" s="1075"/>
      <c r="CW621" s="211"/>
      <c r="CX621" s="213"/>
      <c r="CY621" s="213"/>
    </row>
    <row r="622" spans="1:104" ht="15.75" customHeight="1">
      <c r="A622" s="138"/>
      <c r="B622" s="168"/>
      <c r="C622" s="138"/>
      <c r="D622" s="212"/>
      <c r="E622" s="212"/>
      <c r="F622" s="168"/>
      <c r="G622" s="168"/>
      <c r="H622" s="212"/>
      <c r="I622" s="212"/>
      <c r="J622" s="212"/>
      <c r="K622" s="212"/>
      <c r="L622" s="794"/>
      <c r="M622" s="168"/>
      <c r="N622" s="212"/>
      <c r="O622" s="212"/>
      <c r="P622" s="168"/>
      <c r="Q622" s="794"/>
      <c r="S622" s="212"/>
      <c r="T622" s="211"/>
      <c r="U622" s="211"/>
      <c r="V622" s="211"/>
      <c r="W622" s="211"/>
      <c r="X622" s="211"/>
      <c r="Y622" s="211"/>
      <c r="Z622" s="212"/>
      <c r="AA622" s="212"/>
      <c r="AB622" s="168"/>
      <c r="AC622" s="212"/>
      <c r="AD622" s="212"/>
      <c r="AE622" s="212"/>
      <c r="AF622" s="211"/>
      <c r="AG622" s="211"/>
      <c r="AH622" s="211"/>
      <c r="AI622" s="212"/>
      <c r="AJ622" s="212"/>
      <c r="AK622" s="168"/>
      <c r="AL622" s="212"/>
      <c r="AM622" s="212"/>
      <c r="AN622" s="212"/>
      <c r="AO622" s="211"/>
      <c r="AP622" s="211"/>
      <c r="AQ622" s="211"/>
      <c r="AR622" s="212"/>
      <c r="AS622" s="212"/>
      <c r="AT622" s="168"/>
      <c r="AU622" s="212"/>
      <c r="AV622" s="212"/>
      <c r="AW622" s="212"/>
      <c r="AX622" s="211"/>
      <c r="AY622" s="211"/>
      <c r="AZ622" s="211"/>
      <c r="BA622" s="212"/>
      <c r="BB622" s="212"/>
      <c r="BC622" s="168"/>
      <c r="BD622" s="212"/>
      <c r="BE622" s="212"/>
      <c r="BF622" s="212"/>
      <c r="BG622" s="211"/>
      <c r="BH622" s="211"/>
      <c r="BI622" s="211"/>
      <c r="BJ622" s="212"/>
      <c r="BK622" s="212"/>
      <c r="BL622" s="168"/>
      <c r="BM622" s="212"/>
      <c r="BN622" s="212"/>
      <c r="BO622" s="212"/>
      <c r="BP622" s="211"/>
      <c r="BQ622" s="211"/>
      <c r="BR622" s="211"/>
      <c r="BS622" s="212"/>
      <c r="BT622" s="212"/>
      <c r="BU622" s="168"/>
      <c r="BV622" s="212"/>
      <c r="BW622" s="212"/>
      <c r="BX622" s="212"/>
      <c r="BY622" s="211"/>
      <c r="BZ622" s="211"/>
      <c r="CA622" s="211"/>
      <c r="CB622" s="212"/>
      <c r="CC622" s="212"/>
      <c r="CD622" s="168"/>
      <c r="CE622" s="212"/>
      <c r="CF622" s="212"/>
      <c r="CG622" s="212"/>
      <c r="CH622" s="211"/>
      <c r="CI622" s="211"/>
      <c r="CJ622" s="211"/>
      <c r="CK622" s="212"/>
      <c r="CL622" s="212"/>
      <c r="CM622" s="168"/>
      <c r="CN622" s="212"/>
      <c r="CO622" s="212"/>
      <c r="CP622" s="212"/>
      <c r="CQ622" s="211"/>
      <c r="CR622" s="211"/>
      <c r="CS622" s="211"/>
      <c r="CT622" s="316"/>
      <c r="CU622" s="1074"/>
      <c r="CV622" s="1075"/>
      <c r="CW622" s="211"/>
      <c r="CX622" s="213"/>
      <c r="CY622" s="213"/>
    </row>
    <row r="623" spans="1:104" ht="15.75" customHeight="1">
      <c r="A623" s="138"/>
      <c r="B623" s="168"/>
      <c r="C623" s="138"/>
      <c r="D623" s="212"/>
      <c r="E623" s="212"/>
      <c r="F623" s="168"/>
      <c r="G623" s="168"/>
      <c r="H623" s="212"/>
      <c r="I623" s="212"/>
      <c r="J623" s="212"/>
      <c r="K623" s="212"/>
      <c r="L623" s="794"/>
      <c r="M623" s="168"/>
      <c r="N623" s="212"/>
      <c r="O623" s="212"/>
      <c r="P623" s="168"/>
      <c r="Q623" s="794"/>
      <c r="S623" s="212"/>
      <c r="T623" s="211"/>
      <c r="U623" s="211"/>
      <c r="V623" s="211"/>
      <c r="W623" s="211"/>
      <c r="X623" s="211"/>
      <c r="Y623" s="211"/>
      <c r="Z623" s="212"/>
      <c r="AA623" s="212"/>
      <c r="AB623" s="168"/>
      <c r="AC623" s="212"/>
      <c r="AD623" s="212"/>
      <c r="AE623" s="212"/>
      <c r="AF623" s="211"/>
      <c r="AG623" s="211"/>
      <c r="AH623" s="211"/>
      <c r="AI623" s="212"/>
      <c r="AJ623" s="212"/>
      <c r="AK623" s="168"/>
      <c r="AL623" s="212"/>
      <c r="AM623" s="212"/>
      <c r="AN623" s="212"/>
      <c r="AO623" s="211"/>
      <c r="AP623" s="211"/>
      <c r="AQ623" s="211"/>
      <c r="AR623" s="212"/>
      <c r="AS623" s="212"/>
      <c r="AT623" s="168"/>
      <c r="AU623" s="212"/>
      <c r="AV623" s="212"/>
      <c r="AW623" s="212"/>
      <c r="AX623" s="211"/>
      <c r="AY623" s="211"/>
      <c r="AZ623" s="211"/>
      <c r="BA623" s="212"/>
      <c r="BB623" s="212"/>
      <c r="BC623" s="168"/>
      <c r="BD623" s="212"/>
      <c r="BE623" s="212"/>
      <c r="BF623" s="212"/>
      <c r="BG623" s="211"/>
      <c r="BH623" s="211"/>
      <c r="BI623" s="211"/>
      <c r="BJ623" s="212"/>
      <c r="BK623" s="212"/>
      <c r="BL623" s="168"/>
      <c r="BM623" s="212"/>
      <c r="BN623" s="212"/>
      <c r="BO623" s="212"/>
      <c r="BP623" s="211"/>
      <c r="BQ623" s="211"/>
      <c r="BR623" s="211"/>
      <c r="BS623" s="212"/>
      <c r="BT623" s="212"/>
      <c r="BU623" s="168"/>
      <c r="BV623" s="212"/>
      <c r="BW623" s="212"/>
      <c r="BX623" s="212"/>
      <c r="BY623" s="211"/>
      <c r="BZ623" s="211"/>
      <c r="CA623" s="211"/>
      <c r="CB623" s="212"/>
      <c r="CC623" s="212"/>
      <c r="CD623" s="168"/>
      <c r="CE623" s="212"/>
      <c r="CF623" s="212"/>
      <c r="CG623" s="212"/>
      <c r="CH623" s="211"/>
      <c r="CI623" s="211"/>
      <c r="CJ623" s="211"/>
      <c r="CK623" s="212"/>
      <c r="CL623" s="212"/>
      <c r="CM623" s="168"/>
      <c r="CN623" s="212"/>
      <c r="CO623" s="212"/>
      <c r="CP623" s="212"/>
      <c r="CQ623" s="211"/>
      <c r="CR623" s="211"/>
      <c r="CS623" s="211"/>
      <c r="CT623" s="316"/>
      <c r="CU623" s="1074"/>
      <c r="CV623" s="1075"/>
      <c r="CW623" s="211"/>
      <c r="CX623" s="213"/>
      <c r="CY623" s="213"/>
    </row>
    <row r="624" spans="1:104" ht="15.75" customHeight="1">
      <c r="A624" s="138"/>
      <c r="B624" s="168"/>
      <c r="C624" s="138"/>
      <c r="D624" s="212"/>
      <c r="E624" s="212"/>
      <c r="F624" s="168"/>
      <c r="G624" s="168"/>
      <c r="H624" s="212"/>
      <c r="I624" s="212"/>
      <c r="J624" s="212"/>
      <c r="K624" s="212"/>
      <c r="L624" s="794"/>
      <c r="M624" s="168"/>
      <c r="N624" s="212"/>
      <c r="O624" s="212"/>
      <c r="P624" s="168"/>
      <c r="Q624" s="794"/>
      <c r="S624" s="212"/>
      <c r="T624" s="211"/>
      <c r="U624" s="211"/>
      <c r="V624" s="211"/>
      <c r="W624" s="211"/>
      <c r="X624" s="211"/>
      <c r="Y624" s="211"/>
      <c r="Z624" s="212"/>
      <c r="AA624" s="212"/>
      <c r="AB624" s="168"/>
      <c r="AC624" s="212"/>
      <c r="AD624" s="212"/>
      <c r="AE624" s="212"/>
      <c r="AF624" s="211"/>
      <c r="AG624" s="211"/>
      <c r="AH624" s="211"/>
      <c r="AI624" s="212"/>
      <c r="AJ624" s="212"/>
      <c r="AK624" s="168"/>
      <c r="AL624" s="212"/>
      <c r="AM624" s="212"/>
      <c r="AN624" s="212"/>
      <c r="AO624" s="211"/>
      <c r="AP624" s="211"/>
      <c r="AQ624" s="211"/>
      <c r="AR624" s="212"/>
      <c r="AS624" s="212"/>
      <c r="AT624" s="168"/>
      <c r="AU624" s="212"/>
      <c r="AV624" s="212"/>
      <c r="AW624" s="212"/>
      <c r="AX624" s="211"/>
      <c r="AY624" s="211"/>
      <c r="AZ624" s="211"/>
      <c r="BA624" s="212"/>
      <c r="BB624" s="212"/>
      <c r="BC624" s="168"/>
      <c r="BD624" s="212"/>
      <c r="BE624" s="212"/>
      <c r="BF624" s="212"/>
      <c r="BG624" s="211"/>
      <c r="BH624" s="211"/>
      <c r="BI624" s="211"/>
      <c r="BJ624" s="212"/>
      <c r="BK624" s="212"/>
      <c r="BL624" s="168"/>
      <c r="BM624" s="212"/>
      <c r="BN624" s="212"/>
      <c r="BO624" s="212"/>
      <c r="BP624" s="211"/>
      <c r="BQ624" s="211"/>
      <c r="BR624" s="211"/>
      <c r="BS624" s="212"/>
      <c r="BT624" s="212"/>
      <c r="BU624" s="168"/>
      <c r="BV624" s="212"/>
      <c r="BW624" s="212"/>
      <c r="BX624" s="212"/>
      <c r="BY624" s="211"/>
      <c r="BZ624" s="211"/>
      <c r="CA624" s="211"/>
      <c r="CB624" s="212"/>
      <c r="CC624" s="212"/>
      <c r="CD624" s="168"/>
      <c r="CE624" s="212"/>
      <c r="CF624" s="212"/>
      <c r="CG624" s="212"/>
      <c r="CH624" s="211"/>
      <c r="CI624" s="211"/>
      <c r="CJ624" s="211"/>
      <c r="CK624" s="212"/>
      <c r="CL624" s="212"/>
      <c r="CM624" s="168"/>
      <c r="CN624" s="212"/>
      <c r="CO624" s="212"/>
      <c r="CP624" s="212"/>
      <c r="CQ624" s="211"/>
      <c r="CR624" s="211"/>
      <c r="CS624" s="211"/>
      <c r="CT624" s="316"/>
      <c r="CU624" s="1074"/>
      <c r="CV624" s="1075"/>
      <c r="CW624" s="211"/>
      <c r="CX624" s="213"/>
      <c r="CY624" s="213"/>
    </row>
    <row r="625" spans="1:103" ht="15.75" customHeight="1">
      <c r="A625" s="138"/>
      <c r="B625" s="168"/>
      <c r="C625" s="138"/>
      <c r="D625" s="212"/>
      <c r="E625" s="212"/>
      <c r="F625" s="168"/>
      <c r="G625" s="168"/>
      <c r="H625" s="212"/>
      <c r="I625" s="212"/>
      <c r="J625" s="212"/>
      <c r="K625" s="212"/>
      <c r="L625" s="794"/>
      <c r="M625" s="168"/>
      <c r="N625" s="212"/>
      <c r="O625" s="212"/>
      <c r="P625" s="168"/>
      <c r="Q625" s="794"/>
      <c r="S625" s="212"/>
      <c r="T625" s="211"/>
      <c r="U625" s="211"/>
      <c r="V625" s="211"/>
      <c r="W625" s="211"/>
      <c r="X625" s="211"/>
      <c r="Y625" s="211"/>
      <c r="Z625" s="212"/>
      <c r="AA625" s="212"/>
      <c r="AB625" s="168"/>
      <c r="AC625" s="212"/>
      <c r="AD625" s="212"/>
      <c r="AE625" s="212"/>
      <c r="AF625" s="211"/>
      <c r="AG625" s="211"/>
      <c r="AH625" s="211"/>
      <c r="AI625" s="212"/>
      <c r="AJ625" s="212"/>
      <c r="AK625" s="168"/>
      <c r="AL625" s="212"/>
      <c r="AM625" s="212"/>
      <c r="AN625" s="212"/>
      <c r="AO625" s="211"/>
      <c r="AP625" s="211"/>
      <c r="AQ625" s="211"/>
      <c r="AR625" s="212"/>
      <c r="AS625" s="212"/>
      <c r="AT625" s="168"/>
      <c r="AU625" s="212"/>
      <c r="AV625" s="212"/>
      <c r="AW625" s="212"/>
      <c r="AX625" s="211"/>
      <c r="AY625" s="211"/>
      <c r="AZ625" s="211"/>
      <c r="BA625" s="212"/>
      <c r="BB625" s="212"/>
      <c r="BC625" s="168"/>
      <c r="BD625" s="212"/>
      <c r="BE625" s="212"/>
      <c r="BF625" s="212"/>
      <c r="BG625" s="211"/>
      <c r="BH625" s="211"/>
      <c r="BI625" s="211"/>
      <c r="BJ625" s="212"/>
      <c r="BK625" s="212"/>
      <c r="BL625" s="168"/>
      <c r="BM625" s="212"/>
      <c r="BN625" s="212"/>
      <c r="BO625" s="212"/>
      <c r="BP625" s="211"/>
      <c r="BQ625" s="211"/>
      <c r="BR625" s="211"/>
      <c r="BS625" s="212"/>
      <c r="BT625" s="212"/>
      <c r="BU625" s="168"/>
      <c r="BV625" s="212"/>
      <c r="BW625" s="212"/>
      <c r="BX625" s="212"/>
      <c r="BY625" s="211"/>
      <c r="BZ625" s="211"/>
      <c r="CA625" s="211"/>
      <c r="CB625" s="212"/>
      <c r="CC625" s="212"/>
      <c r="CD625" s="168"/>
      <c r="CE625" s="212"/>
      <c r="CF625" s="212"/>
      <c r="CG625" s="212"/>
      <c r="CH625" s="211"/>
      <c r="CI625" s="211"/>
      <c r="CJ625" s="211"/>
      <c r="CK625" s="212"/>
      <c r="CL625" s="212"/>
      <c r="CM625" s="168"/>
      <c r="CN625" s="212"/>
      <c r="CO625" s="212"/>
      <c r="CP625" s="212"/>
      <c r="CQ625" s="211"/>
      <c r="CR625" s="211"/>
      <c r="CS625" s="211"/>
      <c r="CT625" s="316"/>
      <c r="CU625" s="1074"/>
      <c r="CV625" s="1075"/>
      <c r="CW625" s="211"/>
      <c r="CX625" s="213"/>
      <c r="CY625" s="213"/>
    </row>
    <row r="626" spans="1:103" ht="15.75" customHeight="1">
      <c r="A626" s="138"/>
      <c r="B626" s="168"/>
      <c r="C626" s="138"/>
      <c r="D626" s="212"/>
      <c r="E626" s="212"/>
      <c r="F626" s="168"/>
      <c r="G626" s="168"/>
      <c r="H626" s="212"/>
      <c r="I626" s="212"/>
      <c r="J626" s="212"/>
      <c r="K626" s="212"/>
      <c r="L626" s="794"/>
      <c r="M626" s="168"/>
      <c r="N626" s="212"/>
      <c r="O626" s="212"/>
      <c r="P626" s="168"/>
      <c r="Q626" s="794"/>
      <c r="S626" s="212"/>
      <c r="T626" s="211"/>
      <c r="U626" s="211"/>
      <c r="V626" s="211"/>
      <c r="W626" s="211"/>
      <c r="X626" s="211"/>
      <c r="Y626" s="211"/>
      <c r="Z626" s="212"/>
      <c r="AA626" s="212"/>
      <c r="AB626" s="168"/>
      <c r="AC626" s="212"/>
      <c r="AD626" s="212"/>
      <c r="AE626" s="212"/>
      <c r="AF626" s="211"/>
      <c r="AG626" s="211"/>
      <c r="AH626" s="211"/>
      <c r="AI626" s="212"/>
      <c r="AJ626" s="212"/>
      <c r="AK626" s="168"/>
      <c r="AL626" s="212"/>
      <c r="AM626" s="212"/>
      <c r="AN626" s="212"/>
      <c r="AO626" s="211"/>
      <c r="AP626" s="211"/>
      <c r="AQ626" s="211"/>
      <c r="AR626" s="212"/>
      <c r="AS626" s="212"/>
      <c r="AT626" s="168"/>
      <c r="AU626" s="212"/>
      <c r="AV626" s="212"/>
      <c r="AW626" s="212"/>
      <c r="AX626" s="211"/>
      <c r="AY626" s="211"/>
      <c r="AZ626" s="211"/>
      <c r="BA626" s="212"/>
      <c r="BB626" s="212"/>
      <c r="BC626" s="168"/>
      <c r="BD626" s="212"/>
      <c r="BE626" s="212"/>
      <c r="BF626" s="212"/>
      <c r="BG626" s="211"/>
      <c r="BH626" s="211"/>
      <c r="BI626" s="211"/>
      <c r="BJ626" s="212"/>
      <c r="BK626" s="212"/>
      <c r="BL626" s="168"/>
      <c r="BM626" s="212"/>
      <c r="BN626" s="212"/>
      <c r="BO626" s="212"/>
      <c r="BP626" s="211"/>
      <c r="BQ626" s="211"/>
      <c r="BR626" s="211"/>
      <c r="BS626" s="212"/>
      <c r="BT626" s="212"/>
      <c r="BU626" s="168"/>
      <c r="BV626" s="212"/>
      <c r="BW626" s="212"/>
      <c r="BX626" s="212"/>
      <c r="BY626" s="211"/>
      <c r="BZ626" s="211"/>
      <c r="CA626" s="211"/>
      <c r="CB626" s="212"/>
      <c r="CC626" s="212"/>
      <c r="CD626" s="168"/>
      <c r="CE626" s="212"/>
      <c r="CF626" s="212"/>
      <c r="CG626" s="212"/>
      <c r="CH626" s="211"/>
      <c r="CI626" s="211"/>
      <c r="CJ626" s="211"/>
      <c r="CK626" s="212"/>
      <c r="CL626" s="212"/>
      <c r="CM626" s="168"/>
      <c r="CN626" s="212"/>
      <c r="CO626" s="212"/>
      <c r="CP626" s="212"/>
      <c r="CQ626" s="211"/>
      <c r="CR626" s="211"/>
      <c r="CS626" s="211"/>
      <c r="CT626" s="316"/>
      <c r="CU626" s="1074"/>
      <c r="CV626" s="1075"/>
      <c r="CW626" s="211"/>
      <c r="CX626" s="213"/>
      <c r="CY626" s="213"/>
    </row>
    <row r="627" spans="1:103" ht="15.75" customHeight="1">
      <c r="A627" s="138"/>
      <c r="B627" s="168"/>
      <c r="C627" s="138"/>
      <c r="D627" s="212"/>
      <c r="E627" s="212"/>
      <c r="F627" s="168"/>
      <c r="G627" s="168"/>
      <c r="H627" s="212"/>
      <c r="I627" s="212"/>
      <c r="J627" s="212"/>
      <c r="K627" s="212"/>
      <c r="L627" s="794"/>
      <c r="M627" s="168"/>
      <c r="N627" s="212"/>
      <c r="O627" s="212"/>
      <c r="P627" s="168"/>
      <c r="Q627" s="794"/>
      <c r="S627" s="212"/>
      <c r="T627" s="211"/>
      <c r="U627" s="211"/>
      <c r="V627" s="211"/>
      <c r="W627" s="211"/>
      <c r="X627" s="211"/>
      <c r="Y627" s="211"/>
      <c r="Z627" s="212"/>
      <c r="AA627" s="212"/>
      <c r="AB627" s="168"/>
      <c r="AC627" s="212"/>
      <c r="AD627" s="212"/>
      <c r="AE627" s="212"/>
      <c r="AF627" s="211"/>
      <c r="AG627" s="211"/>
      <c r="AH627" s="211"/>
      <c r="AI627" s="212"/>
      <c r="AJ627" s="212"/>
      <c r="AK627" s="168"/>
      <c r="AL627" s="212"/>
      <c r="AM627" s="212"/>
      <c r="AN627" s="212"/>
      <c r="AO627" s="211"/>
      <c r="AP627" s="211"/>
      <c r="AQ627" s="211"/>
      <c r="AR627" s="212"/>
      <c r="AS627" s="212"/>
      <c r="AT627" s="168"/>
      <c r="AU627" s="212"/>
      <c r="AV627" s="212"/>
      <c r="AW627" s="212"/>
      <c r="AX627" s="211"/>
      <c r="AY627" s="211"/>
      <c r="AZ627" s="211"/>
      <c r="BA627" s="212"/>
      <c r="BB627" s="212"/>
      <c r="BC627" s="168"/>
      <c r="BD627" s="212"/>
      <c r="BE627" s="212"/>
      <c r="BF627" s="212"/>
      <c r="BG627" s="211"/>
      <c r="BH627" s="211"/>
      <c r="BI627" s="211"/>
      <c r="BJ627" s="212"/>
      <c r="BK627" s="212"/>
      <c r="BL627" s="168"/>
      <c r="BM627" s="212"/>
      <c r="BN627" s="212"/>
      <c r="BO627" s="212"/>
      <c r="BP627" s="211"/>
      <c r="BQ627" s="211"/>
      <c r="BR627" s="211"/>
      <c r="BS627" s="212"/>
      <c r="BT627" s="212"/>
      <c r="BU627" s="168"/>
      <c r="BV627" s="212"/>
      <c r="BW627" s="212"/>
      <c r="BX627" s="212"/>
      <c r="BY627" s="211"/>
      <c r="BZ627" s="211"/>
      <c r="CA627" s="211"/>
      <c r="CB627" s="212"/>
      <c r="CC627" s="212"/>
      <c r="CD627" s="168"/>
      <c r="CE627" s="212"/>
      <c r="CF627" s="212"/>
      <c r="CG627" s="212"/>
      <c r="CH627" s="211"/>
      <c r="CI627" s="211"/>
      <c r="CJ627" s="211"/>
      <c r="CK627" s="212"/>
      <c r="CL627" s="212"/>
      <c r="CM627" s="168"/>
      <c r="CN627" s="212"/>
      <c r="CO627" s="212"/>
      <c r="CP627" s="212"/>
      <c r="CQ627" s="211"/>
      <c r="CR627" s="211"/>
      <c r="CS627" s="211"/>
      <c r="CT627" s="316"/>
      <c r="CU627" s="1074"/>
      <c r="CV627" s="1075"/>
      <c r="CW627" s="211"/>
      <c r="CX627" s="213"/>
      <c r="CY627" s="213"/>
    </row>
    <row r="628" spans="1:103" ht="15.75" customHeight="1">
      <c r="A628" s="138"/>
      <c r="B628" s="168"/>
      <c r="C628" s="138"/>
      <c r="D628" s="212"/>
      <c r="E628" s="212"/>
      <c r="F628" s="168"/>
      <c r="G628" s="168"/>
      <c r="H628" s="212"/>
      <c r="I628" s="212"/>
      <c r="J628" s="212"/>
      <c r="K628" s="212"/>
      <c r="L628" s="794"/>
      <c r="M628" s="168"/>
      <c r="N628" s="212"/>
      <c r="O628" s="212"/>
      <c r="P628" s="168"/>
      <c r="Q628" s="794"/>
      <c r="S628" s="212"/>
      <c r="T628" s="211"/>
      <c r="U628" s="211"/>
      <c r="V628" s="211"/>
      <c r="W628" s="211"/>
      <c r="X628" s="211"/>
      <c r="Y628" s="211"/>
      <c r="Z628" s="212"/>
      <c r="AA628" s="212"/>
      <c r="AB628" s="168"/>
      <c r="AC628" s="212"/>
      <c r="AD628" s="212"/>
      <c r="AE628" s="212"/>
      <c r="AF628" s="211"/>
      <c r="AG628" s="211"/>
      <c r="AH628" s="211"/>
      <c r="AI628" s="212"/>
      <c r="AJ628" s="212"/>
      <c r="AK628" s="168"/>
      <c r="AL628" s="212"/>
      <c r="AM628" s="212"/>
      <c r="AN628" s="212"/>
      <c r="AO628" s="211"/>
      <c r="AP628" s="211"/>
      <c r="AQ628" s="211"/>
      <c r="AR628" s="212"/>
      <c r="AS628" s="212"/>
      <c r="AT628" s="168"/>
      <c r="AU628" s="212"/>
      <c r="AV628" s="212"/>
      <c r="AW628" s="212"/>
      <c r="AX628" s="211"/>
      <c r="AY628" s="211"/>
      <c r="AZ628" s="211"/>
      <c r="BA628" s="212"/>
      <c r="BB628" s="212"/>
      <c r="BC628" s="168"/>
      <c r="BD628" s="212"/>
      <c r="BE628" s="212"/>
      <c r="BF628" s="212"/>
      <c r="BG628" s="211"/>
      <c r="BH628" s="211"/>
      <c r="BI628" s="211"/>
      <c r="BJ628" s="212"/>
      <c r="BK628" s="212"/>
      <c r="BL628" s="168"/>
      <c r="BM628" s="212"/>
      <c r="BN628" s="212"/>
      <c r="BO628" s="212"/>
      <c r="BP628" s="211"/>
      <c r="BQ628" s="211"/>
      <c r="BR628" s="211"/>
      <c r="BS628" s="212"/>
      <c r="BT628" s="212"/>
      <c r="BU628" s="168"/>
      <c r="BV628" s="212"/>
      <c r="BW628" s="212"/>
      <c r="BX628" s="212"/>
      <c r="BY628" s="211"/>
      <c r="BZ628" s="211"/>
      <c r="CA628" s="211"/>
      <c r="CB628" s="212"/>
      <c r="CC628" s="212"/>
      <c r="CD628" s="168"/>
      <c r="CE628" s="212"/>
      <c r="CF628" s="212"/>
      <c r="CG628" s="212"/>
      <c r="CH628" s="211"/>
      <c r="CI628" s="211"/>
      <c r="CJ628" s="211"/>
      <c r="CK628" s="212"/>
      <c r="CL628" s="212"/>
      <c r="CM628" s="168"/>
      <c r="CN628" s="212"/>
      <c r="CO628" s="212"/>
      <c r="CP628" s="212"/>
      <c r="CQ628" s="211"/>
      <c r="CR628" s="211"/>
      <c r="CS628" s="211"/>
      <c r="CT628" s="316"/>
      <c r="CU628" s="1074"/>
      <c r="CV628" s="1075"/>
      <c r="CW628" s="211"/>
      <c r="CX628" s="213"/>
      <c r="CY628" s="213"/>
    </row>
    <row r="629" spans="1:103" ht="15.75" customHeight="1">
      <c r="A629" s="138"/>
      <c r="B629" s="168"/>
      <c r="C629" s="138"/>
      <c r="D629" s="212"/>
      <c r="E629" s="212"/>
      <c r="F629" s="168"/>
      <c r="G629" s="168"/>
      <c r="H629" s="212"/>
      <c r="I629" s="212"/>
      <c r="J629" s="212"/>
      <c r="K629" s="212"/>
      <c r="L629" s="794"/>
      <c r="M629" s="168"/>
      <c r="N629" s="212"/>
      <c r="O629" s="212"/>
      <c r="P629" s="168"/>
      <c r="Q629" s="794"/>
      <c r="S629" s="212"/>
      <c r="T629" s="211"/>
      <c r="U629" s="211"/>
      <c r="V629" s="211"/>
      <c r="W629" s="211"/>
      <c r="X629" s="211"/>
      <c r="Y629" s="211"/>
      <c r="Z629" s="212"/>
      <c r="AA629" s="212"/>
      <c r="AB629" s="168"/>
      <c r="AC629" s="212"/>
      <c r="AD629" s="212"/>
      <c r="AE629" s="212"/>
      <c r="AF629" s="211"/>
      <c r="AG629" s="211"/>
      <c r="AH629" s="211"/>
      <c r="AI629" s="212"/>
      <c r="AJ629" s="212"/>
      <c r="AK629" s="168"/>
      <c r="AL629" s="212"/>
      <c r="AM629" s="212"/>
      <c r="AN629" s="212"/>
      <c r="AO629" s="211"/>
      <c r="AP629" s="211"/>
      <c r="AQ629" s="211"/>
      <c r="AR629" s="212"/>
      <c r="AS629" s="212"/>
      <c r="AT629" s="168"/>
      <c r="AU629" s="212"/>
      <c r="AV629" s="212"/>
      <c r="AW629" s="212"/>
      <c r="AX629" s="211"/>
      <c r="AY629" s="211"/>
      <c r="AZ629" s="211"/>
      <c r="BA629" s="212"/>
      <c r="BB629" s="212"/>
      <c r="BC629" s="168"/>
      <c r="BD629" s="212"/>
      <c r="BE629" s="212"/>
      <c r="BF629" s="212"/>
      <c r="BG629" s="211"/>
      <c r="BH629" s="211"/>
      <c r="BI629" s="211"/>
      <c r="BJ629" s="212"/>
      <c r="BK629" s="212"/>
      <c r="BL629" s="168"/>
      <c r="BM629" s="212"/>
      <c r="BN629" s="212"/>
      <c r="BO629" s="212"/>
      <c r="BP629" s="211"/>
      <c r="BQ629" s="211"/>
      <c r="BR629" s="211"/>
      <c r="BS629" s="212"/>
      <c r="BT629" s="212"/>
      <c r="BU629" s="168"/>
      <c r="BV629" s="212"/>
      <c r="BW629" s="212"/>
      <c r="BX629" s="212"/>
      <c r="BY629" s="211"/>
      <c r="BZ629" s="211"/>
      <c r="CA629" s="211"/>
      <c r="CB629" s="212"/>
      <c r="CC629" s="212"/>
      <c r="CD629" s="168"/>
      <c r="CE629" s="212"/>
      <c r="CF629" s="212"/>
      <c r="CG629" s="212"/>
      <c r="CH629" s="211"/>
      <c r="CI629" s="211"/>
      <c r="CJ629" s="211"/>
      <c r="CK629" s="212"/>
      <c r="CL629" s="212"/>
      <c r="CM629" s="168"/>
      <c r="CN629" s="212"/>
      <c r="CO629" s="212"/>
      <c r="CP629" s="212"/>
      <c r="CQ629" s="211"/>
      <c r="CR629" s="211"/>
      <c r="CS629" s="211"/>
      <c r="CT629" s="316"/>
      <c r="CU629" s="1074"/>
      <c r="CV629" s="1075"/>
      <c r="CW629" s="211"/>
      <c r="CX629" s="213"/>
      <c r="CY629" s="213"/>
    </row>
    <row r="630" spans="1:103" ht="15.75" customHeight="1">
      <c r="A630" s="138"/>
      <c r="B630" s="168"/>
      <c r="C630" s="138"/>
      <c r="D630" s="212"/>
      <c r="E630" s="212"/>
      <c r="F630" s="168"/>
      <c r="G630" s="168"/>
      <c r="H630" s="212"/>
      <c r="I630" s="212"/>
      <c r="J630" s="212"/>
      <c r="K630" s="212"/>
      <c r="L630" s="794"/>
      <c r="M630" s="168"/>
      <c r="N630" s="212"/>
      <c r="O630" s="212"/>
      <c r="P630" s="168"/>
      <c r="Q630" s="794"/>
      <c r="S630" s="212"/>
      <c r="T630" s="211"/>
      <c r="U630" s="211"/>
      <c r="V630" s="211"/>
      <c r="W630" s="211"/>
      <c r="X630" s="211"/>
      <c r="Y630" s="211"/>
      <c r="Z630" s="212"/>
      <c r="AA630" s="212"/>
      <c r="AB630" s="168"/>
      <c r="AC630" s="212"/>
      <c r="AD630" s="212"/>
      <c r="AE630" s="212"/>
      <c r="AF630" s="211"/>
      <c r="AG630" s="211"/>
      <c r="AH630" s="211"/>
      <c r="AI630" s="212"/>
      <c r="AJ630" s="212"/>
      <c r="AK630" s="168"/>
      <c r="AL630" s="212"/>
      <c r="AM630" s="212"/>
      <c r="AN630" s="212"/>
      <c r="AO630" s="211"/>
      <c r="AP630" s="211"/>
      <c r="AQ630" s="211"/>
      <c r="AR630" s="212"/>
      <c r="AS630" s="212"/>
      <c r="AT630" s="168"/>
      <c r="AU630" s="212"/>
      <c r="AV630" s="212"/>
      <c r="AW630" s="212"/>
      <c r="AX630" s="211"/>
      <c r="AY630" s="211"/>
      <c r="AZ630" s="211"/>
      <c r="BA630" s="212"/>
      <c r="BB630" s="212"/>
      <c r="BC630" s="168"/>
      <c r="BD630" s="212"/>
      <c r="BE630" s="212"/>
      <c r="BF630" s="212"/>
      <c r="BG630" s="211"/>
      <c r="BH630" s="211"/>
      <c r="BI630" s="211"/>
      <c r="BJ630" s="212"/>
      <c r="BK630" s="212"/>
      <c r="BL630" s="168"/>
      <c r="BM630" s="212"/>
      <c r="BN630" s="212"/>
      <c r="BO630" s="212"/>
      <c r="BP630" s="211"/>
      <c r="BQ630" s="211"/>
      <c r="BR630" s="211"/>
      <c r="BS630" s="212"/>
      <c r="BT630" s="212"/>
      <c r="BU630" s="168"/>
      <c r="BV630" s="212"/>
      <c r="BW630" s="212"/>
      <c r="BX630" s="212"/>
      <c r="BY630" s="211"/>
      <c r="BZ630" s="211"/>
      <c r="CA630" s="211"/>
      <c r="CB630" s="212"/>
      <c r="CC630" s="212"/>
      <c r="CD630" s="168"/>
      <c r="CE630" s="212"/>
      <c r="CF630" s="212"/>
      <c r="CG630" s="212"/>
      <c r="CH630" s="211"/>
      <c r="CI630" s="211"/>
      <c r="CJ630" s="211"/>
      <c r="CK630" s="212"/>
      <c r="CL630" s="212"/>
      <c r="CM630" s="168"/>
      <c r="CN630" s="212"/>
      <c r="CO630" s="212"/>
      <c r="CP630" s="212"/>
      <c r="CQ630" s="211"/>
      <c r="CR630" s="211"/>
      <c r="CS630" s="211"/>
      <c r="CT630" s="316"/>
      <c r="CU630" s="1074"/>
      <c r="CV630" s="1075"/>
      <c r="CW630" s="211"/>
      <c r="CX630" s="213"/>
      <c r="CY630" s="213"/>
    </row>
    <row r="631" spans="1:103" ht="15.75" customHeight="1">
      <c r="A631" s="138"/>
      <c r="B631" s="168"/>
      <c r="C631" s="138"/>
      <c r="D631" s="212"/>
      <c r="E631" s="212"/>
      <c r="F631" s="168"/>
      <c r="G631" s="168"/>
      <c r="H631" s="212"/>
      <c r="I631" s="212"/>
      <c r="J631" s="212"/>
      <c r="K631" s="212"/>
      <c r="L631" s="794"/>
      <c r="M631" s="168"/>
      <c r="N631" s="212"/>
      <c r="O631" s="212"/>
      <c r="P631" s="168"/>
      <c r="Q631" s="794"/>
      <c r="S631" s="212"/>
      <c r="T631" s="211"/>
      <c r="U631" s="211"/>
      <c r="V631" s="211"/>
      <c r="W631" s="211"/>
      <c r="X631" s="211"/>
      <c r="Y631" s="211"/>
      <c r="Z631" s="212"/>
      <c r="AA631" s="212"/>
      <c r="AB631" s="168"/>
      <c r="AC631" s="212"/>
      <c r="AD631" s="212"/>
      <c r="AE631" s="212"/>
      <c r="AF631" s="211"/>
      <c r="AG631" s="211"/>
      <c r="AH631" s="211"/>
      <c r="AI631" s="212"/>
      <c r="AJ631" s="212"/>
      <c r="AK631" s="168"/>
      <c r="AL631" s="212"/>
      <c r="AM631" s="212"/>
      <c r="AN631" s="212"/>
      <c r="AO631" s="211"/>
      <c r="AP631" s="211"/>
      <c r="AQ631" s="211"/>
      <c r="AR631" s="212"/>
      <c r="AS631" s="212"/>
      <c r="AT631" s="168"/>
      <c r="AU631" s="212"/>
      <c r="AV631" s="212"/>
      <c r="AW631" s="212"/>
      <c r="AX631" s="211"/>
      <c r="AY631" s="211"/>
      <c r="AZ631" s="211"/>
      <c r="BA631" s="212"/>
      <c r="BB631" s="212"/>
      <c r="BC631" s="168"/>
      <c r="BD631" s="212"/>
      <c r="BE631" s="212"/>
      <c r="BF631" s="212"/>
      <c r="BG631" s="211"/>
      <c r="BH631" s="211"/>
      <c r="BI631" s="211"/>
      <c r="BJ631" s="212"/>
      <c r="BK631" s="212"/>
      <c r="BL631" s="168"/>
      <c r="BM631" s="212"/>
      <c r="BN631" s="212"/>
      <c r="BO631" s="212"/>
      <c r="BP631" s="211"/>
      <c r="BQ631" s="211"/>
      <c r="BR631" s="211"/>
      <c r="BS631" s="212"/>
      <c r="BT631" s="212"/>
      <c r="BU631" s="168"/>
      <c r="BV631" s="212"/>
      <c r="BW631" s="212"/>
      <c r="BX631" s="212"/>
      <c r="BY631" s="211"/>
      <c r="BZ631" s="211"/>
      <c r="CA631" s="211"/>
      <c r="CB631" s="212"/>
      <c r="CC631" s="212"/>
      <c r="CD631" s="168"/>
      <c r="CE631" s="212"/>
      <c r="CF631" s="212"/>
      <c r="CG631" s="212"/>
      <c r="CH631" s="211"/>
      <c r="CI631" s="211"/>
      <c r="CJ631" s="211"/>
      <c r="CK631" s="212"/>
      <c r="CL631" s="212"/>
      <c r="CM631" s="168"/>
      <c r="CN631" s="212"/>
      <c r="CO631" s="212"/>
      <c r="CP631" s="212"/>
      <c r="CQ631" s="211"/>
      <c r="CR631" s="211"/>
      <c r="CS631" s="211"/>
      <c r="CT631" s="211"/>
      <c r="CU631" s="1074"/>
      <c r="CV631" s="1075"/>
      <c r="CW631" s="211"/>
      <c r="CX631" s="213"/>
      <c r="CY631" s="213"/>
    </row>
  </sheetData>
  <autoFilter ref="A7:CA608" xr:uid="{00000000-0009-0000-0000-000005000000}">
    <filterColumn colId="3" showButton="0"/>
    <filterColumn colId="4" showButton="0"/>
    <filterColumn colId="6" showButton="0"/>
    <filterColumn colId="7" showButton="0"/>
    <filterColumn colId="8" showButton="0"/>
    <filterColumn colId="10" showButton="0"/>
    <filterColumn colId="11" showButton="0"/>
    <filterColumn colId="13" showButton="0"/>
    <filterColumn colId="14" showButton="0"/>
    <filterColumn colId="16" showButton="0"/>
    <filterColumn colId="17" showButton="0"/>
    <filterColumn colId="19" showButton="0"/>
    <filterColumn colId="20" showButton="0"/>
    <filterColumn colId="25" showButton="0"/>
    <filterColumn colId="26" showButton="0"/>
    <filterColumn colId="28" showButton="0"/>
    <filterColumn colId="29" showButton="0"/>
    <filterColumn colId="31" showButton="0"/>
    <filterColumn colId="32" showButton="0"/>
    <filterColumn colId="34" showButton="0"/>
    <filterColumn colId="35" showButton="0"/>
    <filterColumn colId="37" showButton="0"/>
    <filterColumn colId="38" showButton="0"/>
    <filterColumn colId="40" showButton="0"/>
    <filterColumn colId="41" showButton="0"/>
    <filterColumn colId="43" showButton="0"/>
    <filterColumn colId="44" showButton="0"/>
    <filterColumn colId="46" showButton="0"/>
    <filterColumn colId="47" showButton="0"/>
    <filterColumn colId="49" showButton="0"/>
    <filterColumn colId="50" showButton="0"/>
    <filterColumn colId="70" showButton="0"/>
    <filterColumn colId="71" showButton="0"/>
    <filterColumn colId="73" showButton="0"/>
    <filterColumn colId="74" showButton="0"/>
    <filterColumn colId="76" showButton="0"/>
    <filterColumn colId="77" showButton="0"/>
  </autoFilter>
  <mergeCells count="1529">
    <mergeCell ref="CU7:CV7"/>
    <mergeCell ref="CU13:CV13"/>
    <mergeCell ref="CU25:CV25"/>
    <mergeCell ref="CU39:CV39"/>
    <mergeCell ref="CU58:CV58"/>
    <mergeCell ref="CU90:CV90"/>
    <mergeCell ref="CU106:CV106"/>
    <mergeCell ref="CU121:CV121"/>
    <mergeCell ref="CU135:CV135"/>
    <mergeCell ref="CU146:CV146"/>
    <mergeCell ref="CU160:CV160"/>
    <mergeCell ref="CU174:CV174"/>
    <mergeCell ref="CU187:CV187"/>
    <mergeCell ref="CU202:CV202"/>
    <mergeCell ref="CU216:CV216"/>
    <mergeCell ref="CU228:CV228"/>
    <mergeCell ref="CU242:CV242"/>
    <mergeCell ref="CU259:CV259"/>
    <mergeCell ref="CU275:CV275"/>
    <mergeCell ref="CU280:CV280"/>
    <mergeCell ref="CU294:CV294"/>
    <mergeCell ref="CU301:CV301"/>
    <mergeCell ref="CU331:CV331"/>
    <mergeCell ref="CU345:CV345"/>
    <mergeCell ref="CU357:CV357"/>
    <mergeCell ref="CU371:CV371"/>
    <mergeCell ref="CU386:CV386"/>
    <mergeCell ref="CU399:CV399"/>
    <mergeCell ref="CU413:CV413"/>
    <mergeCell ref="CU427:CV427"/>
    <mergeCell ref="CU434:CV434"/>
    <mergeCell ref="CU448:CV448"/>
    <mergeCell ref="CU463:CV463"/>
    <mergeCell ref="CU496:CV496"/>
    <mergeCell ref="CU550:CV550"/>
    <mergeCell ref="CU562:CV562"/>
    <mergeCell ref="CU574:CV574"/>
    <mergeCell ref="CU588:CV588"/>
    <mergeCell ref="CU602:CV602"/>
    <mergeCell ref="D610:F610"/>
    <mergeCell ref="K610:M610"/>
    <mergeCell ref="N610:P610"/>
    <mergeCell ref="Q610:S610"/>
    <mergeCell ref="T610:V610"/>
    <mergeCell ref="Z610:AB610"/>
    <mergeCell ref="AC610:AE610"/>
    <mergeCell ref="AF610:AH610"/>
    <mergeCell ref="AI610:AK610"/>
    <mergeCell ref="AL610:AN610"/>
    <mergeCell ref="AO610:AQ610"/>
    <mergeCell ref="AR610:AT610"/>
    <mergeCell ref="AU610:AW610"/>
    <mergeCell ref="AX610:AZ610"/>
    <mergeCell ref="BS610:BU610"/>
    <mergeCell ref="BV610:BX610"/>
    <mergeCell ref="BY610:CA610"/>
    <mergeCell ref="AX588:AZ589"/>
    <mergeCell ref="BS588:BU589"/>
    <mergeCell ref="BV588:BX589"/>
    <mergeCell ref="BY588:CA589"/>
    <mergeCell ref="G602:J603"/>
    <mergeCell ref="D602:F603"/>
    <mergeCell ref="G588:J589"/>
    <mergeCell ref="AR588:AT589"/>
    <mergeCell ref="AU588:AW589"/>
    <mergeCell ref="AI588:AK589"/>
    <mergeCell ref="CU615:CV615"/>
    <mergeCell ref="CU616:CV616"/>
    <mergeCell ref="CU617:CV617"/>
    <mergeCell ref="CU618:CV618"/>
    <mergeCell ref="CU619:CV619"/>
    <mergeCell ref="CU620:CV620"/>
    <mergeCell ref="CU621:CV621"/>
    <mergeCell ref="CU622:CV622"/>
    <mergeCell ref="CU623:CV623"/>
    <mergeCell ref="CU624:CV624"/>
    <mergeCell ref="CU625:CV625"/>
    <mergeCell ref="CU626:CV626"/>
    <mergeCell ref="CU627:CV627"/>
    <mergeCell ref="CU628:CV628"/>
    <mergeCell ref="CU629:CV629"/>
    <mergeCell ref="CU630:CV630"/>
    <mergeCell ref="CU631:CV631"/>
    <mergeCell ref="B7:B8"/>
    <mergeCell ref="B13:B14"/>
    <mergeCell ref="B25:B26"/>
    <mergeCell ref="B39:B40"/>
    <mergeCell ref="B58:B59"/>
    <mergeCell ref="B90:B91"/>
    <mergeCell ref="B106:B107"/>
    <mergeCell ref="B121:B122"/>
    <mergeCell ref="B135:B136"/>
    <mergeCell ref="B146:B147"/>
    <mergeCell ref="B160:B161"/>
    <mergeCell ref="B174:B175"/>
    <mergeCell ref="B187:B188"/>
    <mergeCell ref="B202:B203"/>
    <mergeCell ref="B216:B217"/>
    <mergeCell ref="B228:B229"/>
    <mergeCell ref="B242:B243"/>
    <mergeCell ref="B259:B260"/>
    <mergeCell ref="B275:B276"/>
    <mergeCell ref="B280:B281"/>
    <mergeCell ref="B294:B295"/>
    <mergeCell ref="B301:B302"/>
    <mergeCell ref="B331:B332"/>
    <mergeCell ref="B345:B346"/>
    <mergeCell ref="B357:B358"/>
    <mergeCell ref="B371:B372"/>
    <mergeCell ref="B386:B387"/>
    <mergeCell ref="B399:B400"/>
    <mergeCell ref="B413:B414"/>
    <mergeCell ref="B427:B428"/>
    <mergeCell ref="B434:B435"/>
    <mergeCell ref="B448:B449"/>
    <mergeCell ref="B463:B464"/>
    <mergeCell ref="B496:B497"/>
    <mergeCell ref="B510:B511"/>
    <mergeCell ref="B522:B523"/>
    <mergeCell ref="B536:B537"/>
    <mergeCell ref="B550:B551"/>
    <mergeCell ref="B562:B563"/>
    <mergeCell ref="B574:B575"/>
    <mergeCell ref="B588:B589"/>
    <mergeCell ref="B602:B603"/>
    <mergeCell ref="C7:C8"/>
    <mergeCell ref="C13:C14"/>
    <mergeCell ref="C25:C26"/>
    <mergeCell ref="C39:C40"/>
    <mergeCell ref="C58:C59"/>
    <mergeCell ref="C90:C91"/>
    <mergeCell ref="C106:C107"/>
    <mergeCell ref="C121:C122"/>
    <mergeCell ref="C135:C136"/>
    <mergeCell ref="C146:C147"/>
    <mergeCell ref="C160:C161"/>
    <mergeCell ref="C174:C175"/>
    <mergeCell ref="C187:C188"/>
    <mergeCell ref="C202:C203"/>
    <mergeCell ref="C216:C217"/>
    <mergeCell ref="C228:C229"/>
    <mergeCell ref="C242:C243"/>
    <mergeCell ref="C259:C260"/>
    <mergeCell ref="C275:C276"/>
    <mergeCell ref="C280:C281"/>
    <mergeCell ref="C294:C295"/>
    <mergeCell ref="C301:C302"/>
    <mergeCell ref="C331:C332"/>
    <mergeCell ref="C345:C346"/>
    <mergeCell ref="C357:C358"/>
    <mergeCell ref="C371:C372"/>
    <mergeCell ref="C386:C387"/>
    <mergeCell ref="C399:C400"/>
    <mergeCell ref="C413:C414"/>
    <mergeCell ref="C427:C428"/>
    <mergeCell ref="C434:C435"/>
    <mergeCell ref="C448:C449"/>
    <mergeCell ref="C463:C464"/>
    <mergeCell ref="C496:C497"/>
    <mergeCell ref="C510:C511"/>
    <mergeCell ref="C522:C523"/>
    <mergeCell ref="C536:C537"/>
    <mergeCell ref="C550:C551"/>
    <mergeCell ref="C562:C563"/>
    <mergeCell ref="C574:C575"/>
    <mergeCell ref="C588:C589"/>
    <mergeCell ref="C602:C603"/>
    <mergeCell ref="CX7:CX8"/>
    <mergeCell ref="CX13:CX14"/>
    <mergeCell ref="CX25:CX26"/>
    <mergeCell ref="CX39:CX40"/>
    <mergeCell ref="CX58:CX59"/>
    <mergeCell ref="CX90:CX91"/>
    <mergeCell ref="CX106:CX107"/>
    <mergeCell ref="CX121:CX122"/>
    <mergeCell ref="CX135:CX136"/>
    <mergeCell ref="CX146:CX147"/>
    <mergeCell ref="CX160:CX161"/>
    <mergeCell ref="CX174:CX175"/>
    <mergeCell ref="CX187:CX188"/>
    <mergeCell ref="CX202:CX203"/>
    <mergeCell ref="CX216:CX217"/>
    <mergeCell ref="CX228:CX229"/>
    <mergeCell ref="CX242:CX243"/>
    <mergeCell ref="CX259:CX260"/>
    <mergeCell ref="CX275:CX276"/>
    <mergeCell ref="CX280:CX281"/>
    <mergeCell ref="CX294:CX295"/>
    <mergeCell ref="CX301:CX302"/>
    <mergeCell ref="CX331:CX332"/>
    <mergeCell ref="CX345:CX346"/>
    <mergeCell ref="CX357:CX358"/>
    <mergeCell ref="CX371:CX372"/>
    <mergeCell ref="CX386:CX387"/>
    <mergeCell ref="CX399:CX400"/>
    <mergeCell ref="CX413:CX414"/>
    <mergeCell ref="CX427:CX428"/>
    <mergeCell ref="CX434:CX435"/>
    <mergeCell ref="CX602:CX603"/>
    <mergeCell ref="CY7:CY8"/>
    <mergeCell ref="CY13:CY14"/>
    <mergeCell ref="CY25:CY26"/>
    <mergeCell ref="CY39:CY40"/>
    <mergeCell ref="CY58:CY59"/>
    <mergeCell ref="CY90:CY91"/>
    <mergeCell ref="CY106:CY107"/>
    <mergeCell ref="CY121:CY122"/>
    <mergeCell ref="CY135:CY136"/>
    <mergeCell ref="CY146:CY147"/>
    <mergeCell ref="CY160:CY161"/>
    <mergeCell ref="CY174:CY175"/>
    <mergeCell ref="CY187:CY188"/>
    <mergeCell ref="CY202:CY203"/>
    <mergeCell ref="CY216:CY217"/>
    <mergeCell ref="CY228:CY229"/>
    <mergeCell ref="CY242:CY243"/>
    <mergeCell ref="CY259:CY260"/>
    <mergeCell ref="CY275:CY276"/>
    <mergeCell ref="CY280:CY281"/>
    <mergeCell ref="CY294:CY295"/>
    <mergeCell ref="CY301:CY302"/>
    <mergeCell ref="CY331:CY332"/>
    <mergeCell ref="CY345:CY346"/>
    <mergeCell ref="CY357:CY358"/>
    <mergeCell ref="CY371:CY372"/>
    <mergeCell ref="CY386:CY387"/>
    <mergeCell ref="CY399:CY400"/>
    <mergeCell ref="CY413:CY414"/>
    <mergeCell ref="CY427:CY428"/>
    <mergeCell ref="CY434:CY435"/>
    <mergeCell ref="CY448:CY449"/>
    <mergeCell ref="CY463:CY464"/>
    <mergeCell ref="CY496:CY497"/>
    <mergeCell ref="CY510:CY511"/>
    <mergeCell ref="CY522:CY523"/>
    <mergeCell ref="CY536:CY537"/>
    <mergeCell ref="CY550:CY551"/>
    <mergeCell ref="CX448:CX449"/>
    <mergeCell ref="CX463:CX464"/>
    <mergeCell ref="CX496:CX497"/>
    <mergeCell ref="CX510:CX511"/>
    <mergeCell ref="CX522:CX523"/>
    <mergeCell ref="CX536:CX537"/>
    <mergeCell ref="CX550:CX551"/>
    <mergeCell ref="CX562:CX563"/>
    <mergeCell ref="CX574:CX575"/>
    <mergeCell ref="CX588:CX589"/>
    <mergeCell ref="CU510:CV510"/>
    <mergeCell ref="CU522:CV522"/>
    <mergeCell ref="CU536:CV536"/>
    <mergeCell ref="D588:F589"/>
    <mergeCell ref="D574:F575"/>
    <mergeCell ref="CY562:CY563"/>
    <mergeCell ref="CY574:CY575"/>
    <mergeCell ref="CY588:CY589"/>
    <mergeCell ref="CY602:CY603"/>
    <mergeCell ref="K602:M603"/>
    <mergeCell ref="N602:P603"/>
    <mergeCell ref="Q602:S603"/>
    <mergeCell ref="T602:V603"/>
    <mergeCell ref="Z602:AB603"/>
    <mergeCell ref="AC602:AE603"/>
    <mergeCell ref="AF602:AH603"/>
    <mergeCell ref="AI602:AK603"/>
    <mergeCell ref="AL602:AN603"/>
    <mergeCell ref="AO602:AQ603"/>
    <mergeCell ref="AR602:AT603"/>
    <mergeCell ref="AU602:AW603"/>
    <mergeCell ref="AX602:AZ603"/>
    <mergeCell ref="BS602:BU603"/>
    <mergeCell ref="BV602:BX603"/>
    <mergeCell ref="BY602:CA603"/>
    <mergeCell ref="K588:M589"/>
    <mergeCell ref="N588:P589"/>
    <mergeCell ref="Q588:S589"/>
    <mergeCell ref="T588:V589"/>
    <mergeCell ref="Z588:AB589"/>
    <mergeCell ref="AC588:AE589"/>
    <mergeCell ref="AF588:AH589"/>
    <mergeCell ref="AL588:AN589"/>
    <mergeCell ref="AO588:AQ589"/>
    <mergeCell ref="BY562:CA563"/>
    <mergeCell ref="G574:J575"/>
    <mergeCell ref="G562:J563"/>
    <mergeCell ref="K574:M575"/>
    <mergeCell ref="N574:P575"/>
    <mergeCell ref="Q574:S575"/>
    <mergeCell ref="T574:V575"/>
    <mergeCell ref="Z574:AB575"/>
    <mergeCell ref="AC574:AE575"/>
    <mergeCell ref="AF574:AH575"/>
    <mergeCell ref="AI574:AK575"/>
    <mergeCell ref="AL574:AN575"/>
    <mergeCell ref="AO574:AQ575"/>
    <mergeCell ref="AR574:AT575"/>
    <mergeCell ref="AU574:AW575"/>
    <mergeCell ref="AX574:AZ575"/>
    <mergeCell ref="BS574:BU575"/>
    <mergeCell ref="BV574:BX575"/>
    <mergeCell ref="BY574:CA575"/>
    <mergeCell ref="D562:F563"/>
    <mergeCell ref="D550:F551"/>
    <mergeCell ref="K562:M563"/>
    <mergeCell ref="N562:P563"/>
    <mergeCell ref="Q562:S563"/>
    <mergeCell ref="T562:V563"/>
    <mergeCell ref="Z562:AB563"/>
    <mergeCell ref="AC562:AE563"/>
    <mergeCell ref="AF562:AH563"/>
    <mergeCell ref="AI562:AK563"/>
    <mergeCell ref="AL562:AN563"/>
    <mergeCell ref="AO562:AQ563"/>
    <mergeCell ref="AR562:AT563"/>
    <mergeCell ref="AU562:AW563"/>
    <mergeCell ref="AX562:AZ563"/>
    <mergeCell ref="BS562:BU563"/>
    <mergeCell ref="BV562:BX563"/>
    <mergeCell ref="G550:J551"/>
    <mergeCell ref="K550:M551"/>
    <mergeCell ref="N550:P551"/>
    <mergeCell ref="Q550:S551"/>
    <mergeCell ref="T550:V551"/>
    <mergeCell ref="Z550:AB551"/>
    <mergeCell ref="AC550:AE551"/>
    <mergeCell ref="AF550:AH551"/>
    <mergeCell ref="AI550:AK551"/>
    <mergeCell ref="AL550:AN551"/>
    <mergeCell ref="AO550:AQ551"/>
    <mergeCell ref="AR550:AT551"/>
    <mergeCell ref="AU550:AW551"/>
    <mergeCell ref="AX550:AZ551"/>
    <mergeCell ref="BS550:BU551"/>
    <mergeCell ref="BV550:BX551"/>
    <mergeCell ref="BY522:CA523"/>
    <mergeCell ref="BY536:CA537"/>
    <mergeCell ref="BY550:CA551"/>
    <mergeCell ref="D536:F537"/>
    <mergeCell ref="D522:F523"/>
    <mergeCell ref="K536:M537"/>
    <mergeCell ref="N536:P537"/>
    <mergeCell ref="Q536:S537"/>
    <mergeCell ref="T536:V537"/>
    <mergeCell ref="Z536:AB537"/>
    <mergeCell ref="AC536:AE537"/>
    <mergeCell ref="AF536:AH537"/>
    <mergeCell ref="AI536:AK537"/>
    <mergeCell ref="AL536:AN537"/>
    <mergeCell ref="AO536:AQ537"/>
    <mergeCell ref="AR536:AT537"/>
    <mergeCell ref="AU536:AW537"/>
    <mergeCell ref="AX536:AZ537"/>
    <mergeCell ref="BS536:BU537"/>
    <mergeCell ref="BV536:BX537"/>
    <mergeCell ref="G522:J523"/>
    <mergeCell ref="G536:J537"/>
    <mergeCell ref="K522:M523"/>
    <mergeCell ref="N522:P523"/>
    <mergeCell ref="Q522:S523"/>
    <mergeCell ref="T522:V523"/>
    <mergeCell ref="Z522:AB523"/>
    <mergeCell ref="AC522:AE523"/>
    <mergeCell ref="AF522:AH523"/>
    <mergeCell ref="AI522:AK523"/>
    <mergeCell ref="AL522:AN523"/>
    <mergeCell ref="AO522:AQ523"/>
    <mergeCell ref="AR522:AT523"/>
    <mergeCell ref="AU522:AW523"/>
    <mergeCell ref="AX522:AZ523"/>
    <mergeCell ref="BS522:BU523"/>
    <mergeCell ref="BV522:BX523"/>
    <mergeCell ref="BY496:CA497"/>
    <mergeCell ref="BY510:CA511"/>
    <mergeCell ref="D510:F511"/>
    <mergeCell ref="D496:F497"/>
    <mergeCell ref="K510:M511"/>
    <mergeCell ref="N510:P511"/>
    <mergeCell ref="Q510:S511"/>
    <mergeCell ref="T510:V511"/>
    <mergeCell ref="Z510:AB511"/>
    <mergeCell ref="AC510:AE511"/>
    <mergeCell ref="AF510:AH511"/>
    <mergeCell ref="AI510:AK511"/>
    <mergeCell ref="AL510:AN511"/>
    <mergeCell ref="AO510:AQ511"/>
    <mergeCell ref="AR510:AT511"/>
    <mergeCell ref="AU510:AW511"/>
    <mergeCell ref="AX510:AZ511"/>
    <mergeCell ref="BS510:BU511"/>
    <mergeCell ref="BV510:BX511"/>
    <mergeCell ref="G496:J497"/>
    <mergeCell ref="G510:J511"/>
    <mergeCell ref="K496:M497"/>
    <mergeCell ref="N496:P497"/>
    <mergeCell ref="Q496:S497"/>
    <mergeCell ref="T496:V497"/>
    <mergeCell ref="Z496:AB497"/>
    <mergeCell ref="AC496:AE497"/>
    <mergeCell ref="AF496:AH497"/>
    <mergeCell ref="AI496:AK497"/>
    <mergeCell ref="AL496:AN497"/>
    <mergeCell ref="AO496:AQ497"/>
    <mergeCell ref="AR496:AT497"/>
    <mergeCell ref="AU496:AW497"/>
    <mergeCell ref="AX496:AZ497"/>
    <mergeCell ref="BS496:BU497"/>
    <mergeCell ref="BV496:BX497"/>
    <mergeCell ref="BY448:CA449"/>
    <mergeCell ref="BY463:CA464"/>
    <mergeCell ref="D463:F464"/>
    <mergeCell ref="D448:F449"/>
    <mergeCell ref="K463:M464"/>
    <mergeCell ref="N463:P464"/>
    <mergeCell ref="Q463:S464"/>
    <mergeCell ref="T463:V464"/>
    <mergeCell ref="Z463:AB464"/>
    <mergeCell ref="AC463:AE464"/>
    <mergeCell ref="AF463:AH464"/>
    <mergeCell ref="AI463:AK464"/>
    <mergeCell ref="AL463:AN464"/>
    <mergeCell ref="AO463:AQ464"/>
    <mergeCell ref="AR463:AT464"/>
    <mergeCell ref="AU463:AW464"/>
    <mergeCell ref="AX463:AZ464"/>
    <mergeCell ref="BS463:BU464"/>
    <mergeCell ref="BV463:BX464"/>
    <mergeCell ref="G448:J449"/>
    <mergeCell ref="G463:J464"/>
    <mergeCell ref="K448:M449"/>
    <mergeCell ref="N448:P449"/>
    <mergeCell ref="Q448:S449"/>
    <mergeCell ref="T448:V449"/>
    <mergeCell ref="Z448:AB449"/>
    <mergeCell ref="AC448:AE449"/>
    <mergeCell ref="AF448:AH449"/>
    <mergeCell ref="AI448:AK449"/>
    <mergeCell ref="AL448:AN449"/>
    <mergeCell ref="AO448:AQ449"/>
    <mergeCell ref="AR448:AT449"/>
    <mergeCell ref="AU448:AW449"/>
    <mergeCell ref="AX448:AZ449"/>
    <mergeCell ref="BS448:BU449"/>
    <mergeCell ref="BV448:BX449"/>
    <mergeCell ref="BY427:CA428"/>
    <mergeCell ref="BY434:CA435"/>
    <mergeCell ref="D434:F435"/>
    <mergeCell ref="D427:F428"/>
    <mergeCell ref="K434:M435"/>
    <mergeCell ref="N434:P435"/>
    <mergeCell ref="Q434:S435"/>
    <mergeCell ref="T434:V435"/>
    <mergeCell ref="Z434:AB435"/>
    <mergeCell ref="AC434:AE435"/>
    <mergeCell ref="AF434:AH435"/>
    <mergeCell ref="AI434:AK435"/>
    <mergeCell ref="AL434:AN435"/>
    <mergeCell ref="AO434:AQ435"/>
    <mergeCell ref="AR434:AT435"/>
    <mergeCell ref="AU434:AW435"/>
    <mergeCell ref="AX434:AZ435"/>
    <mergeCell ref="BS434:BU435"/>
    <mergeCell ref="BV434:BX435"/>
    <mergeCell ref="G427:J428"/>
    <mergeCell ref="G434:J435"/>
    <mergeCell ref="G413:J414"/>
    <mergeCell ref="K427:M428"/>
    <mergeCell ref="N427:P428"/>
    <mergeCell ref="Q427:S428"/>
    <mergeCell ref="T427:V428"/>
    <mergeCell ref="Z427:AB428"/>
    <mergeCell ref="AC427:AE428"/>
    <mergeCell ref="AF427:AH428"/>
    <mergeCell ref="AI427:AK428"/>
    <mergeCell ref="AL427:AN428"/>
    <mergeCell ref="AO427:AQ428"/>
    <mergeCell ref="AR427:AT428"/>
    <mergeCell ref="AU427:AW428"/>
    <mergeCell ref="AX427:AZ428"/>
    <mergeCell ref="BS427:BU428"/>
    <mergeCell ref="BV427:BX428"/>
    <mergeCell ref="BA427:BC428"/>
    <mergeCell ref="BD427:BF428"/>
    <mergeCell ref="BG427:BI428"/>
    <mergeCell ref="BA434:BC435"/>
    <mergeCell ref="BD434:BF435"/>
    <mergeCell ref="BG434:BI435"/>
    <mergeCell ref="BJ427:BL428"/>
    <mergeCell ref="BM427:BO428"/>
    <mergeCell ref="BP427:BR428"/>
    <mergeCell ref="BJ434:BL435"/>
    <mergeCell ref="BM434:BO435"/>
    <mergeCell ref="BP434:BR435"/>
    <mergeCell ref="BY399:CA400"/>
    <mergeCell ref="BV413:BX414"/>
    <mergeCell ref="BY413:CA414"/>
    <mergeCell ref="BS399:BU400"/>
    <mergeCell ref="BV399:BX400"/>
    <mergeCell ref="D386:F387"/>
    <mergeCell ref="D413:F414"/>
    <mergeCell ref="G399:J400"/>
    <mergeCell ref="K413:M414"/>
    <mergeCell ref="N413:P414"/>
    <mergeCell ref="Q413:S414"/>
    <mergeCell ref="T413:V414"/>
    <mergeCell ref="Z413:AB414"/>
    <mergeCell ref="AC413:AE414"/>
    <mergeCell ref="AF413:AH414"/>
    <mergeCell ref="AI413:AK414"/>
    <mergeCell ref="AL413:AN414"/>
    <mergeCell ref="AO413:AQ414"/>
    <mergeCell ref="AR413:AT414"/>
    <mergeCell ref="AU413:AW414"/>
    <mergeCell ref="AX413:AZ414"/>
    <mergeCell ref="BS413:BU414"/>
    <mergeCell ref="D399:F400"/>
    <mergeCell ref="G386:J387"/>
    <mergeCell ref="K399:M400"/>
    <mergeCell ref="N399:P400"/>
    <mergeCell ref="Q399:S400"/>
    <mergeCell ref="T399:V400"/>
    <mergeCell ref="Z399:AB400"/>
    <mergeCell ref="AC399:AE400"/>
    <mergeCell ref="AF399:AH400"/>
    <mergeCell ref="AI399:AK400"/>
    <mergeCell ref="AL399:AN400"/>
    <mergeCell ref="AO399:AQ400"/>
    <mergeCell ref="AR399:AT400"/>
    <mergeCell ref="AU399:AW400"/>
    <mergeCell ref="AX399:AZ400"/>
    <mergeCell ref="K386:M387"/>
    <mergeCell ref="N386:P387"/>
    <mergeCell ref="Q386:S387"/>
    <mergeCell ref="T386:V387"/>
    <mergeCell ref="Z386:AB387"/>
    <mergeCell ref="AC386:AE387"/>
    <mergeCell ref="AF386:AH387"/>
    <mergeCell ref="AI386:AK387"/>
    <mergeCell ref="AL386:AN387"/>
    <mergeCell ref="AO386:AQ387"/>
    <mergeCell ref="AR386:AT387"/>
    <mergeCell ref="AU386:AW387"/>
    <mergeCell ref="AX386:AZ387"/>
    <mergeCell ref="BS386:BU387"/>
    <mergeCell ref="BV386:BX387"/>
    <mergeCell ref="BY357:CA358"/>
    <mergeCell ref="BY371:CA372"/>
    <mergeCell ref="BY386:CA387"/>
    <mergeCell ref="BS357:BU358"/>
    <mergeCell ref="BV357:BX358"/>
    <mergeCell ref="D371:F372"/>
    <mergeCell ref="G357:J358"/>
    <mergeCell ref="K371:M372"/>
    <mergeCell ref="N371:P372"/>
    <mergeCell ref="Q371:S372"/>
    <mergeCell ref="T371:V372"/>
    <mergeCell ref="Z371:AB372"/>
    <mergeCell ref="AC371:AE372"/>
    <mergeCell ref="AF371:AH372"/>
    <mergeCell ref="AI371:AK372"/>
    <mergeCell ref="AL371:AN372"/>
    <mergeCell ref="AO371:AQ372"/>
    <mergeCell ref="AR371:AT372"/>
    <mergeCell ref="AU371:AW372"/>
    <mergeCell ref="AX371:AZ372"/>
    <mergeCell ref="BS371:BU372"/>
    <mergeCell ref="BV371:BX372"/>
    <mergeCell ref="D357:F358"/>
    <mergeCell ref="G371:J372"/>
    <mergeCell ref="K357:M358"/>
    <mergeCell ref="N357:P358"/>
    <mergeCell ref="Q357:S358"/>
    <mergeCell ref="T357:V358"/>
    <mergeCell ref="Z357:AB358"/>
    <mergeCell ref="AC357:AE358"/>
    <mergeCell ref="AF357:AH358"/>
    <mergeCell ref="AI357:AK358"/>
    <mergeCell ref="AL357:AN358"/>
    <mergeCell ref="AO357:AQ358"/>
    <mergeCell ref="AR357:AT358"/>
    <mergeCell ref="AU357:AW358"/>
    <mergeCell ref="AX357:AZ358"/>
    <mergeCell ref="BY331:CA332"/>
    <mergeCell ref="BY345:CA346"/>
    <mergeCell ref="D345:F346"/>
    <mergeCell ref="G331:J332"/>
    <mergeCell ref="K345:M346"/>
    <mergeCell ref="N345:P346"/>
    <mergeCell ref="Q345:S346"/>
    <mergeCell ref="T345:V346"/>
    <mergeCell ref="Z345:AB346"/>
    <mergeCell ref="AC345:AE346"/>
    <mergeCell ref="AF345:AH346"/>
    <mergeCell ref="AI345:AK346"/>
    <mergeCell ref="AL345:AN346"/>
    <mergeCell ref="AO345:AQ346"/>
    <mergeCell ref="AR345:AT346"/>
    <mergeCell ref="AU345:AW346"/>
    <mergeCell ref="AX345:AZ346"/>
    <mergeCell ref="BS345:BU346"/>
    <mergeCell ref="BV345:BX346"/>
    <mergeCell ref="D331:F332"/>
    <mergeCell ref="G345:J346"/>
    <mergeCell ref="K331:M332"/>
    <mergeCell ref="N331:P332"/>
    <mergeCell ref="Q331:S332"/>
    <mergeCell ref="T331:V332"/>
    <mergeCell ref="Z331:AB332"/>
    <mergeCell ref="AC331:AE332"/>
    <mergeCell ref="AF331:AH332"/>
    <mergeCell ref="AI331:AK332"/>
    <mergeCell ref="AL331:AN332"/>
    <mergeCell ref="AO331:AQ332"/>
    <mergeCell ref="AR331:AT332"/>
    <mergeCell ref="AU331:AW332"/>
    <mergeCell ref="AX331:AZ332"/>
    <mergeCell ref="BS331:BU332"/>
    <mergeCell ref="BV331:BX332"/>
    <mergeCell ref="BY294:CA295"/>
    <mergeCell ref="BY301:CA302"/>
    <mergeCell ref="D301:F302"/>
    <mergeCell ref="G294:J295"/>
    <mergeCell ref="K301:M302"/>
    <mergeCell ref="N301:P302"/>
    <mergeCell ref="Q301:S302"/>
    <mergeCell ref="T301:V302"/>
    <mergeCell ref="Z301:AB302"/>
    <mergeCell ref="AC301:AE302"/>
    <mergeCell ref="AF301:AH302"/>
    <mergeCell ref="AI301:AK302"/>
    <mergeCell ref="AL301:AN302"/>
    <mergeCell ref="AO301:AQ302"/>
    <mergeCell ref="AR301:AT302"/>
    <mergeCell ref="AU301:AW302"/>
    <mergeCell ref="AX301:AZ302"/>
    <mergeCell ref="BS301:BU302"/>
    <mergeCell ref="BV301:BX302"/>
    <mergeCell ref="D294:F295"/>
    <mergeCell ref="G301:J302"/>
    <mergeCell ref="K294:M295"/>
    <mergeCell ref="N294:P295"/>
    <mergeCell ref="Q294:S295"/>
    <mergeCell ref="T294:V295"/>
    <mergeCell ref="Z294:AB295"/>
    <mergeCell ref="AC294:AE295"/>
    <mergeCell ref="AF294:AH295"/>
    <mergeCell ref="AI294:AK295"/>
    <mergeCell ref="AL294:AN295"/>
    <mergeCell ref="AO294:AQ295"/>
    <mergeCell ref="AR294:AT295"/>
    <mergeCell ref="AU294:AW295"/>
    <mergeCell ref="AX294:AZ295"/>
    <mergeCell ref="BS294:BU295"/>
    <mergeCell ref="BV294:BX295"/>
    <mergeCell ref="BY275:CA276"/>
    <mergeCell ref="BY280:CA281"/>
    <mergeCell ref="BS275:BU276"/>
    <mergeCell ref="BV275:BX276"/>
    <mergeCell ref="D280:F281"/>
    <mergeCell ref="G275:J276"/>
    <mergeCell ref="K280:M281"/>
    <mergeCell ref="N280:P281"/>
    <mergeCell ref="Q280:S281"/>
    <mergeCell ref="T280:V281"/>
    <mergeCell ref="Z280:AB281"/>
    <mergeCell ref="AC280:AE281"/>
    <mergeCell ref="AF280:AH281"/>
    <mergeCell ref="AI280:AK281"/>
    <mergeCell ref="AL280:AN281"/>
    <mergeCell ref="AO280:AQ281"/>
    <mergeCell ref="AR280:AT281"/>
    <mergeCell ref="AU280:AW281"/>
    <mergeCell ref="AX280:AZ281"/>
    <mergeCell ref="BS280:BU281"/>
    <mergeCell ref="BV280:BX281"/>
    <mergeCell ref="D275:F276"/>
    <mergeCell ref="G280:J281"/>
    <mergeCell ref="K275:M276"/>
    <mergeCell ref="N275:P276"/>
    <mergeCell ref="Q275:S276"/>
    <mergeCell ref="T275:V276"/>
    <mergeCell ref="Z275:AB276"/>
    <mergeCell ref="AC275:AE276"/>
    <mergeCell ref="AF275:AH276"/>
    <mergeCell ref="AI275:AK276"/>
    <mergeCell ref="AL275:AN276"/>
    <mergeCell ref="AO275:AQ276"/>
    <mergeCell ref="AR275:AT276"/>
    <mergeCell ref="AU275:AW276"/>
    <mergeCell ref="AX275:AZ276"/>
    <mergeCell ref="BY242:CA243"/>
    <mergeCell ref="BY259:CA260"/>
    <mergeCell ref="D259:F260"/>
    <mergeCell ref="G242:J243"/>
    <mergeCell ref="K259:M260"/>
    <mergeCell ref="N259:P260"/>
    <mergeCell ref="Q259:S260"/>
    <mergeCell ref="T259:V260"/>
    <mergeCell ref="Z259:AB260"/>
    <mergeCell ref="AC259:AE260"/>
    <mergeCell ref="AF259:AH260"/>
    <mergeCell ref="AI259:AK260"/>
    <mergeCell ref="AL259:AN260"/>
    <mergeCell ref="AO259:AQ260"/>
    <mergeCell ref="AR259:AT260"/>
    <mergeCell ref="AU259:AW260"/>
    <mergeCell ref="AX259:AZ260"/>
    <mergeCell ref="BS259:BU260"/>
    <mergeCell ref="BV259:BX260"/>
    <mergeCell ref="D242:F243"/>
    <mergeCell ref="G259:J260"/>
    <mergeCell ref="K242:M243"/>
    <mergeCell ref="N242:P243"/>
    <mergeCell ref="Q242:S243"/>
    <mergeCell ref="T242:V243"/>
    <mergeCell ref="Z242:AB243"/>
    <mergeCell ref="AC242:AE243"/>
    <mergeCell ref="AF242:AH243"/>
    <mergeCell ref="AI242:AK243"/>
    <mergeCell ref="AL242:AN243"/>
    <mergeCell ref="AO242:AQ243"/>
    <mergeCell ref="AR242:AT243"/>
    <mergeCell ref="AU242:AW243"/>
    <mergeCell ref="AX242:AZ243"/>
    <mergeCell ref="BS242:BU243"/>
    <mergeCell ref="BV242:BX243"/>
    <mergeCell ref="BY216:CA217"/>
    <mergeCell ref="BY228:CA229"/>
    <mergeCell ref="BS216:BU217"/>
    <mergeCell ref="BV216:BX217"/>
    <mergeCell ref="D228:F229"/>
    <mergeCell ref="G216:J217"/>
    <mergeCell ref="K228:M229"/>
    <mergeCell ref="N228:P229"/>
    <mergeCell ref="Q228:S229"/>
    <mergeCell ref="T228:V229"/>
    <mergeCell ref="Z228:AB229"/>
    <mergeCell ref="AC228:AE229"/>
    <mergeCell ref="AF228:AH229"/>
    <mergeCell ref="AI228:AK229"/>
    <mergeCell ref="AL228:AN229"/>
    <mergeCell ref="AO228:AQ229"/>
    <mergeCell ref="AR228:AT229"/>
    <mergeCell ref="AU228:AW229"/>
    <mergeCell ref="AX228:AZ229"/>
    <mergeCell ref="BS228:BU229"/>
    <mergeCell ref="BV228:BX229"/>
    <mergeCell ref="D216:F217"/>
    <mergeCell ref="G228:J229"/>
    <mergeCell ref="K216:M217"/>
    <mergeCell ref="N216:P217"/>
    <mergeCell ref="Q216:S217"/>
    <mergeCell ref="T216:V217"/>
    <mergeCell ref="Z216:AB217"/>
    <mergeCell ref="AC216:AE217"/>
    <mergeCell ref="AF216:AH217"/>
    <mergeCell ref="AI216:AK217"/>
    <mergeCell ref="AL216:AN217"/>
    <mergeCell ref="AO216:AQ217"/>
    <mergeCell ref="AR216:AT217"/>
    <mergeCell ref="AU216:AW217"/>
    <mergeCell ref="AX216:AZ217"/>
    <mergeCell ref="BS187:BU188"/>
    <mergeCell ref="BV187:BX188"/>
    <mergeCell ref="BY187:CA188"/>
    <mergeCell ref="D202:F203"/>
    <mergeCell ref="G187:J188"/>
    <mergeCell ref="K202:M203"/>
    <mergeCell ref="N202:P203"/>
    <mergeCell ref="Q202:S203"/>
    <mergeCell ref="T202:V203"/>
    <mergeCell ref="Z202:AB203"/>
    <mergeCell ref="AC202:AE203"/>
    <mergeCell ref="AF202:AH203"/>
    <mergeCell ref="AI202:AK203"/>
    <mergeCell ref="AL202:AN203"/>
    <mergeCell ref="AO202:AQ203"/>
    <mergeCell ref="AR202:AT203"/>
    <mergeCell ref="AU202:AW203"/>
    <mergeCell ref="AX202:AZ203"/>
    <mergeCell ref="BS202:BU203"/>
    <mergeCell ref="BV202:BX203"/>
    <mergeCell ref="BY202:CA203"/>
    <mergeCell ref="G202:J203"/>
    <mergeCell ref="K174:M175"/>
    <mergeCell ref="N174:P175"/>
    <mergeCell ref="Q174:S175"/>
    <mergeCell ref="T174:V175"/>
    <mergeCell ref="Z174:AB175"/>
    <mergeCell ref="AC174:AE175"/>
    <mergeCell ref="AF174:AH175"/>
    <mergeCell ref="AI174:AK175"/>
    <mergeCell ref="AL174:AN175"/>
    <mergeCell ref="AO174:AQ175"/>
    <mergeCell ref="AR174:AT175"/>
    <mergeCell ref="AU174:AW175"/>
    <mergeCell ref="AX174:AZ175"/>
    <mergeCell ref="BS174:BU175"/>
    <mergeCell ref="BV174:BX175"/>
    <mergeCell ref="BY174:CA175"/>
    <mergeCell ref="D187:F188"/>
    <mergeCell ref="G174:J175"/>
    <mergeCell ref="D174:F175"/>
    <mergeCell ref="K187:M188"/>
    <mergeCell ref="N187:P188"/>
    <mergeCell ref="Q187:S188"/>
    <mergeCell ref="T187:V188"/>
    <mergeCell ref="Z187:AB188"/>
    <mergeCell ref="AC187:AE188"/>
    <mergeCell ref="AF187:AH188"/>
    <mergeCell ref="AI187:AK188"/>
    <mergeCell ref="AL187:AN188"/>
    <mergeCell ref="AO187:AQ188"/>
    <mergeCell ref="AR187:AT188"/>
    <mergeCell ref="AU187:AW188"/>
    <mergeCell ref="AX187:AZ188"/>
    <mergeCell ref="K160:M161"/>
    <mergeCell ref="N160:P161"/>
    <mergeCell ref="Q160:S161"/>
    <mergeCell ref="T160:V161"/>
    <mergeCell ref="Z160:AB161"/>
    <mergeCell ref="AC160:AE161"/>
    <mergeCell ref="AF160:AH161"/>
    <mergeCell ref="AI160:AK161"/>
    <mergeCell ref="AL160:AN161"/>
    <mergeCell ref="AO160:AQ161"/>
    <mergeCell ref="AR160:AT161"/>
    <mergeCell ref="AU160:AW161"/>
    <mergeCell ref="AX160:AZ161"/>
    <mergeCell ref="BS160:BU161"/>
    <mergeCell ref="BV160:BX161"/>
    <mergeCell ref="BY160:CA161"/>
    <mergeCell ref="G160:J161"/>
    <mergeCell ref="BA160:BC161"/>
    <mergeCell ref="BD160:BF161"/>
    <mergeCell ref="BG160:BI161"/>
    <mergeCell ref="BJ160:BL161"/>
    <mergeCell ref="BM160:BO161"/>
    <mergeCell ref="BP160:BR161"/>
    <mergeCell ref="K146:M147"/>
    <mergeCell ref="N146:P147"/>
    <mergeCell ref="Q146:S147"/>
    <mergeCell ref="T146:V147"/>
    <mergeCell ref="Z146:AB147"/>
    <mergeCell ref="AC146:AE147"/>
    <mergeCell ref="AF146:AH147"/>
    <mergeCell ref="AI146:AK147"/>
    <mergeCell ref="AL146:AN147"/>
    <mergeCell ref="AO146:AQ147"/>
    <mergeCell ref="AR146:AT147"/>
    <mergeCell ref="AU146:AW147"/>
    <mergeCell ref="AX146:AZ147"/>
    <mergeCell ref="BS146:BU147"/>
    <mergeCell ref="BV146:BX147"/>
    <mergeCell ref="BY146:CA147"/>
    <mergeCell ref="G146:J147"/>
    <mergeCell ref="BA146:BC147"/>
    <mergeCell ref="BD146:BF147"/>
    <mergeCell ref="BG146:BI147"/>
    <mergeCell ref="BJ146:BL147"/>
    <mergeCell ref="BM146:BO147"/>
    <mergeCell ref="BP146:BR147"/>
    <mergeCell ref="K135:M136"/>
    <mergeCell ref="N135:P136"/>
    <mergeCell ref="Q135:S136"/>
    <mergeCell ref="T135:V136"/>
    <mergeCell ref="Z135:AB136"/>
    <mergeCell ref="AC135:AE136"/>
    <mergeCell ref="AF135:AH136"/>
    <mergeCell ref="AI135:AK136"/>
    <mergeCell ref="AL135:AN136"/>
    <mergeCell ref="AO135:AQ136"/>
    <mergeCell ref="AR135:AT136"/>
    <mergeCell ref="AU135:AW136"/>
    <mergeCell ref="AX135:AZ136"/>
    <mergeCell ref="BS135:BU136"/>
    <mergeCell ref="BV135:BX136"/>
    <mergeCell ref="BY135:CA136"/>
    <mergeCell ref="G135:J136"/>
    <mergeCell ref="BA135:BC136"/>
    <mergeCell ref="BD135:BF136"/>
    <mergeCell ref="BG135:BI136"/>
    <mergeCell ref="BJ135:BL136"/>
    <mergeCell ref="BM135:BO136"/>
    <mergeCell ref="BP135:BR136"/>
    <mergeCell ref="K121:M122"/>
    <mergeCell ref="N121:P122"/>
    <mergeCell ref="Q121:S122"/>
    <mergeCell ref="T121:V122"/>
    <mergeCell ref="Z121:AB122"/>
    <mergeCell ref="AC121:AE122"/>
    <mergeCell ref="AF121:AH122"/>
    <mergeCell ref="AI121:AK122"/>
    <mergeCell ref="AL121:AN122"/>
    <mergeCell ref="AO121:AQ122"/>
    <mergeCell ref="AR121:AT122"/>
    <mergeCell ref="AU121:AW122"/>
    <mergeCell ref="AX121:AZ122"/>
    <mergeCell ref="BS121:BU122"/>
    <mergeCell ref="BV121:BX122"/>
    <mergeCell ref="BY121:CA122"/>
    <mergeCell ref="G121:J122"/>
    <mergeCell ref="BA121:BC122"/>
    <mergeCell ref="BD121:BF122"/>
    <mergeCell ref="BG121:BI122"/>
    <mergeCell ref="BJ121:BL122"/>
    <mergeCell ref="BM121:BO122"/>
    <mergeCell ref="BP121:BR122"/>
    <mergeCell ref="K106:M107"/>
    <mergeCell ref="N106:P107"/>
    <mergeCell ref="Q106:S107"/>
    <mergeCell ref="T106:V107"/>
    <mergeCell ref="Z106:AB107"/>
    <mergeCell ref="AC106:AE107"/>
    <mergeCell ref="AF106:AH107"/>
    <mergeCell ref="AI106:AK107"/>
    <mergeCell ref="AL106:AN107"/>
    <mergeCell ref="AO106:AQ107"/>
    <mergeCell ref="AR106:AT107"/>
    <mergeCell ref="AU106:AW107"/>
    <mergeCell ref="AX106:AZ107"/>
    <mergeCell ref="BS106:BU107"/>
    <mergeCell ref="BV106:BX107"/>
    <mergeCell ref="BY106:CA107"/>
    <mergeCell ref="G106:J107"/>
    <mergeCell ref="BA106:BC107"/>
    <mergeCell ref="BD106:BF107"/>
    <mergeCell ref="BG106:BI107"/>
    <mergeCell ref="BJ106:BL107"/>
    <mergeCell ref="BM106:BO107"/>
    <mergeCell ref="BP106:BR107"/>
    <mergeCell ref="G58:J59"/>
    <mergeCell ref="K90:M91"/>
    <mergeCell ref="N90:P91"/>
    <mergeCell ref="Q90:S91"/>
    <mergeCell ref="T90:V91"/>
    <mergeCell ref="Z90:AB91"/>
    <mergeCell ref="AC90:AE91"/>
    <mergeCell ref="AF90:AH91"/>
    <mergeCell ref="AI90:AK91"/>
    <mergeCell ref="AL90:AN91"/>
    <mergeCell ref="AO90:AQ91"/>
    <mergeCell ref="AR90:AT91"/>
    <mergeCell ref="AU90:AW91"/>
    <mergeCell ref="AX90:AZ91"/>
    <mergeCell ref="BS90:BU91"/>
    <mergeCell ref="BV90:BX91"/>
    <mergeCell ref="BY90:CA91"/>
    <mergeCell ref="G90:J91"/>
    <mergeCell ref="BA90:BC91"/>
    <mergeCell ref="BD90:BF91"/>
    <mergeCell ref="BG90:BI91"/>
    <mergeCell ref="N39:P40"/>
    <mergeCell ref="Q39:S40"/>
    <mergeCell ref="T39:V40"/>
    <mergeCell ref="Z39:AB40"/>
    <mergeCell ref="AC39:AE40"/>
    <mergeCell ref="AF39:AH40"/>
    <mergeCell ref="AI39:AK40"/>
    <mergeCell ref="AL39:AN40"/>
    <mergeCell ref="AO39:AQ40"/>
    <mergeCell ref="AR39:AT40"/>
    <mergeCell ref="AU39:AW40"/>
    <mergeCell ref="AX39:AZ40"/>
    <mergeCell ref="BS39:BU40"/>
    <mergeCell ref="BV39:BX40"/>
    <mergeCell ref="BY39:CA40"/>
    <mergeCell ref="G39:J40"/>
    <mergeCell ref="K58:M59"/>
    <mergeCell ref="N58:P59"/>
    <mergeCell ref="Q58:S59"/>
    <mergeCell ref="T58:V59"/>
    <mergeCell ref="Z58:AB59"/>
    <mergeCell ref="AC58:AE59"/>
    <mergeCell ref="AF58:AH59"/>
    <mergeCell ref="AI58:AK59"/>
    <mergeCell ref="AL58:AN59"/>
    <mergeCell ref="AO58:AQ59"/>
    <mergeCell ref="AR58:AT59"/>
    <mergeCell ref="AU58:AW59"/>
    <mergeCell ref="AX58:AZ59"/>
    <mergeCell ref="BS58:BU59"/>
    <mergeCell ref="BV58:BX59"/>
    <mergeCell ref="BY58:CA59"/>
    <mergeCell ref="BS13:BU14"/>
    <mergeCell ref="BV13:BX14"/>
    <mergeCell ref="BY13:CA14"/>
    <mergeCell ref="G13:J14"/>
    <mergeCell ref="Y7:Y8"/>
    <mergeCell ref="X7:X8"/>
    <mergeCell ref="W7:W8"/>
    <mergeCell ref="K25:M26"/>
    <mergeCell ref="N25:P26"/>
    <mergeCell ref="Q25:S26"/>
    <mergeCell ref="T25:V26"/>
    <mergeCell ref="Z25:AB26"/>
    <mergeCell ref="AC25:AE26"/>
    <mergeCell ref="AF25:AH26"/>
    <mergeCell ref="AI25:AK26"/>
    <mergeCell ref="AL25:AN26"/>
    <mergeCell ref="AO25:AQ26"/>
    <mergeCell ref="AR25:AT26"/>
    <mergeCell ref="AU25:AW26"/>
    <mergeCell ref="AX25:AZ26"/>
    <mergeCell ref="BS25:BU26"/>
    <mergeCell ref="BV25:BX26"/>
    <mergeCell ref="BY25:CA26"/>
    <mergeCell ref="G25:J26"/>
    <mergeCell ref="BS1:CA2"/>
    <mergeCell ref="D13:F14"/>
    <mergeCell ref="D25:F26"/>
    <mergeCell ref="D39:F40"/>
    <mergeCell ref="D58:F59"/>
    <mergeCell ref="D90:F91"/>
    <mergeCell ref="D106:F107"/>
    <mergeCell ref="D121:F122"/>
    <mergeCell ref="D135:F136"/>
    <mergeCell ref="D146:F147"/>
    <mergeCell ref="D160:F161"/>
    <mergeCell ref="K7:M8"/>
    <mergeCell ref="N7:P8"/>
    <mergeCell ref="Q7:S8"/>
    <mergeCell ref="T7:V8"/>
    <mergeCell ref="Z7:AB8"/>
    <mergeCell ref="AC7:AE8"/>
    <mergeCell ref="AF7:AH8"/>
    <mergeCell ref="AI7:AK8"/>
    <mergeCell ref="AL7:AN8"/>
    <mergeCell ref="AO7:AQ8"/>
    <mergeCell ref="AR7:AT8"/>
    <mergeCell ref="AU7:AW8"/>
    <mergeCell ref="AX7:AZ8"/>
    <mergeCell ref="BS7:BU8"/>
    <mergeCell ref="BV7:BX8"/>
    <mergeCell ref="BY7:CA8"/>
    <mergeCell ref="G7:J8"/>
    <mergeCell ref="K13:M14"/>
    <mergeCell ref="N13:P14"/>
    <mergeCell ref="Q13:S14"/>
    <mergeCell ref="T13:V14"/>
    <mergeCell ref="BA1:BI2"/>
    <mergeCell ref="BA7:BC8"/>
    <mergeCell ref="BD7:BF8"/>
    <mergeCell ref="BG7:BI8"/>
    <mergeCell ref="BA13:BC14"/>
    <mergeCell ref="BD13:BF14"/>
    <mergeCell ref="BG13:BI14"/>
    <mergeCell ref="BA25:BC26"/>
    <mergeCell ref="BD25:BF26"/>
    <mergeCell ref="BG25:BI26"/>
    <mergeCell ref="BA39:BC40"/>
    <mergeCell ref="BD39:BF40"/>
    <mergeCell ref="BG39:BI40"/>
    <mergeCell ref="BA58:BC59"/>
    <mergeCell ref="BD58:BF59"/>
    <mergeCell ref="BG58:BI59"/>
    <mergeCell ref="D7:F8"/>
    <mergeCell ref="G1:M2"/>
    <mergeCell ref="N1:V2"/>
    <mergeCell ref="Z1:AH2"/>
    <mergeCell ref="AI1:AQ2"/>
    <mergeCell ref="AR1:AZ2"/>
    <mergeCell ref="Z13:AB14"/>
    <mergeCell ref="AC13:AE14"/>
    <mergeCell ref="AF13:AH14"/>
    <mergeCell ref="AI13:AK14"/>
    <mergeCell ref="AL13:AN14"/>
    <mergeCell ref="AO13:AQ14"/>
    <mergeCell ref="AR13:AT14"/>
    <mergeCell ref="AU13:AW14"/>
    <mergeCell ref="AX13:AZ14"/>
    <mergeCell ref="K39:M40"/>
    <mergeCell ref="BA174:BC175"/>
    <mergeCell ref="BD174:BF175"/>
    <mergeCell ref="BG174:BI175"/>
    <mergeCell ref="BA187:BC188"/>
    <mergeCell ref="BD187:BF188"/>
    <mergeCell ref="BG187:BI188"/>
    <mergeCell ref="BA202:BC203"/>
    <mergeCell ref="BD202:BF203"/>
    <mergeCell ref="BG202:BI203"/>
    <mergeCell ref="BA216:BC217"/>
    <mergeCell ref="BD216:BF217"/>
    <mergeCell ref="BG216:BI217"/>
    <mergeCell ref="BA228:BC229"/>
    <mergeCell ref="BD228:BF229"/>
    <mergeCell ref="BG228:BI229"/>
    <mergeCell ref="BA242:BC243"/>
    <mergeCell ref="BD242:BF243"/>
    <mergeCell ref="BG242:BI243"/>
    <mergeCell ref="BA259:BC260"/>
    <mergeCell ref="BD259:BF260"/>
    <mergeCell ref="BG259:BI260"/>
    <mergeCell ref="BA275:BC276"/>
    <mergeCell ref="BD275:BF276"/>
    <mergeCell ref="BG275:BI276"/>
    <mergeCell ref="BA280:BC281"/>
    <mergeCell ref="BD280:BF281"/>
    <mergeCell ref="BG280:BI281"/>
    <mergeCell ref="BA294:BC295"/>
    <mergeCell ref="BD294:BF295"/>
    <mergeCell ref="BG294:BI295"/>
    <mergeCell ref="BA301:BC302"/>
    <mergeCell ref="BD301:BF302"/>
    <mergeCell ref="BG301:BI302"/>
    <mergeCell ref="BA331:BC332"/>
    <mergeCell ref="BD331:BF332"/>
    <mergeCell ref="BG331:BI332"/>
    <mergeCell ref="BA345:BC346"/>
    <mergeCell ref="BD345:BF346"/>
    <mergeCell ref="BG345:BI346"/>
    <mergeCell ref="BA357:BC358"/>
    <mergeCell ref="BD357:BF358"/>
    <mergeCell ref="BG357:BI358"/>
    <mergeCell ref="BA371:BC372"/>
    <mergeCell ref="BD371:BF372"/>
    <mergeCell ref="BG371:BI372"/>
    <mergeCell ref="BA386:BC387"/>
    <mergeCell ref="BD386:BF387"/>
    <mergeCell ref="BG386:BI387"/>
    <mergeCell ref="BA399:BC400"/>
    <mergeCell ref="BD399:BF400"/>
    <mergeCell ref="BG399:BI400"/>
    <mergeCell ref="BA413:BC414"/>
    <mergeCell ref="BD413:BF414"/>
    <mergeCell ref="BG413:BI414"/>
    <mergeCell ref="BA448:BC449"/>
    <mergeCell ref="BD448:BF449"/>
    <mergeCell ref="BG448:BI449"/>
    <mergeCell ref="BA463:BC464"/>
    <mergeCell ref="BD463:BF464"/>
    <mergeCell ref="BG463:BI464"/>
    <mergeCell ref="BA496:BC497"/>
    <mergeCell ref="BD496:BF497"/>
    <mergeCell ref="BG496:BI497"/>
    <mergeCell ref="BA510:BC511"/>
    <mergeCell ref="BD510:BF511"/>
    <mergeCell ref="BG510:BI511"/>
    <mergeCell ref="BA522:BC523"/>
    <mergeCell ref="BD522:BF523"/>
    <mergeCell ref="BG522:BI523"/>
    <mergeCell ref="BA536:BC537"/>
    <mergeCell ref="BD536:BF537"/>
    <mergeCell ref="BG536:BI537"/>
    <mergeCell ref="BA550:BC551"/>
    <mergeCell ref="BD550:BF551"/>
    <mergeCell ref="BG550:BI551"/>
    <mergeCell ref="BA562:BC563"/>
    <mergeCell ref="BD562:BF563"/>
    <mergeCell ref="BG562:BI563"/>
    <mergeCell ref="BA574:BC575"/>
    <mergeCell ref="BD574:BF575"/>
    <mergeCell ref="BG574:BI575"/>
    <mergeCell ref="BA588:BC589"/>
    <mergeCell ref="BD588:BF589"/>
    <mergeCell ref="BG588:BI589"/>
    <mergeCell ref="BA602:BC603"/>
    <mergeCell ref="BD602:BF603"/>
    <mergeCell ref="BG602:BI603"/>
    <mergeCell ref="BA610:BC610"/>
    <mergeCell ref="BD610:BF610"/>
    <mergeCell ref="BG610:BI610"/>
    <mergeCell ref="BJ1:BR2"/>
    <mergeCell ref="BJ7:BL8"/>
    <mergeCell ref="BM7:BO8"/>
    <mergeCell ref="BP7:BR8"/>
    <mergeCell ref="BJ13:BL14"/>
    <mergeCell ref="BM13:BO14"/>
    <mergeCell ref="BP13:BR14"/>
    <mergeCell ref="BJ25:BL26"/>
    <mergeCell ref="BM25:BO26"/>
    <mergeCell ref="BP25:BR26"/>
    <mergeCell ref="BJ39:BL40"/>
    <mergeCell ref="BM39:BO40"/>
    <mergeCell ref="BP39:BR40"/>
    <mergeCell ref="BJ58:BL59"/>
    <mergeCell ref="BM58:BO59"/>
    <mergeCell ref="BP58:BR59"/>
    <mergeCell ref="BJ90:BL91"/>
    <mergeCell ref="BM90:BO91"/>
    <mergeCell ref="BP90:BR91"/>
    <mergeCell ref="BJ174:BL175"/>
    <mergeCell ref="BM174:BO175"/>
    <mergeCell ref="BP174:BR175"/>
    <mergeCell ref="BJ187:BL188"/>
    <mergeCell ref="BM187:BO188"/>
    <mergeCell ref="BP187:BR188"/>
    <mergeCell ref="BJ202:BL203"/>
    <mergeCell ref="BM202:BO203"/>
    <mergeCell ref="BP202:BR203"/>
    <mergeCell ref="BJ216:BL217"/>
    <mergeCell ref="BM216:BO217"/>
    <mergeCell ref="BP216:BR217"/>
    <mergeCell ref="BJ228:BL229"/>
    <mergeCell ref="BM228:BO229"/>
    <mergeCell ref="BP228:BR229"/>
    <mergeCell ref="BJ242:BL243"/>
    <mergeCell ref="BM242:BO243"/>
    <mergeCell ref="BP242:BR243"/>
    <mergeCell ref="BJ259:BL260"/>
    <mergeCell ref="BM259:BO260"/>
    <mergeCell ref="BP259:BR260"/>
    <mergeCell ref="BJ275:BL276"/>
    <mergeCell ref="BM275:BO276"/>
    <mergeCell ref="BP275:BR276"/>
    <mergeCell ref="BJ280:BL281"/>
    <mergeCell ref="BM280:BO281"/>
    <mergeCell ref="BP280:BR281"/>
    <mergeCell ref="BJ294:BL295"/>
    <mergeCell ref="BM294:BO295"/>
    <mergeCell ref="BP294:BR295"/>
    <mergeCell ref="BJ301:BL302"/>
    <mergeCell ref="BM301:BO302"/>
    <mergeCell ref="BP301:BR302"/>
    <mergeCell ref="BJ331:BL332"/>
    <mergeCell ref="BM331:BO332"/>
    <mergeCell ref="BP331:BR332"/>
    <mergeCell ref="BJ345:BL346"/>
    <mergeCell ref="BM345:BO346"/>
    <mergeCell ref="BP345:BR346"/>
    <mergeCell ref="BJ357:BL358"/>
    <mergeCell ref="BM357:BO358"/>
    <mergeCell ref="BP357:BR358"/>
    <mergeCell ref="BJ371:BL372"/>
    <mergeCell ref="BM371:BO372"/>
    <mergeCell ref="BP371:BR372"/>
    <mergeCell ref="BJ386:BL387"/>
    <mergeCell ref="BM386:BO387"/>
    <mergeCell ref="BP386:BR387"/>
    <mergeCell ref="BJ399:BL400"/>
    <mergeCell ref="BM399:BO400"/>
    <mergeCell ref="BP399:BR400"/>
    <mergeCell ref="BJ413:BL414"/>
    <mergeCell ref="BM413:BO414"/>
    <mergeCell ref="BP413:BR414"/>
    <mergeCell ref="BJ448:BL449"/>
    <mergeCell ref="BM448:BO449"/>
    <mergeCell ref="BP448:BR449"/>
    <mergeCell ref="BJ463:BL464"/>
    <mergeCell ref="BM463:BO464"/>
    <mergeCell ref="BP463:BR464"/>
    <mergeCell ref="BJ496:BL497"/>
    <mergeCell ref="BM496:BO497"/>
    <mergeCell ref="BP496:BR497"/>
    <mergeCell ref="BJ510:BL511"/>
    <mergeCell ref="BM510:BO511"/>
    <mergeCell ref="BP510:BR511"/>
    <mergeCell ref="BJ522:BL523"/>
    <mergeCell ref="BM522:BO523"/>
    <mergeCell ref="BP522:BR523"/>
    <mergeCell ref="BJ536:BL537"/>
    <mergeCell ref="BM536:BO537"/>
    <mergeCell ref="BP536:BR537"/>
    <mergeCell ref="BJ550:BL551"/>
    <mergeCell ref="BM550:BO551"/>
    <mergeCell ref="BP550:BR551"/>
    <mergeCell ref="BJ562:BL563"/>
    <mergeCell ref="BM562:BO563"/>
    <mergeCell ref="BP562:BR563"/>
    <mergeCell ref="BJ574:BL575"/>
    <mergeCell ref="BM574:BO575"/>
    <mergeCell ref="BP574:BR575"/>
    <mergeCell ref="BJ588:BL589"/>
    <mergeCell ref="BM588:BO589"/>
    <mergeCell ref="BP588:BR589"/>
    <mergeCell ref="BJ602:BL603"/>
    <mergeCell ref="BM602:BO603"/>
    <mergeCell ref="BP602:BR603"/>
    <mergeCell ref="BJ610:BL610"/>
    <mergeCell ref="BM610:BO610"/>
    <mergeCell ref="BP610:BR610"/>
    <mergeCell ref="CB1:CJ2"/>
    <mergeCell ref="CB7:CD8"/>
    <mergeCell ref="CE7:CG8"/>
    <mergeCell ref="CH7:CJ8"/>
    <mergeCell ref="CB13:CD14"/>
    <mergeCell ref="CE13:CG14"/>
    <mergeCell ref="CH13:CJ14"/>
    <mergeCell ref="CB25:CD26"/>
    <mergeCell ref="CE25:CG26"/>
    <mergeCell ref="CH25:CJ26"/>
    <mergeCell ref="CB39:CD40"/>
    <mergeCell ref="CE39:CG40"/>
    <mergeCell ref="CH39:CJ40"/>
    <mergeCell ref="CB58:CD59"/>
    <mergeCell ref="CE58:CG59"/>
    <mergeCell ref="CH58:CJ59"/>
    <mergeCell ref="CB90:CD91"/>
    <mergeCell ref="CE90:CG91"/>
    <mergeCell ref="CH90:CJ91"/>
    <mergeCell ref="CB106:CD107"/>
    <mergeCell ref="CE106:CG107"/>
    <mergeCell ref="CH106:CJ107"/>
    <mergeCell ref="CB121:CD122"/>
    <mergeCell ref="CE121:CG122"/>
    <mergeCell ref="CH121:CJ122"/>
    <mergeCell ref="CB135:CD136"/>
    <mergeCell ref="CE135:CG136"/>
    <mergeCell ref="CH135:CJ136"/>
    <mergeCell ref="CB146:CD147"/>
    <mergeCell ref="CE146:CG147"/>
    <mergeCell ref="CH146:CJ147"/>
    <mergeCell ref="CB160:CD161"/>
    <mergeCell ref="CE160:CG161"/>
    <mergeCell ref="CH160:CJ161"/>
    <mergeCell ref="CB174:CD175"/>
    <mergeCell ref="CE174:CG175"/>
    <mergeCell ref="CH174:CJ175"/>
    <mergeCell ref="CB187:CD188"/>
    <mergeCell ref="CE187:CG188"/>
    <mergeCell ref="CH187:CJ188"/>
    <mergeCell ref="CB202:CD203"/>
    <mergeCell ref="CE202:CG203"/>
    <mergeCell ref="CH202:CJ203"/>
    <mergeCell ref="CB216:CD217"/>
    <mergeCell ref="CE216:CG217"/>
    <mergeCell ref="CH216:CJ217"/>
    <mergeCell ref="CB228:CD229"/>
    <mergeCell ref="CE228:CG229"/>
    <mergeCell ref="CH228:CJ229"/>
    <mergeCell ref="CB242:CD243"/>
    <mergeCell ref="CE242:CG243"/>
    <mergeCell ref="CH242:CJ243"/>
    <mergeCell ref="CB259:CD260"/>
    <mergeCell ref="CE259:CG260"/>
    <mergeCell ref="CH259:CJ260"/>
    <mergeCell ref="CB275:CD276"/>
    <mergeCell ref="CE275:CG276"/>
    <mergeCell ref="CH275:CJ276"/>
    <mergeCell ref="CB280:CD281"/>
    <mergeCell ref="CE280:CG281"/>
    <mergeCell ref="CH280:CJ281"/>
    <mergeCell ref="CB294:CD295"/>
    <mergeCell ref="CE294:CG295"/>
    <mergeCell ref="CH294:CJ295"/>
    <mergeCell ref="CB301:CD302"/>
    <mergeCell ref="CE301:CG302"/>
    <mergeCell ref="CH301:CJ302"/>
    <mergeCell ref="CB331:CD332"/>
    <mergeCell ref="CE331:CG332"/>
    <mergeCell ref="CH331:CJ332"/>
    <mergeCell ref="CB345:CD346"/>
    <mergeCell ref="CE345:CG346"/>
    <mergeCell ref="CH345:CJ346"/>
    <mergeCell ref="CB357:CD358"/>
    <mergeCell ref="CE357:CG358"/>
    <mergeCell ref="CH357:CJ358"/>
    <mergeCell ref="CB371:CD372"/>
    <mergeCell ref="CE371:CG372"/>
    <mergeCell ref="CH371:CJ372"/>
    <mergeCell ref="CB386:CD387"/>
    <mergeCell ref="CE386:CG387"/>
    <mergeCell ref="CH386:CJ387"/>
    <mergeCell ref="CB399:CD400"/>
    <mergeCell ref="CE399:CG400"/>
    <mergeCell ref="CH399:CJ400"/>
    <mergeCell ref="CB413:CD414"/>
    <mergeCell ref="CE413:CG414"/>
    <mergeCell ref="CH413:CJ414"/>
    <mergeCell ref="CB427:CD428"/>
    <mergeCell ref="CE427:CG428"/>
    <mergeCell ref="CH427:CJ428"/>
    <mergeCell ref="CB434:CD435"/>
    <mergeCell ref="CE434:CG435"/>
    <mergeCell ref="CH434:CJ435"/>
    <mergeCell ref="CB448:CD449"/>
    <mergeCell ref="CE448:CG449"/>
    <mergeCell ref="CH448:CJ449"/>
    <mergeCell ref="CB463:CD464"/>
    <mergeCell ref="CE463:CG464"/>
    <mergeCell ref="CH463:CJ464"/>
    <mergeCell ref="CB496:CD497"/>
    <mergeCell ref="CE496:CG497"/>
    <mergeCell ref="CH496:CJ497"/>
    <mergeCell ref="CB510:CD511"/>
    <mergeCell ref="CE510:CG511"/>
    <mergeCell ref="CH510:CJ511"/>
    <mergeCell ref="CB522:CD523"/>
    <mergeCell ref="CE522:CG523"/>
    <mergeCell ref="CH522:CJ523"/>
    <mergeCell ref="CB536:CD537"/>
    <mergeCell ref="CE536:CG537"/>
    <mergeCell ref="CH536:CJ537"/>
    <mergeCell ref="CB550:CD551"/>
    <mergeCell ref="CE550:CG551"/>
    <mergeCell ref="CH550:CJ551"/>
    <mergeCell ref="CB562:CD563"/>
    <mergeCell ref="CE562:CG563"/>
    <mergeCell ref="CH562:CJ563"/>
    <mergeCell ref="CB574:CD575"/>
    <mergeCell ref="CE574:CG575"/>
    <mergeCell ref="CH574:CJ575"/>
    <mergeCell ref="CB588:CD589"/>
    <mergeCell ref="CE588:CG589"/>
    <mergeCell ref="CH588:CJ589"/>
    <mergeCell ref="CB602:CD603"/>
    <mergeCell ref="CE602:CG603"/>
    <mergeCell ref="CH602:CJ603"/>
    <mergeCell ref="CB610:CD610"/>
    <mergeCell ref="CE610:CG610"/>
    <mergeCell ref="CH610:CJ610"/>
    <mergeCell ref="CK1:CS2"/>
    <mergeCell ref="CK7:CM8"/>
    <mergeCell ref="CN7:CP8"/>
    <mergeCell ref="CQ7:CS8"/>
    <mergeCell ref="CK13:CM14"/>
    <mergeCell ref="CN13:CP14"/>
    <mergeCell ref="CQ13:CS14"/>
    <mergeCell ref="CK25:CM26"/>
    <mergeCell ref="CN25:CP26"/>
    <mergeCell ref="CQ25:CS26"/>
    <mergeCell ref="CK39:CM40"/>
    <mergeCell ref="CN39:CP40"/>
    <mergeCell ref="CQ39:CS40"/>
    <mergeCell ref="CK58:CM59"/>
    <mergeCell ref="CN58:CP59"/>
    <mergeCell ref="CQ58:CS59"/>
    <mergeCell ref="CK90:CM91"/>
    <mergeCell ref="CN90:CP91"/>
    <mergeCell ref="CQ90:CS91"/>
    <mergeCell ref="CK106:CM107"/>
    <mergeCell ref="CN106:CP107"/>
    <mergeCell ref="CQ106:CS107"/>
    <mergeCell ref="CK121:CM122"/>
    <mergeCell ref="CN121:CP122"/>
    <mergeCell ref="CQ121:CS122"/>
    <mergeCell ref="CK135:CM136"/>
    <mergeCell ref="CN135:CP136"/>
    <mergeCell ref="CQ135:CS136"/>
    <mergeCell ref="CK146:CM147"/>
    <mergeCell ref="CN146:CP147"/>
    <mergeCell ref="CQ146:CS147"/>
    <mergeCell ref="CK160:CM161"/>
    <mergeCell ref="CN160:CP161"/>
    <mergeCell ref="CQ160:CS161"/>
    <mergeCell ref="CK174:CM175"/>
    <mergeCell ref="CN174:CP175"/>
    <mergeCell ref="CQ174:CS175"/>
    <mergeCell ref="CK187:CM188"/>
    <mergeCell ref="CN187:CP188"/>
    <mergeCell ref="CQ187:CS188"/>
    <mergeCell ref="CK202:CM203"/>
    <mergeCell ref="CN202:CP203"/>
    <mergeCell ref="CQ202:CS203"/>
    <mergeCell ref="CK216:CM217"/>
    <mergeCell ref="CN216:CP217"/>
    <mergeCell ref="CQ216:CS217"/>
    <mergeCell ref="CK228:CM229"/>
    <mergeCell ref="CN228:CP229"/>
    <mergeCell ref="CQ228:CS229"/>
    <mergeCell ref="CK242:CM243"/>
    <mergeCell ref="CN242:CP243"/>
    <mergeCell ref="CQ242:CS243"/>
    <mergeCell ref="CK259:CM260"/>
    <mergeCell ref="CN259:CP260"/>
    <mergeCell ref="CQ259:CS260"/>
    <mergeCell ref="CK275:CM276"/>
    <mergeCell ref="CN275:CP276"/>
    <mergeCell ref="CQ275:CS276"/>
    <mergeCell ref="CK280:CM281"/>
    <mergeCell ref="CN280:CP281"/>
    <mergeCell ref="CQ280:CS281"/>
    <mergeCell ref="CK294:CM295"/>
    <mergeCell ref="CN294:CP295"/>
    <mergeCell ref="CQ294:CS295"/>
    <mergeCell ref="CK301:CM302"/>
    <mergeCell ref="CN301:CP302"/>
    <mergeCell ref="CQ301:CS302"/>
    <mergeCell ref="CK331:CM332"/>
    <mergeCell ref="CN331:CP332"/>
    <mergeCell ref="CQ331:CS332"/>
    <mergeCell ref="CK345:CM346"/>
    <mergeCell ref="CN345:CP346"/>
    <mergeCell ref="CQ345:CS346"/>
    <mergeCell ref="CK357:CM358"/>
    <mergeCell ref="CN357:CP358"/>
    <mergeCell ref="CQ357:CS358"/>
    <mergeCell ref="CK371:CM372"/>
    <mergeCell ref="CN371:CP372"/>
    <mergeCell ref="CQ371:CS372"/>
    <mergeCell ref="CK386:CM387"/>
    <mergeCell ref="CN386:CP387"/>
    <mergeCell ref="CQ386:CS387"/>
    <mergeCell ref="CK399:CM400"/>
    <mergeCell ref="CN399:CP400"/>
    <mergeCell ref="CQ399:CS400"/>
    <mergeCell ref="CK413:CM414"/>
    <mergeCell ref="CN413:CP414"/>
    <mergeCell ref="CQ413:CS414"/>
    <mergeCell ref="CK427:CM428"/>
    <mergeCell ref="CN427:CP428"/>
    <mergeCell ref="CQ427:CS428"/>
    <mergeCell ref="CK434:CM435"/>
    <mergeCell ref="CN434:CP435"/>
    <mergeCell ref="CQ434:CS435"/>
    <mergeCell ref="CK448:CM449"/>
    <mergeCell ref="CN448:CP449"/>
    <mergeCell ref="CQ448:CS449"/>
    <mergeCell ref="CK463:CM464"/>
    <mergeCell ref="CN463:CP464"/>
    <mergeCell ref="CQ463:CS464"/>
    <mergeCell ref="CK574:CM575"/>
    <mergeCell ref="CN574:CP575"/>
    <mergeCell ref="CQ574:CS575"/>
    <mergeCell ref="CK588:CM589"/>
    <mergeCell ref="CN588:CP589"/>
    <mergeCell ref="CQ588:CS589"/>
    <mergeCell ref="CK602:CM603"/>
    <mergeCell ref="CN602:CP603"/>
    <mergeCell ref="CQ602:CS603"/>
    <mergeCell ref="CK610:CM610"/>
    <mergeCell ref="CN610:CP610"/>
    <mergeCell ref="CQ610:CS610"/>
    <mergeCell ref="CK496:CM497"/>
    <mergeCell ref="CN496:CP497"/>
    <mergeCell ref="CQ496:CS497"/>
    <mergeCell ref="CK510:CM511"/>
    <mergeCell ref="CN510:CP511"/>
    <mergeCell ref="CQ510:CS511"/>
    <mergeCell ref="CK522:CM523"/>
    <mergeCell ref="CN522:CP523"/>
    <mergeCell ref="CQ522:CS523"/>
    <mergeCell ref="CK536:CM537"/>
    <mergeCell ref="CN536:CP537"/>
    <mergeCell ref="CQ536:CS537"/>
    <mergeCell ref="CK550:CM551"/>
    <mergeCell ref="CN550:CP551"/>
    <mergeCell ref="CQ550:CS551"/>
    <mergeCell ref="CK562:CM563"/>
    <mergeCell ref="CN562:CP563"/>
    <mergeCell ref="CQ562:CS563"/>
  </mergeCells>
  <dataValidations disablePrompts="1" count="1">
    <dataValidation allowBlank="1" showInputMessage="1" showErrorMessage="1" prompt="Diisi dengan diwarnai sesuai dengan &quot;Tab Remark&quot; untuk setiap basis evaluasi" sqref="T7:V8" xr:uid="{00000000-0002-0000-0500-000000000000}"/>
  </dataValidations>
  <pageMargins left="0.17" right="0.17" top="0.22" bottom="0.38" header="0" footer="0"/>
  <pageSetup paperSize="9" scale="35" orientation="portrait" horizontalDpi="300" verticalDpi="300"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1:BM628"/>
  <sheetViews>
    <sheetView showGridLines="0" zoomScale="60" zoomScaleNormal="60" workbookViewId="0">
      <pane xSplit="7" ySplit="2" topLeftCell="J3" activePane="bottomRight" state="frozen"/>
      <selection pane="topRight"/>
      <selection pane="bottomLeft"/>
      <selection pane="bottomRight" activeCell="P571" sqref="P571"/>
    </sheetView>
  </sheetViews>
  <sheetFormatPr defaultColWidth="14.140625" defaultRowHeight="15" customHeight="1"/>
  <cols>
    <col min="1" max="1" width="1.140625" customWidth="1"/>
    <col min="2" max="2" width="4.140625" customWidth="1"/>
    <col min="3" max="3" width="56.85546875" customWidth="1"/>
    <col min="4" max="4" width="14.85546875" customWidth="1"/>
    <col min="5" max="5" width="15.85546875" customWidth="1"/>
    <col min="6" max="7" width="7.85546875" customWidth="1"/>
    <col min="8" max="8" width="11.85546875" customWidth="1"/>
    <col min="9" max="9" width="14.85546875" customWidth="1"/>
    <col min="10" max="10" width="15.85546875" customWidth="1"/>
    <col min="11" max="11" width="14.85546875" customWidth="1"/>
    <col min="12" max="12" width="15.85546875" customWidth="1"/>
    <col min="13" max="13" width="15.140625" customWidth="1"/>
    <col min="14" max="14" width="14.85546875" customWidth="1"/>
    <col min="15" max="15" width="15.85546875" customWidth="1"/>
    <col min="16" max="16" width="7.85546875" customWidth="1"/>
    <col min="17" max="17" width="14.85546875" customWidth="1"/>
    <col min="18" max="18" width="15.85546875" customWidth="1"/>
    <col min="19" max="19" width="11.85546875" customWidth="1"/>
    <col min="20" max="20" width="10.85546875" customWidth="1"/>
    <col min="21" max="21" width="11.140625" customWidth="1"/>
    <col min="22" max="22" width="12.42578125" customWidth="1"/>
    <col min="23" max="23" width="14.85546875" customWidth="1"/>
    <col min="24" max="24" width="15.85546875" customWidth="1"/>
    <col min="25" max="25" width="7.85546875" customWidth="1"/>
    <col min="26" max="26" width="14.85546875" customWidth="1"/>
    <col min="27" max="27" width="15.85546875" customWidth="1"/>
    <col min="28" max="28" width="11.85546875" customWidth="1"/>
    <col min="29" max="29" width="10.85546875" customWidth="1"/>
    <col min="30" max="30" width="11.140625" customWidth="1"/>
    <col min="31" max="31" width="12.42578125" customWidth="1"/>
    <col min="32" max="32" width="14.85546875" customWidth="1"/>
    <col min="33" max="33" width="15.85546875" customWidth="1"/>
    <col min="34" max="34" width="7.85546875" customWidth="1"/>
    <col min="35" max="35" width="14.85546875" customWidth="1"/>
    <col min="36" max="36" width="15.85546875" customWidth="1"/>
    <col min="37" max="37" width="11.85546875" customWidth="1"/>
    <col min="38" max="38" width="10.85546875" customWidth="1"/>
    <col min="39" max="39" width="11.140625" customWidth="1"/>
    <col min="40" max="40" width="12.42578125" customWidth="1"/>
    <col min="41" max="41" width="14.85546875" customWidth="1"/>
    <col min="42" max="42" width="15.85546875" customWidth="1"/>
    <col min="43" max="43" width="7.85546875" customWidth="1"/>
    <col min="44" max="44" width="14.85546875" customWidth="1"/>
    <col min="45" max="45" width="15.85546875" customWidth="1"/>
    <col min="46" max="46" width="11.85546875" customWidth="1"/>
    <col min="47" max="47" width="10.85546875" customWidth="1"/>
    <col min="48" max="48" width="11.140625" customWidth="1"/>
    <col min="49" max="49" width="12.42578125" customWidth="1"/>
    <col min="50" max="50" width="14.85546875" customWidth="1"/>
    <col min="51" max="51" width="15.85546875" customWidth="1"/>
    <col min="52" max="52" width="7.85546875" customWidth="1"/>
    <col min="53" max="53" width="14.85546875" customWidth="1"/>
    <col min="54" max="54" width="15.85546875" customWidth="1"/>
    <col min="55" max="55" width="11.85546875" customWidth="1"/>
    <col min="56" max="56" width="10.85546875" customWidth="1"/>
    <col min="57" max="57" width="11.140625" customWidth="1"/>
    <col min="58" max="58" width="12.42578125" customWidth="1"/>
    <col min="59" max="59" width="3" customWidth="1"/>
    <col min="60" max="61" width="11" customWidth="1"/>
    <col min="62" max="62" width="2.85546875" customWidth="1"/>
    <col min="63" max="63" width="57" customWidth="1"/>
    <col min="64" max="64" width="52" customWidth="1"/>
    <col min="65" max="65" width="8.85546875" customWidth="1"/>
  </cols>
  <sheetData>
    <row r="1" spans="1:64">
      <c r="A1" s="138"/>
      <c r="B1" s="139"/>
      <c r="C1" s="139"/>
      <c r="D1" s="139"/>
      <c r="E1" s="139"/>
      <c r="F1" s="139"/>
      <c r="G1" s="1033" t="s">
        <v>271</v>
      </c>
      <c r="H1" s="1034"/>
      <c r="I1" s="1034"/>
      <c r="J1" s="1034"/>
      <c r="K1" s="1034"/>
      <c r="L1" s="1034"/>
      <c r="M1" s="1035"/>
      <c r="N1" s="1029" t="str">
        <f>Drilling_Input_Summary!J16</f>
        <v>6. Sumur Pendopo Tipe 4</v>
      </c>
      <c r="O1" s="1029"/>
      <c r="P1" s="1029"/>
      <c r="Q1" s="1029"/>
      <c r="R1" s="1029"/>
      <c r="S1" s="1029"/>
      <c r="T1" s="1029"/>
      <c r="U1" s="1029"/>
      <c r="V1" s="1030"/>
      <c r="W1" s="1029">
        <f>Drilling_Input_Summary!J17</f>
        <v>0</v>
      </c>
      <c r="X1" s="1029"/>
      <c r="Y1" s="1029"/>
      <c r="Z1" s="1029"/>
      <c r="AA1" s="1029"/>
      <c r="AB1" s="1029"/>
      <c r="AC1" s="1029"/>
      <c r="AD1" s="1029"/>
      <c r="AE1" s="1030"/>
      <c r="AF1" s="1029">
        <f>Drilling_Input_Summary!J18</f>
        <v>0</v>
      </c>
      <c r="AG1" s="1029"/>
      <c r="AH1" s="1029"/>
      <c r="AI1" s="1029"/>
      <c r="AJ1" s="1029"/>
      <c r="AK1" s="1029"/>
      <c r="AL1" s="1029"/>
      <c r="AM1" s="1029"/>
      <c r="AN1" s="1030"/>
      <c r="AO1" s="1029">
        <f>Drilling_Input_Summary!J19</f>
        <v>0</v>
      </c>
      <c r="AP1" s="1029"/>
      <c r="AQ1" s="1029"/>
      <c r="AR1" s="1029"/>
      <c r="AS1" s="1029"/>
      <c r="AT1" s="1029"/>
      <c r="AU1" s="1029"/>
      <c r="AV1" s="1029"/>
      <c r="AW1" s="1030"/>
      <c r="AX1" s="1029">
        <f>Drilling_Input_Summary!J20</f>
        <v>0</v>
      </c>
      <c r="AY1" s="1029"/>
      <c r="AZ1" s="1029"/>
      <c r="BA1" s="1029"/>
      <c r="BB1" s="1029"/>
      <c r="BC1" s="1029"/>
      <c r="BD1" s="1029"/>
      <c r="BE1" s="1029"/>
      <c r="BF1" s="1030"/>
      <c r="BG1" s="169"/>
      <c r="BH1" s="208"/>
      <c r="BI1" s="169"/>
      <c r="BJ1" s="169"/>
      <c r="BK1" s="209"/>
      <c r="BL1" s="209"/>
    </row>
    <row r="2" spans="1:64" ht="21">
      <c r="A2" s="138"/>
      <c r="B2" s="140" t="s">
        <v>0</v>
      </c>
      <c r="C2" s="139"/>
      <c r="D2" s="139"/>
      <c r="E2" s="139"/>
      <c r="F2" s="139"/>
      <c r="G2" s="1036"/>
      <c r="H2" s="1037"/>
      <c r="I2" s="1037"/>
      <c r="J2" s="1037"/>
      <c r="K2" s="1037"/>
      <c r="L2" s="1037"/>
      <c r="M2" s="1038"/>
      <c r="N2" s="1031"/>
      <c r="O2" s="1031"/>
      <c r="P2" s="1031"/>
      <c r="Q2" s="1031"/>
      <c r="R2" s="1031"/>
      <c r="S2" s="1031"/>
      <c r="T2" s="1031"/>
      <c r="U2" s="1031"/>
      <c r="V2" s="1032"/>
      <c r="W2" s="1031"/>
      <c r="X2" s="1031"/>
      <c r="Y2" s="1031"/>
      <c r="Z2" s="1031"/>
      <c r="AA2" s="1031"/>
      <c r="AB2" s="1031"/>
      <c r="AC2" s="1031"/>
      <c r="AD2" s="1031"/>
      <c r="AE2" s="1032"/>
      <c r="AF2" s="1031"/>
      <c r="AG2" s="1031"/>
      <c r="AH2" s="1031"/>
      <c r="AI2" s="1031"/>
      <c r="AJ2" s="1031"/>
      <c r="AK2" s="1031"/>
      <c r="AL2" s="1031"/>
      <c r="AM2" s="1031"/>
      <c r="AN2" s="1032"/>
      <c r="AO2" s="1031"/>
      <c r="AP2" s="1031"/>
      <c r="AQ2" s="1031"/>
      <c r="AR2" s="1031"/>
      <c r="AS2" s="1031"/>
      <c r="AT2" s="1031"/>
      <c r="AU2" s="1031"/>
      <c r="AV2" s="1031"/>
      <c r="AW2" s="1032"/>
      <c r="AX2" s="1031"/>
      <c r="AY2" s="1031"/>
      <c r="AZ2" s="1031"/>
      <c r="BA2" s="1031"/>
      <c r="BB2" s="1031"/>
      <c r="BC2" s="1031"/>
      <c r="BD2" s="1031"/>
      <c r="BE2" s="1031"/>
      <c r="BF2" s="1032"/>
      <c r="BG2" s="169"/>
      <c r="BH2" s="208"/>
      <c r="BI2" s="169"/>
      <c r="BJ2" s="169"/>
      <c r="BK2" s="209"/>
      <c r="BL2" s="209"/>
    </row>
    <row r="3" spans="1:64" ht="21">
      <c r="A3" s="138"/>
      <c r="B3" s="141" t="s">
        <v>1</v>
      </c>
      <c r="C3" s="139"/>
      <c r="D3" s="142"/>
      <c r="E3" s="142"/>
      <c r="F3" s="139"/>
      <c r="G3" s="139"/>
      <c r="H3" s="142"/>
      <c r="I3" s="142"/>
      <c r="J3" s="142"/>
      <c r="K3" s="142"/>
      <c r="L3" s="142"/>
      <c r="M3" s="139"/>
      <c r="N3" s="142"/>
      <c r="O3" s="142"/>
      <c r="P3" s="139"/>
      <c r="Q3" s="142"/>
      <c r="R3" s="142"/>
      <c r="S3" s="142"/>
      <c r="T3" s="139"/>
      <c r="U3" s="139"/>
      <c r="V3" s="139"/>
      <c r="W3" s="142"/>
      <c r="X3" s="142"/>
      <c r="Y3" s="139"/>
      <c r="Z3" s="142"/>
      <c r="AA3" s="142"/>
      <c r="AB3" s="142"/>
      <c r="AC3" s="139"/>
      <c r="AD3" s="139"/>
      <c r="AE3" s="139"/>
      <c r="AF3" s="142"/>
      <c r="AG3" s="142"/>
      <c r="AH3" s="139"/>
      <c r="AI3" s="142"/>
      <c r="AJ3" s="142"/>
      <c r="AK3" s="142"/>
      <c r="AL3" s="139"/>
      <c r="AM3" s="139"/>
      <c r="AN3" s="139"/>
      <c r="AO3" s="142"/>
      <c r="AP3" s="142"/>
      <c r="AQ3" s="139"/>
      <c r="AR3" s="142"/>
      <c r="AS3" s="142"/>
      <c r="AT3" s="142"/>
      <c r="AU3" s="139"/>
      <c r="AV3" s="139"/>
      <c r="AW3" s="139"/>
      <c r="AX3" s="142"/>
      <c r="AY3" s="142"/>
      <c r="AZ3" s="139"/>
      <c r="BA3" s="142"/>
      <c r="BB3" s="142"/>
      <c r="BC3" s="142"/>
      <c r="BD3" s="139"/>
      <c r="BE3" s="139"/>
      <c r="BF3" s="139"/>
      <c r="BG3" s="169"/>
      <c r="BH3" s="208"/>
      <c r="BI3" s="169"/>
      <c r="BJ3" s="169"/>
      <c r="BK3" s="209"/>
      <c r="BL3" s="209"/>
    </row>
    <row r="4" spans="1:64">
      <c r="A4" s="138"/>
      <c r="B4" s="143"/>
      <c r="C4" s="139"/>
      <c r="D4" s="142"/>
      <c r="E4" s="142"/>
      <c r="F4" s="139"/>
      <c r="G4" s="139"/>
      <c r="H4" s="142"/>
      <c r="I4" s="142"/>
      <c r="J4" s="142"/>
      <c r="K4" s="142"/>
      <c r="L4" s="142"/>
      <c r="M4" s="139"/>
      <c r="N4" s="142"/>
      <c r="O4" s="142"/>
      <c r="P4" s="139"/>
      <c r="Q4" s="142"/>
      <c r="R4" s="142"/>
      <c r="S4" s="142"/>
      <c r="T4" s="139"/>
      <c r="U4" s="139"/>
      <c r="V4" s="139"/>
      <c r="W4" s="142"/>
      <c r="X4" s="142"/>
      <c r="Y4" s="139"/>
      <c r="Z4" s="142"/>
      <c r="AA4" s="142"/>
      <c r="AB4" s="142"/>
      <c r="AC4" s="139"/>
      <c r="AD4" s="139"/>
      <c r="AE4" s="139"/>
      <c r="AF4" s="142"/>
      <c r="AG4" s="142"/>
      <c r="AH4" s="139"/>
      <c r="AI4" s="142"/>
      <c r="AJ4" s="142"/>
      <c r="AK4" s="142"/>
      <c r="AL4" s="139"/>
      <c r="AM4" s="139"/>
      <c r="AN4" s="139"/>
      <c r="AO4" s="142"/>
      <c r="AP4" s="142"/>
      <c r="AQ4" s="139"/>
      <c r="AR4" s="142"/>
      <c r="AS4" s="142"/>
      <c r="AT4" s="142"/>
      <c r="AU4" s="139"/>
      <c r="AV4" s="139"/>
      <c r="AW4" s="139"/>
      <c r="AX4" s="142"/>
      <c r="AY4" s="142"/>
      <c r="AZ4" s="139"/>
      <c r="BA4" s="142"/>
      <c r="BB4" s="142"/>
      <c r="BC4" s="142"/>
      <c r="BD4" s="139"/>
      <c r="BE4" s="139"/>
      <c r="BF4" s="139"/>
      <c r="BG4" s="169"/>
      <c r="BH4" s="208"/>
      <c r="BI4" s="169"/>
      <c r="BJ4" s="169"/>
      <c r="BK4" s="209"/>
      <c r="BL4" s="209"/>
    </row>
    <row r="5" spans="1:64">
      <c r="A5" s="138"/>
      <c r="B5" s="139" t="s">
        <v>272</v>
      </c>
      <c r="C5" s="139"/>
      <c r="BG5" s="139"/>
      <c r="BH5" s="142"/>
      <c r="BI5" s="139"/>
      <c r="BJ5" s="139"/>
      <c r="BK5" s="210"/>
      <c r="BL5" s="210"/>
    </row>
    <row r="6" spans="1:64">
      <c r="A6" s="138"/>
      <c r="B6" s="139"/>
      <c r="C6" s="139"/>
      <c r="BG6" s="211"/>
      <c r="BH6" s="212"/>
      <c r="BI6" s="211"/>
      <c r="BJ6" s="211"/>
      <c r="BK6" s="213"/>
      <c r="BL6" s="213"/>
    </row>
    <row r="7" spans="1:64">
      <c r="A7" s="138"/>
      <c r="B7" s="1065" t="s">
        <v>273</v>
      </c>
      <c r="C7" s="1062" t="s">
        <v>274</v>
      </c>
      <c r="D7" s="1009" t="str">
        <f>AFEstatPref</f>
        <v>Historical</v>
      </c>
      <c r="E7" s="1010"/>
      <c r="F7" s="1011"/>
      <c r="G7" s="1041" t="str">
        <f>AFEstatSlc</f>
        <v>Proposed Original</v>
      </c>
      <c r="H7" s="1015"/>
      <c r="I7" s="1015"/>
      <c r="J7" s="1042"/>
      <c r="K7" s="1020" t="s">
        <v>275</v>
      </c>
      <c r="L7" s="1020"/>
      <c r="M7" s="1039"/>
      <c r="N7" s="1009" t="str">
        <f>AFEstatPref</f>
        <v>Historical</v>
      </c>
      <c r="O7" s="1010"/>
      <c r="P7" s="1011"/>
      <c r="Q7" s="1015" t="str">
        <f>AFEstatSlc</f>
        <v>Proposed Original</v>
      </c>
      <c r="R7" s="1015"/>
      <c r="S7" s="1016"/>
      <c r="T7" s="1019" t="s">
        <v>275</v>
      </c>
      <c r="U7" s="1020"/>
      <c r="V7" s="1021"/>
      <c r="W7" s="1009" t="str">
        <f>AFEstatPref</f>
        <v>Historical</v>
      </c>
      <c r="X7" s="1010"/>
      <c r="Y7" s="1011"/>
      <c r="Z7" s="1015" t="str">
        <f>AFEstatSlc</f>
        <v>Proposed Original</v>
      </c>
      <c r="AA7" s="1015"/>
      <c r="AB7" s="1016"/>
      <c r="AC7" s="1019" t="s">
        <v>275</v>
      </c>
      <c r="AD7" s="1020"/>
      <c r="AE7" s="1021"/>
      <c r="AF7" s="1009" t="str">
        <f>AFEstatPref</f>
        <v>Historical</v>
      </c>
      <c r="AG7" s="1010"/>
      <c r="AH7" s="1011"/>
      <c r="AI7" s="1015" t="str">
        <f>AFEstatSlc</f>
        <v>Proposed Original</v>
      </c>
      <c r="AJ7" s="1015"/>
      <c r="AK7" s="1016"/>
      <c r="AL7" s="1019" t="s">
        <v>275</v>
      </c>
      <c r="AM7" s="1020"/>
      <c r="AN7" s="1021"/>
      <c r="AO7" s="1009" t="str">
        <f>AFEstatPref</f>
        <v>Historical</v>
      </c>
      <c r="AP7" s="1010"/>
      <c r="AQ7" s="1011"/>
      <c r="AR7" s="1015" t="str">
        <f>AFEstatSlc</f>
        <v>Proposed Original</v>
      </c>
      <c r="AS7" s="1015"/>
      <c r="AT7" s="1016"/>
      <c r="AU7" s="1019" t="s">
        <v>275</v>
      </c>
      <c r="AV7" s="1020"/>
      <c r="AW7" s="1021"/>
      <c r="AX7" s="1009" t="str">
        <f>AFEstatPref</f>
        <v>Historical</v>
      </c>
      <c r="AY7" s="1010"/>
      <c r="AZ7" s="1011"/>
      <c r="BA7" s="1015" t="str">
        <f>AFEstatSlc</f>
        <v>Proposed Original</v>
      </c>
      <c r="BB7" s="1015"/>
      <c r="BC7" s="1016"/>
      <c r="BD7" s="1019" t="s">
        <v>275</v>
      </c>
      <c r="BE7" s="1020"/>
      <c r="BF7" s="1021"/>
      <c r="BG7" s="214"/>
      <c r="BH7" s="1051" t="s">
        <v>276</v>
      </c>
      <c r="BI7" s="1052"/>
      <c r="BJ7" s="214"/>
      <c r="BK7" s="1060" t="s">
        <v>277</v>
      </c>
      <c r="BL7" s="1057" t="s">
        <v>278</v>
      </c>
    </row>
    <row r="8" spans="1:64">
      <c r="A8" s="139"/>
      <c r="B8" s="1059"/>
      <c r="C8" s="1063"/>
      <c r="D8" s="1012"/>
      <c r="E8" s="1013"/>
      <c r="F8" s="1014"/>
      <c r="G8" s="1043"/>
      <c r="H8" s="1017"/>
      <c r="I8" s="1017"/>
      <c r="J8" s="1044"/>
      <c r="K8" s="1023"/>
      <c r="L8" s="1023"/>
      <c r="M8" s="1040"/>
      <c r="N8" s="1012"/>
      <c r="O8" s="1013"/>
      <c r="P8" s="1014"/>
      <c r="Q8" s="1017"/>
      <c r="R8" s="1017"/>
      <c r="S8" s="1018"/>
      <c r="T8" s="1022"/>
      <c r="U8" s="1023"/>
      <c r="V8" s="1024"/>
      <c r="W8" s="1012"/>
      <c r="X8" s="1013"/>
      <c r="Y8" s="1014"/>
      <c r="Z8" s="1017"/>
      <c r="AA8" s="1017"/>
      <c r="AB8" s="1018"/>
      <c r="AC8" s="1022"/>
      <c r="AD8" s="1023"/>
      <c r="AE8" s="1024"/>
      <c r="AF8" s="1012"/>
      <c r="AG8" s="1013"/>
      <c r="AH8" s="1014"/>
      <c r="AI8" s="1017"/>
      <c r="AJ8" s="1017"/>
      <c r="AK8" s="1018"/>
      <c r="AL8" s="1022"/>
      <c r="AM8" s="1023"/>
      <c r="AN8" s="1024"/>
      <c r="AO8" s="1012"/>
      <c r="AP8" s="1013"/>
      <c r="AQ8" s="1014"/>
      <c r="AR8" s="1017"/>
      <c r="AS8" s="1017"/>
      <c r="AT8" s="1018"/>
      <c r="AU8" s="1022"/>
      <c r="AV8" s="1023"/>
      <c r="AW8" s="1024"/>
      <c r="AX8" s="1012"/>
      <c r="AY8" s="1013"/>
      <c r="AZ8" s="1014"/>
      <c r="BA8" s="1017"/>
      <c r="BB8" s="1017"/>
      <c r="BC8" s="1018"/>
      <c r="BD8" s="1022"/>
      <c r="BE8" s="1023"/>
      <c r="BF8" s="1024"/>
      <c r="BG8" s="139"/>
      <c r="BH8" s="215" t="s">
        <v>279</v>
      </c>
      <c r="BI8" s="216" t="s">
        <v>280</v>
      </c>
      <c r="BJ8" s="139"/>
      <c r="BK8" s="1059"/>
      <c r="BL8" s="1056"/>
    </row>
    <row r="9" spans="1:64">
      <c r="A9" s="139"/>
      <c r="B9" s="144">
        <v>1</v>
      </c>
      <c r="C9" s="145" t="s">
        <v>281</v>
      </c>
      <c r="D9" s="146"/>
      <c r="E9" s="142"/>
      <c r="F9" s="147">
        <f>F10+F24+F38+F52+F66+F80</f>
        <v>0</v>
      </c>
      <c r="G9" s="148"/>
      <c r="H9" s="142"/>
      <c r="I9" s="142"/>
      <c r="J9" s="147">
        <f>J10+J24+J38+J52+J66+J80</f>
        <v>0</v>
      </c>
      <c r="K9" s="142"/>
      <c r="L9" s="142"/>
      <c r="M9" s="147">
        <f>M10+M24+M38+M52+M66+M80</f>
        <v>0</v>
      </c>
      <c r="N9" s="146"/>
      <c r="O9" s="142"/>
      <c r="P9" s="147">
        <f>P10+P24+P38+P52+P66+P80</f>
        <v>0</v>
      </c>
      <c r="Q9" s="142"/>
      <c r="R9" s="194"/>
      <c r="S9" s="195">
        <f>S10+S24+S38+S52+S66+S80</f>
        <v>0</v>
      </c>
      <c r="T9" s="196"/>
      <c r="U9" s="196"/>
      <c r="V9" s="195">
        <f>V10+V24+V38+V52+V66+V80</f>
        <v>0</v>
      </c>
      <c r="W9" s="146"/>
      <c r="X9" s="142"/>
      <c r="Y9" s="147">
        <f>Y10+Y24+Y38+Y52+Y66+Y80</f>
        <v>0</v>
      </c>
      <c r="Z9" s="142"/>
      <c r="AA9" s="194"/>
      <c r="AB9" s="195">
        <f>AB10+AB24+AB38+AB52+AB66+AB80</f>
        <v>0</v>
      </c>
      <c r="AC9" s="196"/>
      <c r="AD9" s="196"/>
      <c r="AE9" s="195">
        <f>AE10+AE24+AE38+AE52+AE66+AE80</f>
        <v>0</v>
      </c>
      <c r="AF9" s="146"/>
      <c r="AG9" s="142"/>
      <c r="AH9" s="147">
        <f>AH10+AH24+AH38+AH52+AH66+AH80</f>
        <v>0</v>
      </c>
      <c r="AI9" s="142"/>
      <c r="AJ9" s="194"/>
      <c r="AK9" s="195">
        <f>AK10+AK24+AK38+AK52+AK66+AK80</f>
        <v>0</v>
      </c>
      <c r="AL9" s="196"/>
      <c r="AM9" s="196"/>
      <c r="AN9" s="195">
        <f>AN10+AN24+AN38+AN52+AN66+AN80</f>
        <v>0</v>
      </c>
      <c r="AO9" s="146"/>
      <c r="AP9" s="142"/>
      <c r="AQ9" s="147">
        <f>AQ10+AQ24+AQ38+AQ52+AQ66+AQ80</f>
        <v>0</v>
      </c>
      <c r="AR9" s="142"/>
      <c r="AS9" s="194"/>
      <c r="AT9" s="195">
        <f>AT10+AT24+AT38+AT52+AT66+AT80</f>
        <v>0</v>
      </c>
      <c r="AU9" s="196"/>
      <c r="AV9" s="196"/>
      <c r="AW9" s="195">
        <f>AW10+AW24+AW38+AW52+AW66+AW80</f>
        <v>0</v>
      </c>
      <c r="AX9" s="146"/>
      <c r="AY9" s="142"/>
      <c r="AZ9" s="147">
        <f>AZ10+AZ24+AZ38+AZ52+AZ66+AZ80</f>
        <v>0</v>
      </c>
      <c r="BA9" s="142"/>
      <c r="BB9" s="194"/>
      <c r="BC9" s="195">
        <f>BC10+BC24+BC38+BC52+BC66+BC80</f>
        <v>0</v>
      </c>
      <c r="BD9" s="196"/>
      <c r="BE9" s="196"/>
      <c r="BF9" s="195">
        <f>BF10+BF24+BF38+BF52+BF66+BF80</f>
        <v>0</v>
      </c>
      <c r="BG9" s="139"/>
      <c r="BH9" s="217"/>
      <c r="BI9" s="218"/>
      <c r="BJ9" s="139"/>
      <c r="BK9" s="219"/>
      <c r="BL9" s="220"/>
    </row>
    <row r="10" spans="1:64">
      <c r="A10" s="139"/>
      <c r="B10" s="149">
        <v>2</v>
      </c>
      <c r="C10" s="150" t="s">
        <v>282</v>
      </c>
      <c r="D10" s="151" t="s">
        <v>283</v>
      </c>
      <c r="E10" s="152" t="s">
        <v>284</v>
      </c>
      <c r="F10" s="153">
        <f>SUM(F11:F20)</f>
        <v>0</v>
      </c>
      <c r="G10" s="154" t="s">
        <v>285</v>
      </c>
      <c r="H10" s="152" t="s">
        <v>283</v>
      </c>
      <c r="I10" s="152" t="s">
        <v>284</v>
      </c>
      <c r="J10" s="153">
        <f t="shared" ref="J10:J20" si="0">S10+AB10+AK10+AT10+BC10</f>
        <v>0</v>
      </c>
      <c r="K10" s="152" t="s">
        <v>283</v>
      </c>
      <c r="L10" s="152" t="s">
        <v>284</v>
      </c>
      <c r="M10" s="153">
        <f t="shared" ref="M10:M20" si="1">V10+AE10+AN10+AW10+BF10</f>
        <v>0</v>
      </c>
      <c r="N10" s="151" t="s">
        <v>283</v>
      </c>
      <c r="O10" s="152" t="s">
        <v>284</v>
      </c>
      <c r="P10" s="153">
        <f>SUM(P11:P20)</f>
        <v>0</v>
      </c>
      <c r="Q10" s="152" t="s">
        <v>283</v>
      </c>
      <c r="R10" s="152" t="s">
        <v>284</v>
      </c>
      <c r="S10" s="197">
        <f>SUM(S11:S20)</f>
        <v>0</v>
      </c>
      <c r="T10" s="152" t="s">
        <v>283</v>
      </c>
      <c r="U10" s="152" t="s">
        <v>284</v>
      </c>
      <c r="V10" s="174">
        <f>SUM(V11:V20)</f>
        <v>0</v>
      </c>
      <c r="W10" s="151" t="s">
        <v>283</v>
      </c>
      <c r="X10" s="152" t="s">
        <v>284</v>
      </c>
      <c r="Y10" s="153">
        <f>SUM(Y11:Y20)</f>
        <v>0</v>
      </c>
      <c r="Z10" s="152" t="s">
        <v>283</v>
      </c>
      <c r="AA10" s="152" t="s">
        <v>284</v>
      </c>
      <c r="AB10" s="197">
        <f>SUM(AB11:AB20)</f>
        <v>0</v>
      </c>
      <c r="AC10" s="152" t="s">
        <v>283</v>
      </c>
      <c r="AD10" s="152" t="s">
        <v>284</v>
      </c>
      <c r="AE10" s="174">
        <f>SUM(AE11:AE20)</f>
        <v>0</v>
      </c>
      <c r="AF10" s="151" t="s">
        <v>283</v>
      </c>
      <c r="AG10" s="152" t="s">
        <v>284</v>
      </c>
      <c r="AH10" s="153">
        <f>SUM(AH11:AH20)</f>
        <v>0</v>
      </c>
      <c r="AI10" s="152" t="s">
        <v>283</v>
      </c>
      <c r="AJ10" s="152" t="s">
        <v>284</v>
      </c>
      <c r="AK10" s="197">
        <f>SUM(AK11:AK20)</f>
        <v>0</v>
      </c>
      <c r="AL10" s="152" t="s">
        <v>283</v>
      </c>
      <c r="AM10" s="152" t="s">
        <v>284</v>
      </c>
      <c r="AN10" s="174">
        <f>SUM(AN11:AN20)</f>
        <v>0</v>
      </c>
      <c r="AO10" s="151" t="s">
        <v>283</v>
      </c>
      <c r="AP10" s="152" t="s">
        <v>284</v>
      </c>
      <c r="AQ10" s="153">
        <f>SUM(AQ11:AQ20)</f>
        <v>0</v>
      </c>
      <c r="AR10" s="152" t="s">
        <v>283</v>
      </c>
      <c r="AS10" s="152" t="s">
        <v>284</v>
      </c>
      <c r="AT10" s="197">
        <f>SUM(AT11:AT20)</f>
        <v>0</v>
      </c>
      <c r="AU10" s="152" t="s">
        <v>283</v>
      </c>
      <c r="AV10" s="152" t="s">
        <v>284</v>
      </c>
      <c r="AW10" s="174">
        <f>SUM(AW11:AW20)</f>
        <v>0</v>
      </c>
      <c r="AX10" s="151" t="s">
        <v>283</v>
      </c>
      <c r="AY10" s="152" t="s">
        <v>284</v>
      </c>
      <c r="AZ10" s="153">
        <f>SUM(AZ11:AZ20)</f>
        <v>0</v>
      </c>
      <c r="BA10" s="152" t="s">
        <v>283</v>
      </c>
      <c r="BB10" s="152" t="s">
        <v>284</v>
      </c>
      <c r="BC10" s="197">
        <f>SUM(BC11:BC20)</f>
        <v>0</v>
      </c>
      <c r="BD10" s="152" t="s">
        <v>283</v>
      </c>
      <c r="BE10" s="152" t="s">
        <v>284</v>
      </c>
      <c r="BF10" s="174">
        <f>SUM(BF11:BF20)</f>
        <v>0</v>
      </c>
      <c r="BG10" s="196"/>
      <c r="BH10" s="221"/>
      <c r="BI10" s="222"/>
      <c r="BJ10" s="196"/>
      <c r="BK10" s="223"/>
      <c r="BL10" s="224"/>
    </row>
    <row r="11" spans="1:64">
      <c r="A11" s="155"/>
      <c r="B11" s="156"/>
      <c r="C11" s="157"/>
      <c r="D11" s="158">
        <f t="shared" ref="D11:D20" si="2">N11+W11+AF11+AO11+AX11</f>
        <v>0</v>
      </c>
      <c r="E11" s="159">
        <f>IFERROR(F11/D11,)</f>
        <v>0</v>
      </c>
      <c r="F11" s="160">
        <f>P11+Y11+AH11+AQ11+AZ11</f>
        <v>0</v>
      </c>
      <c r="G11" s="161"/>
      <c r="H11" s="159">
        <f>Q11+Z11+AI11+AR11+BA11</f>
        <v>0</v>
      </c>
      <c r="I11" s="159">
        <f>IFERROR(J11/H11,)</f>
        <v>0</v>
      </c>
      <c r="J11" s="160">
        <f t="shared" si="0"/>
        <v>0</v>
      </c>
      <c r="K11" s="159">
        <f>T11+AC11+AL11+AU11+BD11</f>
        <v>0</v>
      </c>
      <c r="L11" s="159">
        <f>IFERROR(M11/K11,)</f>
        <v>0</v>
      </c>
      <c r="M11" s="160">
        <f t="shared" si="1"/>
        <v>0</v>
      </c>
      <c r="N11" s="159">
        <v>0</v>
      </c>
      <c r="O11" s="159">
        <v>0</v>
      </c>
      <c r="P11" s="160">
        <f t="shared" ref="P11:P20" si="3">N11*O11</f>
        <v>0</v>
      </c>
      <c r="Q11" s="159">
        <v>0</v>
      </c>
      <c r="R11" s="159">
        <v>0</v>
      </c>
      <c r="S11" s="160">
        <f t="shared" ref="S11:S20" si="4">Q11*R11</f>
        <v>0</v>
      </c>
      <c r="T11" s="159">
        <f>Q11</f>
        <v>0</v>
      </c>
      <c r="U11" s="159">
        <f t="shared" ref="U11:U20" si="5">R11</f>
        <v>0</v>
      </c>
      <c r="V11" s="160">
        <f t="shared" ref="V11:V20" si="6">T11*U11</f>
        <v>0</v>
      </c>
      <c r="W11" s="159">
        <v>0</v>
      </c>
      <c r="X11" s="159">
        <v>0</v>
      </c>
      <c r="Y11" s="160">
        <f t="shared" ref="Y11:Y20" si="7">W11*X11</f>
        <v>0</v>
      </c>
      <c r="Z11" s="159">
        <v>0</v>
      </c>
      <c r="AA11" s="159">
        <v>0</v>
      </c>
      <c r="AB11" s="160">
        <f t="shared" ref="AB11:AB20" si="8">Z11*AA11</f>
        <v>0</v>
      </c>
      <c r="AC11" s="159">
        <f>Z11</f>
        <v>0</v>
      </c>
      <c r="AD11" s="159">
        <f t="shared" ref="AD11:AD20" si="9">AA11</f>
        <v>0</v>
      </c>
      <c r="AE11" s="160">
        <f t="shared" ref="AE11:AE20" si="10">AC11*AD11</f>
        <v>0</v>
      </c>
      <c r="AF11" s="159">
        <v>0</v>
      </c>
      <c r="AG11" s="159">
        <v>0</v>
      </c>
      <c r="AH11" s="160">
        <f t="shared" ref="AH11:AH20" si="11">AF11*AG11</f>
        <v>0</v>
      </c>
      <c r="AI11" s="159">
        <v>0</v>
      </c>
      <c r="AJ11" s="159">
        <v>0</v>
      </c>
      <c r="AK11" s="160">
        <f t="shared" ref="AK11:AK20" si="12">AI11*AJ11</f>
        <v>0</v>
      </c>
      <c r="AL11" s="159">
        <f>AI11</f>
        <v>0</v>
      </c>
      <c r="AM11" s="159">
        <f t="shared" ref="AM11:AM20" si="13">AJ11</f>
        <v>0</v>
      </c>
      <c r="AN11" s="160">
        <f t="shared" ref="AN11:AN20" si="14">AL11*AM11</f>
        <v>0</v>
      </c>
      <c r="AO11" s="159">
        <v>0</v>
      </c>
      <c r="AP11" s="159">
        <v>0</v>
      </c>
      <c r="AQ11" s="160">
        <f t="shared" ref="AQ11:AQ20" si="15">AO11*AP11</f>
        <v>0</v>
      </c>
      <c r="AR11" s="159">
        <v>0</v>
      </c>
      <c r="AS11" s="159">
        <v>0</v>
      </c>
      <c r="AT11" s="160">
        <f t="shared" ref="AT11:AT20" si="16">AR11*AS11</f>
        <v>0</v>
      </c>
      <c r="AU11" s="159">
        <f>AR11</f>
        <v>0</v>
      </c>
      <c r="AV11" s="159">
        <f t="shared" ref="AV11:AV20" si="17">AS11</f>
        <v>0</v>
      </c>
      <c r="AW11" s="160">
        <f t="shared" ref="AW11:AW20" si="18">AU11*AV11</f>
        <v>0</v>
      </c>
      <c r="AX11" s="159">
        <v>0</v>
      </c>
      <c r="AY11" s="159">
        <v>0</v>
      </c>
      <c r="AZ11" s="160">
        <f t="shared" ref="AZ11:AZ20" si="19">AX11*AY11</f>
        <v>0</v>
      </c>
      <c r="BA11" s="159">
        <v>0</v>
      </c>
      <c r="BB11" s="159">
        <v>0</v>
      </c>
      <c r="BC11" s="160">
        <f t="shared" ref="BC11:BC20" si="20">BA11*BB11</f>
        <v>0</v>
      </c>
      <c r="BD11" s="159">
        <f>BA11</f>
        <v>0</v>
      </c>
      <c r="BE11" s="159">
        <f t="shared" ref="BE11:BE20" si="21">BB11</f>
        <v>0</v>
      </c>
      <c r="BF11" s="160">
        <f t="shared" ref="BF11:BF20" si="22">BD11*BE11</f>
        <v>0</v>
      </c>
      <c r="BG11" s="225"/>
      <c r="BH11" s="226">
        <f>K11-H11</f>
        <v>0</v>
      </c>
      <c r="BI11" s="227">
        <f t="shared" ref="BI11:BI20" si="23">L11-I11</f>
        <v>0</v>
      </c>
      <c r="BJ11" s="225"/>
      <c r="BK11" s="228"/>
      <c r="BL11" s="229"/>
    </row>
    <row r="12" spans="1:64">
      <c r="A12" s="155"/>
      <c r="B12" s="156"/>
      <c r="C12" s="157"/>
      <c r="D12" s="158">
        <f t="shared" si="2"/>
        <v>0</v>
      </c>
      <c r="E12" s="159">
        <f t="shared" ref="E12:E20" si="24">IFERROR(F12/D12,)</f>
        <v>0</v>
      </c>
      <c r="F12" s="160">
        <f t="shared" ref="F12:F20" si="25">P12+Y12+AH12+AQ12+AZ12</f>
        <v>0</v>
      </c>
      <c r="G12" s="161"/>
      <c r="H12" s="159">
        <f t="shared" ref="H12:H20" si="26">Q12+Z12+AI12+AR12+BA12</f>
        <v>0</v>
      </c>
      <c r="I12" s="159">
        <f t="shared" ref="I12:I20" si="27">IFERROR(J12/H12,)</f>
        <v>0</v>
      </c>
      <c r="J12" s="160">
        <f t="shared" si="0"/>
        <v>0</v>
      </c>
      <c r="K12" s="159">
        <f t="shared" ref="K12:K20" si="28">T12+AC12+AL12+AU12+BD12</f>
        <v>0</v>
      </c>
      <c r="L12" s="159">
        <f t="shared" ref="L12:L20" si="29">IFERROR(M12/K12,)</f>
        <v>0</v>
      </c>
      <c r="M12" s="160">
        <f t="shared" si="1"/>
        <v>0</v>
      </c>
      <c r="N12" s="159">
        <v>0</v>
      </c>
      <c r="O12" s="159">
        <v>0</v>
      </c>
      <c r="P12" s="160">
        <f t="shared" si="3"/>
        <v>0</v>
      </c>
      <c r="Q12" s="159">
        <v>0</v>
      </c>
      <c r="R12" s="159">
        <v>0</v>
      </c>
      <c r="S12" s="160">
        <f t="shared" si="4"/>
        <v>0</v>
      </c>
      <c r="T12" s="159">
        <f t="shared" ref="T12:T20" si="30">Q12</f>
        <v>0</v>
      </c>
      <c r="U12" s="159">
        <f t="shared" si="5"/>
        <v>0</v>
      </c>
      <c r="V12" s="160">
        <f t="shared" si="6"/>
        <v>0</v>
      </c>
      <c r="W12" s="159">
        <v>0</v>
      </c>
      <c r="X12" s="159">
        <v>0</v>
      </c>
      <c r="Y12" s="160">
        <f t="shared" si="7"/>
        <v>0</v>
      </c>
      <c r="Z12" s="159">
        <v>0</v>
      </c>
      <c r="AA12" s="159">
        <v>0</v>
      </c>
      <c r="AB12" s="160">
        <f t="shared" si="8"/>
        <v>0</v>
      </c>
      <c r="AC12" s="159">
        <f t="shared" ref="AC12:AC20" si="31">Z12</f>
        <v>0</v>
      </c>
      <c r="AD12" s="159">
        <f t="shared" si="9"/>
        <v>0</v>
      </c>
      <c r="AE12" s="160">
        <f t="shared" si="10"/>
        <v>0</v>
      </c>
      <c r="AF12" s="159">
        <v>0</v>
      </c>
      <c r="AG12" s="159">
        <v>0</v>
      </c>
      <c r="AH12" s="160">
        <f t="shared" si="11"/>
        <v>0</v>
      </c>
      <c r="AI12" s="159">
        <v>0</v>
      </c>
      <c r="AJ12" s="159">
        <v>0</v>
      </c>
      <c r="AK12" s="160">
        <f t="shared" si="12"/>
        <v>0</v>
      </c>
      <c r="AL12" s="159">
        <f t="shared" ref="AL12:AL20" si="32">AI12</f>
        <v>0</v>
      </c>
      <c r="AM12" s="159">
        <f t="shared" si="13"/>
        <v>0</v>
      </c>
      <c r="AN12" s="160">
        <f t="shared" si="14"/>
        <v>0</v>
      </c>
      <c r="AO12" s="159">
        <v>0</v>
      </c>
      <c r="AP12" s="159">
        <v>0</v>
      </c>
      <c r="AQ12" s="160">
        <f t="shared" si="15"/>
        <v>0</v>
      </c>
      <c r="AR12" s="159">
        <v>0</v>
      </c>
      <c r="AS12" s="159">
        <v>0</v>
      </c>
      <c r="AT12" s="160">
        <f t="shared" si="16"/>
        <v>0</v>
      </c>
      <c r="AU12" s="159">
        <f t="shared" ref="AU12:AU20" si="33">AR12</f>
        <v>0</v>
      </c>
      <c r="AV12" s="159">
        <f t="shared" si="17"/>
        <v>0</v>
      </c>
      <c r="AW12" s="160">
        <f t="shared" si="18"/>
        <v>0</v>
      </c>
      <c r="AX12" s="159">
        <v>0</v>
      </c>
      <c r="AY12" s="159">
        <v>0</v>
      </c>
      <c r="AZ12" s="160">
        <f t="shared" si="19"/>
        <v>0</v>
      </c>
      <c r="BA12" s="159">
        <v>0</v>
      </c>
      <c r="BB12" s="159">
        <v>0</v>
      </c>
      <c r="BC12" s="160">
        <f t="shared" si="20"/>
        <v>0</v>
      </c>
      <c r="BD12" s="159">
        <f t="shared" ref="BD12:BD20" si="34">BA12</f>
        <v>0</v>
      </c>
      <c r="BE12" s="159">
        <f t="shared" si="21"/>
        <v>0</v>
      </c>
      <c r="BF12" s="160">
        <f t="shared" si="22"/>
        <v>0</v>
      </c>
      <c r="BG12" s="230"/>
      <c r="BH12" s="226">
        <f t="shared" ref="BH12:BH20" si="35">K12-H12</f>
        <v>0</v>
      </c>
      <c r="BI12" s="227">
        <f t="shared" si="23"/>
        <v>0</v>
      </c>
      <c r="BJ12" s="230"/>
      <c r="BK12" s="228"/>
      <c r="BL12" s="229"/>
    </row>
    <row r="13" spans="1:64">
      <c r="A13" s="155"/>
      <c r="B13" s="156"/>
      <c r="C13" s="157"/>
      <c r="D13" s="158">
        <f t="shared" si="2"/>
        <v>0</v>
      </c>
      <c r="E13" s="159">
        <f t="shared" si="24"/>
        <v>0</v>
      </c>
      <c r="F13" s="160">
        <f t="shared" si="25"/>
        <v>0</v>
      </c>
      <c r="G13" s="161"/>
      <c r="H13" s="159">
        <f t="shared" si="26"/>
        <v>0</v>
      </c>
      <c r="I13" s="159">
        <f t="shared" si="27"/>
        <v>0</v>
      </c>
      <c r="J13" s="160">
        <f t="shared" si="0"/>
        <v>0</v>
      </c>
      <c r="K13" s="159">
        <f t="shared" si="28"/>
        <v>0</v>
      </c>
      <c r="L13" s="159">
        <f t="shared" si="29"/>
        <v>0</v>
      </c>
      <c r="M13" s="160">
        <f t="shared" si="1"/>
        <v>0</v>
      </c>
      <c r="N13" s="159">
        <v>0</v>
      </c>
      <c r="O13" s="159">
        <v>0</v>
      </c>
      <c r="P13" s="160">
        <f t="shared" si="3"/>
        <v>0</v>
      </c>
      <c r="Q13" s="159">
        <v>0</v>
      </c>
      <c r="R13" s="159">
        <v>0</v>
      </c>
      <c r="S13" s="160">
        <f t="shared" si="4"/>
        <v>0</v>
      </c>
      <c r="T13" s="159">
        <f t="shared" si="30"/>
        <v>0</v>
      </c>
      <c r="U13" s="159">
        <f t="shared" si="5"/>
        <v>0</v>
      </c>
      <c r="V13" s="160">
        <f t="shared" si="6"/>
        <v>0</v>
      </c>
      <c r="W13" s="159">
        <v>0</v>
      </c>
      <c r="X13" s="159">
        <v>0</v>
      </c>
      <c r="Y13" s="160">
        <f t="shared" si="7"/>
        <v>0</v>
      </c>
      <c r="Z13" s="159">
        <v>0</v>
      </c>
      <c r="AA13" s="159">
        <v>0</v>
      </c>
      <c r="AB13" s="160">
        <f t="shared" si="8"/>
        <v>0</v>
      </c>
      <c r="AC13" s="159">
        <f t="shared" si="31"/>
        <v>0</v>
      </c>
      <c r="AD13" s="159">
        <f t="shared" si="9"/>
        <v>0</v>
      </c>
      <c r="AE13" s="160">
        <f t="shared" si="10"/>
        <v>0</v>
      </c>
      <c r="AF13" s="159">
        <v>0</v>
      </c>
      <c r="AG13" s="159">
        <v>0</v>
      </c>
      <c r="AH13" s="160">
        <f t="shared" si="11"/>
        <v>0</v>
      </c>
      <c r="AI13" s="159">
        <v>0</v>
      </c>
      <c r="AJ13" s="159">
        <v>0</v>
      </c>
      <c r="AK13" s="160">
        <f t="shared" si="12"/>
        <v>0</v>
      </c>
      <c r="AL13" s="159">
        <f t="shared" si="32"/>
        <v>0</v>
      </c>
      <c r="AM13" s="159">
        <f t="shared" si="13"/>
        <v>0</v>
      </c>
      <c r="AN13" s="160">
        <f t="shared" si="14"/>
        <v>0</v>
      </c>
      <c r="AO13" s="159">
        <v>0</v>
      </c>
      <c r="AP13" s="159">
        <v>0</v>
      </c>
      <c r="AQ13" s="160">
        <f t="shared" si="15"/>
        <v>0</v>
      </c>
      <c r="AR13" s="159">
        <v>0</v>
      </c>
      <c r="AS13" s="159">
        <v>0</v>
      </c>
      <c r="AT13" s="160">
        <f t="shared" si="16"/>
        <v>0</v>
      </c>
      <c r="AU13" s="159">
        <f t="shared" si="33"/>
        <v>0</v>
      </c>
      <c r="AV13" s="159">
        <f t="shared" si="17"/>
        <v>0</v>
      </c>
      <c r="AW13" s="160">
        <f t="shared" si="18"/>
        <v>0</v>
      </c>
      <c r="AX13" s="159">
        <v>0</v>
      </c>
      <c r="AY13" s="159">
        <v>0</v>
      </c>
      <c r="AZ13" s="160">
        <f t="shared" si="19"/>
        <v>0</v>
      </c>
      <c r="BA13" s="159">
        <v>0</v>
      </c>
      <c r="BB13" s="159">
        <v>0</v>
      </c>
      <c r="BC13" s="160">
        <f t="shared" si="20"/>
        <v>0</v>
      </c>
      <c r="BD13" s="159">
        <f t="shared" si="34"/>
        <v>0</v>
      </c>
      <c r="BE13" s="159">
        <f t="shared" si="21"/>
        <v>0</v>
      </c>
      <c r="BF13" s="160">
        <f t="shared" si="22"/>
        <v>0</v>
      </c>
      <c r="BG13" s="230"/>
      <c r="BH13" s="226">
        <f t="shared" si="35"/>
        <v>0</v>
      </c>
      <c r="BI13" s="227">
        <f t="shared" si="23"/>
        <v>0</v>
      </c>
      <c r="BJ13" s="230"/>
      <c r="BK13" s="228"/>
      <c r="BL13" s="229"/>
    </row>
    <row r="14" spans="1:64">
      <c r="A14" s="155"/>
      <c r="B14" s="156"/>
      <c r="C14" s="157"/>
      <c r="D14" s="158">
        <f t="shared" si="2"/>
        <v>0</v>
      </c>
      <c r="E14" s="159">
        <f t="shared" si="24"/>
        <v>0</v>
      </c>
      <c r="F14" s="160">
        <f t="shared" si="25"/>
        <v>0</v>
      </c>
      <c r="G14" s="161"/>
      <c r="H14" s="159">
        <f t="shared" si="26"/>
        <v>0</v>
      </c>
      <c r="I14" s="159">
        <f t="shared" si="27"/>
        <v>0</v>
      </c>
      <c r="J14" s="160">
        <f t="shared" si="0"/>
        <v>0</v>
      </c>
      <c r="K14" s="159">
        <f t="shared" si="28"/>
        <v>0</v>
      </c>
      <c r="L14" s="159">
        <f t="shared" si="29"/>
        <v>0</v>
      </c>
      <c r="M14" s="160">
        <f t="shared" si="1"/>
        <v>0</v>
      </c>
      <c r="N14" s="159">
        <v>0</v>
      </c>
      <c r="O14" s="159">
        <v>0</v>
      </c>
      <c r="P14" s="160">
        <f t="shared" si="3"/>
        <v>0</v>
      </c>
      <c r="Q14" s="159">
        <v>0</v>
      </c>
      <c r="R14" s="159">
        <v>0</v>
      </c>
      <c r="S14" s="160">
        <f t="shared" si="4"/>
        <v>0</v>
      </c>
      <c r="T14" s="159">
        <f t="shared" si="30"/>
        <v>0</v>
      </c>
      <c r="U14" s="159">
        <f t="shared" si="5"/>
        <v>0</v>
      </c>
      <c r="V14" s="160">
        <f t="shared" si="6"/>
        <v>0</v>
      </c>
      <c r="W14" s="159">
        <v>0</v>
      </c>
      <c r="X14" s="159">
        <v>0</v>
      </c>
      <c r="Y14" s="160">
        <f t="shared" si="7"/>
        <v>0</v>
      </c>
      <c r="Z14" s="159">
        <v>0</v>
      </c>
      <c r="AA14" s="159">
        <v>0</v>
      </c>
      <c r="AB14" s="160">
        <f t="shared" si="8"/>
        <v>0</v>
      </c>
      <c r="AC14" s="159">
        <f t="shared" si="31"/>
        <v>0</v>
      </c>
      <c r="AD14" s="159">
        <f t="shared" si="9"/>
        <v>0</v>
      </c>
      <c r="AE14" s="160">
        <f t="shared" si="10"/>
        <v>0</v>
      </c>
      <c r="AF14" s="159">
        <v>0</v>
      </c>
      <c r="AG14" s="159">
        <v>0</v>
      </c>
      <c r="AH14" s="160">
        <f t="shared" si="11"/>
        <v>0</v>
      </c>
      <c r="AI14" s="159">
        <v>0</v>
      </c>
      <c r="AJ14" s="159">
        <v>0</v>
      </c>
      <c r="AK14" s="160">
        <f t="shared" si="12"/>
        <v>0</v>
      </c>
      <c r="AL14" s="159">
        <f t="shared" si="32"/>
        <v>0</v>
      </c>
      <c r="AM14" s="159">
        <f t="shared" si="13"/>
        <v>0</v>
      </c>
      <c r="AN14" s="160">
        <f t="shared" si="14"/>
        <v>0</v>
      </c>
      <c r="AO14" s="159">
        <v>0</v>
      </c>
      <c r="AP14" s="159">
        <v>0</v>
      </c>
      <c r="AQ14" s="160">
        <f t="shared" si="15"/>
        <v>0</v>
      </c>
      <c r="AR14" s="159">
        <v>0</v>
      </c>
      <c r="AS14" s="159">
        <v>0</v>
      </c>
      <c r="AT14" s="160">
        <f t="shared" si="16"/>
        <v>0</v>
      </c>
      <c r="AU14" s="159">
        <f t="shared" si="33"/>
        <v>0</v>
      </c>
      <c r="AV14" s="159">
        <f t="shared" si="17"/>
        <v>0</v>
      </c>
      <c r="AW14" s="160">
        <f t="shared" si="18"/>
        <v>0</v>
      </c>
      <c r="AX14" s="159">
        <v>0</v>
      </c>
      <c r="AY14" s="159">
        <v>0</v>
      </c>
      <c r="AZ14" s="160">
        <f t="shared" si="19"/>
        <v>0</v>
      </c>
      <c r="BA14" s="159">
        <v>0</v>
      </c>
      <c r="BB14" s="159">
        <v>0</v>
      </c>
      <c r="BC14" s="160">
        <f t="shared" si="20"/>
        <v>0</v>
      </c>
      <c r="BD14" s="159">
        <f t="shared" si="34"/>
        <v>0</v>
      </c>
      <c r="BE14" s="159">
        <f t="shared" si="21"/>
        <v>0</v>
      </c>
      <c r="BF14" s="160">
        <f t="shared" si="22"/>
        <v>0</v>
      </c>
      <c r="BG14" s="230"/>
      <c r="BH14" s="226">
        <f t="shared" si="35"/>
        <v>0</v>
      </c>
      <c r="BI14" s="227">
        <f t="shared" si="23"/>
        <v>0</v>
      </c>
      <c r="BJ14" s="230"/>
      <c r="BK14" s="228"/>
      <c r="BL14" s="229"/>
    </row>
    <row r="15" spans="1:64">
      <c r="A15" s="155"/>
      <c r="B15" s="156"/>
      <c r="C15" s="157"/>
      <c r="D15" s="158">
        <f t="shared" si="2"/>
        <v>0</v>
      </c>
      <c r="E15" s="159">
        <f t="shared" si="24"/>
        <v>0</v>
      </c>
      <c r="F15" s="160">
        <f t="shared" si="25"/>
        <v>0</v>
      </c>
      <c r="G15" s="161"/>
      <c r="H15" s="159">
        <f t="shared" si="26"/>
        <v>0</v>
      </c>
      <c r="I15" s="159">
        <f t="shared" si="27"/>
        <v>0</v>
      </c>
      <c r="J15" s="160">
        <f t="shared" si="0"/>
        <v>0</v>
      </c>
      <c r="K15" s="159">
        <f t="shared" si="28"/>
        <v>0</v>
      </c>
      <c r="L15" s="159">
        <f t="shared" si="29"/>
        <v>0</v>
      </c>
      <c r="M15" s="160">
        <f t="shared" si="1"/>
        <v>0</v>
      </c>
      <c r="N15" s="159">
        <v>0</v>
      </c>
      <c r="O15" s="159">
        <v>0</v>
      </c>
      <c r="P15" s="160">
        <f t="shared" si="3"/>
        <v>0</v>
      </c>
      <c r="Q15" s="159">
        <v>0</v>
      </c>
      <c r="R15" s="159">
        <v>0</v>
      </c>
      <c r="S15" s="160">
        <f t="shared" si="4"/>
        <v>0</v>
      </c>
      <c r="T15" s="159">
        <f t="shared" si="30"/>
        <v>0</v>
      </c>
      <c r="U15" s="159">
        <f t="shared" si="5"/>
        <v>0</v>
      </c>
      <c r="V15" s="160">
        <f t="shared" si="6"/>
        <v>0</v>
      </c>
      <c r="W15" s="159">
        <v>0</v>
      </c>
      <c r="X15" s="159">
        <v>0</v>
      </c>
      <c r="Y15" s="160">
        <f t="shared" si="7"/>
        <v>0</v>
      </c>
      <c r="Z15" s="159">
        <v>0</v>
      </c>
      <c r="AA15" s="159">
        <v>0</v>
      </c>
      <c r="AB15" s="160">
        <f t="shared" si="8"/>
        <v>0</v>
      </c>
      <c r="AC15" s="159">
        <f t="shared" si="31"/>
        <v>0</v>
      </c>
      <c r="AD15" s="159">
        <f t="shared" si="9"/>
        <v>0</v>
      </c>
      <c r="AE15" s="160">
        <f t="shared" si="10"/>
        <v>0</v>
      </c>
      <c r="AF15" s="159">
        <v>0</v>
      </c>
      <c r="AG15" s="159">
        <v>0</v>
      </c>
      <c r="AH15" s="160">
        <f t="shared" si="11"/>
        <v>0</v>
      </c>
      <c r="AI15" s="159">
        <v>0</v>
      </c>
      <c r="AJ15" s="159">
        <v>0</v>
      </c>
      <c r="AK15" s="160">
        <f t="shared" si="12"/>
        <v>0</v>
      </c>
      <c r="AL15" s="159">
        <f t="shared" si="32"/>
        <v>0</v>
      </c>
      <c r="AM15" s="159">
        <f t="shared" si="13"/>
        <v>0</v>
      </c>
      <c r="AN15" s="160">
        <f t="shared" si="14"/>
        <v>0</v>
      </c>
      <c r="AO15" s="159">
        <v>0</v>
      </c>
      <c r="AP15" s="159">
        <v>0</v>
      </c>
      <c r="AQ15" s="160">
        <f t="shared" si="15"/>
        <v>0</v>
      </c>
      <c r="AR15" s="159">
        <v>0</v>
      </c>
      <c r="AS15" s="159">
        <v>0</v>
      </c>
      <c r="AT15" s="160">
        <f t="shared" si="16"/>
        <v>0</v>
      </c>
      <c r="AU15" s="159">
        <f t="shared" si="33"/>
        <v>0</v>
      </c>
      <c r="AV15" s="159">
        <f t="shared" si="17"/>
        <v>0</v>
      </c>
      <c r="AW15" s="160">
        <f t="shared" si="18"/>
        <v>0</v>
      </c>
      <c r="AX15" s="159">
        <v>0</v>
      </c>
      <c r="AY15" s="159">
        <v>0</v>
      </c>
      <c r="AZ15" s="160">
        <f t="shared" si="19"/>
        <v>0</v>
      </c>
      <c r="BA15" s="159">
        <v>0</v>
      </c>
      <c r="BB15" s="159">
        <v>0</v>
      </c>
      <c r="BC15" s="160">
        <f t="shared" si="20"/>
        <v>0</v>
      </c>
      <c r="BD15" s="159">
        <f t="shared" si="34"/>
        <v>0</v>
      </c>
      <c r="BE15" s="159">
        <f t="shared" si="21"/>
        <v>0</v>
      </c>
      <c r="BF15" s="160">
        <f t="shared" si="22"/>
        <v>0</v>
      </c>
      <c r="BG15" s="230"/>
      <c r="BH15" s="226">
        <f t="shared" si="35"/>
        <v>0</v>
      </c>
      <c r="BI15" s="227">
        <f t="shared" si="23"/>
        <v>0</v>
      </c>
      <c r="BJ15" s="230"/>
      <c r="BK15" s="228"/>
      <c r="BL15" s="229"/>
    </row>
    <row r="16" spans="1:64">
      <c r="A16" s="155"/>
      <c r="B16" s="156"/>
      <c r="C16" s="157"/>
      <c r="D16" s="158">
        <f t="shared" si="2"/>
        <v>0</v>
      </c>
      <c r="E16" s="159">
        <f t="shared" si="24"/>
        <v>0</v>
      </c>
      <c r="F16" s="160">
        <f t="shared" si="25"/>
        <v>0</v>
      </c>
      <c r="G16" s="161"/>
      <c r="H16" s="159">
        <f t="shared" si="26"/>
        <v>0</v>
      </c>
      <c r="I16" s="159">
        <f t="shared" si="27"/>
        <v>0</v>
      </c>
      <c r="J16" s="160">
        <f t="shared" si="0"/>
        <v>0</v>
      </c>
      <c r="K16" s="159">
        <f t="shared" si="28"/>
        <v>0</v>
      </c>
      <c r="L16" s="159">
        <f t="shared" si="29"/>
        <v>0</v>
      </c>
      <c r="M16" s="160">
        <f t="shared" si="1"/>
        <v>0</v>
      </c>
      <c r="N16" s="159">
        <v>0</v>
      </c>
      <c r="O16" s="159">
        <v>0</v>
      </c>
      <c r="P16" s="160">
        <f t="shared" si="3"/>
        <v>0</v>
      </c>
      <c r="Q16" s="159">
        <v>0</v>
      </c>
      <c r="R16" s="159">
        <v>0</v>
      </c>
      <c r="S16" s="160">
        <f t="shared" si="4"/>
        <v>0</v>
      </c>
      <c r="T16" s="159">
        <f t="shared" si="30"/>
        <v>0</v>
      </c>
      <c r="U16" s="159">
        <f t="shared" si="5"/>
        <v>0</v>
      </c>
      <c r="V16" s="160">
        <f t="shared" si="6"/>
        <v>0</v>
      </c>
      <c r="W16" s="159">
        <v>0</v>
      </c>
      <c r="X16" s="159">
        <v>0</v>
      </c>
      <c r="Y16" s="160">
        <f t="shared" si="7"/>
        <v>0</v>
      </c>
      <c r="Z16" s="159">
        <v>0</v>
      </c>
      <c r="AA16" s="159">
        <v>0</v>
      </c>
      <c r="AB16" s="160">
        <f t="shared" si="8"/>
        <v>0</v>
      </c>
      <c r="AC16" s="159">
        <f t="shared" si="31"/>
        <v>0</v>
      </c>
      <c r="AD16" s="159">
        <f t="shared" si="9"/>
        <v>0</v>
      </c>
      <c r="AE16" s="160">
        <f t="shared" si="10"/>
        <v>0</v>
      </c>
      <c r="AF16" s="159">
        <v>0</v>
      </c>
      <c r="AG16" s="159">
        <v>0</v>
      </c>
      <c r="AH16" s="160">
        <f t="shared" si="11"/>
        <v>0</v>
      </c>
      <c r="AI16" s="159">
        <v>0</v>
      </c>
      <c r="AJ16" s="159">
        <v>0</v>
      </c>
      <c r="AK16" s="160">
        <f t="shared" si="12"/>
        <v>0</v>
      </c>
      <c r="AL16" s="159">
        <f t="shared" si="32"/>
        <v>0</v>
      </c>
      <c r="AM16" s="159">
        <f t="shared" si="13"/>
        <v>0</v>
      </c>
      <c r="AN16" s="160">
        <f t="shared" si="14"/>
        <v>0</v>
      </c>
      <c r="AO16" s="159">
        <v>0</v>
      </c>
      <c r="AP16" s="159">
        <v>0</v>
      </c>
      <c r="AQ16" s="160">
        <f t="shared" si="15"/>
        <v>0</v>
      </c>
      <c r="AR16" s="159">
        <v>0</v>
      </c>
      <c r="AS16" s="159">
        <v>0</v>
      </c>
      <c r="AT16" s="160">
        <f t="shared" si="16"/>
        <v>0</v>
      </c>
      <c r="AU16" s="159">
        <f t="shared" si="33"/>
        <v>0</v>
      </c>
      <c r="AV16" s="159">
        <f t="shared" si="17"/>
        <v>0</v>
      </c>
      <c r="AW16" s="160">
        <f t="shared" si="18"/>
        <v>0</v>
      </c>
      <c r="AX16" s="159">
        <v>0</v>
      </c>
      <c r="AY16" s="159">
        <v>0</v>
      </c>
      <c r="AZ16" s="160">
        <f t="shared" si="19"/>
        <v>0</v>
      </c>
      <c r="BA16" s="159">
        <v>0</v>
      </c>
      <c r="BB16" s="159">
        <v>0</v>
      </c>
      <c r="BC16" s="160">
        <f t="shared" si="20"/>
        <v>0</v>
      </c>
      <c r="BD16" s="159">
        <f t="shared" si="34"/>
        <v>0</v>
      </c>
      <c r="BE16" s="159">
        <f t="shared" si="21"/>
        <v>0</v>
      </c>
      <c r="BF16" s="160">
        <f t="shared" si="22"/>
        <v>0</v>
      </c>
      <c r="BG16" s="230"/>
      <c r="BH16" s="226">
        <f t="shared" si="35"/>
        <v>0</v>
      </c>
      <c r="BI16" s="227">
        <f t="shared" si="23"/>
        <v>0</v>
      </c>
      <c r="BJ16" s="230"/>
      <c r="BK16" s="228"/>
      <c r="BL16" s="229"/>
    </row>
    <row r="17" spans="1:64">
      <c r="A17" s="155"/>
      <c r="B17" s="156"/>
      <c r="C17" s="157"/>
      <c r="D17" s="158">
        <f t="shared" si="2"/>
        <v>0</v>
      </c>
      <c r="E17" s="159">
        <f t="shared" si="24"/>
        <v>0</v>
      </c>
      <c r="F17" s="160">
        <f t="shared" si="25"/>
        <v>0</v>
      </c>
      <c r="G17" s="161"/>
      <c r="H17" s="159">
        <f t="shared" si="26"/>
        <v>0</v>
      </c>
      <c r="I17" s="159">
        <f t="shared" si="27"/>
        <v>0</v>
      </c>
      <c r="J17" s="160">
        <f t="shared" si="0"/>
        <v>0</v>
      </c>
      <c r="K17" s="159">
        <f t="shared" si="28"/>
        <v>0</v>
      </c>
      <c r="L17" s="159">
        <f t="shared" si="29"/>
        <v>0</v>
      </c>
      <c r="M17" s="160">
        <f t="shared" si="1"/>
        <v>0</v>
      </c>
      <c r="N17" s="159">
        <v>0</v>
      </c>
      <c r="O17" s="159">
        <v>0</v>
      </c>
      <c r="P17" s="160">
        <f t="shared" si="3"/>
        <v>0</v>
      </c>
      <c r="Q17" s="159">
        <v>0</v>
      </c>
      <c r="R17" s="159">
        <v>0</v>
      </c>
      <c r="S17" s="160">
        <f t="shared" si="4"/>
        <v>0</v>
      </c>
      <c r="T17" s="159">
        <f t="shared" si="30"/>
        <v>0</v>
      </c>
      <c r="U17" s="159">
        <f t="shared" si="5"/>
        <v>0</v>
      </c>
      <c r="V17" s="160">
        <f t="shared" si="6"/>
        <v>0</v>
      </c>
      <c r="W17" s="159">
        <v>0</v>
      </c>
      <c r="X17" s="159">
        <v>0</v>
      </c>
      <c r="Y17" s="160">
        <f t="shared" si="7"/>
        <v>0</v>
      </c>
      <c r="Z17" s="159">
        <v>0</v>
      </c>
      <c r="AA17" s="159">
        <v>0</v>
      </c>
      <c r="AB17" s="160">
        <f t="shared" si="8"/>
        <v>0</v>
      </c>
      <c r="AC17" s="159">
        <f t="shared" si="31"/>
        <v>0</v>
      </c>
      <c r="AD17" s="159">
        <f t="shared" si="9"/>
        <v>0</v>
      </c>
      <c r="AE17" s="160">
        <f t="shared" si="10"/>
        <v>0</v>
      </c>
      <c r="AF17" s="159">
        <v>0</v>
      </c>
      <c r="AG17" s="159">
        <v>0</v>
      </c>
      <c r="AH17" s="160">
        <f t="shared" si="11"/>
        <v>0</v>
      </c>
      <c r="AI17" s="159">
        <v>0</v>
      </c>
      <c r="AJ17" s="159">
        <v>0</v>
      </c>
      <c r="AK17" s="160">
        <f t="shared" si="12"/>
        <v>0</v>
      </c>
      <c r="AL17" s="159">
        <f t="shared" si="32"/>
        <v>0</v>
      </c>
      <c r="AM17" s="159">
        <f t="shared" si="13"/>
        <v>0</v>
      </c>
      <c r="AN17" s="160">
        <f t="shared" si="14"/>
        <v>0</v>
      </c>
      <c r="AO17" s="159">
        <v>0</v>
      </c>
      <c r="AP17" s="159">
        <v>0</v>
      </c>
      <c r="AQ17" s="160">
        <f t="shared" si="15"/>
        <v>0</v>
      </c>
      <c r="AR17" s="159">
        <v>0</v>
      </c>
      <c r="AS17" s="159">
        <v>0</v>
      </c>
      <c r="AT17" s="160">
        <f t="shared" si="16"/>
        <v>0</v>
      </c>
      <c r="AU17" s="159">
        <f t="shared" si="33"/>
        <v>0</v>
      </c>
      <c r="AV17" s="159">
        <f t="shared" si="17"/>
        <v>0</v>
      </c>
      <c r="AW17" s="160">
        <f t="shared" si="18"/>
        <v>0</v>
      </c>
      <c r="AX17" s="159">
        <v>0</v>
      </c>
      <c r="AY17" s="159">
        <v>0</v>
      </c>
      <c r="AZ17" s="160">
        <f t="shared" si="19"/>
        <v>0</v>
      </c>
      <c r="BA17" s="159">
        <v>0</v>
      </c>
      <c r="BB17" s="159">
        <v>0</v>
      </c>
      <c r="BC17" s="160">
        <f t="shared" si="20"/>
        <v>0</v>
      </c>
      <c r="BD17" s="159">
        <f t="shared" si="34"/>
        <v>0</v>
      </c>
      <c r="BE17" s="159">
        <f t="shared" si="21"/>
        <v>0</v>
      </c>
      <c r="BF17" s="160">
        <f t="shared" si="22"/>
        <v>0</v>
      </c>
      <c r="BG17" s="230"/>
      <c r="BH17" s="226">
        <f t="shared" si="35"/>
        <v>0</v>
      </c>
      <c r="BI17" s="227">
        <f t="shared" si="23"/>
        <v>0</v>
      </c>
      <c r="BJ17" s="230"/>
      <c r="BK17" s="228"/>
      <c r="BL17" s="231"/>
    </row>
    <row r="18" spans="1:64">
      <c r="A18" s="155"/>
      <c r="B18" s="156"/>
      <c r="C18" s="157"/>
      <c r="D18" s="158">
        <f t="shared" si="2"/>
        <v>0</v>
      </c>
      <c r="E18" s="159">
        <f t="shared" si="24"/>
        <v>0</v>
      </c>
      <c r="F18" s="160">
        <f t="shared" si="25"/>
        <v>0</v>
      </c>
      <c r="G18" s="161"/>
      <c r="H18" s="159">
        <f t="shared" si="26"/>
        <v>0</v>
      </c>
      <c r="I18" s="159">
        <f t="shared" si="27"/>
        <v>0</v>
      </c>
      <c r="J18" s="160">
        <f t="shared" si="0"/>
        <v>0</v>
      </c>
      <c r="K18" s="159">
        <f t="shared" si="28"/>
        <v>0</v>
      </c>
      <c r="L18" s="159">
        <f t="shared" si="29"/>
        <v>0</v>
      </c>
      <c r="M18" s="160">
        <f t="shared" si="1"/>
        <v>0</v>
      </c>
      <c r="N18" s="159">
        <v>0</v>
      </c>
      <c r="O18" s="159">
        <v>0</v>
      </c>
      <c r="P18" s="160">
        <f t="shared" si="3"/>
        <v>0</v>
      </c>
      <c r="Q18" s="159">
        <v>0</v>
      </c>
      <c r="R18" s="159">
        <v>0</v>
      </c>
      <c r="S18" s="160">
        <f t="shared" si="4"/>
        <v>0</v>
      </c>
      <c r="T18" s="159">
        <f t="shared" si="30"/>
        <v>0</v>
      </c>
      <c r="U18" s="159">
        <f t="shared" si="5"/>
        <v>0</v>
      </c>
      <c r="V18" s="160">
        <f t="shared" si="6"/>
        <v>0</v>
      </c>
      <c r="W18" s="159">
        <v>0</v>
      </c>
      <c r="X18" s="159">
        <v>0</v>
      </c>
      <c r="Y18" s="160">
        <f t="shared" si="7"/>
        <v>0</v>
      </c>
      <c r="Z18" s="159">
        <v>0</v>
      </c>
      <c r="AA18" s="159">
        <v>0</v>
      </c>
      <c r="AB18" s="160">
        <f t="shared" si="8"/>
        <v>0</v>
      </c>
      <c r="AC18" s="159">
        <f t="shared" si="31"/>
        <v>0</v>
      </c>
      <c r="AD18" s="159">
        <f t="shared" si="9"/>
        <v>0</v>
      </c>
      <c r="AE18" s="160">
        <f t="shared" si="10"/>
        <v>0</v>
      </c>
      <c r="AF18" s="159">
        <v>0</v>
      </c>
      <c r="AG18" s="159">
        <v>0</v>
      </c>
      <c r="AH18" s="160">
        <f t="shared" si="11"/>
        <v>0</v>
      </c>
      <c r="AI18" s="159">
        <v>0</v>
      </c>
      <c r="AJ18" s="159">
        <v>0</v>
      </c>
      <c r="AK18" s="160">
        <f t="shared" si="12"/>
        <v>0</v>
      </c>
      <c r="AL18" s="159">
        <f t="shared" si="32"/>
        <v>0</v>
      </c>
      <c r="AM18" s="159">
        <f t="shared" si="13"/>
        <v>0</v>
      </c>
      <c r="AN18" s="160">
        <f t="shared" si="14"/>
        <v>0</v>
      </c>
      <c r="AO18" s="159">
        <v>0</v>
      </c>
      <c r="AP18" s="159">
        <v>0</v>
      </c>
      <c r="AQ18" s="160">
        <f t="shared" si="15"/>
        <v>0</v>
      </c>
      <c r="AR18" s="159">
        <v>0</v>
      </c>
      <c r="AS18" s="159">
        <v>0</v>
      </c>
      <c r="AT18" s="160">
        <f t="shared" si="16"/>
        <v>0</v>
      </c>
      <c r="AU18" s="159">
        <f t="shared" si="33"/>
        <v>0</v>
      </c>
      <c r="AV18" s="159">
        <f t="shared" si="17"/>
        <v>0</v>
      </c>
      <c r="AW18" s="160">
        <f t="shared" si="18"/>
        <v>0</v>
      </c>
      <c r="AX18" s="159">
        <v>0</v>
      </c>
      <c r="AY18" s="159">
        <v>0</v>
      </c>
      <c r="AZ18" s="160">
        <f t="shared" si="19"/>
        <v>0</v>
      </c>
      <c r="BA18" s="159">
        <v>0</v>
      </c>
      <c r="BB18" s="159">
        <v>0</v>
      </c>
      <c r="BC18" s="160">
        <f t="shared" si="20"/>
        <v>0</v>
      </c>
      <c r="BD18" s="159">
        <f t="shared" si="34"/>
        <v>0</v>
      </c>
      <c r="BE18" s="159">
        <f t="shared" si="21"/>
        <v>0</v>
      </c>
      <c r="BF18" s="160">
        <f t="shared" si="22"/>
        <v>0</v>
      </c>
      <c r="BG18" s="230"/>
      <c r="BH18" s="226">
        <f t="shared" si="35"/>
        <v>0</v>
      </c>
      <c r="BI18" s="227">
        <f t="shared" si="23"/>
        <v>0</v>
      </c>
      <c r="BJ18" s="230"/>
      <c r="BK18" s="228"/>
      <c r="BL18" s="229"/>
    </row>
    <row r="19" spans="1:64">
      <c r="A19" s="155"/>
      <c r="B19" s="156"/>
      <c r="C19" s="157"/>
      <c r="D19" s="158">
        <f t="shared" si="2"/>
        <v>0</v>
      </c>
      <c r="E19" s="159">
        <f t="shared" si="24"/>
        <v>0</v>
      </c>
      <c r="F19" s="160">
        <f t="shared" si="25"/>
        <v>0</v>
      </c>
      <c r="G19" s="161"/>
      <c r="H19" s="159">
        <f t="shared" si="26"/>
        <v>0</v>
      </c>
      <c r="I19" s="159">
        <f t="shared" si="27"/>
        <v>0</v>
      </c>
      <c r="J19" s="160">
        <f t="shared" si="0"/>
        <v>0</v>
      </c>
      <c r="K19" s="159">
        <f t="shared" si="28"/>
        <v>0</v>
      </c>
      <c r="L19" s="159">
        <f t="shared" si="29"/>
        <v>0</v>
      </c>
      <c r="M19" s="160">
        <f t="shared" si="1"/>
        <v>0</v>
      </c>
      <c r="N19" s="159">
        <v>0</v>
      </c>
      <c r="O19" s="159">
        <v>0</v>
      </c>
      <c r="P19" s="160">
        <f t="shared" si="3"/>
        <v>0</v>
      </c>
      <c r="Q19" s="159">
        <v>0</v>
      </c>
      <c r="R19" s="159">
        <v>0</v>
      </c>
      <c r="S19" s="160">
        <f t="shared" si="4"/>
        <v>0</v>
      </c>
      <c r="T19" s="159">
        <f t="shared" si="30"/>
        <v>0</v>
      </c>
      <c r="U19" s="159">
        <f t="shared" si="5"/>
        <v>0</v>
      </c>
      <c r="V19" s="160">
        <f t="shared" si="6"/>
        <v>0</v>
      </c>
      <c r="W19" s="159">
        <v>0</v>
      </c>
      <c r="X19" s="159">
        <v>0</v>
      </c>
      <c r="Y19" s="160">
        <f t="shared" si="7"/>
        <v>0</v>
      </c>
      <c r="Z19" s="159">
        <v>0</v>
      </c>
      <c r="AA19" s="159">
        <v>0</v>
      </c>
      <c r="AB19" s="160">
        <f t="shared" si="8"/>
        <v>0</v>
      </c>
      <c r="AC19" s="159">
        <f t="shared" si="31"/>
        <v>0</v>
      </c>
      <c r="AD19" s="159">
        <f t="shared" si="9"/>
        <v>0</v>
      </c>
      <c r="AE19" s="160">
        <f t="shared" si="10"/>
        <v>0</v>
      </c>
      <c r="AF19" s="159">
        <v>0</v>
      </c>
      <c r="AG19" s="159">
        <v>0</v>
      </c>
      <c r="AH19" s="160">
        <f t="shared" si="11"/>
        <v>0</v>
      </c>
      <c r="AI19" s="159">
        <v>0</v>
      </c>
      <c r="AJ19" s="159">
        <v>0</v>
      </c>
      <c r="AK19" s="160">
        <f t="shared" si="12"/>
        <v>0</v>
      </c>
      <c r="AL19" s="159">
        <f t="shared" si="32"/>
        <v>0</v>
      </c>
      <c r="AM19" s="159">
        <f t="shared" si="13"/>
        <v>0</v>
      </c>
      <c r="AN19" s="160">
        <f t="shared" si="14"/>
        <v>0</v>
      </c>
      <c r="AO19" s="159">
        <v>0</v>
      </c>
      <c r="AP19" s="159">
        <v>0</v>
      </c>
      <c r="AQ19" s="160">
        <f t="shared" si="15"/>
        <v>0</v>
      </c>
      <c r="AR19" s="159">
        <v>0</v>
      </c>
      <c r="AS19" s="159">
        <v>0</v>
      </c>
      <c r="AT19" s="160">
        <f t="shared" si="16"/>
        <v>0</v>
      </c>
      <c r="AU19" s="159">
        <f t="shared" si="33"/>
        <v>0</v>
      </c>
      <c r="AV19" s="159">
        <f t="shared" si="17"/>
        <v>0</v>
      </c>
      <c r="AW19" s="160">
        <f t="shared" si="18"/>
        <v>0</v>
      </c>
      <c r="AX19" s="159">
        <v>0</v>
      </c>
      <c r="AY19" s="159">
        <v>0</v>
      </c>
      <c r="AZ19" s="160">
        <f t="shared" si="19"/>
        <v>0</v>
      </c>
      <c r="BA19" s="159">
        <v>0</v>
      </c>
      <c r="BB19" s="159">
        <v>0</v>
      </c>
      <c r="BC19" s="160">
        <f t="shared" si="20"/>
        <v>0</v>
      </c>
      <c r="BD19" s="159">
        <f t="shared" si="34"/>
        <v>0</v>
      </c>
      <c r="BE19" s="159">
        <f t="shared" si="21"/>
        <v>0</v>
      </c>
      <c r="BF19" s="160">
        <f t="shared" si="22"/>
        <v>0</v>
      </c>
      <c r="BG19" s="230"/>
      <c r="BH19" s="226">
        <f t="shared" si="35"/>
        <v>0</v>
      </c>
      <c r="BI19" s="227">
        <f t="shared" si="23"/>
        <v>0</v>
      </c>
      <c r="BJ19" s="230"/>
      <c r="BK19" s="228"/>
      <c r="BL19" s="231"/>
    </row>
    <row r="20" spans="1:64">
      <c r="A20" s="139"/>
      <c r="B20" s="162"/>
      <c r="C20" s="163"/>
      <c r="D20" s="164">
        <f t="shared" si="2"/>
        <v>0</v>
      </c>
      <c r="E20" s="165">
        <f t="shared" si="24"/>
        <v>0</v>
      </c>
      <c r="F20" s="166">
        <f t="shared" si="25"/>
        <v>0</v>
      </c>
      <c r="G20" s="167"/>
      <c r="H20" s="165">
        <f t="shared" si="26"/>
        <v>0</v>
      </c>
      <c r="I20" s="165">
        <f t="shared" si="27"/>
        <v>0</v>
      </c>
      <c r="J20" s="166">
        <f t="shared" si="0"/>
        <v>0</v>
      </c>
      <c r="K20" s="165">
        <f t="shared" si="28"/>
        <v>0</v>
      </c>
      <c r="L20" s="165">
        <f t="shared" si="29"/>
        <v>0</v>
      </c>
      <c r="M20" s="166">
        <f t="shared" si="1"/>
        <v>0</v>
      </c>
      <c r="N20" s="164">
        <v>0</v>
      </c>
      <c r="O20" s="165">
        <v>0</v>
      </c>
      <c r="P20" s="166">
        <f t="shared" si="3"/>
        <v>0</v>
      </c>
      <c r="Q20" s="198">
        <v>0</v>
      </c>
      <c r="R20" s="199">
        <v>0</v>
      </c>
      <c r="S20" s="166">
        <f t="shared" si="4"/>
        <v>0</v>
      </c>
      <c r="T20" s="200">
        <f t="shared" si="30"/>
        <v>0</v>
      </c>
      <c r="U20" s="200">
        <f t="shared" si="5"/>
        <v>0</v>
      </c>
      <c r="V20" s="201">
        <f t="shared" si="6"/>
        <v>0</v>
      </c>
      <c r="W20" s="164">
        <v>0</v>
      </c>
      <c r="X20" s="165">
        <v>0</v>
      </c>
      <c r="Y20" s="166">
        <f t="shared" si="7"/>
        <v>0</v>
      </c>
      <c r="Z20" s="198">
        <v>0</v>
      </c>
      <c r="AA20" s="199">
        <v>0</v>
      </c>
      <c r="AB20" s="166">
        <f t="shared" si="8"/>
        <v>0</v>
      </c>
      <c r="AC20" s="200">
        <f t="shared" si="31"/>
        <v>0</v>
      </c>
      <c r="AD20" s="200">
        <f t="shared" si="9"/>
        <v>0</v>
      </c>
      <c r="AE20" s="201">
        <f t="shared" si="10"/>
        <v>0</v>
      </c>
      <c r="AF20" s="164">
        <v>0</v>
      </c>
      <c r="AG20" s="165">
        <v>0</v>
      </c>
      <c r="AH20" s="166">
        <f t="shared" si="11"/>
        <v>0</v>
      </c>
      <c r="AI20" s="198">
        <v>0</v>
      </c>
      <c r="AJ20" s="199">
        <v>0</v>
      </c>
      <c r="AK20" s="166">
        <f t="shared" si="12"/>
        <v>0</v>
      </c>
      <c r="AL20" s="200">
        <f t="shared" si="32"/>
        <v>0</v>
      </c>
      <c r="AM20" s="200">
        <f t="shared" si="13"/>
        <v>0</v>
      </c>
      <c r="AN20" s="201">
        <f t="shared" si="14"/>
        <v>0</v>
      </c>
      <c r="AO20" s="164">
        <v>0</v>
      </c>
      <c r="AP20" s="165">
        <v>0</v>
      </c>
      <c r="AQ20" s="166">
        <f t="shared" si="15"/>
        <v>0</v>
      </c>
      <c r="AR20" s="198">
        <v>0</v>
      </c>
      <c r="AS20" s="199">
        <v>0</v>
      </c>
      <c r="AT20" s="166">
        <f t="shared" si="16"/>
        <v>0</v>
      </c>
      <c r="AU20" s="200">
        <f t="shared" si="33"/>
        <v>0</v>
      </c>
      <c r="AV20" s="200">
        <f t="shared" si="17"/>
        <v>0</v>
      </c>
      <c r="AW20" s="201">
        <f t="shared" si="18"/>
        <v>0</v>
      </c>
      <c r="AX20" s="164">
        <v>0</v>
      </c>
      <c r="AY20" s="165">
        <v>0</v>
      </c>
      <c r="AZ20" s="166">
        <f t="shared" si="19"/>
        <v>0</v>
      </c>
      <c r="BA20" s="198">
        <v>0</v>
      </c>
      <c r="BB20" s="199">
        <v>0</v>
      </c>
      <c r="BC20" s="166">
        <f t="shared" si="20"/>
        <v>0</v>
      </c>
      <c r="BD20" s="200">
        <f t="shared" si="34"/>
        <v>0</v>
      </c>
      <c r="BE20" s="200">
        <f t="shared" si="21"/>
        <v>0</v>
      </c>
      <c r="BF20" s="201">
        <f t="shared" si="22"/>
        <v>0</v>
      </c>
      <c r="BG20" s="232"/>
      <c r="BH20" s="233">
        <f t="shared" si="35"/>
        <v>0</v>
      </c>
      <c r="BI20" s="234">
        <f t="shared" si="23"/>
        <v>0</v>
      </c>
      <c r="BJ20" s="232"/>
      <c r="BK20" s="235"/>
      <c r="BL20" s="236"/>
    </row>
    <row r="21" spans="1:64" ht="15.75" customHeight="1">
      <c r="A21" s="139"/>
      <c r="B21" s="168"/>
      <c r="C21" s="139"/>
      <c r="D21" s="142"/>
      <c r="E21" s="142"/>
      <c r="F21" s="169"/>
      <c r="G21" s="169"/>
      <c r="H21" s="142"/>
      <c r="I21" s="142"/>
      <c r="J21" s="142"/>
      <c r="K21" s="142"/>
      <c r="L21" s="142"/>
      <c r="M21" s="169"/>
      <c r="N21" s="142"/>
      <c r="O21" s="142"/>
      <c r="P21" s="169"/>
      <c r="Q21" s="142"/>
      <c r="R21" s="142"/>
      <c r="S21" s="142"/>
      <c r="T21" s="196"/>
      <c r="U21" s="196"/>
      <c r="V21" s="139"/>
      <c r="W21" s="142"/>
      <c r="X21" s="142"/>
      <c r="Y21" s="169"/>
      <c r="Z21" s="142"/>
      <c r="AA21" s="142"/>
      <c r="AB21" s="142"/>
      <c r="AC21" s="196"/>
      <c r="AD21" s="196"/>
      <c r="AE21" s="139"/>
      <c r="AF21" s="142"/>
      <c r="AG21" s="142"/>
      <c r="AH21" s="169"/>
      <c r="AI21" s="142"/>
      <c r="AJ21" s="142"/>
      <c r="AK21" s="142"/>
      <c r="AL21" s="196"/>
      <c r="AM21" s="196"/>
      <c r="AN21" s="139"/>
      <c r="AO21" s="142"/>
      <c r="AP21" s="142"/>
      <c r="AQ21" s="169"/>
      <c r="AR21" s="142"/>
      <c r="AS21" s="142"/>
      <c r="AT21" s="142"/>
      <c r="AU21" s="196"/>
      <c r="AV21" s="196"/>
      <c r="AW21" s="139"/>
      <c r="AX21" s="142"/>
      <c r="AY21" s="142"/>
      <c r="AZ21" s="169"/>
      <c r="BA21" s="142"/>
      <c r="BB21" s="142"/>
      <c r="BC21" s="142"/>
      <c r="BD21" s="196"/>
      <c r="BE21" s="196"/>
      <c r="BF21" s="139"/>
      <c r="BG21" s="232"/>
      <c r="BH21" s="237"/>
      <c r="BI21" s="232"/>
      <c r="BJ21" s="232"/>
      <c r="BK21" s="209"/>
      <c r="BL21" s="209"/>
    </row>
    <row r="22" spans="1:64" ht="15.75" customHeight="1">
      <c r="A22" s="138"/>
      <c r="B22" s="1065" t="s">
        <v>273</v>
      </c>
      <c r="C22" s="1062" t="s">
        <v>274</v>
      </c>
      <c r="D22" s="1009" t="str">
        <f>AFEstatPref</f>
        <v>Historical</v>
      </c>
      <c r="E22" s="1010"/>
      <c r="F22" s="1011"/>
      <c r="G22" s="1041" t="str">
        <f>AFEstatSlc</f>
        <v>Proposed Original</v>
      </c>
      <c r="H22" s="1015"/>
      <c r="I22" s="1015"/>
      <c r="J22" s="1042"/>
      <c r="K22" s="1020" t="s">
        <v>275</v>
      </c>
      <c r="L22" s="1020"/>
      <c r="M22" s="1039"/>
      <c r="N22" s="1009" t="str">
        <f>AFEstatPref</f>
        <v>Historical</v>
      </c>
      <c r="O22" s="1010"/>
      <c r="P22" s="1011"/>
      <c r="Q22" s="1015" t="str">
        <f>AFEstatSlc</f>
        <v>Proposed Original</v>
      </c>
      <c r="R22" s="1015"/>
      <c r="S22" s="1016"/>
      <c r="T22" s="1019" t="s">
        <v>275</v>
      </c>
      <c r="U22" s="1020"/>
      <c r="V22" s="1021"/>
      <c r="W22" s="1009" t="str">
        <f>AFEstatPref</f>
        <v>Historical</v>
      </c>
      <c r="X22" s="1010"/>
      <c r="Y22" s="1011"/>
      <c r="Z22" s="1015" t="str">
        <f>AFEstatSlc</f>
        <v>Proposed Original</v>
      </c>
      <c r="AA22" s="1015"/>
      <c r="AB22" s="1016"/>
      <c r="AC22" s="1019" t="s">
        <v>275</v>
      </c>
      <c r="AD22" s="1020"/>
      <c r="AE22" s="1021"/>
      <c r="AF22" s="1009" t="str">
        <f>AFEstatPref</f>
        <v>Historical</v>
      </c>
      <c r="AG22" s="1010"/>
      <c r="AH22" s="1011"/>
      <c r="AI22" s="1015" t="str">
        <f>AFEstatSlc</f>
        <v>Proposed Original</v>
      </c>
      <c r="AJ22" s="1015"/>
      <c r="AK22" s="1016"/>
      <c r="AL22" s="1019" t="s">
        <v>275</v>
      </c>
      <c r="AM22" s="1020"/>
      <c r="AN22" s="1021"/>
      <c r="AO22" s="1009" t="str">
        <f>AFEstatPref</f>
        <v>Historical</v>
      </c>
      <c r="AP22" s="1010"/>
      <c r="AQ22" s="1011"/>
      <c r="AR22" s="1015" t="str">
        <f>AFEstatSlc</f>
        <v>Proposed Original</v>
      </c>
      <c r="AS22" s="1015"/>
      <c r="AT22" s="1016"/>
      <c r="AU22" s="1019" t="s">
        <v>275</v>
      </c>
      <c r="AV22" s="1020"/>
      <c r="AW22" s="1021"/>
      <c r="AX22" s="1009" t="str">
        <f>AFEstatPref</f>
        <v>Historical</v>
      </c>
      <c r="AY22" s="1010"/>
      <c r="AZ22" s="1011"/>
      <c r="BA22" s="1015" t="str">
        <f>AFEstatSlc</f>
        <v>Proposed Original</v>
      </c>
      <c r="BB22" s="1015"/>
      <c r="BC22" s="1016"/>
      <c r="BD22" s="1019" t="s">
        <v>275</v>
      </c>
      <c r="BE22" s="1020"/>
      <c r="BF22" s="1021"/>
      <c r="BG22" s="214"/>
      <c r="BH22" s="1051" t="s">
        <v>276</v>
      </c>
      <c r="BI22" s="1052"/>
      <c r="BJ22" s="214"/>
      <c r="BK22" s="1060" t="s">
        <v>277</v>
      </c>
      <c r="BL22" s="1057" t="s">
        <v>278</v>
      </c>
    </row>
    <row r="23" spans="1:64" ht="15.75" customHeight="1">
      <c r="A23" s="139"/>
      <c r="B23" s="1064"/>
      <c r="C23" s="1066"/>
      <c r="D23" s="1012"/>
      <c r="E23" s="1013"/>
      <c r="F23" s="1014"/>
      <c r="G23" s="1043"/>
      <c r="H23" s="1017"/>
      <c r="I23" s="1017"/>
      <c r="J23" s="1044"/>
      <c r="K23" s="1023"/>
      <c r="L23" s="1023"/>
      <c r="M23" s="1040"/>
      <c r="N23" s="1012"/>
      <c r="O23" s="1013"/>
      <c r="P23" s="1014"/>
      <c r="Q23" s="1017"/>
      <c r="R23" s="1017"/>
      <c r="S23" s="1018"/>
      <c r="T23" s="1022"/>
      <c r="U23" s="1023"/>
      <c r="V23" s="1024"/>
      <c r="W23" s="1012"/>
      <c r="X23" s="1013"/>
      <c r="Y23" s="1014"/>
      <c r="Z23" s="1017"/>
      <c r="AA23" s="1017"/>
      <c r="AB23" s="1018"/>
      <c r="AC23" s="1022"/>
      <c r="AD23" s="1023"/>
      <c r="AE23" s="1024"/>
      <c r="AF23" s="1012"/>
      <c r="AG23" s="1013"/>
      <c r="AH23" s="1014"/>
      <c r="AI23" s="1017"/>
      <c r="AJ23" s="1017"/>
      <c r="AK23" s="1018"/>
      <c r="AL23" s="1022"/>
      <c r="AM23" s="1023"/>
      <c r="AN23" s="1024"/>
      <c r="AO23" s="1012"/>
      <c r="AP23" s="1013"/>
      <c r="AQ23" s="1014"/>
      <c r="AR23" s="1017"/>
      <c r="AS23" s="1017"/>
      <c r="AT23" s="1018"/>
      <c r="AU23" s="1022"/>
      <c r="AV23" s="1023"/>
      <c r="AW23" s="1024"/>
      <c r="AX23" s="1012"/>
      <c r="AY23" s="1013"/>
      <c r="AZ23" s="1014"/>
      <c r="BA23" s="1017"/>
      <c r="BB23" s="1017"/>
      <c r="BC23" s="1018"/>
      <c r="BD23" s="1022"/>
      <c r="BE23" s="1023"/>
      <c r="BF23" s="1024"/>
      <c r="BG23" s="139"/>
      <c r="BH23" s="215" t="s">
        <v>279</v>
      </c>
      <c r="BI23" s="216" t="s">
        <v>280</v>
      </c>
      <c r="BJ23" s="139"/>
      <c r="BK23" s="1059"/>
      <c r="BL23" s="1056"/>
    </row>
    <row r="24" spans="1:64" ht="15.75" customHeight="1">
      <c r="A24" s="139"/>
      <c r="B24" s="171">
        <v>3</v>
      </c>
      <c r="C24" s="172" t="s">
        <v>286</v>
      </c>
      <c r="D24" s="173" t="s">
        <v>283</v>
      </c>
      <c r="E24" s="173" t="s">
        <v>284</v>
      </c>
      <c r="F24" s="174">
        <f>SUM(F25:F34)</f>
        <v>0</v>
      </c>
      <c r="G24" s="175" t="s">
        <v>285</v>
      </c>
      <c r="H24" s="176" t="s">
        <v>283</v>
      </c>
      <c r="I24" s="176" t="s">
        <v>284</v>
      </c>
      <c r="J24" s="193">
        <f>SUM(J25:J34)</f>
        <v>0</v>
      </c>
      <c r="K24" s="173" t="s">
        <v>283</v>
      </c>
      <c r="L24" s="173" t="s">
        <v>284</v>
      </c>
      <c r="M24" s="174">
        <f>SUM(M25:M34)</f>
        <v>0</v>
      </c>
      <c r="N24" s="173" t="s">
        <v>283</v>
      </c>
      <c r="O24" s="173" t="s">
        <v>284</v>
      </c>
      <c r="P24" s="174">
        <f>SUM(P25:P34)</f>
        <v>0</v>
      </c>
      <c r="Q24" s="173" t="s">
        <v>283</v>
      </c>
      <c r="R24" s="173" t="s">
        <v>284</v>
      </c>
      <c r="S24" s="197">
        <f>SUM(S25:S34)</f>
        <v>0</v>
      </c>
      <c r="T24" s="202" t="s">
        <v>283</v>
      </c>
      <c r="U24" s="202" t="s">
        <v>284</v>
      </c>
      <c r="V24" s="174">
        <f>SUM(V25:V34)</f>
        <v>0</v>
      </c>
      <c r="W24" s="173" t="s">
        <v>283</v>
      </c>
      <c r="X24" s="173" t="s">
        <v>284</v>
      </c>
      <c r="Y24" s="174">
        <f>SUM(Y25:Y34)</f>
        <v>0</v>
      </c>
      <c r="Z24" s="173" t="s">
        <v>283</v>
      </c>
      <c r="AA24" s="173" t="s">
        <v>284</v>
      </c>
      <c r="AB24" s="197">
        <f>SUM(AB25:AB34)</f>
        <v>0</v>
      </c>
      <c r="AC24" s="202" t="s">
        <v>283</v>
      </c>
      <c r="AD24" s="202" t="s">
        <v>284</v>
      </c>
      <c r="AE24" s="174">
        <f>SUM(AE25:AE34)</f>
        <v>0</v>
      </c>
      <c r="AF24" s="173" t="s">
        <v>283</v>
      </c>
      <c r="AG24" s="173" t="s">
        <v>284</v>
      </c>
      <c r="AH24" s="174">
        <f>SUM(AH25:AH34)</f>
        <v>0</v>
      </c>
      <c r="AI24" s="173" t="s">
        <v>283</v>
      </c>
      <c r="AJ24" s="173" t="s">
        <v>284</v>
      </c>
      <c r="AK24" s="197">
        <f>SUM(AK25:AK34)</f>
        <v>0</v>
      </c>
      <c r="AL24" s="202" t="s">
        <v>283</v>
      </c>
      <c r="AM24" s="202" t="s">
        <v>284</v>
      </c>
      <c r="AN24" s="174">
        <f>SUM(AN25:AN34)</f>
        <v>0</v>
      </c>
      <c r="AO24" s="173" t="s">
        <v>283</v>
      </c>
      <c r="AP24" s="173" t="s">
        <v>284</v>
      </c>
      <c r="AQ24" s="174">
        <f>SUM(AQ25:AQ34)</f>
        <v>0</v>
      </c>
      <c r="AR24" s="173" t="s">
        <v>283</v>
      </c>
      <c r="AS24" s="173" t="s">
        <v>284</v>
      </c>
      <c r="AT24" s="197">
        <f>SUM(AT25:AT34)</f>
        <v>0</v>
      </c>
      <c r="AU24" s="202" t="s">
        <v>283</v>
      </c>
      <c r="AV24" s="202" t="s">
        <v>284</v>
      </c>
      <c r="AW24" s="174">
        <f>SUM(AW25:AW34)</f>
        <v>0</v>
      </c>
      <c r="AX24" s="173" t="s">
        <v>283</v>
      </c>
      <c r="AY24" s="173" t="s">
        <v>284</v>
      </c>
      <c r="AZ24" s="174">
        <f>SUM(AZ25:AZ34)</f>
        <v>0</v>
      </c>
      <c r="BA24" s="173" t="s">
        <v>283</v>
      </c>
      <c r="BB24" s="173" t="s">
        <v>284</v>
      </c>
      <c r="BC24" s="197">
        <f>SUM(BC25:BC34)</f>
        <v>0</v>
      </c>
      <c r="BD24" s="202" t="s">
        <v>283</v>
      </c>
      <c r="BE24" s="202" t="s">
        <v>284</v>
      </c>
      <c r="BF24" s="174">
        <f>SUM(BF25:BF34)</f>
        <v>0</v>
      </c>
      <c r="BG24" s="232"/>
      <c r="BH24" s="238"/>
      <c r="BI24" s="239"/>
      <c r="BJ24" s="232"/>
      <c r="BK24" s="223"/>
      <c r="BL24" s="224"/>
    </row>
    <row r="25" spans="1:64" ht="15.75" customHeight="1">
      <c r="A25" s="155"/>
      <c r="B25" s="177"/>
      <c r="C25" s="178" t="s">
        <v>287</v>
      </c>
      <c r="D25" s="158">
        <f t="shared" ref="D25:D34" si="36">N25+W25+AF25+AO25+AX25</f>
        <v>0</v>
      </c>
      <c r="E25" s="159">
        <f>IFERROR(F25/D25,)</f>
        <v>0</v>
      </c>
      <c r="F25" s="160">
        <f>P25+Y25+AH25+AQ25+AZ25</f>
        <v>0</v>
      </c>
      <c r="G25" s="179"/>
      <c r="H25" s="159">
        <f>Q25+Z25+AI25+AR25+BA25</f>
        <v>0</v>
      </c>
      <c r="I25" s="159">
        <f>IFERROR(J25/H25,)</f>
        <v>0</v>
      </c>
      <c r="J25" s="160">
        <f t="shared" ref="J25:J34" si="37">S25+AB25+AK25+AT25+BC25</f>
        <v>0</v>
      </c>
      <c r="K25" s="159">
        <f>T25+AC25+AL25+AU25+BD25</f>
        <v>0</v>
      </c>
      <c r="L25" s="159">
        <f>IFERROR(M25/K25,)</f>
        <v>0</v>
      </c>
      <c r="M25" s="160">
        <f t="shared" ref="M25:M34" si="38">V25+AE25+AN25+AW25+BF25</f>
        <v>0</v>
      </c>
      <c r="N25" s="159">
        <v>0</v>
      </c>
      <c r="O25" s="159">
        <v>0</v>
      </c>
      <c r="P25" s="160">
        <f t="shared" ref="P25:P34" si="39">N25*O25</f>
        <v>0</v>
      </c>
      <c r="Q25" s="159">
        <v>0</v>
      </c>
      <c r="R25" s="159">
        <v>0</v>
      </c>
      <c r="S25" s="160">
        <f t="shared" ref="S25:S34" si="40">Q25*R25</f>
        <v>0</v>
      </c>
      <c r="T25" s="159">
        <f>Q25</f>
        <v>0</v>
      </c>
      <c r="U25" s="159">
        <f t="shared" ref="U25:U34" si="41">R25</f>
        <v>0</v>
      </c>
      <c r="V25" s="160">
        <f t="shared" ref="V25:V34" si="42">T25*U25</f>
        <v>0</v>
      </c>
      <c r="W25" s="159">
        <v>0</v>
      </c>
      <c r="X25" s="159">
        <v>0</v>
      </c>
      <c r="Y25" s="160">
        <f t="shared" ref="Y25:Y34" si="43">W25*X25</f>
        <v>0</v>
      </c>
      <c r="Z25" s="159">
        <v>0</v>
      </c>
      <c r="AA25" s="159">
        <v>0</v>
      </c>
      <c r="AB25" s="160">
        <f t="shared" ref="AB25:AB34" si="44">Z25*AA25</f>
        <v>0</v>
      </c>
      <c r="AC25" s="159">
        <f>Z25</f>
        <v>0</v>
      </c>
      <c r="AD25" s="159">
        <f t="shared" ref="AD25:AD34" si="45">AA25</f>
        <v>0</v>
      </c>
      <c r="AE25" s="160">
        <f t="shared" ref="AE25:AE34" si="46">AC25*AD25</f>
        <v>0</v>
      </c>
      <c r="AF25" s="159">
        <v>0</v>
      </c>
      <c r="AG25" s="159">
        <v>0</v>
      </c>
      <c r="AH25" s="160">
        <f t="shared" ref="AH25:AH34" si="47">AF25*AG25</f>
        <v>0</v>
      </c>
      <c r="AI25" s="159">
        <v>0</v>
      </c>
      <c r="AJ25" s="159">
        <v>0</v>
      </c>
      <c r="AK25" s="160">
        <f t="shared" ref="AK25:AK34" si="48">AI25*AJ25</f>
        <v>0</v>
      </c>
      <c r="AL25" s="159">
        <f>AI25</f>
        <v>0</v>
      </c>
      <c r="AM25" s="159">
        <f t="shared" ref="AM25:AM34" si="49">AJ25</f>
        <v>0</v>
      </c>
      <c r="AN25" s="160">
        <f t="shared" ref="AN25:AN34" si="50">AL25*AM25</f>
        <v>0</v>
      </c>
      <c r="AO25" s="159">
        <v>0</v>
      </c>
      <c r="AP25" s="159">
        <v>0</v>
      </c>
      <c r="AQ25" s="160">
        <f t="shared" ref="AQ25:AQ34" si="51">AO25*AP25</f>
        <v>0</v>
      </c>
      <c r="AR25" s="159">
        <v>0</v>
      </c>
      <c r="AS25" s="159">
        <v>0</v>
      </c>
      <c r="AT25" s="160">
        <f t="shared" ref="AT25:AT34" si="52">AR25*AS25</f>
        <v>0</v>
      </c>
      <c r="AU25" s="159">
        <f>AR25</f>
        <v>0</v>
      </c>
      <c r="AV25" s="159">
        <f t="shared" ref="AV25:AV34" si="53">AS25</f>
        <v>0</v>
      </c>
      <c r="AW25" s="160">
        <f t="shared" ref="AW25:AW34" si="54">AU25*AV25</f>
        <v>0</v>
      </c>
      <c r="AX25" s="159">
        <v>0</v>
      </c>
      <c r="AY25" s="159">
        <v>0</v>
      </c>
      <c r="AZ25" s="160">
        <f t="shared" ref="AZ25:AZ34" si="55">AX25*AY25</f>
        <v>0</v>
      </c>
      <c r="BA25" s="159">
        <v>0</v>
      </c>
      <c r="BB25" s="159">
        <v>0</v>
      </c>
      <c r="BC25" s="160">
        <f t="shared" ref="BC25:BC34" si="56">BA25*BB25</f>
        <v>0</v>
      </c>
      <c r="BD25" s="159">
        <f>BA25</f>
        <v>0</v>
      </c>
      <c r="BE25" s="159">
        <f t="shared" ref="BE25:BE34" si="57">BB25</f>
        <v>0</v>
      </c>
      <c r="BF25" s="160">
        <f t="shared" ref="BF25:BF34" si="58">BD25*BE25</f>
        <v>0</v>
      </c>
      <c r="BG25" s="230"/>
      <c r="BH25" s="226">
        <f>K25-H25</f>
        <v>0</v>
      </c>
      <c r="BI25" s="227">
        <f t="shared" ref="BI25:BI34" si="59">L25-I25</f>
        <v>0</v>
      </c>
      <c r="BJ25" s="230"/>
      <c r="BK25" s="240"/>
      <c r="BL25" s="241"/>
    </row>
    <row r="26" spans="1:64" ht="15.75" customHeight="1">
      <c r="A26" s="155"/>
      <c r="B26" s="177"/>
      <c r="C26" s="157"/>
      <c r="D26" s="158">
        <f t="shared" si="36"/>
        <v>0</v>
      </c>
      <c r="E26" s="159">
        <f t="shared" ref="E26:E34" si="60">IFERROR(F26/D26,)</f>
        <v>0</v>
      </c>
      <c r="F26" s="160">
        <f t="shared" ref="F26:F34" si="61">P26+Y26+AH26+AQ26+AZ26</f>
        <v>0</v>
      </c>
      <c r="G26" s="161"/>
      <c r="H26" s="159">
        <f t="shared" ref="H26:H34" si="62">Q26+Z26+AI26+AR26+BA26</f>
        <v>0</v>
      </c>
      <c r="I26" s="159">
        <f t="shared" ref="I26:I34" si="63">IFERROR(J26/H26,)</f>
        <v>0</v>
      </c>
      <c r="J26" s="160">
        <f t="shared" si="37"/>
        <v>0</v>
      </c>
      <c r="K26" s="159">
        <f t="shared" ref="K26:K34" si="64">T26+AC26+AL26+AU26+BD26</f>
        <v>0</v>
      </c>
      <c r="L26" s="159">
        <f t="shared" ref="L26:L34" si="65">IFERROR(M26/K26,)</f>
        <v>0</v>
      </c>
      <c r="M26" s="160">
        <f t="shared" si="38"/>
        <v>0</v>
      </c>
      <c r="N26" s="159">
        <v>0</v>
      </c>
      <c r="O26" s="159">
        <v>0</v>
      </c>
      <c r="P26" s="160">
        <f t="shared" si="39"/>
        <v>0</v>
      </c>
      <c r="Q26" s="159">
        <v>0</v>
      </c>
      <c r="R26" s="159">
        <v>0</v>
      </c>
      <c r="S26" s="160">
        <f t="shared" si="40"/>
        <v>0</v>
      </c>
      <c r="T26" s="159">
        <f t="shared" ref="T26:T34" si="66">Q26</f>
        <v>0</v>
      </c>
      <c r="U26" s="159">
        <f t="shared" si="41"/>
        <v>0</v>
      </c>
      <c r="V26" s="160">
        <f t="shared" si="42"/>
        <v>0</v>
      </c>
      <c r="W26" s="159">
        <v>0</v>
      </c>
      <c r="X26" s="159">
        <v>0</v>
      </c>
      <c r="Y26" s="160">
        <f t="shared" si="43"/>
        <v>0</v>
      </c>
      <c r="Z26" s="159">
        <v>0</v>
      </c>
      <c r="AA26" s="159">
        <v>0</v>
      </c>
      <c r="AB26" s="160">
        <f t="shared" si="44"/>
        <v>0</v>
      </c>
      <c r="AC26" s="159">
        <f t="shared" ref="AC26:AC34" si="67">Z26</f>
        <v>0</v>
      </c>
      <c r="AD26" s="159">
        <f t="shared" si="45"/>
        <v>0</v>
      </c>
      <c r="AE26" s="160">
        <f t="shared" si="46"/>
        <v>0</v>
      </c>
      <c r="AF26" s="159">
        <v>0</v>
      </c>
      <c r="AG26" s="159">
        <v>0</v>
      </c>
      <c r="AH26" s="160">
        <f t="shared" si="47"/>
        <v>0</v>
      </c>
      <c r="AI26" s="159">
        <v>0</v>
      </c>
      <c r="AJ26" s="159">
        <v>0</v>
      </c>
      <c r="AK26" s="160">
        <f t="shared" si="48"/>
        <v>0</v>
      </c>
      <c r="AL26" s="159">
        <f t="shared" ref="AL26:AL34" si="68">AI26</f>
        <v>0</v>
      </c>
      <c r="AM26" s="159">
        <f t="shared" si="49"/>
        <v>0</v>
      </c>
      <c r="AN26" s="160">
        <f t="shared" si="50"/>
        <v>0</v>
      </c>
      <c r="AO26" s="159">
        <v>0</v>
      </c>
      <c r="AP26" s="159">
        <v>0</v>
      </c>
      <c r="AQ26" s="160">
        <f t="shared" si="51"/>
        <v>0</v>
      </c>
      <c r="AR26" s="159">
        <v>0</v>
      </c>
      <c r="AS26" s="159">
        <v>0</v>
      </c>
      <c r="AT26" s="160">
        <f t="shared" si="52"/>
        <v>0</v>
      </c>
      <c r="AU26" s="159">
        <f t="shared" ref="AU26:AU34" si="69">AR26</f>
        <v>0</v>
      </c>
      <c r="AV26" s="159">
        <f t="shared" si="53"/>
        <v>0</v>
      </c>
      <c r="AW26" s="160">
        <f t="shared" si="54"/>
        <v>0</v>
      </c>
      <c r="AX26" s="159">
        <v>0</v>
      </c>
      <c r="AY26" s="159">
        <v>0</v>
      </c>
      <c r="AZ26" s="160">
        <f t="shared" si="55"/>
        <v>0</v>
      </c>
      <c r="BA26" s="159">
        <v>0</v>
      </c>
      <c r="BB26" s="159">
        <v>0</v>
      </c>
      <c r="BC26" s="160">
        <f t="shared" si="56"/>
        <v>0</v>
      </c>
      <c r="BD26" s="159">
        <f t="shared" ref="BD26:BD34" si="70">BA26</f>
        <v>0</v>
      </c>
      <c r="BE26" s="159">
        <f t="shared" si="57"/>
        <v>0</v>
      </c>
      <c r="BF26" s="160">
        <f t="shared" si="58"/>
        <v>0</v>
      </c>
      <c r="BG26" s="230"/>
      <c r="BH26" s="226">
        <f t="shared" ref="BH26:BH34" si="71">K26-H26</f>
        <v>0</v>
      </c>
      <c r="BI26" s="227">
        <f t="shared" si="59"/>
        <v>0</v>
      </c>
      <c r="BJ26" s="230"/>
      <c r="BK26" s="228"/>
      <c r="BL26" s="241"/>
    </row>
    <row r="27" spans="1:64" ht="15.75" customHeight="1">
      <c r="A27" s="155"/>
      <c r="B27" s="177"/>
      <c r="C27" s="157"/>
      <c r="D27" s="158">
        <f t="shared" si="36"/>
        <v>0</v>
      </c>
      <c r="E27" s="159">
        <f t="shared" si="60"/>
        <v>0</v>
      </c>
      <c r="F27" s="160">
        <f t="shared" si="61"/>
        <v>0</v>
      </c>
      <c r="G27" s="179" t="s">
        <v>288</v>
      </c>
      <c r="H27" s="159">
        <f t="shared" si="62"/>
        <v>0</v>
      </c>
      <c r="I27" s="159">
        <f t="shared" si="63"/>
        <v>0</v>
      </c>
      <c r="J27" s="160">
        <f t="shared" si="37"/>
        <v>0</v>
      </c>
      <c r="K27" s="159">
        <f t="shared" si="64"/>
        <v>0</v>
      </c>
      <c r="L27" s="159">
        <f t="shared" si="65"/>
        <v>0</v>
      </c>
      <c r="M27" s="160">
        <f t="shared" si="38"/>
        <v>0</v>
      </c>
      <c r="N27" s="159">
        <v>0</v>
      </c>
      <c r="O27" s="159">
        <v>0</v>
      </c>
      <c r="P27" s="160">
        <f t="shared" si="39"/>
        <v>0</v>
      </c>
      <c r="Q27" s="159">
        <v>0</v>
      </c>
      <c r="R27" s="159">
        <v>0</v>
      </c>
      <c r="S27" s="160">
        <f t="shared" si="40"/>
        <v>0</v>
      </c>
      <c r="T27" s="159">
        <f t="shared" si="66"/>
        <v>0</v>
      </c>
      <c r="U27" s="159">
        <f t="shared" si="41"/>
        <v>0</v>
      </c>
      <c r="V27" s="160">
        <f t="shared" si="42"/>
        <v>0</v>
      </c>
      <c r="W27" s="159">
        <v>0</v>
      </c>
      <c r="X27" s="159">
        <v>0</v>
      </c>
      <c r="Y27" s="160">
        <f t="shared" si="43"/>
        <v>0</v>
      </c>
      <c r="Z27" s="159">
        <v>0</v>
      </c>
      <c r="AA27" s="159">
        <v>0</v>
      </c>
      <c r="AB27" s="160">
        <f t="shared" si="44"/>
        <v>0</v>
      </c>
      <c r="AC27" s="159">
        <f t="shared" si="67"/>
        <v>0</v>
      </c>
      <c r="AD27" s="159">
        <f t="shared" si="45"/>
        <v>0</v>
      </c>
      <c r="AE27" s="160">
        <f t="shared" si="46"/>
        <v>0</v>
      </c>
      <c r="AF27" s="159">
        <v>0</v>
      </c>
      <c r="AG27" s="159">
        <v>0</v>
      </c>
      <c r="AH27" s="160">
        <f t="shared" si="47"/>
        <v>0</v>
      </c>
      <c r="AI27" s="159">
        <v>0</v>
      </c>
      <c r="AJ27" s="159">
        <v>0</v>
      </c>
      <c r="AK27" s="160">
        <f t="shared" si="48"/>
        <v>0</v>
      </c>
      <c r="AL27" s="159">
        <f t="shared" si="68"/>
        <v>0</v>
      </c>
      <c r="AM27" s="159">
        <f t="shared" si="49"/>
        <v>0</v>
      </c>
      <c r="AN27" s="160">
        <f t="shared" si="50"/>
        <v>0</v>
      </c>
      <c r="AO27" s="159">
        <v>0</v>
      </c>
      <c r="AP27" s="159">
        <v>0</v>
      </c>
      <c r="AQ27" s="160">
        <f t="shared" si="51"/>
        <v>0</v>
      </c>
      <c r="AR27" s="159">
        <v>0</v>
      </c>
      <c r="AS27" s="159">
        <v>0</v>
      </c>
      <c r="AT27" s="160">
        <f t="shared" si="52"/>
        <v>0</v>
      </c>
      <c r="AU27" s="159">
        <f t="shared" si="69"/>
        <v>0</v>
      </c>
      <c r="AV27" s="159">
        <f t="shared" si="53"/>
        <v>0</v>
      </c>
      <c r="AW27" s="160">
        <f t="shared" si="54"/>
        <v>0</v>
      </c>
      <c r="AX27" s="159">
        <v>0</v>
      </c>
      <c r="AY27" s="159">
        <v>0</v>
      </c>
      <c r="AZ27" s="160">
        <f t="shared" si="55"/>
        <v>0</v>
      </c>
      <c r="BA27" s="159">
        <v>0</v>
      </c>
      <c r="BB27" s="159">
        <v>0</v>
      </c>
      <c r="BC27" s="160">
        <f t="shared" si="56"/>
        <v>0</v>
      </c>
      <c r="BD27" s="159">
        <f t="shared" si="70"/>
        <v>0</v>
      </c>
      <c r="BE27" s="159">
        <f t="shared" si="57"/>
        <v>0</v>
      </c>
      <c r="BF27" s="160">
        <f t="shared" si="58"/>
        <v>0</v>
      </c>
      <c r="BG27" s="230"/>
      <c r="BH27" s="226">
        <f t="shared" si="71"/>
        <v>0</v>
      </c>
      <c r="BI27" s="227">
        <f t="shared" si="59"/>
        <v>0</v>
      </c>
      <c r="BJ27" s="230"/>
      <c r="BK27" s="228"/>
      <c r="BL27" s="241"/>
    </row>
    <row r="28" spans="1:64" ht="15.75" customHeight="1">
      <c r="A28" s="155"/>
      <c r="B28" s="177"/>
      <c r="C28" s="157"/>
      <c r="D28" s="158">
        <f t="shared" si="36"/>
        <v>0</v>
      </c>
      <c r="E28" s="159">
        <f t="shared" si="60"/>
        <v>0</v>
      </c>
      <c r="F28" s="160">
        <f t="shared" si="61"/>
        <v>0</v>
      </c>
      <c r="G28" s="179" t="s">
        <v>288</v>
      </c>
      <c r="H28" s="159">
        <f t="shared" si="62"/>
        <v>0</v>
      </c>
      <c r="I28" s="159">
        <f t="shared" si="63"/>
        <v>0</v>
      </c>
      <c r="J28" s="160">
        <f t="shared" si="37"/>
        <v>0</v>
      </c>
      <c r="K28" s="159">
        <f t="shared" si="64"/>
        <v>0</v>
      </c>
      <c r="L28" s="159">
        <f t="shared" si="65"/>
        <v>0</v>
      </c>
      <c r="M28" s="160">
        <f t="shared" si="38"/>
        <v>0</v>
      </c>
      <c r="N28" s="159">
        <v>0</v>
      </c>
      <c r="O28" s="159">
        <v>0</v>
      </c>
      <c r="P28" s="160">
        <f t="shared" si="39"/>
        <v>0</v>
      </c>
      <c r="Q28" s="159">
        <v>0</v>
      </c>
      <c r="R28" s="159">
        <v>0</v>
      </c>
      <c r="S28" s="160">
        <f t="shared" si="40"/>
        <v>0</v>
      </c>
      <c r="T28" s="159">
        <f t="shared" si="66"/>
        <v>0</v>
      </c>
      <c r="U28" s="159">
        <f t="shared" si="41"/>
        <v>0</v>
      </c>
      <c r="V28" s="160">
        <f t="shared" si="42"/>
        <v>0</v>
      </c>
      <c r="W28" s="159">
        <v>0</v>
      </c>
      <c r="X28" s="159">
        <v>0</v>
      </c>
      <c r="Y28" s="160">
        <f t="shared" si="43"/>
        <v>0</v>
      </c>
      <c r="Z28" s="159">
        <v>0</v>
      </c>
      <c r="AA28" s="159">
        <v>0</v>
      </c>
      <c r="AB28" s="160">
        <f t="shared" si="44"/>
        <v>0</v>
      </c>
      <c r="AC28" s="159">
        <f t="shared" si="67"/>
        <v>0</v>
      </c>
      <c r="AD28" s="159">
        <f t="shared" si="45"/>
        <v>0</v>
      </c>
      <c r="AE28" s="160">
        <f t="shared" si="46"/>
        <v>0</v>
      </c>
      <c r="AF28" s="159">
        <v>0</v>
      </c>
      <c r="AG28" s="159">
        <v>0</v>
      </c>
      <c r="AH28" s="160">
        <f t="shared" si="47"/>
        <v>0</v>
      </c>
      <c r="AI28" s="159">
        <v>0</v>
      </c>
      <c r="AJ28" s="159">
        <v>0</v>
      </c>
      <c r="AK28" s="160">
        <f t="shared" si="48"/>
        <v>0</v>
      </c>
      <c r="AL28" s="159">
        <f t="shared" si="68"/>
        <v>0</v>
      </c>
      <c r="AM28" s="159">
        <f t="shared" si="49"/>
        <v>0</v>
      </c>
      <c r="AN28" s="160">
        <f t="shared" si="50"/>
        <v>0</v>
      </c>
      <c r="AO28" s="159">
        <v>0</v>
      </c>
      <c r="AP28" s="159">
        <v>0</v>
      </c>
      <c r="AQ28" s="160">
        <f t="shared" si="51"/>
        <v>0</v>
      </c>
      <c r="AR28" s="159">
        <v>0</v>
      </c>
      <c r="AS28" s="159">
        <v>0</v>
      </c>
      <c r="AT28" s="160">
        <f t="shared" si="52"/>
        <v>0</v>
      </c>
      <c r="AU28" s="159">
        <f t="shared" si="69"/>
        <v>0</v>
      </c>
      <c r="AV28" s="159">
        <f t="shared" si="53"/>
        <v>0</v>
      </c>
      <c r="AW28" s="160">
        <f t="shared" si="54"/>
        <v>0</v>
      </c>
      <c r="AX28" s="159">
        <v>0</v>
      </c>
      <c r="AY28" s="159">
        <v>0</v>
      </c>
      <c r="AZ28" s="160">
        <f t="shared" si="55"/>
        <v>0</v>
      </c>
      <c r="BA28" s="159">
        <v>0</v>
      </c>
      <c r="BB28" s="159">
        <v>0</v>
      </c>
      <c r="BC28" s="160">
        <f t="shared" si="56"/>
        <v>0</v>
      </c>
      <c r="BD28" s="159">
        <f t="shared" si="70"/>
        <v>0</v>
      </c>
      <c r="BE28" s="159">
        <f t="shared" si="57"/>
        <v>0</v>
      </c>
      <c r="BF28" s="160">
        <f t="shared" si="58"/>
        <v>0</v>
      </c>
      <c r="BG28" s="230"/>
      <c r="BH28" s="226">
        <f t="shared" si="71"/>
        <v>0</v>
      </c>
      <c r="BI28" s="227">
        <f t="shared" si="59"/>
        <v>0</v>
      </c>
      <c r="BJ28" s="230"/>
      <c r="BK28" s="228"/>
      <c r="BL28" s="241"/>
    </row>
    <row r="29" spans="1:64" ht="15.75" customHeight="1">
      <c r="A29" s="155"/>
      <c r="B29" s="177"/>
      <c r="C29" s="157"/>
      <c r="D29" s="158">
        <f t="shared" si="36"/>
        <v>0</v>
      </c>
      <c r="E29" s="159">
        <f t="shared" si="60"/>
        <v>0</v>
      </c>
      <c r="F29" s="160">
        <f t="shared" si="61"/>
        <v>0</v>
      </c>
      <c r="G29" s="179" t="s">
        <v>288</v>
      </c>
      <c r="H29" s="159">
        <f t="shared" si="62"/>
        <v>0</v>
      </c>
      <c r="I29" s="159">
        <f t="shared" si="63"/>
        <v>0</v>
      </c>
      <c r="J29" s="160">
        <f t="shared" si="37"/>
        <v>0</v>
      </c>
      <c r="K29" s="159">
        <f t="shared" si="64"/>
        <v>0</v>
      </c>
      <c r="L29" s="159">
        <f t="shared" si="65"/>
        <v>0</v>
      </c>
      <c r="M29" s="160">
        <f t="shared" si="38"/>
        <v>0</v>
      </c>
      <c r="N29" s="159">
        <v>0</v>
      </c>
      <c r="O29" s="159">
        <v>0</v>
      </c>
      <c r="P29" s="160">
        <f t="shared" si="39"/>
        <v>0</v>
      </c>
      <c r="Q29" s="159">
        <v>0</v>
      </c>
      <c r="R29" s="159">
        <v>0</v>
      </c>
      <c r="S29" s="160">
        <f t="shared" si="40"/>
        <v>0</v>
      </c>
      <c r="T29" s="159">
        <f t="shared" si="66"/>
        <v>0</v>
      </c>
      <c r="U29" s="159">
        <f t="shared" si="41"/>
        <v>0</v>
      </c>
      <c r="V29" s="160">
        <f t="shared" si="42"/>
        <v>0</v>
      </c>
      <c r="W29" s="159">
        <v>0</v>
      </c>
      <c r="X29" s="159">
        <v>0</v>
      </c>
      <c r="Y29" s="160">
        <f t="shared" si="43"/>
        <v>0</v>
      </c>
      <c r="Z29" s="159">
        <v>0</v>
      </c>
      <c r="AA29" s="159">
        <v>0</v>
      </c>
      <c r="AB29" s="160">
        <f t="shared" si="44"/>
        <v>0</v>
      </c>
      <c r="AC29" s="159">
        <f t="shared" si="67"/>
        <v>0</v>
      </c>
      <c r="AD29" s="159">
        <f t="shared" si="45"/>
        <v>0</v>
      </c>
      <c r="AE29" s="160">
        <f t="shared" si="46"/>
        <v>0</v>
      </c>
      <c r="AF29" s="159">
        <v>0</v>
      </c>
      <c r="AG29" s="159">
        <v>0</v>
      </c>
      <c r="AH29" s="160">
        <f t="shared" si="47"/>
        <v>0</v>
      </c>
      <c r="AI29" s="159">
        <v>0</v>
      </c>
      <c r="AJ29" s="159">
        <v>0</v>
      </c>
      <c r="AK29" s="160">
        <f t="shared" si="48"/>
        <v>0</v>
      </c>
      <c r="AL29" s="159">
        <f t="shared" si="68"/>
        <v>0</v>
      </c>
      <c r="AM29" s="159">
        <f t="shared" si="49"/>
        <v>0</v>
      </c>
      <c r="AN29" s="160">
        <f t="shared" si="50"/>
        <v>0</v>
      </c>
      <c r="AO29" s="159">
        <v>0</v>
      </c>
      <c r="AP29" s="159">
        <v>0</v>
      </c>
      <c r="AQ29" s="160">
        <f t="shared" si="51"/>
        <v>0</v>
      </c>
      <c r="AR29" s="159">
        <v>0</v>
      </c>
      <c r="AS29" s="159">
        <v>0</v>
      </c>
      <c r="AT29" s="160">
        <f t="shared" si="52"/>
        <v>0</v>
      </c>
      <c r="AU29" s="159">
        <f t="shared" si="69"/>
        <v>0</v>
      </c>
      <c r="AV29" s="159">
        <f t="shared" si="53"/>
        <v>0</v>
      </c>
      <c r="AW29" s="160">
        <f t="shared" si="54"/>
        <v>0</v>
      </c>
      <c r="AX29" s="159">
        <v>0</v>
      </c>
      <c r="AY29" s="159">
        <v>0</v>
      </c>
      <c r="AZ29" s="160">
        <f t="shared" si="55"/>
        <v>0</v>
      </c>
      <c r="BA29" s="159">
        <v>0</v>
      </c>
      <c r="BB29" s="159">
        <v>0</v>
      </c>
      <c r="BC29" s="160">
        <f t="shared" si="56"/>
        <v>0</v>
      </c>
      <c r="BD29" s="159">
        <f t="shared" si="70"/>
        <v>0</v>
      </c>
      <c r="BE29" s="159">
        <f t="shared" si="57"/>
        <v>0</v>
      </c>
      <c r="BF29" s="160">
        <f t="shared" si="58"/>
        <v>0</v>
      </c>
      <c r="BG29" s="230"/>
      <c r="BH29" s="226">
        <f t="shared" si="71"/>
        <v>0</v>
      </c>
      <c r="BI29" s="227">
        <f t="shared" si="59"/>
        <v>0</v>
      </c>
      <c r="BJ29" s="230"/>
      <c r="BK29" s="228"/>
      <c r="BL29" s="241"/>
    </row>
    <row r="30" spans="1:64" ht="15.75" customHeight="1">
      <c r="A30" s="155"/>
      <c r="B30" s="177"/>
      <c r="C30" s="157"/>
      <c r="D30" s="158">
        <f t="shared" si="36"/>
        <v>0</v>
      </c>
      <c r="E30" s="159">
        <f t="shared" si="60"/>
        <v>0</v>
      </c>
      <c r="F30" s="160">
        <f t="shared" si="61"/>
        <v>0</v>
      </c>
      <c r="G30" s="179" t="s">
        <v>288</v>
      </c>
      <c r="H30" s="159">
        <f t="shared" si="62"/>
        <v>0</v>
      </c>
      <c r="I30" s="159">
        <f t="shared" si="63"/>
        <v>0</v>
      </c>
      <c r="J30" s="160">
        <f t="shared" si="37"/>
        <v>0</v>
      </c>
      <c r="K30" s="159">
        <f t="shared" si="64"/>
        <v>0</v>
      </c>
      <c r="L30" s="159">
        <f t="shared" si="65"/>
        <v>0</v>
      </c>
      <c r="M30" s="160">
        <f t="shared" si="38"/>
        <v>0</v>
      </c>
      <c r="N30" s="159">
        <v>0</v>
      </c>
      <c r="O30" s="159">
        <v>0</v>
      </c>
      <c r="P30" s="160">
        <f t="shared" si="39"/>
        <v>0</v>
      </c>
      <c r="Q30" s="159">
        <v>0</v>
      </c>
      <c r="R30" s="159">
        <v>0</v>
      </c>
      <c r="S30" s="160">
        <f t="shared" si="40"/>
        <v>0</v>
      </c>
      <c r="T30" s="159">
        <f t="shared" si="66"/>
        <v>0</v>
      </c>
      <c r="U30" s="159">
        <f t="shared" si="41"/>
        <v>0</v>
      </c>
      <c r="V30" s="160">
        <f t="shared" si="42"/>
        <v>0</v>
      </c>
      <c r="W30" s="159">
        <v>0</v>
      </c>
      <c r="X30" s="159">
        <v>0</v>
      </c>
      <c r="Y30" s="160">
        <f t="shared" si="43"/>
        <v>0</v>
      </c>
      <c r="Z30" s="159">
        <v>0</v>
      </c>
      <c r="AA30" s="159">
        <v>0</v>
      </c>
      <c r="AB30" s="160">
        <f t="shared" si="44"/>
        <v>0</v>
      </c>
      <c r="AC30" s="159">
        <f t="shared" si="67"/>
        <v>0</v>
      </c>
      <c r="AD30" s="159">
        <f t="shared" si="45"/>
        <v>0</v>
      </c>
      <c r="AE30" s="160">
        <f t="shared" si="46"/>
        <v>0</v>
      </c>
      <c r="AF30" s="159">
        <v>0</v>
      </c>
      <c r="AG30" s="159">
        <v>0</v>
      </c>
      <c r="AH30" s="160">
        <f t="shared" si="47"/>
        <v>0</v>
      </c>
      <c r="AI30" s="159">
        <v>0</v>
      </c>
      <c r="AJ30" s="159">
        <v>0</v>
      </c>
      <c r="AK30" s="160">
        <f t="shared" si="48"/>
        <v>0</v>
      </c>
      <c r="AL30" s="159">
        <f t="shared" si="68"/>
        <v>0</v>
      </c>
      <c r="AM30" s="159">
        <f t="shared" si="49"/>
        <v>0</v>
      </c>
      <c r="AN30" s="160">
        <f t="shared" si="50"/>
        <v>0</v>
      </c>
      <c r="AO30" s="159">
        <v>0</v>
      </c>
      <c r="AP30" s="159">
        <v>0</v>
      </c>
      <c r="AQ30" s="160">
        <f t="shared" si="51"/>
        <v>0</v>
      </c>
      <c r="AR30" s="159">
        <v>0</v>
      </c>
      <c r="AS30" s="159">
        <v>0</v>
      </c>
      <c r="AT30" s="160">
        <f t="shared" si="52"/>
        <v>0</v>
      </c>
      <c r="AU30" s="159">
        <f t="shared" si="69"/>
        <v>0</v>
      </c>
      <c r="AV30" s="159">
        <f t="shared" si="53"/>
        <v>0</v>
      </c>
      <c r="AW30" s="160">
        <f t="shared" si="54"/>
        <v>0</v>
      </c>
      <c r="AX30" s="159">
        <v>0</v>
      </c>
      <c r="AY30" s="159">
        <v>0</v>
      </c>
      <c r="AZ30" s="160">
        <f t="shared" si="55"/>
        <v>0</v>
      </c>
      <c r="BA30" s="159">
        <v>0</v>
      </c>
      <c r="BB30" s="159">
        <v>0</v>
      </c>
      <c r="BC30" s="160">
        <f t="shared" si="56"/>
        <v>0</v>
      </c>
      <c r="BD30" s="159">
        <f t="shared" si="70"/>
        <v>0</v>
      </c>
      <c r="BE30" s="159">
        <f t="shared" si="57"/>
        <v>0</v>
      </c>
      <c r="BF30" s="160">
        <f t="shared" si="58"/>
        <v>0</v>
      </c>
      <c r="BG30" s="230"/>
      <c r="BH30" s="226">
        <f t="shared" si="71"/>
        <v>0</v>
      </c>
      <c r="BI30" s="227">
        <f t="shared" si="59"/>
        <v>0</v>
      </c>
      <c r="BJ30" s="230"/>
      <c r="BK30" s="228"/>
      <c r="BL30" s="241"/>
    </row>
    <row r="31" spans="1:64" ht="15.75" customHeight="1">
      <c r="A31" s="155"/>
      <c r="B31" s="177"/>
      <c r="C31" s="157"/>
      <c r="D31" s="158">
        <f t="shared" si="36"/>
        <v>0</v>
      </c>
      <c r="E31" s="159">
        <f t="shared" si="60"/>
        <v>0</v>
      </c>
      <c r="F31" s="160">
        <f t="shared" si="61"/>
        <v>0</v>
      </c>
      <c r="G31" s="179" t="s">
        <v>288</v>
      </c>
      <c r="H31" s="159">
        <f t="shared" si="62"/>
        <v>0</v>
      </c>
      <c r="I31" s="159">
        <f t="shared" si="63"/>
        <v>0</v>
      </c>
      <c r="J31" s="160">
        <f t="shared" si="37"/>
        <v>0</v>
      </c>
      <c r="K31" s="159">
        <f t="shared" si="64"/>
        <v>0</v>
      </c>
      <c r="L31" s="159">
        <f t="shared" si="65"/>
        <v>0</v>
      </c>
      <c r="M31" s="160">
        <f t="shared" si="38"/>
        <v>0</v>
      </c>
      <c r="N31" s="159">
        <v>0</v>
      </c>
      <c r="O31" s="159">
        <v>0</v>
      </c>
      <c r="P31" s="160">
        <f t="shared" si="39"/>
        <v>0</v>
      </c>
      <c r="Q31" s="159">
        <v>0</v>
      </c>
      <c r="R31" s="159">
        <v>0</v>
      </c>
      <c r="S31" s="160">
        <f t="shared" si="40"/>
        <v>0</v>
      </c>
      <c r="T31" s="159">
        <f t="shared" si="66"/>
        <v>0</v>
      </c>
      <c r="U31" s="159">
        <f t="shared" si="41"/>
        <v>0</v>
      </c>
      <c r="V31" s="160">
        <f t="shared" si="42"/>
        <v>0</v>
      </c>
      <c r="W31" s="159">
        <v>0</v>
      </c>
      <c r="X31" s="159">
        <v>0</v>
      </c>
      <c r="Y31" s="160">
        <f t="shared" si="43"/>
        <v>0</v>
      </c>
      <c r="Z31" s="159">
        <v>0</v>
      </c>
      <c r="AA31" s="159">
        <v>0</v>
      </c>
      <c r="AB31" s="160">
        <f t="shared" si="44"/>
        <v>0</v>
      </c>
      <c r="AC31" s="159">
        <f t="shared" si="67"/>
        <v>0</v>
      </c>
      <c r="AD31" s="159">
        <f t="shared" si="45"/>
        <v>0</v>
      </c>
      <c r="AE31" s="160">
        <f t="shared" si="46"/>
        <v>0</v>
      </c>
      <c r="AF31" s="159">
        <v>0</v>
      </c>
      <c r="AG31" s="159">
        <v>0</v>
      </c>
      <c r="AH31" s="160">
        <f t="shared" si="47"/>
        <v>0</v>
      </c>
      <c r="AI31" s="159">
        <v>0</v>
      </c>
      <c r="AJ31" s="159">
        <v>0</v>
      </c>
      <c r="AK31" s="160">
        <f t="shared" si="48"/>
        <v>0</v>
      </c>
      <c r="AL31" s="159">
        <f t="shared" si="68"/>
        <v>0</v>
      </c>
      <c r="AM31" s="159">
        <f t="shared" si="49"/>
        <v>0</v>
      </c>
      <c r="AN31" s="160">
        <f t="shared" si="50"/>
        <v>0</v>
      </c>
      <c r="AO31" s="159">
        <v>0</v>
      </c>
      <c r="AP31" s="159">
        <v>0</v>
      </c>
      <c r="AQ31" s="160">
        <f t="shared" si="51"/>
        <v>0</v>
      </c>
      <c r="AR31" s="159">
        <v>0</v>
      </c>
      <c r="AS31" s="159">
        <v>0</v>
      </c>
      <c r="AT31" s="160">
        <f t="shared" si="52"/>
        <v>0</v>
      </c>
      <c r="AU31" s="159">
        <f t="shared" si="69"/>
        <v>0</v>
      </c>
      <c r="AV31" s="159">
        <f t="shared" si="53"/>
        <v>0</v>
      </c>
      <c r="AW31" s="160">
        <f t="shared" si="54"/>
        <v>0</v>
      </c>
      <c r="AX31" s="159">
        <v>0</v>
      </c>
      <c r="AY31" s="159">
        <v>0</v>
      </c>
      <c r="AZ31" s="160">
        <f t="shared" si="55"/>
        <v>0</v>
      </c>
      <c r="BA31" s="159">
        <v>0</v>
      </c>
      <c r="BB31" s="159">
        <v>0</v>
      </c>
      <c r="BC31" s="160">
        <f t="shared" si="56"/>
        <v>0</v>
      </c>
      <c r="BD31" s="159">
        <f t="shared" si="70"/>
        <v>0</v>
      </c>
      <c r="BE31" s="159">
        <f t="shared" si="57"/>
        <v>0</v>
      </c>
      <c r="BF31" s="160">
        <f t="shared" si="58"/>
        <v>0</v>
      </c>
      <c r="BG31" s="230"/>
      <c r="BH31" s="226">
        <f t="shared" si="71"/>
        <v>0</v>
      </c>
      <c r="BI31" s="227">
        <f t="shared" si="59"/>
        <v>0</v>
      </c>
      <c r="BJ31" s="230"/>
      <c r="BK31" s="228"/>
      <c r="BL31" s="241"/>
    </row>
    <row r="32" spans="1:64" ht="15.75" customHeight="1">
      <c r="A32" s="155"/>
      <c r="B32" s="177"/>
      <c r="C32" s="157"/>
      <c r="D32" s="158">
        <f t="shared" si="36"/>
        <v>0</v>
      </c>
      <c r="E32" s="159">
        <f t="shared" si="60"/>
        <v>0</v>
      </c>
      <c r="F32" s="160">
        <f t="shared" si="61"/>
        <v>0</v>
      </c>
      <c r="G32" s="179" t="s">
        <v>288</v>
      </c>
      <c r="H32" s="159">
        <f t="shared" si="62"/>
        <v>0</v>
      </c>
      <c r="I32" s="159">
        <f t="shared" si="63"/>
        <v>0</v>
      </c>
      <c r="J32" s="160">
        <f t="shared" si="37"/>
        <v>0</v>
      </c>
      <c r="K32" s="159">
        <f t="shared" si="64"/>
        <v>0</v>
      </c>
      <c r="L32" s="159">
        <f t="shared" si="65"/>
        <v>0</v>
      </c>
      <c r="M32" s="160">
        <f t="shared" si="38"/>
        <v>0</v>
      </c>
      <c r="N32" s="159">
        <v>0</v>
      </c>
      <c r="O32" s="159">
        <v>0</v>
      </c>
      <c r="P32" s="160">
        <f t="shared" si="39"/>
        <v>0</v>
      </c>
      <c r="Q32" s="159">
        <v>0</v>
      </c>
      <c r="R32" s="159">
        <v>0</v>
      </c>
      <c r="S32" s="160">
        <f t="shared" si="40"/>
        <v>0</v>
      </c>
      <c r="T32" s="159">
        <f t="shared" si="66"/>
        <v>0</v>
      </c>
      <c r="U32" s="159">
        <f t="shared" si="41"/>
        <v>0</v>
      </c>
      <c r="V32" s="160">
        <f t="shared" si="42"/>
        <v>0</v>
      </c>
      <c r="W32" s="159">
        <v>0</v>
      </c>
      <c r="X32" s="159">
        <v>0</v>
      </c>
      <c r="Y32" s="160">
        <f t="shared" si="43"/>
        <v>0</v>
      </c>
      <c r="Z32" s="159">
        <v>0</v>
      </c>
      <c r="AA32" s="159">
        <v>0</v>
      </c>
      <c r="AB32" s="160">
        <f t="shared" si="44"/>
        <v>0</v>
      </c>
      <c r="AC32" s="159">
        <f t="shared" si="67"/>
        <v>0</v>
      </c>
      <c r="AD32" s="159">
        <f t="shared" si="45"/>
        <v>0</v>
      </c>
      <c r="AE32" s="160">
        <f t="shared" si="46"/>
        <v>0</v>
      </c>
      <c r="AF32" s="159">
        <v>0</v>
      </c>
      <c r="AG32" s="159">
        <v>0</v>
      </c>
      <c r="AH32" s="160">
        <f t="shared" si="47"/>
        <v>0</v>
      </c>
      <c r="AI32" s="159">
        <v>0</v>
      </c>
      <c r="AJ32" s="159">
        <v>0</v>
      </c>
      <c r="AK32" s="160">
        <f t="shared" si="48"/>
        <v>0</v>
      </c>
      <c r="AL32" s="159">
        <f t="shared" si="68"/>
        <v>0</v>
      </c>
      <c r="AM32" s="159">
        <f t="shared" si="49"/>
        <v>0</v>
      </c>
      <c r="AN32" s="160">
        <f t="shared" si="50"/>
        <v>0</v>
      </c>
      <c r="AO32" s="159">
        <v>0</v>
      </c>
      <c r="AP32" s="159">
        <v>0</v>
      </c>
      <c r="AQ32" s="160">
        <f t="shared" si="51"/>
        <v>0</v>
      </c>
      <c r="AR32" s="159">
        <v>0</v>
      </c>
      <c r="AS32" s="159">
        <v>0</v>
      </c>
      <c r="AT32" s="160">
        <f t="shared" si="52"/>
        <v>0</v>
      </c>
      <c r="AU32" s="159">
        <f t="shared" si="69"/>
        <v>0</v>
      </c>
      <c r="AV32" s="159">
        <f t="shared" si="53"/>
        <v>0</v>
      </c>
      <c r="AW32" s="160">
        <f t="shared" si="54"/>
        <v>0</v>
      </c>
      <c r="AX32" s="159">
        <v>0</v>
      </c>
      <c r="AY32" s="159">
        <v>0</v>
      </c>
      <c r="AZ32" s="160">
        <f t="shared" si="55"/>
        <v>0</v>
      </c>
      <c r="BA32" s="159">
        <v>0</v>
      </c>
      <c r="BB32" s="159">
        <v>0</v>
      </c>
      <c r="BC32" s="160">
        <f t="shared" si="56"/>
        <v>0</v>
      </c>
      <c r="BD32" s="159">
        <f t="shared" si="70"/>
        <v>0</v>
      </c>
      <c r="BE32" s="159">
        <f t="shared" si="57"/>
        <v>0</v>
      </c>
      <c r="BF32" s="160">
        <f t="shared" si="58"/>
        <v>0</v>
      </c>
      <c r="BG32" s="230"/>
      <c r="BH32" s="226">
        <f t="shared" si="71"/>
        <v>0</v>
      </c>
      <c r="BI32" s="227">
        <f t="shared" si="59"/>
        <v>0</v>
      </c>
      <c r="BJ32" s="230"/>
      <c r="BK32" s="228"/>
      <c r="BL32" s="241"/>
    </row>
    <row r="33" spans="1:64" ht="15.75" customHeight="1">
      <c r="A33" s="155"/>
      <c r="B33" s="177"/>
      <c r="C33" s="157"/>
      <c r="D33" s="158">
        <f t="shared" si="36"/>
        <v>0</v>
      </c>
      <c r="E33" s="159">
        <f t="shared" si="60"/>
        <v>0</v>
      </c>
      <c r="F33" s="160">
        <f t="shared" si="61"/>
        <v>0</v>
      </c>
      <c r="G33" s="179" t="s">
        <v>288</v>
      </c>
      <c r="H33" s="159">
        <f t="shared" si="62"/>
        <v>0</v>
      </c>
      <c r="I33" s="159">
        <f t="shared" si="63"/>
        <v>0</v>
      </c>
      <c r="J33" s="160">
        <f t="shared" si="37"/>
        <v>0</v>
      </c>
      <c r="K33" s="159">
        <f t="shared" si="64"/>
        <v>0</v>
      </c>
      <c r="L33" s="159">
        <f t="shared" si="65"/>
        <v>0</v>
      </c>
      <c r="M33" s="160">
        <f t="shared" si="38"/>
        <v>0</v>
      </c>
      <c r="N33" s="159">
        <v>0</v>
      </c>
      <c r="O33" s="159">
        <v>0</v>
      </c>
      <c r="P33" s="160">
        <f t="shared" si="39"/>
        <v>0</v>
      </c>
      <c r="Q33" s="159">
        <v>0</v>
      </c>
      <c r="R33" s="159">
        <v>0</v>
      </c>
      <c r="S33" s="160">
        <f t="shared" si="40"/>
        <v>0</v>
      </c>
      <c r="T33" s="159">
        <f t="shared" si="66"/>
        <v>0</v>
      </c>
      <c r="U33" s="159">
        <f t="shared" si="41"/>
        <v>0</v>
      </c>
      <c r="V33" s="160">
        <f t="shared" si="42"/>
        <v>0</v>
      </c>
      <c r="W33" s="159">
        <v>0</v>
      </c>
      <c r="X33" s="159">
        <v>0</v>
      </c>
      <c r="Y33" s="160">
        <f t="shared" si="43"/>
        <v>0</v>
      </c>
      <c r="Z33" s="159">
        <v>0</v>
      </c>
      <c r="AA33" s="159">
        <v>0</v>
      </c>
      <c r="AB33" s="160">
        <f t="shared" si="44"/>
        <v>0</v>
      </c>
      <c r="AC33" s="159">
        <f t="shared" si="67"/>
        <v>0</v>
      </c>
      <c r="AD33" s="159">
        <f t="shared" si="45"/>
        <v>0</v>
      </c>
      <c r="AE33" s="160">
        <f t="shared" si="46"/>
        <v>0</v>
      </c>
      <c r="AF33" s="159">
        <v>0</v>
      </c>
      <c r="AG33" s="159">
        <v>0</v>
      </c>
      <c r="AH33" s="160">
        <f t="shared" si="47"/>
        <v>0</v>
      </c>
      <c r="AI33" s="159">
        <v>0</v>
      </c>
      <c r="AJ33" s="159">
        <v>0</v>
      </c>
      <c r="AK33" s="160">
        <f t="shared" si="48"/>
        <v>0</v>
      </c>
      <c r="AL33" s="159">
        <f t="shared" si="68"/>
        <v>0</v>
      </c>
      <c r="AM33" s="159">
        <f t="shared" si="49"/>
        <v>0</v>
      </c>
      <c r="AN33" s="160">
        <f t="shared" si="50"/>
        <v>0</v>
      </c>
      <c r="AO33" s="159">
        <v>0</v>
      </c>
      <c r="AP33" s="159">
        <v>0</v>
      </c>
      <c r="AQ33" s="160">
        <f t="shared" si="51"/>
        <v>0</v>
      </c>
      <c r="AR33" s="159">
        <v>0</v>
      </c>
      <c r="AS33" s="159">
        <v>0</v>
      </c>
      <c r="AT33" s="160">
        <f t="shared" si="52"/>
        <v>0</v>
      </c>
      <c r="AU33" s="159">
        <f t="shared" si="69"/>
        <v>0</v>
      </c>
      <c r="AV33" s="159">
        <f t="shared" si="53"/>
        <v>0</v>
      </c>
      <c r="AW33" s="160">
        <f t="shared" si="54"/>
        <v>0</v>
      </c>
      <c r="AX33" s="159">
        <v>0</v>
      </c>
      <c r="AY33" s="159">
        <v>0</v>
      </c>
      <c r="AZ33" s="160">
        <f t="shared" si="55"/>
        <v>0</v>
      </c>
      <c r="BA33" s="159">
        <v>0</v>
      </c>
      <c r="BB33" s="159">
        <v>0</v>
      </c>
      <c r="BC33" s="160">
        <f t="shared" si="56"/>
        <v>0</v>
      </c>
      <c r="BD33" s="159">
        <f t="shared" si="70"/>
        <v>0</v>
      </c>
      <c r="BE33" s="159">
        <f t="shared" si="57"/>
        <v>0</v>
      </c>
      <c r="BF33" s="160">
        <f t="shared" si="58"/>
        <v>0</v>
      </c>
      <c r="BG33" s="230"/>
      <c r="BH33" s="226">
        <f t="shared" si="71"/>
        <v>0</v>
      </c>
      <c r="BI33" s="227">
        <f t="shared" si="59"/>
        <v>0</v>
      </c>
      <c r="BJ33" s="230"/>
      <c r="BK33" s="228"/>
      <c r="BL33" s="241"/>
    </row>
    <row r="34" spans="1:64" ht="15.75" customHeight="1">
      <c r="A34" s="139"/>
      <c r="B34" s="180"/>
      <c r="C34" s="181"/>
      <c r="D34" s="164">
        <f t="shared" si="36"/>
        <v>0</v>
      </c>
      <c r="E34" s="165">
        <f t="shared" si="60"/>
        <v>0</v>
      </c>
      <c r="F34" s="166">
        <f t="shared" si="61"/>
        <v>0</v>
      </c>
      <c r="G34" s="182"/>
      <c r="H34" s="165">
        <f t="shared" si="62"/>
        <v>0</v>
      </c>
      <c r="I34" s="165">
        <f t="shared" si="63"/>
        <v>0</v>
      </c>
      <c r="J34" s="166">
        <f t="shared" si="37"/>
        <v>0</v>
      </c>
      <c r="K34" s="165">
        <f t="shared" si="64"/>
        <v>0</v>
      </c>
      <c r="L34" s="165">
        <f t="shared" si="65"/>
        <v>0</v>
      </c>
      <c r="M34" s="166">
        <f t="shared" si="38"/>
        <v>0</v>
      </c>
      <c r="N34" s="164">
        <v>0</v>
      </c>
      <c r="O34" s="165">
        <v>0</v>
      </c>
      <c r="P34" s="166">
        <f t="shared" si="39"/>
        <v>0</v>
      </c>
      <c r="Q34" s="198">
        <v>0</v>
      </c>
      <c r="R34" s="199">
        <v>0</v>
      </c>
      <c r="S34" s="166">
        <f t="shared" si="40"/>
        <v>0</v>
      </c>
      <c r="T34" s="200">
        <f t="shared" si="66"/>
        <v>0</v>
      </c>
      <c r="U34" s="200">
        <f t="shared" si="41"/>
        <v>0</v>
      </c>
      <c r="V34" s="201">
        <f t="shared" si="42"/>
        <v>0</v>
      </c>
      <c r="W34" s="164">
        <v>0</v>
      </c>
      <c r="X34" s="165">
        <v>0</v>
      </c>
      <c r="Y34" s="166">
        <f t="shared" si="43"/>
        <v>0</v>
      </c>
      <c r="Z34" s="198">
        <v>0</v>
      </c>
      <c r="AA34" s="199">
        <v>0</v>
      </c>
      <c r="AB34" s="166">
        <f t="shared" si="44"/>
        <v>0</v>
      </c>
      <c r="AC34" s="200">
        <f t="shared" si="67"/>
        <v>0</v>
      </c>
      <c r="AD34" s="200">
        <f t="shared" si="45"/>
        <v>0</v>
      </c>
      <c r="AE34" s="201">
        <f t="shared" si="46"/>
        <v>0</v>
      </c>
      <c r="AF34" s="164">
        <v>0</v>
      </c>
      <c r="AG34" s="165">
        <v>0</v>
      </c>
      <c r="AH34" s="166">
        <f t="shared" si="47"/>
        <v>0</v>
      </c>
      <c r="AI34" s="198">
        <v>0</v>
      </c>
      <c r="AJ34" s="199">
        <v>0</v>
      </c>
      <c r="AK34" s="166">
        <f t="shared" si="48"/>
        <v>0</v>
      </c>
      <c r="AL34" s="200">
        <f t="shared" si="68"/>
        <v>0</v>
      </c>
      <c r="AM34" s="200">
        <f t="shared" si="49"/>
        <v>0</v>
      </c>
      <c r="AN34" s="201">
        <f t="shared" si="50"/>
        <v>0</v>
      </c>
      <c r="AO34" s="164">
        <v>0</v>
      </c>
      <c r="AP34" s="165">
        <v>0</v>
      </c>
      <c r="AQ34" s="166">
        <f t="shared" si="51"/>
        <v>0</v>
      </c>
      <c r="AR34" s="198">
        <v>0</v>
      </c>
      <c r="AS34" s="199">
        <v>0</v>
      </c>
      <c r="AT34" s="166">
        <f t="shared" si="52"/>
        <v>0</v>
      </c>
      <c r="AU34" s="200">
        <f t="shared" si="69"/>
        <v>0</v>
      </c>
      <c r="AV34" s="200">
        <f t="shared" si="53"/>
        <v>0</v>
      </c>
      <c r="AW34" s="201">
        <f t="shared" si="54"/>
        <v>0</v>
      </c>
      <c r="AX34" s="164">
        <v>0</v>
      </c>
      <c r="AY34" s="165">
        <v>0</v>
      </c>
      <c r="AZ34" s="166">
        <f t="shared" si="55"/>
        <v>0</v>
      </c>
      <c r="BA34" s="198">
        <v>0</v>
      </c>
      <c r="BB34" s="199">
        <v>0</v>
      </c>
      <c r="BC34" s="166">
        <f t="shared" si="56"/>
        <v>0</v>
      </c>
      <c r="BD34" s="200">
        <f t="shared" si="70"/>
        <v>0</v>
      </c>
      <c r="BE34" s="200">
        <f t="shared" si="57"/>
        <v>0</v>
      </c>
      <c r="BF34" s="201">
        <f t="shared" si="58"/>
        <v>0</v>
      </c>
      <c r="BG34" s="232"/>
      <c r="BH34" s="233">
        <f t="shared" si="71"/>
        <v>0</v>
      </c>
      <c r="BI34" s="234">
        <f t="shared" si="59"/>
        <v>0</v>
      </c>
      <c r="BJ34" s="232"/>
      <c r="BK34" s="235"/>
      <c r="BL34" s="236"/>
    </row>
    <row r="35" spans="1:64" ht="15.75" customHeight="1">
      <c r="A35" s="139"/>
      <c r="B35" s="168"/>
      <c r="C35" s="139"/>
      <c r="D35" s="183"/>
      <c r="E35" s="183"/>
      <c r="F35" s="184"/>
      <c r="G35" s="169"/>
      <c r="H35" s="142"/>
      <c r="I35" s="142"/>
      <c r="J35" s="142"/>
      <c r="K35" s="183"/>
      <c r="L35" s="183"/>
      <c r="M35" s="184"/>
      <c r="N35" s="183"/>
      <c r="O35" s="183"/>
      <c r="P35" s="184"/>
      <c r="Q35" s="183"/>
      <c r="R35" s="183"/>
      <c r="S35" s="183"/>
      <c r="T35" s="203"/>
      <c r="U35" s="203"/>
      <c r="V35" s="187"/>
      <c r="W35" s="183"/>
      <c r="X35" s="183"/>
      <c r="Y35" s="184"/>
      <c r="Z35" s="183"/>
      <c r="AA35" s="183"/>
      <c r="AB35" s="183"/>
      <c r="AC35" s="203"/>
      <c r="AD35" s="203"/>
      <c r="AE35" s="187"/>
      <c r="AF35" s="183"/>
      <c r="AG35" s="183"/>
      <c r="AH35" s="184"/>
      <c r="AI35" s="183"/>
      <c r="AJ35" s="183"/>
      <c r="AK35" s="183"/>
      <c r="AL35" s="203"/>
      <c r="AM35" s="203"/>
      <c r="AN35" s="187"/>
      <c r="AO35" s="183"/>
      <c r="AP35" s="183"/>
      <c r="AQ35" s="184"/>
      <c r="AR35" s="183"/>
      <c r="AS35" s="183"/>
      <c r="AT35" s="183"/>
      <c r="AU35" s="203"/>
      <c r="AV35" s="203"/>
      <c r="AW35" s="187"/>
      <c r="AX35" s="183"/>
      <c r="AY35" s="183"/>
      <c r="AZ35" s="184"/>
      <c r="BA35" s="183"/>
      <c r="BB35" s="183"/>
      <c r="BC35" s="183"/>
      <c r="BD35" s="203"/>
      <c r="BE35" s="203"/>
      <c r="BF35" s="187"/>
      <c r="BG35" s="139"/>
      <c r="BH35" s="183"/>
      <c r="BI35" s="187"/>
      <c r="BJ35" s="139"/>
      <c r="BK35" s="242"/>
      <c r="BL35" s="242"/>
    </row>
    <row r="36" spans="1:64" ht="15.75" customHeight="1">
      <c r="A36" s="138"/>
      <c r="B36" s="1071" t="s">
        <v>273</v>
      </c>
      <c r="C36" s="1067" t="s">
        <v>274</v>
      </c>
      <c r="D36" s="1009" t="str">
        <f>AFEstatPref</f>
        <v>Historical</v>
      </c>
      <c r="E36" s="1010"/>
      <c r="F36" s="1011"/>
      <c r="G36" s="1041" t="str">
        <f>AFEstatSlc</f>
        <v>Proposed Original</v>
      </c>
      <c r="H36" s="1015"/>
      <c r="I36" s="1015"/>
      <c r="J36" s="1042"/>
      <c r="K36" s="1020" t="s">
        <v>275</v>
      </c>
      <c r="L36" s="1020"/>
      <c r="M36" s="1039"/>
      <c r="N36" s="1009" t="str">
        <f>AFEstatPref</f>
        <v>Historical</v>
      </c>
      <c r="O36" s="1010"/>
      <c r="P36" s="1011"/>
      <c r="Q36" s="1015" t="str">
        <f>AFEstatSlc</f>
        <v>Proposed Original</v>
      </c>
      <c r="R36" s="1015"/>
      <c r="S36" s="1016"/>
      <c r="T36" s="1019" t="s">
        <v>275</v>
      </c>
      <c r="U36" s="1020"/>
      <c r="V36" s="1021"/>
      <c r="W36" s="1009" t="str">
        <f>AFEstatPref</f>
        <v>Historical</v>
      </c>
      <c r="X36" s="1010"/>
      <c r="Y36" s="1011"/>
      <c r="Z36" s="1015" t="str">
        <f>AFEstatSlc</f>
        <v>Proposed Original</v>
      </c>
      <c r="AA36" s="1015"/>
      <c r="AB36" s="1016"/>
      <c r="AC36" s="1019" t="s">
        <v>275</v>
      </c>
      <c r="AD36" s="1020"/>
      <c r="AE36" s="1021"/>
      <c r="AF36" s="1009" t="str">
        <f>AFEstatPref</f>
        <v>Historical</v>
      </c>
      <c r="AG36" s="1010"/>
      <c r="AH36" s="1011"/>
      <c r="AI36" s="1015" t="str">
        <f>AFEstatSlc</f>
        <v>Proposed Original</v>
      </c>
      <c r="AJ36" s="1015"/>
      <c r="AK36" s="1016"/>
      <c r="AL36" s="1019" t="s">
        <v>275</v>
      </c>
      <c r="AM36" s="1020"/>
      <c r="AN36" s="1021"/>
      <c r="AO36" s="1009" t="str">
        <f>AFEstatPref</f>
        <v>Historical</v>
      </c>
      <c r="AP36" s="1010"/>
      <c r="AQ36" s="1011"/>
      <c r="AR36" s="1015" t="str">
        <f>AFEstatSlc</f>
        <v>Proposed Original</v>
      </c>
      <c r="AS36" s="1015"/>
      <c r="AT36" s="1016"/>
      <c r="AU36" s="1019" t="s">
        <v>275</v>
      </c>
      <c r="AV36" s="1020"/>
      <c r="AW36" s="1021"/>
      <c r="AX36" s="1009" t="str">
        <f>AFEstatPref</f>
        <v>Historical</v>
      </c>
      <c r="AY36" s="1010"/>
      <c r="AZ36" s="1011"/>
      <c r="BA36" s="1015" t="str">
        <f>AFEstatSlc</f>
        <v>Proposed Original</v>
      </c>
      <c r="BB36" s="1015"/>
      <c r="BC36" s="1016"/>
      <c r="BD36" s="1019" t="s">
        <v>275</v>
      </c>
      <c r="BE36" s="1020"/>
      <c r="BF36" s="1021"/>
      <c r="BG36" s="214"/>
      <c r="BH36" s="1051" t="s">
        <v>276</v>
      </c>
      <c r="BI36" s="1052"/>
      <c r="BJ36" s="214"/>
      <c r="BK36" s="1058" t="s">
        <v>277</v>
      </c>
      <c r="BL36" s="1055" t="s">
        <v>278</v>
      </c>
    </row>
    <row r="37" spans="1:64" ht="15.75" customHeight="1">
      <c r="A37" s="139"/>
      <c r="B37" s="1072"/>
      <c r="C37" s="1068"/>
      <c r="D37" s="1012"/>
      <c r="E37" s="1013"/>
      <c r="F37" s="1014"/>
      <c r="G37" s="1043"/>
      <c r="H37" s="1017"/>
      <c r="I37" s="1017"/>
      <c r="J37" s="1044"/>
      <c r="K37" s="1023"/>
      <c r="L37" s="1023"/>
      <c r="M37" s="1040"/>
      <c r="N37" s="1012"/>
      <c r="O37" s="1013"/>
      <c r="P37" s="1014"/>
      <c r="Q37" s="1017"/>
      <c r="R37" s="1017"/>
      <c r="S37" s="1018"/>
      <c r="T37" s="1022"/>
      <c r="U37" s="1023"/>
      <c r="V37" s="1024"/>
      <c r="W37" s="1012"/>
      <c r="X37" s="1013"/>
      <c r="Y37" s="1014"/>
      <c r="Z37" s="1017"/>
      <c r="AA37" s="1017"/>
      <c r="AB37" s="1018"/>
      <c r="AC37" s="1022"/>
      <c r="AD37" s="1023"/>
      <c r="AE37" s="1024"/>
      <c r="AF37" s="1012"/>
      <c r="AG37" s="1013"/>
      <c r="AH37" s="1014"/>
      <c r="AI37" s="1017"/>
      <c r="AJ37" s="1017"/>
      <c r="AK37" s="1018"/>
      <c r="AL37" s="1022"/>
      <c r="AM37" s="1023"/>
      <c r="AN37" s="1024"/>
      <c r="AO37" s="1012"/>
      <c r="AP37" s="1013"/>
      <c r="AQ37" s="1014"/>
      <c r="AR37" s="1017"/>
      <c r="AS37" s="1017"/>
      <c r="AT37" s="1018"/>
      <c r="AU37" s="1022"/>
      <c r="AV37" s="1023"/>
      <c r="AW37" s="1024"/>
      <c r="AX37" s="1012"/>
      <c r="AY37" s="1013"/>
      <c r="AZ37" s="1014"/>
      <c r="BA37" s="1017"/>
      <c r="BB37" s="1017"/>
      <c r="BC37" s="1018"/>
      <c r="BD37" s="1022"/>
      <c r="BE37" s="1023"/>
      <c r="BF37" s="1024"/>
      <c r="BG37" s="139"/>
      <c r="BH37" s="215" t="s">
        <v>279</v>
      </c>
      <c r="BI37" s="216" t="s">
        <v>280</v>
      </c>
      <c r="BJ37" s="139"/>
      <c r="BK37" s="1059"/>
      <c r="BL37" s="1056"/>
    </row>
    <row r="38" spans="1:64" ht="15.75" customHeight="1">
      <c r="A38" s="139"/>
      <c r="B38" s="171">
        <v>4</v>
      </c>
      <c r="C38" s="172" t="s">
        <v>289</v>
      </c>
      <c r="D38" s="151" t="s">
        <v>283</v>
      </c>
      <c r="E38" s="152" t="s">
        <v>284</v>
      </c>
      <c r="F38" s="153">
        <f>SUM(F39:F48)</f>
        <v>0</v>
      </c>
      <c r="G38" s="154" t="s">
        <v>285</v>
      </c>
      <c r="H38" s="152" t="s">
        <v>283</v>
      </c>
      <c r="I38" s="152" t="s">
        <v>284</v>
      </c>
      <c r="J38" s="153">
        <f>SUM(J39:J48)</f>
        <v>0</v>
      </c>
      <c r="K38" s="151" t="s">
        <v>283</v>
      </c>
      <c r="L38" s="152" t="s">
        <v>284</v>
      </c>
      <c r="M38" s="153">
        <f>SUM(M39:M48)</f>
        <v>0</v>
      </c>
      <c r="N38" s="151" t="s">
        <v>283</v>
      </c>
      <c r="O38" s="152" t="s">
        <v>284</v>
      </c>
      <c r="P38" s="153">
        <f>SUM(P39:P48)</f>
        <v>0</v>
      </c>
      <c r="Q38" s="152" t="s">
        <v>283</v>
      </c>
      <c r="R38" s="152" t="s">
        <v>284</v>
      </c>
      <c r="S38" s="153">
        <f>SUM(S39:S48)</f>
        <v>0</v>
      </c>
      <c r="T38" s="204" t="s">
        <v>283</v>
      </c>
      <c r="U38" s="205" t="s">
        <v>284</v>
      </c>
      <c r="V38" s="153">
        <f>SUM(V39:V48)</f>
        <v>0</v>
      </c>
      <c r="W38" s="151" t="s">
        <v>283</v>
      </c>
      <c r="X38" s="152" t="s">
        <v>284</v>
      </c>
      <c r="Y38" s="153">
        <f>SUM(Y39:Y48)</f>
        <v>0</v>
      </c>
      <c r="Z38" s="152" t="s">
        <v>283</v>
      </c>
      <c r="AA38" s="152" t="s">
        <v>284</v>
      </c>
      <c r="AB38" s="153">
        <f>SUM(AB39:AB48)</f>
        <v>0</v>
      </c>
      <c r="AC38" s="204" t="s">
        <v>283</v>
      </c>
      <c r="AD38" s="205" t="s">
        <v>284</v>
      </c>
      <c r="AE38" s="153">
        <f>SUM(AE39:AE48)</f>
        <v>0</v>
      </c>
      <c r="AF38" s="151" t="s">
        <v>283</v>
      </c>
      <c r="AG38" s="152" t="s">
        <v>284</v>
      </c>
      <c r="AH38" s="153">
        <f>SUM(AH39:AH48)</f>
        <v>0</v>
      </c>
      <c r="AI38" s="152" t="s">
        <v>283</v>
      </c>
      <c r="AJ38" s="152" t="s">
        <v>284</v>
      </c>
      <c r="AK38" s="153">
        <f>SUM(AK39:AK48)</f>
        <v>0</v>
      </c>
      <c r="AL38" s="204" t="s">
        <v>283</v>
      </c>
      <c r="AM38" s="205" t="s">
        <v>284</v>
      </c>
      <c r="AN38" s="153">
        <f>SUM(AN39:AN48)</f>
        <v>0</v>
      </c>
      <c r="AO38" s="151" t="s">
        <v>283</v>
      </c>
      <c r="AP38" s="152" t="s">
        <v>284</v>
      </c>
      <c r="AQ38" s="153">
        <f>SUM(AQ39:AQ48)</f>
        <v>0</v>
      </c>
      <c r="AR38" s="152" t="s">
        <v>283</v>
      </c>
      <c r="AS38" s="152" t="s">
        <v>284</v>
      </c>
      <c r="AT38" s="153">
        <f>SUM(AT39:AT48)</f>
        <v>0</v>
      </c>
      <c r="AU38" s="204" t="s">
        <v>283</v>
      </c>
      <c r="AV38" s="205" t="s">
        <v>284</v>
      </c>
      <c r="AW38" s="153">
        <f>SUM(AW39:AW48)</f>
        <v>0</v>
      </c>
      <c r="AX38" s="151" t="s">
        <v>283</v>
      </c>
      <c r="AY38" s="152" t="s">
        <v>284</v>
      </c>
      <c r="AZ38" s="153">
        <f>SUM(AZ39:AZ48)</f>
        <v>0</v>
      </c>
      <c r="BA38" s="152" t="s">
        <v>283</v>
      </c>
      <c r="BB38" s="152" t="s">
        <v>284</v>
      </c>
      <c r="BC38" s="153">
        <f>SUM(BC39:BC48)</f>
        <v>0</v>
      </c>
      <c r="BD38" s="204" t="s">
        <v>283</v>
      </c>
      <c r="BE38" s="205" t="s">
        <v>284</v>
      </c>
      <c r="BF38" s="153">
        <f>SUM(BF39:BF48)</f>
        <v>0</v>
      </c>
      <c r="BG38" s="196"/>
      <c r="BH38" s="221"/>
      <c r="BI38" s="243"/>
      <c r="BJ38" s="196"/>
      <c r="BK38" s="244"/>
      <c r="BL38" s="245"/>
    </row>
    <row r="39" spans="1:64" ht="15.75" customHeight="1">
      <c r="A39" s="185"/>
      <c r="B39" s="177"/>
      <c r="C39" s="178"/>
      <c r="D39" s="158">
        <f t="shared" ref="D39:D48" si="72">N39+W39+AF39+AO39+AX39</f>
        <v>0</v>
      </c>
      <c r="E39" s="159">
        <f>IFERROR(F39/D39,)</f>
        <v>0</v>
      </c>
      <c r="F39" s="160">
        <f>P39+Y39+AH39+AQ39+AZ39</f>
        <v>0</v>
      </c>
      <c r="G39" s="179"/>
      <c r="H39" s="159">
        <f>Q39+Z39+AI39+AR39+BA39</f>
        <v>0</v>
      </c>
      <c r="I39" s="159">
        <f>IFERROR(J39/H39,)</f>
        <v>0</v>
      </c>
      <c r="J39" s="160">
        <f t="shared" ref="J39:J48" si="73">S39+AB39+AK39+AT39+BC39</f>
        <v>0</v>
      </c>
      <c r="K39" s="159">
        <f>T39+AC39+AL39+AU39+BD39</f>
        <v>0</v>
      </c>
      <c r="L39" s="159">
        <f>IFERROR(M39/K39,)</f>
        <v>0</v>
      </c>
      <c r="M39" s="160">
        <f t="shared" ref="M39:M48" si="74">V39+AE39+AN39+AW39+BF39</f>
        <v>0</v>
      </c>
      <c r="N39" s="159">
        <v>0</v>
      </c>
      <c r="O39" s="159">
        <v>0</v>
      </c>
      <c r="P39" s="160">
        <f t="shared" ref="P39:P48" si="75">N39*O39</f>
        <v>0</v>
      </c>
      <c r="Q39" s="159">
        <v>0</v>
      </c>
      <c r="R39" s="159">
        <v>0</v>
      </c>
      <c r="S39" s="160">
        <f t="shared" ref="S39:S48" si="76">Q39*R39</f>
        <v>0</v>
      </c>
      <c r="T39" s="159">
        <f>Q39</f>
        <v>0</v>
      </c>
      <c r="U39" s="159">
        <f t="shared" ref="U39:U48" si="77">R39</f>
        <v>0</v>
      </c>
      <c r="V39" s="160">
        <f t="shared" ref="V39:V48" si="78">T39*U39</f>
        <v>0</v>
      </c>
      <c r="W39" s="159">
        <v>0</v>
      </c>
      <c r="X39" s="159">
        <v>0</v>
      </c>
      <c r="Y39" s="160">
        <f t="shared" ref="Y39:Y48" si="79">W39*X39</f>
        <v>0</v>
      </c>
      <c r="Z39" s="159">
        <v>0</v>
      </c>
      <c r="AA39" s="159">
        <v>0</v>
      </c>
      <c r="AB39" s="160">
        <f t="shared" ref="AB39:AB48" si="80">Z39*AA39</f>
        <v>0</v>
      </c>
      <c r="AC39" s="159">
        <f>Z39</f>
        <v>0</v>
      </c>
      <c r="AD39" s="159">
        <f t="shared" ref="AD39:AD48" si="81">AA39</f>
        <v>0</v>
      </c>
      <c r="AE39" s="160">
        <f t="shared" ref="AE39:AE48" si="82">AC39*AD39</f>
        <v>0</v>
      </c>
      <c r="AF39" s="159">
        <v>0</v>
      </c>
      <c r="AG39" s="159">
        <v>0</v>
      </c>
      <c r="AH39" s="160">
        <f t="shared" ref="AH39:AH48" si="83">AF39*AG39</f>
        <v>0</v>
      </c>
      <c r="AI39" s="159">
        <v>0</v>
      </c>
      <c r="AJ39" s="159">
        <v>0</v>
      </c>
      <c r="AK39" s="160">
        <f t="shared" ref="AK39:AK48" si="84">AI39*AJ39</f>
        <v>0</v>
      </c>
      <c r="AL39" s="159">
        <f>AI39</f>
        <v>0</v>
      </c>
      <c r="AM39" s="159">
        <f t="shared" ref="AM39:AM48" si="85">AJ39</f>
        <v>0</v>
      </c>
      <c r="AN39" s="160">
        <f t="shared" ref="AN39:AN48" si="86">AL39*AM39</f>
        <v>0</v>
      </c>
      <c r="AO39" s="159">
        <v>0</v>
      </c>
      <c r="AP39" s="159">
        <v>0</v>
      </c>
      <c r="AQ39" s="160">
        <f t="shared" ref="AQ39:AQ48" si="87">AO39*AP39</f>
        <v>0</v>
      </c>
      <c r="AR39" s="159">
        <v>0</v>
      </c>
      <c r="AS39" s="159">
        <v>0</v>
      </c>
      <c r="AT39" s="160">
        <f t="shared" ref="AT39:AT48" si="88">AR39*AS39</f>
        <v>0</v>
      </c>
      <c r="AU39" s="159">
        <f>AR39</f>
        <v>0</v>
      </c>
      <c r="AV39" s="159">
        <f t="shared" ref="AV39:AV48" si="89">AS39</f>
        <v>0</v>
      </c>
      <c r="AW39" s="160">
        <f t="shared" ref="AW39:AW48" si="90">AU39*AV39</f>
        <v>0</v>
      </c>
      <c r="AX39" s="159">
        <v>0</v>
      </c>
      <c r="AY39" s="159">
        <v>0</v>
      </c>
      <c r="AZ39" s="160">
        <f t="shared" ref="AZ39:AZ48" si="91">AX39*AY39</f>
        <v>0</v>
      </c>
      <c r="BA39" s="159">
        <v>0</v>
      </c>
      <c r="BB39" s="159">
        <v>0</v>
      </c>
      <c r="BC39" s="160">
        <f t="shared" ref="BC39:BC48" si="92">BA39*BB39</f>
        <v>0</v>
      </c>
      <c r="BD39" s="159">
        <f>BA39</f>
        <v>0</v>
      </c>
      <c r="BE39" s="159">
        <f t="shared" ref="BE39:BE48" si="93">BB39</f>
        <v>0</v>
      </c>
      <c r="BF39" s="160">
        <f t="shared" ref="BF39:BF48" si="94">BD39*BE39</f>
        <v>0</v>
      </c>
      <c r="BG39" s="230"/>
      <c r="BH39" s="226">
        <f>K39-H39</f>
        <v>0</v>
      </c>
      <c r="BI39" s="227">
        <f t="shared" ref="BI39:BI48" si="95">L39-I39</f>
        <v>0</v>
      </c>
      <c r="BJ39" s="230"/>
      <c r="BK39" s="228"/>
      <c r="BL39" s="229"/>
    </row>
    <row r="40" spans="1:64" ht="15.75" customHeight="1">
      <c r="A40" s="185"/>
      <c r="B40" s="177"/>
      <c r="C40" s="157"/>
      <c r="D40" s="158">
        <f t="shared" si="72"/>
        <v>0</v>
      </c>
      <c r="E40" s="159">
        <f t="shared" ref="E40:E48" si="96">IFERROR(F40/D40,)</f>
        <v>0</v>
      </c>
      <c r="F40" s="160">
        <f t="shared" ref="F40:F48" si="97">P40+Y40+AH40+AQ40+AZ40</f>
        <v>0</v>
      </c>
      <c r="G40" s="161"/>
      <c r="H40" s="159">
        <f t="shared" ref="H40:H48" si="98">Q40+Z40+AI40+AR40+BA40</f>
        <v>0</v>
      </c>
      <c r="I40" s="159">
        <f t="shared" ref="I40:I48" si="99">IFERROR(J40/H40,)</f>
        <v>0</v>
      </c>
      <c r="J40" s="160">
        <f t="shared" si="73"/>
        <v>0</v>
      </c>
      <c r="K40" s="159">
        <f t="shared" ref="K40:K48" si="100">T40+AC40+AL40+AU40+BD40</f>
        <v>0</v>
      </c>
      <c r="L40" s="159">
        <f t="shared" ref="L40:L48" si="101">IFERROR(M40/K40,)</f>
        <v>0</v>
      </c>
      <c r="M40" s="160">
        <f t="shared" si="74"/>
        <v>0</v>
      </c>
      <c r="N40" s="159">
        <v>0</v>
      </c>
      <c r="O40" s="159">
        <v>0</v>
      </c>
      <c r="P40" s="160">
        <f t="shared" si="75"/>
        <v>0</v>
      </c>
      <c r="Q40" s="159">
        <v>0</v>
      </c>
      <c r="R40" s="159">
        <v>0</v>
      </c>
      <c r="S40" s="160">
        <f t="shared" si="76"/>
        <v>0</v>
      </c>
      <c r="T40" s="159">
        <f t="shared" ref="T40:T48" si="102">Q40</f>
        <v>0</v>
      </c>
      <c r="U40" s="159">
        <f t="shared" si="77"/>
        <v>0</v>
      </c>
      <c r="V40" s="160">
        <f t="shared" si="78"/>
        <v>0</v>
      </c>
      <c r="W40" s="159">
        <v>0</v>
      </c>
      <c r="X40" s="159">
        <v>0</v>
      </c>
      <c r="Y40" s="160">
        <f t="shared" si="79"/>
        <v>0</v>
      </c>
      <c r="Z40" s="159">
        <v>0</v>
      </c>
      <c r="AA40" s="159">
        <v>0</v>
      </c>
      <c r="AB40" s="160">
        <f t="shared" si="80"/>
        <v>0</v>
      </c>
      <c r="AC40" s="159">
        <f t="shared" ref="AC40:AC48" si="103">Z40</f>
        <v>0</v>
      </c>
      <c r="AD40" s="159">
        <f t="shared" si="81"/>
        <v>0</v>
      </c>
      <c r="AE40" s="160">
        <f t="shared" si="82"/>
        <v>0</v>
      </c>
      <c r="AF40" s="159">
        <v>0</v>
      </c>
      <c r="AG40" s="159">
        <v>0</v>
      </c>
      <c r="AH40" s="160">
        <f t="shared" si="83"/>
        <v>0</v>
      </c>
      <c r="AI40" s="159">
        <v>0</v>
      </c>
      <c r="AJ40" s="159">
        <v>0</v>
      </c>
      <c r="AK40" s="160">
        <f t="shared" si="84"/>
        <v>0</v>
      </c>
      <c r="AL40" s="159">
        <f t="shared" ref="AL40:AL48" si="104">AI40</f>
        <v>0</v>
      </c>
      <c r="AM40" s="159">
        <f t="shared" si="85"/>
        <v>0</v>
      </c>
      <c r="AN40" s="160">
        <f t="shared" si="86"/>
        <v>0</v>
      </c>
      <c r="AO40" s="159">
        <v>0</v>
      </c>
      <c r="AP40" s="159">
        <v>0</v>
      </c>
      <c r="AQ40" s="160">
        <f t="shared" si="87"/>
        <v>0</v>
      </c>
      <c r="AR40" s="159">
        <v>0</v>
      </c>
      <c r="AS40" s="159">
        <v>0</v>
      </c>
      <c r="AT40" s="160">
        <f t="shared" si="88"/>
        <v>0</v>
      </c>
      <c r="AU40" s="159">
        <f t="shared" ref="AU40:AU48" si="105">AR40</f>
        <v>0</v>
      </c>
      <c r="AV40" s="159">
        <f t="shared" si="89"/>
        <v>0</v>
      </c>
      <c r="AW40" s="160">
        <f t="shared" si="90"/>
        <v>0</v>
      </c>
      <c r="AX40" s="159">
        <v>0</v>
      </c>
      <c r="AY40" s="159">
        <v>0</v>
      </c>
      <c r="AZ40" s="160">
        <f t="shared" si="91"/>
        <v>0</v>
      </c>
      <c r="BA40" s="159">
        <v>0</v>
      </c>
      <c r="BB40" s="159">
        <v>0</v>
      </c>
      <c r="BC40" s="160">
        <f t="shared" si="92"/>
        <v>0</v>
      </c>
      <c r="BD40" s="159">
        <f t="shared" ref="BD40:BD48" si="106">BA40</f>
        <v>0</v>
      </c>
      <c r="BE40" s="159">
        <f t="shared" si="93"/>
        <v>0</v>
      </c>
      <c r="BF40" s="160">
        <f t="shared" si="94"/>
        <v>0</v>
      </c>
      <c r="BG40" s="230"/>
      <c r="BH40" s="226">
        <f t="shared" ref="BH40:BH48" si="107">K40-H40</f>
        <v>0</v>
      </c>
      <c r="BI40" s="227">
        <f t="shared" si="95"/>
        <v>0</v>
      </c>
      <c r="BJ40" s="230"/>
      <c r="BK40" s="228"/>
      <c r="BL40" s="229"/>
    </row>
    <row r="41" spans="1:64" ht="15.75" customHeight="1">
      <c r="A41" s="185"/>
      <c r="B41" s="177"/>
      <c r="C41" s="157"/>
      <c r="D41" s="158">
        <f t="shared" si="72"/>
        <v>0</v>
      </c>
      <c r="E41" s="159">
        <f t="shared" si="96"/>
        <v>0</v>
      </c>
      <c r="F41" s="160">
        <f t="shared" si="97"/>
        <v>0</v>
      </c>
      <c r="G41" s="161"/>
      <c r="H41" s="159">
        <f t="shared" si="98"/>
        <v>0</v>
      </c>
      <c r="I41" s="159">
        <f t="shared" si="99"/>
        <v>0</v>
      </c>
      <c r="J41" s="160">
        <f t="shared" si="73"/>
        <v>0</v>
      </c>
      <c r="K41" s="159">
        <f t="shared" si="100"/>
        <v>0</v>
      </c>
      <c r="L41" s="159">
        <f t="shared" si="101"/>
        <v>0</v>
      </c>
      <c r="M41" s="160">
        <f t="shared" si="74"/>
        <v>0</v>
      </c>
      <c r="N41" s="159">
        <v>0</v>
      </c>
      <c r="O41" s="159">
        <v>0</v>
      </c>
      <c r="P41" s="160">
        <f t="shared" si="75"/>
        <v>0</v>
      </c>
      <c r="Q41" s="159">
        <v>0</v>
      </c>
      <c r="R41" s="159">
        <v>0</v>
      </c>
      <c r="S41" s="160">
        <f t="shared" si="76"/>
        <v>0</v>
      </c>
      <c r="T41" s="159">
        <f t="shared" si="102"/>
        <v>0</v>
      </c>
      <c r="U41" s="159">
        <f t="shared" si="77"/>
        <v>0</v>
      </c>
      <c r="V41" s="160">
        <f t="shared" si="78"/>
        <v>0</v>
      </c>
      <c r="W41" s="159">
        <v>0</v>
      </c>
      <c r="X41" s="159">
        <v>0</v>
      </c>
      <c r="Y41" s="160">
        <f t="shared" si="79"/>
        <v>0</v>
      </c>
      <c r="Z41" s="159">
        <v>0</v>
      </c>
      <c r="AA41" s="159">
        <v>0</v>
      </c>
      <c r="AB41" s="160">
        <f t="shared" si="80"/>
        <v>0</v>
      </c>
      <c r="AC41" s="159">
        <f t="shared" si="103"/>
        <v>0</v>
      </c>
      <c r="AD41" s="159">
        <f t="shared" si="81"/>
        <v>0</v>
      </c>
      <c r="AE41" s="160">
        <f t="shared" si="82"/>
        <v>0</v>
      </c>
      <c r="AF41" s="159">
        <v>0</v>
      </c>
      <c r="AG41" s="159">
        <v>0</v>
      </c>
      <c r="AH41" s="160">
        <f t="shared" si="83"/>
        <v>0</v>
      </c>
      <c r="AI41" s="159">
        <v>0</v>
      </c>
      <c r="AJ41" s="159">
        <v>0</v>
      </c>
      <c r="AK41" s="160">
        <f t="shared" si="84"/>
        <v>0</v>
      </c>
      <c r="AL41" s="159">
        <f t="shared" si="104"/>
        <v>0</v>
      </c>
      <c r="AM41" s="159">
        <f t="shared" si="85"/>
        <v>0</v>
      </c>
      <c r="AN41" s="160">
        <f t="shared" si="86"/>
        <v>0</v>
      </c>
      <c r="AO41" s="159">
        <v>0</v>
      </c>
      <c r="AP41" s="159">
        <v>0</v>
      </c>
      <c r="AQ41" s="160">
        <f t="shared" si="87"/>
        <v>0</v>
      </c>
      <c r="AR41" s="159">
        <v>0</v>
      </c>
      <c r="AS41" s="159">
        <v>0</v>
      </c>
      <c r="AT41" s="160">
        <f t="shared" si="88"/>
        <v>0</v>
      </c>
      <c r="AU41" s="159">
        <f t="shared" si="105"/>
        <v>0</v>
      </c>
      <c r="AV41" s="159">
        <f t="shared" si="89"/>
        <v>0</v>
      </c>
      <c r="AW41" s="160">
        <f t="shared" si="90"/>
        <v>0</v>
      </c>
      <c r="AX41" s="159">
        <v>0</v>
      </c>
      <c r="AY41" s="159">
        <v>0</v>
      </c>
      <c r="AZ41" s="160">
        <f t="shared" si="91"/>
        <v>0</v>
      </c>
      <c r="BA41" s="159">
        <v>0</v>
      </c>
      <c r="BB41" s="159">
        <v>0</v>
      </c>
      <c r="BC41" s="160">
        <f t="shared" si="92"/>
        <v>0</v>
      </c>
      <c r="BD41" s="159">
        <f t="shared" si="106"/>
        <v>0</v>
      </c>
      <c r="BE41" s="159">
        <f t="shared" si="93"/>
        <v>0</v>
      </c>
      <c r="BF41" s="160">
        <f t="shared" si="94"/>
        <v>0</v>
      </c>
      <c r="BG41" s="230"/>
      <c r="BH41" s="226">
        <f t="shared" si="107"/>
        <v>0</v>
      </c>
      <c r="BI41" s="227">
        <f t="shared" si="95"/>
        <v>0</v>
      </c>
      <c r="BJ41" s="230"/>
      <c r="BK41" s="228"/>
      <c r="BL41" s="229"/>
    </row>
    <row r="42" spans="1:64" ht="15.75" customHeight="1">
      <c r="A42" s="185"/>
      <c r="B42" s="177"/>
      <c r="C42" s="157"/>
      <c r="D42" s="158">
        <f t="shared" si="72"/>
        <v>0</v>
      </c>
      <c r="E42" s="159">
        <f t="shared" si="96"/>
        <v>0</v>
      </c>
      <c r="F42" s="160">
        <f t="shared" si="97"/>
        <v>0</v>
      </c>
      <c r="G42" s="161"/>
      <c r="H42" s="159">
        <f t="shared" si="98"/>
        <v>0</v>
      </c>
      <c r="I42" s="159">
        <f t="shared" si="99"/>
        <v>0</v>
      </c>
      <c r="J42" s="160">
        <f t="shared" si="73"/>
        <v>0</v>
      </c>
      <c r="K42" s="159">
        <f t="shared" si="100"/>
        <v>0</v>
      </c>
      <c r="L42" s="159">
        <f t="shared" si="101"/>
        <v>0</v>
      </c>
      <c r="M42" s="160">
        <f t="shared" si="74"/>
        <v>0</v>
      </c>
      <c r="N42" s="159">
        <v>0</v>
      </c>
      <c r="O42" s="159">
        <v>0</v>
      </c>
      <c r="P42" s="160">
        <f t="shared" si="75"/>
        <v>0</v>
      </c>
      <c r="Q42" s="159">
        <v>0</v>
      </c>
      <c r="R42" s="159">
        <v>0</v>
      </c>
      <c r="S42" s="160">
        <f t="shared" si="76"/>
        <v>0</v>
      </c>
      <c r="T42" s="159">
        <f t="shared" si="102"/>
        <v>0</v>
      </c>
      <c r="U42" s="159">
        <f t="shared" si="77"/>
        <v>0</v>
      </c>
      <c r="V42" s="160">
        <f t="shared" si="78"/>
        <v>0</v>
      </c>
      <c r="W42" s="159">
        <v>0</v>
      </c>
      <c r="X42" s="159">
        <v>0</v>
      </c>
      <c r="Y42" s="160">
        <f t="shared" si="79"/>
        <v>0</v>
      </c>
      <c r="Z42" s="159">
        <v>0</v>
      </c>
      <c r="AA42" s="159">
        <v>0</v>
      </c>
      <c r="AB42" s="160">
        <f t="shared" si="80"/>
        <v>0</v>
      </c>
      <c r="AC42" s="159">
        <f t="shared" si="103"/>
        <v>0</v>
      </c>
      <c r="AD42" s="159">
        <f t="shared" si="81"/>
        <v>0</v>
      </c>
      <c r="AE42" s="160">
        <f t="shared" si="82"/>
        <v>0</v>
      </c>
      <c r="AF42" s="159">
        <v>0</v>
      </c>
      <c r="AG42" s="159">
        <v>0</v>
      </c>
      <c r="AH42" s="160">
        <f t="shared" si="83"/>
        <v>0</v>
      </c>
      <c r="AI42" s="159">
        <v>0</v>
      </c>
      <c r="AJ42" s="159">
        <v>0</v>
      </c>
      <c r="AK42" s="160">
        <f t="shared" si="84"/>
        <v>0</v>
      </c>
      <c r="AL42" s="159">
        <f t="shared" si="104"/>
        <v>0</v>
      </c>
      <c r="AM42" s="159">
        <f t="shared" si="85"/>
        <v>0</v>
      </c>
      <c r="AN42" s="160">
        <f t="shared" si="86"/>
        <v>0</v>
      </c>
      <c r="AO42" s="159">
        <v>0</v>
      </c>
      <c r="AP42" s="159">
        <v>0</v>
      </c>
      <c r="AQ42" s="160">
        <f t="shared" si="87"/>
        <v>0</v>
      </c>
      <c r="AR42" s="159">
        <v>0</v>
      </c>
      <c r="AS42" s="159">
        <v>0</v>
      </c>
      <c r="AT42" s="160">
        <f t="shared" si="88"/>
        <v>0</v>
      </c>
      <c r="AU42" s="159">
        <f t="shared" si="105"/>
        <v>0</v>
      </c>
      <c r="AV42" s="159">
        <f t="shared" si="89"/>
        <v>0</v>
      </c>
      <c r="AW42" s="160">
        <f t="shared" si="90"/>
        <v>0</v>
      </c>
      <c r="AX42" s="159">
        <v>0</v>
      </c>
      <c r="AY42" s="159">
        <v>0</v>
      </c>
      <c r="AZ42" s="160">
        <f t="shared" si="91"/>
        <v>0</v>
      </c>
      <c r="BA42" s="159">
        <v>0</v>
      </c>
      <c r="BB42" s="159">
        <v>0</v>
      </c>
      <c r="BC42" s="160">
        <f t="shared" si="92"/>
        <v>0</v>
      </c>
      <c r="BD42" s="159">
        <f t="shared" si="106"/>
        <v>0</v>
      </c>
      <c r="BE42" s="159">
        <f t="shared" si="93"/>
        <v>0</v>
      </c>
      <c r="BF42" s="160">
        <f t="shared" si="94"/>
        <v>0</v>
      </c>
      <c r="BG42" s="230"/>
      <c r="BH42" s="226">
        <f t="shared" si="107"/>
        <v>0</v>
      </c>
      <c r="BI42" s="227">
        <f t="shared" si="95"/>
        <v>0</v>
      </c>
      <c r="BJ42" s="230"/>
      <c r="BK42" s="228"/>
      <c r="BL42" s="229"/>
    </row>
    <row r="43" spans="1:64" ht="15.75" customHeight="1">
      <c r="A43" s="185"/>
      <c r="B43" s="177"/>
      <c r="C43" s="157"/>
      <c r="D43" s="158">
        <f t="shared" si="72"/>
        <v>0</v>
      </c>
      <c r="E43" s="159">
        <f t="shared" si="96"/>
        <v>0</v>
      </c>
      <c r="F43" s="160">
        <f t="shared" si="97"/>
        <v>0</v>
      </c>
      <c r="G43" s="161"/>
      <c r="H43" s="159">
        <f t="shared" si="98"/>
        <v>0</v>
      </c>
      <c r="I43" s="159">
        <f t="shared" si="99"/>
        <v>0</v>
      </c>
      <c r="J43" s="160">
        <f t="shared" si="73"/>
        <v>0</v>
      </c>
      <c r="K43" s="159">
        <f t="shared" si="100"/>
        <v>0</v>
      </c>
      <c r="L43" s="159">
        <f t="shared" si="101"/>
        <v>0</v>
      </c>
      <c r="M43" s="160">
        <f t="shared" si="74"/>
        <v>0</v>
      </c>
      <c r="N43" s="159">
        <v>0</v>
      </c>
      <c r="O43" s="159">
        <v>0</v>
      </c>
      <c r="P43" s="160">
        <f t="shared" si="75"/>
        <v>0</v>
      </c>
      <c r="Q43" s="159">
        <v>0</v>
      </c>
      <c r="R43" s="159">
        <v>0</v>
      </c>
      <c r="S43" s="160">
        <f t="shared" si="76"/>
        <v>0</v>
      </c>
      <c r="T43" s="159">
        <f t="shared" si="102"/>
        <v>0</v>
      </c>
      <c r="U43" s="159">
        <f t="shared" si="77"/>
        <v>0</v>
      </c>
      <c r="V43" s="160">
        <f t="shared" si="78"/>
        <v>0</v>
      </c>
      <c r="W43" s="159">
        <v>0</v>
      </c>
      <c r="X43" s="159">
        <v>0</v>
      </c>
      <c r="Y43" s="160">
        <f t="shared" si="79"/>
        <v>0</v>
      </c>
      <c r="Z43" s="159">
        <v>0</v>
      </c>
      <c r="AA43" s="159">
        <v>0</v>
      </c>
      <c r="AB43" s="160">
        <f t="shared" si="80"/>
        <v>0</v>
      </c>
      <c r="AC43" s="159">
        <f t="shared" si="103"/>
        <v>0</v>
      </c>
      <c r="AD43" s="159">
        <f t="shared" si="81"/>
        <v>0</v>
      </c>
      <c r="AE43" s="160">
        <f t="shared" si="82"/>
        <v>0</v>
      </c>
      <c r="AF43" s="159">
        <v>0</v>
      </c>
      <c r="AG43" s="159">
        <v>0</v>
      </c>
      <c r="AH43" s="160">
        <f t="shared" si="83"/>
        <v>0</v>
      </c>
      <c r="AI43" s="159">
        <v>0</v>
      </c>
      <c r="AJ43" s="159">
        <v>0</v>
      </c>
      <c r="AK43" s="160">
        <f t="shared" si="84"/>
        <v>0</v>
      </c>
      <c r="AL43" s="159">
        <f t="shared" si="104"/>
        <v>0</v>
      </c>
      <c r="AM43" s="159">
        <f t="shared" si="85"/>
        <v>0</v>
      </c>
      <c r="AN43" s="160">
        <f t="shared" si="86"/>
        <v>0</v>
      </c>
      <c r="AO43" s="159">
        <v>0</v>
      </c>
      <c r="AP43" s="159">
        <v>0</v>
      </c>
      <c r="AQ43" s="160">
        <f t="shared" si="87"/>
        <v>0</v>
      </c>
      <c r="AR43" s="159">
        <v>0</v>
      </c>
      <c r="AS43" s="159">
        <v>0</v>
      </c>
      <c r="AT43" s="160">
        <f t="shared" si="88"/>
        <v>0</v>
      </c>
      <c r="AU43" s="159">
        <f t="shared" si="105"/>
        <v>0</v>
      </c>
      <c r="AV43" s="159">
        <f t="shared" si="89"/>
        <v>0</v>
      </c>
      <c r="AW43" s="160">
        <f t="shared" si="90"/>
        <v>0</v>
      </c>
      <c r="AX43" s="159">
        <v>0</v>
      </c>
      <c r="AY43" s="159">
        <v>0</v>
      </c>
      <c r="AZ43" s="160">
        <f t="shared" si="91"/>
        <v>0</v>
      </c>
      <c r="BA43" s="159">
        <v>0</v>
      </c>
      <c r="BB43" s="159">
        <v>0</v>
      </c>
      <c r="BC43" s="160">
        <f t="shared" si="92"/>
        <v>0</v>
      </c>
      <c r="BD43" s="159">
        <f t="shared" si="106"/>
        <v>0</v>
      </c>
      <c r="BE43" s="159">
        <f t="shared" si="93"/>
        <v>0</v>
      </c>
      <c r="BF43" s="160">
        <f t="shared" si="94"/>
        <v>0</v>
      </c>
      <c r="BG43" s="230"/>
      <c r="BH43" s="226">
        <f t="shared" si="107"/>
        <v>0</v>
      </c>
      <c r="BI43" s="227">
        <f t="shared" si="95"/>
        <v>0</v>
      </c>
      <c r="BJ43" s="230"/>
      <c r="BK43" s="228"/>
      <c r="BL43" s="229"/>
    </row>
    <row r="44" spans="1:64" ht="15.75" customHeight="1">
      <c r="A44" s="185"/>
      <c r="B44" s="177"/>
      <c r="C44" s="157"/>
      <c r="D44" s="158">
        <f t="shared" si="72"/>
        <v>0</v>
      </c>
      <c r="E44" s="159">
        <f t="shared" si="96"/>
        <v>0</v>
      </c>
      <c r="F44" s="160">
        <f t="shared" si="97"/>
        <v>0</v>
      </c>
      <c r="G44" s="161"/>
      <c r="H44" s="159">
        <f t="shared" si="98"/>
        <v>0</v>
      </c>
      <c r="I44" s="159">
        <f t="shared" si="99"/>
        <v>0</v>
      </c>
      <c r="J44" s="160">
        <f t="shared" si="73"/>
        <v>0</v>
      </c>
      <c r="K44" s="159">
        <f t="shared" si="100"/>
        <v>0</v>
      </c>
      <c r="L44" s="159">
        <f t="shared" si="101"/>
        <v>0</v>
      </c>
      <c r="M44" s="160">
        <f t="shared" si="74"/>
        <v>0</v>
      </c>
      <c r="N44" s="159">
        <v>0</v>
      </c>
      <c r="O44" s="159">
        <v>0</v>
      </c>
      <c r="P44" s="160">
        <f t="shared" si="75"/>
        <v>0</v>
      </c>
      <c r="Q44" s="159">
        <v>0</v>
      </c>
      <c r="R44" s="159">
        <v>0</v>
      </c>
      <c r="S44" s="160">
        <f t="shared" si="76"/>
        <v>0</v>
      </c>
      <c r="T44" s="159">
        <f t="shared" si="102"/>
        <v>0</v>
      </c>
      <c r="U44" s="159">
        <f t="shared" si="77"/>
        <v>0</v>
      </c>
      <c r="V44" s="160">
        <f t="shared" si="78"/>
        <v>0</v>
      </c>
      <c r="W44" s="159">
        <v>0</v>
      </c>
      <c r="X44" s="159">
        <v>0</v>
      </c>
      <c r="Y44" s="160">
        <f t="shared" si="79"/>
        <v>0</v>
      </c>
      <c r="Z44" s="159">
        <v>0</v>
      </c>
      <c r="AA44" s="159">
        <v>0</v>
      </c>
      <c r="AB44" s="160">
        <f t="shared" si="80"/>
        <v>0</v>
      </c>
      <c r="AC44" s="159">
        <f t="shared" si="103"/>
        <v>0</v>
      </c>
      <c r="AD44" s="159">
        <f t="shared" si="81"/>
        <v>0</v>
      </c>
      <c r="AE44" s="160">
        <f t="shared" si="82"/>
        <v>0</v>
      </c>
      <c r="AF44" s="159">
        <v>0</v>
      </c>
      <c r="AG44" s="159">
        <v>0</v>
      </c>
      <c r="AH44" s="160">
        <f t="shared" si="83"/>
        <v>0</v>
      </c>
      <c r="AI44" s="159">
        <v>0</v>
      </c>
      <c r="AJ44" s="159">
        <v>0</v>
      </c>
      <c r="AK44" s="160">
        <f t="shared" si="84"/>
        <v>0</v>
      </c>
      <c r="AL44" s="159">
        <f t="shared" si="104"/>
        <v>0</v>
      </c>
      <c r="AM44" s="159">
        <f t="shared" si="85"/>
        <v>0</v>
      </c>
      <c r="AN44" s="160">
        <f t="shared" si="86"/>
        <v>0</v>
      </c>
      <c r="AO44" s="159">
        <v>0</v>
      </c>
      <c r="AP44" s="159">
        <v>0</v>
      </c>
      <c r="AQ44" s="160">
        <f t="shared" si="87"/>
        <v>0</v>
      </c>
      <c r="AR44" s="159">
        <v>0</v>
      </c>
      <c r="AS44" s="159">
        <v>0</v>
      </c>
      <c r="AT44" s="160">
        <f t="shared" si="88"/>
        <v>0</v>
      </c>
      <c r="AU44" s="159">
        <f t="shared" si="105"/>
        <v>0</v>
      </c>
      <c r="AV44" s="159">
        <f t="shared" si="89"/>
        <v>0</v>
      </c>
      <c r="AW44" s="160">
        <f t="shared" si="90"/>
        <v>0</v>
      </c>
      <c r="AX44" s="159">
        <v>0</v>
      </c>
      <c r="AY44" s="159">
        <v>0</v>
      </c>
      <c r="AZ44" s="160">
        <f t="shared" si="91"/>
        <v>0</v>
      </c>
      <c r="BA44" s="159">
        <v>0</v>
      </c>
      <c r="BB44" s="159">
        <v>0</v>
      </c>
      <c r="BC44" s="160">
        <f t="shared" si="92"/>
        <v>0</v>
      </c>
      <c r="BD44" s="159">
        <f t="shared" si="106"/>
        <v>0</v>
      </c>
      <c r="BE44" s="159">
        <f t="shared" si="93"/>
        <v>0</v>
      </c>
      <c r="BF44" s="160">
        <f t="shared" si="94"/>
        <v>0</v>
      </c>
      <c r="BG44" s="230"/>
      <c r="BH44" s="226">
        <f t="shared" si="107"/>
        <v>0</v>
      </c>
      <c r="BI44" s="227">
        <f t="shared" si="95"/>
        <v>0</v>
      </c>
      <c r="BJ44" s="230"/>
      <c r="BK44" s="228"/>
      <c r="BL44" s="229"/>
    </row>
    <row r="45" spans="1:64" ht="15.75" customHeight="1">
      <c r="A45" s="185"/>
      <c r="B45" s="177"/>
      <c r="C45" s="157"/>
      <c r="D45" s="158">
        <f t="shared" si="72"/>
        <v>0</v>
      </c>
      <c r="E45" s="159">
        <f t="shared" si="96"/>
        <v>0</v>
      </c>
      <c r="F45" s="160">
        <f t="shared" si="97"/>
        <v>0</v>
      </c>
      <c r="G45" s="161"/>
      <c r="H45" s="159">
        <f t="shared" si="98"/>
        <v>0</v>
      </c>
      <c r="I45" s="159">
        <f t="shared" si="99"/>
        <v>0</v>
      </c>
      <c r="J45" s="160">
        <f t="shared" si="73"/>
        <v>0</v>
      </c>
      <c r="K45" s="159">
        <f t="shared" si="100"/>
        <v>0</v>
      </c>
      <c r="L45" s="159">
        <f t="shared" si="101"/>
        <v>0</v>
      </c>
      <c r="M45" s="160">
        <f t="shared" si="74"/>
        <v>0</v>
      </c>
      <c r="N45" s="159">
        <v>0</v>
      </c>
      <c r="O45" s="159">
        <v>0</v>
      </c>
      <c r="P45" s="160">
        <f t="shared" si="75"/>
        <v>0</v>
      </c>
      <c r="Q45" s="159">
        <v>0</v>
      </c>
      <c r="R45" s="159">
        <v>0</v>
      </c>
      <c r="S45" s="160">
        <f t="shared" si="76"/>
        <v>0</v>
      </c>
      <c r="T45" s="159">
        <f t="shared" si="102"/>
        <v>0</v>
      </c>
      <c r="U45" s="159">
        <f t="shared" si="77"/>
        <v>0</v>
      </c>
      <c r="V45" s="160">
        <f t="shared" si="78"/>
        <v>0</v>
      </c>
      <c r="W45" s="159">
        <v>0</v>
      </c>
      <c r="X45" s="159">
        <v>0</v>
      </c>
      <c r="Y45" s="160">
        <f t="shared" si="79"/>
        <v>0</v>
      </c>
      <c r="Z45" s="159">
        <v>0</v>
      </c>
      <c r="AA45" s="159">
        <v>0</v>
      </c>
      <c r="AB45" s="160">
        <f t="shared" si="80"/>
        <v>0</v>
      </c>
      <c r="AC45" s="159">
        <f t="shared" si="103"/>
        <v>0</v>
      </c>
      <c r="AD45" s="159">
        <f t="shared" si="81"/>
        <v>0</v>
      </c>
      <c r="AE45" s="160">
        <f t="shared" si="82"/>
        <v>0</v>
      </c>
      <c r="AF45" s="159">
        <v>0</v>
      </c>
      <c r="AG45" s="159">
        <v>0</v>
      </c>
      <c r="AH45" s="160">
        <f t="shared" si="83"/>
        <v>0</v>
      </c>
      <c r="AI45" s="159">
        <v>0</v>
      </c>
      <c r="AJ45" s="159">
        <v>0</v>
      </c>
      <c r="AK45" s="160">
        <f t="shared" si="84"/>
        <v>0</v>
      </c>
      <c r="AL45" s="159">
        <f t="shared" si="104"/>
        <v>0</v>
      </c>
      <c r="AM45" s="159">
        <f t="shared" si="85"/>
        <v>0</v>
      </c>
      <c r="AN45" s="160">
        <f t="shared" si="86"/>
        <v>0</v>
      </c>
      <c r="AO45" s="159">
        <v>0</v>
      </c>
      <c r="AP45" s="159">
        <v>0</v>
      </c>
      <c r="AQ45" s="160">
        <f t="shared" si="87"/>
        <v>0</v>
      </c>
      <c r="AR45" s="159">
        <v>0</v>
      </c>
      <c r="AS45" s="159">
        <v>0</v>
      </c>
      <c r="AT45" s="160">
        <f t="shared" si="88"/>
        <v>0</v>
      </c>
      <c r="AU45" s="159">
        <f t="shared" si="105"/>
        <v>0</v>
      </c>
      <c r="AV45" s="159">
        <f t="shared" si="89"/>
        <v>0</v>
      </c>
      <c r="AW45" s="160">
        <f t="shared" si="90"/>
        <v>0</v>
      </c>
      <c r="AX45" s="159">
        <v>0</v>
      </c>
      <c r="AY45" s="159">
        <v>0</v>
      </c>
      <c r="AZ45" s="160">
        <f t="shared" si="91"/>
        <v>0</v>
      </c>
      <c r="BA45" s="159">
        <v>0</v>
      </c>
      <c r="BB45" s="159">
        <v>0</v>
      </c>
      <c r="BC45" s="160">
        <f t="shared" si="92"/>
        <v>0</v>
      </c>
      <c r="BD45" s="159">
        <f t="shared" si="106"/>
        <v>0</v>
      </c>
      <c r="BE45" s="159">
        <f t="shared" si="93"/>
        <v>0</v>
      </c>
      <c r="BF45" s="160">
        <f t="shared" si="94"/>
        <v>0</v>
      </c>
      <c r="BG45" s="230"/>
      <c r="BH45" s="226">
        <f t="shared" si="107"/>
        <v>0</v>
      </c>
      <c r="BI45" s="227">
        <f t="shared" si="95"/>
        <v>0</v>
      </c>
      <c r="BJ45" s="230"/>
      <c r="BK45" s="228"/>
      <c r="BL45" s="229"/>
    </row>
    <row r="46" spans="1:64" ht="15.75" customHeight="1">
      <c r="A46" s="185"/>
      <c r="B46" s="177"/>
      <c r="C46" s="157"/>
      <c r="D46" s="158">
        <f t="shared" si="72"/>
        <v>0</v>
      </c>
      <c r="E46" s="159">
        <f t="shared" si="96"/>
        <v>0</v>
      </c>
      <c r="F46" s="160">
        <f t="shared" si="97"/>
        <v>0</v>
      </c>
      <c r="G46" s="161"/>
      <c r="H46" s="159">
        <f t="shared" si="98"/>
        <v>0</v>
      </c>
      <c r="I46" s="159">
        <f t="shared" si="99"/>
        <v>0</v>
      </c>
      <c r="J46" s="160">
        <f t="shared" si="73"/>
        <v>0</v>
      </c>
      <c r="K46" s="159">
        <f t="shared" si="100"/>
        <v>0</v>
      </c>
      <c r="L46" s="159">
        <f t="shared" si="101"/>
        <v>0</v>
      </c>
      <c r="M46" s="160">
        <f t="shared" si="74"/>
        <v>0</v>
      </c>
      <c r="N46" s="159">
        <v>0</v>
      </c>
      <c r="O46" s="159">
        <v>0</v>
      </c>
      <c r="P46" s="160">
        <f t="shared" si="75"/>
        <v>0</v>
      </c>
      <c r="Q46" s="159">
        <v>0</v>
      </c>
      <c r="R46" s="159">
        <v>0</v>
      </c>
      <c r="S46" s="160">
        <f t="shared" si="76"/>
        <v>0</v>
      </c>
      <c r="T46" s="159">
        <f t="shared" si="102"/>
        <v>0</v>
      </c>
      <c r="U46" s="159">
        <f t="shared" si="77"/>
        <v>0</v>
      </c>
      <c r="V46" s="160">
        <f t="shared" si="78"/>
        <v>0</v>
      </c>
      <c r="W46" s="159">
        <v>0</v>
      </c>
      <c r="X46" s="159">
        <v>0</v>
      </c>
      <c r="Y46" s="160">
        <f t="shared" si="79"/>
        <v>0</v>
      </c>
      <c r="Z46" s="159">
        <v>0</v>
      </c>
      <c r="AA46" s="159">
        <v>0</v>
      </c>
      <c r="AB46" s="160">
        <f t="shared" si="80"/>
        <v>0</v>
      </c>
      <c r="AC46" s="159">
        <f t="shared" si="103"/>
        <v>0</v>
      </c>
      <c r="AD46" s="159">
        <f t="shared" si="81"/>
        <v>0</v>
      </c>
      <c r="AE46" s="160">
        <f t="shared" si="82"/>
        <v>0</v>
      </c>
      <c r="AF46" s="159">
        <v>0</v>
      </c>
      <c r="AG46" s="159">
        <v>0</v>
      </c>
      <c r="AH46" s="160">
        <f t="shared" si="83"/>
        <v>0</v>
      </c>
      <c r="AI46" s="159">
        <v>0</v>
      </c>
      <c r="AJ46" s="159">
        <v>0</v>
      </c>
      <c r="AK46" s="160">
        <f t="shared" si="84"/>
        <v>0</v>
      </c>
      <c r="AL46" s="159">
        <f t="shared" si="104"/>
        <v>0</v>
      </c>
      <c r="AM46" s="159">
        <f t="shared" si="85"/>
        <v>0</v>
      </c>
      <c r="AN46" s="160">
        <f t="shared" si="86"/>
        <v>0</v>
      </c>
      <c r="AO46" s="159">
        <v>0</v>
      </c>
      <c r="AP46" s="159">
        <v>0</v>
      </c>
      <c r="AQ46" s="160">
        <f t="shared" si="87"/>
        <v>0</v>
      </c>
      <c r="AR46" s="159">
        <v>0</v>
      </c>
      <c r="AS46" s="159">
        <v>0</v>
      </c>
      <c r="AT46" s="160">
        <f t="shared" si="88"/>
        <v>0</v>
      </c>
      <c r="AU46" s="159">
        <f t="shared" si="105"/>
        <v>0</v>
      </c>
      <c r="AV46" s="159">
        <f t="shared" si="89"/>
        <v>0</v>
      </c>
      <c r="AW46" s="160">
        <f t="shared" si="90"/>
        <v>0</v>
      </c>
      <c r="AX46" s="159">
        <v>0</v>
      </c>
      <c r="AY46" s="159">
        <v>0</v>
      </c>
      <c r="AZ46" s="160">
        <f t="shared" si="91"/>
        <v>0</v>
      </c>
      <c r="BA46" s="159">
        <v>0</v>
      </c>
      <c r="BB46" s="159">
        <v>0</v>
      </c>
      <c r="BC46" s="160">
        <f t="shared" si="92"/>
        <v>0</v>
      </c>
      <c r="BD46" s="159">
        <f t="shared" si="106"/>
        <v>0</v>
      </c>
      <c r="BE46" s="159">
        <f t="shared" si="93"/>
        <v>0</v>
      </c>
      <c r="BF46" s="160">
        <f t="shared" si="94"/>
        <v>0</v>
      </c>
      <c r="BG46" s="230"/>
      <c r="BH46" s="226">
        <f t="shared" si="107"/>
        <v>0</v>
      </c>
      <c r="BI46" s="227">
        <f t="shared" si="95"/>
        <v>0</v>
      </c>
      <c r="BJ46" s="230"/>
      <c r="BK46" s="228"/>
      <c r="BL46" s="229"/>
    </row>
    <row r="47" spans="1:64" ht="15.75" customHeight="1">
      <c r="A47" s="185"/>
      <c r="B47" s="177"/>
      <c r="C47" s="157"/>
      <c r="D47" s="158">
        <f t="shared" si="72"/>
        <v>0</v>
      </c>
      <c r="E47" s="159">
        <f t="shared" si="96"/>
        <v>0</v>
      </c>
      <c r="F47" s="160">
        <f t="shared" si="97"/>
        <v>0</v>
      </c>
      <c r="G47" s="161"/>
      <c r="H47" s="159">
        <f t="shared" si="98"/>
        <v>0</v>
      </c>
      <c r="I47" s="159">
        <f t="shared" si="99"/>
        <v>0</v>
      </c>
      <c r="J47" s="160">
        <f t="shared" si="73"/>
        <v>0</v>
      </c>
      <c r="K47" s="159">
        <f t="shared" si="100"/>
        <v>0</v>
      </c>
      <c r="L47" s="159">
        <f t="shared" si="101"/>
        <v>0</v>
      </c>
      <c r="M47" s="160">
        <f t="shared" si="74"/>
        <v>0</v>
      </c>
      <c r="N47" s="159">
        <v>0</v>
      </c>
      <c r="O47" s="159">
        <v>0</v>
      </c>
      <c r="P47" s="160">
        <f t="shared" si="75"/>
        <v>0</v>
      </c>
      <c r="Q47" s="159">
        <v>0</v>
      </c>
      <c r="R47" s="159">
        <v>0</v>
      </c>
      <c r="S47" s="160">
        <f t="shared" si="76"/>
        <v>0</v>
      </c>
      <c r="T47" s="159">
        <f t="shared" si="102"/>
        <v>0</v>
      </c>
      <c r="U47" s="159">
        <f t="shared" si="77"/>
        <v>0</v>
      </c>
      <c r="V47" s="160">
        <f t="shared" si="78"/>
        <v>0</v>
      </c>
      <c r="W47" s="159">
        <v>0</v>
      </c>
      <c r="X47" s="159">
        <v>0</v>
      </c>
      <c r="Y47" s="160">
        <f t="shared" si="79"/>
        <v>0</v>
      </c>
      <c r="Z47" s="159">
        <v>0</v>
      </c>
      <c r="AA47" s="159">
        <v>0</v>
      </c>
      <c r="AB47" s="160">
        <f t="shared" si="80"/>
        <v>0</v>
      </c>
      <c r="AC47" s="159">
        <f t="shared" si="103"/>
        <v>0</v>
      </c>
      <c r="AD47" s="159">
        <f t="shared" si="81"/>
        <v>0</v>
      </c>
      <c r="AE47" s="160">
        <f t="shared" si="82"/>
        <v>0</v>
      </c>
      <c r="AF47" s="159">
        <v>0</v>
      </c>
      <c r="AG47" s="159">
        <v>0</v>
      </c>
      <c r="AH47" s="160">
        <f t="shared" si="83"/>
        <v>0</v>
      </c>
      <c r="AI47" s="159">
        <v>0</v>
      </c>
      <c r="AJ47" s="159">
        <v>0</v>
      </c>
      <c r="AK47" s="160">
        <f t="shared" si="84"/>
        <v>0</v>
      </c>
      <c r="AL47" s="159">
        <f t="shared" si="104"/>
        <v>0</v>
      </c>
      <c r="AM47" s="159">
        <f t="shared" si="85"/>
        <v>0</v>
      </c>
      <c r="AN47" s="160">
        <f t="shared" si="86"/>
        <v>0</v>
      </c>
      <c r="AO47" s="159">
        <v>0</v>
      </c>
      <c r="AP47" s="159">
        <v>0</v>
      </c>
      <c r="AQ47" s="160">
        <f t="shared" si="87"/>
        <v>0</v>
      </c>
      <c r="AR47" s="159">
        <v>0</v>
      </c>
      <c r="AS47" s="159">
        <v>0</v>
      </c>
      <c r="AT47" s="160">
        <f t="shared" si="88"/>
        <v>0</v>
      </c>
      <c r="AU47" s="159">
        <f t="shared" si="105"/>
        <v>0</v>
      </c>
      <c r="AV47" s="159">
        <f t="shared" si="89"/>
        <v>0</v>
      </c>
      <c r="AW47" s="160">
        <f t="shared" si="90"/>
        <v>0</v>
      </c>
      <c r="AX47" s="159">
        <v>0</v>
      </c>
      <c r="AY47" s="159">
        <v>0</v>
      </c>
      <c r="AZ47" s="160">
        <f t="shared" si="91"/>
        <v>0</v>
      </c>
      <c r="BA47" s="159">
        <v>0</v>
      </c>
      <c r="BB47" s="159">
        <v>0</v>
      </c>
      <c r="BC47" s="160">
        <f t="shared" si="92"/>
        <v>0</v>
      </c>
      <c r="BD47" s="159">
        <f t="shared" si="106"/>
        <v>0</v>
      </c>
      <c r="BE47" s="159">
        <f t="shared" si="93"/>
        <v>0</v>
      </c>
      <c r="BF47" s="160">
        <f t="shared" si="94"/>
        <v>0</v>
      </c>
      <c r="BG47" s="230"/>
      <c r="BH47" s="226">
        <f t="shared" si="107"/>
        <v>0</v>
      </c>
      <c r="BI47" s="227">
        <f t="shared" si="95"/>
        <v>0</v>
      </c>
      <c r="BJ47" s="230"/>
      <c r="BK47" s="228"/>
      <c r="BL47" s="229"/>
    </row>
    <row r="48" spans="1:64" ht="15.75" customHeight="1">
      <c r="A48" s="139"/>
      <c r="B48" s="180"/>
      <c r="C48" s="181"/>
      <c r="D48" s="164">
        <f t="shared" si="72"/>
        <v>0</v>
      </c>
      <c r="E48" s="165">
        <f t="shared" si="96"/>
        <v>0</v>
      </c>
      <c r="F48" s="166">
        <f t="shared" si="97"/>
        <v>0</v>
      </c>
      <c r="G48" s="182"/>
      <c r="H48" s="165">
        <f t="shared" si="98"/>
        <v>0</v>
      </c>
      <c r="I48" s="165">
        <f t="shared" si="99"/>
        <v>0</v>
      </c>
      <c r="J48" s="166">
        <f t="shared" si="73"/>
        <v>0</v>
      </c>
      <c r="K48" s="165">
        <f t="shared" si="100"/>
        <v>0</v>
      </c>
      <c r="L48" s="165">
        <f t="shared" si="101"/>
        <v>0</v>
      </c>
      <c r="M48" s="166">
        <f t="shared" si="74"/>
        <v>0</v>
      </c>
      <c r="N48" s="164">
        <v>0</v>
      </c>
      <c r="O48" s="165">
        <v>0</v>
      </c>
      <c r="P48" s="166">
        <f t="shared" si="75"/>
        <v>0</v>
      </c>
      <c r="Q48" s="198">
        <v>0</v>
      </c>
      <c r="R48" s="199">
        <v>0</v>
      </c>
      <c r="S48" s="166">
        <f t="shared" si="76"/>
        <v>0</v>
      </c>
      <c r="T48" s="200">
        <f t="shared" si="102"/>
        <v>0</v>
      </c>
      <c r="U48" s="200">
        <f t="shared" si="77"/>
        <v>0</v>
      </c>
      <c r="V48" s="201">
        <f t="shared" si="78"/>
        <v>0</v>
      </c>
      <c r="W48" s="164">
        <v>0</v>
      </c>
      <c r="X48" s="165">
        <v>0</v>
      </c>
      <c r="Y48" s="166">
        <f t="shared" si="79"/>
        <v>0</v>
      </c>
      <c r="Z48" s="198">
        <v>0</v>
      </c>
      <c r="AA48" s="199">
        <v>0</v>
      </c>
      <c r="AB48" s="166">
        <f t="shared" si="80"/>
        <v>0</v>
      </c>
      <c r="AC48" s="200">
        <f t="shared" si="103"/>
        <v>0</v>
      </c>
      <c r="AD48" s="200">
        <f t="shared" si="81"/>
        <v>0</v>
      </c>
      <c r="AE48" s="201">
        <f t="shared" si="82"/>
        <v>0</v>
      </c>
      <c r="AF48" s="164">
        <v>0</v>
      </c>
      <c r="AG48" s="165">
        <v>0</v>
      </c>
      <c r="AH48" s="166">
        <f t="shared" si="83"/>
        <v>0</v>
      </c>
      <c r="AI48" s="198">
        <v>0</v>
      </c>
      <c r="AJ48" s="199">
        <v>0</v>
      </c>
      <c r="AK48" s="166">
        <f t="shared" si="84"/>
        <v>0</v>
      </c>
      <c r="AL48" s="200">
        <f t="shared" si="104"/>
        <v>0</v>
      </c>
      <c r="AM48" s="200">
        <f t="shared" si="85"/>
        <v>0</v>
      </c>
      <c r="AN48" s="201">
        <f t="shared" si="86"/>
        <v>0</v>
      </c>
      <c r="AO48" s="164">
        <v>0</v>
      </c>
      <c r="AP48" s="165">
        <v>0</v>
      </c>
      <c r="AQ48" s="166">
        <f t="shared" si="87"/>
        <v>0</v>
      </c>
      <c r="AR48" s="198">
        <v>0</v>
      </c>
      <c r="AS48" s="199">
        <v>0</v>
      </c>
      <c r="AT48" s="166">
        <f t="shared" si="88"/>
        <v>0</v>
      </c>
      <c r="AU48" s="200">
        <f t="shared" si="105"/>
        <v>0</v>
      </c>
      <c r="AV48" s="200">
        <f t="shared" si="89"/>
        <v>0</v>
      </c>
      <c r="AW48" s="201">
        <f t="shared" si="90"/>
        <v>0</v>
      </c>
      <c r="AX48" s="164">
        <v>0</v>
      </c>
      <c r="AY48" s="165">
        <v>0</v>
      </c>
      <c r="AZ48" s="166">
        <f t="shared" si="91"/>
        <v>0</v>
      </c>
      <c r="BA48" s="198">
        <v>0</v>
      </c>
      <c r="BB48" s="199">
        <v>0</v>
      </c>
      <c r="BC48" s="166">
        <f t="shared" si="92"/>
        <v>0</v>
      </c>
      <c r="BD48" s="200">
        <f t="shared" si="106"/>
        <v>0</v>
      </c>
      <c r="BE48" s="200">
        <f t="shared" si="93"/>
        <v>0</v>
      </c>
      <c r="BF48" s="201">
        <f t="shared" si="94"/>
        <v>0</v>
      </c>
      <c r="BG48" s="232"/>
      <c r="BH48" s="233">
        <f t="shared" si="107"/>
        <v>0</v>
      </c>
      <c r="BI48" s="234">
        <f t="shared" si="95"/>
        <v>0</v>
      </c>
      <c r="BJ48" s="232"/>
      <c r="BK48" s="235"/>
      <c r="BL48" s="236"/>
    </row>
    <row r="49" spans="1:64" ht="15.75" customHeight="1">
      <c r="A49" s="139"/>
      <c r="B49" s="186"/>
      <c r="C49" s="187"/>
      <c r="D49" s="183"/>
      <c r="E49" s="183"/>
      <c r="F49" s="183"/>
      <c r="G49" s="184"/>
      <c r="H49" s="183"/>
      <c r="I49" s="183"/>
      <c r="J49" s="183"/>
      <c r="K49" s="183"/>
      <c r="L49" s="183"/>
      <c r="M49" s="183"/>
      <c r="N49" s="183"/>
      <c r="O49" s="183"/>
      <c r="P49" s="183"/>
      <c r="Q49" s="183"/>
      <c r="R49" s="183"/>
      <c r="S49" s="183"/>
      <c r="T49" s="203"/>
      <c r="U49" s="203"/>
      <c r="V49" s="187"/>
      <c r="W49" s="183"/>
      <c r="X49" s="183"/>
      <c r="Y49" s="183"/>
      <c r="Z49" s="183"/>
      <c r="AA49" s="183"/>
      <c r="AB49" s="183"/>
      <c r="AC49" s="203"/>
      <c r="AD49" s="203"/>
      <c r="AE49" s="187"/>
      <c r="AF49" s="183"/>
      <c r="AG49" s="183"/>
      <c r="AH49" s="183"/>
      <c r="AI49" s="183"/>
      <c r="AJ49" s="183"/>
      <c r="AK49" s="183"/>
      <c r="AL49" s="203"/>
      <c r="AM49" s="203"/>
      <c r="AN49" s="187"/>
      <c r="AO49" s="183"/>
      <c r="AP49" s="183"/>
      <c r="AQ49" s="183"/>
      <c r="AR49" s="183"/>
      <c r="AS49" s="183"/>
      <c r="AT49" s="183"/>
      <c r="AU49" s="203"/>
      <c r="AV49" s="203"/>
      <c r="AW49" s="187"/>
      <c r="AX49" s="183"/>
      <c r="AY49" s="183"/>
      <c r="AZ49" s="183"/>
      <c r="BA49" s="183"/>
      <c r="BB49" s="183"/>
      <c r="BC49" s="183"/>
      <c r="BD49" s="203"/>
      <c r="BE49" s="203"/>
      <c r="BF49" s="187"/>
      <c r="BG49" s="139"/>
      <c r="BH49" s="183"/>
      <c r="BI49" s="187"/>
      <c r="BJ49" s="139"/>
      <c r="BK49" s="242"/>
      <c r="BL49" s="242"/>
    </row>
    <row r="50" spans="1:64" ht="15.75" customHeight="1">
      <c r="A50" s="138"/>
      <c r="B50" s="1073" t="s">
        <v>273</v>
      </c>
      <c r="C50" s="1069" t="s">
        <v>274</v>
      </c>
      <c r="D50" s="1009" t="str">
        <f>AFEstatPref</f>
        <v>Historical</v>
      </c>
      <c r="E50" s="1010"/>
      <c r="F50" s="1011"/>
      <c r="G50" s="1041" t="str">
        <f>AFEstatSlc</f>
        <v>Proposed Original</v>
      </c>
      <c r="H50" s="1015"/>
      <c r="I50" s="1015"/>
      <c r="J50" s="1042"/>
      <c r="K50" s="1020" t="s">
        <v>275</v>
      </c>
      <c r="L50" s="1020"/>
      <c r="M50" s="1039"/>
      <c r="N50" s="1009" t="str">
        <f>AFEstatPref</f>
        <v>Historical</v>
      </c>
      <c r="O50" s="1010"/>
      <c r="P50" s="1011"/>
      <c r="Q50" s="1015" t="str">
        <f>AFEstatSlc</f>
        <v>Proposed Original</v>
      </c>
      <c r="R50" s="1015"/>
      <c r="S50" s="1016"/>
      <c r="T50" s="1019" t="s">
        <v>275</v>
      </c>
      <c r="U50" s="1020"/>
      <c r="V50" s="1021"/>
      <c r="W50" s="1009" t="str">
        <f>AFEstatPref</f>
        <v>Historical</v>
      </c>
      <c r="X50" s="1010"/>
      <c r="Y50" s="1011"/>
      <c r="Z50" s="1015" t="str">
        <f>AFEstatSlc</f>
        <v>Proposed Original</v>
      </c>
      <c r="AA50" s="1015"/>
      <c r="AB50" s="1016"/>
      <c r="AC50" s="1019" t="s">
        <v>275</v>
      </c>
      <c r="AD50" s="1020"/>
      <c r="AE50" s="1021"/>
      <c r="AF50" s="1009" t="str">
        <f>AFEstatPref</f>
        <v>Historical</v>
      </c>
      <c r="AG50" s="1010"/>
      <c r="AH50" s="1011"/>
      <c r="AI50" s="1015" t="str">
        <f>AFEstatSlc</f>
        <v>Proposed Original</v>
      </c>
      <c r="AJ50" s="1015"/>
      <c r="AK50" s="1016"/>
      <c r="AL50" s="1019" t="s">
        <v>275</v>
      </c>
      <c r="AM50" s="1020"/>
      <c r="AN50" s="1021"/>
      <c r="AO50" s="1009" t="str">
        <f>AFEstatPref</f>
        <v>Historical</v>
      </c>
      <c r="AP50" s="1010"/>
      <c r="AQ50" s="1011"/>
      <c r="AR50" s="1015" t="str">
        <f>AFEstatSlc</f>
        <v>Proposed Original</v>
      </c>
      <c r="AS50" s="1015"/>
      <c r="AT50" s="1016"/>
      <c r="AU50" s="1019" t="s">
        <v>275</v>
      </c>
      <c r="AV50" s="1020"/>
      <c r="AW50" s="1021"/>
      <c r="AX50" s="1009" t="str">
        <f>AFEstatPref</f>
        <v>Historical</v>
      </c>
      <c r="AY50" s="1010"/>
      <c r="AZ50" s="1011"/>
      <c r="BA50" s="1015" t="str">
        <f>AFEstatSlc</f>
        <v>Proposed Original</v>
      </c>
      <c r="BB50" s="1015"/>
      <c r="BC50" s="1016"/>
      <c r="BD50" s="1019" t="s">
        <v>275</v>
      </c>
      <c r="BE50" s="1020"/>
      <c r="BF50" s="1021"/>
      <c r="BG50" s="214"/>
      <c r="BH50" s="1051" t="s">
        <v>276</v>
      </c>
      <c r="BI50" s="1052"/>
      <c r="BJ50" s="214"/>
      <c r="BK50" s="1058" t="s">
        <v>277</v>
      </c>
      <c r="BL50" s="1055" t="s">
        <v>278</v>
      </c>
    </row>
    <row r="51" spans="1:64" ht="15.75" customHeight="1">
      <c r="A51" s="139"/>
      <c r="B51" s="1059"/>
      <c r="C51" s="1068"/>
      <c r="D51" s="1012"/>
      <c r="E51" s="1013"/>
      <c r="F51" s="1014"/>
      <c r="G51" s="1043"/>
      <c r="H51" s="1017"/>
      <c r="I51" s="1017"/>
      <c r="J51" s="1044"/>
      <c r="K51" s="1023"/>
      <c r="L51" s="1023"/>
      <c r="M51" s="1040"/>
      <c r="N51" s="1012"/>
      <c r="O51" s="1013"/>
      <c r="P51" s="1014"/>
      <c r="Q51" s="1017"/>
      <c r="R51" s="1017"/>
      <c r="S51" s="1018"/>
      <c r="T51" s="1022"/>
      <c r="U51" s="1023"/>
      <c r="V51" s="1024"/>
      <c r="W51" s="1012"/>
      <c r="X51" s="1013"/>
      <c r="Y51" s="1014"/>
      <c r="Z51" s="1017"/>
      <c r="AA51" s="1017"/>
      <c r="AB51" s="1018"/>
      <c r="AC51" s="1022"/>
      <c r="AD51" s="1023"/>
      <c r="AE51" s="1024"/>
      <c r="AF51" s="1012"/>
      <c r="AG51" s="1013"/>
      <c r="AH51" s="1014"/>
      <c r="AI51" s="1017"/>
      <c r="AJ51" s="1017"/>
      <c r="AK51" s="1018"/>
      <c r="AL51" s="1022"/>
      <c r="AM51" s="1023"/>
      <c r="AN51" s="1024"/>
      <c r="AO51" s="1012"/>
      <c r="AP51" s="1013"/>
      <c r="AQ51" s="1014"/>
      <c r="AR51" s="1017"/>
      <c r="AS51" s="1017"/>
      <c r="AT51" s="1018"/>
      <c r="AU51" s="1022"/>
      <c r="AV51" s="1023"/>
      <c r="AW51" s="1024"/>
      <c r="AX51" s="1012"/>
      <c r="AY51" s="1013"/>
      <c r="AZ51" s="1014"/>
      <c r="BA51" s="1017"/>
      <c r="BB51" s="1017"/>
      <c r="BC51" s="1018"/>
      <c r="BD51" s="1022"/>
      <c r="BE51" s="1023"/>
      <c r="BF51" s="1024"/>
      <c r="BG51" s="139"/>
      <c r="BH51" s="215" t="s">
        <v>279</v>
      </c>
      <c r="BI51" s="216" t="s">
        <v>280</v>
      </c>
      <c r="BJ51" s="139"/>
      <c r="BK51" s="1059"/>
      <c r="BL51" s="1056"/>
    </row>
    <row r="52" spans="1:64" ht="15.75" customHeight="1">
      <c r="A52" s="138"/>
      <c r="B52" s="149">
        <v>5</v>
      </c>
      <c r="C52" s="150" t="s">
        <v>290</v>
      </c>
      <c r="D52" s="151" t="s">
        <v>283</v>
      </c>
      <c r="E52" s="152" t="s">
        <v>284</v>
      </c>
      <c r="F52" s="153">
        <f>SUM(F53:F62)</f>
        <v>0</v>
      </c>
      <c r="G52" s="154" t="s">
        <v>285</v>
      </c>
      <c r="H52" s="152" t="s">
        <v>283</v>
      </c>
      <c r="I52" s="152" t="s">
        <v>284</v>
      </c>
      <c r="J52" s="153">
        <f>SUM(J53:J62)</f>
        <v>0</v>
      </c>
      <c r="K52" s="151" t="s">
        <v>283</v>
      </c>
      <c r="L52" s="152" t="s">
        <v>284</v>
      </c>
      <c r="M52" s="153">
        <f>SUM(M53:M62)</f>
        <v>0</v>
      </c>
      <c r="N52" s="151" t="s">
        <v>283</v>
      </c>
      <c r="O52" s="152" t="s">
        <v>284</v>
      </c>
      <c r="P52" s="153">
        <f>SUM(P53:P62)</f>
        <v>0</v>
      </c>
      <c r="Q52" s="152" t="s">
        <v>283</v>
      </c>
      <c r="R52" s="152" t="s">
        <v>284</v>
      </c>
      <c r="S52" s="153">
        <f>SUM(S53:S62)</f>
        <v>0</v>
      </c>
      <c r="T52" s="204" t="s">
        <v>283</v>
      </c>
      <c r="U52" s="205" t="s">
        <v>284</v>
      </c>
      <c r="V52" s="153">
        <f>SUM(V53:V62)</f>
        <v>0</v>
      </c>
      <c r="W52" s="151" t="s">
        <v>283</v>
      </c>
      <c r="X52" s="152" t="s">
        <v>284</v>
      </c>
      <c r="Y52" s="153">
        <f>SUM(Y53:Y62)</f>
        <v>0</v>
      </c>
      <c r="Z52" s="152" t="s">
        <v>283</v>
      </c>
      <c r="AA52" s="152" t="s">
        <v>284</v>
      </c>
      <c r="AB52" s="153">
        <f>SUM(AB53:AB62)</f>
        <v>0</v>
      </c>
      <c r="AC52" s="204" t="s">
        <v>283</v>
      </c>
      <c r="AD52" s="205" t="s">
        <v>284</v>
      </c>
      <c r="AE52" s="153">
        <f>SUM(AE53:AE62)</f>
        <v>0</v>
      </c>
      <c r="AF52" s="151" t="s">
        <v>283</v>
      </c>
      <c r="AG52" s="152" t="s">
        <v>284</v>
      </c>
      <c r="AH52" s="153">
        <f>SUM(AH53:AH62)</f>
        <v>0</v>
      </c>
      <c r="AI52" s="152" t="s">
        <v>283</v>
      </c>
      <c r="AJ52" s="152" t="s">
        <v>284</v>
      </c>
      <c r="AK52" s="153">
        <f>SUM(AK53:AK62)</f>
        <v>0</v>
      </c>
      <c r="AL52" s="204" t="s">
        <v>283</v>
      </c>
      <c r="AM52" s="205" t="s">
        <v>284</v>
      </c>
      <c r="AN52" s="153">
        <f>SUM(AN53:AN62)</f>
        <v>0</v>
      </c>
      <c r="AO52" s="151" t="s">
        <v>283</v>
      </c>
      <c r="AP52" s="152" t="s">
        <v>284</v>
      </c>
      <c r="AQ52" s="153">
        <f>SUM(AQ53:AQ62)</f>
        <v>0</v>
      </c>
      <c r="AR52" s="152" t="s">
        <v>283</v>
      </c>
      <c r="AS52" s="152" t="s">
        <v>284</v>
      </c>
      <c r="AT52" s="153">
        <f>SUM(AT53:AT62)</f>
        <v>0</v>
      </c>
      <c r="AU52" s="204" t="s">
        <v>283</v>
      </c>
      <c r="AV52" s="205" t="s">
        <v>284</v>
      </c>
      <c r="AW52" s="153">
        <f>SUM(AW53:AW62)</f>
        <v>0</v>
      </c>
      <c r="AX52" s="151" t="s">
        <v>283</v>
      </c>
      <c r="AY52" s="152" t="s">
        <v>284</v>
      </c>
      <c r="AZ52" s="153">
        <f>SUM(AZ53:AZ62)</f>
        <v>0</v>
      </c>
      <c r="BA52" s="152" t="s">
        <v>283</v>
      </c>
      <c r="BB52" s="152" t="s">
        <v>284</v>
      </c>
      <c r="BC52" s="153">
        <f>SUM(BC53:BC62)</f>
        <v>0</v>
      </c>
      <c r="BD52" s="204" t="s">
        <v>283</v>
      </c>
      <c r="BE52" s="205" t="s">
        <v>284</v>
      </c>
      <c r="BF52" s="153">
        <f>SUM(BF53:BF62)</f>
        <v>0</v>
      </c>
      <c r="BG52" s="196"/>
      <c r="BH52" s="221"/>
      <c r="BI52" s="243"/>
      <c r="BJ52" s="196"/>
      <c r="BK52" s="244"/>
      <c r="BL52" s="245"/>
    </row>
    <row r="53" spans="1:64" ht="15.75" customHeight="1">
      <c r="A53" s="185"/>
      <c r="B53" s="156"/>
      <c r="C53" s="178" t="s">
        <v>287</v>
      </c>
      <c r="D53" s="158">
        <f t="shared" ref="D53:D62" si="108">N53+W53+AF53+AO53+AX53</f>
        <v>0</v>
      </c>
      <c r="E53" s="159">
        <f>IFERROR(F53/D53,)</f>
        <v>0</v>
      </c>
      <c r="F53" s="160">
        <f>P53+Y53+AH53+AQ53+AZ53</f>
        <v>0</v>
      </c>
      <c r="G53" s="179"/>
      <c r="H53" s="159">
        <f>Q53+Z53+AI53+AR53+BA53</f>
        <v>0</v>
      </c>
      <c r="I53" s="159">
        <f>IFERROR(J53/H53,)</f>
        <v>0</v>
      </c>
      <c r="J53" s="160">
        <f t="shared" ref="J53:J62" si="109">S53+AB53+AK53+AT53+BC53</f>
        <v>0</v>
      </c>
      <c r="K53" s="159">
        <f>T53+AC53+AL53+AU53+BD53</f>
        <v>0</v>
      </c>
      <c r="L53" s="159">
        <f>IFERROR(M53/K53,)</f>
        <v>0</v>
      </c>
      <c r="M53" s="160">
        <f t="shared" ref="M53:M62" si="110">V53+AE53+AN53+AW53+BF53</f>
        <v>0</v>
      </c>
      <c r="N53" s="159">
        <v>0</v>
      </c>
      <c r="O53" s="159">
        <v>0</v>
      </c>
      <c r="P53" s="160">
        <f t="shared" ref="P53:P62" si="111">N53*O53</f>
        <v>0</v>
      </c>
      <c r="Q53" s="159">
        <v>0</v>
      </c>
      <c r="R53" s="159">
        <v>0</v>
      </c>
      <c r="S53" s="160">
        <f t="shared" ref="S53:S62" si="112">Q53*R53</f>
        <v>0</v>
      </c>
      <c r="T53" s="159">
        <f>Q53</f>
        <v>0</v>
      </c>
      <c r="U53" s="159">
        <f t="shared" ref="U53:U62" si="113">R53</f>
        <v>0</v>
      </c>
      <c r="V53" s="160">
        <f t="shared" ref="V53:V62" si="114">T53*U53</f>
        <v>0</v>
      </c>
      <c r="W53" s="159">
        <v>0</v>
      </c>
      <c r="X53" s="159">
        <v>0</v>
      </c>
      <c r="Y53" s="160">
        <f t="shared" ref="Y53:Y62" si="115">W53*X53</f>
        <v>0</v>
      </c>
      <c r="Z53" s="159">
        <v>0</v>
      </c>
      <c r="AA53" s="159">
        <v>0</v>
      </c>
      <c r="AB53" s="160">
        <f t="shared" ref="AB53:AB62" si="116">Z53*AA53</f>
        <v>0</v>
      </c>
      <c r="AC53" s="159">
        <f>Z53</f>
        <v>0</v>
      </c>
      <c r="AD53" s="159">
        <f t="shared" ref="AD53:AD62" si="117">AA53</f>
        <v>0</v>
      </c>
      <c r="AE53" s="160">
        <f t="shared" ref="AE53:AE62" si="118">AC53*AD53</f>
        <v>0</v>
      </c>
      <c r="AF53" s="159">
        <v>0</v>
      </c>
      <c r="AG53" s="159">
        <v>0</v>
      </c>
      <c r="AH53" s="160">
        <f t="shared" ref="AH53:AH62" si="119">AF53*AG53</f>
        <v>0</v>
      </c>
      <c r="AI53" s="159">
        <v>0</v>
      </c>
      <c r="AJ53" s="159">
        <v>0</v>
      </c>
      <c r="AK53" s="160">
        <f t="shared" ref="AK53:AK62" si="120">AI53*AJ53</f>
        <v>0</v>
      </c>
      <c r="AL53" s="159">
        <f>AI53</f>
        <v>0</v>
      </c>
      <c r="AM53" s="159">
        <f t="shared" ref="AM53:AM62" si="121">AJ53</f>
        <v>0</v>
      </c>
      <c r="AN53" s="160">
        <f t="shared" ref="AN53:AN62" si="122">AL53*AM53</f>
        <v>0</v>
      </c>
      <c r="AO53" s="159">
        <v>0</v>
      </c>
      <c r="AP53" s="159">
        <v>0</v>
      </c>
      <c r="AQ53" s="160">
        <f t="shared" ref="AQ53:AQ62" si="123">AO53*AP53</f>
        <v>0</v>
      </c>
      <c r="AR53" s="159">
        <v>0</v>
      </c>
      <c r="AS53" s="159">
        <v>0</v>
      </c>
      <c r="AT53" s="160">
        <f t="shared" ref="AT53:AT62" si="124">AR53*AS53</f>
        <v>0</v>
      </c>
      <c r="AU53" s="159">
        <f>AR53</f>
        <v>0</v>
      </c>
      <c r="AV53" s="159">
        <f t="shared" ref="AV53:AV62" si="125">AS53</f>
        <v>0</v>
      </c>
      <c r="AW53" s="160">
        <f t="shared" ref="AW53:AW62" si="126">AU53*AV53</f>
        <v>0</v>
      </c>
      <c r="AX53" s="159">
        <v>0</v>
      </c>
      <c r="AY53" s="159">
        <v>0</v>
      </c>
      <c r="AZ53" s="160">
        <f t="shared" ref="AZ53:AZ62" si="127">AX53*AY53</f>
        <v>0</v>
      </c>
      <c r="BA53" s="159">
        <v>0</v>
      </c>
      <c r="BB53" s="159">
        <v>0</v>
      </c>
      <c r="BC53" s="160">
        <f t="shared" ref="BC53:BC62" si="128">BA53*BB53</f>
        <v>0</v>
      </c>
      <c r="BD53" s="159">
        <f>BA53</f>
        <v>0</v>
      </c>
      <c r="BE53" s="159">
        <f t="shared" ref="BE53:BE62" si="129">BB53</f>
        <v>0</v>
      </c>
      <c r="BF53" s="160">
        <f t="shared" ref="BF53:BF62" si="130">BD53*BE53</f>
        <v>0</v>
      </c>
      <c r="BG53" s="230"/>
      <c r="BH53" s="226">
        <f>K53-H53</f>
        <v>0</v>
      </c>
      <c r="BI53" s="227">
        <f t="shared" ref="BI53:BI62" si="131">L53-I53</f>
        <v>0</v>
      </c>
      <c r="BJ53" s="230"/>
      <c r="BK53" s="228"/>
      <c r="BL53" s="229"/>
    </row>
    <row r="54" spans="1:64" ht="15.75" customHeight="1">
      <c r="A54" s="185"/>
      <c r="B54" s="156"/>
      <c r="C54" s="157"/>
      <c r="D54" s="158">
        <f t="shared" si="108"/>
        <v>0</v>
      </c>
      <c r="E54" s="159">
        <f t="shared" ref="E54:E62" si="132">IFERROR(F54/D54,)</f>
        <v>0</v>
      </c>
      <c r="F54" s="160">
        <f t="shared" ref="F54:F62" si="133">P54+Y54+AH54+AQ54+AZ54</f>
        <v>0</v>
      </c>
      <c r="G54" s="161"/>
      <c r="H54" s="159">
        <f t="shared" ref="H54:H62" si="134">Q54+Z54+AI54+AR54+BA54</f>
        <v>0</v>
      </c>
      <c r="I54" s="159">
        <f t="shared" ref="I54:I62" si="135">IFERROR(J54/H54,)</f>
        <v>0</v>
      </c>
      <c r="J54" s="160">
        <f t="shared" si="109"/>
        <v>0</v>
      </c>
      <c r="K54" s="159">
        <f t="shared" ref="K54:K62" si="136">T54+AC54+AL54+AU54+BD54</f>
        <v>0</v>
      </c>
      <c r="L54" s="159">
        <f t="shared" ref="L54:L62" si="137">IFERROR(M54/K54,)</f>
        <v>0</v>
      </c>
      <c r="M54" s="160">
        <f t="shared" si="110"/>
        <v>0</v>
      </c>
      <c r="N54" s="159">
        <v>0</v>
      </c>
      <c r="O54" s="159">
        <v>0</v>
      </c>
      <c r="P54" s="160">
        <f t="shared" si="111"/>
        <v>0</v>
      </c>
      <c r="Q54" s="159">
        <v>0</v>
      </c>
      <c r="R54" s="159">
        <v>0</v>
      </c>
      <c r="S54" s="160">
        <f t="shared" si="112"/>
        <v>0</v>
      </c>
      <c r="T54" s="159">
        <f t="shared" ref="T54:T62" si="138">Q54</f>
        <v>0</v>
      </c>
      <c r="U54" s="159">
        <f t="shared" si="113"/>
        <v>0</v>
      </c>
      <c r="V54" s="160">
        <f t="shared" si="114"/>
        <v>0</v>
      </c>
      <c r="W54" s="159">
        <v>0</v>
      </c>
      <c r="X54" s="159">
        <v>0</v>
      </c>
      <c r="Y54" s="160">
        <f t="shared" si="115"/>
        <v>0</v>
      </c>
      <c r="Z54" s="159">
        <v>0</v>
      </c>
      <c r="AA54" s="159">
        <v>0</v>
      </c>
      <c r="AB54" s="160">
        <f t="shared" si="116"/>
        <v>0</v>
      </c>
      <c r="AC54" s="159">
        <f t="shared" ref="AC54:AC62" si="139">Z54</f>
        <v>0</v>
      </c>
      <c r="AD54" s="159">
        <f t="shared" si="117"/>
        <v>0</v>
      </c>
      <c r="AE54" s="160">
        <f t="shared" si="118"/>
        <v>0</v>
      </c>
      <c r="AF54" s="159">
        <v>0</v>
      </c>
      <c r="AG54" s="159">
        <v>0</v>
      </c>
      <c r="AH54" s="160">
        <f t="shared" si="119"/>
        <v>0</v>
      </c>
      <c r="AI54" s="159">
        <v>0</v>
      </c>
      <c r="AJ54" s="159">
        <v>0</v>
      </c>
      <c r="AK54" s="160">
        <f t="shared" si="120"/>
        <v>0</v>
      </c>
      <c r="AL54" s="159">
        <f t="shared" ref="AL54:AL62" si="140">AI54</f>
        <v>0</v>
      </c>
      <c r="AM54" s="159">
        <f t="shared" si="121"/>
        <v>0</v>
      </c>
      <c r="AN54" s="160">
        <f t="shared" si="122"/>
        <v>0</v>
      </c>
      <c r="AO54" s="159">
        <v>0</v>
      </c>
      <c r="AP54" s="159">
        <v>0</v>
      </c>
      <c r="AQ54" s="160">
        <f t="shared" si="123"/>
        <v>0</v>
      </c>
      <c r="AR54" s="159">
        <v>0</v>
      </c>
      <c r="AS54" s="159">
        <v>0</v>
      </c>
      <c r="AT54" s="160">
        <f t="shared" si="124"/>
        <v>0</v>
      </c>
      <c r="AU54" s="159">
        <f t="shared" ref="AU54:AU62" si="141">AR54</f>
        <v>0</v>
      </c>
      <c r="AV54" s="159">
        <f t="shared" si="125"/>
        <v>0</v>
      </c>
      <c r="AW54" s="160">
        <f t="shared" si="126"/>
        <v>0</v>
      </c>
      <c r="AX54" s="159">
        <v>0</v>
      </c>
      <c r="AY54" s="159">
        <v>0</v>
      </c>
      <c r="AZ54" s="160">
        <f t="shared" si="127"/>
        <v>0</v>
      </c>
      <c r="BA54" s="159">
        <v>0</v>
      </c>
      <c r="BB54" s="159">
        <v>0</v>
      </c>
      <c r="BC54" s="160">
        <f t="shared" si="128"/>
        <v>0</v>
      </c>
      <c r="BD54" s="159">
        <f t="shared" ref="BD54:BD62" si="142">BA54</f>
        <v>0</v>
      </c>
      <c r="BE54" s="159">
        <f t="shared" si="129"/>
        <v>0</v>
      </c>
      <c r="BF54" s="160">
        <f t="shared" si="130"/>
        <v>0</v>
      </c>
      <c r="BG54" s="230"/>
      <c r="BH54" s="226">
        <f t="shared" ref="BH54:BH62" si="143">K54-H54</f>
        <v>0</v>
      </c>
      <c r="BI54" s="227">
        <f t="shared" si="131"/>
        <v>0</v>
      </c>
      <c r="BJ54" s="230"/>
      <c r="BK54" s="228"/>
      <c r="BL54" s="229"/>
    </row>
    <row r="55" spans="1:64" ht="15.75" customHeight="1">
      <c r="A55" s="185"/>
      <c r="B55" s="156"/>
      <c r="C55" s="157"/>
      <c r="D55" s="158">
        <f t="shared" si="108"/>
        <v>0</v>
      </c>
      <c r="E55" s="159">
        <f t="shared" si="132"/>
        <v>0</v>
      </c>
      <c r="F55" s="160">
        <f t="shared" si="133"/>
        <v>0</v>
      </c>
      <c r="G55" s="161"/>
      <c r="H55" s="159">
        <f t="shared" si="134"/>
        <v>0</v>
      </c>
      <c r="I55" s="159">
        <f t="shared" si="135"/>
        <v>0</v>
      </c>
      <c r="J55" s="160">
        <f t="shared" si="109"/>
        <v>0</v>
      </c>
      <c r="K55" s="159">
        <f t="shared" si="136"/>
        <v>0</v>
      </c>
      <c r="L55" s="159">
        <f t="shared" si="137"/>
        <v>0</v>
      </c>
      <c r="M55" s="160">
        <f t="shared" si="110"/>
        <v>0</v>
      </c>
      <c r="N55" s="159">
        <v>0</v>
      </c>
      <c r="O55" s="159">
        <v>0</v>
      </c>
      <c r="P55" s="160">
        <f t="shared" si="111"/>
        <v>0</v>
      </c>
      <c r="Q55" s="159">
        <v>0</v>
      </c>
      <c r="R55" s="159">
        <v>0</v>
      </c>
      <c r="S55" s="160">
        <f t="shared" si="112"/>
        <v>0</v>
      </c>
      <c r="T55" s="159">
        <f t="shared" si="138"/>
        <v>0</v>
      </c>
      <c r="U55" s="159">
        <f t="shared" si="113"/>
        <v>0</v>
      </c>
      <c r="V55" s="160">
        <f t="shared" si="114"/>
        <v>0</v>
      </c>
      <c r="W55" s="159">
        <v>0</v>
      </c>
      <c r="X55" s="159">
        <v>0</v>
      </c>
      <c r="Y55" s="160">
        <f t="shared" si="115"/>
        <v>0</v>
      </c>
      <c r="Z55" s="159">
        <v>0</v>
      </c>
      <c r="AA55" s="159">
        <v>0</v>
      </c>
      <c r="AB55" s="160">
        <f t="shared" si="116"/>
        <v>0</v>
      </c>
      <c r="AC55" s="159">
        <f t="shared" si="139"/>
        <v>0</v>
      </c>
      <c r="AD55" s="159">
        <f t="shared" si="117"/>
        <v>0</v>
      </c>
      <c r="AE55" s="160">
        <f t="shared" si="118"/>
        <v>0</v>
      </c>
      <c r="AF55" s="159">
        <v>0</v>
      </c>
      <c r="AG55" s="159">
        <v>0</v>
      </c>
      <c r="AH55" s="160">
        <f t="shared" si="119"/>
        <v>0</v>
      </c>
      <c r="AI55" s="159">
        <v>0</v>
      </c>
      <c r="AJ55" s="159">
        <v>0</v>
      </c>
      <c r="AK55" s="160">
        <f t="shared" si="120"/>
        <v>0</v>
      </c>
      <c r="AL55" s="159">
        <f t="shared" si="140"/>
        <v>0</v>
      </c>
      <c r="AM55" s="159">
        <f t="shared" si="121"/>
        <v>0</v>
      </c>
      <c r="AN55" s="160">
        <f t="shared" si="122"/>
        <v>0</v>
      </c>
      <c r="AO55" s="159">
        <v>0</v>
      </c>
      <c r="AP55" s="159">
        <v>0</v>
      </c>
      <c r="AQ55" s="160">
        <f t="shared" si="123"/>
        <v>0</v>
      </c>
      <c r="AR55" s="159">
        <v>0</v>
      </c>
      <c r="AS55" s="159">
        <v>0</v>
      </c>
      <c r="AT55" s="160">
        <f t="shared" si="124"/>
        <v>0</v>
      </c>
      <c r="AU55" s="159">
        <f t="shared" si="141"/>
        <v>0</v>
      </c>
      <c r="AV55" s="159">
        <f t="shared" si="125"/>
        <v>0</v>
      </c>
      <c r="AW55" s="160">
        <f t="shared" si="126"/>
        <v>0</v>
      </c>
      <c r="AX55" s="159">
        <v>0</v>
      </c>
      <c r="AY55" s="159">
        <v>0</v>
      </c>
      <c r="AZ55" s="160">
        <f t="shared" si="127"/>
        <v>0</v>
      </c>
      <c r="BA55" s="159">
        <v>0</v>
      </c>
      <c r="BB55" s="159">
        <v>0</v>
      </c>
      <c r="BC55" s="160">
        <f t="shared" si="128"/>
        <v>0</v>
      </c>
      <c r="BD55" s="159">
        <f t="shared" si="142"/>
        <v>0</v>
      </c>
      <c r="BE55" s="159">
        <f t="shared" si="129"/>
        <v>0</v>
      </c>
      <c r="BF55" s="160">
        <f t="shared" si="130"/>
        <v>0</v>
      </c>
      <c r="BG55" s="230"/>
      <c r="BH55" s="226">
        <f t="shared" si="143"/>
        <v>0</v>
      </c>
      <c r="BI55" s="227">
        <f t="shared" si="131"/>
        <v>0</v>
      </c>
      <c r="BJ55" s="230"/>
      <c r="BK55" s="228"/>
      <c r="BL55" s="229"/>
    </row>
    <row r="56" spans="1:64" ht="15.75" customHeight="1">
      <c r="A56" s="185"/>
      <c r="B56" s="156"/>
      <c r="C56" s="157"/>
      <c r="D56" s="158">
        <f t="shared" si="108"/>
        <v>0</v>
      </c>
      <c r="E56" s="159">
        <f t="shared" si="132"/>
        <v>0</v>
      </c>
      <c r="F56" s="160">
        <f t="shared" si="133"/>
        <v>0</v>
      </c>
      <c r="G56" s="161"/>
      <c r="H56" s="159">
        <f t="shared" si="134"/>
        <v>0</v>
      </c>
      <c r="I56" s="159">
        <f t="shared" si="135"/>
        <v>0</v>
      </c>
      <c r="J56" s="160">
        <f t="shared" si="109"/>
        <v>0</v>
      </c>
      <c r="K56" s="159">
        <f t="shared" si="136"/>
        <v>0</v>
      </c>
      <c r="L56" s="159">
        <f t="shared" si="137"/>
        <v>0</v>
      </c>
      <c r="M56" s="160">
        <f t="shared" si="110"/>
        <v>0</v>
      </c>
      <c r="N56" s="159">
        <v>0</v>
      </c>
      <c r="O56" s="159">
        <v>0</v>
      </c>
      <c r="P56" s="160">
        <f t="shared" si="111"/>
        <v>0</v>
      </c>
      <c r="Q56" s="159">
        <v>0</v>
      </c>
      <c r="R56" s="159">
        <v>0</v>
      </c>
      <c r="S56" s="160">
        <f t="shared" si="112"/>
        <v>0</v>
      </c>
      <c r="T56" s="159">
        <f t="shared" si="138"/>
        <v>0</v>
      </c>
      <c r="U56" s="159">
        <f t="shared" si="113"/>
        <v>0</v>
      </c>
      <c r="V56" s="160">
        <f t="shared" si="114"/>
        <v>0</v>
      </c>
      <c r="W56" s="159">
        <v>0</v>
      </c>
      <c r="X56" s="159">
        <v>0</v>
      </c>
      <c r="Y56" s="160">
        <f t="shared" si="115"/>
        <v>0</v>
      </c>
      <c r="Z56" s="159">
        <v>0</v>
      </c>
      <c r="AA56" s="159">
        <v>0</v>
      </c>
      <c r="AB56" s="160">
        <f t="shared" si="116"/>
        <v>0</v>
      </c>
      <c r="AC56" s="159">
        <f t="shared" si="139"/>
        <v>0</v>
      </c>
      <c r="AD56" s="159">
        <f t="shared" si="117"/>
        <v>0</v>
      </c>
      <c r="AE56" s="160">
        <f t="shared" si="118"/>
        <v>0</v>
      </c>
      <c r="AF56" s="159">
        <v>0</v>
      </c>
      <c r="AG56" s="159">
        <v>0</v>
      </c>
      <c r="AH56" s="160">
        <f t="shared" si="119"/>
        <v>0</v>
      </c>
      <c r="AI56" s="159">
        <v>0</v>
      </c>
      <c r="AJ56" s="159">
        <v>0</v>
      </c>
      <c r="AK56" s="160">
        <f t="shared" si="120"/>
        <v>0</v>
      </c>
      <c r="AL56" s="159">
        <f t="shared" si="140"/>
        <v>0</v>
      </c>
      <c r="AM56" s="159">
        <f t="shared" si="121"/>
        <v>0</v>
      </c>
      <c r="AN56" s="160">
        <f t="shared" si="122"/>
        <v>0</v>
      </c>
      <c r="AO56" s="159">
        <v>0</v>
      </c>
      <c r="AP56" s="159">
        <v>0</v>
      </c>
      <c r="AQ56" s="160">
        <f t="shared" si="123"/>
        <v>0</v>
      </c>
      <c r="AR56" s="159">
        <v>0</v>
      </c>
      <c r="AS56" s="159">
        <v>0</v>
      </c>
      <c r="AT56" s="160">
        <f t="shared" si="124"/>
        <v>0</v>
      </c>
      <c r="AU56" s="159">
        <f t="shared" si="141"/>
        <v>0</v>
      </c>
      <c r="AV56" s="159">
        <f t="shared" si="125"/>
        <v>0</v>
      </c>
      <c r="AW56" s="160">
        <f t="shared" si="126"/>
        <v>0</v>
      </c>
      <c r="AX56" s="159">
        <v>0</v>
      </c>
      <c r="AY56" s="159">
        <v>0</v>
      </c>
      <c r="AZ56" s="160">
        <f t="shared" si="127"/>
        <v>0</v>
      </c>
      <c r="BA56" s="159">
        <v>0</v>
      </c>
      <c r="BB56" s="159">
        <v>0</v>
      </c>
      <c r="BC56" s="160">
        <f t="shared" si="128"/>
        <v>0</v>
      </c>
      <c r="BD56" s="159">
        <f t="shared" si="142"/>
        <v>0</v>
      </c>
      <c r="BE56" s="159">
        <f t="shared" si="129"/>
        <v>0</v>
      </c>
      <c r="BF56" s="160">
        <f t="shared" si="130"/>
        <v>0</v>
      </c>
      <c r="BG56" s="230"/>
      <c r="BH56" s="226">
        <f t="shared" si="143"/>
        <v>0</v>
      </c>
      <c r="BI56" s="227">
        <f t="shared" si="131"/>
        <v>0</v>
      </c>
      <c r="BJ56" s="230"/>
      <c r="BK56" s="228"/>
      <c r="BL56" s="229"/>
    </row>
    <row r="57" spans="1:64" ht="15.75" customHeight="1">
      <c r="A57" s="185"/>
      <c r="B57" s="156"/>
      <c r="C57" s="157"/>
      <c r="D57" s="158">
        <f t="shared" si="108"/>
        <v>0</v>
      </c>
      <c r="E57" s="159">
        <f t="shared" si="132"/>
        <v>0</v>
      </c>
      <c r="F57" s="160">
        <f t="shared" si="133"/>
        <v>0</v>
      </c>
      <c r="G57" s="161"/>
      <c r="H57" s="159">
        <f t="shared" si="134"/>
        <v>0</v>
      </c>
      <c r="I57" s="159">
        <f t="shared" si="135"/>
        <v>0</v>
      </c>
      <c r="J57" s="160">
        <f t="shared" si="109"/>
        <v>0</v>
      </c>
      <c r="K57" s="159">
        <f t="shared" si="136"/>
        <v>0</v>
      </c>
      <c r="L57" s="159">
        <f t="shared" si="137"/>
        <v>0</v>
      </c>
      <c r="M57" s="160">
        <f t="shared" si="110"/>
        <v>0</v>
      </c>
      <c r="N57" s="159">
        <v>0</v>
      </c>
      <c r="O57" s="159">
        <v>0</v>
      </c>
      <c r="P57" s="160">
        <f t="shared" si="111"/>
        <v>0</v>
      </c>
      <c r="Q57" s="159">
        <v>0</v>
      </c>
      <c r="R57" s="159">
        <v>0</v>
      </c>
      <c r="S57" s="160">
        <f t="shared" si="112"/>
        <v>0</v>
      </c>
      <c r="T57" s="159">
        <f t="shared" si="138"/>
        <v>0</v>
      </c>
      <c r="U57" s="159">
        <f t="shared" si="113"/>
        <v>0</v>
      </c>
      <c r="V57" s="160">
        <f t="shared" si="114"/>
        <v>0</v>
      </c>
      <c r="W57" s="159">
        <v>0</v>
      </c>
      <c r="X57" s="159">
        <v>0</v>
      </c>
      <c r="Y57" s="160">
        <f t="shared" si="115"/>
        <v>0</v>
      </c>
      <c r="Z57" s="159">
        <v>0</v>
      </c>
      <c r="AA57" s="159">
        <v>0</v>
      </c>
      <c r="AB57" s="160">
        <f t="shared" si="116"/>
        <v>0</v>
      </c>
      <c r="AC57" s="159">
        <f t="shared" si="139"/>
        <v>0</v>
      </c>
      <c r="AD57" s="159">
        <f t="shared" si="117"/>
        <v>0</v>
      </c>
      <c r="AE57" s="160">
        <f t="shared" si="118"/>
        <v>0</v>
      </c>
      <c r="AF57" s="159">
        <v>0</v>
      </c>
      <c r="AG57" s="159">
        <v>0</v>
      </c>
      <c r="AH57" s="160">
        <f t="shared" si="119"/>
        <v>0</v>
      </c>
      <c r="AI57" s="159">
        <v>0</v>
      </c>
      <c r="AJ57" s="159">
        <v>0</v>
      </c>
      <c r="AK57" s="160">
        <f t="shared" si="120"/>
        <v>0</v>
      </c>
      <c r="AL57" s="159">
        <f t="shared" si="140"/>
        <v>0</v>
      </c>
      <c r="AM57" s="159">
        <f t="shared" si="121"/>
        <v>0</v>
      </c>
      <c r="AN57" s="160">
        <f t="shared" si="122"/>
        <v>0</v>
      </c>
      <c r="AO57" s="159">
        <v>0</v>
      </c>
      <c r="AP57" s="159">
        <v>0</v>
      </c>
      <c r="AQ57" s="160">
        <f t="shared" si="123"/>
        <v>0</v>
      </c>
      <c r="AR57" s="159">
        <v>0</v>
      </c>
      <c r="AS57" s="159">
        <v>0</v>
      </c>
      <c r="AT57" s="160">
        <f t="shared" si="124"/>
        <v>0</v>
      </c>
      <c r="AU57" s="159">
        <f t="shared" si="141"/>
        <v>0</v>
      </c>
      <c r="AV57" s="159">
        <f t="shared" si="125"/>
        <v>0</v>
      </c>
      <c r="AW57" s="160">
        <f t="shared" si="126"/>
        <v>0</v>
      </c>
      <c r="AX57" s="159">
        <v>0</v>
      </c>
      <c r="AY57" s="159">
        <v>0</v>
      </c>
      <c r="AZ57" s="160">
        <f t="shared" si="127"/>
        <v>0</v>
      </c>
      <c r="BA57" s="159">
        <v>0</v>
      </c>
      <c r="BB57" s="159">
        <v>0</v>
      </c>
      <c r="BC57" s="160">
        <f t="shared" si="128"/>
        <v>0</v>
      </c>
      <c r="BD57" s="159">
        <f t="shared" si="142"/>
        <v>0</v>
      </c>
      <c r="BE57" s="159">
        <f t="shared" si="129"/>
        <v>0</v>
      </c>
      <c r="BF57" s="160">
        <f t="shared" si="130"/>
        <v>0</v>
      </c>
      <c r="BG57" s="230"/>
      <c r="BH57" s="226">
        <f t="shared" si="143"/>
        <v>0</v>
      </c>
      <c r="BI57" s="227">
        <f t="shared" si="131"/>
        <v>0</v>
      </c>
      <c r="BJ57" s="230"/>
      <c r="BK57" s="228"/>
      <c r="BL57" s="229"/>
    </row>
    <row r="58" spans="1:64" ht="15.75" customHeight="1">
      <c r="A58" s="185"/>
      <c r="B58" s="156"/>
      <c r="C58" s="157"/>
      <c r="D58" s="158">
        <f t="shared" si="108"/>
        <v>0</v>
      </c>
      <c r="E58" s="159">
        <f t="shared" si="132"/>
        <v>0</v>
      </c>
      <c r="F58" s="160">
        <f t="shared" si="133"/>
        <v>0</v>
      </c>
      <c r="G58" s="161"/>
      <c r="H58" s="159">
        <f t="shared" si="134"/>
        <v>0</v>
      </c>
      <c r="I58" s="159">
        <f t="shared" si="135"/>
        <v>0</v>
      </c>
      <c r="J58" s="160">
        <f t="shared" si="109"/>
        <v>0</v>
      </c>
      <c r="K58" s="159">
        <f t="shared" si="136"/>
        <v>0</v>
      </c>
      <c r="L58" s="159">
        <f t="shared" si="137"/>
        <v>0</v>
      </c>
      <c r="M58" s="160">
        <f t="shared" si="110"/>
        <v>0</v>
      </c>
      <c r="N58" s="159">
        <v>0</v>
      </c>
      <c r="O58" s="159">
        <v>0</v>
      </c>
      <c r="P58" s="160">
        <f t="shared" si="111"/>
        <v>0</v>
      </c>
      <c r="Q58" s="159">
        <v>0</v>
      </c>
      <c r="R58" s="159">
        <v>0</v>
      </c>
      <c r="S58" s="160">
        <f t="shared" si="112"/>
        <v>0</v>
      </c>
      <c r="T58" s="159">
        <f t="shared" si="138"/>
        <v>0</v>
      </c>
      <c r="U58" s="159">
        <f t="shared" si="113"/>
        <v>0</v>
      </c>
      <c r="V58" s="160">
        <f t="shared" si="114"/>
        <v>0</v>
      </c>
      <c r="W58" s="159">
        <v>0</v>
      </c>
      <c r="X58" s="159">
        <v>0</v>
      </c>
      <c r="Y58" s="160">
        <f t="shared" si="115"/>
        <v>0</v>
      </c>
      <c r="Z58" s="159">
        <v>0</v>
      </c>
      <c r="AA58" s="159">
        <v>0</v>
      </c>
      <c r="AB58" s="160">
        <f t="shared" si="116"/>
        <v>0</v>
      </c>
      <c r="AC58" s="159">
        <f t="shared" si="139"/>
        <v>0</v>
      </c>
      <c r="AD58" s="159">
        <f t="shared" si="117"/>
        <v>0</v>
      </c>
      <c r="AE58" s="160">
        <f t="shared" si="118"/>
        <v>0</v>
      </c>
      <c r="AF58" s="159">
        <v>0</v>
      </c>
      <c r="AG58" s="159">
        <v>0</v>
      </c>
      <c r="AH58" s="160">
        <f t="shared" si="119"/>
        <v>0</v>
      </c>
      <c r="AI58" s="159">
        <v>0</v>
      </c>
      <c r="AJ58" s="159">
        <v>0</v>
      </c>
      <c r="AK58" s="160">
        <f t="shared" si="120"/>
        <v>0</v>
      </c>
      <c r="AL58" s="159">
        <f t="shared" si="140"/>
        <v>0</v>
      </c>
      <c r="AM58" s="159">
        <f t="shared" si="121"/>
        <v>0</v>
      </c>
      <c r="AN58" s="160">
        <f t="shared" si="122"/>
        <v>0</v>
      </c>
      <c r="AO58" s="159">
        <v>0</v>
      </c>
      <c r="AP58" s="159">
        <v>0</v>
      </c>
      <c r="AQ58" s="160">
        <f t="shared" si="123"/>
        <v>0</v>
      </c>
      <c r="AR58" s="159">
        <v>0</v>
      </c>
      <c r="AS58" s="159">
        <v>0</v>
      </c>
      <c r="AT58" s="160">
        <f t="shared" si="124"/>
        <v>0</v>
      </c>
      <c r="AU58" s="159">
        <f t="shared" si="141"/>
        <v>0</v>
      </c>
      <c r="AV58" s="159">
        <f t="shared" si="125"/>
        <v>0</v>
      </c>
      <c r="AW58" s="160">
        <f t="shared" si="126"/>
        <v>0</v>
      </c>
      <c r="AX58" s="159">
        <v>0</v>
      </c>
      <c r="AY58" s="159">
        <v>0</v>
      </c>
      <c r="AZ58" s="160">
        <f t="shared" si="127"/>
        <v>0</v>
      </c>
      <c r="BA58" s="159">
        <v>0</v>
      </c>
      <c r="BB58" s="159">
        <v>0</v>
      </c>
      <c r="BC58" s="160">
        <f t="shared" si="128"/>
        <v>0</v>
      </c>
      <c r="BD58" s="159">
        <f t="shared" si="142"/>
        <v>0</v>
      </c>
      <c r="BE58" s="159">
        <f t="shared" si="129"/>
        <v>0</v>
      </c>
      <c r="BF58" s="160">
        <f t="shared" si="130"/>
        <v>0</v>
      </c>
      <c r="BG58" s="230"/>
      <c r="BH58" s="226">
        <f t="shared" si="143"/>
        <v>0</v>
      </c>
      <c r="BI58" s="227">
        <f t="shared" si="131"/>
        <v>0</v>
      </c>
      <c r="BJ58" s="230"/>
      <c r="BK58" s="228"/>
      <c r="BL58" s="229"/>
    </row>
    <row r="59" spans="1:64" ht="15.75" customHeight="1">
      <c r="A59" s="185"/>
      <c r="B59" s="156"/>
      <c r="C59" s="157"/>
      <c r="D59" s="158">
        <f t="shared" si="108"/>
        <v>0</v>
      </c>
      <c r="E59" s="159">
        <f t="shared" si="132"/>
        <v>0</v>
      </c>
      <c r="F59" s="160">
        <f t="shared" si="133"/>
        <v>0</v>
      </c>
      <c r="G59" s="161"/>
      <c r="H59" s="159">
        <f t="shared" si="134"/>
        <v>0</v>
      </c>
      <c r="I59" s="159">
        <f t="shared" si="135"/>
        <v>0</v>
      </c>
      <c r="J59" s="160">
        <f t="shared" si="109"/>
        <v>0</v>
      </c>
      <c r="K59" s="159">
        <f t="shared" si="136"/>
        <v>0</v>
      </c>
      <c r="L59" s="159">
        <f t="shared" si="137"/>
        <v>0</v>
      </c>
      <c r="M59" s="160">
        <f t="shared" si="110"/>
        <v>0</v>
      </c>
      <c r="N59" s="159">
        <v>0</v>
      </c>
      <c r="O59" s="159">
        <v>0</v>
      </c>
      <c r="P59" s="160">
        <f t="shared" si="111"/>
        <v>0</v>
      </c>
      <c r="Q59" s="159">
        <v>0</v>
      </c>
      <c r="R59" s="159">
        <v>0</v>
      </c>
      <c r="S59" s="160">
        <f t="shared" si="112"/>
        <v>0</v>
      </c>
      <c r="T59" s="159">
        <f t="shared" si="138"/>
        <v>0</v>
      </c>
      <c r="U59" s="159">
        <f t="shared" si="113"/>
        <v>0</v>
      </c>
      <c r="V59" s="160">
        <f t="shared" si="114"/>
        <v>0</v>
      </c>
      <c r="W59" s="159">
        <v>0</v>
      </c>
      <c r="X59" s="159">
        <v>0</v>
      </c>
      <c r="Y59" s="160">
        <f t="shared" si="115"/>
        <v>0</v>
      </c>
      <c r="Z59" s="159">
        <v>0</v>
      </c>
      <c r="AA59" s="159">
        <v>0</v>
      </c>
      <c r="AB59" s="160">
        <f t="shared" si="116"/>
        <v>0</v>
      </c>
      <c r="AC59" s="159">
        <f t="shared" si="139"/>
        <v>0</v>
      </c>
      <c r="AD59" s="159">
        <f t="shared" si="117"/>
        <v>0</v>
      </c>
      <c r="AE59" s="160">
        <f t="shared" si="118"/>
        <v>0</v>
      </c>
      <c r="AF59" s="159">
        <v>0</v>
      </c>
      <c r="AG59" s="159">
        <v>0</v>
      </c>
      <c r="AH59" s="160">
        <f t="shared" si="119"/>
        <v>0</v>
      </c>
      <c r="AI59" s="159">
        <v>0</v>
      </c>
      <c r="AJ59" s="159">
        <v>0</v>
      </c>
      <c r="AK59" s="160">
        <f t="shared" si="120"/>
        <v>0</v>
      </c>
      <c r="AL59" s="159">
        <f t="shared" si="140"/>
        <v>0</v>
      </c>
      <c r="AM59" s="159">
        <f t="shared" si="121"/>
        <v>0</v>
      </c>
      <c r="AN59" s="160">
        <f t="shared" si="122"/>
        <v>0</v>
      </c>
      <c r="AO59" s="159">
        <v>0</v>
      </c>
      <c r="AP59" s="159">
        <v>0</v>
      </c>
      <c r="AQ59" s="160">
        <f t="shared" si="123"/>
        <v>0</v>
      </c>
      <c r="AR59" s="159">
        <v>0</v>
      </c>
      <c r="AS59" s="159">
        <v>0</v>
      </c>
      <c r="AT59" s="160">
        <f t="shared" si="124"/>
        <v>0</v>
      </c>
      <c r="AU59" s="159">
        <f t="shared" si="141"/>
        <v>0</v>
      </c>
      <c r="AV59" s="159">
        <f t="shared" si="125"/>
        <v>0</v>
      </c>
      <c r="AW59" s="160">
        <f t="shared" si="126"/>
        <v>0</v>
      </c>
      <c r="AX59" s="159">
        <v>0</v>
      </c>
      <c r="AY59" s="159">
        <v>0</v>
      </c>
      <c r="AZ59" s="160">
        <f t="shared" si="127"/>
        <v>0</v>
      </c>
      <c r="BA59" s="159">
        <v>0</v>
      </c>
      <c r="BB59" s="159">
        <v>0</v>
      </c>
      <c r="BC59" s="160">
        <f t="shared" si="128"/>
        <v>0</v>
      </c>
      <c r="BD59" s="159">
        <f t="shared" si="142"/>
        <v>0</v>
      </c>
      <c r="BE59" s="159">
        <f t="shared" si="129"/>
        <v>0</v>
      </c>
      <c r="BF59" s="160">
        <f t="shared" si="130"/>
        <v>0</v>
      </c>
      <c r="BG59" s="230"/>
      <c r="BH59" s="226">
        <f t="shared" si="143"/>
        <v>0</v>
      </c>
      <c r="BI59" s="227">
        <f t="shared" si="131"/>
        <v>0</v>
      </c>
      <c r="BJ59" s="230"/>
      <c r="BK59" s="228"/>
      <c r="BL59" s="229"/>
    </row>
    <row r="60" spans="1:64" ht="15.75" customHeight="1">
      <c r="A60" s="185"/>
      <c r="B60" s="156"/>
      <c r="C60" s="157"/>
      <c r="D60" s="158">
        <f t="shared" si="108"/>
        <v>0</v>
      </c>
      <c r="E60" s="159">
        <f t="shared" si="132"/>
        <v>0</v>
      </c>
      <c r="F60" s="160">
        <f t="shared" si="133"/>
        <v>0</v>
      </c>
      <c r="G60" s="161"/>
      <c r="H60" s="159">
        <f t="shared" si="134"/>
        <v>0</v>
      </c>
      <c r="I60" s="159">
        <f t="shared" si="135"/>
        <v>0</v>
      </c>
      <c r="J60" s="160">
        <f t="shared" si="109"/>
        <v>0</v>
      </c>
      <c r="K60" s="159">
        <f t="shared" si="136"/>
        <v>0</v>
      </c>
      <c r="L60" s="159">
        <f t="shared" si="137"/>
        <v>0</v>
      </c>
      <c r="M60" s="160">
        <f t="shared" si="110"/>
        <v>0</v>
      </c>
      <c r="N60" s="159">
        <v>0</v>
      </c>
      <c r="O60" s="159">
        <v>0</v>
      </c>
      <c r="P60" s="160">
        <f t="shared" si="111"/>
        <v>0</v>
      </c>
      <c r="Q60" s="159">
        <v>0</v>
      </c>
      <c r="R60" s="159">
        <v>0</v>
      </c>
      <c r="S60" s="160">
        <f t="shared" si="112"/>
        <v>0</v>
      </c>
      <c r="T60" s="159">
        <f t="shared" si="138"/>
        <v>0</v>
      </c>
      <c r="U60" s="159">
        <f t="shared" si="113"/>
        <v>0</v>
      </c>
      <c r="V60" s="160">
        <f t="shared" si="114"/>
        <v>0</v>
      </c>
      <c r="W60" s="159">
        <v>0</v>
      </c>
      <c r="X60" s="159">
        <v>0</v>
      </c>
      <c r="Y60" s="160">
        <f t="shared" si="115"/>
        <v>0</v>
      </c>
      <c r="Z60" s="159">
        <v>0</v>
      </c>
      <c r="AA60" s="159">
        <v>0</v>
      </c>
      <c r="AB60" s="160">
        <f t="shared" si="116"/>
        <v>0</v>
      </c>
      <c r="AC60" s="159">
        <f t="shared" si="139"/>
        <v>0</v>
      </c>
      <c r="AD60" s="159">
        <f t="shared" si="117"/>
        <v>0</v>
      </c>
      <c r="AE60" s="160">
        <f t="shared" si="118"/>
        <v>0</v>
      </c>
      <c r="AF60" s="159">
        <v>0</v>
      </c>
      <c r="AG60" s="159">
        <v>0</v>
      </c>
      <c r="AH60" s="160">
        <f t="shared" si="119"/>
        <v>0</v>
      </c>
      <c r="AI60" s="159">
        <v>0</v>
      </c>
      <c r="AJ60" s="159">
        <v>0</v>
      </c>
      <c r="AK60" s="160">
        <f t="shared" si="120"/>
        <v>0</v>
      </c>
      <c r="AL60" s="159">
        <f t="shared" si="140"/>
        <v>0</v>
      </c>
      <c r="AM60" s="159">
        <f t="shared" si="121"/>
        <v>0</v>
      </c>
      <c r="AN60" s="160">
        <f t="shared" si="122"/>
        <v>0</v>
      </c>
      <c r="AO60" s="159">
        <v>0</v>
      </c>
      <c r="AP60" s="159">
        <v>0</v>
      </c>
      <c r="AQ60" s="160">
        <f t="shared" si="123"/>
        <v>0</v>
      </c>
      <c r="AR60" s="159">
        <v>0</v>
      </c>
      <c r="AS60" s="159">
        <v>0</v>
      </c>
      <c r="AT60" s="160">
        <f t="shared" si="124"/>
        <v>0</v>
      </c>
      <c r="AU60" s="159">
        <f t="shared" si="141"/>
        <v>0</v>
      </c>
      <c r="AV60" s="159">
        <f t="shared" si="125"/>
        <v>0</v>
      </c>
      <c r="AW60" s="160">
        <f t="shared" si="126"/>
        <v>0</v>
      </c>
      <c r="AX60" s="159">
        <v>0</v>
      </c>
      <c r="AY60" s="159">
        <v>0</v>
      </c>
      <c r="AZ60" s="160">
        <f t="shared" si="127"/>
        <v>0</v>
      </c>
      <c r="BA60" s="159">
        <v>0</v>
      </c>
      <c r="BB60" s="159">
        <v>0</v>
      </c>
      <c r="BC60" s="160">
        <f t="shared" si="128"/>
        <v>0</v>
      </c>
      <c r="BD60" s="159">
        <f t="shared" si="142"/>
        <v>0</v>
      </c>
      <c r="BE60" s="159">
        <f t="shared" si="129"/>
        <v>0</v>
      </c>
      <c r="BF60" s="160">
        <f t="shared" si="130"/>
        <v>0</v>
      </c>
      <c r="BG60" s="230"/>
      <c r="BH60" s="226">
        <f t="shared" si="143"/>
        <v>0</v>
      </c>
      <c r="BI60" s="227">
        <f t="shared" si="131"/>
        <v>0</v>
      </c>
      <c r="BJ60" s="230"/>
      <c r="BK60" s="228"/>
      <c r="BL60" s="229"/>
    </row>
    <row r="61" spans="1:64" ht="15.75" customHeight="1">
      <c r="A61" s="185"/>
      <c r="B61" s="156"/>
      <c r="C61" s="157"/>
      <c r="D61" s="158">
        <f t="shared" si="108"/>
        <v>0</v>
      </c>
      <c r="E61" s="159">
        <f t="shared" si="132"/>
        <v>0</v>
      </c>
      <c r="F61" s="160">
        <f t="shared" si="133"/>
        <v>0</v>
      </c>
      <c r="G61" s="161"/>
      <c r="H61" s="159">
        <f t="shared" si="134"/>
        <v>0</v>
      </c>
      <c r="I61" s="159">
        <f t="shared" si="135"/>
        <v>0</v>
      </c>
      <c r="J61" s="160">
        <f t="shared" si="109"/>
        <v>0</v>
      </c>
      <c r="K61" s="159">
        <f t="shared" si="136"/>
        <v>0</v>
      </c>
      <c r="L61" s="159">
        <f t="shared" si="137"/>
        <v>0</v>
      </c>
      <c r="M61" s="160">
        <f t="shared" si="110"/>
        <v>0</v>
      </c>
      <c r="N61" s="159">
        <v>0</v>
      </c>
      <c r="O61" s="159">
        <v>0</v>
      </c>
      <c r="P61" s="160">
        <f t="shared" si="111"/>
        <v>0</v>
      </c>
      <c r="Q61" s="159">
        <v>0</v>
      </c>
      <c r="R61" s="159">
        <v>0</v>
      </c>
      <c r="S61" s="160">
        <f t="shared" si="112"/>
        <v>0</v>
      </c>
      <c r="T61" s="159">
        <f t="shared" si="138"/>
        <v>0</v>
      </c>
      <c r="U61" s="159">
        <f t="shared" si="113"/>
        <v>0</v>
      </c>
      <c r="V61" s="160">
        <f t="shared" si="114"/>
        <v>0</v>
      </c>
      <c r="W61" s="159">
        <v>0</v>
      </c>
      <c r="X61" s="159">
        <v>0</v>
      </c>
      <c r="Y61" s="160">
        <f t="shared" si="115"/>
        <v>0</v>
      </c>
      <c r="Z61" s="159">
        <v>0</v>
      </c>
      <c r="AA61" s="159">
        <v>0</v>
      </c>
      <c r="AB61" s="160">
        <f t="shared" si="116"/>
        <v>0</v>
      </c>
      <c r="AC61" s="159">
        <f t="shared" si="139"/>
        <v>0</v>
      </c>
      <c r="AD61" s="159">
        <f t="shared" si="117"/>
        <v>0</v>
      </c>
      <c r="AE61" s="160">
        <f t="shared" si="118"/>
        <v>0</v>
      </c>
      <c r="AF61" s="159">
        <v>0</v>
      </c>
      <c r="AG61" s="159">
        <v>0</v>
      </c>
      <c r="AH61" s="160">
        <f t="shared" si="119"/>
        <v>0</v>
      </c>
      <c r="AI61" s="159">
        <v>0</v>
      </c>
      <c r="AJ61" s="159">
        <v>0</v>
      </c>
      <c r="AK61" s="160">
        <f t="shared" si="120"/>
        <v>0</v>
      </c>
      <c r="AL61" s="159">
        <f t="shared" si="140"/>
        <v>0</v>
      </c>
      <c r="AM61" s="159">
        <f t="shared" si="121"/>
        <v>0</v>
      </c>
      <c r="AN61" s="160">
        <f t="shared" si="122"/>
        <v>0</v>
      </c>
      <c r="AO61" s="159">
        <v>0</v>
      </c>
      <c r="AP61" s="159">
        <v>0</v>
      </c>
      <c r="AQ61" s="160">
        <f t="shared" si="123"/>
        <v>0</v>
      </c>
      <c r="AR61" s="159">
        <v>0</v>
      </c>
      <c r="AS61" s="159">
        <v>0</v>
      </c>
      <c r="AT61" s="160">
        <f t="shared" si="124"/>
        <v>0</v>
      </c>
      <c r="AU61" s="159">
        <f t="shared" si="141"/>
        <v>0</v>
      </c>
      <c r="AV61" s="159">
        <f t="shared" si="125"/>
        <v>0</v>
      </c>
      <c r="AW61" s="160">
        <f t="shared" si="126"/>
        <v>0</v>
      </c>
      <c r="AX61" s="159">
        <v>0</v>
      </c>
      <c r="AY61" s="159">
        <v>0</v>
      </c>
      <c r="AZ61" s="160">
        <f t="shared" si="127"/>
        <v>0</v>
      </c>
      <c r="BA61" s="159">
        <v>0</v>
      </c>
      <c r="BB61" s="159">
        <v>0</v>
      </c>
      <c r="BC61" s="160">
        <f t="shared" si="128"/>
        <v>0</v>
      </c>
      <c r="BD61" s="159">
        <f t="shared" si="142"/>
        <v>0</v>
      </c>
      <c r="BE61" s="159">
        <f t="shared" si="129"/>
        <v>0</v>
      </c>
      <c r="BF61" s="160">
        <f t="shared" si="130"/>
        <v>0</v>
      </c>
      <c r="BG61" s="230"/>
      <c r="BH61" s="226">
        <f t="shared" si="143"/>
        <v>0</v>
      </c>
      <c r="BI61" s="227">
        <f t="shared" si="131"/>
        <v>0</v>
      </c>
      <c r="BJ61" s="230"/>
      <c r="BK61" s="228"/>
      <c r="BL61" s="229"/>
    </row>
    <row r="62" spans="1:64" ht="15.75" customHeight="1">
      <c r="A62" s="138"/>
      <c r="B62" s="162"/>
      <c r="C62" s="188"/>
      <c r="D62" s="164">
        <f t="shared" si="108"/>
        <v>0</v>
      </c>
      <c r="E62" s="165">
        <f t="shared" si="132"/>
        <v>0</v>
      </c>
      <c r="F62" s="166">
        <f t="shared" si="133"/>
        <v>0</v>
      </c>
      <c r="G62" s="182"/>
      <c r="H62" s="165">
        <f t="shared" si="134"/>
        <v>0</v>
      </c>
      <c r="I62" s="165">
        <f t="shared" si="135"/>
        <v>0</v>
      </c>
      <c r="J62" s="166">
        <f t="shared" si="109"/>
        <v>0</v>
      </c>
      <c r="K62" s="165">
        <f t="shared" si="136"/>
        <v>0</v>
      </c>
      <c r="L62" s="165">
        <f t="shared" si="137"/>
        <v>0</v>
      </c>
      <c r="M62" s="166">
        <f t="shared" si="110"/>
        <v>0</v>
      </c>
      <c r="N62" s="164">
        <v>0</v>
      </c>
      <c r="O62" s="165">
        <v>0</v>
      </c>
      <c r="P62" s="166">
        <f t="shared" si="111"/>
        <v>0</v>
      </c>
      <c r="Q62" s="198">
        <v>0</v>
      </c>
      <c r="R62" s="199">
        <v>0</v>
      </c>
      <c r="S62" s="166">
        <f t="shared" si="112"/>
        <v>0</v>
      </c>
      <c r="T62" s="200">
        <f t="shared" si="138"/>
        <v>0</v>
      </c>
      <c r="U62" s="200">
        <f t="shared" si="113"/>
        <v>0</v>
      </c>
      <c r="V62" s="201">
        <f t="shared" si="114"/>
        <v>0</v>
      </c>
      <c r="W62" s="164">
        <v>0</v>
      </c>
      <c r="X62" s="165">
        <v>0</v>
      </c>
      <c r="Y62" s="166">
        <f t="shared" si="115"/>
        <v>0</v>
      </c>
      <c r="Z62" s="198">
        <v>0</v>
      </c>
      <c r="AA62" s="199">
        <v>0</v>
      </c>
      <c r="AB62" s="166">
        <f t="shared" si="116"/>
        <v>0</v>
      </c>
      <c r="AC62" s="200">
        <f t="shared" si="139"/>
        <v>0</v>
      </c>
      <c r="AD62" s="200">
        <f t="shared" si="117"/>
        <v>0</v>
      </c>
      <c r="AE62" s="201">
        <f t="shared" si="118"/>
        <v>0</v>
      </c>
      <c r="AF62" s="164">
        <v>0</v>
      </c>
      <c r="AG62" s="165">
        <v>0</v>
      </c>
      <c r="AH62" s="166">
        <f t="shared" si="119"/>
        <v>0</v>
      </c>
      <c r="AI62" s="198">
        <v>0</v>
      </c>
      <c r="AJ62" s="199">
        <v>0</v>
      </c>
      <c r="AK62" s="166">
        <f t="shared" si="120"/>
        <v>0</v>
      </c>
      <c r="AL62" s="200">
        <f t="shared" si="140"/>
        <v>0</v>
      </c>
      <c r="AM62" s="200">
        <f t="shared" si="121"/>
        <v>0</v>
      </c>
      <c r="AN62" s="201">
        <f t="shared" si="122"/>
        <v>0</v>
      </c>
      <c r="AO62" s="164">
        <v>0</v>
      </c>
      <c r="AP62" s="165">
        <v>0</v>
      </c>
      <c r="AQ62" s="166">
        <f t="shared" si="123"/>
        <v>0</v>
      </c>
      <c r="AR62" s="198">
        <v>0</v>
      </c>
      <c r="AS62" s="199">
        <v>0</v>
      </c>
      <c r="AT62" s="166">
        <f t="shared" si="124"/>
        <v>0</v>
      </c>
      <c r="AU62" s="200">
        <f t="shared" si="141"/>
        <v>0</v>
      </c>
      <c r="AV62" s="200">
        <f t="shared" si="125"/>
        <v>0</v>
      </c>
      <c r="AW62" s="201">
        <f t="shared" si="126"/>
        <v>0</v>
      </c>
      <c r="AX62" s="164">
        <v>0</v>
      </c>
      <c r="AY62" s="165">
        <v>0</v>
      </c>
      <c r="AZ62" s="166">
        <f t="shared" si="127"/>
        <v>0</v>
      </c>
      <c r="BA62" s="198">
        <v>0</v>
      </c>
      <c r="BB62" s="199">
        <v>0</v>
      </c>
      <c r="BC62" s="166">
        <f t="shared" si="128"/>
        <v>0</v>
      </c>
      <c r="BD62" s="200">
        <f t="shared" si="142"/>
        <v>0</v>
      </c>
      <c r="BE62" s="200">
        <f t="shared" si="129"/>
        <v>0</v>
      </c>
      <c r="BF62" s="201">
        <f t="shared" si="130"/>
        <v>0</v>
      </c>
      <c r="BG62" s="232"/>
      <c r="BH62" s="233">
        <f t="shared" si="143"/>
        <v>0</v>
      </c>
      <c r="BI62" s="234">
        <f t="shared" si="131"/>
        <v>0</v>
      </c>
      <c r="BJ62" s="232"/>
      <c r="BK62" s="246"/>
      <c r="BL62" s="247"/>
    </row>
    <row r="63" spans="1:64" ht="15.75" customHeight="1">
      <c r="A63" s="139"/>
      <c r="B63" s="189"/>
      <c r="C63" s="190"/>
      <c r="D63" s="191"/>
      <c r="E63" s="191"/>
      <c r="F63" s="192"/>
      <c r="G63" s="189"/>
      <c r="H63" s="191"/>
      <c r="I63" s="191"/>
      <c r="J63" s="192"/>
      <c r="K63" s="191"/>
      <c r="L63" s="191"/>
      <c r="M63" s="192"/>
      <c r="N63" s="191"/>
      <c r="O63" s="191"/>
      <c r="P63" s="192"/>
      <c r="Q63" s="191"/>
      <c r="R63" s="191"/>
      <c r="S63" s="192"/>
      <c r="T63" s="206"/>
      <c r="U63" s="206"/>
      <c r="V63" s="207"/>
      <c r="W63" s="191"/>
      <c r="X63" s="191"/>
      <c r="Y63" s="192"/>
      <c r="Z63" s="191"/>
      <c r="AA63" s="191"/>
      <c r="AB63" s="192"/>
      <c r="AC63" s="206"/>
      <c r="AD63" s="206"/>
      <c r="AE63" s="207"/>
      <c r="AF63" s="191"/>
      <c r="AG63" s="191"/>
      <c r="AH63" s="192"/>
      <c r="AI63" s="191"/>
      <c r="AJ63" s="191"/>
      <c r="AK63" s="192"/>
      <c r="AL63" s="206"/>
      <c r="AM63" s="206"/>
      <c r="AN63" s="207"/>
      <c r="AO63" s="191"/>
      <c r="AP63" s="191"/>
      <c r="AQ63" s="192"/>
      <c r="AR63" s="191"/>
      <c r="AS63" s="191"/>
      <c r="AT63" s="192"/>
      <c r="AU63" s="206"/>
      <c r="AV63" s="206"/>
      <c r="AW63" s="207"/>
      <c r="AX63" s="191"/>
      <c r="AY63" s="191"/>
      <c r="AZ63" s="192"/>
      <c r="BA63" s="191"/>
      <c r="BB63" s="191"/>
      <c r="BC63" s="192"/>
      <c r="BD63" s="206"/>
      <c r="BE63" s="206"/>
      <c r="BF63" s="207"/>
      <c r="BG63" s="232"/>
      <c r="BH63" s="191"/>
      <c r="BI63" s="191"/>
      <c r="BJ63" s="232"/>
      <c r="BK63" s="248"/>
      <c r="BL63" s="248"/>
    </row>
    <row r="64" spans="1:64" ht="15.75" customHeight="1">
      <c r="A64" s="138"/>
      <c r="B64" s="1065" t="s">
        <v>273</v>
      </c>
      <c r="C64" s="1070" t="s">
        <v>274</v>
      </c>
      <c r="D64" s="1009" t="str">
        <f>AFEstatPref</f>
        <v>Historical</v>
      </c>
      <c r="E64" s="1010"/>
      <c r="F64" s="1011"/>
      <c r="G64" s="1041" t="str">
        <f>AFEstatSlc</f>
        <v>Proposed Original</v>
      </c>
      <c r="H64" s="1015"/>
      <c r="I64" s="1015"/>
      <c r="J64" s="1042"/>
      <c r="K64" s="1020" t="s">
        <v>275</v>
      </c>
      <c r="L64" s="1020"/>
      <c r="M64" s="1039"/>
      <c r="N64" s="1009" t="str">
        <f>AFEstatPref</f>
        <v>Historical</v>
      </c>
      <c r="O64" s="1010"/>
      <c r="P64" s="1011"/>
      <c r="Q64" s="1015" t="str">
        <f>AFEstatSlc</f>
        <v>Proposed Original</v>
      </c>
      <c r="R64" s="1015"/>
      <c r="S64" s="1016"/>
      <c r="T64" s="1019" t="s">
        <v>275</v>
      </c>
      <c r="U64" s="1020"/>
      <c r="V64" s="1021"/>
      <c r="W64" s="1009" t="str">
        <f>AFEstatPref</f>
        <v>Historical</v>
      </c>
      <c r="X64" s="1010"/>
      <c r="Y64" s="1011"/>
      <c r="Z64" s="1015" t="str">
        <f>AFEstatSlc</f>
        <v>Proposed Original</v>
      </c>
      <c r="AA64" s="1015"/>
      <c r="AB64" s="1016"/>
      <c r="AC64" s="1019" t="s">
        <v>275</v>
      </c>
      <c r="AD64" s="1020"/>
      <c r="AE64" s="1021"/>
      <c r="AF64" s="1009" t="str">
        <f>AFEstatPref</f>
        <v>Historical</v>
      </c>
      <c r="AG64" s="1010"/>
      <c r="AH64" s="1011"/>
      <c r="AI64" s="1015" t="str">
        <f>AFEstatSlc</f>
        <v>Proposed Original</v>
      </c>
      <c r="AJ64" s="1015"/>
      <c r="AK64" s="1016"/>
      <c r="AL64" s="1019" t="s">
        <v>275</v>
      </c>
      <c r="AM64" s="1020"/>
      <c r="AN64" s="1021"/>
      <c r="AO64" s="1009" t="str">
        <f>AFEstatPref</f>
        <v>Historical</v>
      </c>
      <c r="AP64" s="1010"/>
      <c r="AQ64" s="1011"/>
      <c r="AR64" s="1015" t="str">
        <f>AFEstatSlc</f>
        <v>Proposed Original</v>
      </c>
      <c r="AS64" s="1015"/>
      <c r="AT64" s="1016"/>
      <c r="AU64" s="1019" t="s">
        <v>275</v>
      </c>
      <c r="AV64" s="1020"/>
      <c r="AW64" s="1021"/>
      <c r="AX64" s="1009" t="str">
        <f>AFEstatPref</f>
        <v>Historical</v>
      </c>
      <c r="AY64" s="1010"/>
      <c r="AZ64" s="1011"/>
      <c r="BA64" s="1015" t="str">
        <f>AFEstatSlc</f>
        <v>Proposed Original</v>
      </c>
      <c r="BB64" s="1015"/>
      <c r="BC64" s="1016"/>
      <c r="BD64" s="1019" t="s">
        <v>275</v>
      </c>
      <c r="BE64" s="1020"/>
      <c r="BF64" s="1021"/>
      <c r="BG64" s="214"/>
      <c r="BH64" s="1051" t="s">
        <v>276</v>
      </c>
      <c r="BI64" s="1052"/>
      <c r="BJ64" s="214"/>
      <c r="BK64" s="1060" t="s">
        <v>277</v>
      </c>
      <c r="BL64" s="1057" t="s">
        <v>278</v>
      </c>
    </row>
    <row r="65" spans="1:64" ht="15.75" customHeight="1">
      <c r="A65" s="139"/>
      <c r="B65" s="1059"/>
      <c r="C65" s="1068"/>
      <c r="D65" s="1012"/>
      <c r="E65" s="1013"/>
      <c r="F65" s="1014"/>
      <c r="G65" s="1043"/>
      <c r="H65" s="1017"/>
      <c r="I65" s="1017"/>
      <c r="J65" s="1044"/>
      <c r="K65" s="1023"/>
      <c r="L65" s="1023"/>
      <c r="M65" s="1040"/>
      <c r="N65" s="1012"/>
      <c r="O65" s="1013"/>
      <c r="P65" s="1014"/>
      <c r="Q65" s="1017"/>
      <c r="R65" s="1017"/>
      <c r="S65" s="1018"/>
      <c r="T65" s="1022"/>
      <c r="U65" s="1023"/>
      <c r="V65" s="1024"/>
      <c r="W65" s="1012"/>
      <c r="X65" s="1013"/>
      <c r="Y65" s="1014"/>
      <c r="Z65" s="1017"/>
      <c r="AA65" s="1017"/>
      <c r="AB65" s="1018"/>
      <c r="AC65" s="1022"/>
      <c r="AD65" s="1023"/>
      <c r="AE65" s="1024"/>
      <c r="AF65" s="1012"/>
      <c r="AG65" s="1013"/>
      <c r="AH65" s="1014"/>
      <c r="AI65" s="1017"/>
      <c r="AJ65" s="1017"/>
      <c r="AK65" s="1018"/>
      <c r="AL65" s="1022"/>
      <c r="AM65" s="1023"/>
      <c r="AN65" s="1024"/>
      <c r="AO65" s="1012"/>
      <c r="AP65" s="1013"/>
      <c r="AQ65" s="1014"/>
      <c r="AR65" s="1017"/>
      <c r="AS65" s="1017"/>
      <c r="AT65" s="1018"/>
      <c r="AU65" s="1022"/>
      <c r="AV65" s="1023"/>
      <c r="AW65" s="1024"/>
      <c r="AX65" s="1012"/>
      <c r="AY65" s="1013"/>
      <c r="AZ65" s="1014"/>
      <c r="BA65" s="1017"/>
      <c r="BB65" s="1017"/>
      <c r="BC65" s="1018"/>
      <c r="BD65" s="1022"/>
      <c r="BE65" s="1023"/>
      <c r="BF65" s="1024"/>
      <c r="BG65" s="139"/>
      <c r="BH65" s="215" t="s">
        <v>279</v>
      </c>
      <c r="BI65" s="216" t="s">
        <v>280</v>
      </c>
      <c r="BJ65" s="139"/>
      <c r="BK65" s="1059"/>
      <c r="BL65" s="1056"/>
    </row>
    <row r="66" spans="1:64" ht="15.75" customHeight="1">
      <c r="A66" s="138"/>
      <c r="B66" s="149">
        <v>6</v>
      </c>
      <c r="C66" s="150" t="s">
        <v>291</v>
      </c>
      <c r="D66" s="151" t="s">
        <v>283</v>
      </c>
      <c r="E66" s="152" t="s">
        <v>284</v>
      </c>
      <c r="F66" s="153">
        <f>SUM(F67:F76)</f>
        <v>0</v>
      </c>
      <c r="G66" s="154" t="s">
        <v>285</v>
      </c>
      <c r="H66" s="152" t="s">
        <v>283</v>
      </c>
      <c r="I66" s="152" t="s">
        <v>284</v>
      </c>
      <c r="J66" s="153">
        <f>SUM(J67:J76)</f>
        <v>0</v>
      </c>
      <c r="K66" s="151" t="s">
        <v>283</v>
      </c>
      <c r="L66" s="152" t="s">
        <v>284</v>
      </c>
      <c r="M66" s="153">
        <f>SUM(M67:M76)</f>
        <v>0</v>
      </c>
      <c r="N66" s="151" t="s">
        <v>283</v>
      </c>
      <c r="O66" s="152" t="s">
        <v>284</v>
      </c>
      <c r="P66" s="153">
        <f>SUM(P67:P76)</f>
        <v>0</v>
      </c>
      <c r="Q66" s="152" t="s">
        <v>283</v>
      </c>
      <c r="R66" s="152" t="s">
        <v>284</v>
      </c>
      <c r="S66" s="153">
        <f>SUM(S67:S76)</f>
        <v>0</v>
      </c>
      <c r="T66" s="204" t="s">
        <v>283</v>
      </c>
      <c r="U66" s="205" t="s">
        <v>284</v>
      </c>
      <c r="V66" s="153">
        <f>SUM(V67:V76)</f>
        <v>0</v>
      </c>
      <c r="W66" s="151" t="s">
        <v>283</v>
      </c>
      <c r="X66" s="152" t="s">
        <v>284</v>
      </c>
      <c r="Y66" s="153">
        <f>SUM(Y67:Y76)</f>
        <v>0</v>
      </c>
      <c r="Z66" s="152" t="s">
        <v>283</v>
      </c>
      <c r="AA66" s="152" t="s">
        <v>284</v>
      </c>
      <c r="AB66" s="153">
        <f>SUM(AB67:AB76)</f>
        <v>0</v>
      </c>
      <c r="AC66" s="204" t="s">
        <v>283</v>
      </c>
      <c r="AD66" s="205" t="s">
        <v>284</v>
      </c>
      <c r="AE66" s="153">
        <f>SUM(AE67:AE76)</f>
        <v>0</v>
      </c>
      <c r="AF66" s="151" t="s">
        <v>283</v>
      </c>
      <c r="AG66" s="152" t="s">
        <v>284</v>
      </c>
      <c r="AH66" s="153">
        <f>SUM(AH67:AH76)</f>
        <v>0</v>
      </c>
      <c r="AI66" s="152" t="s">
        <v>283</v>
      </c>
      <c r="AJ66" s="152" t="s">
        <v>284</v>
      </c>
      <c r="AK66" s="153">
        <f>SUM(AK67:AK76)</f>
        <v>0</v>
      </c>
      <c r="AL66" s="204" t="s">
        <v>283</v>
      </c>
      <c r="AM66" s="205" t="s">
        <v>284</v>
      </c>
      <c r="AN66" s="153">
        <f>SUM(AN67:AN76)</f>
        <v>0</v>
      </c>
      <c r="AO66" s="151" t="s">
        <v>283</v>
      </c>
      <c r="AP66" s="152" t="s">
        <v>284</v>
      </c>
      <c r="AQ66" s="153">
        <f>SUM(AQ67:AQ76)</f>
        <v>0</v>
      </c>
      <c r="AR66" s="152" t="s">
        <v>283</v>
      </c>
      <c r="AS66" s="152" t="s">
        <v>284</v>
      </c>
      <c r="AT66" s="153">
        <f>SUM(AT67:AT76)</f>
        <v>0</v>
      </c>
      <c r="AU66" s="204" t="s">
        <v>283</v>
      </c>
      <c r="AV66" s="205" t="s">
        <v>284</v>
      </c>
      <c r="AW66" s="153">
        <f>SUM(AW67:AW76)</f>
        <v>0</v>
      </c>
      <c r="AX66" s="151" t="s">
        <v>283</v>
      </c>
      <c r="AY66" s="152" t="s">
        <v>284</v>
      </c>
      <c r="AZ66" s="153">
        <f>SUM(AZ67:AZ76)</f>
        <v>0</v>
      </c>
      <c r="BA66" s="152" t="s">
        <v>283</v>
      </c>
      <c r="BB66" s="152" t="s">
        <v>284</v>
      </c>
      <c r="BC66" s="153">
        <f>SUM(BC67:BC76)</f>
        <v>0</v>
      </c>
      <c r="BD66" s="204" t="s">
        <v>283</v>
      </c>
      <c r="BE66" s="205" t="s">
        <v>284</v>
      </c>
      <c r="BF66" s="153">
        <f>SUM(BF67:BF76)</f>
        <v>0</v>
      </c>
      <c r="BG66" s="196"/>
      <c r="BH66" s="221"/>
      <c r="BI66" s="243"/>
      <c r="BJ66" s="196"/>
      <c r="BK66" s="244"/>
      <c r="BL66" s="245"/>
    </row>
    <row r="67" spans="1:64" ht="15.75" customHeight="1">
      <c r="A67" s="185"/>
      <c r="B67" s="156"/>
      <c r="C67" s="178"/>
      <c r="D67" s="158">
        <f t="shared" ref="D67:D76" si="144">N67+W67+AF67+AO67+AX67</f>
        <v>0</v>
      </c>
      <c r="E67" s="159">
        <f>IFERROR(F67/D67,)</f>
        <v>0</v>
      </c>
      <c r="F67" s="160">
        <f>P67+Y67+AH67+AQ67+AZ67</f>
        <v>0</v>
      </c>
      <c r="G67" s="179"/>
      <c r="H67" s="159">
        <f>Q67+Z67+AI67+AR67+BA67</f>
        <v>0</v>
      </c>
      <c r="I67" s="159">
        <f>IFERROR(J67/H67,)</f>
        <v>0</v>
      </c>
      <c r="J67" s="160">
        <f t="shared" ref="J67:J76" si="145">S67+AB67+AK67+AT67+BC67</f>
        <v>0</v>
      </c>
      <c r="K67" s="159">
        <f>T67+AC67+AL67+AU67+BD67</f>
        <v>0</v>
      </c>
      <c r="L67" s="159">
        <f>IFERROR(M67/K67,)</f>
        <v>0</v>
      </c>
      <c r="M67" s="160">
        <f t="shared" ref="M67:M76" si="146">V67+AE67+AN67+AW67+BF67</f>
        <v>0</v>
      </c>
      <c r="N67" s="159">
        <v>0</v>
      </c>
      <c r="O67" s="159">
        <v>0</v>
      </c>
      <c r="P67" s="160">
        <f t="shared" ref="P67:P76" si="147">N67*O67</f>
        <v>0</v>
      </c>
      <c r="Q67" s="159">
        <v>0</v>
      </c>
      <c r="R67" s="159">
        <v>0</v>
      </c>
      <c r="S67" s="160">
        <f t="shared" ref="S67:S76" si="148">Q67*R67</f>
        <v>0</v>
      </c>
      <c r="T67" s="159">
        <f>Q67</f>
        <v>0</v>
      </c>
      <c r="U67" s="159">
        <f t="shared" ref="U67:U76" si="149">R67</f>
        <v>0</v>
      </c>
      <c r="V67" s="160">
        <f t="shared" ref="V67:V76" si="150">T67*U67</f>
        <v>0</v>
      </c>
      <c r="W67" s="159">
        <v>0</v>
      </c>
      <c r="X67" s="159">
        <v>0</v>
      </c>
      <c r="Y67" s="160">
        <f t="shared" ref="Y67:Y76" si="151">W67*X67</f>
        <v>0</v>
      </c>
      <c r="Z67" s="159">
        <v>0</v>
      </c>
      <c r="AA67" s="159">
        <v>0</v>
      </c>
      <c r="AB67" s="160">
        <f t="shared" ref="AB67:AB76" si="152">Z67*AA67</f>
        <v>0</v>
      </c>
      <c r="AC67" s="159">
        <f>Z67</f>
        <v>0</v>
      </c>
      <c r="AD67" s="159">
        <f t="shared" ref="AD67:AD76" si="153">AA67</f>
        <v>0</v>
      </c>
      <c r="AE67" s="160">
        <f t="shared" ref="AE67:AE76" si="154">AC67*AD67</f>
        <v>0</v>
      </c>
      <c r="AF67" s="159">
        <v>0</v>
      </c>
      <c r="AG67" s="159">
        <v>0</v>
      </c>
      <c r="AH67" s="160">
        <f t="shared" ref="AH67:AH76" si="155">AF67*AG67</f>
        <v>0</v>
      </c>
      <c r="AI67" s="159">
        <v>0</v>
      </c>
      <c r="AJ67" s="159">
        <v>0</v>
      </c>
      <c r="AK67" s="160">
        <f t="shared" ref="AK67:AK76" si="156">AI67*AJ67</f>
        <v>0</v>
      </c>
      <c r="AL67" s="159">
        <f>AI67</f>
        <v>0</v>
      </c>
      <c r="AM67" s="159">
        <f t="shared" ref="AM67:AM76" si="157">AJ67</f>
        <v>0</v>
      </c>
      <c r="AN67" s="160">
        <f t="shared" ref="AN67:AN76" si="158">AL67*AM67</f>
        <v>0</v>
      </c>
      <c r="AO67" s="159">
        <v>0</v>
      </c>
      <c r="AP67" s="159">
        <v>0</v>
      </c>
      <c r="AQ67" s="160">
        <f t="shared" ref="AQ67:AQ76" si="159">AO67*AP67</f>
        <v>0</v>
      </c>
      <c r="AR67" s="159">
        <v>0</v>
      </c>
      <c r="AS67" s="159">
        <v>0</v>
      </c>
      <c r="AT67" s="160">
        <f t="shared" ref="AT67:AT76" si="160">AR67*AS67</f>
        <v>0</v>
      </c>
      <c r="AU67" s="159">
        <f>AR67</f>
        <v>0</v>
      </c>
      <c r="AV67" s="159">
        <f t="shared" ref="AV67:AV76" si="161">AS67</f>
        <v>0</v>
      </c>
      <c r="AW67" s="160">
        <f t="shared" ref="AW67:AW76" si="162">AU67*AV67</f>
        <v>0</v>
      </c>
      <c r="AX67" s="159">
        <v>0</v>
      </c>
      <c r="AY67" s="159">
        <v>0</v>
      </c>
      <c r="AZ67" s="160">
        <f t="shared" ref="AZ67:AZ76" si="163">AX67*AY67</f>
        <v>0</v>
      </c>
      <c r="BA67" s="159">
        <v>0</v>
      </c>
      <c r="BB67" s="159">
        <v>0</v>
      </c>
      <c r="BC67" s="160">
        <f t="shared" ref="BC67:BC76" si="164">BA67*BB67</f>
        <v>0</v>
      </c>
      <c r="BD67" s="159">
        <f>BA67</f>
        <v>0</v>
      </c>
      <c r="BE67" s="159">
        <f t="shared" ref="BE67:BE76" si="165">BB67</f>
        <v>0</v>
      </c>
      <c r="BF67" s="160">
        <f t="shared" ref="BF67:BF76" si="166">BD67*BE67</f>
        <v>0</v>
      </c>
      <c r="BG67" s="230"/>
      <c r="BH67" s="226">
        <f>K67-H67</f>
        <v>0</v>
      </c>
      <c r="BI67" s="227">
        <f t="shared" ref="BI67:BI76" si="167">L67-I67</f>
        <v>0</v>
      </c>
      <c r="BJ67" s="230"/>
      <c r="BK67" s="228"/>
      <c r="BL67" s="229"/>
    </row>
    <row r="68" spans="1:64" ht="15.75" customHeight="1">
      <c r="A68" s="185"/>
      <c r="B68" s="156"/>
      <c r="C68" s="157"/>
      <c r="D68" s="158">
        <f t="shared" si="144"/>
        <v>0</v>
      </c>
      <c r="E68" s="159">
        <f t="shared" ref="E68:E76" si="168">IFERROR(F68/D68,)</f>
        <v>0</v>
      </c>
      <c r="F68" s="160">
        <f t="shared" ref="F68:F76" si="169">P68+Y68+AH68+AQ68+AZ68</f>
        <v>0</v>
      </c>
      <c r="G68" s="161"/>
      <c r="H68" s="159">
        <f t="shared" ref="H68:H76" si="170">Q68+Z68+AI68+AR68+BA68</f>
        <v>0</v>
      </c>
      <c r="I68" s="159">
        <f t="shared" ref="I68:I76" si="171">IFERROR(J68/H68,)</f>
        <v>0</v>
      </c>
      <c r="J68" s="160">
        <f t="shared" si="145"/>
        <v>0</v>
      </c>
      <c r="K68" s="159">
        <f t="shared" ref="K68:K76" si="172">T68+AC68+AL68+AU68+BD68</f>
        <v>0</v>
      </c>
      <c r="L68" s="159">
        <f t="shared" ref="L68:L76" si="173">IFERROR(M68/K68,)</f>
        <v>0</v>
      </c>
      <c r="M68" s="160">
        <f t="shared" si="146"/>
        <v>0</v>
      </c>
      <c r="N68" s="159">
        <v>0</v>
      </c>
      <c r="O68" s="159">
        <v>0</v>
      </c>
      <c r="P68" s="160">
        <f t="shared" si="147"/>
        <v>0</v>
      </c>
      <c r="Q68" s="159">
        <v>0</v>
      </c>
      <c r="R68" s="159">
        <v>0</v>
      </c>
      <c r="S68" s="160">
        <f t="shared" si="148"/>
        <v>0</v>
      </c>
      <c r="T68" s="159">
        <f t="shared" ref="T68:T76" si="174">Q68</f>
        <v>0</v>
      </c>
      <c r="U68" s="159">
        <f t="shared" si="149"/>
        <v>0</v>
      </c>
      <c r="V68" s="160">
        <f t="shared" si="150"/>
        <v>0</v>
      </c>
      <c r="W68" s="159">
        <v>0</v>
      </c>
      <c r="X68" s="159">
        <v>0</v>
      </c>
      <c r="Y68" s="160">
        <f t="shared" si="151"/>
        <v>0</v>
      </c>
      <c r="Z68" s="159">
        <v>0</v>
      </c>
      <c r="AA68" s="159">
        <v>0</v>
      </c>
      <c r="AB68" s="160">
        <f t="shared" si="152"/>
        <v>0</v>
      </c>
      <c r="AC68" s="159">
        <f t="shared" ref="AC68:AC76" si="175">Z68</f>
        <v>0</v>
      </c>
      <c r="AD68" s="159">
        <f t="shared" si="153"/>
        <v>0</v>
      </c>
      <c r="AE68" s="160">
        <f t="shared" si="154"/>
        <v>0</v>
      </c>
      <c r="AF68" s="159">
        <v>0</v>
      </c>
      <c r="AG68" s="159">
        <v>0</v>
      </c>
      <c r="AH68" s="160">
        <f t="shared" si="155"/>
        <v>0</v>
      </c>
      <c r="AI68" s="159">
        <v>0</v>
      </c>
      <c r="AJ68" s="159">
        <v>0</v>
      </c>
      <c r="AK68" s="160">
        <f t="shared" si="156"/>
        <v>0</v>
      </c>
      <c r="AL68" s="159">
        <f t="shared" ref="AL68:AL76" si="176">AI68</f>
        <v>0</v>
      </c>
      <c r="AM68" s="159">
        <f t="shared" si="157"/>
        <v>0</v>
      </c>
      <c r="AN68" s="160">
        <f t="shared" si="158"/>
        <v>0</v>
      </c>
      <c r="AO68" s="159">
        <v>0</v>
      </c>
      <c r="AP68" s="159">
        <v>0</v>
      </c>
      <c r="AQ68" s="160">
        <f t="shared" si="159"/>
        <v>0</v>
      </c>
      <c r="AR68" s="159">
        <v>0</v>
      </c>
      <c r="AS68" s="159">
        <v>0</v>
      </c>
      <c r="AT68" s="160">
        <f t="shared" si="160"/>
        <v>0</v>
      </c>
      <c r="AU68" s="159">
        <f t="shared" ref="AU68:AU76" si="177">AR68</f>
        <v>0</v>
      </c>
      <c r="AV68" s="159">
        <f t="shared" si="161"/>
        <v>0</v>
      </c>
      <c r="AW68" s="160">
        <f t="shared" si="162"/>
        <v>0</v>
      </c>
      <c r="AX68" s="159">
        <v>0</v>
      </c>
      <c r="AY68" s="159">
        <v>0</v>
      </c>
      <c r="AZ68" s="160">
        <f t="shared" si="163"/>
        <v>0</v>
      </c>
      <c r="BA68" s="159">
        <v>0</v>
      </c>
      <c r="BB68" s="159">
        <v>0</v>
      </c>
      <c r="BC68" s="160">
        <f t="shared" si="164"/>
        <v>0</v>
      </c>
      <c r="BD68" s="159">
        <f t="shared" ref="BD68:BD76" si="178">BA68</f>
        <v>0</v>
      </c>
      <c r="BE68" s="159">
        <f t="shared" si="165"/>
        <v>0</v>
      </c>
      <c r="BF68" s="160">
        <f t="shared" si="166"/>
        <v>0</v>
      </c>
      <c r="BG68" s="230"/>
      <c r="BH68" s="226">
        <f t="shared" ref="BH68:BH76" si="179">K68-H68</f>
        <v>0</v>
      </c>
      <c r="BI68" s="227">
        <f t="shared" si="167"/>
        <v>0</v>
      </c>
      <c r="BJ68" s="230"/>
      <c r="BK68" s="228"/>
      <c r="BL68" s="229"/>
    </row>
    <row r="69" spans="1:64" ht="15.75" customHeight="1">
      <c r="A69" s="185"/>
      <c r="B69" s="156"/>
      <c r="C69" s="157"/>
      <c r="D69" s="158">
        <f t="shared" si="144"/>
        <v>0</v>
      </c>
      <c r="E69" s="159">
        <f t="shared" si="168"/>
        <v>0</v>
      </c>
      <c r="F69" s="160">
        <f t="shared" si="169"/>
        <v>0</v>
      </c>
      <c r="G69" s="161"/>
      <c r="H69" s="159">
        <f t="shared" si="170"/>
        <v>0</v>
      </c>
      <c r="I69" s="159">
        <f t="shared" si="171"/>
        <v>0</v>
      </c>
      <c r="J69" s="160">
        <f t="shared" si="145"/>
        <v>0</v>
      </c>
      <c r="K69" s="159">
        <f t="shared" si="172"/>
        <v>0</v>
      </c>
      <c r="L69" s="159">
        <f t="shared" si="173"/>
        <v>0</v>
      </c>
      <c r="M69" s="160">
        <f t="shared" si="146"/>
        <v>0</v>
      </c>
      <c r="N69" s="159">
        <v>0</v>
      </c>
      <c r="O69" s="159">
        <v>0</v>
      </c>
      <c r="P69" s="160">
        <f t="shared" si="147"/>
        <v>0</v>
      </c>
      <c r="Q69" s="159">
        <v>0</v>
      </c>
      <c r="R69" s="159">
        <v>0</v>
      </c>
      <c r="S69" s="160">
        <f t="shared" si="148"/>
        <v>0</v>
      </c>
      <c r="T69" s="159">
        <f t="shared" si="174"/>
        <v>0</v>
      </c>
      <c r="U69" s="159">
        <f t="shared" si="149"/>
        <v>0</v>
      </c>
      <c r="V69" s="160">
        <f t="shared" si="150"/>
        <v>0</v>
      </c>
      <c r="W69" s="159">
        <v>0</v>
      </c>
      <c r="X69" s="159">
        <v>0</v>
      </c>
      <c r="Y69" s="160">
        <f t="shared" si="151"/>
        <v>0</v>
      </c>
      <c r="Z69" s="159">
        <v>0</v>
      </c>
      <c r="AA69" s="159">
        <v>0</v>
      </c>
      <c r="AB69" s="160">
        <f t="shared" si="152"/>
        <v>0</v>
      </c>
      <c r="AC69" s="159">
        <f t="shared" si="175"/>
        <v>0</v>
      </c>
      <c r="AD69" s="159">
        <f t="shared" si="153"/>
        <v>0</v>
      </c>
      <c r="AE69" s="160">
        <f t="shared" si="154"/>
        <v>0</v>
      </c>
      <c r="AF69" s="159">
        <v>0</v>
      </c>
      <c r="AG69" s="159">
        <v>0</v>
      </c>
      <c r="AH69" s="160">
        <f t="shared" si="155"/>
        <v>0</v>
      </c>
      <c r="AI69" s="159">
        <v>0</v>
      </c>
      <c r="AJ69" s="159">
        <v>0</v>
      </c>
      <c r="AK69" s="160">
        <f t="shared" si="156"/>
        <v>0</v>
      </c>
      <c r="AL69" s="159">
        <f t="shared" si="176"/>
        <v>0</v>
      </c>
      <c r="AM69" s="159">
        <f t="shared" si="157"/>
        <v>0</v>
      </c>
      <c r="AN69" s="160">
        <f t="shared" si="158"/>
        <v>0</v>
      </c>
      <c r="AO69" s="159">
        <v>0</v>
      </c>
      <c r="AP69" s="159">
        <v>0</v>
      </c>
      <c r="AQ69" s="160">
        <f t="shared" si="159"/>
        <v>0</v>
      </c>
      <c r="AR69" s="159">
        <v>0</v>
      </c>
      <c r="AS69" s="159">
        <v>0</v>
      </c>
      <c r="AT69" s="160">
        <f t="shared" si="160"/>
        <v>0</v>
      </c>
      <c r="AU69" s="159">
        <f t="shared" si="177"/>
        <v>0</v>
      </c>
      <c r="AV69" s="159">
        <f t="shared" si="161"/>
        <v>0</v>
      </c>
      <c r="AW69" s="160">
        <f t="shared" si="162"/>
        <v>0</v>
      </c>
      <c r="AX69" s="159">
        <v>0</v>
      </c>
      <c r="AY69" s="159">
        <v>0</v>
      </c>
      <c r="AZ69" s="160">
        <f t="shared" si="163"/>
        <v>0</v>
      </c>
      <c r="BA69" s="159">
        <v>0</v>
      </c>
      <c r="BB69" s="159">
        <v>0</v>
      </c>
      <c r="BC69" s="160">
        <f t="shared" si="164"/>
        <v>0</v>
      </c>
      <c r="BD69" s="159">
        <f t="shared" si="178"/>
        <v>0</v>
      </c>
      <c r="BE69" s="159">
        <f t="shared" si="165"/>
        <v>0</v>
      </c>
      <c r="BF69" s="160">
        <f t="shared" si="166"/>
        <v>0</v>
      </c>
      <c r="BG69" s="230"/>
      <c r="BH69" s="226">
        <f t="shared" si="179"/>
        <v>0</v>
      </c>
      <c r="BI69" s="227">
        <f t="shared" si="167"/>
        <v>0</v>
      </c>
      <c r="BJ69" s="230"/>
      <c r="BK69" s="228"/>
      <c r="BL69" s="229"/>
    </row>
    <row r="70" spans="1:64" ht="15.75" customHeight="1">
      <c r="A70" s="185"/>
      <c r="B70" s="156"/>
      <c r="C70" s="157"/>
      <c r="D70" s="158">
        <f t="shared" si="144"/>
        <v>0</v>
      </c>
      <c r="E70" s="159">
        <f t="shared" si="168"/>
        <v>0</v>
      </c>
      <c r="F70" s="160">
        <f t="shared" si="169"/>
        <v>0</v>
      </c>
      <c r="G70" s="161"/>
      <c r="H70" s="159">
        <f t="shared" si="170"/>
        <v>0</v>
      </c>
      <c r="I70" s="159">
        <f t="shared" si="171"/>
        <v>0</v>
      </c>
      <c r="J70" s="160">
        <f t="shared" si="145"/>
        <v>0</v>
      </c>
      <c r="K70" s="159">
        <f t="shared" si="172"/>
        <v>0</v>
      </c>
      <c r="L70" s="159">
        <f t="shared" si="173"/>
        <v>0</v>
      </c>
      <c r="M70" s="160">
        <f t="shared" si="146"/>
        <v>0</v>
      </c>
      <c r="N70" s="159">
        <v>0</v>
      </c>
      <c r="O70" s="159">
        <v>0</v>
      </c>
      <c r="P70" s="160">
        <f t="shared" si="147"/>
        <v>0</v>
      </c>
      <c r="Q70" s="159">
        <v>0</v>
      </c>
      <c r="R70" s="159">
        <v>0</v>
      </c>
      <c r="S70" s="160">
        <f t="shared" si="148"/>
        <v>0</v>
      </c>
      <c r="T70" s="159">
        <f t="shared" si="174"/>
        <v>0</v>
      </c>
      <c r="U70" s="159">
        <f t="shared" si="149"/>
        <v>0</v>
      </c>
      <c r="V70" s="160">
        <f t="shared" si="150"/>
        <v>0</v>
      </c>
      <c r="W70" s="159">
        <v>0</v>
      </c>
      <c r="X70" s="159">
        <v>0</v>
      </c>
      <c r="Y70" s="160">
        <f t="shared" si="151"/>
        <v>0</v>
      </c>
      <c r="Z70" s="159">
        <v>0</v>
      </c>
      <c r="AA70" s="159">
        <v>0</v>
      </c>
      <c r="AB70" s="160">
        <f t="shared" si="152"/>
        <v>0</v>
      </c>
      <c r="AC70" s="159">
        <f t="shared" si="175"/>
        <v>0</v>
      </c>
      <c r="AD70" s="159">
        <f t="shared" si="153"/>
        <v>0</v>
      </c>
      <c r="AE70" s="160">
        <f t="shared" si="154"/>
        <v>0</v>
      </c>
      <c r="AF70" s="159">
        <v>0</v>
      </c>
      <c r="AG70" s="159">
        <v>0</v>
      </c>
      <c r="AH70" s="160">
        <f t="shared" si="155"/>
        <v>0</v>
      </c>
      <c r="AI70" s="159">
        <v>0</v>
      </c>
      <c r="AJ70" s="159">
        <v>0</v>
      </c>
      <c r="AK70" s="160">
        <f t="shared" si="156"/>
        <v>0</v>
      </c>
      <c r="AL70" s="159">
        <f t="shared" si="176"/>
        <v>0</v>
      </c>
      <c r="AM70" s="159">
        <f t="shared" si="157"/>
        <v>0</v>
      </c>
      <c r="AN70" s="160">
        <f t="shared" si="158"/>
        <v>0</v>
      </c>
      <c r="AO70" s="159">
        <v>0</v>
      </c>
      <c r="AP70" s="159">
        <v>0</v>
      </c>
      <c r="AQ70" s="160">
        <f t="shared" si="159"/>
        <v>0</v>
      </c>
      <c r="AR70" s="159">
        <v>0</v>
      </c>
      <c r="AS70" s="159">
        <v>0</v>
      </c>
      <c r="AT70" s="160">
        <f t="shared" si="160"/>
        <v>0</v>
      </c>
      <c r="AU70" s="159">
        <f t="shared" si="177"/>
        <v>0</v>
      </c>
      <c r="AV70" s="159">
        <f t="shared" si="161"/>
        <v>0</v>
      </c>
      <c r="AW70" s="160">
        <f t="shared" si="162"/>
        <v>0</v>
      </c>
      <c r="AX70" s="159">
        <v>0</v>
      </c>
      <c r="AY70" s="159">
        <v>0</v>
      </c>
      <c r="AZ70" s="160">
        <f t="shared" si="163"/>
        <v>0</v>
      </c>
      <c r="BA70" s="159">
        <v>0</v>
      </c>
      <c r="BB70" s="159">
        <v>0</v>
      </c>
      <c r="BC70" s="160">
        <f t="shared" si="164"/>
        <v>0</v>
      </c>
      <c r="BD70" s="159">
        <f t="shared" si="178"/>
        <v>0</v>
      </c>
      <c r="BE70" s="159">
        <f t="shared" si="165"/>
        <v>0</v>
      </c>
      <c r="BF70" s="160">
        <f t="shared" si="166"/>
        <v>0</v>
      </c>
      <c r="BG70" s="230"/>
      <c r="BH70" s="226">
        <f t="shared" si="179"/>
        <v>0</v>
      </c>
      <c r="BI70" s="227">
        <f t="shared" si="167"/>
        <v>0</v>
      </c>
      <c r="BJ70" s="230"/>
      <c r="BK70" s="228"/>
      <c r="BL70" s="229"/>
    </row>
    <row r="71" spans="1:64" ht="15.75" customHeight="1">
      <c r="A71" s="185"/>
      <c r="B71" s="156"/>
      <c r="C71" s="157"/>
      <c r="D71" s="158">
        <f t="shared" si="144"/>
        <v>0</v>
      </c>
      <c r="E71" s="159">
        <f t="shared" si="168"/>
        <v>0</v>
      </c>
      <c r="F71" s="160">
        <f t="shared" si="169"/>
        <v>0</v>
      </c>
      <c r="G71" s="161"/>
      <c r="H71" s="159">
        <f t="shared" si="170"/>
        <v>0</v>
      </c>
      <c r="I71" s="159">
        <f t="shared" si="171"/>
        <v>0</v>
      </c>
      <c r="J71" s="160">
        <f t="shared" si="145"/>
        <v>0</v>
      </c>
      <c r="K71" s="159">
        <f t="shared" si="172"/>
        <v>0</v>
      </c>
      <c r="L71" s="159">
        <f t="shared" si="173"/>
        <v>0</v>
      </c>
      <c r="M71" s="160">
        <f t="shared" si="146"/>
        <v>0</v>
      </c>
      <c r="N71" s="159">
        <v>0</v>
      </c>
      <c r="O71" s="159">
        <v>0</v>
      </c>
      <c r="P71" s="160">
        <f t="shared" si="147"/>
        <v>0</v>
      </c>
      <c r="Q71" s="159">
        <v>0</v>
      </c>
      <c r="R71" s="159">
        <v>0</v>
      </c>
      <c r="S71" s="160">
        <f t="shared" si="148"/>
        <v>0</v>
      </c>
      <c r="T71" s="159">
        <f t="shared" si="174"/>
        <v>0</v>
      </c>
      <c r="U71" s="159">
        <f t="shared" si="149"/>
        <v>0</v>
      </c>
      <c r="V71" s="160">
        <f t="shared" si="150"/>
        <v>0</v>
      </c>
      <c r="W71" s="159">
        <v>0</v>
      </c>
      <c r="X71" s="159">
        <v>0</v>
      </c>
      <c r="Y71" s="160">
        <f t="shared" si="151"/>
        <v>0</v>
      </c>
      <c r="Z71" s="159">
        <v>0</v>
      </c>
      <c r="AA71" s="159">
        <v>0</v>
      </c>
      <c r="AB71" s="160">
        <f t="shared" si="152"/>
        <v>0</v>
      </c>
      <c r="AC71" s="159">
        <f t="shared" si="175"/>
        <v>0</v>
      </c>
      <c r="AD71" s="159">
        <f t="shared" si="153"/>
        <v>0</v>
      </c>
      <c r="AE71" s="160">
        <f t="shared" si="154"/>
        <v>0</v>
      </c>
      <c r="AF71" s="159">
        <v>0</v>
      </c>
      <c r="AG71" s="159">
        <v>0</v>
      </c>
      <c r="AH71" s="160">
        <f t="shared" si="155"/>
        <v>0</v>
      </c>
      <c r="AI71" s="159">
        <v>0</v>
      </c>
      <c r="AJ71" s="159">
        <v>0</v>
      </c>
      <c r="AK71" s="160">
        <f t="shared" si="156"/>
        <v>0</v>
      </c>
      <c r="AL71" s="159">
        <f t="shared" si="176"/>
        <v>0</v>
      </c>
      <c r="AM71" s="159">
        <f t="shared" si="157"/>
        <v>0</v>
      </c>
      <c r="AN71" s="160">
        <f t="shared" si="158"/>
        <v>0</v>
      </c>
      <c r="AO71" s="159">
        <v>0</v>
      </c>
      <c r="AP71" s="159">
        <v>0</v>
      </c>
      <c r="AQ71" s="160">
        <f t="shared" si="159"/>
        <v>0</v>
      </c>
      <c r="AR71" s="159">
        <v>0</v>
      </c>
      <c r="AS71" s="159">
        <v>0</v>
      </c>
      <c r="AT71" s="160">
        <f t="shared" si="160"/>
        <v>0</v>
      </c>
      <c r="AU71" s="159">
        <f t="shared" si="177"/>
        <v>0</v>
      </c>
      <c r="AV71" s="159">
        <f t="shared" si="161"/>
        <v>0</v>
      </c>
      <c r="AW71" s="160">
        <f t="shared" si="162"/>
        <v>0</v>
      </c>
      <c r="AX71" s="159">
        <v>0</v>
      </c>
      <c r="AY71" s="159">
        <v>0</v>
      </c>
      <c r="AZ71" s="160">
        <f t="shared" si="163"/>
        <v>0</v>
      </c>
      <c r="BA71" s="159">
        <v>0</v>
      </c>
      <c r="BB71" s="159">
        <v>0</v>
      </c>
      <c r="BC71" s="160">
        <f t="shared" si="164"/>
        <v>0</v>
      </c>
      <c r="BD71" s="159">
        <f t="shared" si="178"/>
        <v>0</v>
      </c>
      <c r="BE71" s="159">
        <f t="shared" si="165"/>
        <v>0</v>
      </c>
      <c r="BF71" s="160">
        <f t="shared" si="166"/>
        <v>0</v>
      </c>
      <c r="BG71" s="230"/>
      <c r="BH71" s="226">
        <f t="shared" si="179"/>
        <v>0</v>
      </c>
      <c r="BI71" s="227">
        <f t="shared" si="167"/>
        <v>0</v>
      </c>
      <c r="BJ71" s="230"/>
      <c r="BK71" s="228"/>
      <c r="BL71" s="229"/>
    </row>
    <row r="72" spans="1:64" ht="15.75" customHeight="1">
      <c r="A72" s="185"/>
      <c r="B72" s="156"/>
      <c r="C72" s="157"/>
      <c r="D72" s="158">
        <f t="shared" si="144"/>
        <v>0</v>
      </c>
      <c r="E72" s="159">
        <f t="shared" si="168"/>
        <v>0</v>
      </c>
      <c r="F72" s="160">
        <f t="shared" si="169"/>
        <v>0</v>
      </c>
      <c r="G72" s="161"/>
      <c r="H72" s="159">
        <f t="shared" si="170"/>
        <v>0</v>
      </c>
      <c r="I72" s="159">
        <f t="shared" si="171"/>
        <v>0</v>
      </c>
      <c r="J72" s="160">
        <f t="shared" si="145"/>
        <v>0</v>
      </c>
      <c r="K72" s="159">
        <f t="shared" si="172"/>
        <v>0</v>
      </c>
      <c r="L72" s="159">
        <f t="shared" si="173"/>
        <v>0</v>
      </c>
      <c r="M72" s="160">
        <f t="shared" si="146"/>
        <v>0</v>
      </c>
      <c r="N72" s="159">
        <v>0</v>
      </c>
      <c r="O72" s="159">
        <v>0</v>
      </c>
      <c r="P72" s="160">
        <f t="shared" si="147"/>
        <v>0</v>
      </c>
      <c r="Q72" s="159">
        <v>0</v>
      </c>
      <c r="R72" s="159">
        <v>0</v>
      </c>
      <c r="S72" s="160">
        <f t="shared" si="148"/>
        <v>0</v>
      </c>
      <c r="T72" s="159">
        <f t="shared" si="174"/>
        <v>0</v>
      </c>
      <c r="U72" s="159">
        <f t="shared" si="149"/>
        <v>0</v>
      </c>
      <c r="V72" s="160">
        <f t="shared" si="150"/>
        <v>0</v>
      </c>
      <c r="W72" s="159">
        <v>0</v>
      </c>
      <c r="X72" s="159">
        <v>0</v>
      </c>
      <c r="Y72" s="160">
        <f t="shared" si="151"/>
        <v>0</v>
      </c>
      <c r="Z72" s="159">
        <v>0</v>
      </c>
      <c r="AA72" s="159">
        <v>0</v>
      </c>
      <c r="AB72" s="160">
        <f t="shared" si="152"/>
        <v>0</v>
      </c>
      <c r="AC72" s="159">
        <f t="shared" si="175"/>
        <v>0</v>
      </c>
      <c r="AD72" s="159">
        <f t="shared" si="153"/>
        <v>0</v>
      </c>
      <c r="AE72" s="160">
        <f t="shared" si="154"/>
        <v>0</v>
      </c>
      <c r="AF72" s="159">
        <v>0</v>
      </c>
      <c r="AG72" s="159">
        <v>0</v>
      </c>
      <c r="AH72" s="160">
        <f t="shared" si="155"/>
        <v>0</v>
      </c>
      <c r="AI72" s="159">
        <v>0</v>
      </c>
      <c r="AJ72" s="159">
        <v>0</v>
      </c>
      <c r="AK72" s="160">
        <f t="shared" si="156"/>
        <v>0</v>
      </c>
      <c r="AL72" s="159">
        <f t="shared" si="176"/>
        <v>0</v>
      </c>
      <c r="AM72" s="159">
        <f t="shared" si="157"/>
        <v>0</v>
      </c>
      <c r="AN72" s="160">
        <f t="shared" si="158"/>
        <v>0</v>
      </c>
      <c r="AO72" s="159">
        <v>0</v>
      </c>
      <c r="AP72" s="159">
        <v>0</v>
      </c>
      <c r="AQ72" s="160">
        <f t="shared" si="159"/>
        <v>0</v>
      </c>
      <c r="AR72" s="159">
        <v>0</v>
      </c>
      <c r="AS72" s="159">
        <v>0</v>
      </c>
      <c r="AT72" s="160">
        <f t="shared" si="160"/>
        <v>0</v>
      </c>
      <c r="AU72" s="159">
        <f t="shared" si="177"/>
        <v>0</v>
      </c>
      <c r="AV72" s="159">
        <f t="shared" si="161"/>
        <v>0</v>
      </c>
      <c r="AW72" s="160">
        <f t="shared" si="162"/>
        <v>0</v>
      </c>
      <c r="AX72" s="159">
        <v>0</v>
      </c>
      <c r="AY72" s="159">
        <v>0</v>
      </c>
      <c r="AZ72" s="160">
        <f t="shared" si="163"/>
        <v>0</v>
      </c>
      <c r="BA72" s="159">
        <v>0</v>
      </c>
      <c r="BB72" s="159">
        <v>0</v>
      </c>
      <c r="BC72" s="160">
        <f t="shared" si="164"/>
        <v>0</v>
      </c>
      <c r="BD72" s="159">
        <f t="shared" si="178"/>
        <v>0</v>
      </c>
      <c r="BE72" s="159">
        <f t="shared" si="165"/>
        <v>0</v>
      </c>
      <c r="BF72" s="160">
        <f t="shared" si="166"/>
        <v>0</v>
      </c>
      <c r="BG72" s="230"/>
      <c r="BH72" s="226">
        <f t="shared" si="179"/>
        <v>0</v>
      </c>
      <c r="BI72" s="227">
        <f t="shared" si="167"/>
        <v>0</v>
      </c>
      <c r="BJ72" s="230"/>
      <c r="BK72" s="228"/>
      <c r="BL72" s="229"/>
    </row>
    <row r="73" spans="1:64" ht="15.75" customHeight="1">
      <c r="A73" s="185"/>
      <c r="B73" s="156"/>
      <c r="C73" s="157"/>
      <c r="D73" s="158">
        <f t="shared" si="144"/>
        <v>0</v>
      </c>
      <c r="E73" s="159">
        <f t="shared" si="168"/>
        <v>0</v>
      </c>
      <c r="F73" s="160">
        <f t="shared" si="169"/>
        <v>0</v>
      </c>
      <c r="G73" s="161"/>
      <c r="H73" s="159">
        <f t="shared" si="170"/>
        <v>0</v>
      </c>
      <c r="I73" s="159">
        <f t="shared" si="171"/>
        <v>0</v>
      </c>
      <c r="J73" s="160">
        <f t="shared" si="145"/>
        <v>0</v>
      </c>
      <c r="K73" s="159">
        <f t="shared" si="172"/>
        <v>0</v>
      </c>
      <c r="L73" s="159">
        <f t="shared" si="173"/>
        <v>0</v>
      </c>
      <c r="M73" s="160">
        <f t="shared" si="146"/>
        <v>0</v>
      </c>
      <c r="N73" s="159">
        <v>0</v>
      </c>
      <c r="O73" s="159">
        <v>0</v>
      </c>
      <c r="P73" s="160">
        <f t="shared" si="147"/>
        <v>0</v>
      </c>
      <c r="Q73" s="159">
        <v>0</v>
      </c>
      <c r="R73" s="159">
        <v>0</v>
      </c>
      <c r="S73" s="160">
        <f t="shared" si="148"/>
        <v>0</v>
      </c>
      <c r="T73" s="159">
        <f t="shared" si="174"/>
        <v>0</v>
      </c>
      <c r="U73" s="159">
        <f t="shared" si="149"/>
        <v>0</v>
      </c>
      <c r="V73" s="160">
        <f t="shared" si="150"/>
        <v>0</v>
      </c>
      <c r="W73" s="159">
        <v>0</v>
      </c>
      <c r="X73" s="159">
        <v>0</v>
      </c>
      <c r="Y73" s="160">
        <f t="shared" si="151"/>
        <v>0</v>
      </c>
      <c r="Z73" s="159">
        <v>0</v>
      </c>
      <c r="AA73" s="159">
        <v>0</v>
      </c>
      <c r="AB73" s="160">
        <f t="shared" si="152"/>
        <v>0</v>
      </c>
      <c r="AC73" s="159">
        <f t="shared" si="175"/>
        <v>0</v>
      </c>
      <c r="AD73" s="159">
        <f t="shared" si="153"/>
        <v>0</v>
      </c>
      <c r="AE73" s="160">
        <f t="shared" si="154"/>
        <v>0</v>
      </c>
      <c r="AF73" s="159">
        <v>0</v>
      </c>
      <c r="AG73" s="159">
        <v>0</v>
      </c>
      <c r="AH73" s="160">
        <f t="shared" si="155"/>
        <v>0</v>
      </c>
      <c r="AI73" s="159">
        <v>0</v>
      </c>
      <c r="AJ73" s="159">
        <v>0</v>
      </c>
      <c r="AK73" s="160">
        <f t="shared" si="156"/>
        <v>0</v>
      </c>
      <c r="AL73" s="159">
        <f t="shared" si="176"/>
        <v>0</v>
      </c>
      <c r="AM73" s="159">
        <f t="shared" si="157"/>
        <v>0</v>
      </c>
      <c r="AN73" s="160">
        <f t="shared" si="158"/>
        <v>0</v>
      </c>
      <c r="AO73" s="159">
        <v>0</v>
      </c>
      <c r="AP73" s="159">
        <v>0</v>
      </c>
      <c r="AQ73" s="160">
        <f t="shared" si="159"/>
        <v>0</v>
      </c>
      <c r="AR73" s="159">
        <v>0</v>
      </c>
      <c r="AS73" s="159">
        <v>0</v>
      </c>
      <c r="AT73" s="160">
        <f t="shared" si="160"/>
        <v>0</v>
      </c>
      <c r="AU73" s="159">
        <f t="shared" si="177"/>
        <v>0</v>
      </c>
      <c r="AV73" s="159">
        <f t="shared" si="161"/>
        <v>0</v>
      </c>
      <c r="AW73" s="160">
        <f t="shared" si="162"/>
        <v>0</v>
      </c>
      <c r="AX73" s="159">
        <v>0</v>
      </c>
      <c r="AY73" s="159">
        <v>0</v>
      </c>
      <c r="AZ73" s="160">
        <f t="shared" si="163"/>
        <v>0</v>
      </c>
      <c r="BA73" s="159">
        <v>0</v>
      </c>
      <c r="BB73" s="159">
        <v>0</v>
      </c>
      <c r="BC73" s="160">
        <f t="shared" si="164"/>
        <v>0</v>
      </c>
      <c r="BD73" s="159">
        <f t="shared" si="178"/>
        <v>0</v>
      </c>
      <c r="BE73" s="159">
        <f t="shared" si="165"/>
        <v>0</v>
      </c>
      <c r="BF73" s="160">
        <f t="shared" si="166"/>
        <v>0</v>
      </c>
      <c r="BG73" s="230"/>
      <c r="BH73" s="226">
        <f t="shared" si="179"/>
        <v>0</v>
      </c>
      <c r="BI73" s="227">
        <f t="shared" si="167"/>
        <v>0</v>
      </c>
      <c r="BJ73" s="230"/>
      <c r="BK73" s="228"/>
      <c r="BL73" s="229"/>
    </row>
    <row r="74" spans="1:64" ht="15.75" customHeight="1">
      <c r="A74" s="185"/>
      <c r="B74" s="156"/>
      <c r="C74" s="157"/>
      <c r="D74" s="158">
        <f t="shared" si="144"/>
        <v>0</v>
      </c>
      <c r="E74" s="159">
        <f t="shared" si="168"/>
        <v>0</v>
      </c>
      <c r="F74" s="160">
        <f t="shared" si="169"/>
        <v>0</v>
      </c>
      <c r="G74" s="161"/>
      <c r="H74" s="159">
        <f t="shared" si="170"/>
        <v>0</v>
      </c>
      <c r="I74" s="159">
        <f t="shared" si="171"/>
        <v>0</v>
      </c>
      <c r="J74" s="160">
        <f t="shared" si="145"/>
        <v>0</v>
      </c>
      <c r="K74" s="159">
        <f t="shared" si="172"/>
        <v>0</v>
      </c>
      <c r="L74" s="159">
        <f t="shared" si="173"/>
        <v>0</v>
      </c>
      <c r="M74" s="160">
        <f t="shared" si="146"/>
        <v>0</v>
      </c>
      <c r="N74" s="159">
        <v>0</v>
      </c>
      <c r="O74" s="159">
        <v>0</v>
      </c>
      <c r="P74" s="160">
        <f t="shared" si="147"/>
        <v>0</v>
      </c>
      <c r="Q74" s="159">
        <v>0</v>
      </c>
      <c r="R74" s="159">
        <v>0</v>
      </c>
      <c r="S74" s="160">
        <f t="shared" si="148"/>
        <v>0</v>
      </c>
      <c r="T74" s="159">
        <f t="shared" si="174"/>
        <v>0</v>
      </c>
      <c r="U74" s="159">
        <f t="shared" si="149"/>
        <v>0</v>
      </c>
      <c r="V74" s="160">
        <f t="shared" si="150"/>
        <v>0</v>
      </c>
      <c r="W74" s="159">
        <v>0</v>
      </c>
      <c r="X74" s="159">
        <v>0</v>
      </c>
      <c r="Y74" s="160">
        <f t="shared" si="151"/>
        <v>0</v>
      </c>
      <c r="Z74" s="159">
        <v>0</v>
      </c>
      <c r="AA74" s="159">
        <v>0</v>
      </c>
      <c r="AB74" s="160">
        <f t="shared" si="152"/>
        <v>0</v>
      </c>
      <c r="AC74" s="159">
        <f t="shared" si="175"/>
        <v>0</v>
      </c>
      <c r="AD74" s="159">
        <f t="shared" si="153"/>
        <v>0</v>
      </c>
      <c r="AE74" s="160">
        <f t="shared" si="154"/>
        <v>0</v>
      </c>
      <c r="AF74" s="159">
        <v>0</v>
      </c>
      <c r="AG74" s="159">
        <v>0</v>
      </c>
      <c r="AH74" s="160">
        <f t="shared" si="155"/>
        <v>0</v>
      </c>
      <c r="AI74" s="159">
        <v>0</v>
      </c>
      <c r="AJ74" s="159">
        <v>0</v>
      </c>
      <c r="AK74" s="160">
        <f t="shared" si="156"/>
        <v>0</v>
      </c>
      <c r="AL74" s="159">
        <f t="shared" si="176"/>
        <v>0</v>
      </c>
      <c r="AM74" s="159">
        <f t="shared" si="157"/>
        <v>0</v>
      </c>
      <c r="AN74" s="160">
        <f t="shared" si="158"/>
        <v>0</v>
      </c>
      <c r="AO74" s="159">
        <v>0</v>
      </c>
      <c r="AP74" s="159">
        <v>0</v>
      </c>
      <c r="AQ74" s="160">
        <f t="shared" si="159"/>
        <v>0</v>
      </c>
      <c r="AR74" s="159">
        <v>0</v>
      </c>
      <c r="AS74" s="159">
        <v>0</v>
      </c>
      <c r="AT74" s="160">
        <f t="shared" si="160"/>
        <v>0</v>
      </c>
      <c r="AU74" s="159">
        <f t="shared" si="177"/>
        <v>0</v>
      </c>
      <c r="AV74" s="159">
        <f t="shared" si="161"/>
        <v>0</v>
      </c>
      <c r="AW74" s="160">
        <f t="shared" si="162"/>
        <v>0</v>
      </c>
      <c r="AX74" s="159">
        <v>0</v>
      </c>
      <c r="AY74" s="159">
        <v>0</v>
      </c>
      <c r="AZ74" s="160">
        <f t="shared" si="163"/>
        <v>0</v>
      </c>
      <c r="BA74" s="159">
        <v>0</v>
      </c>
      <c r="BB74" s="159">
        <v>0</v>
      </c>
      <c r="BC74" s="160">
        <f t="shared" si="164"/>
        <v>0</v>
      </c>
      <c r="BD74" s="159">
        <f t="shared" si="178"/>
        <v>0</v>
      </c>
      <c r="BE74" s="159">
        <f t="shared" si="165"/>
        <v>0</v>
      </c>
      <c r="BF74" s="160">
        <f t="shared" si="166"/>
        <v>0</v>
      </c>
      <c r="BG74" s="230"/>
      <c r="BH74" s="226">
        <f t="shared" si="179"/>
        <v>0</v>
      </c>
      <c r="BI74" s="227">
        <f t="shared" si="167"/>
        <v>0</v>
      </c>
      <c r="BJ74" s="230"/>
      <c r="BK74" s="228"/>
      <c r="BL74" s="229"/>
    </row>
    <row r="75" spans="1:64" ht="15.75" customHeight="1">
      <c r="A75" s="138"/>
      <c r="B75" s="156"/>
      <c r="C75" s="157"/>
      <c r="D75" s="158">
        <f t="shared" si="144"/>
        <v>0</v>
      </c>
      <c r="E75" s="159">
        <f t="shared" si="168"/>
        <v>0</v>
      </c>
      <c r="F75" s="160">
        <f t="shared" si="169"/>
        <v>0</v>
      </c>
      <c r="G75" s="161"/>
      <c r="H75" s="159">
        <f t="shared" si="170"/>
        <v>0</v>
      </c>
      <c r="I75" s="159">
        <f t="shared" si="171"/>
        <v>0</v>
      </c>
      <c r="J75" s="160">
        <f t="shared" si="145"/>
        <v>0</v>
      </c>
      <c r="K75" s="159">
        <f t="shared" si="172"/>
        <v>0</v>
      </c>
      <c r="L75" s="159">
        <f t="shared" si="173"/>
        <v>0</v>
      </c>
      <c r="M75" s="160">
        <f t="shared" si="146"/>
        <v>0</v>
      </c>
      <c r="N75" s="159">
        <v>0</v>
      </c>
      <c r="O75" s="159">
        <v>0</v>
      </c>
      <c r="P75" s="160">
        <f t="shared" si="147"/>
        <v>0</v>
      </c>
      <c r="Q75" s="159">
        <v>0</v>
      </c>
      <c r="R75" s="159">
        <v>0</v>
      </c>
      <c r="S75" s="160">
        <f t="shared" si="148"/>
        <v>0</v>
      </c>
      <c r="T75" s="159">
        <f t="shared" si="174"/>
        <v>0</v>
      </c>
      <c r="U75" s="159">
        <f t="shared" si="149"/>
        <v>0</v>
      </c>
      <c r="V75" s="160">
        <f t="shared" si="150"/>
        <v>0</v>
      </c>
      <c r="W75" s="159">
        <v>0</v>
      </c>
      <c r="X75" s="159">
        <v>0</v>
      </c>
      <c r="Y75" s="160">
        <f t="shared" si="151"/>
        <v>0</v>
      </c>
      <c r="Z75" s="159">
        <v>0</v>
      </c>
      <c r="AA75" s="159">
        <v>0</v>
      </c>
      <c r="AB75" s="160">
        <f t="shared" si="152"/>
        <v>0</v>
      </c>
      <c r="AC75" s="159">
        <f t="shared" si="175"/>
        <v>0</v>
      </c>
      <c r="AD75" s="159">
        <f t="shared" si="153"/>
        <v>0</v>
      </c>
      <c r="AE75" s="160">
        <f t="shared" si="154"/>
        <v>0</v>
      </c>
      <c r="AF75" s="159">
        <v>0</v>
      </c>
      <c r="AG75" s="159">
        <v>0</v>
      </c>
      <c r="AH75" s="160">
        <f t="shared" si="155"/>
        <v>0</v>
      </c>
      <c r="AI75" s="159">
        <v>0</v>
      </c>
      <c r="AJ75" s="159">
        <v>0</v>
      </c>
      <c r="AK75" s="160">
        <f t="shared" si="156"/>
        <v>0</v>
      </c>
      <c r="AL75" s="159">
        <f t="shared" si="176"/>
        <v>0</v>
      </c>
      <c r="AM75" s="159">
        <f t="shared" si="157"/>
        <v>0</v>
      </c>
      <c r="AN75" s="160">
        <f t="shared" si="158"/>
        <v>0</v>
      </c>
      <c r="AO75" s="159">
        <v>0</v>
      </c>
      <c r="AP75" s="159">
        <v>0</v>
      </c>
      <c r="AQ75" s="160">
        <f t="shared" si="159"/>
        <v>0</v>
      </c>
      <c r="AR75" s="159">
        <v>0</v>
      </c>
      <c r="AS75" s="159">
        <v>0</v>
      </c>
      <c r="AT75" s="160">
        <f t="shared" si="160"/>
        <v>0</v>
      </c>
      <c r="AU75" s="159">
        <f t="shared" si="177"/>
        <v>0</v>
      </c>
      <c r="AV75" s="159">
        <f t="shared" si="161"/>
        <v>0</v>
      </c>
      <c r="AW75" s="160">
        <f t="shared" si="162"/>
        <v>0</v>
      </c>
      <c r="AX75" s="159">
        <v>0</v>
      </c>
      <c r="AY75" s="159">
        <v>0</v>
      </c>
      <c r="AZ75" s="160">
        <f t="shared" si="163"/>
        <v>0</v>
      </c>
      <c r="BA75" s="159">
        <v>0</v>
      </c>
      <c r="BB75" s="159">
        <v>0</v>
      </c>
      <c r="BC75" s="160">
        <f t="shared" si="164"/>
        <v>0</v>
      </c>
      <c r="BD75" s="159">
        <f t="shared" si="178"/>
        <v>0</v>
      </c>
      <c r="BE75" s="159">
        <f t="shared" si="165"/>
        <v>0</v>
      </c>
      <c r="BF75" s="160">
        <f t="shared" si="166"/>
        <v>0</v>
      </c>
      <c r="BG75" s="232"/>
      <c r="BH75" s="226">
        <f t="shared" si="179"/>
        <v>0</v>
      </c>
      <c r="BI75" s="227">
        <f t="shared" si="167"/>
        <v>0</v>
      </c>
      <c r="BJ75" s="232"/>
      <c r="BK75" s="235"/>
      <c r="BL75" s="260"/>
    </row>
    <row r="76" spans="1:64" ht="15.75" customHeight="1">
      <c r="A76" s="138"/>
      <c r="B76" s="162"/>
      <c r="C76" s="188"/>
      <c r="D76" s="164">
        <f t="shared" si="144"/>
        <v>0</v>
      </c>
      <c r="E76" s="165">
        <f t="shared" si="168"/>
        <v>0</v>
      </c>
      <c r="F76" s="166">
        <f t="shared" si="169"/>
        <v>0</v>
      </c>
      <c r="G76" s="182"/>
      <c r="H76" s="165">
        <f t="shared" si="170"/>
        <v>0</v>
      </c>
      <c r="I76" s="165">
        <f t="shared" si="171"/>
        <v>0</v>
      </c>
      <c r="J76" s="166">
        <f t="shared" si="145"/>
        <v>0</v>
      </c>
      <c r="K76" s="165">
        <f t="shared" si="172"/>
        <v>0</v>
      </c>
      <c r="L76" s="165">
        <f t="shared" si="173"/>
        <v>0</v>
      </c>
      <c r="M76" s="166">
        <f t="shared" si="146"/>
        <v>0</v>
      </c>
      <c r="N76" s="164">
        <v>0</v>
      </c>
      <c r="O76" s="165">
        <v>0</v>
      </c>
      <c r="P76" s="166">
        <f t="shared" si="147"/>
        <v>0</v>
      </c>
      <c r="Q76" s="198">
        <v>0</v>
      </c>
      <c r="R76" s="199">
        <v>0</v>
      </c>
      <c r="S76" s="166">
        <f t="shared" si="148"/>
        <v>0</v>
      </c>
      <c r="T76" s="200">
        <f t="shared" si="174"/>
        <v>0</v>
      </c>
      <c r="U76" s="200">
        <f t="shared" si="149"/>
        <v>0</v>
      </c>
      <c r="V76" s="201">
        <f t="shared" si="150"/>
        <v>0</v>
      </c>
      <c r="W76" s="164">
        <v>0</v>
      </c>
      <c r="X76" s="165">
        <v>0</v>
      </c>
      <c r="Y76" s="166">
        <f t="shared" si="151"/>
        <v>0</v>
      </c>
      <c r="Z76" s="198">
        <v>0</v>
      </c>
      <c r="AA76" s="199">
        <v>0</v>
      </c>
      <c r="AB76" s="166">
        <f t="shared" si="152"/>
        <v>0</v>
      </c>
      <c r="AC76" s="200">
        <f t="shared" si="175"/>
        <v>0</v>
      </c>
      <c r="AD76" s="200">
        <f t="shared" si="153"/>
        <v>0</v>
      </c>
      <c r="AE76" s="201">
        <f t="shared" si="154"/>
        <v>0</v>
      </c>
      <c r="AF76" s="164">
        <v>0</v>
      </c>
      <c r="AG76" s="165">
        <v>0</v>
      </c>
      <c r="AH76" s="166">
        <f t="shared" si="155"/>
        <v>0</v>
      </c>
      <c r="AI76" s="198">
        <v>0</v>
      </c>
      <c r="AJ76" s="199">
        <v>0</v>
      </c>
      <c r="AK76" s="166">
        <f t="shared" si="156"/>
        <v>0</v>
      </c>
      <c r="AL76" s="200">
        <f t="shared" si="176"/>
        <v>0</v>
      </c>
      <c r="AM76" s="200">
        <f t="shared" si="157"/>
        <v>0</v>
      </c>
      <c r="AN76" s="201">
        <f t="shared" si="158"/>
        <v>0</v>
      </c>
      <c r="AO76" s="164">
        <v>0</v>
      </c>
      <c r="AP76" s="165">
        <v>0</v>
      </c>
      <c r="AQ76" s="166">
        <f t="shared" si="159"/>
        <v>0</v>
      </c>
      <c r="AR76" s="198">
        <v>0</v>
      </c>
      <c r="AS76" s="199">
        <v>0</v>
      </c>
      <c r="AT76" s="166">
        <f t="shared" si="160"/>
        <v>0</v>
      </c>
      <c r="AU76" s="200">
        <f t="shared" si="177"/>
        <v>0</v>
      </c>
      <c r="AV76" s="200">
        <f t="shared" si="161"/>
        <v>0</v>
      </c>
      <c r="AW76" s="201">
        <f t="shared" si="162"/>
        <v>0</v>
      </c>
      <c r="AX76" s="164">
        <v>0</v>
      </c>
      <c r="AY76" s="165">
        <v>0</v>
      </c>
      <c r="AZ76" s="166">
        <f t="shared" si="163"/>
        <v>0</v>
      </c>
      <c r="BA76" s="198">
        <v>0</v>
      </c>
      <c r="BB76" s="199">
        <v>0</v>
      </c>
      <c r="BC76" s="166">
        <f t="shared" si="164"/>
        <v>0</v>
      </c>
      <c r="BD76" s="200">
        <f t="shared" si="178"/>
        <v>0</v>
      </c>
      <c r="BE76" s="200">
        <f t="shared" si="165"/>
        <v>0</v>
      </c>
      <c r="BF76" s="201">
        <f t="shared" si="166"/>
        <v>0</v>
      </c>
      <c r="BG76" s="232"/>
      <c r="BH76" s="233">
        <f t="shared" si="179"/>
        <v>0</v>
      </c>
      <c r="BI76" s="234">
        <f t="shared" si="167"/>
        <v>0</v>
      </c>
      <c r="BJ76" s="232"/>
      <c r="BK76" s="213"/>
      <c r="BL76" s="213"/>
    </row>
    <row r="77" spans="1:64" ht="15.75" customHeight="1">
      <c r="A77" s="139"/>
      <c r="B77" s="186"/>
      <c r="C77" s="187"/>
      <c r="D77" s="183"/>
      <c r="E77" s="183"/>
      <c r="F77" s="183"/>
      <c r="G77" s="184"/>
      <c r="H77" s="183"/>
      <c r="I77" s="183"/>
      <c r="J77" s="183"/>
      <c r="K77" s="183"/>
      <c r="L77" s="183"/>
      <c r="M77" s="183"/>
      <c r="N77" s="183"/>
      <c r="O77" s="183"/>
      <c r="P77" s="183"/>
      <c r="Q77" s="183"/>
      <c r="R77" s="183"/>
      <c r="S77" s="183"/>
      <c r="T77" s="203"/>
      <c r="U77" s="203"/>
      <c r="V77" s="187"/>
      <c r="W77" s="183"/>
      <c r="X77" s="183"/>
      <c r="Y77" s="183"/>
      <c r="Z77" s="183"/>
      <c r="AA77" s="183"/>
      <c r="AB77" s="183"/>
      <c r="AC77" s="203"/>
      <c r="AD77" s="203"/>
      <c r="AE77" s="187"/>
      <c r="AF77" s="183"/>
      <c r="AG77" s="183"/>
      <c r="AH77" s="183"/>
      <c r="AI77" s="183"/>
      <c r="AJ77" s="183"/>
      <c r="AK77" s="183"/>
      <c r="AL77" s="203"/>
      <c r="AM77" s="203"/>
      <c r="AN77" s="187"/>
      <c r="AO77" s="183"/>
      <c r="AP77" s="183"/>
      <c r="AQ77" s="183"/>
      <c r="AR77" s="183"/>
      <c r="AS77" s="183"/>
      <c r="AT77" s="183"/>
      <c r="AU77" s="203"/>
      <c r="AV77" s="203"/>
      <c r="AW77" s="187"/>
      <c r="AX77" s="183"/>
      <c r="AY77" s="183"/>
      <c r="AZ77" s="183"/>
      <c r="BA77" s="183"/>
      <c r="BB77" s="183"/>
      <c r="BC77" s="183"/>
      <c r="BD77" s="203"/>
      <c r="BE77" s="203"/>
      <c r="BF77" s="187"/>
      <c r="BG77" s="139"/>
      <c r="BH77" s="183"/>
      <c r="BI77" s="187"/>
      <c r="BJ77" s="139"/>
      <c r="BK77" s="242"/>
      <c r="BL77" s="242"/>
    </row>
    <row r="78" spans="1:64" ht="15.75" customHeight="1">
      <c r="A78" s="138"/>
      <c r="B78" s="1073" t="s">
        <v>273</v>
      </c>
      <c r="C78" s="1069" t="s">
        <v>274</v>
      </c>
      <c r="D78" s="1009" t="str">
        <f>AFEstatPref</f>
        <v>Historical</v>
      </c>
      <c r="E78" s="1010"/>
      <c r="F78" s="1011"/>
      <c r="G78" s="1041" t="str">
        <f>AFEstatSlc</f>
        <v>Proposed Original</v>
      </c>
      <c r="H78" s="1015"/>
      <c r="I78" s="1015"/>
      <c r="J78" s="1042"/>
      <c r="K78" s="1020" t="s">
        <v>275</v>
      </c>
      <c r="L78" s="1020"/>
      <c r="M78" s="1039"/>
      <c r="N78" s="1009" t="str">
        <f>AFEstatPref</f>
        <v>Historical</v>
      </c>
      <c r="O78" s="1010"/>
      <c r="P78" s="1011"/>
      <c r="Q78" s="1015" t="str">
        <f>AFEstatSlc</f>
        <v>Proposed Original</v>
      </c>
      <c r="R78" s="1015"/>
      <c r="S78" s="1016"/>
      <c r="T78" s="1019" t="s">
        <v>275</v>
      </c>
      <c r="U78" s="1020"/>
      <c r="V78" s="1021"/>
      <c r="W78" s="1009" t="str">
        <f>AFEstatPref</f>
        <v>Historical</v>
      </c>
      <c r="X78" s="1010"/>
      <c r="Y78" s="1011"/>
      <c r="Z78" s="1015" t="str">
        <f>AFEstatSlc</f>
        <v>Proposed Original</v>
      </c>
      <c r="AA78" s="1015"/>
      <c r="AB78" s="1016"/>
      <c r="AC78" s="1019" t="s">
        <v>275</v>
      </c>
      <c r="AD78" s="1020"/>
      <c r="AE78" s="1021"/>
      <c r="AF78" s="1009" t="str">
        <f>AFEstatPref</f>
        <v>Historical</v>
      </c>
      <c r="AG78" s="1010"/>
      <c r="AH78" s="1011"/>
      <c r="AI78" s="1015" t="str">
        <f>AFEstatSlc</f>
        <v>Proposed Original</v>
      </c>
      <c r="AJ78" s="1015"/>
      <c r="AK78" s="1016"/>
      <c r="AL78" s="1019" t="s">
        <v>275</v>
      </c>
      <c r="AM78" s="1020"/>
      <c r="AN78" s="1021"/>
      <c r="AO78" s="1009" t="str">
        <f>AFEstatPref</f>
        <v>Historical</v>
      </c>
      <c r="AP78" s="1010"/>
      <c r="AQ78" s="1011"/>
      <c r="AR78" s="1015" t="str">
        <f>AFEstatSlc</f>
        <v>Proposed Original</v>
      </c>
      <c r="AS78" s="1015"/>
      <c r="AT78" s="1016"/>
      <c r="AU78" s="1019" t="s">
        <v>275</v>
      </c>
      <c r="AV78" s="1020"/>
      <c r="AW78" s="1021"/>
      <c r="AX78" s="1009" t="str">
        <f>AFEstatPref</f>
        <v>Historical</v>
      </c>
      <c r="AY78" s="1010"/>
      <c r="AZ78" s="1011"/>
      <c r="BA78" s="1015" t="str">
        <f>AFEstatSlc</f>
        <v>Proposed Original</v>
      </c>
      <c r="BB78" s="1015"/>
      <c r="BC78" s="1016"/>
      <c r="BD78" s="1019" t="s">
        <v>275</v>
      </c>
      <c r="BE78" s="1020"/>
      <c r="BF78" s="1021"/>
      <c r="BG78" s="214"/>
      <c r="BH78" s="1051" t="s">
        <v>276</v>
      </c>
      <c r="BI78" s="1052"/>
      <c r="BJ78" s="214"/>
      <c r="BK78" s="1058" t="s">
        <v>277</v>
      </c>
      <c r="BL78" s="1055" t="s">
        <v>278</v>
      </c>
    </row>
    <row r="79" spans="1:64" ht="15.75" customHeight="1">
      <c r="A79" s="139"/>
      <c r="B79" s="1059"/>
      <c r="C79" s="1068"/>
      <c r="D79" s="1012"/>
      <c r="E79" s="1013"/>
      <c r="F79" s="1014"/>
      <c r="G79" s="1043"/>
      <c r="H79" s="1017"/>
      <c r="I79" s="1017"/>
      <c r="J79" s="1044"/>
      <c r="K79" s="1023"/>
      <c r="L79" s="1023"/>
      <c r="M79" s="1040"/>
      <c r="N79" s="1012"/>
      <c r="O79" s="1013"/>
      <c r="P79" s="1014"/>
      <c r="Q79" s="1017"/>
      <c r="R79" s="1017"/>
      <c r="S79" s="1018"/>
      <c r="T79" s="1022"/>
      <c r="U79" s="1023"/>
      <c r="V79" s="1024"/>
      <c r="W79" s="1012"/>
      <c r="X79" s="1013"/>
      <c r="Y79" s="1014"/>
      <c r="Z79" s="1017"/>
      <c r="AA79" s="1017"/>
      <c r="AB79" s="1018"/>
      <c r="AC79" s="1022"/>
      <c r="AD79" s="1023"/>
      <c r="AE79" s="1024"/>
      <c r="AF79" s="1012"/>
      <c r="AG79" s="1013"/>
      <c r="AH79" s="1014"/>
      <c r="AI79" s="1017"/>
      <c r="AJ79" s="1017"/>
      <c r="AK79" s="1018"/>
      <c r="AL79" s="1022"/>
      <c r="AM79" s="1023"/>
      <c r="AN79" s="1024"/>
      <c r="AO79" s="1012"/>
      <c r="AP79" s="1013"/>
      <c r="AQ79" s="1014"/>
      <c r="AR79" s="1017"/>
      <c r="AS79" s="1017"/>
      <c r="AT79" s="1018"/>
      <c r="AU79" s="1022"/>
      <c r="AV79" s="1023"/>
      <c r="AW79" s="1024"/>
      <c r="AX79" s="1012"/>
      <c r="AY79" s="1013"/>
      <c r="AZ79" s="1014"/>
      <c r="BA79" s="1017"/>
      <c r="BB79" s="1017"/>
      <c r="BC79" s="1018"/>
      <c r="BD79" s="1022"/>
      <c r="BE79" s="1023"/>
      <c r="BF79" s="1024"/>
      <c r="BG79" s="139"/>
      <c r="BH79" s="215" t="s">
        <v>279</v>
      </c>
      <c r="BI79" s="216" t="s">
        <v>280</v>
      </c>
      <c r="BJ79" s="139"/>
      <c r="BK79" s="1059"/>
      <c r="BL79" s="1056"/>
    </row>
    <row r="80" spans="1:64" ht="15.75" customHeight="1">
      <c r="A80" s="138"/>
      <c r="B80" s="149">
        <v>7</v>
      </c>
      <c r="C80" s="150" t="s">
        <v>292</v>
      </c>
      <c r="D80" s="151" t="s">
        <v>283</v>
      </c>
      <c r="E80" s="152" t="s">
        <v>284</v>
      </c>
      <c r="F80" s="153">
        <f>SUM(F81:F90)</f>
        <v>0</v>
      </c>
      <c r="G80" s="154" t="s">
        <v>285</v>
      </c>
      <c r="H80" s="152" t="s">
        <v>283</v>
      </c>
      <c r="I80" s="152" t="s">
        <v>284</v>
      </c>
      <c r="J80" s="153">
        <f>SUM(J81:J90)</f>
        <v>0</v>
      </c>
      <c r="K80" s="151" t="s">
        <v>283</v>
      </c>
      <c r="L80" s="152" t="s">
        <v>284</v>
      </c>
      <c r="M80" s="153">
        <f>SUM(M81:M90)</f>
        <v>0</v>
      </c>
      <c r="N80" s="151" t="s">
        <v>283</v>
      </c>
      <c r="O80" s="152" t="s">
        <v>284</v>
      </c>
      <c r="P80" s="153">
        <f>SUM(P81:P90)</f>
        <v>0</v>
      </c>
      <c r="Q80" s="152" t="s">
        <v>283</v>
      </c>
      <c r="R80" s="152" t="s">
        <v>284</v>
      </c>
      <c r="S80" s="153">
        <f>SUM(S81:S90)</f>
        <v>0</v>
      </c>
      <c r="T80" s="204" t="s">
        <v>283</v>
      </c>
      <c r="U80" s="205" t="s">
        <v>284</v>
      </c>
      <c r="V80" s="153">
        <f>SUM(V81:V90)</f>
        <v>0</v>
      </c>
      <c r="W80" s="151" t="s">
        <v>283</v>
      </c>
      <c r="X80" s="152" t="s">
        <v>284</v>
      </c>
      <c r="Y80" s="153">
        <f>SUM(Y81:Y90)</f>
        <v>0</v>
      </c>
      <c r="Z80" s="152" t="s">
        <v>283</v>
      </c>
      <c r="AA80" s="152" t="s">
        <v>284</v>
      </c>
      <c r="AB80" s="153">
        <f>SUM(AB81:AB90)</f>
        <v>0</v>
      </c>
      <c r="AC80" s="204" t="s">
        <v>283</v>
      </c>
      <c r="AD80" s="205" t="s">
        <v>284</v>
      </c>
      <c r="AE80" s="153">
        <f>SUM(AE81:AE90)</f>
        <v>0</v>
      </c>
      <c r="AF80" s="151" t="s">
        <v>283</v>
      </c>
      <c r="AG80" s="152" t="s">
        <v>284</v>
      </c>
      <c r="AH80" s="153">
        <f>SUM(AH81:AH90)</f>
        <v>0</v>
      </c>
      <c r="AI80" s="152" t="s">
        <v>283</v>
      </c>
      <c r="AJ80" s="152" t="s">
        <v>284</v>
      </c>
      <c r="AK80" s="153">
        <f>SUM(AK81:AK90)</f>
        <v>0</v>
      </c>
      <c r="AL80" s="204" t="s">
        <v>283</v>
      </c>
      <c r="AM80" s="205" t="s">
        <v>284</v>
      </c>
      <c r="AN80" s="153">
        <f>SUM(AN81:AN90)</f>
        <v>0</v>
      </c>
      <c r="AO80" s="151" t="s">
        <v>283</v>
      </c>
      <c r="AP80" s="152" t="s">
        <v>284</v>
      </c>
      <c r="AQ80" s="153">
        <f>SUM(AQ81:AQ90)</f>
        <v>0</v>
      </c>
      <c r="AR80" s="152" t="s">
        <v>283</v>
      </c>
      <c r="AS80" s="152" t="s">
        <v>284</v>
      </c>
      <c r="AT80" s="153">
        <f>SUM(AT81:AT90)</f>
        <v>0</v>
      </c>
      <c r="AU80" s="204" t="s">
        <v>283</v>
      </c>
      <c r="AV80" s="205" t="s">
        <v>284</v>
      </c>
      <c r="AW80" s="153">
        <f>SUM(AW81:AW90)</f>
        <v>0</v>
      </c>
      <c r="AX80" s="151" t="s">
        <v>283</v>
      </c>
      <c r="AY80" s="152" t="s">
        <v>284</v>
      </c>
      <c r="AZ80" s="153">
        <f>SUM(AZ81:AZ90)</f>
        <v>0</v>
      </c>
      <c r="BA80" s="152" t="s">
        <v>283</v>
      </c>
      <c r="BB80" s="152" t="s">
        <v>284</v>
      </c>
      <c r="BC80" s="153">
        <f>SUM(BC81:BC90)</f>
        <v>0</v>
      </c>
      <c r="BD80" s="204" t="s">
        <v>283</v>
      </c>
      <c r="BE80" s="205" t="s">
        <v>284</v>
      </c>
      <c r="BF80" s="153">
        <f>SUM(BF81:BF90)</f>
        <v>0</v>
      </c>
      <c r="BG80" s="196"/>
      <c r="BH80" s="221"/>
      <c r="BI80" s="243"/>
      <c r="BJ80" s="196"/>
      <c r="BK80" s="244"/>
      <c r="BL80" s="245"/>
    </row>
    <row r="81" spans="1:64" ht="15.75" customHeight="1">
      <c r="A81" s="185"/>
      <c r="B81" s="156"/>
      <c r="C81" s="178" t="s">
        <v>287</v>
      </c>
      <c r="D81" s="158">
        <f t="shared" ref="D81:D90" si="180">N81+W81+AF81+AO81+AX81</f>
        <v>0</v>
      </c>
      <c r="E81" s="159">
        <f>IFERROR(F81/D81,)</f>
        <v>0</v>
      </c>
      <c r="F81" s="160">
        <f>P81+Y81+AH81+AQ81+AZ81</f>
        <v>0</v>
      </c>
      <c r="G81" s="179"/>
      <c r="H81" s="159">
        <f>Q81+Z81+AI81+AR81+BA81</f>
        <v>0</v>
      </c>
      <c r="I81" s="159">
        <f>IFERROR(J81/H81,)</f>
        <v>0</v>
      </c>
      <c r="J81" s="160">
        <f t="shared" ref="J81:J90" si="181">S81+AB81+AK81+AT81+BC81</f>
        <v>0</v>
      </c>
      <c r="K81" s="159">
        <f>T81+AC81+AL81+AU81+BD81</f>
        <v>0</v>
      </c>
      <c r="L81" s="159">
        <f>IFERROR(M81/K81,)</f>
        <v>0</v>
      </c>
      <c r="M81" s="160">
        <f t="shared" ref="M81:M90" si="182">V81+AE81+AN81+AW81+BF81</f>
        <v>0</v>
      </c>
      <c r="N81" s="159">
        <v>0</v>
      </c>
      <c r="O81" s="159">
        <v>0</v>
      </c>
      <c r="P81" s="160">
        <f t="shared" ref="P81:P90" si="183">N81*O81</f>
        <v>0</v>
      </c>
      <c r="Q81" s="159">
        <v>0</v>
      </c>
      <c r="R81" s="159">
        <v>0</v>
      </c>
      <c r="S81" s="160">
        <f t="shared" ref="S81:S90" si="184">Q81*R81</f>
        <v>0</v>
      </c>
      <c r="T81" s="159">
        <f>Q81</f>
        <v>0</v>
      </c>
      <c r="U81" s="159">
        <f t="shared" ref="U81:U90" si="185">R81</f>
        <v>0</v>
      </c>
      <c r="V81" s="160">
        <f t="shared" ref="V81:V90" si="186">T81*U81</f>
        <v>0</v>
      </c>
      <c r="W81" s="159">
        <v>0</v>
      </c>
      <c r="X81" s="159">
        <v>0</v>
      </c>
      <c r="Y81" s="160">
        <f t="shared" ref="Y81:Y90" si="187">W81*X81</f>
        <v>0</v>
      </c>
      <c r="Z81" s="159">
        <v>0</v>
      </c>
      <c r="AA81" s="159">
        <v>0</v>
      </c>
      <c r="AB81" s="160">
        <f t="shared" ref="AB81:AB90" si="188">Z81*AA81</f>
        <v>0</v>
      </c>
      <c r="AC81" s="159">
        <f>Z81</f>
        <v>0</v>
      </c>
      <c r="AD81" s="159">
        <f t="shared" ref="AD81:AD90" si="189">AA81</f>
        <v>0</v>
      </c>
      <c r="AE81" s="160">
        <f t="shared" ref="AE81:AE90" si="190">AC81*AD81</f>
        <v>0</v>
      </c>
      <c r="AF81" s="159">
        <v>0</v>
      </c>
      <c r="AG81" s="159">
        <v>0</v>
      </c>
      <c r="AH81" s="160">
        <f t="shared" ref="AH81:AH90" si="191">AF81*AG81</f>
        <v>0</v>
      </c>
      <c r="AI81" s="159">
        <v>0</v>
      </c>
      <c r="AJ81" s="159">
        <v>0</v>
      </c>
      <c r="AK81" s="160">
        <f t="shared" ref="AK81:AK90" si="192">AI81*AJ81</f>
        <v>0</v>
      </c>
      <c r="AL81" s="159">
        <f>AI81</f>
        <v>0</v>
      </c>
      <c r="AM81" s="159">
        <f t="shared" ref="AM81:AM90" si="193">AJ81</f>
        <v>0</v>
      </c>
      <c r="AN81" s="160">
        <f t="shared" ref="AN81:AN90" si="194">AL81*AM81</f>
        <v>0</v>
      </c>
      <c r="AO81" s="159">
        <v>0</v>
      </c>
      <c r="AP81" s="159">
        <v>0</v>
      </c>
      <c r="AQ81" s="160">
        <f t="shared" ref="AQ81:AQ90" si="195">AO81*AP81</f>
        <v>0</v>
      </c>
      <c r="AR81" s="159">
        <v>0</v>
      </c>
      <c r="AS81" s="159">
        <v>0</v>
      </c>
      <c r="AT81" s="160">
        <f t="shared" ref="AT81:AT90" si="196">AR81*AS81</f>
        <v>0</v>
      </c>
      <c r="AU81" s="159">
        <f>AR81</f>
        <v>0</v>
      </c>
      <c r="AV81" s="159">
        <f t="shared" ref="AV81:AV90" si="197">AS81</f>
        <v>0</v>
      </c>
      <c r="AW81" s="160">
        <f t="shared" ref="AW81:AW90" si="198">AU81*AV81</f>
        <v>0</v>
      </c>
      <c r="AX81" s="159">
        <v>0</v>
      </c>
      <c r="AY81" s="159">
        <v>0</v>
      </c>
      <c r="AZ81" s="160">
        <f t="shared" ref="AZ81:AZ90" si="199">AX81*AY81</f>
        <v>0</v>
      </c>
      <c r="BA81" s="159">
        <v>0</v>
      </c>
      <c r="BB81" s="159">
        <v>0</v>
      </c>
      <c r="BC81" s="160">
        <f t="shared" ref="BC81:BC90" si="200">BA81*BB81</f>
        <v>0</v>
      </c>
      <c r="BD81" s="159">
        <f>BA81</f>
        <v>0</v>
      </c>
      <c r="BE81" s="159">
        <f t="shared" ref="BE81:BE90" si="201">BB81</f>
        <v>0</v>
      </c>
      <c r="BF81" s="160">
        <f t="shared" ref="BF81:BF90" si="202">BD81*BE81</f>
        <v>0</v>
      </c>
      <c r="BG81" s="230"/>
      <c r="BH81" s="226">
        <f>K81-H81</f>
        <v>0</v>
      </c>
      <c r="BI81" s="227">
        <f t="shared" ref="BI81:BI90" si="203">L81-I81</f>
        <v>0</v>
      </c>
      <c r="BJ81" s="230"/>
      <c r="BK81" s="228"/>
      <c r="BL81" s="229"/>
    </row>
    <row r="82" spans="1:64" ht="15.75" customHeight="1">
      <c r="A82" s="185"/>
      <c r="B82" s="156"/>
      <c r="C82" s="157"/>
      <c r="D82" s="158">
        <f t="shared" si="180"/>
        <v>0</v>
      </c>
      <c r="E82" s="159">
        <f t="shared" ref="E82:E90" si="204">IFERROR(F82/D82,)</f>
        <v>0</v>
      </c>
      <c r="F82" s="160">
        <f t="shared" ref="F82:F90" si="205">P82+Y82+AH82+AQ82+AZ82</f>
        <v>0</v>
      </c>
      <c r="G82" s="161"/>
      <c r="H82" s="159">
        <f t="shared" ref="H82:H90" si="206">Q82+Z82+AI82+AR82+BA82</f>
        <v>0</v>
      </c>
      <c r="I82" s="159">
        <f t="shared" ref="I82:I90" si="207">IFERROR(J82/H82,)</f>
        <v>0</v>
      </c>
      <c r="J82" s="160">
        <f t="shared" si="181"/>
        <v>0</v>
      </c>
      <c r="K82" s="159">
        <f t="shared" ref="K82:K90" si="208">T82+AC82+AL82+AU82+BD82</f>
        <v>0</v>
      </c>
      <c r="L82" s="159">
        <f t="shared" ref="L82:L90" si="209">IFERROR(M82/K82,)</f>
        <v>0</v>
      </c>
      <c r="M82" s="160">
        <f t="shared" si="182"/>
        <v>0</v>
      </c>
      <c r="N82" s="159">
        <v>0</v>
      </c>
      <c r="O82" s="159">
        <v>0</v>
      </c>
      <c r="P82" s="160">
        <f t="shared" si="183"/>
        <v>0</v>
      </c>
      <c r="Q82" s="159">
        <v>0</v>
      </c>
      <c r="R82" s="159">
        <v>0</v>
      </c>
      <c r="S82" s="160">
        <f t="shared" si="184"/>
        <v>0</v>
      </c>
      <c r="T82" s="159">
        <f t="shared" ref="T82:T90" si="210">Q82</f>
        <v>0</v>
      </c>
      <c r="U82" s="159">
        <f t="shared" si="185"/>
        <v>0</v>
      </c>
      <c r="V82" s="160">
        <f t="shared" si="186"/>
        <v>0</v>
      </c>
      <c r="W82" s="159">
        <v>0</v>
      </c>
      <c r="X82" s="159">
        <v>0</v>
      </c>
      <c r="Y82" s="160">
        <f t="shared" si="187"/>
        <v>0</v>
      </c>
      <c r="Z82" s="159">
        <v>0</v>
      </c>
      <c r="AA82" s="159">
        <v>0</v>
      </c>
      <c r="AB82" s="160">
        <f t="shared" si="188"/>
        <v>0</v>
      </c>
      <c r="AC82" s="159">
        <f t="shared" ref="AC82:AC90" si="211">Z82</f>
        <v>0</v>
      </c>
      <c r="AD82" s="159">
        <f t="shared" si="189"/>
        <v>0</v>
      </c>
      <c r="AE82" s="160">
        <f t="shared" si="190"/>
        <v>0</v>
      </c>
      <c r="AF82" s="159">
        <v>0</v>
      </c>
      <c r="AG82" s="159">
        <v>0</v>
      </c>
      <c r="AH82" s="160">
        <f t="shared" si="191"/>
        <v>0</v>
      </c>
      <c r="AI82" s="159">
        <v>0</v>
      </c>
      <c r="AJ82" s="159">
        <v>0</v>
      </c>
      <c r="AK82" s="160">
        <f t="shared" si="192"/>
        <v>0</v>
      </c>
      <c r="AL82" s="159">
        <f t="shared" ref="AL82:AL90" si="212">AI82</f>
        <v>0</v>
      </c>
      <c r="AM82" s="159">
        <f t="shared" si="193"/>
        <v>0</v>
      </c>
      <c r="AN82" s="160">
        <f t="shared" si="194"/>
        <v>0</v>
      </c>
      <c r="AO82" s="159">
        <v>0</v>
      </c>
      <c r="AP82" s="159">
        <v>0</v>
      </c>
      <c r="AQ82" s="160">
        <f t="shared" si="195"/>
        <v>0</v>
      </c>
      <c r="AR82" s="159">
        <v>0</v>
      </c>
      <c r="AS82" s="159">
        <v>0</v>
      </c>
      <c r="AT82" s="160">
        <f t="shared" si="196"/>
        <v>0</v>
      </c>
      <c r="AU82" s="159">
        <f t="shared" ref="AU82:AU90" si="213">AR82</f>
        <v>0</v>
      </c>
      <c r="AV82" s="159">
        <f t="shared" si="197"/>
        <v>0</v>
      </c>
      <c r="AW82" s="160">
        <f t="shared" si="198"/>
        <v>0</v>
      </c>
      <c r="AX82" s="159">
        <v>0</v>
      </c>
      <c r="AY82" s="159">
        <v>0</v>
      </c>
      <c r="AZ82" s="160">
        <f t="shared" si="199"/>
        <v>0</v>
      </c>
      <c r="BA82" s="159">
        <v>0</v>
      </c>
      <c r="BB82" s="159">
        <v>0</v>
      </c>
      <c r="BC82" s="160">
        <f t="shared" si="200"/>
        <v>0</v>
      </c>
      <c r="BD82" s="159">
        <f t="shared" ref="BD82:BD90" si="214">BA82</f>
        <v>0</v>
      </c>
      <c r="BE82" s="159">
        <f t="shared" si="201"/>
        <v>0</v>
      </c>
      <c r="BF82" s="160">
        <f t="shared" si="202"/>
        <v>0</v>
      </c>
      <c r="BG82" s="230"/>
      <c r="BH82" s="226">
        <f t="shared" ref="BH82:BH90" si="215">K82-H82</f>
        <v>0</v>
      </c>
      <c r="BI82" s="227">
        <f t="shared" si="203"/>
        <v>0</v>
      </c>
      <c r="BJ82" s="230"/>
      <c r="BK82" s="228"/>
      <c r="BL82" s="229"/>
    </row>
    <row r="83" spans="1:64" ht="15.75" customHeight="1">
      <c r="A83" s="185"/>
      <c r="B83" s="156"/>
      <c r="C83" s="157"/>
      <c r="D83" s="158">
        <f t="shared" si="180"/>
        <v>0</v>
      </c>
      <c r="E83" s="159">
        <f t="shared" si="204"/>
        <v>0</v>
      </c>
      <c r="F83" s="160">
        <f t="shared" si="205"/>
        <v>0</v>
      </c>
      <c r="G83" s="161"/>
      <c r="H83" s="159">
        <f t="shared" si="206"/>
        <v>0</v>
      </c>
      <c r="I83" s="159">
        <f t="shared" si="207"/>
        <v>0</v>
      </c>
      <c r="J83" s="160">
        <f t="shared" si="181"/>
        <v>0</v>
      </c>
      <c r="K83" s="159">
        <f t="shared" si="208"/>
        <v>0</v>
      </c>
      <c r="L83" s="159">
        <f t="shared" si="209"/>
        <v>0</v>
      </c>
      <c r="M83" s="160">
        <f t="shared" si="182"/>
        <v>0</v>
      </c>
      <c r="N83" s="159">
        <v>0</v>
      </c>
      <c r="O83" s="159">
        <v>0</v>
      </c>
      <c r="P83" s="160">
        <f t="shared" si="183"/>
        <v>0</v>
      </c>
      <c r="Q83" s="159">
        <v>0</v>
      </c>
      <c r="R83" s="159">
        <v>0</v>
      </c>
      <c r="S83" s="160">
        <f t="shared" si="184"/>
        <v>0</v>
      </c>
      <c r="T83" s="159">
        <f t="shared" si="210"/>
        <v>0</v>
      </c>
      <c r="U83" s="159">
        <f t="shared" si="185"/>
        <v>0</v>
      </c>
      <c r="V83" s="160">
        <f t="shared" si="186"/>
        <v>0</v>
      </c>
      <c r="W83" s="159">
        <v>0</v>
      </c>
      <c r="X83" s="159">
        <v>0</v>
      </c>
      <c r="Y83" s="160">
        <f t="shared" si="187"/>
        <v>0</v>
      </c>
      <c r="Z83" s="159">
        <v>0</v>
      </c>
      <c r="AA83" s="159">
        <v>0</v>
      </c>
      <c r="AB83" s="160">
        <f t="shared" si="188"/>
        <v>0</v>
      </c>
      <c r="AC83" s="159">
        <f t="shared" si="211"/>
        <v>0</v>
      </c>
      <c r="AD83" s="159">
        <f t="shared" si="189"/>
        <v>0</v>
      </c>
      <c r="AE83" s="160">
        <f t="shared" si="190"/>
        <v>0</v>
      </c>
      <c r="AF83" s="159">
        <v>0</v>
      </c>
      <c r="AG83" s="159">
        <v>0</v>
      </c>
      <c r="AH83" s="160">
        <f t="shared" si="191"/>
        <v>0</v>
      </c>
      <c r="AI83" s="159">
        <v>0</v>
      </c>
      <c r="AJ83" s="159">
        <v>0</v>
      </c>
      <c r="AK83" s="160">
        <f t="shared" si="192"/>
        <v>0</v>
      </c>
      <c r="AL83" s="159">
        <f t="shared" si="212"/>
        <v>0</v>
      </c>
      <c r="AM83" s="159">
        <f t="shared" si="193"/>
        <v>0</v>
      </c>
      <c r="AN83" s="160">
        <f t="shared" si="194"/>
        <v>0</v>
      </c>
      <c r="AO83" s="159">
        <v>0</v>
      </c>
      <c r="AP83" s="159">
        <v>0</v>
      </c>
      <c r="AQ83" s="160">
        <f t="shared" si="195"/>
        <v>0</v>
      </c>
      <c r="AR83" s="159">
        <v>0</v>
      </c>
      <c r="AS83" s="159">
        <v>0</v>
      </c>
      <c r="AT83" s="160">
        <f t="shared" si="196"/>
        <v>0</v>
      </c>
      <c r="AU83" s="159">
        <f t="shared" si="213"/>
        <v>0</v>
      </c>
      <c r="AV83" s="159">
        <f t="shared" si="197"/>
        <v>0</v>
      </c>
      <c r="AW83" s="160">
        <f t="shared" si="198"/>
        <v>0</v>
      </c>
      <c r="AX83" s="159">
        <v>0</v>
      </c>
      <c r="AY83" s="159">
        <v>0</v>
      </c>
      <c r="AZ83" s="160">
        <f t="shared" si="199"/>
        <v>0</v>
      </c>
      <c r="BA83" s="159">
        <v>0</v>
      </c>
      <c r="BB83" s="159">
        <v>0</v>
      </c>
      <c r="BC83" s="160">
        <f t="shared" si="200"/>
        <v>0</v>
      </c>
      <c r="BD83" s="159">
        <f t="shared" si="214"/>
        <v>0</v>
      </c>
      <c r="BE83" s="159">
        <f t="shared" si="201"/>
        <v>0</v>
      </c>
      <c r="BF83" s="160">
        <f t="shared" si="202"/>
        <v>0</v>
      </c>
      <c r="BG83" s="230"/>
      <c r="BH83" s="226">
        <f t="shared" si="215"/>
        <v>0</v>
      </c>
      <c r="BI83" s="227">
        <f t="shared" si="203"/>
        <v>0</v>
      </c>
      <c r="BJ83" s="230"/>
      <c r="BK83" s="228"/>
      <c r="BL83" s="229"/>
    </row>
    <row r="84" spans="1:64" ht="15.75" customHeight="1">
      <c r="A84" s="185"/>
      <c r="B84" s="156"/>
      <c r="C84" s="157"/>
      <c r="D84" s="158">
        <f t="shared" si="180"/>
        <v>0</v>
      </c>
      <c r="E84" s="159">
        <f t="shared" si="204"/>
        <v>0</v>
      </c>
      <c r="F84" s="160">
        <f t="shared" si="205"/>
        <v>0</v>
      </c>
      <c r="G84" s="161"/>
      <c r="H84" s="159">
        <f t="shared" si="206"/>
        <v>0</v>
      </c>
      <c r="I84" s="159">
        <f t="shared" si="207"/>
        <v>0</v>
      </c>
      <c r="J84" s="160">
        <f t="shared" si="181"/>
        <v>0</v>
      </c>
      <c r="K84" s="159">
        <f t="shared" si="208"/>
        <v>0</v>
      </c>
      <c r="L84" s="159">
        <f t="shared" si="209"/>
        <v>0</v>
      </c>
      <c r="M84" s="160">
        <f t="shared" si="182"/>
        <v>0</v>
      </c>
      <c r="N84" s="159">
        <v>0</v>
      </c>
      <c r="O84" s="159">
        <v>0</v>
      </c>
      <c r="P84" s="160">
        <f t="shared" si="183"/>
        <v>0</v>
      </c>
      <c r="Q84" s="159">
        <v>0</v>
      </c>
      <c r="R84" s="159">
        <v>0</v>
      </c>
      <c r="S84" s="160">
        <f t="shared" si="184"/>
        <v>0</v>
      </c>
      <c r="T84" s="159">
        <f t="shared" si="210"/>
        <v>0</v>
      </c>
      <c r="U84" s="159">
        <f t="shared" si="185"/>
        <v>0</v>
      </c>
      <c r="V84" s="160">
        <f t="shared" si="186"/>
        <v>0</v>
      </c>
      <c r="W84" s="159">
        <v>0</v>
      </c>
      <c r="X84" s="159">
        <v>0</v>
      </c>
      <c r="Y84" s="160">
        <f t="shared" si="187"/>
        <v>0</v>
      </c>
      <c r="Z84" s="159">
        <v>0</v>
      </c>
      <c r="AA84" s="159">
        <v>0</v>
      </c>
      <c r="AB84" s="160">
        <f t="shared" si="188"/>
        <v>0</v>
      </c>
      <c r="AC84" s="159">
        <f t="shared" si="211"/>
        <v>0</v>
      </c>
      <c r="AD84" s="159">
        <f t="shared" si="189"/>
        <v>0</v>
      </c>
      <c r="AE84" s="160">
        <f t="shared" si="190"/>
        <v>0</v>
      </c>
      <c r="AF84" s="159">
        <v>0</v>
      </c>
      <c r="AG84" s="159">
        <v>0</v>
      </c>
      <c r="AH84" s="160">
        <f t="shared" si="191"/>
        <v>0</v>
      </c>
      <c r="AI84" s="159">
        <v>0</v>
      </c>
      <c r="AJ84" s="159">
        <v>0</v>
      </c>
      <c r="AK84" s="160">
        <f t="shared" si="192"/>
        <v>0</v>
      </c>
      <c r="AL84" s="159">
        <f t="shared" si="212"/>
        <v>0</v>
      </c>
      <c r="AM84" s="159">
        <f t="shared" si="193"/>
        <v>0</v>
      </c>
      <c r="AN84" s="160">
        <f t="shared" si="194"/>
        <v>0</v>
      </c>
      <c r="AO84" s="159">
        <v>0</v>
      </c>
      <c r="AP84" s="159">
        <v>0</v>
      </c>
      <c r="AQ84" s="160">
        <f t="shared" si="195"/>
        <v>0</v>
      </c>
      <c r="AR84" s="159">
        <v>0</v>
      </c>
      <c r="AS84" s="159">
        <v>0</v>
      </c>
      <c r="AT84" s="160">
        <f t="shared" si="196"/>
        <v>0</v>
      </c>
      <c r="AU84" s="159">
        <f t="shared" si="213"/>
        <v>0</v>
      </c>
      <c r="AV84" s="159">
        <f t="shared" si="197"/>
        <v>0</v>
      </c>
      <c r="AW84" s="160">
        <f t="shared" si="198"/>
        <v>0</v>
      </c>
      <c r="AX84" s="159">
        <v>0</v>
      </c>
      <c r="AY84" s="159">
        <v>0</v>
      </c>
      <c r="AZ84" s="160">
        <f t="shared" si="199"/>
        <v>0</v>
      </c>
      <c r="BA84" s="159">
        <v>0</v>
      </c>
      <c r="BB84" s="159">
        <v>0</v>
      </c>
      <c r="BC84" s="160">
        <f t="shared" si="200"/>
        <v>0</v>
      </c>
      <c r="BD84" s="159">
        <f t="shared" si="214"/>
        <v>0</v>
      </c>
      <c r="BE84" s="159">
        <f t="shared" si="201"/>
        <v>0</v>
      </c>
      <c r="BF84" s="160">
        <f t="shared" si="202"/>
        <v>0</v>
      </c>
      <c r="BG84" s="230"/>
      <c r="BH84" s="226">
        <f t="shared" si="215"/>
        <v>0</v>
      </c>
      <c r="BI84" s="227">
        <f t="shared" si="203"/>
        <v>0</v>
      </c>
      <c r="BJ84" s="230"/>
      <c r="BK84" s="228"/>
      <c r="BL84" s="229"/>
    </row>
    <row r="85" spans="1:64" ht="15.75" customHeight="1">
      <c r="A85" s="185"/>
      <c r="B85" s="156"/>
      <c r="C85" s="157"/>
      <c r="D85" s="158">
        <f t="shared" si="180"/>
        <v>0</v>
      </c>
      <c r="E85" s="159">
        <f t="shared" si="204"/>
        <v>0</v>
      </c>
      <c r="F85" s="160">
        <f t="shared" si="205"/>
        <v>0</v>
      </c>
      <c r="G85" s="161"/>
      <c r="H85" s="159">
        <f t="shared" si="206"/>
        <v>0</v>
      </c>
      <c r="I85" s="159">
        <f t="shared" si="207"/>
        <v>0</v>
      </c>
      <c r="J85" s="160">
        <f t="shared" si="181"/>
        <v>0</v>
      </c>
      <c r="K85" s="159">
        <f t="shared" si="208"/>
        <v>0</v>
      </c>
      <c r="L85" s="159">
        <f t="shared" si="209"/>
        <v>0</v>
      </c>
      <c r="M85" s="160">
        <f t="shared" si="182"/>
        <v>0</v>
      </c>
      <c r="N85" s="159">
        <v>0</v>
      </c>
      <c r="O85" s="159">
        <v>0</v>
      </c>
      <c r="P85" s="160">
        <f t="shared" si="183"/>
        <v>0</v>
      </c>
      <c r="Q85" s="159">
        <v>0</v>
      </c>
      <c r="R85" s="159">
        <v>0</v>
      </c>
      <c r="S85" s="160">
        <f t="shared" si="184"/>
        <v>0</v>
      </c>
      <c r="T85" s="159">
        <f t="shared" si="210"/>
        <v>0</v>
      </c>
      <c r="U85" s="159">
        <f t="shared" si="185"/>
        <v>0</v>
      </c>
      <c r="V85" s="160">
        <f t="shared" si="186"/>
        <v>0</v>
      </c>
      <c r="W85" s="159">
        <v>0</v>
      </c>
      <c r="X85" s="159">
        <v>0</v>
      </c>
      <c r="Y85" s="160">
        <f t="shared" si="187"/>
        <v>0</v>
      </c>
      <c r="Z85" s="159">
        <v>0</v>
      </c>
      <c r="AA85" s="159">
        <v>0</v>
      </c>
      <c r="AB85" s="160">
        <f t="shared" si="188"/>
        <v>0</v>
      </c>
      <c r="AC85" s="159">
        <f t="shared" si="211"/>
        <v>0</v>
      </c>
      <c r="AD85" s="159">
        <f t="shared" si="189"/>
        <v>0</v>
      </c>
      <c r="AE85" s="160">
        <f t="shared" si="190"/>
        <v>0</v>
      </c>
      <c r="AF85" s="159">
        <v>0</v>
      </c>
      <c r="AG85" s="159">
        <v>0</v>
      </c>
      <c r="AH85" s="160">
        <f t="shared" si="191"/>
        <v>0</v>
      </c>
      <c r="AI85" s="159">
        <v>0</v>
      </c>
      <c r="AJ85" s="159">
        <v>0</v>
      </c>
      <c r="AK85" s="160">
        <f t="shared" si="192"/>
        <v>0</v>
      </c>
      <c r="AL85" s="159">
        <f t="shared" si="212"/>
        <v>0</v>
      </c>
      <c r="AM85" s="159">
        <f t="shared" si="193"/>
        <v>0</v>
      </c>
      <c r="AN85" s="160">
        <f t="shared" si="194"/>
        <v>0</v>
      </c>
      <c r="AO85" s="159">
        <v>0</v>
      </c>
      <c r="AP85" s="159">
        <v>0</v>
      </c>
      <c r="AQ85" s="160">
        <f t="shared" si="195"/>
        <v>0</v>
      </c>
      <c r="AR85" s="159">
        <v>0</v>
      </c>
      <c r="AS85" s="159">
        <v>0</v>
      </c>
      <c r="AT85" s="160">
        <f t="shared" si="196"/>
        <v>0</v>
      </c>
      <c r="AU85" s="159">
        <f t="shared" si="213"/>
        <v>0</v>
      </c>
      <c r="AV85" s="159">
        <f t="shared" si="197"/>
        <v>0</v>
      </c>
      <c r="AW85" s="160">
        <f t="shared" si="198"/>
        <v>0</v>
      </c>
      <c r="AX85" s="159">
        <v>0</v>
      </c>
      <c r="AY85" s="159">
        <v>0</v>
      </c>
      <c r="AZ85" s="160">
        <f t="shared" si="199"/>
        <v>0</v>
      </c>
      <c r="BA85" s="159">
        <v>0</v>
      </c>
      <c r="BB85" s="159">
        <v>0</v>
      </c>
      <c r="BC85" s="160">
        <f t="shared" si="200"/>
        <v>0</v>
      </c>
      <c r="BD85" s="159">
        <f t="shared" si="214"/>
        <v>0</v>
      </c>
      <c r="BE85" s="159">
        <f t="shared" si="201"/>
        <v>0</v>
      </c>
      <c r="BF85" s="160">
        <f t="shared" si="202"/>
        <v>0</v>
      </c>
      <c r="BG85" s="230"/>
      <c r="BH85" s="226">
        <f t="shared" si="215"/>
        <v>0</v>
      </c>
      <c r="BI85" s="227">
        <f t="shared" si="203"/>
        <v>0</v>
      </c>
      <c r="BJ85" s="230"/>
      <c r="BK85" s="228"/>
      <c r="BL85" s="229"/>
    </row>
    <row r="86" spans="1:64" ht="15.75" customHeight="1">
      <c r="A86" s="185"/>
      <c r="B86" s="156"/>
      <c r="C86" s="157"/>
      <c r="D86" s="158">
        <f t="shared" si="180"/>
        <v>0</v>
      </c>
      <c r="E86" s="159">
        <f t="shared" si="204"/>
        <v>0</v>
      </c>
      <c r="F86" s="160">
        <f t="shared" si="205"/>
        <v>0</v>
      </c>
      <c r="G86" s="161"/>
      <c r="H86" s="159">
        <f t="shared" si="206"/>
        <v>0</v>
      </c>
      <c r="I86" s="159">
        <f t="shared" si="207"/>
        <v>0</v>
      </c>
      <c r="J86" s="160">
        <f t="shared" si="181"/>
        <v>0</v>
      </c>
      <c r="K86" s="159">
        <f t="shared" si="208"/>
        <v>0</v>
      </c>
      <c r="L86" s="159">
        <f t="shared" si="209"/>
        <v>0</v>
      </c>
      <c r="M86" s="160">
        <f t="shared" si="182"/>
        <v>0</v>
      </c>
      <c r="N86" s="159">
        <v>0</v>
      </c>
      <c r="O86" s="159">
        <v>0</v>
      </c>
      <c r="P86" s="160">
        <f t="shared" si="183"/>
        <v>0</v>
      </c>
      <c r="Q86" s="159">
        <v>0</v>
      </c>
      <c r="R86" s="159">
        <v>0</v>
      </c>
      <c r="S86" s="160">
        <f t="shared" si="184"/>
        <v>0</v>
      </c>
      <c r="T86" s="159">
        <f t="shared" si="210"/>
        <v>0</v>
      </c>
      <c r="U86" s="159">
        <f t="shared" si="185"/>
        <v>0</v>
      </c>
      <c r="V86" s="160">
        <f t="shared" si="186"/>
        <v>0</v>
      </c>
      <c r="W86" s="159">
        <v>0</v>
      </c>
      <c r="X86" s="159">
        <v>0</v>
      </c>
      <c r="Y86" s="160">
        <f t="shared" si="187"/>
        <v>0</v>
      </c>
      <c r="Z86" s="159">
        <v>0</v>
      </c>
      <c r="AA86" s="159">
        <v>0</v>
      </c>
      <c r="AB86" s="160">
        <f t="shared" si="188"/>
        <v>0</v>
      </c>
      <c r="AC86" s="159">
        <f t="shared" si="211"/>
        <v>0</v>
      </c>
      <c r="AD86" s="159">
        <f t="shared" si="189"/>
        <v>0</v>
      </c>
      <c r="AE86" s="160">
        <f t="shared" si="190"/>
        <v>0</v>
      </c>
      <c r="AF86" s="159">
        <v>0</v>
      </c>
      <c r="AG86" s="159">
        <v>0</v>
      </c>
      <c r="AH86" s="160">
        <f t="shared" si="191"/>
        <v>0</v>
      </c>
      <c r="AI86" s="159">
        <v>0</v>
      </c>
      <c r="AJ86" s="159">
        <v>0</v>
      </c>
      <c r="AK86" s="160">
        <f t="shared" si="192"/>
        <v>0</v>
      </c>
      <c r="AL86" s="159">
        <f t="shared" si="212"/>
        <v>0</v>
      </c>
      <c r="AM86" s="159">
        <f t="shared" si="193"/>
        <v>0</v>
      </c>
      <c r="AN86" s="160">
        <f t="shared" si="194"/>
        <v>0</v>
      </c>
      <c r="AO86" s="159">
        <v>0</v>
      </c>
      <c r="AP86" s="159">
        <v>0</v>
      </c>
      <c r="AQ86" s="160">
        <f t="shared" si="195"/>
        <v>0</v>
      </c>
      <c r="AR86" s="159">
        <v>0</v>
      </c>
      <c r="AS86" s="159">
        <v>0</v>
      </c>
      <c r="AT86" s="160">
        <f t="shared" si="196"/>
        <v>0</v>
      </c>
      <c r="AU86" s="159">
        <f t="shared" si="213"/>
        <v>0</v>
      </c>
      <c r="AV86" s="159">
        <f t="shared" si="197"/>
        <v>0</v>
      </c>
      <c r="AW86" s="160">
        <f t="shared" si="198"/>
        <v>0</v>
      </c>
      <c r="AX86" s="159">
        <v>0</v>
      </c>
      <c r="AY86" s="159">
        <v>0</v>
      </c>
      <c r="AZ86" s="160">
        <f t="shared" si="199"/>
        <v>0</v>
      </c>
      <c r="BA86" s="159">
        <v>0</v>
      </c>
      <c r="BB86" s="159">
        <v>0</v>
      </c>
      <c r="BC86" s="160">
        <f t="shared" si="200"/>
        <v>0</v>
      </c>
      <c r="BD86" s="159">
        <f t="shared" si="214"/>
        <v>0</v>
      </c>
      <c r="BE86" s="159">
        <f t="shared" si="201"/>
        <v>0</v>
      </c>
      <c r="BF86" s="160">
        <f t="shared" si="202"/>
        <v>0</v>
      </c>
      <c r="BG86" s="230"/>
      <c r="BH86" s="226">
        <f t="shared" si="215"/>
        <v>0</v>
      </c>
      <c r="BI86" s="227">
        <f t="shared" si="203"/>
        <v>0</v>
      </c>
      <c r="BJ86" s="230"/>
      <c r="BK86" s="228"/>
      <c r="BL86" s="229"/>
    </row>
    <row r="87" spans="1:64" ht="15.75" customHeight="1">
      <c r="A87" s="185"/>
      <c r="B87" s="156"/>
      <c r="C87" s="157"/>
      <c r="D87" s="158">
        <f t="shared" si="180"/>
        <v>0</v>
      </c>
      <c r="E87" s="159">
        <f t="shared" si="204"/>
        <v>0</v>
      </c>
      <c r="F87" s="160">
        <f t="shared" si="205"/>
        <v>0</v>
      </c>
      <c r="G87" s="161"/>
      <c r="H87" s="159">
        <f t="shared" si="206"/>
        <v>0</v>
      </c>
      <c r="I87" s="159">
        <f t="shared" si="207"/>
        <v>0</v>
      </c>
      <c r="J87" s="160">
        <f t="shared" si="181"/>
        <v>0</v>
      </c>
      <c r="K87" s="159">
        <f t="shared" si="208"/>
        <v>0</v>
      </c>
      <c r="L87" s="159">
        <f t="shared" si="209"/>
        <v>0</v>
      </c>
      <c r="M87" s="160">
        <f t="shared" si="182"/>
        <v>0</v>
      </c>
      <c r="N87" s="159">
        <v>0</v>
      </c>
      <c r="O87" s="159">
        <v>0</v>
      </c>
      <c r="P87" s="160">
        <f t="shared" si="183"/>
        <v>0</v>
      </c>
      <c r="Q87" s="159">
        <v>0</v>
      </c>
      <c r="R87" s="159">
        <v>0</v>
      </c>
      <c r="S87" s="160">
        <f t="shared" si="184"/>
        <v>0</v>
      </c>
      <c r="T87" s="159">
        <f t="shared" si="210"/>
        <v>0</v>
      </c>
      <c r="U87" s="159">
        <f t="shared" si="185"/>
        <v>0</v>
      </c>
      <c r="V87" s="160">
        <f t="shared" si="186"/>
        <v>0</v>
      </c>
      <c r="W87" s="159">
        <v>0</v>
      </c>
      <c r="X87" s="159">
        <v>0</v>
      </c>
      <c r="Y87" s="160">
        <f t="shared" si="187"/>
        <v>0</v>
      </c>
      <c r="Z87" s="159">
        <v>0</v>
      </c>
      <c r="AA87" s="159">
        <v>0</v>
      </c>
      <c r="AB87" s="160">
        <f t="shared" si="188"/>
        <v>0</v>
      </c>
      <c r="AC87" s="159">
        <f t="shared" si="211"/>
        <v>0</v>
      </c>
      <c r="AD87" s="159">
        <f t="shared" si="189"/>
        <v>0</v>
      </c>
      <c r="AE87" s="160">
        <f t="shared" si="190"/>
        <v>0</v>
      </c>
      <c r="AF87" s="159">
        <v>0</v>
      </c>
      <c r="AG87" s="159">
        <v>0</v>
      </c>
      <c r="AH87" s="160">
        <f t="shared" si="191"/>
        <v>0</v>
      </c>
      <c r="AI87" s="159">
        <v>0</v>
      </c>
      <c r="AJ87" s="159">
        <v>0</v>
      </c>
      <c r="AK87" s="160">
        <f t="shared" si="192"/>
        <v>0</v>
      </c>
      <c r="AL87" s="159">
        <f t="shared" si="212"/>
        <v>0</v>
      </c>
      <c r="AM87" s="159">
        <f t="shared" si="193"/>
        <v>0</v>
      </c>
      <c r="AN87" s="160">
        <f t="shared" si="194"/>
        <v>0</v>
      </c>
      <c r="AO87" s="159">
        <v>0</v>
      </c>
      <c r="AP87" s="159">
        <v>0</v>
      </c>
      <c r="AQ87" s="160">
        <f t="shared" si="195"/>
        <v>0</v>
      </c>
      <c r="AR87" s="159">
        <v>0</v>
      </c>
      <c r="AS87" s="159">
        <v>0</v>
      </c>
      <c r="AT87" s="160">
        <f t="shared" si="196"/>
        <v>0</v>
      </c>
      <c r="AU87" s="159">
        <f t="shared" si="213"/>
        <v>0</v>
      </c>
      <c r="AV87" s="159">
        <f t="shared" si="197"/>
        <v>0</v>
      </c>
      <c r="AW87" s="160">
        <f t="shared" si="198"/>
        <v>0</v>
      </c>
      <c r="AX87" s="159">
        <v>0</v>
      </c>
      <c r="AY87" s="159">
        <v>0</v>
      </c>
      <c r="AZ87" s="160">
        <f t="shared" si="199"/>
        <v>0</v>
      </c>
      <c r="BA87" s="159">
        <v>0</v>
      </c>
      <c r="BB87" s="159">
        <v>0</v>
      </c>
      <c r="BC87" s="160">
        <f t="shared" si="200"/>
        <v>0</v>
      </c>
      <c r="BD87" s="159">
        <f t="shared" si="214"/>
        <v>0</v>
      </c>
      <c r="BE87" s="159">
        <f t="shared" si="201"/>
        <v>0</v>
      </c>
      <c r="BF87" s="160">
        <f t="shared" si="202"/>
        <v>0</v>
      </c>
      <c r="BG87" s="230"/>
      <c r="BH87" s="226">
        <f t="shared" si="215"/>
        <v>0</v>
      </c>
      <c r="BI87" s="227">
        <f t="shared" si="203"/>
        <v>0</v>
      </c>
      <c r="BJ87" s="230"/>
      <c r="BK87" s="228"/>
      <c r="BL87" s="229"/>
    </row>
    <row r="88" spans="1:64" ht="15.75" customHeight="1">
      <c r="A88" s="185"/>
      <c r="B88" s="156"/>
      <c r="C88" s="157"/>
      <c r="D88" s="158">
        <f t="shared" si="180"/>
        <v>0</v>
      </c>
      <c r="E88" s="159">
        <f t="shared" si="204"/>
        <v>0</v>
      </c>
      <c r="F88" s="160">
        <f t="shared" si="205"/>
        <v>0</v>
      </c>
      <c r="G88" s="161"/>
      <c r="H88" s="159">
        <f t="shared" si="206"/>
        <v>0</v>
      </c>
      <c r="I88" s="159">
        <f t="shared" si="207"/>
        <v>0</v>
      </c>
      <c r="J88" s="160">
        <f t="shared" si="181"/>
        <v>0</v>
      </c>
      <c r="K88" s="159">
        <f t="shared" si="208"/>
        <v>0</v>
      </c>
      <c r="L88" s="159">
        <f t="shared" si="209"/>
        <v>0</v>
      </c>
      <c r="M88" s="160">
        <f t="shared" si="182"/>
        <v>0</v>
      </c>
      <c r="N88" s="159">
        <v>0</v>
      </c>
      <c r="O88" s="159">
        <v>0</v>
      </c>
      <c r="P88" s="160">
        <f t="shared" si="183"/>
        <v>0</v>
      </c>
      <c r="Q88" s="159">
        <v>0</v>
      </c>
      <c r="R88" s="159">
        <v>0</v>
      </c>
      <c r="S88" s="160">
        <f t="shared" si="184"/>
        <v>0</v>
      </c>
      <c r="T88" s="159">
        <f t="shared" si="210"/>
        <v>0</v>
      </c>
      <c r="U88" s="159">
        <f t="shared" si="185"/>
        <v>0</v>
      </c>
      <c r="V88" s="160">
        <f t="shared" si="186"/>
        <v>0</v>
      </c>
      <c r="W88" s="159">
        <v>0</v>
      </c>
      <c r="X88" s="159">
        <v>0</v>
      </c>
      <c r="Y88" s="160">
        <f t="shared" si="187"/>
        <v>0</v>
      </c>
      <c r="Z88" s="159">
        <v>0</v>
      </c>
      <c r="AA88" s="159">
        <v>0</v>
      </c>
      <c r="AB88" s="160">
        <f t="shared" si="188"/>
        <v>0</v>
      </c>
      <c r="AC88" s="159">
        <f t="shared" si="211"/>
        <v>0</v>
      </c>
      <c r="AD88" s="159">
        <f t="shared" si="189"/>
        <v>0</v>
      </c>
      <c r="AE88" s="160">
        <f t="shared" si="190"/>
        <v>0</v>
      </c>
      <c r="AF88" s="159">
        <v>0</v>
      </c>
      <c r="AG88" s="159">
        <v>0</v>
      </c>
      <c r="AH88" s="160">
        <f t="shared" si="191"/>
        <v>0</v>
      </c>
      <c r="AI88" s="159">
        <v>0</v>
      </c>
      <c r="AJ88" s="159">
        <v>0</v>
      </c>
      <c r="AK88" s="160">
        <f t="shared" si="192"/>
        <v>0</v>
      </c>
      <c r="AL88" s="159">
        <f t="shared" si="212"/>
        <v>0</v>
      </c>
      <c r="AM88" s="159">
        <f t="shared" si="193"/>
        <v>0</v>
      </c>
      <c r="AN88" s="160">
        <f t="shared" si="194"/>
        <v>0</v>
      </c>
      <c r="AO88" s="159">
        <v>0</v>
      </c>
      <c r="AP88" s="159">
        <v>0</v>
      </c>
      <c r="AQ88" s="160">
        <f t="shared" si="195"/>
        <v>0</v>
      </c>
      <c r="AR88" s="159">
        <v>0</v>
      </c>
      <c r="AS88" s="159">
        <v>0</v>
      </c>
      <c r="AT88" s="160">
        <f t="shared" si="196"/>
        <v>0</v>
      </c>
      <c r="AU88" s="159">
        <f t="shared" si="213"/>
        <v>0</v>
      </c>
      <c r="AV88" s="159">
        <f t="shared" si="197"/>
        <v>0</v>
      </c>
      <c r="AW88" s="160">
        <f t="shared" si="198"/>
        <v>0</v>
      </c>
      <c r="AX88" s="159">
        <v>0</v>
      </c>
      <c r="AY88" s="159">
        <v>0</v>
      </c>
      <c r="AZ88" s="160">
        <f t="shared" si="199"/>
        <v>0</v>
      </c>
      <c r="BA88" s="159">
        <v>0</v>
      </c>
      <c r="BB88" s="159">
        <v>0</v>
      </c>
      <c r="BC88" s="160">
        <f t="shared" si="200"/>
        <v>0</v>
      </c>
      <c r="BD88" s="159">
        <f t="shared" si="214"/>
        <v>0</v>
      </c>
      <c r="BE88" s="159">
        <f t="shared" si="201"/>
        <v>0</v>
      </c>
      <c r="BF88" s="160">
        <f t="shared" si="202"/>
        <v>0</v>
      </c>
      <c r="BG88" s="230"/>
      <c r="BH88" s="226">
        <f t="shared" si="215"/>
        <v>0</v>
      </c>
      <c r="BI88" s="227">
        <f t="shared" si="203"/>
        <v>0</v>
      </c>
      <c r="BJ88" s="230"/>
      <c r="BK88" s="228"/>
      <c r="BL88" s="229"/>
    </row>
    <row r="89" spans="1:64" ht="15.75" customHeight="1">
      <c r="A89" s="185"/>
      <c r="B89" s="156"/>
      <c r="C89" s="157"/>
      <c r="D89" s="158">
        <f t="shared" si="180"/>
        <v>0</v>
      </c>
      <c r="E89" s="159">
        <f t="shared" si="204"/>
        <v>0</v>
      </c>
      <c r="F89" s="160">
        <f t="shared" si="205"/>
        <v>0</v>
      </c>
      <c r="G89" s="161"/>
      <c r="H89" s="159">
        <f t="shared" si="206"/>
        <v>0</v>
      </c>
      <c r="I89" s="159">
        <f t="shared" si="207"/>
        <v>0</v>
      </c>
      <c r="J89" s="160">
        <f t="shared" si="181"/>
        <v>0</v>
      </c>
      <c r="K89" s="159">
        <f t="shared" si="208"/>
        <v>0</v>
      </c>
      <c r="L89" s="159">
        <f t="shared" si="209"/>
        <v>0</v>
      </c>
      <c r="M89" s="160">
        <f t="shared" si="182"/>
        <v>0</v>
      </c>
      <c r="N89" s="159">
        <v>0</v>
      </c>
      <c r="O89" s="159">
        <v>0</v>
      </c>
      <c r="P89" s="160">
        <f t="shared" si="183"/>
        <v>0</v>
      </c>
      <c r="Q89" s="159">
        <v>0</v>
      </c>
      <c r="R89" s="159">
        <v>0</v>
      </c>
      <c r="S89" s="160">
        <f t="shared" si="184"/>
        <v>0</v>
      </c>
      <c r="T89" s="159">
        <f t="shared" si="210"/>
        <v>0</v>
      </c>
      <c r="U89" s="159">
        <f t="shared" si="185"/>
        <v>0</v>
      </c>
      <c r="V89" s="160">
        <f t="shared" si="186"/>
        <v>0</v>
      </c>
      <c r="W89" s="159">
        <v>0</v>
      </c>
      <c r="X89" s="159">
        <v>0</v>
      </c>
      <c r="Y89" s="160">
        <f t="shared" si="187"/>
        <v>0</v>
      </c>
      <c r="Z89" s="159">
        <v>0</v>
      </c>
      <c r="AA89" s="159">
        <v>0</v>
      </c>
      <c r="AB89" s="160">
        <f t="shared" si="188"/>
        <v>0</v>
      </c>
      <c r="AC89" s="159">
        <f t="shared" si="211"/>
        <v>0</v>
      </c>
      <c r="AD89" s="159">
        <f t="shared" si="189"/>
        <v>0</v>
      </c>
      <c r="AE89" s="160">
        <f t="shared" si="190"/>
        <v>0</v>
      </c>
      <c r="AF89" s="159">
        <v>0</v>
      </c>
      <c r="AG89" s="159">
        <v>0</v>
      </c>
      <c r="AH89" s="160">
        <f t="shared" si="191"/>
        <v>0</v>
      </c>
      <c r="AI89" s="159">
        <v>0</v>
      </c>
      <c r="AJ89" s="159">
        <v>0</v>
      </c>
      <c r="AK89" s="160">
        <f t="shared" si="192"/>
        <v>0</v>
      </c>
      <c r="AL89" s="159">
        <f t="shared" si="212"/>
        <v>0</v>
      </c>
      <c r="AM89" s="159">
        <f t="shared" si="193"/>
        <v>0</v>
      </c>
      <c r="AN89" s="160">
        <f t="shared" si="194"/>
        <v>0</v>
      </c>
      <c r="AO89" s="159">
        <v>0</v>
      </c>
      <c r="AP89" s="159">
        <v>0</v>
      </c>
      <c r="AQ89" s="160">
        <f t="shared" si="195"/>
        <v>0</v>
      </c>
      <c r="AR89" s="159">
        <v>0</v>
      </c>
      <c r="AS89" s="159">
        <v>0</v>
      </c>
      <c r="AT89" s="160">
        <f t="shared" si="196"/>
        <v>0</v>
      </c>
      <c r="AU89" s="159">
        <f t="shared" si="213"/>
        <v>0</v>
      </c>
      <c r="AV89" s="159">
        <f t="shared" si="197"/>
        <v>0</v>
      </c>
      <c r="AW89" s="160">
        <f t="shared" si="198"/>
        <v>0</v>
      </c>
      <c r="AX89" s="159">
        <v>0</v>
      </c>
      <c r="AY89" s="159">
        <v>0</v>
      </c>
      <c r="AZ89" s="160">
        <f t="shared" si="199"/>
        <v>0</v>
      </c>
      <c r="BA89" s="159">
        <v>0</v>
      </c>
      <c r="BB89" s="159">
        <v>0</v>
      </c>
      <c r="BC89" s="160">
        <f t="shared" si="200"/>
        <v>0</v>
      </c>
      <c r="BD89" s="159">
        <f t="shared" si="214"/>
        <v>0</v>
      </c>
      <c r="BE89" s="159">
        <f t="shared" si="201"/>
        <v>0</v>
      </c>
      <c r="BF89" s="160">
        <f t="shared" si="202"/>
        <v>0</v>
      </c>
      <c r="BG89" s="230"/>
      <c r="BH89" s="226">
        <f t="shared" si="215"/>
        <v>0</v>
      </c>
      <c r="BI89" s="227">
        <f t="shared" si="203"/>
        <v>0</v>
      </c>
      <c r="BJ89" s="230"/>
      <c r="BK89" s="228"/>
      <c r="BL89" s="229"/>
    </row>
    <row r="90" spans="1:64" ht="15.75" customHeight="1">
      <c r="A90" s="138"/>
      <c r="B90" s="149"/>
      <c r="C90" s="157"/>
      <c r="D90" s="164">
        <f t="shared" si="180"/>
        <v>0</v>
      </c>
      <c r="E90" s="165">
        <f t="shared" si="204"/>
        <v>0</v>
      </c>
      <c r="F90" s="166">
        <f t="shared" si="205"/>
        <v>0</v>
      </c>
      <c r="G90" s="182"/>
      <c r="H90" s="165">
        <f t="shared" si="206"/>
        <v>0</v>
      </c>
      <c r="I90" s="165">
        <f t="shared" si="207"/>
        <v>0</v>
      </c>
      <c r="J90" s="166">
        <f t="shared" si="181"/>
        <v>0</v>
      </c>
      <c r="K90" s="165">
        <f t="shared" si="208"/>
        <v>0</v>
      </c>
      <c r="L90" s="165">
        <f t="shared" si="209"/>
        <v>0</v>
      </c>
      <c r="M90" s="166">
        <f t="shared" si="182"/>
        <v>0</v>
      </c>
      <c r="N90" s="164">
        <v>0</v>
      </c>
      <c r="O90" s="165">
        <v>0</v>
      </c>
      <c r="P90" s="166">
        <f t="shared" si="183"/>
        <v>0</v>
      </c>
      <c r="Q90" s="198">
        <v>0</v>
      </c>
      <c r="R90" s="199">
        <v>0</v>
      </c>
      <c r="S90" s="166">
        <f t="shared" si="184"/>
        <v>0</v>
      </c>
      <c r="T90" s="200">
        <f t="shared" si="210"/>
        <v>0</v>
      </c>
      <c r="U90" s="200">
        <f t="shared" si="185"/>
        <v>0</v>
      </c>
      <c r="V90" s="201">
        <f t="shared" si="186"/>
        <v>0</v>
      </c>
      <c r="W90" s="164">
        <v>0</v>
      </c>
      <c r="X90" s="165">
        <v>0</v>
      </c>
      <c r="Y90" s="166">
        <f t="shared" si="187"/>
        <v>0</v>
      </c>
      <c r="Z90" s="198">
        <v>0</v>
      </c>
      <c r="AA90" s="199">
        <v>0</v>
      </c>
      <c r="AB90" s="166">
        <f t="shared" si="188"/>
        <v>0</v>
      </c>
      <c r="AC90" s="200">
        <f t="shared" si="211"/>
        <v>0</v>
      </c>
      <c r="AD90" s="200">
        <f t="shared" si="189"/>
        <v>0</v>
      </c>
      <c r="AE90" s="201">
        <f t="shared" si="190"/>
        <v>0</v>
      </c>
      <c r="AF90" s="164">
        <v>0</v>
      </c>
      <c r="AG90" s="165">
        <v>0</v>
      </c>
      <c r="AH90" s="166">
        <f t="shared" si="191"/>
        <v>0</v>
      </c>
      <c r="AI90" s="198">
        <v>0</v>
      </c>
      <c r="AJ90" s="199">
        <v>0</v>
      </c>
      <c r="AK90" s="166">
        <f t="shared" si="192"/>
        <v>0</v>
      </c>
      <c r="AL90" s="200">
        <f t="shared" si="212"/>
        <v>0</v>
      </c>
      <c r="AM90" s="200">
        <f t="shared" si="193"/>
        <v>0</v>
      </c>
      <c r="AN90" s="201">
        <f t="shared" si="194"/>
        <v>0</v>
      </c>
      <c r="AO90" s="164">
        <v>0</v>
      </c>
      <c r="AP90" s="165">
        <v>0</v>
      </c>
      <c r="AQ90" s="166">
        <f t="shared" si="195"/>
        <v>0</v>
      </c>
      <c r="AR90" s="198">
        <v>0</v>
      </c>
      <c r="AS90" s="199">
        <v>0</v>
      </c>
      <c r="AT90" s="166">
        <f t="shared" si="196"/>
        <v>0</v>
      </c>
      <c r="AU90" s="200">
        <f t="shared" si="213"/>
        <v>0</v>
      </c>
      <c r="AV90" s="200">
        <f t="shared" si="197"/>
        <v>0</v>
      </c>
      <c r="AW90" s="201">
        <f t="shared" si="198"/>
        <v>0</v>
      </c>
      <c r="AX90" s="164">
        <v>0</v>
      </c>
      <c r="AY90" s="165">
        <v>0</v>
      </c>
      <c r="AZ90" s="166">
        <f t="shared" si="199"/>
        <v>0</v>
      </c>
      <c r="BA90" s="198">
        <v>0</v>
      </c>
      <c r="BB90" s="199">
        <v>0</v>
      </c>
      <c r="BC90" s="166">
        <f t="shared" si="200"/>
        <v>0</v>
      </c>
      <c r="BD90" s="200">
        <f t="shared" si="214"/>
        <v>0</v>
      </c>
      <c r="BE90" s="200">
        <f t="shared" si="201"/>
        <v>0</v>
      </c>
      <c r="BF90" s="201">
        <f t="shared" si="202"/>
        <v>0</v>
      </c>
      <c r="BG90" s="232"/>
      <c r="BH90" s="233">
        <f t="shared" si="215"/>
        <v>0</v>
      </c>
      <c r="BI90" s="234">
        <f t="shared" si="203"/>
        <v>0</v>
      </c>
      <c r="BJ90" s="232"/>
      <c r="BK90" s="246"/>
      <c r="BL90" s="247"/>
    </row>
    <row r="91" spans="1:64" ht="15.75" customHeight="1">
      <c r="A91" s="139"/>
      <c r="B91" s="189"/>
      <c r="C91" s="190"/>
      <c r="D91" s="191"/>
      <c r="E91" s="191"/>
      <c r="F91" s="192"/>
      <c r="G91" s="189"/>
      <c r="H91" s="191"/>
      <c r="I91" s="191"/>
      <c r="J91" s="192"/>
      <c r="K91" s="191"/>
      <c r="L91" s="191"/>
      <c r="M91" s="192"/>
      <c r="N91" s="191"/>
      <c r="O91" s="191"/>
      <c r="P91" s="192"/>
      <c r="Q91" s="191"/>
      <c r="R91" s="191"/>
      <c r="S91" s="192"/>
      <c r="T91" s="206"/>
      <c r="U91" s="206"/>
      <c r="V91" s="207"/>
      <c r="W91" s="191"/>
      <c r="X91" s="191"/>
      <c r="Y91" s="192"/>
      <c r="Z91" s="191"/>
      <c r="AA91" s="191"/>
      <c r="AB91" s="192"/>
      <c r="AC91" s="206"/>
      <c r="AD91" s="206"/>
      <c r="AE91" s="207"/>
      <c r="AF91" s="191"/>
      <c r="AG91" s="191"/>
      <c r="AH91" s="192"/>
      <c r="AI91" s="191"/>
      <c r="AJ91" s="191"/>
      <c r="AK91" s="192"/>
      <c r="AL91" s="206"/>
      <c r="AM91" s="206"/>
      <c r="AN91" s="207"/>
      <c r="AO91" s="191"/>
      <c r="AP91" s="191"/>
      <c r="AQ91" s="192"/>
      <c r="AR91" s="191"/>
      <c r="AS91" s="191"/>
      <c r="AT91" s="192"/>
      <c r="AU91" s="206"/>
      <c r="AV91" s="206"/>
      <c r="AW91" s="207"/>
      <c r="AX91" s="191"/>
      <c r="AY91" s="191"/>
      <c r="AZ91" s="192"/>
      <c r="BA91" s="191"/>
      <c r="BB91" s="191"/>
      <c r="BC91" s="192"/>
      <c r="BD91" s="206"/>
      <c r="BE91" s="206"/>
      <c r="BF91" s="207"/>
      <c r="BG91" s="232"/>
      <c r="BH91" s="191"/>
      <c r="BI91" s="191"/>
      <c r="BJ91" s="232"/>
      <c r="BK91" s="248"/>
      <c r="BL91" s="248"/>
    </row>
    <row r="92" spans="1:64" ht="15.75" customHeight="1">
      <c r="A92" s="139"/>
      <c r="B92" s="168"/>
      <c r="C92" s="139"/>
      <c r="D92" s="142"/>
      <c r="E92" s="142"/>
      <c r="F92" s="142"/>
      <c r="G92" s="169"/>
      <c r="H92" s="142"/>
      <c r="I92" s="142"/>
      <c r="J92" s="142"/>
      <c r="K92" s="142"/>
      <c r="L92" s="142"/>
      <c r="M92" s="142"/>
      <c r="N92" s="142"/>
      <c r="O92" s="142"/>
      <c r="P92" s="142"/>
      <c r="Q92" s="142"/>
      <c r="R92" s="142"/>
      <c r="S92" s="142"/>
      <c r="T92" s="196"/>
      <c r="U92" s="196"/>
      <c r="V92" s="139"/>
      <c r="W92" s="142"/>
      <c r="X92" s="142"/>
      <c r="Y92" s="142"/>
      <c r="Z92" s="142"/>
      <c r="AA92" s="142"/>
      <c r="AB92" s="142"/>
      <c r="AC92" s="196"/>
      <c r="AD92" s="196"/>
      <c r="AE92" s="139"/>
      <c r="AF92" s="142"/>
      <c r="AG92" s="142"/>
      <c r="AH92" s="142"/>
      <c r="AI92" s="142"/>
      <c r="AJ92" s="142"/>
      <c r="AK92" s="142"/>
      <c r="AL92" s="196"/>
      <c r="AM92" s="196"/>
      <c r="AN92" s="139"/>
      <c r="AO92" s="142"/>
      <c r="AP92" s="142"/>
      <c r="AQ92" s="142"/>
      <c r="AR92" s="142"/>
      <c r="AS92" s="142"/>
      <c r="AT92" s="142"/>
      <c r="AU92" s="196"/>
      <c r="AV92" s="196"/>
      <c r="AW92" s="139"/>
      <c r="AX92" s="142"/>
      <c r="AY92" s="142"/>
      <c r="AZ92" s="142"/>
      <c r="BA92" s="142"/>
      <c r="BB92" s="142"/>
      <c r="BC92" s="142"/>
      <c r="BD92" s="196"/>
      <c r="BE92" s="196"/>
      <c r="BF92" s="139"/>
      <c r="BG92" s="139"/>
      <c r="BH92" s="142"/>
      <c r="BI92" s="139"/>
      <c r="BJ92" s="139"/>
      <c r="BK92" s="209"/>
      <c r="BL92" s="209"/>
    </row>
    <row r="93" spans="1:64" ht="15.75" customHeight="1">
      <c r="A93" s="139"/>
      <c r="B93" s="186"/>
      <c r="C93" s="139" t="s">
        <v>293</v>
      </c>
      <c r="D93" s="249"/>
      <c r="E93" s="250"/>
      <c r="F93" s="251">
        <f>F96+F182+F324+F382+F468</f>
        <v>0</v>
      </c>
      <c r="G93" s="184"/>
      <c r="H93" s="183"/>
      <c r="I93" s="183"/>
      <c r="J93" s="251">
        <f>J96+J182+J324+J382+J468</f>
        <v>0</v>
      </c>
      <c r="K93" s="249"/>
      <c r="L93" s="250"/>
      <c r="M93" s="251">
        <f>M96+M182+M324+M382+M468</f>
        <v>0</v>
      </c>
      <c r="N93" s="249"/>
      <c r="O93" s="250"/>
      <c r="P93" s="251">
        <f>P96+P182+P324+P382+P468</f>
        <v>0</v>
      </c>
      <c r="Q93" s="183"/>
      <c r="R93" s="183"/>
      <c r="S93" s="251">
        <f>S96+S182+S324+S382+S468</f>
        <v>0</v>
      </c>
      <c r="T93" s="259"/>
      <c r="U93" s="250"/>
      <c r="V93" s="251">
        <f>V96+V182+V324+V382+V468</f>
        <v>0</v>
      </c>
      <c r="W93" s="249"/>
      <c r="X93" s="250"/>
      <c r="Y93" s="251">
        <f>Y96+Y182+Y324+Y382+Y468</f>
        <v>0</v>
      </c>
      <c r="Z93" s="183"/>
      <c r="AA93" s="183"/>
      <c r="AB93" s="251">
        <f>AB96+AB182+AB324+AB382+AB468</f>
        <v>0</v>
      </c>
      <c r="AC93" s="259"/>
      <c r="AD93" s="250"/>
      <c r="AE93" s="251">
        <f>AE96+AE182+AE324+AE382+AE468</f>
        <v>0</v>
      </c>
      <c r="AF93" s="249"/>
      <c r="AG93" s="250"/>
      <c r="AH93" s="251">
        <f>AH96+AH182+AH324+AH382+AH468</f>
        <v>0</v>
      </c>
      <c r="AI93" s="183"/>
      <c r="AJ93" s="183"/>
      <c r="AK93" s="251">
        <f>AK96+AK182+AK324+AK382+AK468</f>
        <v>0</v>
      </c>
      <c r="AL93" s="259"/>
      <c r="AM93" s="250"/>
      <c r="AN93" s="251">
        <f>AN96+AN182+AN324+AN382+AN468</f>
        <v>0</v>
      </c>
      <c r="AO93" s="249"/>
      <c r="AP93" s="250"/>
      <c r="AQ93" s="251">
        <f>AQ96+AQ182+AQ324+AQ382+AQ468</f>
        <v>0</v>
      </c>
      <c r="AR93" s="183"/>
      <c r="AS93" s="183"/>
      <c r="AT93" s="251">
        <f>AT96+AT182+AT324+AT382+AT468</f>
        <v>0</v>
      </c>
      <c r="AU93" s="259"/>
      <c r="AV93" s="250"/>
      <c r="AW93" s="251">
        <f>AW96+AW182+AW324+AW382+AW468</f>
        <v>0</v>
      </c>
      <c r="AX93" s="249"/>
      <c r="AY93" s="250"/>
      <c r="AZ93" s="251">
        <f>AZ96+AZ182+AZ324+AZ382+AZ468</f>
        <v>0</v>
      </c>
      <c r="BA93" s="183"/>
      <c r="BB93" s="183"/>
      <c r="BC93" s="251">
        <f>BC96+BC182+BC324+BC382+BC468</f>
        <v>0</v>
      </c>
      <c r="BD93" s="259"/>
      <c r="BE93" s="250"/>
      <c r="BF93" s="251">
        <f>BF96+BF182+BF324+BF382+BF468</f>
        <v>0</v>
      </c>
      <c r="BG93" s="139"/>
      <c r="BH93" s="183"/>
      <c r="BI93" s="187"/>
      <c r="BJ93" s="139"/>
      <c r="BK93" s="242"/>
      <c r="BL93" s="242"/>
    </row>
    <row r="94" spans="1:64" ht="15.75" customHeight="1">
      <c r="A94" s="138"/>
      <c r="B94" s="1065" t="s">
        <v>273</v>
      </c>
      <c r="C94" s="1062" t="s">
        <v>274</v>
      </c>
      <c r="D94" s="1009" t="str">
        <f>AFEstatPref</f>
        <v>Historical</v>
      </c>
      <c r="E94" s="1010"/>
      <c r="F94" s="1011"/>
      <c r="G94" s="1041" t="str">
        <f>AFEstatSlc</f>
        <v>Proposed Original</v>
      </c>
      <c r="H94" s="1015"/>
      <c r="I94" s="1015"/>
      <c r="J94" s="1042"/>
      <c r="K94" s="1020" t="s">
        <v>275</v>
      </c>
      <c r="L94" s="1020"/>
      <c r="M94" s="1039"/>
      <c r="N94" s="1009" t="str">
        <f>AFEstatPref</f>
        <v>Historical</v>
      </c>
      <c r="O94" s="1010"/>
      <c r="P94" s="1011"/>
      <c r="Q94" s="1015" t="str">
        <f>AFEstatSlc</f>
        <v>Proposed Original</v>
      </c>
      <c r="R94" s="1015"/>
      <c r="S94" s="1016"/>
      <c r="T94" s="1019" t="s">
        <v>275</v>
      </c>
      <c r="U94" s="1020"/>
      <c r="V94" s="1021"/>
      <c r="W94" s="1009" t="str">
        <f>AFEstatPref</f>
        <v>Historical</v>
      </c>
      <c r="X94" s="1010"/>
      <c r="Y94" s="1011"/>
      <c r="Z94" s="1015" t="str">
        <f>AFEstatSlc</f>
        <v>Proposed Original</v>
      </c>
      <c r="AA94" s="1015"/>
      <c r="AB94" s="1016"/>
      <c r="AC94" s="1019" t="s">
        <v>275</v>
      </c>
      <c r="AD94" s="1020"/>
      <c r="AE94" s="1021"/>
      <c r="AF94" s="1009" t="str">
        <f>AFEstatPref</f>
        <v>Historical</v>
      </c>
      <c r="AG94" s="1010"/>
      <c r="AH94" s="1011"/>
      <c r="AI94" s="1015" t="str">
        <f>AFEstatSlc</f>
        <v>Proposed Original</v>
      </c>
      <c r="AJ94" s="1015"/>
      <c r="AK94" s="1016"/>
      <c r="AL94" s="1019" t="s">
        <v>275</v>
      </c>
      <c r="AM94" s="1020"/>
      <c r="AN94" s="1021"/>
      <c r="AO94" s="1009" t="str">
        <f>AFEstatPref</f>
        <v>Historical</v>
      </c>
      <c r="AP94" s="1010"/>
      <c r="AQ94" s="1011"/>
      <c r="AR94" s="1015" t="str">
        <f>AFEstatSlc</f>
        <v>Proposed Original</v>
      </c>
      <c r="AS94" s="1015"/>
      <c r="AT94" s="1016"/>
      <c r="AU94" s="1019" t="s">
        <v>275</v>
      </c>
      <c r="AV94" s="1020"/>
      <c r="AW94" s="1021"/>
      <c r="AX94" s="1009" t="str">
        <f>AFEstatPref</f>
        <v>Historical</v>
      </c>
      <c r="AY94" s="1010"/>
      <c r="AZ94" s="1011"/>
      <c r="BA94" s="1015" t="str">
        <f>AFEstatSlc</f>
        <v>Proposed Original</v>
      </c>
      <c r="BB94" s="1015"/>
      <c r="BC94" s="1016"/>
      <c r="BD94" s="1019" t="s">
        <v>275</v>
      </c>
      <c r="BE94" s="1020"/>
      <c r="BF94" s="1021"/>
      <c r="BG94" s="214"/>
      <c r="BH94" s="1051" t="s">
        <v>276</v>
      </c>
      <c r="BI94" s="1052"/>
      <c r="BJ94" s="214"/>
      <c r="BK94" s="1058" t="s">
        <v>277</v>
      </c>
      <c r="BL94" s="1055" t="s">
        <v>278</v>
      </c>
    </row>
    <row r="95" spans="1:64" ht="15.75" customHeight="1">
      <c r="A95" s="139"/>
      <c r="B95" s="1059"/>
      <c r="C95" s="1063"/>
      <c r="D95" s="1012"/>
      <c r="E95" s="1013"/>
      <c r="F95" s="1014"/>
      <c r="G95" s="1043"/>
      <c r="H95" s="1017"/>
      <c r="I95" s="1017"/>
      <c r="J95" s="1044"/>
      <c r="K95" s="1023"/>
      <c r="L95" s="1023"/>
      <c r="M95" s="1040"/>
      <c r="N95" s="1012"/>
      <c r="O95" s="1013"/>
      <c r="P95" s="1014"/>
      <c r="Q95" s="1017"/>
      <c r="R95" s="1017"/>
      <c r="S95" s="1018"/>
      <c r="T95" s="1022"/>
      <c r="U95" s="1023"/>
      <c r="V95" s="1024"/>
      <c r="W95" s="1012"/>
      <c r="X95" s="1013"/>
      <c r="Y95" s="1014"/>
      <c r="Z95" s="1017"/>
      <c r="AA95" s="1017"/>
      <c r="AB95" s="1018"/>
      <c r="AC95" s="1022"/>
      <c r="AD95" s="1023"/>
      <c r="AE95" s="1024"/>
      <c r="AF95" s="1012"/>
      <c r="AG95" s="1013"/>
      <c r="AH95" s="1014"/>
      <c r="AI95" s="1017"/>
      <c r="AJ95" s="1017"/>
      <c r="AK95" s="1018"/>
      <c r="AL95" s="1022"/>
      <c r="AM95" s="1023"/>
      <c r="AN95" s="1024"/>
      <c r="AO95" s="1012"/>
      <c r="AP95" s="1013"/>
      <c r="AQ95" s="1014"/>
      <c r="AR95" s="1017"/>
      <c r="AS95" s="1017"/>
      <c r="AT95" s="1018"/>
      <c r="AU95" s="1022"/>
      <c r="AV95" s="1023"/>
      <c r="AW95" s="1024"/>
      <c r="AX95" s="1012"/>
      <c r="AY95" s="1013"/>
      <c r="AZ95" s="1014"/>
      <c r="BA95" s="1017"/>
      <c r="BB95" s="1017"/>
      <c r="BC95" s="1018"/>
      <c r="BD95" s="1022"/>
      <c r="BE95" s="1023"/>
      <c r="BF95" s="1024"/>
      <c r="BG95" s="139"/>
      <c r="BH95" s="261" t="s">
        <v>279</v>
      </c>
      <c r="BI95" s="262" t="s">
        <v>280</v>
      </c>
      <c r="BJ95" s="139"/>
      <c r="BK95" s="1064"/>
      <c r="BL95" s="1061"/>
    </row>
    <row r="96" spans="1:64" ht="15.75" customHeight="1">
      <c r="A96" s="139"/>
      <c r="B96" s="252">
        <v>10</v>
      </c>
      <c r="C96" s="253" t="s">
        <v>294</v>
      </c>
      <c r="D96" s="254"/>
      <c r="E96" s="255"/>
      <c r="F96" s="256">
        <f>F97+F111+F125+F139+F153+F167</f>
        <v>0</v>
      </c>
      <c r="G96" s="257"/>
      <c r="H96" s="255"/>
      <c r="I96" s="255"/>
      <c r="J96" s="256">
        <f>+J97+J111+J125+J139+J153+J167</f>
        <v>0</v>
      </c>
      <c r="K96" s="254"/>
      <c r="L96" s="255"/>
      <c r="M96" s="256">
        <f>M97+M111+M125+M139+M153+M167</f>
        <v>0</v>
      </c>
      <c r="N96" s="254"/>
      <c r="O96" s="255"/>
      <c r="P96" s="256">
        <f>P97+P111+P125+P139+P153+P167</f>
        <v>0</v>
      </c>
      <c r="Q96" s="255"/>
      <c r="R96" s="255"/>
      <c r="S96" s="256">
        <f>S97+S111+S125+S139+S153+S167</f>
        <v>0</v>
      </c>
      <c r="T96" s="254"/>
      <c r="U96" s="255"/>
      <c r="V96" s="256">
        <f>V97+V111+V125+V139+V153+V167</f>
        <v>0</v>
      </c>
      <c r="W96" s="254"/>
      <c r="X96" s="255"/>
      <c r="Y96" s="256">
        <f>Y97+Y111+Y125+Y139+Y153+Y167</f>
        <v>0</v>
      </c>
      <c r="Z96" s="255"/>
      <c r="AA96" s="255"/>
      <c r="AB96" s="256">
        <f>AB97+AB111+AB125+AB139+AB153+AB167</f>
        <v>0</v>
      </c>
      <c r="AC96" s="254"/>
      <c r="AD96" s="255"/>
      <c r="AE96" s="256">
        <f>AE97+AE111+AE125+AE139+AE153+AE167</f>
        <v>0</v>
      </c>
      <c r="AF96" s="254"/>
      <c r="AG96" s="255"/>
      <c r="AH96" s="256">
        <f>AH97+AH111+AH125+AH139+AH153+AH167</f>
        <v>0</v>
      </c>
      <c r="AI96" s="255"/>
      <c r="AJ96" s="255"/>
      <c r="AK96" s="256">
        <f>AK97+AK111+AK125+AK139+AK153+AK167</f>
        <v>0</v>
      </c>
      <c r="AL96" s="254"/>
      <c r="AM96" s="255"/>
      <c r="AN96" s="256">
        <f>AN97+AN111+AN125+AN139+AN153+AN167</f>
        <v>0</v>
      </c>
      <c r="AO96" s="254"/>
      <c r="AP96" s="255"/>
      <c r="AQ96" s="256">
        <f>AQ97+AQ111+AQ125+AQ139+AQ153+AQ167</f>
        <v>0</v>
      </c>
      <c r="AR96" s="255"/>
      <c r="AS96" s="255"/>
      <c r="AT96" s="256">
        <f>AT97+AT111+AT125+AT139+AT153+AT167</f>
        <v>0</v>
      </c>
      <c r="AU96" s="254"/>
      <c r="AV96" s="255"/>
      <c r="AW96" s="256">
        <f>AW97+AW111+AW125+AW139+AW153+AW167</f>
        <v>0</v>
      </c>
      <c r="AX96" s="254"/>
      <c r="AY96" s="255"/>
      <c r="AZ96" s="256">
        <f>AZ97+AZ111+AZ125+AZ139+AZ153+AZ167</f>
        <v>0</v>
      </c>
      <c r="BA96" s="255"/>
      <c r="BB96" s="255"/>
      <c r="BC96" s="256">
        <f>BC97+BC111+BC125+BC139+BC153+BC167</f>
        <v>0</v>
      </c>
      <c r="BD96" s="254"/>
      <c r="BE96" s="255"/>
      <c r="BF96" s="256">
        <f>BF97+BF111+BF125+BF139+BF153+BF167</f>
        <v>0</v>
      </c>
      <c r="BG96" s="139"/>
      <c r="BH96" s="264"/>
      <c r="BI96" s="265"/>
      <c r="BJ96" s="139"/>
      <c r="BK96" s="266"/>
      <c r="BL96" s="267"/>
    </row>
    <row r="97" spans="1:64" ht="15.75" customHeight="1">
      <c r="A97" s="138"/>
      <c r="B97" s="149">
        <v>11</v>
      </c>
      <c r="C97" s="150" t="s">
        <v>295</v>
      </c>
      <c r="D97" s="151" t="s">
        <v>283</v>
      </c>
      <c r="E97" s="152" t="s">
        <v>284</v>
      </c>
      <c r="F97" s="153">
        <f>SUM(F98:F107)</f>
        <v>0</v>
      </c>
      <c r="G97" s="154" t="s">
        <v>285</v>
      </c>
      <c r="H97" s="152" t="s">
        <v>283</v>
      </c>
      <c r="I97" s="152" t="s">
        <v>284</v>
      </c>
      <c r="J97" s="153">
        <f>SUM(J98:J107)</f>
        <v>0</v>
      </c>
      <c r="K97" s="151" t="s">
        <v>283</v>
      </c>
      <c r="L97" s="152" t="s">
        <v>284</v>
      </c>
      <c r="M97" s="153">
        <f>SUM(M98:M107)</f>
        <v>0</v>
      </c>
      <c r="N97" s="151" t="s">
        <v>283</v>
      </c>
      <c r="O97" s="152" t="s">
        <v>284</v>
      </c>
      <c r="P97" s="153">
        <f>SUM(P98:P107)</f>
        <v>0</v>
      </c>
      <c r="Q97" s="152" t="s">
        <v>283</v>
      </c>
      <c r="R97" s="152" t="s">
        <v>284</v>
      </c>
      <c r="S97" s="153">
        <f>SUM(S98:S107)</f>
        <v>0</v>
      </c>
      <c r="T97" s="204" t="s">
        <v>283</v>
      </c>
      <c r="U97" s="205" t="s">
        <v>284</v>
      </c>
      <c r="V97" s="153">
        <f>SUM(V98:V107)</f>
        <v>0</v>
      </c>
      <c r="W97" s="151" t="s">
        <v>283</v>
      </c>
      <c r="X97" s="152" t="s">
        <v>284</v>
      </c>
      <c r="Y97" s="153">
        <f>SUM(Y98:Y107)</f>
        <v>0</v>
      </c>
      <c r="Z97" s="152" t="s">
        <v>283</v>
      </c>
      <c r="AA97" s="152" t="s">
        <v>284</v>
      </c>
      <c r="AB97" s="153">
        <f>SUM(AB98:AB107)</f>
        <v>0</v>
      </c>
      <c r="AC97" s="204" t="s">
        <v>283</v>
      </c>
      <c r="AD97" s="205" t="s">
        <v>284</v>
      </c>
      <c r="AE97" s="153">
        <f>SUM(AE98:AE107)</f>
        <v>0</v>
      </c>
      <c r="AF97" s="151" t="s">
        <v>283</v>
      </c>
      <c r="AG97" s="152" t="s">
        <v>284</v>
      </c>
      <c r="AH97" s="153">
        <f>SUM(AH98:AH107)</f>
        <v>0</v>
      </c>
      <c r="AI97" s="152" t="s">
        <v>283</v>
      </c>
      <c r="AJ97" s="152" t="s">
        <v>284</v>
      </c>
      <c r="AK97" s="153">
        <f>SUM(AK98:AK107)</f>
        <v>0</v>
      </c>
      <c r="AL97" s="204" t="s">
        <v>283</v>
      </c>
      <c r="AM97" s="205" t="s">
        <v>284</v>
      </c>
      <c r="AN97" s="153">
        <f>SUM(AN98:AN107)</f>
        <v>0</v>
      </c>
      <c r="AO97" s="151" t="s">
        <v>283</v>
      </c>
      <c r="AP97" s="152" t="s">
        <v>284</v>
      </c>
      <c r="AQ97" s="153">
        <f>SUM(AQ98:AQ107)</f>
        <v>0</v>
      </c>
      <c r="AR97" s="152" t="s">
        <v>283</v>
      </c>
      <c r="AS97" s="152" t="s">
        <v>284</v>
      </c>
      <c r="AT97" s="153">
        <f>SUM(AT98:AT107)</f>
        <v>0</v>
      </c>
      <c r="AU97" s="204" t="s">
        <v>283</v>
      </c>
      <c r="AV97" s="205" t="s">
        <v>284</v>
      </c>
      <c r="AW97" s="153">
        <f>SUM(AW98:AW107)</f>
        <v>0</v>
      </c>
      <c r="AX97" s="151" t="s">
        <v>283</v>
      </c>
      <c r="AY97" s="152" t="s">
        <v>284</v>
      </c>
      <c r="AZ97" s="153">
        <f>SUM(AZ98:AZ107)</f>
        <v>0</v>
      </c>
      <c r="BA97" s="152" t="s">
        <v>283</v>
      </c>
      <c r="BB97" s="152" t="s">
        <v>284</v>
      </c>
      <c r="BC97" s="153">
        <f>SUM(BC98:BC107)</f>
        <v>0</v>
      </c>
      <c r="BD97" s="204" t="s">
        <v>283</v>
      </c>
      <c r="BE97" s="205" t="s">
        <v>284</v>
      </c>
      <c r="BF97" s="153">
        <f>SUM(BF98:BF107)</f>
        <v>0</v>
      </c>
      <c r="BG97" s="196"/>
      <c r="BH97" s="268"/>
      <c r="BI97" s="269"/>
      <c r="BJ97" s="196"/>
      <c r="BK97" s="270"/>
      <c r="BL97" s="271"/>
    </row>
    <row r="98" spans="1:64" ht="15.75" customHeight="1">
      <c r="A98" s="185"/>
      <c r="B98" s="156"/>
      <c r="C98" s="157"/>
      <c r="D98" s="158">
        <f t="shared" ref="D98:D107" si="216">N98+W98+AF98+AO98+AX98</f>
        <v>0</v>
      </c>
      <c r="E98" s="159">
        <f>IFERROR(F98/D98,)</f>
        <v>0</v>
      </c>
      <c r="F98" s="160">
        <f>P98+Y98+AH98+AQ98+AZ98</f>
        <v>0</v>
      </c>
      <c r="G98" s="179"/>
      <c r="H98" s="159">
        <f>Q98+Z98+AI98+AR98+BA98</f>
        <v>0</v>
      </c>
      <c r="I98" s="159">
        <f>IFERROR(J98/H98,)</f>
        <v>0</v>
      </c>
      <c r="J98" s="160">
        <f t="shared" ref="J98:J107" si="217">S98+AB98+AK98+AT98+BC98</f>
        <v>0</v>
      </c>
      <c r="K98" s="159">
        <f>T98+AC98+AL98+AU98+BD98</f>
        <v>0</v>
      </c>
      <c r="L98" s="159">
        <f>IFERROR(M98/K98,)</f>
        <v>0</v>
      </c>
      <c r="M98" s="160">
        <f t="shared" ref="M98:M107" si="218">V98+AE98+AN98+AW98+BF98</f>
        <v>0</v>
      </c>
      <c r="N98" s="159">
        <v>0</v>
      </c>
      <c r="O98" s="159">
        <v>0</v>
      </c>
      <c r="P98" s="160">
        <f t="shared" ref="P98:P107" si="219">N98*O98</f>
        <v>0</v>
      </c>
      <c r="Q98" s="159">
        <v>0</v>
      </c>
      <c r="R98" s="159">
        <v>0</v>
      </c>
      <c r="S98" s="160">
        <f t="shared" ref="S98:S107" si="220">Q98*R98</f>
        <v>0</v>
      </c>
      <c r="T98" s="159">
        <f>Q98</f>
        <v>0</v>
      </c>
      <c r="U98" s="159">
        <f t="shared" ref="U98:U107" si="221">R98</f>
        <v>0</v>
      </c>
      <c r="V98" s="160">
        <f t="shared" ref="V98:V107" si="222">T98*U98</f>
        <v>0</v>
      </c>
      <c r="W98" s="159">
        <v>0</v>
      </c>
      <c r="X98" s="159">
        <v>0</v>
      </c>
      <c r="Y98" s="160">
        <f t="shared" ref="Y98:Y107" si="223">W98*X98</f>
        <v>0</v>
      </c>
      <c r="Z98" s="159">
        <v>0</v>
      </c>
      <c r="AA98" s="159">
        <v>0</v>
      </c>
      <c r="AB98" s="160">
        <f t="shared" ref="AB98:AB107" si="224">Z98*AA98</f>
        <v>0</v>
      </c>
      <c r="AC98" s="159">
        <f>Z98</f>
        <v>0</v>
      </c>
      <c r="AD98" s="159">
        <f t="shared" ref="AD98:AD107" si="225">AA98</f>
        <v>0</v>
      </c>
      <c r="AE98" s="160">
        <f t="shared" ref="AE98:AE107" si="226">AC98*AD98</f>
        <v>0</v>
      </c>
      <c r="AF98" s="159">
        <v>0</v>
      </c>
      <c r="AG98" s="159">
        <v>0</v>
      </c>
      <c r="AH98" s="160">
        <f t="shared" ref="AH98:AH107" si="227">AF98*AG98</f>
        <v>0</v>
      </c>
      <c r="AI98" s="159">
        <v>0</v>
      </c>
      <c r="AJ98" s="159">
        <v>0</v>
      </c>
      <c r="AK98" s="160">
        <f t="shared" ref="AK98:AK107" si="228">AI98*AJ98</f>
        <v>0</v>
      </c>
      <c r="AL98" s="159">
        <f>AI98</f>
        <v>0</v>
      </c>
      <c r="AM98" s="159">
        <f t="shared" ref="AM98:AM107" si="229">AJ98</f>
        <v>0</v>
      </c>
      <c r="AN98" s="160">
        <f t="shared" ref="AN98:AN107" si="230">AL98*AM98</f>
        <v>0</v>
      </c>
      <c r="AO98" s="159">
        <v>0</v>
      </c>
      <c r="AP98" s="159">
        <v>0</v>
      </c>
      <c r="AQ98" s="160">
        <f t="shared" ref="AQ98:AQ107" si="231">AO98*AP98</f>
        <v>0</v>
      </c>
      <c r="AR98" s="159">
        <v>0</v>
      </c>
      <c r="AS98" s="159">
        <v>0</v>
      </c>
      <c r="AT98" s="160">
        <f t="shared" ref="AT98:AT107" si="232">AR98*AS98</f>
        <v>0</v>
      </c>
      <c r="AU98" s="159">
        <f>AR98</f>
        <v>0</v>
      </c>
      <c r="AV98" s="159">
        <f t="shared" ref="AV98:AV107" si="233">AS98</f>
        <v>0</v>
      </c>
      <c r="AW98" s="160">
        <f t="shared" ref="AW98:AW107" si="234">AU98*AV98</f>
        <v>0</v>
      </c>
      <c r="AX98" s="159">
        <v>0</v>
      </c>
      <c r="AY98" s="159">
        <v>0</v>
      </c>
      <c r="AZ98" s="160">
        <f t="shared" ref="AZ98:AZ107" si="235">AX98*AY98</f>
        <v>0</v>
      </c>
      <c r="BA98" s="159">
        <v>0</v>
      </c>
      <c r="BB98" s="159">
        <v>0</v>
      </c>
      <c r="BC98" s="160">
        <f t="shared" ref="BC98:BC107" si="236">BA98*BB98</f>
        <v>0</v>
      </c>
      <c r="BD98" s="159">
        <f>BA98</f>
        <v>0</v>
      </c>
      <c r="BE98" s="159">
        <f t="shared" ref="BE98:BE107" si="237">BB98</f>
        <v>0</v>
      </c>
      <c r="BF98" s="160">
        <f t="shared" ref="BF98:BF107" si="238">BD98*BE98</f>
        <v>0</v>
      </c>
      <c r="BG98" s="272"/>
      <c r="BH98" s="226">
        <f>K98-H98</f>
        <v>0</v>
      </c>
      <c r="BI98" s="227">
        <f t="shared" ref="BI98:BI107" si="239">L98-I98</f>
        <v>0</v>
      </c>
      <c r="BJ98" s="272"/>
      <c r="BK98" s="273"/>
      <c r="BL98" s="274"/>
    </row>
    <row r="99" spans="1:64" ht="15.75" customHeight="1">
      <c r="A99" s="185"/>
      <c r="B99" s="156"/>
      <c r="C99" s="157"/>
      <c r="D99" s="158">
        <f t="shared" si="216"/>
        <v>0</v>
      </c>
      <c r="E99" s="159">
        <f t="shared" ref="E99:E107" si="240">IFERROR(F99/D99,)</f>
        <v>0</v>
      </c>
      <c r="F99" s="160">
        <f t="shared" ref="F99:F107" si="241">P99+Y99+AH99+AQ99+AZ99</f>
        <v>0</v>
      </c>
      <c r="G99" s="161"/>
      <c r="H99" s="159">
        <f t="shared" ref="H99:H107" si="242">Q99+Z99+AI99+AR99+BA99</f>
        <v>0</v>
      </c>
      <c r="I99" s="159">
        <f t="shared" ref="I99:I107" si="243">IFERROR(J99/H99,)</f>
        <v>0</v>
      </c>
      <c r="J99" s="160">
        <f t="shared" si="217"/>
        <v>0</v>
      </c>
      <c r="K99" s="159">
        <f t="shared" ref="K99:K107" si="244">T99+AC99+AL99+AU99+BD99</f>
        <v>0</v>
      </c>
      <c r="L99" s="159">
        <f t="shared" ref="L99:L107" si="245">IFERROR(M99/K99,)</f>
        <v>0</v>
      </c>
      <c r="M99" s="160">
        <f t="shared" si="218"/>
        <v>0</v>
      </c>
      <c r="N99" s="159">
        <v>0</v>
      </c>
      <c r="O99" s="159">
        <v>0</v>
      </c>
      <c r="P99" s="160">
        <f t="shared" si="219"/>
        <v>0</v>
      </c>
      <c r="Q99" s="159">
        <v>0</v>
      </c>
      <c r="R99" s="159">
        <v>0</v>
      </c>
      <c r="S99" s="160">
        <f t="shared" si="220"/>
        <v>0</v>
      </c>
      <c r="T99" s="159">
        <f t="shared" ref="T99:T107" si="246">Q99</f>
        <v>0</v>
      </c>
      <c r="U99" s="159">
        <f t="shared" si="221"/>
        <v>0</v>
      </c>
      <c r="V99" s="160">
        <f t="shared" si="222"/>
        <v>0</v>
      </c>
      <c r="W99" s="159">
        <v>0</v>
      </c>
      <c r="X99" s="159">
        <v>0</v>
      </c>
      <c r="Y99" s="160">
        <f t="shared" si="223"/>
        <v>0</v>
      </c>
      <c r="Z99" s="159">
        <v>0</v>
      </c>
      <c r="AA99" s="159">
        <v>0</v>
      </c>
      <c r="AB99" s="160">
        <f t="shared" si="224"/>
        <v>0</v>
      </c>
      <c r="AC99" s="159">
        <f t="shared" ref="AC99:AC107" si="247">Z99</f>
        <v>0</v>
      </c>
      <c r="AD99" s="159">
        <f t="shared" si="225"/>
        <v>0</v>
      </c>
      <c r="AE99" s="160">
        <f t="shared" si="226"/>
        <v>0</v>
      </c>
      <c r="AF99" s="159">
        <v>0</v>
      </c>
      <c r="AG99" s="159">
        <v>0</v>
      </c>
      <c r="AH99" s="160">
        <f t="shared" si="227"/>
        <v>0</v>
      </c>
      <c r="AI99" s="159">
        <v>0</v>
      </c>
      <c r="AJ99" s="159">
        <v>0</v>
      </c>
      <c r="AK99" s="160">
        <f t="shared" si="228"/>
        <v>0</v>
      </c>
      <c r="AL99" s="159">
        <f t="shared" ref="AL99:AL107" si="248">AI99</f>
        <v>0</v>
      </c>
      <c r="AM99" s="159">
        <f t="shared" si="229"/>
        <v>0</v>
      </c>
      <c r="AN99" s="160">
        <f t="shared" si="230"/>
        <v>0</v>
      </c>
      <c r="AO99" s="159">
        <v>0</v>
      </c>
      <c r="AP99" s="159">
        <v>0</v>
      </c>
      <c r="AQ99" s="160">
        <f t="shared" si="231"/>
        <v>0</v>
      </c>
      <c r="AR99" s="159">
        <v>0</v>
      </c>
      <c r="AS99" s="159">
        <v>0</v>
      </c>
      <c r="AT99" s="160">
        <f t="shared" si="232"/>
        <v>0</v>
      </c>
      <c r="AU99" s="159">
        <f t="shared" ref="AU99:AU107" si="249">AR99</f>
        <v>0</v>
      </c>
      <c r="AV99" s="159">
        <f t="shared" si="233"/>
        <v>0</v>
      </c>
      <c r="AW99" s="160">
        <f t="shared" si="234"/>
        <v>0</v>
      </c>
      <c r="AX99" s="159">
        <v>0</v>
      </c>
      <c r="AY99" s="159">
        <v>0</v>
      </c>
      <c r="AZ99" s="160">
        <f t="shared" si="235"/>
        <v>0</v>
      </c>
      <c r="BA99" s="159">
        <v>0</v>
      </c>
      <c r="BB99" s="159">
        <v>0</v>
      </c>
      <c r="BC99" s="160">
        <f t="shared" si="236"/>
        <v>0</v>
      </c>
      <c r="BD99" s="159">
        <f t="shared" ref="BD99:BD107" si="250">BA99</f>
        <v>0</v>
      </c>
      <c r="BE99" s="159">
        <f t="shared" si="237"/>
        <v>0</v>
      </c>
      <c r="BF99" s="160">
        <f t="shared" si="238"/>
        <v>0</v>
      </c>
      <c r="BG99" s="272"/>
      <c r="BH99" s="226">
        <f t="shared" ref="BH99:BH107" si="251">K99-H99</f>
        <v>0</v>
      </c>
      <c r="BI99" s="227">
        <f t="shared" si="239"/>
        <v>0</v>
      </c>
      <c r="BJ99" s="272"/>
      <c r="BK99" s="273"/>
      <c r="BL99" s="274"/>
    </row>
    <row r="100" spans="1:64" ht="15.75" customHeight="1">
      <c r="A100" s="185"/>
      <c r="B100" s="156"/>
      <c r="C100" s="157"/>
      <c r="D100" s="158">
        <f t="shared" si="216"/>
        <v>0</v>
      </c>
      <c r="E100" s="159">
        <f t="shared" si="240"/>
        <v>0</v>
      </c>
      <c r="F100" s="160">
        <f t="shared" si="241"/>
        <v>0</v>
      </c>
      <c r="G100" s="161"/>
      <c r="H100" s="159">
        <f t="shared" si="242"/>
        <v>0</v>
      </c>
      <c r="I100" s="159">
        <f t="shared" si="243"/>
        <v>0</v>
      </c>
      <c r="J100" s="160">
        <f t="shared" si="217"/>
        <v>0</v>
      </c>
      <c r="K100" s="159">
        <f t="shared" si="244"/>
        <v>0</v>
      </c>
      <c r="L100" s="159">
        <f t="shared" si="245"/>
        <v>0</v>
      </c>
      <c r="M100" s="160">
        <f t="shared" si="218"/>
        <v>0</v>
      </c>
      <c r="N100" s="159">
        <v>0</v>
      </c>
      <c r="O100" s="159">
        <v>0</v>
      </c>
      <c r="P100" s="160">
        <f t="shared" si="219"/>
        <v>0</v>
      </c>
      <c r="Q100" s="159">
        <v>0</v>
      </c>
      <c r="R100" s="159">
        <v>0</v>
      </c>
      <c r="S100" s="160">
        <f t="shared" si="220"/>
        <v>0</v>
      </c>
      <c r="T100" s="159">
        <f t="shared" si="246"/>
        <v>0</v>
      </c>
      <c r="U100" s="159">
        <f t="shared" si="221"/>
        <v>0</v>
      </c>
      <c r="V100" s="160">
        <f t="shared" si="222"/>
        <v>0</v>
      </c>
      <c r="W100" s="159">
        <v>0</v>
      </c>
      <c r="X100" s="159">
        <v>0</v>
      </c>
      <c r="Y100" s="160">
        <f t="shared" si="223"/>
        <v>0</v>
      </c>
      <c r="Z100" s="159">
        <v>0</v>
      </c>
      <c r="AA100" s="159">
        <v>0</v>
      </c>
      <c r="AB100" s="160">
        <f t="shared" si="224"/>
        <v>0</v>
      </c>
      <c r="AC100" s="159">
        <f t="shared" si="247"/>
        <v>0</v>
      </c>
      <c r="AD100" s="159">
        <f t="shared" si="225"/>
        <v>0</v>
      </c>
      <c r="AE100" s="160">
        <f t="shared" si="226"/>
        <v>0</v>
      </c>
      <c r="AF100" s="159">
        <v>0</v>
      </c>
      <c r="AG100" s="159">
        <v>0</v>
      </c>
      <c r="AH100" s="160">
        <f t="shared" si="227"/>
        <v>0</v>
      </c>
      <c r="AI100" s="159">
        <v>0</v>
      </c>
      <c r="AJ100" s="159">
        <v>0</v>
      </c>
      <c r="AK100" s="160">
        <f t="shared" si="228"/>
        <v>0</v>
      </c>
      <c r="AL100" s="159">
        <f t="shared" si="248"/>
        <v>0</v>
      </c>
      <c r="AM100" s="159">
        <f t="shared" si="229"/>
        <v>0</v>
      </c>
      <c r="AN100" s="160">
        <f t="shared" si="230"/>
        <v>0</v>
      </c>
      <c r="AO100" s="159">
        <v>0</v>
      </c>
      <c r="AP100" s="159">
        <v>0</v>
      </c>
      <c r="AQ100" s="160">
        <f t="shared" si="231"/>
        <v>0</v>
      </c>
      <c r="AR100" s="159">
        <v>0</v>
      </c>
      <c r="AS100" s="159">
        <v>0</v>
      </c>
      <c r="AT100" s="160">
        <f t="shared" si="232"/>
        <v>0</v>
      </c>
      <c r="AU100" s="159">
        <f t="shared" si="249"/>
        <v>0</v>
      </c>
      <c r="AV100" s="159">
        <f t="shared" si="233"/>
        <v>0</v>
      </c>
      <c r="AW100" s="160">
        <f t="shared" si="234"/>
        <v>0</v>
      </c>
      <c r="AX100" s="159">
        <v>0</v>
      </c>
      <c r="AY100" s="159">
        <v>0</v>
      </c>
      <c r="AZ100" s="160">
        <f t="shared" si="235"/>
        <v>0</v>
      </c>
      <c r="BA100" s="159">
        <v>0</v>
      </c>
      <c r="BB100" s="159">
        <v>0</v>
      </c>
      <c r="BC100" s="160">
        <f t="shared" si="236"/>
        <v>0</v>
      </c>
      <c r="BD100" s="159">
        <f t="shared" si="250"/>
        <v>0</v>
      </c>
      <c r="BE100" s="159">
        <f t="shared" si="237"/>
        <v>0</v>
      </c>
      <c r="BF100" s="160">
        <f t="shared" si="238"/>
        <v>0</v>
      </c>
      <c r="BG100" s="272"/>
      <c r="BH100" s="226">
        <f t="shared" si="251"/>
        <v>0</v>
      </c>
      <c r="BI100" s="227">
        <f t="shared" si="239"/>
        <v>0</v>
      </c>
      <c r="BJ100" s="272"/>
      <c r="BK100" s="273"/>
      <c r="BL100" s="274"/>
    </row>
    <row r="101" spans="1:64" ht="15.75" customHeight="1">
      <c r="A101" s="185"/>
      <c r="B101" s="156"/>
      <c r="C101" s="157"/>
      <c r="D101" s="158">
        <f t="shared" si="216"/>
        <v>0</v>
      </c>
      <c r="E101" s="159">
        <f t="shared" si="240"/>
        <v>0</v>
      </c>
      <c r="F101" s="160">
        <f t="shared" si="241"/>
        <v>0</v>
      </c>
      <c r="G101" s="161"/>
      <c r="H101" s="159">
        <f t="shared" si="242"/>
        <v>0</v>
      </c>
      <c r="I101" s="159">
        <f t="shared" si="243"/>
        <v>0</v>
      </c>
      <c r="J101" s="160">
        <f t="shared" si="217"/>
        <v>0</v>
      </c>
      <c r="K101" s="159">
        <f t="shared" si="244"/>
        <v>0</v>
      </c>
      <c r="L101" s="159">
        <f t="shared" si="245"/>
        <v>0</v>
      </c>
      <c r="M101" s="160">
        <f t="shared" si="218"/>
        <v>0</v>
      </c>
      <c r="N101" s="159">
        <v>0</v>
      </c>
      <c r="O101" s="159">
        <v>0</v>
      </c>
      <c r="P101" s="160">
        <f t="shared" si="219"/>
        <v>0</v>
      </c>
      <c r="Q101" s="159">
        <v>0</v>
      </c>
      <c r="R101" s="159">
        <v>0</v>
      </c>
      <c r="S101" s="160">
        <f t="shared" si="220"/>
        <v>0</v>
      </c>
      <c r="T101" s="159">
        <f t="shared" si="246"/>
        <v>0</v>
      </c>
      <c r="U101" s="159">
        <f t="shared" si="221"/>
        <v>0</v>
      </c>
      <c r="V101" s="160">
        <f t="shared" si="222"/>
        <v>0</v>
      </c>
      <c r="W101" s="159">
        <v>0</v>
      </c>
      <c r="X101" s="159">
        <v>0</v>
      </c>
      <c r="Y101" s="160">
        <f t="shared" si="223"/>
        <v>0</v>
      </c>
      <c r="Z101" s="159">
        <v>0</v>
      </c>
      <c r="AA101" s="159">
        <v>0</v>
      </c>
      <c r="AB101" s="160">
        <f t="shared" si="224"/>
        <v>0</v>
      </c>
      <c r="AC101" s="159">
        <f t="shared" si="247"/>
        <v>0</v>
      </c>
      <c r="AD101" s="159">
        <f t="shared" si="225"/>
        <v>0</v>
      </c>
      <c r="AE101" s="160">
        <f t="shared" si="226"/>
        <v>0</v>
      </c>
      <c r="AF101" s="159">
        <v>0</v>
      </c>
      <c r="AG101" s="159">
        <v>0</v>
      </c>
      <c r="AH101" s="160">
        <f t="shared" si="227"/>
        <v>0</v>
      </c>
      <c r="AI101" s="159">
        <v>0</v>
      </c>
      <c r="AJ101" s="159">
        <v>0</v>
      </c>
      <c r="AK101" s="160">
        <f t="shared" si="228"/>
        <v>0</v>
      </c>
      <c r="AL101" s="159">
        <f t="shared" si="248"/>
        <v>0</v>
      </c>
      <c r="AM101" s="159">
        <f t="shared" si="229"/>
        <v>0</v>
      </c>
      <c r="AN101" s="160">
        <f t="shared" si="230"/>
        <v>0</v>
      </c>
      <c r="AO101" s="159">
        <v>0</v>
      </c>
      <c r="AP101" s="159">
        <v>0</v>
      </c>
      <c r="AQ101" s="160">
        <f t="shared" si="231"/>
        <v>0</v>
      </c>
      <c r="AR101" s="159">
        <v>0</v>
      </c>
      <c r="AS101" s="159">
        <v>0</v>
      </c>
      <c r="AT101" s="160">
        <f t="shared" si="232"/>
        <v>0</v>
      </c>
      <c r="AU101" s="159">
        <f t="shared" si="249"/>
        <v>0</v>
      </c>
      <c r="AV101" s="159">
        <f t="shared" si="233"/>
        <v>0</v>
      </c>
      <c r="AW101" s="160">
        <f t="shared" si="234"/>
        <v>0</v>
      </c>
      <c r="AX101" s="159">
        <v>0</v>
      </c>
      <c r="AY101" s="159">
        <v>0</v>
      </c>
      <c r="AZ101" s="160">
        <f t="shared" si="235"/>
        <v>0</v>
      </c>
      <c r="BA101" s="159">
        <v>0</v>
      </c>
      <c r="BB101" s="159">
        <v>0</v>
      </c>
      <c r="BC101" s="160">
        <f t="shared" si="236"/>
        <v>0</v>
      </c>
      <c r="BD101" s="159">
        <f t="shared" si="250"/>
        <v>0</v>
      </c>
      <c r="BE101" s="159">
        <f t="shared" si="237"/>
        <v>0</v>
      </c>
      <c r="BF101" s="160">
        <f t="shared" si="238"/>
        <v>0</v>
      </c>
      <c r="BG101" s="272"/>
      <c r="BH101" s="226">
        <f t="shared" si="251"/>
        <v>0</v>
      </c>
      <c r="BI101" s="227">
        <f t="shared" si="239"/>
        <v>0</v>
      </c>
      <c r="BJ101" s="272"/>
      <c r="BK101" s="273"/>
      <c r="BL101" s="274"/>
    </row>
    <row r="102" spans="1:64" ht="15.75" customHeight="1">
      <c r="A102" s="185"/>
      <c r="B102" s="156"/>
      <c r="C102" s="157"/>
      <c r="D102" s="158">
        <f t="shared" si="216"/>
        <v>0</v>
      </c>
      <c r="E102" s="159">
        <f t="shared" si="240"/>
        <v>0</v>
      </c>
      <c r="F102" s="160">
        <f t="shared" si="241"/>
        <v>0</v>
      </c>
      <c r="G102" s="161"/>
      <c r="H102" s="159">
        <f t="shared" si="242"/>
        <v>0</v>
      </c>
      <c r="I102" s="159">
        <f t="shared" si="243"/>
        <v>0</v>
      </c>
      <c r="J102" s="160">
        <f t="shared" si="217"/>
        <v>0</v>
      </c>
      <c r="K102" s="159">
        <f t="shared" si="244"/>
        <v>0</v>
      </c>
      <c r="L102" s="159">
        <f t="shared" si="245"/>
        <v>0</v>
      </c>
      <c r="M102" s="160">
        <f t="shared" si="218"/>
        <v>0</v>
      </c>
      <c r="N102" s="159">
        <v>0</v>
      </c>
      <c r="O102" s="159">
        <v>0</v>
      </c>
      <c r="P102" s="160">
        <f t="shared" si="219"/>
        <v>0</v>
      </c>
      <c r="Q102" s="159">
        <v>0</v>
      </c>
      <c r="R102" s="159">
        <v>0</v>
      </c>
      <c r="S102" s="160">
        <f t="shared" si="220"/>
        <v>0</v>
      </c>
      <c r="T102" s="159">
        <f t="shared" si="246"/>
        <v>0</v>
      </c>
      <c r="U102" s="159">
        <f t="shared" si="221"/>
        <v>0</v>
      </c>
      <c r="V102" s="160">
        <f t="shared" si="222"/>
        <v>0</v>
      </c>
      <c r="W102" s="159">
        <v>0</v>
      </c>
      <c r="X102" s="159">
        <v>0</v>
      </c>
      <c r="Y102" s="160">
        <f t="shared" si="223"/>
        <v>0</v>
      </c>
      <c r="Z102" s="159">
        <v>0</v>
      </c>
      <c r="AA102" s="159">
        <v>0</v>
      </c>
      <c r="AB102" s="160">
        <f t="shared" si="224"/>
        <v>0</v>
      </c>
      <c r="AC102" s="159">
        <f t="shared" si="247"/>
        <v>0</v>
      </c>
      <c r="AD102" s="159">
        <f t="shared" si="225"/>
        <v>0</v>
      </c>
      <c r="AE102" s="160">
        <f t="shared" si="226"/>
        <v>0</v>
      </c>
      <c r="AF102" s="159">
        <v>0</v>
      </c>
      <c r="AG102" s="159">
        <v>0</v>
      </c>
      <c r="AH102" s="160">
        <f t="shared" si="227"/>
        <v>0</v>
      </c>
      <c r="AI102" s="159">
        <v>0</v>
      </c>
      <c r="AJ102" s="159">
        <v>0</v>
      </c>
      <c r="AK102" s="160">
        <f t="shared" si="228"/>
        <v>0</v>
      </c>
      <c r="AL102" s="159">
        <f t="shared" si="248"/>
        <v>0</v>
      </c>
      <c r="AM102" s="159">
        <f t="shared" si="229"/>
        <v>0</v>
      </c>
      <c r="AN102" s="160">
        <f t="shared" si="230"/>
        <v>0</v>
      </c>
      <c r="AO102" s="159">
        <v>0</v>
      </c>
      <c r="AP102" s="159">
        <v>0</v>
      </c>
      <c r="AQ102" s="160">
        <f t="shared" si="231"/>
        <v>0</v>
      </c>
      <c r="AR102" s="159">
        <v>0</v>
      </c>
      <c r="AS102" s="159">
        <v>0</v>
      </c>
      <c r="AT102" s="160">
        <f t="shared" si="232"/>
        <v>0</v>
      </c>
      <c r="AU102" s="159">
        <f t="shared" si="249"/>
        <v>0</v>
      </c>
      <c r="AV102" s="159">
        <f t="shared" si="233"/>
        <v>0</v>
      </c>
      <c r="AW102" s="160">
        <f t="shared" si="234"/>
        <v>0</v>
      </c>
      <c r="AX102" s="159">
        <v>0</v>
      </c>
      <c r="AY102" s="159">
        <v>0</v>
      </c>
      <c r="AZ102" s="160">
        <f t="shared" si="235"/>
        <v>0</v>
      </c>
      <c r="BA102" s="159">
        <v>0</v>
      </c>
      <c r="BB102" s="159">
        <v>0</v>
      </c>
      <c r="BC102" s="160">
        <f t="shared" si="236"/>
        <v>0</v>
      </c>
      <c r="BD102" s="159">
        <f t="shared" si="250"/>
        <v>0</v>
      </c>
      <c r="BE102" s="159">
        <f t="shared" si="237"/>
        <v>0</v>
      </c>
      <c r="BF102" s="160">
        <f t="shared" si="238"/>
        <v>0</v>
      </c>
      <c r="BG102" s="272"/>
      <c r="BH102" s="226">
        <f t="shared" si="251"/>
        <v>0</v>
      </c>
      <c r="BI102" s="227">
        <f t="shared" si="239"/>
        <v>0</v>
      </c>
      <c r="BJ102" s="272"/>
      <c r="BK102" s="273"/>
      <c r="BL102" s="274"/>
    </row>
    <row r="103" spans="1:64" ht="15.75" customHeight="1">
      <c r="A103" s="185"/>
      <c r="B103" s="156"/>
      <c r="C103" s="157"/>
      <c r="D103" s="158">
        <f t="shared" si="216"/>
        <v>0</v>
      </c>
      <c r="E103" s="159">
        <f t="shared" si="240"/>
        <v>0</v>
      </c>
      <c r="F103" s="160">
        <f t="shared" si="241"/>
        <v>0</v>
      </c>
      <c r="G103" s="161"/>
      <c r="H103" s="159">
        <f t="shared" si="242"/>
        <v>0</v>
      </c>
      <c r="I103" s="159">
        <f t="shared" si="243"/>
        <v>0</v>
      </c>
      <c r="J103" s="160">
        <f t="shared" si="217"/>
        <v>0</v>
      </c>
      <c r="K103" s="159">
        <f t="shared" si="244"/>
        <v>0</v>
      </c>
      <c r="L103" s="159">
        <f t="shared" si="245"/>
        <v>0</v>
      </c>
      <c r="M103" s="160">
        <f t="shared" si="218"/>
        <v>0</v>
      </c>
      <c r="N103" s="159">
        <v>0</v>
      </c>
      <c r="O103" s="159">
        <v>0</v>
      </c>
      <c r="P103" s="160">
        <f t="shared" si="219"/>
        <v>0</v>
      </c>
      <c r="Q103" s="159">
        <v>0</v>
      </c>
      <c r="R103" s="159">
        <v>0</v>
      </c>
      <c r="S103" s="160">
        <f t="shared" si="220"/>
        <v>0</v>
      </c>
      <c r="T103" s="159">
        <f t="shared" si="246"/>
        <v>0</v>
      </c>
      <c r="U103" s="159">
        <f t="shared" si="221"/>
        <v>0</v>
      </c>
      <c r="V103" s="160">
        <f t="shared" si="222"/>
        <v>0</v>
      </c>
      <c r="W103" s="159">
        <v>0</v>
      </c>
      <c r="X103" s="159">
        <v>0</v>
      </c>
      <c r="Y103" s="160">
        <f t="shared" si="223"/>
        <v>0</v>
      </c>
      <c r="Z103" s="159">
        <v>0</v>
      </c>
      <c r="AA103" s="159">
        <v>0</v>
      </c>
      <c r="AB103" s="160">
        <f t="shared" si="224"/>
        <v>0</v>
      </c>
      <c r="AC103" s="159">
        <f t="shared" si="247"/>
        <v>0</v>
      </c>
      <c r="AD103" s="159">
        <f t="shared" si="225"/>
        <v>0</v>
      </c>
      <c r="AE103" s="160">
        <f t="shared" si="226"/>
        <v>0</v>
      </c>
      <c r="AF103" s="159">
        <v>0</v>
      </c>
      <c r="AG103" s="159">
        <v>0</v>
      </c>
      <c r="AH103" s="160">
        <f t="shared" si="227"/>
        <v>0</v>
      </c>
      <c r="AI103" s="159">
        <v>0</v>
      </c>
      <c r="AJ103" s="159">
        <v>0</v>
      </c>
      <c r="AK103" s="160">
        <f t="shared" si="228"/>
        <v>0</v>
      </c>
      <c r="AL103" s="159">
        <f t="shared" si="248"/>
        <v>0</v>
      </c>
      <c r="AM103" s="159">
        <f t="shared" si="229"/>
        <v>0</v>
      </c>
      <c r="AN103" s="160">
        <f t="shared" si="230"/>
        <v>0</v>
      </c>
      <c r="AO103" s="159">
        <v>0</v>
      </c>
      <c r="AP103" s="159">
        <v>0</v>
      </c>
      <c r="AQ103" s="160">
        <f t="shared" si="231"/>
        <v>0</v>
      </c>
      <c r="AR103" s="159">
        <v>0</v>
      </c>
      <c r="AS103" s="159">
        <v>0</v>
      </c>
      <c r="AT103" s="160">
        <f t="shared" si="232"/>
        <v>0</v>
      </c>
      <c r="AU103" s="159">
        <f t="shared" si="249"/>
        <v>0</v>
      </c>
      <c r="AV103" s="159">
        <f t="shared" si="233"/>
        <v>0</v>
      </c>
      <c r="AW103" s="160">
        <f t="shared" si="234"/>
        <v>0</v>
      </c>
      <c r="AX103" s="159">
        <v>0</v>
      </c>
      <c r="AY103" s="159">
        <v>0</v>
      </c>
      <c r="AZ103" s="160">
        <f t="shared" si="235"/>
        <v>0</v>
      </c>
      <c r="BA103" s="159">
        <v>0</v>
      </c>
      <c r="BB103" s="159">
        <v>0</v>
      </c>
      <c r="BC103" s="160">
        <f t="shared" si="236"/>
        <v>0</v>
      </c>
      <c r="BD103" s="159">
        <f t="shared" si="250"/>
        <v>0</v>
      </c>
      <c r="BE103" s="159">
        <f t="shared" si="237"/>
        <v>0</v>
      </c>
      <c r="BF103" s="160">
        <f t="shared" si="238"/>
        <v>0</v>
      </c>
      <c r="BG103" s="272"/>
      <c r="BH103" s="226">
        <f t="shared" si="251"/>
        <v>0</v>
      </c>
      <c r="BI103" s="227">
        <f t="shared" si="239"/>
        <v>0</v>
      </c>
      <c r="BJ103" s="272"/>
      <c r="BK103" s="273"/>
      <c r="BL103" s="274"/>
    </row>
    <row r="104" spans="1:64" ht="15.75" customHeight="1">
      <c r="A104" s="185"/>
      <c r="B104" s="156"/>
      <c r="C104" s="157"/>
      <c r="D104" s="158">
        <f t="shared" si="216"/>
        <v>0</v>
      </c>
      <c r="E104" s="159">
        <f t="shared" si="240"/>
        <v>0</v>
      </c>
      <c r="F104" s="160">
        <f t="shared" si="241"/>
        <v>0</v>
      </c>
      <c r="G104" s="161"/>
      <c r="H104" s="159">
        <f t="shared" si="242"/>
        <v>0</v>
      </c>
      <c r="I104" s="159">
        <f t="shared" si="243"/>
        <v>0</v>
      </c>
      <c r="J104" s="160">
        <f t="shared" si="217"/>
        <v>0</v>
      </c>
      <c r="K104" s="159">
        <f t="shared" si="244"/>
        <v>0</v>
      </c>
      <c r="L104" s="159">
        <f t="shared" si="245"/>
        <v>0</v>
      </c>
      <c r="M104" s="160">
        <f t="shared" si="218"/>
        <v>0</v>
      </c>
      <c r="N104" s="159">
        <v>0</v>
      </c>
      <c r="O104" s="159">
        <v>0</v>
      </c>
      <c r="P104" s="160">
        <f t="shared" si="219"/>
        <v>0</v>
      </c>
      <c r="Q104" s="159">
        <v>0</v>
      </c>
      <c r="R104" s="159">
        <v>0</v>
      </c>
      <c r="S104" s="160">
        <f t="shared" si="220"/>
        <v>0</v>
      </c>
      <c r="T104" s="159">
        <f t="shared" si="246"/>
        <v>0</v>
      </c>
      <c r="U104" s="159">
        <f t="shared" si="221"/>
        <v>0</v>
      </c>
      <c r="V104" s="160">
        <f t="shared" si="222"/>
        <v>0</v>
      </c>
      <c r="W104" s="159">
        <v>0</v>
      </c>
      <c r="X104" s="159">
        <v>0</v>
      </c>
      <c r="Y104" s="160">
        <f t="shared" si="223"/>
        <v>0</v>
      </c>
      <c r="Z104" s="159">
        <v>0</v>
      </c>
      <c r="AA104" s="159">
        <v>0</v>
      </c>
      <c r="AB104" s="160">
        <f t="shared" si="224"/>
        <v>0</v>
      </c>
      <c r="AC104" s="159">
        <f t="shared" si="247"/>
        <v>0</v>
      </c>
      <c r="AD104" s="159">
        <f t="shared" si="225"/>
        <v>0</v>
      </c>
      <c r="AE104" s="160">
        <f t="shared" si="226"/>
        <v>0</v>
      </c>
      <c r="AF104" s="159">
        <v>0</v>
      </c>
      <c r="AG104" s="159">
        <v>0</v>
      </c>
      <c r="AH104" s="160">
        <f t="shared" si="227"/>
        <v>0</v>
      </c>
      <c r="AI104" s="159">
        <v>0</v>
      </c>
      <c r="AJ104" s="159">
        <v>0</v>
      </c>
      <c r="AK104" s="160">
        <f t="shared" si="228"/>
        <v>0</v>
      </c>
      <c r="AL104" s="159">
        <f t="shared" si="248"/>
        <v>0</v>
      </c>
      <c r="AM104" s="159">
        <f t="shared" si="229"/>
        <v>0</v>
      </c>
      <c r="AN104" s="160">
        <f t="shared" si="230"/>
        <v>0</v>
      </c>
      <c r="AO104" s="159">
        <v>0</v>
      </c>
      <c r="AP104" s="159">
        <v>0</v>
      </c>
      <c r="AQ104" s="160">
        <f t="shared" si="231"/>
        <v>0</v>
      </c>
      <c r="AR104" s="159">
        <v>0</v>
      </c>
      <c r="AS104" s="159">
        <v>0</v>
      </c>
      <c r="AT104" s="160">
        <f t="shared" si="232"/>
        <v>0</v>
      </c>
      <c r="AU104" s="159">
        <f t="shared" si="249"/>
        <v>0</v>
      </c>
      <c r="AV104" s="159">
        <f t="shared" si="233"/>
        <v>0</v>
      </c>
      <c r="AW104" s="160">
        <f t="shared" si="234"/>
        <v>0</v>
      </c>
      <c r="AX104" s="159">
        <v>0</v>
      </c>
      <c r="AY104" s="159">
        <v>0</v>
      </c>
      <c r="AZ104" s="160">
        <f t="shared" si="235"/>
        <v>0</v>
      </c>
      <c r="BA104" s="159">
        <v>0</v>
      </c>
      <c r="BB104" s="159">
        <v>0</v>
      </c>
      <c r="BC104" s="160">
        <f t="shared" si="236"/>
        <v>0</v>
      </c>
      <c r="BD104" s="159">
        <f t="shared" si="250"/>
        <v>0</v>
      </c>
      <c r="BE104" s="159">
        <f t="shared" si="237"/>
        <v>0</v>
      </c>
      <c r="BF104" s="160">
        <f t="shared" si="238"/>
        <v>0</v>
      </c>
      <c r="BG104" s="272"/>
      <c r="BH104" s="226">
        <f t="shared" si="251"/>
        <v>0</v>
      </c>
      <c r="BI104" s="227">
        <f t="shared" si="239"/>
        <v>0</v>
      </c>
      <c r="BJ104" s="272"/>
      <c r="BK104" s="273"/>
      <c r="BL104" s="274"/>
    </row>
    <row r="105" spans="1:64" ht="15.75" customHeight="1">
      <c r="A105" s="185"/>
      <c r="B105" s="156"/>
      <c r="C105" s="157"/>
      <c r="D105" s="158">
        <f t="shared" si="216"/>
        <v>0</v>
      </c>
      <c r="E105" s="159">
        <f t="shared" si="240"/>
        <v>0</v>
      </c>
      <c r="F105" s="160">
        <f t="shared" si="241"/>
        <v>0</v>
      </c>
      <c r="G105" s="161"/>
      <c r="H105" s="159">
        <f t="shared" si="242"/>
        <v>0</v>
      </c>
      <c r="I105" s="159">
        <f t="shared" si="243"/>
        <v>0</v>
      </c>
      <c r="J105" s="160">
        <f t="shared" si="217"/>
        <v>0</v>
      </c>
      <c r="K105" s="159">
        <f t="shared" si="244"/>
        <v>0</v>
      </c>
      <c r="L105" s="159">
        <f t="shared" si="245"/>
        <v>0</v>
      </c>
      <c r="M105" s="160">
        <f t="shared" si="218"/>
        <v>0</v>
      </c>
      <c r="N105" s="159">
        <v>0</v>
      </c>
      <c r="O105" s="159">
        <v>0</v>
      </c>
      <c r="P105" s="160">
        <f t="shared" si="219"/>
        <v>0</v>
      </c>
      <c r="Q105" s="159">
        <v>0</v>
      </c>
      <c r="R105" s="159">
        <v>0</v>
      </c>
      <c r="S105" s="160">
        <f t="shared" si="220"/>
        <v>0</v>
      </c>
      <c r="T105" s="159">
        <f t="shared" si="246"/>
        <v>0</v>
      </c>
      <c r="U105" s="159">
        <f t="shared" si="221"/>
        <v>0</v>
      </c>
      <c r="V105" s="160">
        <f t="shared" si="222"/>
        <v>0</v>
      </c>
      <c r="W105" s="159">
        <v>0</v>
      </c>
      <c r="X105" s="159">
        <v>0</v>
      </c>
      <c r="Y105" s="160">
        <f t="shared" si="223"/>
        <v>0</v>
      </c>
      <c r="Z105" s="159">
        <v>0</v>
      </c>
      <c r="AA105" s="159">
        <v>0</v>
      </c>
      <c r="AB105" s="160">
        <f t="shared" si="224"/>
        <v>0</v>
      </c>
      <c r="AC105" s="159">
        <f t="shared" si="247"/>
        <v>0</v>
      </c>
      <c r="AD105" s="159">
        <f t="shared" si="225"/>
        <v>0</v>
      </c>
      <c r="AE105" s="160">
        <f t="shared" si="226"/>
        <v>0</v>
      </c>
      <c r="AF105" s="159">
        <v>0</v>
      </c>
      <c r="AG105" s="159">
        <v>0</v>
      </c>
      <c r="AH105" s="160">
        <f t="shared" si="227"/>
        <v>0</v>
      </c>
      <c r="AI105" s="159">
        <v>0</v>
      </c>
      <c r="AJ105" s="159">
        <v>0</v>
      </c>
      <c r="AK105" s="160">
        <f t="shared" si="228"/>
        <v>0</v>
      </c>
      <c r="AL105" s="159">
        <f t="shared" si="248"/>
        <v>0</v>
      </c>
      <c r="AM105" s="159">
        <f t="shared" si="229"/>
        <v>0</v>
      </c>
      <c r="AN105" s="160">
        <f t="shared" si="230"/>
        <v>0</v>
      </c>
      <c r="AO105" s="159">
        <v>0</v>
      </c>
      <c r="AP105" s="159">
        <v>0</v>
      </c>
      <c r="AQ105" s="160">
        <f t="shared" si="231"/>
        <v>0</v>
      </c>
      <c r="AR105" s="159">
        <v>0</v>
      </c>
      <c r="AS105" s="159">
        <v>0</v>
      </c>
      <c r="AT105" s="160">
        <f t="shared" si="232"/>
        <v>0</v>
      </c>
      <c r="AU105" s="159">
        <f t="shared" si="249"/>
        <v>0</v>
      </c>
      <c r="AV105" s="159">
        <f t="shared" si="233"/>
        <v>0</v>
      </c>
      <c r="AW105" s="160">
        <f t="shared" si="234"/>
        <v>0</v>
      </c>
      <c r="AX105" s="159">
        <v>0</v>
      </c>
      <c r="AY105" s="159">
        <v>0</v>
      </c>
      <c r="AZ105" s="160">
        <f t="shared" si="235"/>
        <v>0</v>
      </c>
      <c r="BA105" s="159">
        <v>0</v>
      </c>
      <c r="BB105" s="159">
        <v>0</v>
      </c>
      <c r="BC105" s="160">
        <f t="shared" si="236"/>
        <v>0</v>
      </c>
      <c r="BD105" s="159">
        <f t="shared" si="250"/>
        <v>0</v>
      </c>
      <c r="BE105" s="159">
        <f t="shared" si="237"/>
        <v>0</v>
      </c>
      <c r="BF105" s="160">
        <f t="shared" si="238"/>
        <v>0</v>
      </c>
      <c r="BG105" s="272"/>
      <c r="BH105" s="226">
        <f t="shared" si="251"/>
        <v>0</v>
      </c>
      <c r="BI105" s="227">
        <f t="shared" si="239"/>
        <v>0</v>
      </c>
      <c r="BJ105" s="272"/>
      <c r="BK105" s="273"/>
      <c r="BL105" s="274"/>
    </row>
    <row r="106" spans="1:64" ht="15.75" customHeight="1">
      <c r="A106" s="185"/>
      <c r="B106" s="156"/>
      <c r="C106" s="157"/>
      <c r="D106" s="158">
        <f t="shared" si="216"/>
        <v>0</v>
      </c>
      <c r="E106" s="159">
        <f t="shared" si="240"/>
        <v>0</v>
      </c>
      <c r="F106" s="160">
        <f t="shared" si="241"/>
        <v>0</v>
      </c>
      <c r="G106" s="161"/>
      <c r="H106" s="159">
        <f t="shared" si="242"/>
        <v>0</v>
      </c>
      <c r="I106" s="159">
        <f t="shared" si="243"/>
        <v>0</v>
      </c>
      <c r="J106" s="160">
        <f t="shared" si="217"/>
        <v>0</v>
      </c>
      <c r="K106" s="159">
        <f t="shared" si="244"/>
        <v>0</v>
      </c>
      <c r="L106" s="159">
        <f t="shared" si="245"/>
        <v>0</v>
      </c>
      <c r="M106" s="160">
        <f t="shared" si="218"/>
        <v>0</v>
      </c>
      <c r="N106" s="159">
        <v>0</v>
      </c>
      <c r="O106" s="159">
        <v>0</v>
      </c>
      <c r="P106" s="160">
        <f t="shared" si="219"/>
        <v>0</v>
      </c>
      <c r="Q106" s="159">
        <v>0</v>
      </c>
      <c r="R106" s="159">
        <v>0</v>
      </c>
      <c r="S106" s="160">
        <f t="shared" si="220"/>
        <v>0</v>
      </c>
      <c r="T106" s="159">
        <f t="shared" si="246"/>
        <v>0</v>
      </c>
      <c r="U106" s="159">
        <f t="shared" si="221"/>
        <v>0</v>
      </c>
      <c r="V106" s="160">
        <f t="shared" si="222"/>
        <v>0</v>
      </c>
      <c r="W106" s="159">
        <v>0</v>
      </c>
      <c r="X106" s="159">
        <v>0</v>
      </c>
      <c r="Y106" s="160">
        <f t="shared" si="223"/>
        <v>0</v>
      </c>
      <c r="Z106" s="159">
        <v>0</v>
      </c>
      <c r="AA106" s="159">
        <v>0</v>
      </c>
      <c r="AB106" s="160">
        <f t="shared" si="224"/>
        <v>0</v>
      </c>
      <c r="AC106" s="159">
        <f t="shared" si="247"/>
        <v>0</v>
      </c>
      <c r="AD106" s="159">
        <f t="shared" si="225"/>
        <v>0</v>
      </c>
      <c r="AE106" s="160">
        <f t="shared" si="226"/>
        <v>0</v>
      </c>
      <c r="AF106" s="159">
        <v>0</v>
      </c>
      <c r="AG106" s="159">
        <v>0</v>
      </c>
      <c r="AH106" s="160">
        <f t="shared" si="227"/>
        <v>0</v>
      </c>
      <c r="AI106" s="159">
        <v>0</v>
      </c>
      <c r="AJ106" s="159">
        <v>0</v>
      </c>
      <c r="AK106" s="160">
        <f t="shared" si="228"/>
        <v>0</v>
      </c>
      <c r="AL106" s="159">
        <f t="shared" si="248"/>
        <v>0</v>
      </c>
      <c r="AM106" s="159">
        <f t="shared" si="229"/>
        <v>0</v>
      </c>
      <c r="AN106" s="160">
        <f t="shared" si="230"/>
        <v>0</v>
      </c>
      <c r="AO106" s="159">
        <v>0</v>
      </c>
      <c r="AP106" s="159">
        <v>0</v>
      </c>
      <c r="AQ106" s="160">
        <f t="shared" si="231"/>
        <v>0</v>
      </c>
      <c r="AR106" s="159">
        <v>0</v>
      </c>
      <c r="AS106" s="159">
        <v>0</v>
      </c>
      <c r="AT106" s="160">
        <f t="shared" si="232"/>
        <v>0</v>
      </c>
      <c r="AU106" s="159">
        <f t="shared" si="249"/>
        <v>0</v>
      </c>
      <c r="AV106" s="159">
        <f t="shared" si="233"/>
        <v>0</v>
      </c>
      <c r="AW106" s="160">
        <f t="shared" si="234"/>
        <v>0</v>
      </c>
      <c r="AX106" s="159">
        <v>0</v>
      </c>
      <c r="AY106" s="159">
        <v>0</v>
      </c>
      <c r="AZ106" s="160">
        <f t="shared" si="235"/>
        <v>0</v>
      </c>
      <c r="BA106" s="159">
        <v>0</v>
      </c>
      <c r="BB106" s="159">
        <v>0</v>
      </c>
      <c r="BC106" s="160">
        <f t="shared" si="236"/>
        <v>0</v>
      </c>
      <c r="BD106" s="159">
        <f t="shared" si="250"/>
        <v>0</v>
      </c>
      <c r="BE106" s="159">
        <f t="shared" si="237"/>
        <v>0</v>
      </c>
      <c r="BF106" s="160">
        <f t="shared" si="238"/>
        <v>0</v>
      </c>
      <c r="BG106" s="272"/>
      <c r="BH106" s="226">
        <f t="shared" si="251"/>
        <v>0</v>
      </c>
      <c r="BI106" s="227">
        <f t="shared" si="239"/>
        <v>0</v>
      </c>
      <c r="BJ106" s="272"/>
      <c r="BK106" s="273"/>
      <c r="BL106" s="274"/>
    </row>
    <row r="107" spans="1:64" ht="15.75" customHeight="1">
      <c r="A107" s="138"/>
      <c r="B107" s="162"/>
      <c r="C107" s="163"/>
      <c r="D107" s="164">
        <f t="shared" si="216"/>
        <v>0</v>
      </c>
      <c r="E107" s="165">
        <f t="shared" si="240"/>
        <v>0</v>
      </c>
      <c r="F107" s="166">
        <f t="shared" si="241"/>
        <v>0</v>
      </c>
      <c r="G107" s="167"/>
      <c r="H107" s="165">
        <f t="shared" si="242"/>
        <v>0</v>
      </c>
      <c r="I107" s="165">
        <f t="shared" si="243"/>
        <v>0</v>
      </c>
      <c r="J107" s="166">
        <f t="shared" si="217"/>
        <v>0</v>
      </c>
      <c r="K107" s="165">
        <f t="shared" si="244"/>
        <v>0</v>
      </c>
      <c r="L107" s="165">
        <f t="shared" si="245"/>
        <v>0</v>
      </c>
      <c r="M107" s="166">
        <f t="shared" si="218"/>
        <v>0</v>
      </c>
      <c r="N107" s="164">
        <v>0</v>
      </c>
      <c r="O107" s="165">
        <v>0</v>
      </c>
      <c r="P107" s="166">
        <f t="shared" si="219"/>
        <v>0</v>
      </c>
      <c r="Q107" s="198">
        <v>0</v>
      </c>
      <c r="R107" s="199">
        <v>0</v>
      </c>
      <c r="S107" s="166">
        <f t="shared" si="220"/>
        <v>0</v>
      </c>
      <c r="T107" s="200">
        <f t="shared" si="246"/>
        <v>0</v>
      </c>
      <c r="U107" s="200">
        <f t="shared" si="221"/>
        <v>0</v>
      </c>
      <c r="V107" s="201">
        <f t="shared" si="222"/>
        <v>0</v>
      </c>
      <c r="W107" s="164">
        <v>0</v>
      </c>
      <c r="X107" s="165">
        <v>0</v>
      </c>
      <c r="Y107" s="166">
        <f t="shared" si="223"/>
        <v>0</v>
      </c>
      <c r="Z107" s="198">
        <v>0</v>
      </c>
      <c r="AA107" s="199">
        <v>0</v>
      </c>
      <c r="AB107" s="166">
        <f t="shared" si="224"/>
        <v>0</v>
      </c>
      <c r="AC107" s="200">
        <f t="shared" si="247"/>
        <v>0</v>
      </c>
      <c r="AD107" s="200">
        <f t="shared" si="225"/>
        <v>0</v>
      </c>
      <c r="AE107" s="201">
        <f t="shared" si="226"/>
        <v>0</v>
      </c>
      <c r="AF107" s="164">
        <v>0</v>
      </c>
      <c r="AG107" s="165">
        <v>0</v>
      </c>
      <c r="AH107" s="166">
        <f t="shared" si="227"/>
        <v>0</v>
      </c>
      <c r="AI107" s="198">
        <v>0</v>
      </c>
      <c r="AJ107" s="199">
        <v>0</v>
      </c>
      <c r="AK107" s="166">
        <f t="shared" si="228"/>
        <v>0</v>
      </c>
      <c r="AL107" s="200">
        <f t="shared" si="248"/>
        <v>0</v>
      </c>
      <c r="AM107" s="200">
        <f t="shared" si="229"/>
        <v>0</v>
      </c>
      <c r="AN107" s="201">
        <f t="shared" si="230"/>
        <v>0</v>
      </c>
      <c r="AO107" s="164">
        <v>0</v>
      </c>
      <c r="AP107" s="165">
        <v>0</v>
      </c>
      <c r="AQ107" s="166">
        <f t="shared" si="231"/>
        <v>0</v>
      </c>
      <c r="AR107" s="198">
        <v>0</v>
      </c>
      <c r="AS107" s="199">
        <v>0</v>
      </c>
      <c r="AT107" s="166">
        <f t="shared" si="232"/>
        <v>0</v>
      </c>
      <c r="AU107" s="200">
        <f t="shared" si="249"/>
        <v>0</v>
      </c>
      <c r="AV107" s="200">
        <f t="shared" si="233"/>
        <v>0</v>
      </c>
      <c r="AW107" s="201">
        <f t="shared" si="234"/>
        <v>0</v>
      </c>
      <c r="AX107" s="164">
        <v>0</v>
      </c>
      <c r="AY107" s="165">
        <v>0</v>
      </c>
      <c r="AZ107" s="166">
        <f t="shared" si="235"/>
        <v>0</v>
      </c>
      <c r="BA107" s="198">
        <v>0</v>
      </c>
      <c r="BB107" s="199">
        <v>0</v>
      </c>
      <c r="BC107" s="166">
        <f t="shared" si="236"/>
        <v>0</v>
      </c>
      <c r="BD107" s="200">
        <f t="shared" si="250"/>
        <v>0</v>
      </c>
      <c r="BE107" s="200">
        <f t="shared" si="237"/>
        <v>0</v>
      </c>
      <c r="BF107" s="201">
        <f t="shared" si="238"/>
        <v>0</v>
      </c>
      <c r="BG107" s="196"/>
      <c r="BH107" s="233">
        <f t="shared" si="251"/>
        <v>0</v>
      </c>
      <c r="BI107" s="234">
        <f t="shared" si="239"/>
        <v>0</v>
      </c>
      <c r="BJ107" s="196"/>
      <c r="BK107" s="275"/>
      <c r="BL107" s="276"/>
    </row>
    <row r="108" spans="1:64" ht="15.75" customHeight="1">
      <c r="A108" s="139"/>
      <c r="B108" s="189"/>
      <c r="C108" s="190"/>
      <c r="D108" s="212"/>
      <c r="E108" s="212"/>
      <c r="F108" s="237"/>
      <c r="G108" s="168"/>
      <c r="H108" s="212"/>
      <c r="I108" s="212"/>
      <c r="J108" s="237"/>
      <c r="K108" s="212"/>
      <c r="L108" s="212"/>
      <c r="M108" s="237"/>
      <c r="N108" s="212"/>
      <c r="O108" s="212"/>
      <c r="P108" s="237"/>
      <c r="Q108" s="212"/>
      <c r="R108" s="212"/>
      <c r="S108" s="237"/>
      <c r="T108" s="211"/>
      <c r="U108" s="211"/>
      <c r="V108" s="232"/>
      <c r="W108" s="212"/>
      <c r="X108" s="212"/>
      <c r="Y108" s="237"/>
      <c r="Z108" s="212"/>
      <c r="AA108" s="212"/>
      <c r="AB108" s="237"/>
      <c r="AC108" s="211"/>
      <c r="AD108" s="211"/>
      <c r="AE108" s="232"/>
      <c r="AF108" s="212"/>
      <c r="AG108" s="212"/>
      <c r="AH108" s="237"/>
      <c r="AI108" s="212"/>
      <c r="AJ108" s="212"/>
      <c r="AK108" s="237"/>
      <c r="AL108" s="211"/>
      <c r="AM108" s="211"/>
      <c r="AN108" s="232"/>
      <c r="AO108" s="212"/>
      <c r="AP108" s="212"/>
      <c r="AQ108" s="237"/>
      <c r="AR108" s="212"/>
      <c r="AS108" s="212"/>
      <c r="AT108" s="237"/>
      <c r="AU108" s="211"/>
      <c r="AV108" s="211"/>
      <c r="AW108" s="232"/>
      <c r="AX108" s="212"/>
      <c r="AY108" s="212"/>
      <c r="AZ108" s="237"/>
      <c r="BA108" s="212"/>
      <c r="BB108" s="212"/>
      <c r="BC108" s="237"/>
      <c r="BD108" s="211"/>
      <c r="BE108" s="211"/>
      <c r="BF108" s="232"/>
      <c r="BG108" s="232"/>
      <c r="BH108" s="212"/>
      <c r="BI108" s="212"/>
      <c r="BJ108" s="232"/>
      <c r="BK108" s="213"/>
      <c r="BL108" s="213"/>
    </row>
    <row r="109" spans="1:64" ht="15.75" customHeight="1">
      <c r="A109" s="138"/>
      <c r="B109" s="1065" t="s">
        <v>273</v>
      </c>
      <c r="C109" s="1062" t="s">
        <v>274</v>
      </c>
      <c r="D109" s="1009" t="str">
        <f>AFEstatPref</f>
        <v>Historical</v>
      </c>
      <c r="E109" s="1010"/>
      <c r="F109" s="1011"/>
      <c r="G109" s="1041" t="str">
        <f>AFEstatSlc</f>
        <v>Proposed Original</v>
      </c>
      <c r="H109" s="1015"/>
      <c r="I109" s="1015"/>
      <c r="J109" s="1042"/>
      <c r="K109" s="1020" t="s">
        <v>275</v>
      </c>
      <c r="L109" s="1020"/>
      <c r="M109" s="1039"/>
      <c r="N109" s="1009" t="str">
        <f>AFEstatPref</f>
        <v>Historical</v>
      </c>
      <c r="O109" s="1010"/>
      <c r="P109" s="1011"/>
      <c r="Q109" s="1015" t="str">
        <f>AFEstatSlc</f>
        <v>Proposed Original</v>
      </c>
      <c r="R109" s="1015"/>
      <c r="S109" s="1016"/>
      <c r="T109" s="1019" t="s">
        <v>275</v>
      </c>
      <c r="U109" s="1020"/>
      <c r="V109" s="1021"/>
      <c r="W109" s="1009" t="str">
        <f>AFEstatPref</f>
        <v>Historical</v>
      </c>
      <c r="X109" s="1010"/>
      <c r="Y109" s="1011"/>
      <c r="Z109" s="1015" t="str">
        <f>AFEstatSlc</f>
        <v>Proposed Original</v>
      </c>
      <c r="AA109" s="1015"/>
      <c r="AB109" s="1016"/>
      <c r="AC109" s="1019" t="s">
        <v>275</v>
      </c>
      <c r="AD109" s="1020"/>
      <c r="AE109" s="1021"/>
      <c r="AF109" s="1009" t="str">
        <f>AFEstatPref</f>
        <v>Historical</v>
      </c>
      <c r="AG109" s="1010"/>
      <c r="AH109" s="1011"/>
      <c r="AI109" s="1015" t="str">
        <f>AFEstatSlc</f>
        <v>Proposed Original</v>
      </c>
      <c r="AJ109" s="1015"/>
      <c r="AK109" s="1016"/>
      <c r="AL109" s="1019" t="s">
        <v>275</v>
      </c>
      <c r="AM109" s="1020"/>
      <c r="AN109" s="1021"/>
      <c r="AO109" s="1009" t="str">
        <f>AFEstatPref</f>
        <v>Historical</v>
      </c>
      <c r="AP109" s="1010"/>
      <c r="AQ109" s="1011"/>
      <c r="AR109" s="1015" t="str">
        <f>AFEstatSlc</f>
        <v>Proposed Original</v>
      </c>
      <c r="AS109" s="1015"/>
      <c r="AT109" s="1016"/>
      <c r="AU109" s="1019" t="s">
        <v>275</v>
      </c>
      <c r="AV109" s="1020"/>
      <c r="AW109" s="1021"/>
      <c r="AX109" s="1009" t="str">
        <f>AFEstatPref</f>
        <v>Historical</v>
      </c>
      <c r="AY109" s="1010"/>
      <c r="AZ109" s="1011"/>
      <c r="BA109" s="1015" t="str">
        <f>AFEstatSlc</f>
        <v>Proposed Original</v>
      </c>
      <c r="BB109" s="1015"/>
      <c r="BC109" s="1016"/>
      <c r="BD109" s="1019" t="s">
        <v>275</v>
      </c>
      <c r="BE109" s="1020"/>
      <c r="BF109" s="1021"/>
      <c r="BG109" s="214"/>
      <c r="BH109" s="1051" t="s">
        <v>276</v>
      </c>
      <c r="BI109" s="1052"/>
      <c r="BJ109" s="214"/>
      <c r="BK109" s="1060" t="s">
        <v>277</v>
      </c>
      <c r="BL109" s="1057" t="s">
        <v>278</v>
      </c>
    </row>
    <row r="110" spans="1:64" ht="15.75" customHeight="1">
      <c r="A110" s="139"/>
      <c r="B110" s="1059"/>
      <c r="C110" s="1063"/>
      <c r="D110" s="1012"/>
      <c r="E110" s="1013"/>
      <c r="F110" s="1014"/>
      <c r="G110" s="1043"/>
      <c r="H110" s="1017"/>
      <c r="I110" s="1017"/>
      <c r="J110" s="1044"/>
      <c r="K110" s="1023"/>
      <c r="L110" s="1023"/>
      <c r="M110" s="1040"/>
      <c r="N110" s="1012"/>
      <c r="O110" s="1013"/>
      <c r="P110" s="1014"/>
      <c r="Q110" s="1017"/>
      <c r="R110" s="1017"/>
      <c r="S110" s="1018"/>
      <c r="T110" s="1022"/>
      <c r="U110" s="1023"/>
      <c r="V110" s="1024"/>
      <c r="W110" s="1012"/>
      <c r="X110" s="1013"/>
      <c r="Y110" s="1014"/>
      <c r="Z110" s="1017"/>
      <c r="AA110" s="1017"/>
      <c r="AB110" s="1018"/>
      <c r="AC110" s="1022"/>
      <c r="AD110" s="1023"/>
      <c r="AE110" s="1024"/>
      <c r="AF110" s="1012"/>
      <c r="AG110" s="1013"/>
      <c r="AH110" s="1014"/>
      <c r="AI110" s="1017"/>
      <c r="AJ110" s="1017"/>
      <c r="AK110" s="1018"/>
      <c r="AL110" s="1022"/>
      <c r="AM110" s="1023"/>
      <c r="AN110" s="1024"/>
      <c r="AO110" s="1012"/>
      <c r="AP110" s="1013"/>
      <c r="AQ110" s="1014"/>
      <c r="AR110" s="1017"/>
      <c r="AS110" s="1017"/>
      <c r="AT110" s="1018"/>
      <c r="AU110" s="1022"/>
      <c r="AV110" s="1023"/>
      <c r="AW110" s="1024"/>
      <c r="AX110" s="1012"/>
      <c r="AY110" s="1013"/>
      <c r="AZ110" s="1014"/>
      <c r="BA110" s="1017"/>
      <c r="BB110" s="1017"/>
      <c r="BC110" s="1018"/>
      <c r="BD110" s="1022"/>
      <c r="BE110" s="1023"/>
      <c r="BF110" s="1024"/>
      <c r="BG110" s="139"/>
      <c r="BH110" s="215" t="s">
        <v>279</v>
      </c>
      <c r="BI110" s="216" t="s">
        <v>280</v>
      </c>
      <c r="BJ110" s="139"/>
      <c r="BK110" s="1059"/>
      <c r="BL110" s="1056"/>
    </row>
    <row r="111" spans="1:64" ht="15.75" customHeight="1">
      <c r="A111" s="138"/>
      <c r="B111" s="149">
        <v>12</v>
      </c>
      <c r="C111" s="150" t="s">
        <v>296</v>
      </c>
      <c r="D111" s="151" t="s">
        <v>283</v>
      </c>
      <c r="E111" s="152" t="s">
        <v>284</v>
      </c>
      <c r="F111" s="153">
        <f>SUM(F112:F121)</f>
        <v>0</v>
      </c>
      <c r="G111" s="154" t="s">
        <v>285</v>
      </c>
      <c r="H111" s="152" t="s">
        <v>283</v>
      </c>
      <c r="I111" s="152" t="s">
        <v>284</v>
      </c>
      <c r="J111" s="153">
        <f>SUM(J112:J121)</f>
        <v>0</v>
      </c>
      <c r="K111" s="151" t="s">
        <v>283</v>
      </c>
      <c r="L111" s="152" t="s">
        <v>284</v>
      </c>
      <c r="M111" s="153">
        <f>SUM(M112:M121)</f>
        <v>0</v>
      </c>
      <c r="N111" s="151" t="s">
        <v>283</v>
      </c>
      <c r="O111" s="152" t="s">
        <v>284</v>
      </c>
      <c r="P111" s="153">
        <f>SUM(P112:P121)</f>
        <v>0</v>
      </c>
      <c r="Q111" s="152" t="s">
        <v>283</v>
      </c>
      <c r="R111" s="152" t="s">
        <v>284</v>
      </c>
      <c r="S111" s="153">
        <f>SUM(S112:S121)</f>
        <v>0</v>
      </c>
      <c r="T111" s="204" t="s">
        <v>283</v>
      </c>
      <c r="U111" s="205" t="s">
        <v>284</v>
      </c>
      <c r="V111" s="153">
        <f>SUM(V112:V121)</f>
        <v>0</v>
      </c>
      <c r="W111" s="151" t="s">
        <v>283</v>
      </c>
      <c r="X111" s="152" t="s">
        <v>284</v>
      </c>
      <c r="Y111" s="153">
        <f>SUM(Y112:Y121)</f>
        <v>0</v>
      </c>
      <c r="Z111" s="152" t="s">
        <v>283</v>
      </c>
      <c r="AA111" s="152" t="s">
        <v>284</v>
      </c>
      <c r="AB111" s="153">
        <f>SUM(AB112:AB121)</f>
        <v>0</v>
      </c>
      <c r="AC111" s="204" t="s">
        <v>283</v>
      </c>
      <c r="AD111" s="205" t="s">
        <v>284</v>
      </c>
      <c r="AE111" s="153">
        <f>SUM(AE112:AE121)</f>
        <v>0</v>
      </c>
      <c r="AF111" s="151" t="s">
        <v>283</v>
      </c>
      <c r="AG111" s="152" t="s">
        <v>284</v>
      </c>
      <c r="AH111" s="153">
        <f>SUM(AH112:AH121)</f>
        <v>0</v>
      </c>
      <c r="AI111" s="152" t="s">
        <v>283</v>
      </c>
      <c r="AJ111" s="152" t="s">
        <v>284</v>
      </c>
      <c r="AK111" s="153">
        <f>SUM(AK112:AK121)</f>
        <v>0</v>
      </c>
      <c r="AL111" s="204" t="s">
        <v>283</v>
      </c>
      <c r="AM111" s="205" t="s">
        <v>284</v>
      </c>
      <c r="AN111" s="153">
        <f>SUM(AN112:AN121)</f>
        <v>0</v>
      </c>
      <c r="AO111" s="151" t="s">
        <v>283</v>
      </c>
      <c r="AP111" s="152" t="s">
        <v>284</v>
      </c>
      <c r="AQ111" s="153">
        <f>SUM(AQ112:AQ121)</f>
        <v>0</v>
      </c>
      <c r="AR111" s="152" t="s">
        <v>283</v>
      </c>
      <c r="AS111" s="152" t="s">
        <v>284</v>
      </c>
      <c r="AT111" s="153">
        <f>SUM(AT112:AT121)</f>
        <v>0</v>
      </c>
      <c r="AU111" s="204" t="s">
        <v>283</v>
      </c>
      <c r="AV111" s="205" t="s">
        <v>284</v>
      </c>
      <c r="AW111" s="153">
        <f>SUM(AW112:AW121)</f>
        <v>0</v>
      </c>
      <c r="AX111" s="151" t="s">
        <v>283</v>
      </c>
      <c r="AY111" s="152" t="s">
        <v>284</v>
      </c>
      <c r="AZ111" s="153">
        <f>SUM(AZ112:AZ121)</f>
        <v>0</v>
      </c>
      <c r="BA111" s="152" t="s">
        <v>283</v>
      </c>
      <c r="BB111" s="152" t="s">
        <v>284</v>
      </c>
      <c r="BC111" s="153">
        <f>SUM(BC112:BC121)</f>
        <v>0</v>
      </c>
      <c r="BD111" s="204" t="s">
        <v>283</v>
      </c>
      <c r="BE111" s="205" t="s">
        <v>284</v>
      </c>
      <c r="BF111" s="153">
        <f>SUM(BF112:BF121)</f>
        <v>0</v>
      </c>
      <c r="BG111" s="196"/>
      <c r="BH111" s="221"/>
      <c r="BI111" s="243"/>
      <c r="BJ111" s="196"/>
      <c r="BK111" s="244"/>
      <c r="BL111" s="245"/>
    </row>
    <row r="112" spans="1:64" ht="15.75" customHeight="1">
      <c r="A112" s="185"/>
      <c r="B112" s="156"/>
      <c r="C112" s="157"/>
      <c r="D112" s="158">
        <f t="shared" ref="D112:D121" si="252">N112+W112+AF112+AO112+AX112</f>
        <v>0</v>
      </c>
      <c r="E112" s="159">
        <f>IFERROR(F112/D112,)</f>
        <v>0</v>
      </c>
      <c r="F112" s="160">
        <f>P112+Y112+AH112+AQ112+AZ112</f>
        <v>0</v>
      </c>
      <c r="G112" s="179"/>
      <c r="H112" s="159">
        <f>Q112+Z112+AI112+AR112+BA112</f>
        <v>0</v>
      </c>
      <c r="I112" s="159">
        <f>IFERROR(J112/H112,)</f>
        <v>0</v>
      </c>
      <c r="J112" s="160">
        <f t="shared" ref="J112:J121" si="253">S112+AB112+AK112+AT112+BC112</f>
        <v>0</v>
      </c>
      <c r="K112" s="159">
        <f>T112+AC112+AL112+AU112+BD112</f>
        <v>0</v>
      </c>
      <c r="L112" s="159">
        <f>IFERROR(M112/K112,)</f>
        <v>0</v>
      </c>
      <c r="M112" s="160">
        <f t="shared" ref="M112:M121" si="254">V112+AE112+AN112+AW112+BF112</f>
        <v>0</v>
      </c>
      <c r="N112" s="159">
        <v>0</v>
      </c>
      <c r="O112" s="159">
        <v>0</v>
      </c>
      <c r="P112" s="160">
        <f t="shared" ref="P112:P121" si="255">N112*O112</f>
        <v>0</v>
      </c>
      <c r="Q112" s="159">
        <v>0</v>
      </c>
      <c r="R112" s="159">
        <v>0</v>
      </c>
      <c r="S112" s="160">
        <f t="shared" ref="S112:S121" si="256">Q112*R112</f>
        <v>0</v>
      </c>
      <c r="T112" s="159">
        <f>Q112</f>
        <v>0</v>
      </c>
      <c r="U112" s="159">
        <f t="shared" ref="U112:U121" si="257">R112</f>
        <v>0</v>
      </c>
      <c r="V112" s="160">
        <f t="shared" ref="V112:V121" si="258">T112*U112</f>
        <v>0</v>
      </c>
      <c r="W112" s="159">
        <v>0</v>
      </c>
      <c r="X112" s="159">
        <v>0</v>
      </c>
      <c r="Y112" s="160">
        <f t="shared" ref="Y112:Y121" si="259">W112*X112</f>
        <v>0</v>
      </c>
      <c r="Z112" s="159">
        <v>0</v>
      </c>
      <c r="AA112" s="159">
        <v>0</v>
      </c>
      <c r="AB112" s="160">
        <f t="shared" ref="AB112:AB121" si="260">Z112*AA112</f>
        <v>0</v>
      </c>
      <c r="AC112" s="159">
        <f>Z112</f>
        <v>0</v>
      </c>
      <c r="AD112" s="159">
        <f t="shared" ref="AD112:AD121" si="261">AA112</f>
        <v>0</v>
      </c>
      <c r="AE112" s="160">
        <f t="shared" ref="AE112:AE121" si="262">AC112*AD112</f>
        <v>0</v>
      </c>
      <c r="AF112" s="159">
        <v>0</v>
      </c>
      <c r="AG112" s="159">
        <v>0</v>
      </c>
      <c r="AH112" s="160">
        <f t="shared" ref="AH112:AH121" si="263">AF112*AG112</f>
        <v>0</v>
      </c>
      <c r="AI112" s="159">
        <v>0</v>
      </c>
      <c r="AJ112" s="159">
        <v>0</v>
      </c>
      <c r="AK112" s="160">
        <f t="shared" ref="AK112:AK121" si="264">AI112*AJ112</f>
        <v>0</v>
      </c>
      <c r="AL112" s="159">
        <f>AI112</f>
        <v>0</v>
      </c>
      <c r="AM112" s="159">
        <f t="shared" ref="AM112:AM121" si="265">AJ112</f>
        <v>0</v>
      </c>
      <c r="AN112" s="160">
        <f t="shared" ref="AN112:AN121" si="266">AL112*AM112</f>
        <v>0</v>
      </c>
      <c r="AO112" s="159">
        <v>0</v>
      </c>
      <c r="AP112" s="159">
        <v>0</v>
      </c>
      <c r="AQ112" s="160">
        <f t="shared" ref="AQ112:AQ121" si="267">AO112*AP112</f>
        <v>0</v>
      </c>
      <c r="AR112" s="159">
        <v>0</v>
      </c>
      <c r="AS112" s="159">
        <v>0</v>
      </c>
      <c r="AT112" s="160">
        <f t="shared" ref="AT112:AT121" si="268">AR112*AS112</f>
        <v>0</v>
      </c>
      <c r="AU112" s="159">
        <f>AR112</f>
        <v>0</v>
      </c>
      <c r="AV112" s="159">
        <f t="shared" ref="AV112:AV121" si="269">AS112</f>
        <v>0</v>
      </c>
      <c r="AW112" s="160">
        <f t="shared" ref="AW112:AW121" si="270">AU112*AV112</f>
        <v>0</v>
      </c>
      <c r="AX112" s="159">
        <v>0</v>
      </c>
      <c r="AY112" s="159">
        <v>0</v>
      </c>
      <c r="AZ112" s="160">
        <f t="shared" ref="AZ112:AZ121" si="271">AX112*AY112</f>
        <v>0</v>
      </c>
      <c r="BA112" s="159">
        <v>0</v>
      </c>
      <c r="BB112" s="159">
        <v>0</v>
      </c>
      <c r="BC112" s="160">
        <f t="shared" ref="BC112:BC121" si="272">BA112*BB112</f>
        <v>0</v>
      </c>
      <c r="BD112" s="159">
        <f>BA112</f>
        <v>0</v>
      </c>
      <c r="BE112" s="159">
        <f t="shared" ref="BE112:BE121" si="273">BB112</f>
        <v>0</v>
      </c>
      <c r="BF112" s="160">
        <f t="shared" ref="BF112:BF121" si="274">BD112*BE112</f>
        <v>0</v>
      </c>
      <c r="BG112" s="272"/>
      <c r="BH112" s="226">
        <f>K112-H112</f>
        <v>0</v>
      </c>
      <c r="BI112" s="227">
        <f t="shared" ref="BI112:BI121" si="275">L112-I112</f>
        <v>0</v>
      </c>
      <c r="BJ112" s="272"/>
      <c r="BK112" s="228"/>
      <c r="BL112" s="229"/>
    </row>
    <row r="113" spans="1:64" ht="15.75" customHeight="1">
      <c r="A113" s="185"/>
      <c r="B113" s="156"/>
      <c r="C113" s="157"/>
      <c r="D113" s="158">
        <f t="shared" si="252"/>
        <v>0</v>
      </c>
      <c r="E113" s="159">
        <f t="shared" ref="E113:E121" si="276">IFERROR(F113/D113,)</f>
        <v>0</v>
      </c>
      <c r="F113" s="160">
        <f t="shared" ref="F113:F121" si="277">P113+Y113+AH113+AQ113+AZ113</f>
        <v>0</v>
      </c>
      <c r="G113" s="161"/>
      <c r="H113" s="159">
        <f t="shared" ref="H113:H121" si="278">Q113+Z113+AI113+AR113+BA113</f>
        <v>0</v>
      </c>
      <c r="I113" s="159">
        <f t="shared" ref="I113:I121" si="279">IFERROR(J113/H113,)</f>
        <v>0</v>
      </c>
      <c r="J113" s="160">
        <f t="shared" si="253"/>
        <v>0</v>
      </c>
      <c r="K113" s="159">
        <f t="shared" ref="K113:K121" si="280">T113+AC113+AL113+AU113+BD113</f>
        <v>0</v>
      </c>
      <c r="L113" s="159">
        <f t="shared" ref="L113:L121" si="281">IFERROR(M113/K113,)</f>
        <v>0</v>
      </c>
      <c r="M113" s="160">
        <f t="shared" si="254"/>
        <v>0</v>
      </c>
      <c r="N113" s="159">
        <v>0</v>
      </c>
      <c r="O113" s="159">
        <v>0</v>
      </c>
      <c r="P113" s="160">
        <f t="shared" si="255"/>
        <v>0</v>
      </c>
      <c r="Q113" s="159">
        <v>0</v>
      </c>
      <c r="R113" s="159">
        <v>0</v>
      </c>
      <c r="S113" s="160">
        <f t="shared" si="256"/>
        <v>0</v>
      </c>
      <c r="T113" s="159">
        <f t="shared" ref="T113:T121" si="282">Q113</f>
        <v>0</v>
      </c>
      <c r="U113" s="159">
        <f t="shared" si="257"/>
        <v>0</v>
      </c>
      <c r="V113" s="160">
        <f t="shared" si="258"/>
        <v>0</v>
      </c>
      <c r="W113" s="159">
        <v>0</v>
      </c>
      <c r="X113" s="159">
        <v>0</v>
      </c>
      <c r="Y113" s="160">
        <f t="shared" si="259"/>
        <v>0</v>
      </c>
      <c r="Z113" s="159">
        <v>0</v>
      </c>
      <c r="AA113" s="159">
        <v>0</v>
      </c>
      <c r="AB113" s="160">
        <f t="shared" si="260"/>
        <v>0</v>
      </c>
      <c r="AC113" s="159">
        <f t="shared" ref="AC113:AC121" si="283">Z113</f>
        <v>0</v>
      </c>
      <c r="AD113" s="159">
        <f t="shared" si="261"/>
        <v>0</v>
      </c>
      <c r="AE113" s="160">
        <f t="shared" si="262"/>
        <v>0</v>
      </c>
      <c r="AF113" s="159">
        <v>0</v>
      </c>
      <c r="AG113" s="159">
        <v>0</v>
      </c>
      <c r="AH113" s="160">
        <f t="shared" si="263"/>
        <v>0</v>
      </c>
      <c r="AI113" s="159">
        <v>0</v>
      </c>
      <c r="AJ113" s="159">
        <v>0</v>
      </c>
      <c r="AK113" s="160">
        <f t="shared" si="264"/>
        <v>0</v>
      </c>
      <c r="AL113" s="159">
        <f t="shared" ref="AL113:AL121" si="284">AI113</f>
        <v>0</v>
      </c>
      <c r="AM113" s="159">
        <f t="shared" si="265"/>
        <v>0</v>
      </c>
      <c r="AN113" s="160">
        <f t="shared" si="266"/>
        <v>0</v>
      </c>
      <c r="AO113" s="159">
        <v>0</v>
      </c>
      <c r="AP113" s="159">
        <v>0</v>
      </c>
      <c r="AQ113" s="160">
        <f t="shared" si="267"/>
        <v>0</v>
      </c>
      <c r="AR113" s="159">
        <v>0</v>
      </c>
      <c r="AS113" s="159">
        <v>0</v>
      </c>
      <c r="AT113" s="160">
        <f t="shared" si="268"/>
        <v>0</v>
      </c>
      <c r="AU113" s="159">
        <f t="shared" ref="AU113:AU121" si="285">AR113</f>
        <v>0</v>
      </c>
      <c r="AV113" s="159">
        <f t="shared" si="269"/>
        <v>0</v>
      </c>
      <c r="AW113" s="160">
        <f t="shared" si="270"/>
        <v>0</v>
      </c>
      <c r="AX113" s="159">
        <v>0</v>
      </c>
      <c r="AY113" s="159">
        <v>0</v>
      </c>
      <c r="AZ113" s="160">
        <f t="shared" si="271"/>
        <v>0</v>
      </c>
      <c r="BA113" s="159">
        <v>0</v>
      </c>
      <c r="BB113" s="159">
        <v>0</v>
      </c>
      <c r="BC113" s="160">
        <f t="shared" si="272"/>
        <v>0</v>
      </c>
      <c r="BD113" s="159">
        <f t="shared" ref="BD113:BD121" si="286">BA113</f>
        <v>0</v>
      </c>
      <c r="BE113" s="159">
        <f t="shared" si="273"/>
        <v>0</v>
      </c>
      <c r="BF113" s="160">
        <f t="shared" si="274"/>
        <v>0</v>
      </c>
      <c r="BG113" s="272"/>
      <c r="BH113" s="226">
        <f t="shared" ref="BH113:BH121" si="287">K113-H113</f>
        <v>0</v>
      </c>
      <c r="BI113" s="227">
        <f t="shared" si="275"/>
        <v>0</v>
      </c>
      <c r="BJ113" s="272"/>
      <c r="BK113" s="228"/>
      <c r="BL113" s="229"/>
    </row>
    <row r="114" spans="1:64" ht="15.75" customHeight="1">
      <c r="A114" s="185"/>
      <c r="B114" s="156"/>
      <c r="C114" s="157"/>
      <c r="D114" s="158">
        <f t="shared" si="252"/>
        <v>0</v>
      </c>
      <c r="E114" s="159">
        <f t="shared" si="276"/>
        <v>0</v>
      </c>
      <c r="F114" s="160">
        <f t="shared" si="277"/>
        <v>0</v>
      </c>
      <c r="G114" s="161"/>
      <c r="H114" s="159">
        <f t="shared" si="278"/>
        <v>0</v>
      </c>
      <c r="I114" s="159">
        <f t="shared" si="279"/>
        <v>0</v>
      </c>
      <c r="J114" s="160">
        <f t="shared" si="253"/>
        <v>0</v>
      </c>
      <c r="K114" s="159">
        <f t="shared" si="280"/>
        <v>0</v>
      </c>
      <c r="L114" s="159">
        <f t="shared" si="281"/>
        <v>0</v>
      </c>
      <c r="M114" s="160">
        <f t="shared" si="254"/>
        <v>0</v>
      </c>
      <c r="N114" s="159">
        <v>0</v>
      </c>
      <c r="O114" s="159">
        <v>0</v>
      </c>
      <c r="P114" s="160">
        <f t="shared" si="255"/>
        <v>0</v>
      </c>
      <c r="Q114" s="159">
        <v>0</v>
      </c>
      <c r="R114" s="159">
        <v>0</v>
      </c>
      <c r="S114" s="160">
        <f t="shared" si="256"/>
        <v>0</v>
      </c>
      <c r="T114" s="159">
        <f t="shared" si="282"/>
        <v>0</v>
      </c>
      <c r="U114" s="159">
        <f t="shared" si="257"/>
        <v>0</v>
      </c>
      <c r="V114" s="160">
        <f t="shared" si="258"/>
        <v>0</v>
      </c>
      <c r="W114" s="159">
        <v>0</v>
      </c>
      <c r="X114" s="159">
        <v>0</v>
      </c>
      <c r="Y114" s="160">
        <f t="shared" si="259"/>
        <v>0</v>
      </c>
      <c r="Z114" s="159">
        <v>0</v>
      </c>
      <c r="AA114" s="159">
        <v>0</v>
      </c>
      <c r="AB114" s="160">
        <f t="shared" si="260"/>
        <v>0</v>
      </c>
      <c r="AC114" s="159">
        <f t="shared" si="283"/>
        <v>0</v>
      </c>
      <c r="AD114" s="159">
        <f t="shared" si="261"/>
        <v>0</v>
      </c>
      <c r="AE114" s="160">
        <f t="shared" si="262"/>
        <v>0</v>
      </c>
      <c r="AF114" s="159">
        <v>0</v>
      </c>
      <c r="AG114" s="159">
        <v>0</v>
      </c>
      <c r="AH114" s="160">
        <f t="shared" si="263"/>
        <v>0</v>
      </c>
      <c r="AI114" s="159">
        <v>0</v>
      </c>
      <c r="AJ114" s="159">
        <v>0</v>
      </c>
      <c r="AK114" s="160">
        <f t="shared" si="264"/>
        <v>0</v>
      </c>
      <c r="AL114" s="159">
        <f t="shared" si="284"/>
        <v>0</v>
      </c>
      <c r="AM114" s="159">
        <f t="shared" si="265"/>
        <v>0</v>
      </c>
      <c r="AN114" s="160">
        <f t="shared" si="266"/>
        <v>0</v>
      </c>
      <c r="AO114" s="159">
        <v>0</v>
      </c>
      <c r="AP114" s="159">
        <v>0</v>
      </c>
      <c r="AQ114" s="160">
        <f t="shared" si="267"/>
        <v>0</v>
      </c>
      <c r="AR114" s="159">
        <v>0</v>
      </c>
      <c r="AS114" s="159">
        <v>0</v>
      </c>
      <c r="AT114" s="160">
        <f t="shared" si="268"/>
        <v>0</v>
      </c>
      <c r="AU114" s="159">
        <f t="shared" si="285"/>
        <v>0</v>
      </c>
      <c r="AV114" s="159">
        <f t="shared" si="269"/>
        <v>0</v>
      </c>
      <c r="AW114" s="160">
        <f t="shared" si="270"/>
        <v>0</v>
      </c>
      <c r="AX114" s="159">
        <v>0</v>
      </c>
      <c r="AY114" s="159">
        <v>0</v>
      </c>
      <c r="AZ114" s="160">
        <f t="shared" si="271"/>
        <v>0</v>
      </c>
      <c r="BA114" s="159">
        <v>0</v>
      </c>
      <c r="BB114" s="159">
        <v>0</v>
      </c>
      <c r="BC114" s="160">
        <f t="shared" si="272"/>
        <v>0</v>
      </c>
      <c r="BD114" s="159">
        <f t="shared" si="286"/>
        <v>0</v>
      </c>
      <c r="BE114" s="159">
        <f t="shared" si="273"/>
        <v>0</v>
      </c>
      <c r="BF114" s="160">
        <f t="shared" si="274"/>
        <v>0</v>
      </c>
      <c r="BG114" s="272"/>
      <c r="BH114" s="226">
        <f t="shared" si="287"/>
        <v>0</v>
      </c>
      <c r="BI114" s="227">
        <f t="shared" si="275"/>
        <v>0</v>
      </c>
      <c r="BJ114" s="272"/>
      <c r="BK114" s="228"/>
      <c r="BL114" s="229"/>
    </row>
    <row r="115" spans="1:64" ht="15.75" customHeight="1">
      <c r="A115" s="185"/>
      <c r="B115" s="156"/>
      <c r="C115" s="157"/>
      <c r="D115" s="158">
        <f t="shared" si="252"/>
        <v>0</v>
      </c>
      <c r="E115" s="159">
        <f t="shared" si="276"/>
        <v>0</v>
      </c>
      <c r="F115" s="160">
        <f t="shared" si="277"/>
        <v>0</v>
      </c>
      <c r="G115" s="161"/>
      <c r="H115" s="159">
        <f t="shared" si="278"/>
        <v>0</v>
      </c>
      <c r="I115" s="159">
        <f t="shared" si="279"/>
        <v>0</v>
      </c>
      <c r="J115" s="160">
        <f t="shared" si="253"/>
        <v>0</v>
      </c>
      <c r="K115" s="159">
        <f t="shared" si="280"/>
        <v>0</v>
      </c>
      <c r="L115" s="159">
        <f t="shared" si="281"/>
        <v>0</v>
      </c>
      <c r="M115" s="160">
        <f t="shared" si="254"/>
        <v>0</v>
      </c>
      <c r="N115" s="159">
        <v>0</v>
      </c>
      <c r="O115" s="159">
        <v>0</v>
      </c>
      <c r="P115" s="160">
        <f t="shared" si="255"/>
        <v>0</v>
      </c>
      <c r="Q115" s="159">
        <v>0</v>
      </c>
      <c r="R115" s="159">
        <v>0</v>
      </c>
      <c r="S115" s="160">
        <f t="shared" si="256"/>
        <v>0</v>
      </c>
      <c r="T115" s="159">
        <f t="shared" si="282"/>
        <v>0</v>
      </c>
      <c r="U115" s="159">
        <f t="shared" si="257"/>
        <v>0</v>
      </c>
      <c r="V115" s="160">
        <f t="shared" si="258"/>
        <v>0</v>
      </c>
      <c r="W115" s="159">
        <v>0</v>
      </c>
      <c r="X115" s="159">
        <v>0</v>
      </c>
      <c r="Y115" s="160">
        <f t="shared" si="259"/>
        <v>0</v>
      </c>
      <c r="Z115" s="159">
        <v>0</v>
      </c>
      <c r="AA115" s="159">
        <v>0</v>
      </c>
      <c r="AB115" s="160">
        <f t="shared" si="260"/>
        <v>0</v>
      </c>
      <c r="AC115" s="159">
        <f t="shared" si="283"/>
        <v>0</v>
      </c>
      <c r="AD115" s="159">
        <f t="shared" si="261"/>
        <v>0</v>
      </c>
      <c r="AE115" s="160">
        <f t="shared" si="262"/>
        <v>0</v>
      </c>
      <c r="AF115" s="159">
        <v>0</v>
      </c>
      <c r="AG115" s="159">
        <v>0</v>
      </c>
      <c r="AH115" s="160">
        <f t="shared" si="263"/>
        <v>0</v>
      </c>
      <c r="AI115" s="159">
        <v>0</v>
      </c>
      <c r="AJ115" s="159">
        <v>0</v>
      </c>
      <c r="AK115" s="160">
        <f t="shared" si="264"/>
        <v>0</v>
      </c>
      <c r="AL115" s="159">
        <f t="shared" si="284"/>
        <v>0</v>
      </c>
      <c r="AM115" s="159">
        <f t="shared" si="265"/>
        <v>0</v>
      </c>
      <c r="AN115" s="160">
        <f t="shared" si="266"/>
        <v>0</v>
      </c>
      <c r="AO115" s="159">
        <v>0</v>
      </c>
      <c r="AP115" s="159">
        <v>0</v>
      </c>
      <c r="AQ115" s="160">
        <f t="shared" si="267"/>
        <v>0</v>
      </c>
      <c r="AR115" s="159">
        <v>0</v>
      </c>
      <c r="AS115" s="159">
        <v>0</v>
      </c>
      <c r="AT115" s="160">
        <f t="shared" si="268"/>
        <v>0</v>
      </c>
      <c r="AU115" s="159">
        <f t="shared" si="285"/>
        <v>0</v>
      </c>
      <c r="AV115" s="159">
        <f t="shared" si="269"/>
        <v>0</v>
      </c>
      <c r="AW115" s="160">
        <f t="shared" si="270"/>
        <v>0</v>
      </c>
      <c r="AX115" s="159">
        <v>0</v>
      </c>
      <c r="AY115" s="159">
        <v>0</v>
      </c>
      <c r="AZ115" s="160">
        <f t="shared" si="271"/>
        <v>0</v>
      </c>
      <c r="BA115" s="159">
        <v>0</v>
      </c>
      <c r="BB115" s="159">
        <v>0</v>
      </c>
      <c r="BC115" s="160">
        <f t="shared" si="272"/>
        <v>0</v>
      </c>
      <c r="BD115" s="159">
        <f t="shared" si="286"/>
        <v>0</v>
      </c>
      <c r="BE115" s="159">
        <f t="shared" si="273"/>
        <v>0</v>
      </c>
      <c r="BF115" s="160">
        <f t="shared" si="274"/>
        <v>0</v>
      </c>
      <c r="BG115" s="272"/>
      <c r="BH115" s="226">
        <f t="shared" si="287"/>
        <v>0</v>
      </c>
      <c r="BI115" s="227">
        <f t="shared" si="275"/>
        <v>0</v>
      </c>
      <c r="BJ115" s="272"/>
      <c r="BK115" s="228"/>
      <c r="BL115" s="229"/>
    </row>
    <row r="116" spans="1:64" ht="15.75" customHeight="1">
      <c r="A116" s="185"/>
      <c r="B116" s="156"/>
      <c r="C116" s="157"/>
      <c r="D116" s="158">
        <f t="shared" si="252"/>
        <v>0</v>
      </c>
      <c r="E116" s="159">
        <f t="shared" si="276"/>
        <v>0</v>
      </c>
      <c r="F116" s="160">
        <f t="shared" si="277"/>
        <v>0</v>
      </c>
      <c r="G116" s="161"/>
      <c r="H116" s="159">
        <f t="shared" si="278"/>
        <v>0</v>
      </c>
      <c r="I116" s="159">
        <f t="shared" si="279"/>
        <v>0</v>
      </c>
      <c r="J116" s="160">
        <f t="shared" si="253"/>
        <v>0</v>
      </c>
      <c r="K116" s="159">
        <f t="shared" si="280"/>
        <v>0</v>
      </c>
      <c r="L116" s="159">
        <f t="shared" si="281"/>
        <v>0</v>
      </c>
      <c r="M116" s="160">
        <f t="shared" si="254"/>
        <v>0</v>
      </c>
      <c r="N116" s="159">
        <v>0</v>
      </c>
      <c r="O116" s="159">
        <v>0</v>
      </c>
      <c r="P116" s="160">
        <f t="shared" si="255"/>
        <v>0</v>
      </c>
      <c r="Q116" s="159">
        <v>0</v>
      </c>
      <c r="R116" s="159">
        <v>0</v>
      </c>
      <c r="S116" s="160">
        <f t="shared" si="256"/>
        <v>0</v>
      </c>
      <c r="T116" s="159">
        <f t="shared" si="282"/>
        <v>0</v>
      </c>
      <c r="U116" s="159">
        <f t="shared" si="257"/>
        <v>0</v>
      </c>
      <c r="V116" s="160">
        <f t="shared" si="258"/>
        <v>0</v>
      </c>
      <c r="W116" s="159">
        <v>0</v>
      </c>
      <c r="X116" s="159">
        <v>0</v>
      </c>
      <c r="Y116" s="160">
        <f t="shared" si="259"/>
        <v>0</v>
      </c>
      <c r="Z116" s="159">
        <v>0</v>
      </c>
      <c r="AA116" s="159">
        <v>0</v>
      </c>
      <c r="AB116" s="160">
        <f t="shared" si="260"/>
        <v>0</v>
      </c>
      <c r="AC116" s="159">
        <f t="shared" si="283"/>
        <v>0</v>
      </c>
      <c r="AD116" s="159">
        <f t="shared" si="261"/>
        <v>0</v>
      </c>
      <c r="AE116" s="160">
        <f t="shared" si="262"/>
        <v>0</v>
      </c>
      <c r="AF116" s="159">
        <v>0</v>
      </c>
      <c r="AG116" s="159">
        <v>0</v>
      </c>
      <c r="AH116" s="160">
        <f t="shared" si="263"/>
        <v>0</v>
      </c>
      <c r="AI116" s="159">
        <v>0</v>
      </c>
      <c r="AJ116" s="159">
        <v>0</v>
      </c>
      <c r="AK116" s="160">
        <f t="shared" si="264"/>
        <v>0</v>
      </c>
      <c r="AL116" s="159">
        <f t="shared" si="284"/>
        <v>0</v>
      </c>
      <c r="AM116" s="159">
        <f t="shared" si="265"/>
        <v>0</v>
      </c>
      <c r="AN116" s="160">
        <f t="shared" si="266"/>
        <v>0</v>
      </c>
      <c r="AO116" s="159">
        <v>0</v>
      </c>
      <c r="AP116" s="159">
        <v>0</v>
      </c>
      <c r="AQ116" s="160">
        <f t="shared" si="267"/>
        <v>0</v>
      </c>
      <c r="AR116" s="159">
        <v>0</v>
      </c>
      <c r="AS116" s="159">
        <v>0</v>
      </c>
      <c r="AT116" s="160">
        <f t="shared" si="268"/>
        <v>0</v>
      </c>
      <c r="AU116" s="159">
        <f t="shared" si="285"/>
        <v>0</v>
      </c>
      <c r="AV116" s="159">
        <f t="shared" si="269"/>
        <v>0</v>
      </c>
      <c r="AW116" s="160">
        <f t="shared" si="270"/>
        <v>0</v>
      </c>
      <c r="AX116" s="159">
        <v>0</v>
      </c>
      <c r="AY116" s="159">
        <v>0</v>
      </c>
      <c r="AZ116" s="160">
        <f t="shared" si="271"/>
        <v>0</v>
      </c>
      <c r="BA116" s="159">
        <v>0</v>
      </c>
      <c r="BB116" s="159">
        <v>0</v>
      </c>
      <c r="BC116" s="160">
        <f t="shared" si="272"/>
        <v>0</v>
      </c>
      <c r="BD116" s="159">
        <f t="shared" si="286"/>
        <v>0</v>
      </c>
      <c r="BE116" s="159">
        <f t="shared" si="273"/>
        <v>0</v>
      </c>
      <c r="BF116" s="160">
        <f t="shared" si="274"/>
        <v>0</v>
      </c>
      <c r="BG116" s="272"/>
      <c r="BH116" s="226">
        <f t="shared" si="287"/>
        <v>0</v>
      </c>
      <c r="BI116" s="227">
        <f t="shared" si="275"/>
        <v>0</v>
      </c>
      <c r="BJ116" s="272"/>
      <c r="BK116" s="228"/>
      <c r="BL116" s="229"/>
    </row>
    <row r="117" spans="1:64" ht="15.75" customHeight="1">
      <c r="A117" s="185"/>
      <c r="B117" s="156"/>
      <c r="C117" s="157"/>
      <c r="D117" s="158">
        <f t="shared" si="252"/>
        <v>0</v>
      </c>
      <c r="E117" s="159">
        <f t="shared" si="276"/>
        <v>0</v>
      </c>
      <c r="F117" s="160">
        <f t="shared" si="277"/>
        <v>0</v>
      </c>
      <c r="G117" s="161"/>
      <c r="H117" s="159">
        <f t="shared" si="278"/>
        <v>0</v>
      </c>
      <c r="I117" s="159">
        <f t="shared" si="279"/>
        <v>0</v>
      </c>
      <c r="J117" s="160">
        <f t="shared" si="253"/>
        <v>0</v>
      </c>
      <c r="K117" s="159">
        <f t="shared" si="280"/>
        <v>0</v>
      </c>
      <c r="L117" s="159">
        <f t="shared" si="281"/>
        <v>0</v>
      </c>
      <c r="M117" s="160">
        <f t="shared" si="254"/>
        <v>0</v>
      </c>
      <c r="N117" s="159">
        <v>0</v>
      </c>
      <c r="O117" s="159">
        <v>0</v>
      </c>
      <c r="P117" s="160">
        <f t="shared" si="255"/>
        <v>0</v>
      </c>
      <c r="Q117" s="159">
        <v>0</v>
      </c>
      <c r="R117" s="159">
        <v>0</v>
      </c>
      <c r="S117" s="160">
        <f t="shared" si="256"/>
        <v>0</v>
      </c>
      <c r="T117" s="159">
        <f t="shared" si="282"/>
        <v>0</v>
      </c>
      <c r="U117" s="159">
        <f t="shared" si="257"/>
        <v>0</v>
      </c>
      <c r="V117" s="160">
        <f t="shared" si="258"/>
        <v>0</v>
      </c>
      <c r="W117" s="159">
        <v>0</v>
      </c>
      <c r="X117" s="159">
        <v>0</v>
      </c>
      <c r="Y117" s="160">
        <f t="shared" si="259"/>
        <v>0</v>
      </c>
      <c r="Z117" s="159">
        <v>0</v>
      </c>
      <c r="AA117" s="159">
        <v>0</v>
      </c>
      <c r="AB117" s="160">
        <f t="shared" si="260"/>
        <v>0</v>
      </c>
      <c r="AC117" s="159">
        <f t="shared" si="283"/>
        <v>0</v>
      </c>
      <c r="AD117" s="159">
        <f t="shared" si="261"/>
        <v>0</v>
      </c>
      <c r="AE117" s="160">
        <f t="shared" si="262"/>
        <v>0</v>
      </c>
      <c r="AF117" s="159">
        <v>0</v>
      </c>
      <c r="AG117" s="159">
        <v>0</v>
      </c>
      <c r="AH117" s="160">
        <f t="shared" si="263"/>
        <v>0</v>
      </c>
      <c r="AI117" s="159">
        <v>0</v>
      </c>
      <c r="AJ117" s="159">
        <v>0</v>
      </c>
      <c r="AK117" s="160">
        <f t="shared" si="264"/>
        <v>0</v>
      </c>
      <c r="AL117" s="159">
        <f t="shared" si="284"/>
        <v>0</v>
      </c>
      <c r="AM117" s="159">
        <f t="shared" si="265"/>
        <v>0</v>
      </c>
      <c r="AN117" s="160">
        <f t="shared" si="266"/>
        <v>0</v>
      </c>
      <c r="AO117" s="159">
        <v>0</v>
      </c>
      <c r="AP117" s="159">
        <v>0</v>
      </c>
      <c r="AQ117" s="160">
        <f t="shared" si="267"/>
        <v>0</v>
      </c>
      <c r="AR117" s="159">
        <v>0</v>
      </c>
      <c r="AS117" s="159">
        <v>0</v>
      </c>
      <c r="AT117" s="160">
        <f t="shared" si="268"/>
        <v>0</v>
      </c>
      <c r="AU117" s="159">
        <f t="shared" si="285"/>
        <v>0</v>
      </c>
      <c r="AV117" s="159">
        <f t="shared" si="269"/>
        <v>0</v>
      </c>
      <c r="AW117" s="160">
        <f t="shared" si="270"/>
        <v>0</v>
      </c>
      <c r="AX117" s="159">
        <v>0</v>
      </c>
      <c r="AY117" s="159">
        <v>0</v>
      </c>
      <c r="AZ117" s="160">
        <f t="shared" si="271"/>
        <v>0</v>
      </c>
      <c r="BA117" s="159">
        <v>0</v>
      </c>
      <c r="BB117" s="159">
        <v>0</v>
      </c>
      <c r="BC117" s="160">
        <f t="shared" si="272"/>
        <v>0</v>
      </c>
      <c r="BD117" s="159">
        <f t="shared" si="286"/>
        <v>0</v>
      </c>
      <c r="BE117" s="159">
        <f t="shared" si="273"/>
        <v>0</v>
      </c>
      <c r="BF117" s="160">
        <f t="shared" si="274"/>
        <v>0</v>
      </c>
      <c r="BG117" s="272"/>
      <c r="BH117" s="226">
        <f t="shared" si="287"/>
        <v>0</v>
      </c>
      <c r="BI117" s="227">
        <f t="shared" si="275"/>
        <v>0</v>
      </c>
      <c r="BJ117" s="272"/>
      <c r="BK117" s="228"/>
      <c r="BL117" s="229"/>
    </row>
    <row r="118" spans="1:64" ht="15.75" customHeight="1">
      <c r="A118" s="185"/>
      <c r="B118" s="156"/>
      <c r="C118" s="157"/>
      <c r="D118" s="158">
        <f t="shared" si="252"/>
        <v>0</v>
      </c>
      <c r="E118" s="159">
        <f t="shared" si="276"/>
        <v>0</v>
      </c>
      <c r="F118" s="160">
        <f t="shared" si="277"/>
        <v>0</v>
      </c>
      <c r="G118" s="161"/>
      <c r="H118" s="159">
        <f t="shared" si="278"/>
        <v>0</v>
      </c>
      <c r="I118" s="159">
        <f t="shared" si="279"/>
        <v>0</v>
      </c>
      <c r="J118" s="160">
        <f t="shared" si="253"/>
        <v>0</v>
      </c>
      <c r="K118" s="159">
        <f t="shared" si="280"/>
        <v>0</v>
      </c>
      <c r="L118" s="159">
        <f t="shared" si="281"/>
        <v>0</v>
      </c>
      <c r="M118" s="160">
        <f t="shared" si="254"/>
        <v>0</v>
      </c>
      <c r="N118" s="159">
        <v>0</v>
      </c>
      <c r="O118" s="159">
        <v>0</v>
      </c>
      <c r="P118" s="160">
        <f t="shared" si="255"/>
        <v>0</v>
      </c>
      <c r="Q118" s="159">
        <v>0</v>
      </c>
      <c r="R118" s="159">
        <v>0</v>
      </c>
      <c r="S118" s="160">
        <f t="shared" si="256"/>
        <v>0</v>
      </c>
      <c r="T118" s="159">
        <f t="shared" si="282"/>
        <v>0</v>
      </c>
      <c r="U118" s="159">
        <f t="shared" si="257"/>
        <v>0</v>
      </c>
      <c r="V118" s="160">
        <f t="shared" si="258"/>
        <v>0</v>
      </c>
      <c r="W118" s="159">
        <v>0</v>
      </c>
      <c r="X118" s="159">
        <v>0</v>
      </c>
      <c r="Y118" s="160">
        <f t="shared" si="259"/>
        <v>0</v>
      </c>
      <c r="Z118" s="159">
        <v>0</v>
      </c>
      <c r="AA118" s="159">
        <v>0</v>
      </c>
      <c r="AB118" s="160">
        <f t="shared" si="260"/>
        <v>0</v>
      </c>
      <c r="AC118" s="159">
        <f t="shared" si="283"/>
        <v>0</v>
      </c>
      <c r="AD118" s="159">
        <f t="shared" si="261"/>
        <v>0</v>
      </c>
      <c r="AE118" s="160">
        <f t="shared" si="262"/>
        <v>0</v>
      </c>
      <c r="AF118" s="159">
        <v>0</v>
      </c>
      <c r="AG118" s="159">
        <v>0</v>
      </c>
      <c r="AH118" s="160">
        <f t="shared" si="263"/>
        <v>0</v>
      </c>
      <c r="AI118" s="159">
        <v>0</v>
      </c>
      <c r="AJ118" s="159">
        <v>0</v>
      </c>
      <c r="AK118" s="160">
        <f t="shared" si="264"/>
        <v>0</v>
      </c>
      <c r="AL118" s="159">
        <f t="shared" si="284"/>
        <v>0</v>
      </c>
      <c r="AM118" s="159">
        <f t="shared" si="265"/>
        <v>0</v>
      </c>
      <c r="AN118" s="160">
        <f t="shared" si="266"/>
        <v>0</v>
      </c>
      <c r="AO118" s="159">
        <v>0</v>
      </c>
      <c r="AP118" s="159">
        <v>0</v>
      </c>
      <c r="AQ118" s="160">
        <f t="shared" si="267"/>
        <v>0</v>
      </c>
      <c r="AR118" s="159">
        <v>0</v>
      </c>
      <c r="AS118" s="159">
        <v>0</v>
      </c>
      <c r="AT118" s="160">
        <f t="shared" si="268"/>
        <v>0</v>
      </c>
      <c r="AU118" s="159">
        <f t="shared" si="285"/>
        <v>0</v>
      </c>
      <c r="AV118" s="159">
        <f t="shared" si="269"/>
        <v>0</v>
      </c>
      <c r="AW118" s="160">
        <f t="shared" si="270"/>
        <v>0</v>
      </c>
      <c r="AX118" s="159">
        <v>0</v>
      </c>
      <c r="AY118" s="159">
        <v>0</v>
      </c>
      <c r="AZ118" s="160">
        <f t="shared" si="271"/>
        <v>0</v>
      </c>
      <c r="BA118" s="159">
        <v>0</v>
      </c>
      <c r="BB118" s="159">
        <v>0</v>
      </c>
      <c r="BC118" s="160">
        <f t="shared" si="272"/>
        <v>0</v>
      </c>
      <c r="BD118" s="159">
        <f t="shared" si="286"/>
        <v>0</v>
      </c>
      <c r="BE118" s="159">
        <f t="shared" si="273"/>
        <v>0</v>
      </c>
      <c r="BF118" s="160">
        <f t="shared" si="274"/>
        <v>0</v>
      </c>
      <c r="BG118" s="272"/>
      <c r="BH118" s="226">
        <f t="shared" si="287"/>
        <v>0</v>
      </c>
      <c r="BI118" s="227">
        <f t="shared" si="275"/>
        <v>0</v>
      </c>
      <c r="BJ118" s="272"/>
      <c r="BK118" s="228"/>
      <c r="BL118" s="229"/>
    </row>
    <row r="119" spans="1:64" ht="15.75" customHeight="1">
      <c r="A119" s="185"/>
      <c r="B119" s="156"/>
      <c r="C119" s="157"/>
      <c r="D119" s="158">
        <f t="shared" si="252"/>
        <v>0</v>
      </c>
      <c r="E119" s="159">
        <f t="shared" si="276"/>
        <v>0</v>
      </c>
      <c r="F119" s="160">
        <f t="shared" si="277"/>
        <v>0</v>
      </c>
      <c r="G119" s="161"/>
      <c r="H119" s="159">
        <f t="shared" si="278"/>
        <v>0</v>
      </c>
      <c r="I119" s="159">
        <f t="shared" si="279"/>
        <v>0</v>
      </c>
      <c r="J119" s="160">
        <f t="shared" si="253"/>
        <v>0</v>
      </c>
      <c r="K119" s="159">
        <f t="shared" si="280"/>
        <v>0</v>
      </c>
      <c r="L119" s="159">
        <f t="shared" si="281"/>
        <v>0</v>
      </c>
      <c r="M119" s="160">
        <f t="shared" si="254"/>
        <v>0</v>
      </c>
      <c r="N119" s="159">
        <v>0</v>
      </c>
      <c r="O119" s="159">
        <v>0</v>
      </c>
      <c r="P119" s="160">
        <f t="shared" si="255"/>
        <v>0</v>
      </c>
      <c r="Q119" s="159">
        <v>0</v>
      </c>
      <c r="R119" s="159">
        <v>0</v>
      </c>
      <c r="S119" s="160">
        <f t="shared" si="256"/>
        <v>0</v>
      </c>
      <c r="T119" s="159">
        <f t="shared" si="282"/>
        <v>0</v>
      </c>
      <c r="U119" s="159">
        <f t="shared" si="257"/>
        <v>0</v>
      </c>
      <c r="V119" s="160">
        <f t="shared" si="258"/>
        <v>0</v>
      </c>
      <c r="W119" s="159">
        <v>0</v>
      </c>
      <c r="X119" s="159">
        <v>0</v>
      </c>
      <c r="Y119" s="160">
        <f t="shared" si="259"/>
        <v>0</v>
      </c>
      <c r="Z119" s="159">
        <v>0</v>
      </c>
      <c r="AA119" s="159">
        <v>0</v>
      </c>
      <c r="AB119" s="160">
        <f t="shared" si="260"/>
        <v>0</v>
      </c>
      <c r="AC119" s="159">
        <f t="shared" si="283"/>
        <v>0</v>
      </c>
      <c r="AD119" s="159">
        <f t="shared" si="261"/>
        <v>0</v>
      </c>
      <c r="AE119" s="160">
        <f t="shared" si="262"/>
        <v>0</v>
      </c>
      <c r="AF119" s="159">
        <v>0</v>
      </c>
      <c r="AG119" s="159">
        <v>0</v>
      </c>
      <c r="AH119" s="160">
        <f t="shared" si="263"/>
        <v>0</v>
      </c>
      <c r="AI119" s="159">
        <v>0</v>
      </c>
      <c r="AJ119" s="159">
        <v>0</v>
      </c>
      <c r="AK119" s="160">
        <f t="shared" si="264"/>
        <v>0</v>
      </c>
      <c r="AL119" s="159">
        <f t="shared" si="284"/>
        <v>0</v>
      </c>
      <c r="AM119" s="159">
        <f t="shared" si="265"/>
        <v>0</v>
      </c>
      <c r="AN119" s="160">
        <f t="shared" si="266"/>
        <v>0</v>
      </c>
      <c r="AO119" s="159">
        <v>0</v>
      </c>
      <c r="AP119" s="159">
        <v>0</v>
      </c>
      <c r="AQ119" s="160">
        <f t="shared" si="267"/>
        <v>0</v>
      </c>
      <c r="AR119" s="159">
        <v>0</v>
      </c>
      <c r="AS119" s="159">
        <v>0</v>
      </c>
      <c r="AT119" s="160">
        <f t="shared" si="268"/>
        <v>0</v>
      </c>
      <c r="AU119" s="159">
        <f t="shared" si="285"/>
        <v>0</v>
      </c>
      <c r="AV119" s="159">
        <f t="shared" si="269"/>
        <v>0</v>
      </c>
      <c r="AW119" s="160">
        <f t="shared" si="270"/>
        <v>0</v>
      </c>
      <c r="AX119" s="159">
        <v>0</v>
      </c>
      <c r="AY119" s="159">
        <v>0</v>
      </c>
      <c r="AZ119" s="160">
        <f t="shared" si="271"/>
        <v>0</v>
      </c>
      <c r="BA119" s="159">
        <v>0</v>
      </c>
      <c r="BB119" s="159">
        <v>0</v>
      </c>
      <c r="BC119" s="160">
        <f t="shared" si="272"/>
        <v>0</v>
      </c>
      <c r="BD119" s="159">
        <f t="shared" si="286"/>
        <v>0</v>
      </c>
      <c r="BE119" s="159">
        <f t="shared" si="273"/>
        <v>0</v>
      </c>
      <c r="BF119" s="160">
        <f t="shared" si="274"/>
        <v>0</v>
      </c>
      <c r="BG119" s="272"/>
      <c r="BH119" s="226">
        <f t="shared" si="287"/>
        <v>0</v>
      </c>
      <c r="BI119" s="227">
        <f t="shared" si="275"/>
        <v>0</v>
      </c>
      <c r="BJ119" s="272"/>
      <c r="BK119" s="228"/>
      <c r="BL119" s="229"/>
    </row>
    <row r="120" spans="1:64" ht="15.75" customHeight="1">
      <c r="A120" s="185"/>
      <c r="B120" s="156"/>
      <c r="C120" s="157"/>
      <c r="D120" s="158">
        <f t="shared" si="252"/>
        <v>0</v>
      </c>
      <c r="E120" s="159">
        <f t="shared" si="276"/>
        <v>0</v>
      </c>
      <c r="F120" s="160">
        <f t="shared" si="277"/>
        <v>0</v>
      </c>
      <c r="G120" s="161"/>
      <c r="H120" s="159">
        <f t="shared" si="278"/>
        <v>0</v>
      </c>
      <c r="I120" s="159">
        <f t="shared" si="279"/>
        <v>0</v>
      </c>
      <c r="J120" s="160">
        <f t="shared" si="253"/>
        <v>0</v>
      </c>
      <c r="K120" s="159">
        <f t="shared" si="280"/>
        <v>0</v>
      </c>
      <c r="L120" s="159">
        <f t="shared" si="281"/>
        <v>0</v>
      </c>
      <c r="M120" s="160">
        <f t="shared" si="254"/>
        <v>0</v>
      </c>
      <c r="N120" s="159">
        <v>0</v>
      </c>
      <c r="O120" s="159">
        <v>0</v>
      </c>
      <c r="P120" s="160">
        <f t="shared" si="255"/>
        <v>0</v>
      </c>
      <c r="Q120" s="159">
        <v>0</v>
      </c>
      <c r="R120" s="159">
        <v>0</v>
      </c>
      <c r="S120" s="160">
        <f t="shared" si="256"/>
        <v>0</v>
      </c>
      <c r="T120" s="159">
        <f t="shared" si="282"/>
        <v>0</v>
      </c>
      <c r="U120" s="159">
        <f t="shared" si="257"/>
        <v>0</v>
      </c>
      <c r="V120" s="160">
        <f t="shared" si="258"/>
        <v>0</v>
      </c>
      <c r="W120" s="159">
        <v>0</v>
      </c>
      <c r="X120" s="159">
        <v>0</v>
      </c>
      <c r="Y120" s="160">
        <f t="shared" si="259"/>
        <v>0</v>
      </c>
      <c r="Z120" s="159">
        <v>0</v>
      </c>
      <c r="AA120" s="159">
        <v>0</v>
      </c>
      <c r="AB120" s="160">
        <f t="shared" si="260"/>
        <v>0</v>
      </c>
      <c r="AC120" s="159">
        <f t="shared" si="283"/>
        <v>0</v>
      </c>
      <c r="AD120" s="159">
        <f t="shared" si="261"/>
        <v>0</v>
      </c>
      <c r="AE120" s="160">
        <f t="shared" si="262"/>
        <v>0</v>
      </c>
      <c r="AF120" s="159">
        <v>0</v>
      </c>
      <c r="AG120" s="159">
        <v>0</v>
      </c>
      <c r="AH120" s="160">
        <f t="shared" si="263"/>
        <v>0</v>
      </c>
      <c r="AI120" s="159">
        <v>0</v>
      </c>
      <c r="AJ120" s="159">
        <v>0</v>
      </c>
      <c r="AK120" s="160">
        <f t="shared" si="264"/>
        <v>0</v>
      </c>
      <c r="AL120" s="159">
        <f t="shared" si="284"/>
        <v>0</v>
      </c>
      <c r="AM120" s="159">
        <f t="shared" si="265"/>
        <v>0</v>
      </c>
      <c r="AN120" s="160">
        <f t="shared" si="266"/>
        <v>0</v>
      </c>
      <c r="AO120" s="159">
        <v>0</v>
      </c>
      <c r="AP120" s="159">
        <v>0</v>
      </c>
      <c r="AQ120" s="160">
        <f t="shared" si="267"/>
        <v>0</v>
      </c>
      <c r="AR120" s="159">
        <v>0</v>
      </c>
      <c r="AS120" s="159">
        <v>0</v>
      </c>
      <c r="AT120" s="160">
        <f t="shared" si="268"/>
        <v>0</v>
      </c>
      <c r="AU120" s="159">
        <f t="shared" si="285"/>
        <v>0</v>
      </c>
      <c r="AV120" s="159">
        <f t="shared" si="269"/>
        <v>0</v>
      </c>
      <c r="AW120" s="160">
        <f t="shared" si="270"/>
        <v>0</v>
      </c>
      <c r="AX120" s="159">
        <v>0</v>
      </c>
      <c r="AY120" s="159">
        <v>0</v>
      </c>
      <c r="AZ120" s="160">
        <f t="shared" si="271"/>
        <v>0</v>
      </c>
      <c r="BA120" s="159">
        <v>0</v>
      </c>
      <c r="BB120" s="159">
        <v>0</v>
      </c>
      <c r="BC120" s="160">
        <f t="shared" si="272"/>
        <v>0</v>
      </c>
      <c r="BD120" s="159">
        <f t="shared" si="286"/>
        <v>0</v>
      </c>
      <c r="BE120" s="159">
        <f t="shared" si="273"/>
        <v>0</v>
      </c>
      <c r="BF120" s="160">
        <f t="shared" si="274"/>
        <v>0</v>
      </c>
      <c r="BG120" s="272"/>
      <c r="BH120" s="226">
        <f t="shared" si="287"/>
        <v>0</v>
      </c>
      <c r="BI120" s="227">
        <f t="shared" si="275"/>
        <v>0</v>
      </c>
      <c r="BJ120" s="272"/>
      <c r="BK120" s="228"/>
      <c r="BL120" s="229"/>
    </row>
    <row r="121" spans="1:64" ht="15.75" customHeight="1">
      <c r="A121" s="138"/>
      <c r="B121" s="162"/>
      <c r="C121" s="163"/>
      <c r="D121" s="164">
        <f t="shared" si="252"/>
        <v>0</v>
      </c>
      <c r="E121" s="165">
        <f t="shared" si="276"/>
        <v>0</v>
      </c>
      <c r="F121" s="166">
        <f t="shared" si="277"/>
        <v>0</v>
      </c>
      <c r="G121" s="167"/>
      <c r="H121" s="165">
        <f t="shared" si="278"/>
        <v>0</v>
      </c>
      <c r="I121" s="165">
        <f t="shared" si="279"/>
        <v>0</v>
      </c>
      <c r="J121" s="166">
        <f t="shared" si="253"/>
        <v>0</v>
      </c>
      <c r="K121" s="165">
        <f t="shared" si="280"/>
        <v>0</v>
      </c>
      <c r="L121" s="165">
        <f t="shared" si="281"/>
        <v>0</v>
      </c>
      <c r="M121" s="166">
        <f t="shared" si="254"/>
        <v>0</v>
      </c>
      <c r="N121" s="164">
        <v>0</v>
      </c>
      <c r="O121" s="165">
        <v>0</v>
      </c>
      <c r="P121" s="166">
        <f t="shared" si="255"/>
        <v>0</v>
      </c>
      <c r="Q121" s="198">
        <v>0</v>
      </c>
      <c r="R121" s="199">
        <v>0</v>
      </c>
      <c r="S121" s="166">
        <f t="shared" si="256"/>
        <v>0</v>
      </c>
      <c r="T121" s="200">
        <f t="shared" si="282"/>
        <v>0</v>
      </c>
      <c r="U121" s="200">
        <f t="shared" si="257"/>
        <v>0</v>
      </c>
      <c r="V121" s="201">
        <f t="shared" si="258"/>
        <v>0</v>
      </c>
      <c r="W121" s="164">
        <v>0</v>
      </c>
      <c r="X121" s="165">
        <v>0</v>
      </c>
      <c r="Y121" s="166">
        <f t="shared" si="259"/>
        <v>0</v>
      </c>
      <c r="Z121" s="198">
        <v>0</v>
      </c>
      <c r="AA121" s="199">
        <v>0</v>
      </c>
      <c r="AB121" s="166">
        <f t="shared" si="260"/>
        <v>0</v>
      </c>
      <c r="AC121" s="200">
        <f t="shared" si="283"/>
        <v>0</v>
      </c>
      <c r="AD121" s="200">
        <f t="shared" si="261"/>
        <v>0</v>
      </c>
      <c r="AE121" s="201">
        <f t="shared" si="262"/>
        <v>0</v>
      </c>
      <c r="AF121" s="164">
        <v>0</v>
      </c>
      <c r="AG121" s="165">
        <v>0</v>
      </c>
      <c r="AH121" s="166">
        <f t="shared" si="263"/>
        <v>0</v>
      </c>
      <c r="AI121" s="198">
        <v>0</v>
      </c>
      <c r="AJ121" s="199">
        <v>0</v>
      </c>
      <c r="AK121" s="166">
        <f t="shared" si="264"/>
        <v>0</v>
      </c>
      <c r="AL121" s="200">
        <f t="shared" si="284"/>
        <v>0</v>
      </c>
      <c r="AM121" s="200">
        <f t="shared" si="265"/>
        <v>0</v>
      </c>
      <c r="AN121" s="201">
        <f t="shared" si="266"/>
        <v>0</v>
      </c>
      <c r="AO121" s="164">
        <v>0</v>
      </c>
      <c r="AP121" s="165">
        <v>0</v>
      </c>
      <c r="AQ121" s="166">
        <f t="shared" si="267"/>
        <v>0</v>
      </c>
      <c r="AR121" s="198">
        <v>0</v>
      </c>
      <c r="AS121" s="199">
        <v>0</v>
      </c>
      <c r="AT121" s="166">
        <f t="shared" si="268"/>
        <v>0</v>
      </c>
      <c r="AU121" s="200">
        <f t="shared" si="285"/>
        <v>0</v>
      </c>
      <c r="AV121" s="200">
        <f t="shared" si="269"/>
        <v>0</v>
      </c>
      <c r="AW121" s="201">
        <f t="shared" si="270"/>
        <v>0</v>
      </c>
      <c r="AX121" s="164">
        <v>0</v>
      </c>
      <c r="AY121" s="165">
        <v>0</v>
      </c>
      <c r="AZ121" s="166">
        <f t="shared" si="271"/>
        <v>0</v>
      </c>
      <c r="BA121" s="198">
        <v>0</v>
      </c>
      <c r="BB121" s="199">
        <v>0</v>
      </c>
      <c r="BC121" s="166">
        <f t="shared" si="272"/>
        <v>0</v>
      </c>
      <c r="BD121" s="200">
        <f t="shared" si="286"/>
        <v>0</v>
      </c>
      <c r="BE121" s="200">
        <f t="shared" si="273"/>
        <v>0</v>
      </c>
      <c r="BF121" s="201">
        <f t="shared" si="274"/>
        <v>0</v>
      </c>
      <c r="BG121" s="196"/>
      <c r="BH121" s="233">
        <f t="shared" si="287"/>
        <v>0</v>
      </c>
      <c r="BI121" s="234">
        <f t="shared" si="275"/>
        <v>0</v>
      </c>
      <c r="BJ121" s="196"/>
      <c r="BK121" s="275"/>
      <c r="BL121" s="276"/>
    </row>
    <row r="122" spans="1:64" ht="15.75" customHeight="1">
      <c r="A122" s="139"/>
      <c r="B122" s="186"/>
      <c r="C122" s="187"/>
      <c r="D122" s="183"/>
      <c r="E122" s="183"/>
      <c r="F122" s="183"/>
      <c r="G122" s="184"/>
      <c r="H122" s="183"/>
      <c r="I122" s="183"/>
      <c r="J122" s="183"/>
      <c r="K122" s="183"/>
      <c r="L122" s="183"/>
      <c r="M122" s="183"/>
      <c r="N122" s="183"/>
      <c r="O122" s="183"/>
      <c r="P122" s="183"/>
      <c r="Q122" s="183"/>
      <c r="R122" s="183"/>
      <c r="S122" s="183"/>
      <c r="T122" s="203"/>
      <c r="U122" s="203"/>
      <c r="V122" s="187"/>
      <c r="W122" s="183"/>
      <c r="X122" s="183"/>
      <c r="Y122" s="183"/>
      <c r="Z122" s="183"/>
      <c r="AA122" s="183"/>
      <c r="AB122" s="183"/>
      <c r="AC122" s="203"/>
      <c r="AD122" s="203"/>
      <c r="AE122" s="187"/>
      <c r="AF122" s="183"/>
      <c r="AG122" s="183"/>
      <c r="AH122" s="183"/>
      <c r="AI122" s="183"/>
      <c r="AJ122" s="183"/>
      <c r="AK122" s="183"/>
      <c r="AL122" s="203"/>
      <c r="AM122" s="203"/>
      <c r="AN122" s="187"/>
      <c r="AO122" s="183"/>
      <c r="AP122" s="183"/>
      <c r="AQ122" s="183"/>
      <c r="AR122" s="183"/>
      <c r="AS122" s="183"/>
      <c r="AT122" s="183"/>
      <c r="AU122" s="203"/>
      <c r="AV122" s="203"/>
      <c r="AW122" s="187"/>
      <c r="AX122" s="183"/>
      <c r="AY122" s="183"/>
      <c r="AZ122" s="183"/>
      <c r="BA122" s="183"/>
      <c r="BB122" s="183"/>
      <c r="BC122" s="183"/>
      <c r="BD122" s="203"/>
      <c r="BE122" s="203"/>
      <c r="BF122" s="187"/>
      <c r="BG122" s="139"/>
      <c r="BH122" s="183"/>
      <c r="BI122" s="187"/>
      <c r="BJ122" s="139"/>
      <c r="BK122" s="242"/>
      <c r="BL122" s="242"/>
    </row>
    <row r="123" spans="1:64" ht="15.75" customHeight="1">
      <c r="A123" s="138"/>
      <c r="B123" s="1065" t="s">
        <v>273</v>
      </c>
      <c r="C123" s="1062" t="s">
        <v>274</v>
      </c>
      <c r="D123" s="1009" t="str">
        <f>AFEstatPref</f>
        <v>Historical</v>
      </c>
      <c r="E123" s="1010"/>
      <c r="F123" s="1011"/>
      <c r="G123" s="1041" t="str">
        <f>AFEstatSlc</f>
        <v>Proposed Original</v>
      </c>
      <c r="H123" s="1015"/>
      <c r="I123" s="1015"/>
      <c r="J123" s="1042"/>
      <c r="K123" s="1020" t="s">
        <v>275</v>
      </c>
      <c r="L123" s="1020"/>
      <c r="M123" s="1039"/>
      <c r="N123" s="1009" t="str">
        <f>AFEstatPref</f>
        <v>Historical</v>
      </c>
      <c r="O123" s="1010"/>
      <c r="P123" s="1011"/>
      <c r="Q123" s="1015" t="str">
        <f>AFEstatSlc</f>
        <v>Proposed Original</v>
      </c>
      <c r="R123" s="1015"/>
      <c r="S123" s="1016"/>
      <c r="T123" s="1019" t="s">
        <v>275</v>
      </c>
      <c r="U123" s="1020"/>
      <c r="V123" s="1021"/>
      <c r="W123" s="1009" t="str">
        <f>AFEstatPref</f>
        <v>Historical</v>
      </c>
      <c r="X123" s="1010"/>
      <c r="Y123" s="1011"/>
      <c r="Z123" s="1015" t="str">
        <f>AFEstatSlc</f>
        <v>Proposed Original</v>
      </c>
      <c r="AA123" s="1015"/>
      <c r="AB123" s="1016"/>
      <c r="AC123" s="1019" t="s">
        <v>275</v>
      </c>
      <c r="AD123" s="1020"/>
      <c r="AE123" s="1021"/>
      <c r="AF123" s="1009" t="str">
        <f>AFEstatPref</f>
        <v>Historical</v>
      </c>
      <c r="AG123" s="1010"/>
      <c r="AH123" s="1011"/>
      <c r="AI123" s="1015" t="str">
        <f>AFEstatSlc</f>
        <v>Proposed Original</v>
      </c>
      <c r="AJ123" s="1015"/>
      <c r="AK123" s="1016"/>
      <c r="AL123" s="1019" t="s">
        <v>275</v>
      </c>
      <c r="AM123" s="1020"/>
      <c r="AN123" s="1021"/>
      <c r="AO123" s="1009" t="str">
        <f>AFEstatPref</f>
        <v>Historical</v>
      </c>
      <c r="AP123" s="1010"/>
      <c r="AQ123" s="1011"/>
      <c r="AR123" s="1015" t="str">
        <f>AFEstatSlc</f>
        <v>Proposed Original</v>
      </c>
      <c r="AS123" s="1015"/>
      <c r="AT123" s="1016"/>
      <c r="AU123" s="1019" t="s">
        <v>275</v>
      </c>
      <c r="AV123" s="1020"/>
      <c r="AW123" s="1021"/>
      <c r="AX123" s="1009" t="str">
        <f>AFEstatPref</f>
        <v>Historical</v>
      </c>
      <c r="AY123" s="1010"/>
      <c r="AZ123" s="1011"/>
      <c r="BA123" s="1015" t="str">
        <f>AFEstatSlc</f>
        <v>Proposed Original</v>
      </c>
      <c r="BB123" s="1015"/>
      <c r="BC123" s="1016"/>
      <c r="BD123" s="1019" t="s">
        <v>275</v>
      </c>
      <c r="BE123" s="1020"/>
      <c r="BF123" s="1021"/>
      <c r="BG123" s="214"/>
      <c r="BH123" s="1051" t="s">
        <v>276</v>
      </c>
      <c r="BI123" s="1052"/>
      <c r="BJ123" s="214"/>
      <c r="BK123" s="1058" t="s">
        <v>277</v>
      </c>
      <c r="BL123" s="1055" t="s">
        <v>278</v>
      </c>
    </row>
    <row r="124" spans="1:64" ht="15.75" customHeight="1">
      <c r="A124" s="139"/>
      <c r="B124" s="1059"/>
      <c r="C124" s="1063"/>
      <c r="D124" s="1012"/>
      <c r="E124" s="1013"/>
      <c r="F124" s="1014"/>
      <c r="G124" s="1043"/>
      <c r="H124" s="1017"/>
      <c r="I124" s="1017"/>
      <c r="J124" s="1044"/>
      <c r="K124" s="1023"/>
      <c r="L124" s="1023"/>
      <c r="M124" s="1040"/>
      <c r="N124" s="1012"/>
      <c r="O124" s="1013"/>
      <c r="P124" s="1014"/>
      <c r="Q124" s="1017"/>
      <c r="R124" s="1017"/>
      <c r="S124" s="1018"/>
      <c r="T124" s="1022"/>
      <c r="U124" s="1023"/>
      <c r="V124" s="1024"/>
      <c r="W124" s="1012"/>
      <c r="X124" s="1013"/>
      <c r="Y124" s="1014"/>
      <c r="Z124" s="1017"/>
      <c r="AA124" s="1017"/>
      <c r="AB124" s="1018"/>
      <c r="AC124" s="1022"/>
      <c r="AD124" s="1023"/>
      <c r="AE124" s="1024"/>
      <c r="AF124" s="1012"/>
      <c r="AG124" s="1013"/>
      <c r="AH124" s="1014"/>
      <c r="AI124" s="1017"/>
      <c r="AJ124" s="1017"/>
      <c r="AK124" s="1018"/>
      <c r="AL124" s="1022"/>
      <c r="AM124" s="1023"/>
      <c r="AN124" s="1024"/>
      <c r="AO124" s="1012"/>
      <c r="AP124" s="1013"/>
      <c r="AQ124" s="1014"/>
      <c r="AR124" s="1017"/>
      <c r="AS124" s="1017"/>
      <c r="AT124" s="1018"/>
      <c r="AU124" s="1022"/>
      <c r="AV124" s="1023"/>
      <c r="AW124" s="1024"/>
      <c r="AX124" s="1012"/>
      <c r="AY124" s="1013"/>
      <c r="AZ124" s="1014"/>
      <c r="BA124" s="1017"/>
      <c r="BB124" s="1017"/>
      <c r="BC124" s="1018"/>
      <c r="BD124" s="1022"/>
      <c r="BE124" s="1023"/>
      <c r="BF124" s="1024"/>
      <c r="BG124" s="139"/>
      <c r="BH124" s="215" t="s">
        <v>279</v>
      </c>
      <c r="BI124" s="216" t="s">
        <v>280</v>
      </c>
      <c r="BJ124" s="139"/>
      <c r="BK124" s="1059"/>
      <c r="BL124" s="1056"/>
    </row>
    <row r="125" spans="1:64" ht="15.75" customHeight="1">
      <c r="A125" s="138"/>
      <c r="B125" s="149">
        <v>13</v>
      </c>
      <c r="C125" s="150" t="s">
        <v>297</v>
      </c>
      <c r="D125" s="151" t="s">
        <v>283</v>
      </c>
      <c r="E125" s="152" t="s">
        <v>284</v>
      </c>
      <c r="F125" s="153">
        <f>SUM(F126:F135)</f>
        <v>0</v>
      </c>
      <c r="G125" s="154" t="s">
        <v>285</v>
      </c>
      <c r="H125" s="152" t="s">
        <v>283</v>
      </c>
      <c r="I125" s="152" t="s">
        <v>284</v>
      </c>
      <c r="J125" s="153">
        <f>SUM(J126:J135)</f>
        <v>0</v>
      </c>
      <c r="K125" s="151" t="s">
        <v>283</v>
      </c>
      <c r="L125" s="152" t="s">
        <v>284</v>
      </c>
      <c r="M125" s="153">
        <f>SUM(M126:M135)</f>
        <v>0</v>
      </c>
      <c r="N125" s="151" t="s">
        <v>283</v>
      </c>
      <c r="O125" s="152" t="s">
        <v>284</v>
      </c>
      <c r="P125" s="153">
        <f>SUM(P126:P135)</f>
        <v>0</v>
      </c>
      <c r="Q125" s="152" t="s">
        <v>283</v>
      </c>
      <c r="R125" s="152" t="s">
        <v>284</v>
      </c>
      <c r="S125" s="153">
        <f>SUM(S126:S135)</f>
        <v>0</v>
      </c>
      <c r="T125" s="204" t="s">
        <v>283</v>
      </c>
      <c r="U125" s="205" t="s">
        <v>284</v>
      </c>
      <c r="V125" s="153">
        <f>SUM(V126:V135)</f>
        <v>0</v>
      </c>
      <c r="W125" s="151" t="s">
        <v>283</v>
      </c>
      <c r="X125" s="152" t="s">
        <v>284</v>
      </c>
      <c r="Y125" s="153">
        <f>SUM(Y126:Y135)</f>
        <v>0</v>
      </c>
      <c r="Z125" s="152" t="s">
        <v>283</v>
      </c>
      <c r="AA125" s="152" t="s">
        <v>284</v>
      </c>
      <c r="AB125" s="153">
        <f>SUM(AB126:AB135)</f>
        <v>0</v>
      </c>
      <c r="AC125" s="204" t="s">
        <v>283</v>
      </c>
      <c r="AD125" s="205" t="s">
        <v>284</v>
      </c>
      <c r="AE125" s="153">
        <f>SUM(AE126:AE135)</f>
        <v>0</v>
      </c>
      <c r="AF125" s="151" t="s">
        <v>283</v>
      </c>
      <c r="AG125" s="152" t="s">
        <v>284</v>
      </c>
      <c r="AH125" s="153">
        <f>SUM(AH126:AH135)</f>
        <v>0</v>
      </c>
      <c r="AI125" s="152" t="s">
        <v>283</v>
      </c>
      <c r="AJ125" s="152" t="s">
        <v>284</v>
      </c>
      <c r="AK125" s="153">
        <f>SUM(AK126:AK135)</f>
        <v>0</v>
      </c>
      <c r="AL125" s="204" t="s">
        <v>283</v>
      </c>
      <c r="AM125" s="205" t="s">
        <v>284</v>
      </c>
      <c r="AN125" s="153">
        <f>SUM(AN126:AN135)</f>
        <v>0</v>
      </c>
      <c r="AO125" s="151" t="s">
        <v>283</v>
      </c>
      <c r="AP125" s="152" t="s">
        <v>284</v>
      </c>
      <c r="AQ125" s="153">
        <f>SUM(AQ126:AQ135)</f>
        <v>0</v>
      </c>
      <c r="AR125" s="152" t="s">
        <v>283</v>
      </c>
      <c r="AS125" s="152" t="s">
        <v>284</v>
      </c>
      <c r="AT125" s="153">
        <f>SUM(AT126:AT135)</f>
        <v>0</v>
      </c>
      <c r="AU125" s="204" t="s">
        <v>283</v>
      </c>
      <c r="AV125" s="205" t="s">
        <v>284</v>
      </c>
      <c r="AW125" s="153">
        <f>SUM(AW126:AW135)</f>
        <v>0</v>
      </c>
      <c r="AX125" s="151" t="s">
        <v>283</v>
      </c>
      <c r="AY125" s="152" t="s">
        <v>284</v>
      </c>
      <c r="AZ125" s="153">
        <f>SUM(AZ126:AZ135)</f>
        <v>0</v>
      </c>
      <c r="BA125" s="152" t="s">
        <v>283</v>
      </c>
      <c r="BB125" s="152" t="s">
        <v>284</v>
      </c>
      <c r="BC125" s="153">
        <f>SUM(BC126:BC135)</f>
        <v>0</v>
      </c>
      <c r="BD125" s="204" t="s">
        <v>283</v>
      </c>
      <c r="BE125" s="205" t="s">
        <v>284</v>
      </c>
      <c r="BF125" s="153">
        <f>SUM(BF126:BF135)</f>
        <v>0</v>
      </c>
      <c r="BG125" s="196"/>
      <c r="BH125" s="221"/>
      <c r="BI125" s="243"/>
      <c r="BJ125" s="196"/>
      <c r="BK125" s="244"/>
      <c r="BL125" s="245"/>
    </row>
    <row r="126" spans="1:64" ht="15.75" customHeight="1">
      <c r="A126" s="185"/>
      <c r="B126" s="156"/>
      <c r="C126" s="258" t="s">
        <v>287</v>
      </c>
      <c r="D126" s="158">
        <f t="shared" ref="D126:D135" si="288">N126+W126+AF126+AO126+AX126</f>
        <v>0</v>
      </c>
      <c r="E126" s="159">
        <f>IFERROR(F126/D126,)</f>
        <v>0</v>
      </c>
      <c r="F126" s="160">
        <f>P126+Y126+AH126+AQ126+AZ126</f>
        <v>0</v>
      </c>
      <c r="G126" s="179"/>
      <c r="H126" s="159">
        <f>Q126+Z126+AI126+AR126+BA126</f>
        <v>0</v>
      </c>
      <c r="I126" s="159">
        <f>IFERROR(J126/H126,)</f>
        <v>0</v>
      </c>
      <c r="J126" s="160">
        <f t="shared" ref="J126:J135" si="289">S126+AB126+AK126+AT126+BC126</f>
        <v>0</v>
      </c>
      <c r="K126" s="159">
        <f>T126+AC126+AL126+AU126+BD126</f>
        <v>0</v>
      </c>
      <c r="L126" s="159">
        <f>IFERROR(M126/K126,)</f>
        <v>0</v>
      </c>
      <c r="M126" s="160">
        <f t="shared" ref="M126:M135" si="290">V126+AE126+AN126+AW126+BF126</f>
        <v>0</v>
      </c>
      <c r="N126" s="159">
        <v>0</v>
      </c>
      <c r="O126" s="159">
        <v>0</v>
      </c>
      <c r="P126" s="160">
        <f t="shared" ref="P126:P135" si="291">N126*O126</f>
        <v>0</v>
      </c>
      <c r="Q126" s="159">
        <v>0</v>
      </c>
      <c r="R126" s="159">
        <v>0</v>
      </c>
      <c r="S126" s="160">
        <f t="shared" ref="S126:S135" si="292">Q126*R126</f>
        <v>0</v>
      </c>
      <c r="T126" s="159">
        <f>Q126</f>
        <v>0</v>
      </c>
      <c r="U126" s="159">
        <f t="shared" ref="U126:U135" si="293">R126</f>
        <v>0</v>
      </c>
      <c r="V126" s="160">
        <f t="shared" ref="V126:V135" si="294">T126*U126</f>
        <v>0</v>
      </c>
      <c r="W126" s="159">
        <v>0</v>
      </c>
      <c r="X126" s="159">
        <v>0</v>
      </c>
      <c r="Y126" s="160">
        <f t="shared" ref="Y126:Y135" si="295">W126*X126</f>
        <v>0</v>
      </c>
      <c r="Z126" s="159">
        <v>0</v>
      </c>
      <c r="AA126" s="159">
        <v>0</v>
      </c>
      <c r="AB126" s="160">
        <f t="shared" ref="AB126:AB135" si="296">Z126*AA126</f>
        <v>0</v>
      </c>
      <c r="AC126" s="159">
        <f>Z126</f>
        <v>0</v>
      </c>
      <c r="AD126" s="159">
        <f t="shared" ref="AD126:AD135" si="297">AA126</f>
        <v>0</v>
      </c>
      <c r="AE126" s="160">
        <f t="shared" ref="AE126:AE135" si="298">AC126*AD126</f>
        <v>0</v>
      </c>
      <c r="AF126" s="159">
        <v>0</v>
      </c>
      <c r="AG126" s="159">
        <v>0</v>
      </c>
      <c r="AH126" s="160">
        <f t="shared" ref="AH126:AH135" si="299">AF126*AG126</f>
        <v>0</v>
      </c>
      <c r="AI126" s="159">
        <v>0</v>
      </c>
      <c r="AJ126" s="159">
        <v>0</v>
      </c>
      <c r="AK126" s="160">
        <f t="shared" ref="AK126:AK135" si="300">AI126*AJ126</f>
        <v>0</v>
      </c>
      <c r="AL126" s="159">
        <f>AI126</f>
        <v>0</v>
      </c>
      <c r="AM126" s="159">
        <f t="shared" ref="AM126:AM135" si="301">AJ126</f>
        <v>0</v>
      </c>
      <c r="AN126" s="160">
        <f t="shared" ref="AN126:AN135" si="302">AL126*AM126</f>
        <v>0</v>
      </c>
      <c r="AO126" s="159">
        <v>0</v>
      </c>
      <c r="AP126" s="159">
        <v>0</v>
      </c>
      <c r="AQ126" s="160">
        <f t="shared" ref="AQ126:AQ135" si="303">AO126*AP126</f>
        <v>0</v>
      </c>
      <c r="AR126" s="159">
        <v>0</v>
      </c>
      <c r="AS126" s="159">
        <v>0</v>
      </c>
      <c r="AT126" s="160">
        <f t="shared" ref="AT126:AT135" si="304">AR126*AS126</f>
        <v>0</v>
      </c>
      <c r="AU126" s="159">
        <f>AR126</f>
        <v>0</v>
      </c>
      <c r="AV126" s="159">
        <f t="shared" ref="AV126:AV135" si="305">AS126</f>
        <v>0</v>
      </c>
      <c r="AW126" s="160">
        <f t="shared" ref="AW126:AW135" si="306">AU126*AV126</f>
        <v>0</v>
      </c>
      <c r="AX126" s="159">
        <v>0</v>
      </c>
      <c r="AY126" s="159">
        <v>0</v>
      </c>
      <c r="AZ126" s="160">
        <f t="shared" ref="AZ126:AZ135" si="307">AX126*AY126</f>
        <v>0</v>
      </c>
      <c r="BA126" s="159">
        <v>0</v>
      </c>
      <c r="BB126" s="159">
        <v>0</v>
      </c>
      <c r="BC126" s="160">
        <f t="shared" ref="BC126:BC135" si="308">BA126*BB126</f>
        <v>0</v>
      </c>
      <c r="BD126" s="159">
        <f>BA126</f>
        <v>0</v>
      </c>
      <c r="BE126" s="159">
        <f t="shared" ref="BE126:BE135" si="309">BB126</f>
        <v>0</v>
      </c>
      <c r="BF126" s="160">
        <f t="shared" ref="BF126:BF135" si="310">BD126*BE126</f>
        <v>0</v>
      </c>
      <c r="BG126" s="230"/>
      <c r="BH126" s="226">
        <f>K126-H126</f>
        <v>0</v>
      </c>
      <c r="BI126" s="227">
        <f t="shared" ref="BI126:BI135" si="311">L126-I126</f>
        <v>0</v>
      </c>
      <c r="BJ126" s="230"/>
      <c r="BK126" s="228"/>
      <c r="BL126" s="229"/>
    </row>
    <row r="127" spans="1:64" ht="15.75" customHeight="1">
      <c r="A127" s="185"/>
      <c r="B127" s="156"/>
      <c r="C127" s="185"/>
      <c r="D127" s="158">
        <f t="shared" si="288"/>
        <v>0</v>
      </c>
      <c r="E127" s="159">
        <f t="shared" ref="E127:E135" si="312">IFERROR(F127/D127,)</f>
        <v>0</v>
      </c>
      <c r="F127" s="160">
        <f t="shared" ref="F127:F135" si="313">P127+Y127+AH127+AQ127+AZ127</f>
        <v>0</v>
      </c>
      <c r="G127" s="161"/>
      <c r="H127" s="159">
        <f t="shared" ref="H127:H135" si="314">Q127+Z127+AI127+AR127+BA127</f>
        <v>0</v>
      </c>
      <c r="I127" s="159">
        <f t="shared" ref="I127:I135" si="315">IFERROR(J127/H127,)</f>
        <v>0</v>
      </c>
      <c r="J127" s="160">
        <f t="shared" si="289"/>
        <v>0</v>
      </c>
      <c r="K127" s="159">
        <f t="shared" ref="K127:K135" si="316">T127+AC127+AL127+AU127+BD127</f>
        <v>0</v>
      </c>
      <c r="L127" s="159">
        <f t="shared" ref="L127:L135" si="317">IFERROR(M127/K127,)</f>
        <v>0</v>
      </c>
      <c r="M127" s="160">
        <f t="shared" si="290"/>
        <v>0</v>
      </c>
      <c r="N127" s="159">
        <v>0</v>
      </c>
      <c r="O127" s="159">
        <v>0</v>
      </c>
      <c r="P127" s="160">
        <f t="shared" si="291"/>
        <v>0</v>
      </c>
      <c r="Q127" s="159">
        <v>0</v>
      </c>
      <c r="R127" s="159">
        <v>0</v>
      </c>
      <c r="S127" s="160">
        <f t="shared" si="292"/>
        <v>0</v>
      </c>
      <c r="T127" s="159">
        <f t="shared" ref="T127:T135" si="318">Q127</f>
        <v>0</v>
      </c>
      <c r="U127" s="159">
        <f t="shared" si="293"/>
        <v>0</v>
      </c>
      <c r="V127" s="160">
        <f t="shared" si="294"/>
        <v>0</v>
      </c>
      <c r="W127" s="159">
        <v>0</v>
      </c>
      <c r="X127" s="159">
        <v>0</v>
      </c>
      <c r="Y127" s="160">
        <f t="shared" si="295"/>
        <v>0</v>
      </c>
      <c r="Z127" s="159">
        <v>0</v>
      </c>
      <c r="AA127" s="159">
        <v>0</v>
      </c>
      <c r="AB127" s="160">
        <f t="shared" si="296"/>
        <v>0</v>
      </c>
      <c r="AC127" s="159">
        <f t="shared" ref="AC127:AC135" si="319">Z127</f>
        <v>0</v>
      </c>
      <c r="AD127" s="159">
        <f t="shared" si="297"/>
        <v>0</v>
      </c>
      <c r="AE127" s="160">
        <f t="shared" si="298"/>
        <v>0</v>
      </c>
      <c r="AF127" s="159">
        <v>0</v>
      </c>
      <c r="AG127" s="159">
        <v>0</v>
      </c>
      <c r="AH127" s="160">
        <f t="shared" si="299"/>
        <v>0</v>
      </c>
      <c r="AI127" s="159">
        <v>0</v>
      </c>
      <c r="AJ127" s="159">
        <v>0</v>
      </c>
      <c r="AK127" s="160">
        <f t="shared" si="300"/>
        <v>0</v>
      </c>
      <c r="AL127" s="159">
        <f t="shared" ref="AL127:AL135" si="320">AI127</f>
        <v>0</v>
      </c>
      <c r="AM127" s="159">
        <f t="shared" si="301"/>
        <v>0</v>
      </c>
      <c r="AN127" s="160">
        <f t="shared" si="302"/>
        <v>0</v>
      </c>
      <c r="AO127" s="159">
        <v>0</v>
      </c>
      <c r="AP127" s="159">
        <v>0</v>
      </c>
      <c r="AQ127" s="160">
        <f t="shared" si="303"/>
        <v>0</v>
      </c>
      <c r="AR127" s="159">
        <v>0</v>
      </c>
      <c r="AS127" s="159">
        <v>0</v>
      </c>
      <c r="AT127" s="160">
        <f t="shared" si="304"/>
        <v>0</v>
      </c>
      <c r="AU127" s="159">
        <f t="shared" ref="AU127:AU135" si="321">AR127</f>
        <v>0</v>
      </c>
      <c r="AV127" s="159">
        <f t="shared" si="305"/>
        <v>0</v>
      </c>
      <c r="AW127" s="160">
        <f t="shared" si="306"/>
        <v>0</v>
      </c>
      <c r="AX127" s="159">
        <v>0</v>
      </c>
      <c r="AY127" s="159">
        <v>0</v>
      </c>
      <c r="AZ127" s="160">
        <f t="shared" si="307"/>
        <v>0</v>
      </c>
      <c r="BA127" s="159">
        <v>0</v>
      </c>
      <c r="BB127" s="159">
        <v>0</v>
      </c>
      <c r="BC127" s="160">
        <f t="shared" si="308"/>
        <v>0</v>
      </c>
      <c r="BD127" s="159">
        <f t="shared" ref="BD127:BD135" si="322">BA127</f>
        <v>0</v>
      </c>
      <c r="BE127" s="159">
        <f t="shared" si="309"/>
        <v>0</v>
      </c>
      <c r="BF127" s="160">
        <f t="shared" si="310"/>
        <v>0</v>
      </c>
      <c r="BG127" s="230"/>
      <c r="BH127" s="226">
        <f t="shared" ref="BH127:BH135" si="323">K127-H127</f>
        <v>0</v>
      </c>
      <c r="BI127" s="227">
        <f t="shared" si="311"/>
        <v>0</v>
      </c>
      <c r="BJ127" s="230"/>
      <c r="BK127" s="228"/>
      <c r="BL127" s="229"/>
    </row>
    <row r="128" spans="1:64" ht="15.75" customHeight="1">
      <c r="A128" s="185"/>
      <c r="B128" s="156"/>
      <c r="C128" s="185"/>
      <c r="D128" s="158">
        <f t="shared" si="288"/>
        <v>0</v>
      </c>
      <c r="E128" s="159">
        <f t="shared" si="312"/>
        <v>0</v>
      </c>
      <c r="F128" s="160">
        <f t="shared" si="313"/>
        <v>0</v>
      </c>
      <c r="G128" s="161"/>
      <c r="H128" s="159">
        <f t="shared" si="314"/>
        <v>0</v>
      </c>
      <c r="I128" s="159">
        <f t="shared" si="315"/>
        <v>0</v>
      </c>
      <c r="J128" s="160">
        <f t="shared" si="289"/>
        <v>0</v>
      </c>
      <c r="K128" s="159">
        <f t="shared" si="316"/>
        <v>0</v>
      </c>
      <c r="L128" s="159">
        <f t="shared" si="317"/>
        <v>0</v>
      </c>
      <c r="M128" s="160">
        <f t="shared" si="290"/>
        <v>0</v>
      </c>
      <c r="N128" s="159">
        <v>0</v>
      </c>
      <c r="O128" s="159">
        <v>0</v>
      </c>
      <c r="P128" s="160">
        <f t="shared" si="291"/>
        <v>0</v>
      </c>
      <c r="Q128" s="159">
        <v>0</v>
      </c>
      <c r="R128" s="159">
        <v>0</v>
      </c>
      <c r="S128" s="160">
        <f t="shared" si="292"/>
        <v>0</v>
      </c>
      <c r="T128" s="159">
        <f t="shared" si="318"/>
        <v>0</v>
      </c>
      <c r="U128" s="159">
        <f t="shared" si="293"/>
        <v>0</v>
      </c>
      <c r="V128" s="160">
        <f t="shared" si="294"/>
        <v>0</v>
      </c>
      <c r="W128" s="159">
        <v>0</v>
      </c>
      <c r="X128" s="159">
        <v>0</v>
      </c>
      <c r="Y128" s="160">
        <f t="shared" si="295"/>
        <v>0</v>
      </c>
      <c r="Z128" s="159">
        <v>0</v>
      </c>
      <c r="AA128" s="159">
        <v>0</v>
      </c>
      <c r="AB128" s="160">
        <f t="shared" si="296"/>
        <v>0</v>
      </c>
      <c r="AC128" s="159">
        <f t="shared" si="319"/>
        <v>0</v>
      </c>
      <c r="AD128" s="159">
        <f t="shared" si="297"/>
        <v>0</v>
      </c>
      <c r="AE128" s="160">
        <f t="shared" si="298"/>
        <v>0</v>
      </c>
      <c r="AF128" s="159">
        <v>0</v>
      </c>
      <c r="AG128" s="159">
        <v>0</v>
      </c>
      <c r="AH128" s="160">
        <f t="shared" si="299"/>
        <v>0</v>
      </c>
      <c r="AI128" s="159">
        <v>0</v>
      </c>
      <c r="AJ128" s="159">
        <v>0</v>
      </c>
      <c r="AK128" s="160">
        <f t="shared" si="300"/>
        <v>0</v>
      </c>
      <c r="AL128" s="159">
        <f t="shared" si="320"/>
        <v>0</v>
      </c>
      <c r="AM128" s="159">
        <f t="shared" si="301"/>
        <v>0</v>
      </c>
      <c r="AN128" s="160">
        <f t="shared" si="302"/>
        <v>0</v>
      </c>
      <c r="AO128" s="159">
        <v>0</v>
      </c>
      <c r="AP128" s="159">
        <v>0</v>
      </c>
      <c r="AQ128" s="160">
        <f t="shared" si="303"/>
        <v>0</v>
      </c>
      <c r="AR128" s="159">
        <v>0</v>
      </c>
      <c r="AS128" s="159">
        <v>0</v>
      </c>
      <c r="AT128" s="160">
        <f t="shared" si="304"/>
        <v>0</v>
      </c>
      <c r="AU128" s="159">
        <f t="shared" si="321"/>
        <v>0</v>
      </c>
      <c r="AV128" s="159">
        <f t="shared" si="305"/>
        <v>0</v>
      </c>
      <c r="AW128" s="160">
        <f t="shared" si="306"/>
        <v>0</v>
      </c>
      <c r="AX128" s="159">
        <v>0</v>
      </c>
      <c r="AY128" s="159">
        <v>0</v>
      </c>
      <c r="AZ128" s="160">
        <f t="shared" si="307"/>
        <v>0</v>
      </c>
      <c r="BA128" s="159">
        <v>0</v>
      </c>
      <c r="BB128" s="159">
        <v>0</v>
      </c>
      <c r="BC128" s="160">
        <f t="shared" si="308"/>
        <v>0</v>
      </c>
      <c r="BD128" s="159">
        <f t="shared" si="322"/>
        <v>0</v>
      </c>
      <c r="BE128" s="159">
        <f t="shared" si="309"/>
        <v>0</v>
      </c>
      <c r="BF128" s="160">
        <f t="shared" si="310"/>
        <v>0</v>
      </c>
      <c r="BG128" s="230"/>
      <c r="BH128" s="226">
        <f t="shared" si="323"/>
        <v>0</v>
      </c>
      <c r="BI128" s="227">
        <f t="shared" si="311"/>
        <v>0</v>
      </c>
      <c r="BJ128" s="230"/>
      <c r="BK128" s="228"/>
      <c r="BL128" s="229"/>
    </row>
    <row r="129" spans="1:64" ht="15.75" customHeight="1">
      <c r="A129" s="185"/>
      <c r="B129" s="156"/>
      <c r="C129" s="185"/>
      <c r="D129" s="158">
        <f t="shared" si="288"/>
        <v>0</v>
      </c>
      <c r="E129" s="159">
        <f t="shared" si="312"/>
        <v>0</v>
      </c>
      <c r="F129" s="160">
        <f t="shared" si="313"/>
        <v>0</v>
      </c>
      <c r="G129" s="161"/>
      <c r="H129" s="159">
        <f t="shared" si="314"/>
        <v>0</v>
      </c>
      <c r="I129" s="159">
        <f t="shared" si="315"/>
        <v>0</v>
      </c>
      <c r="J129" s="160">
        <f t="shared" si="289"/>
        <v>0</v>
      </c>
      <c r="K129" s="159">
        <f t="shared" si="316"/>
        <v>0</v>
      </c>
      <c r="L129" s="159">
        <f t="shared" si="317"/>
        <v>0</v>
      </c>
      <c r="M129" s="160">
        <f t="shared" si="290"/>
        <v>0</v>
      </c>
      <c r="N129" s="159">
        <v>0</v>
      </c>
      <c r="O129" s="159">
        <v>0</v>
      </c>
      <c r="P129" s="160">
        <f t="shared" si="291"/>
        <v>0</v>
      </c>
      <c r="Q129" s="159">
        <v>0</v>
      </c>
      <c r="R129" s="159">
        <v>0</v>
      </c>
      <c r="S129" s="160">
        <f t="shared" si="292"/>
        <v>0</v>
      </c>
      <c r="T129" s="159">
        <f t="shared" si="318"/>
        <v>0</v>
      </c>
      <c r="U129" s="159">
        <f t="shared" si="293"/>
        <v>0</v>
      </c>
      <c r="V129" s="160">
        <f t="shared" si="294"/>
        <v>0</v>
      </c>
      <c r="W129" s="159">
        <v>0</v>
      </c>
      <c r="X129" s="159">
        <v>0</v>
      </c>
      <c r="Y129" s="160">
        <f t="shared" si="295"/>
        <v>0</v>
      </c>
      <c r="Z129" s="159">
        <v>0</v>
      </c>
      <c r="AA129" s="159">
        <v>0</v>
      </c>
      <c r="AB129" s="160">
        <f t="shared" si="296"/>
        <v>0</v>
      </c>
      <c r="AC129" s="159">
        <f t="shared" si="319"/>
        <v>0</v>
      </c>
      <c r="AD129" s="159">
        <f t="shared" si="297"/>
        <v>0</v>
      </c>
      <c r="AE129" s="160">
        <f t="shared" si="298"/>
        <v>0</v>
      </c>
      <c r="AF129" s="159">
        <v>0</v>
      </c>
      <c r="AG129" s="159">
        <v>0</v>
      </c>
      <c r="AH129" s="160">
        <f t="shared" si="299"/>
        <v>0</v>
      </c>
      <c r="AI129" s="159">
        <v>0</v>
      </c>
      <c r="AJ129" s="159">
        <v>0</v>
      </c>
      <c r="AK129" s="160">
        <f t="shared" si="300"/>
        <v>0</v>
      </c>
      <c r="AL129" s="159">
        <f t="shared" si="320"/>
        <v>0</v>
      </c>
      <c r="AM129" s="159">
        <f t="shared" si="301"/>
        <v>0</v>
      </c>
      <c r="AN129" s="160">
        <f t="shared" si="302"/>
        <v>0</v>
      </c>
      <c r="AO129" s="159">
        <v>0</v>
      </c>
      <c r="AP129" s="159">
        <v>0</v>
      </c>
      <c r="AQ129" s="160">
        <f t="shared" si="303"/>
        <v>0</v>
      </c>
      <c r="AR129" s="159">
        <v>0</v>
      </c>
      <c r="AS129" s="159">
        <v>0</v>
      </c>
      <c r="AT129" s="160">
        <f t="shared" si="304"/>
        <v>0</v>
      </c>
      <c r="AU129" s="159">
        <f t="shared" si="321"/>
        <v>0</v>
      </c>
      <c r="AV129" s="159">
        <f t="shared" si="305"/>
        <v>0</v>
      </c>
      <c r="AW129" s="160">
        <f t="shared" si="306"/>
        <v>0</v>
      </c>
      <c r="AX129" s="159">
        <v>0</v>
      </c>
      <c r="AY129" s="159">
        <v>0</v>
      </c>
      <c r="AZ129" s="160">
        <f t="shared" si="307"/>
        <v>0</v>
      </c>
      <c r="BA129" s="159">
        <v>0</v>
      </c>
      <c r="BB129" s="159">
        <v>0</v>
      </c>
      <c r="BC129" s="160">
        <f t="shared" si="308"/>
        <v>0</v>
      </c>
      <c r="BD129" s="159">
        <f t="shared" si="322"/>
        <v>0</v>
      </c>
      <c r="BE129" s="159">
        <f t="shared" si="309"/>
        <v>0</v>
      </c>
      <c r="BF129" s="160">
        <f t="shared" si="310"/>
        <v>0</v>
      </c>
      <c r="BG129" s="230"/>
      <c r="BH129" s="226">
        <f t="shared" si="323"/>
        <v>0</v>
      </c>
      <c r="BI129" s="227">
        <f t="shared" si="311"/>
        <v>0</v>
      </c>
      <c r="BJ129" s="230"/>
      <c r="BK129" s="228"/>
      <c r="BL129" s="229"/>
    </row>
    <row r="130" spans="1:64" ht="15.75" customHeight="1">
      <c r="A130" s="185"/>
      <c r="B130" s="156"/>
      <c r="C130" s="185"/>
      <c r="D130" s="158">
        <f t="shared" si="288"/>
        <v>0</v>
      </c>
      <c r="E130" s="159">
        <f t="shared" si="312"/>
        <v>0</v>
      </c>
      <c r="F130" s="160">
        <f t="shared" si="313"/>
        <v>0</v>
      </c>
      <c r="G130" s="161"/>
      <c r="H130" s="159">
        <f t="shared" si="314"/>
        <v>0</v>
      </c>
      <c r="I130" s="159">
        <f t="shared" si="315"/>
        <v>0</v>
      </c>
      <c r="J130" s="160">
        <f t="shared" si="289"/>
        <v>0</v>
      </c>
      <c r="K130" s="159">
        <f t="shared" si="316"/>
        <v>0</v>
      </c>
      <c r="L130" s="159">
        <f t="shared" si="317"/>
        <v>0</v>
      </c>
      <c r="M130" s="160">
        <f t="shared" si="290"/>
        <v>0</v>
      </c>
      <c r="N130" s="159">
        <v>0</v>
      </c>
      <c r="O130" s="159">
        <v>0</v>
      </c>
      <c r="P130" s="160">
        <f t="shared" si="291"/>
        <v>0</v>
      </c>
      <c r="Q130" s="159">
        <v>0</v>
      </c>
      <c r="R130" s="159">
        <v>0</v>
      </c>
      <c r="S130" s="160">
        <f t="shared" si="292"/>
        <v>0</v>
      </c>
      <c r="T130" s="159">
        <f t="shared" si="318"/>
        <v>0</v>
      </c>
      <c r="U130" s="159">
        <f t="shared" si="293"/>
        <v>0</v>
      </c>
      <c r="V130" s="160">
        <f t="shared" si="294"/>
        <v>0</v>
      </c>
      <c r="W130" s="159">
        <v>0</v>
      </c>
      <c r="X130" s="159">
        <v>0</v>
      </c>
      <c r="Y130" s="160">
        <f t="shared" si="295"/>
        <v>0</v>
      </c>
      <c r="Z130" s="159">
        <v>0</v>
      </c>
      <c r="AA130" s="159">
        <v>0</v>
      </c>
      <c r="AB130" s="160">
        <f t="shared" si="296"/>
        <v>0</v>
      </c>
      <c r="AC130" s="159">
        <f t="shared" si="319"/>
        <v>0</v>
      </c>
      <c r="AD130" s="159">
        <f t="shared" si="297"/>
        <v>0</v>
      </c>
      <c r="AE130" s="160">
        <f t="shared" si="298"/>
        <v>0</v>
      </c>
      <c r="AF130" s="159">
        <v>0</v>
      </c>
      <c r="AG130" s="159">
        <v>0</v>
      </c>
      <c r="AH130" s="160">
        <f t="shared" si="299"/>
        <v>0</v>
      </c>
      <c r="AI130" s="159">
        <v>0</v>
      </c>
      <c r="AJ130" s="159">
        <v>0</v>
      </c>
      <c r="AK130" s="160">
        <f t="shared" si="300"/>
        <v>0</v>
      </c>
      <c r="AL130" s="159">
        <f t="shared" si="320"/>
        <v>0</v>
      </c>
      <c r="AM130" s="159">
        <f t="shared" si="301"/>
        <v>0</v>
      </c>
      <c r="AN130" s="160">
        <f t="shared" si="302"/>
        <v>0</v>
      </c>
      <c r="AO130" s="159">
        <v>0</v>
      </c>
      <c r="AP130" s="159">
        <v>0</v>
      </c>
      <c r="AQ130" s="160">
        <f t="shared" si="303"/>
        <v>0</v>
      </c>
      <c r="AR130" s="159">
        <v>0</v>
      </c>
      <c r="AS130" s="159">
        <v>0</v>
      </c>
      <c r="AT130" s="160">
        <f t="shared" si="304"/>
        <v>0</v>
      </c>
      <c r="AU130" s="159">
        <f t="shared" si="321"/>
        <v>0</v>
      </c>
      <c r="AV130" s="159">
        <f t="shared" si="305"/>
        <v>0</v>
      </c>
      <c r="AW130" s="160">
        <f t="shared" si="306"/>
        <v>0</v>
      </c>
      <c r="AX130" s="159">
        <v>0</v>
      </c>
      <c r="AY130" s="159">
        <v>0</v>
      </c>
      <c r="AZ130" s="160">
        <f t="shared" si="307"/>
        <v>0</v>
      </c>
      <c r="BA130" s="159">
        <v>0</v>
      </c>
      <c r="BB130" s="159">
        <v>0</v>
      </c>
      <c r="BC130" s="160">
        <f t="shared" si="308"/>
        <v>0</v>
      </c>
      <c r="BD130" s="159">
        <f t="shared" si="322"/>
        <v>0</v>
      </c>
      <c r="BE130" s="159">
        <f t="shared" si="309"/>
        <v>0</v>
      </c>
      <c r="BF130" s="160">
        <f t="shared" si="310"/>
        <v>0</v>
      </c>
      <c r="BG130" s="230"/>
      <c r="BH130" s="226">
        <f t="shared" si="323"/>
        <v>0</v>
      </c>
      <c r="BI130" s="227">
        <f t="shared" si="311"/>
        <v>0</v>
      </c>
      <c r="BJ130" s="230"/>
      <c r="BK130" s="228"/>
      <c r="BL130" s="229"/>
    </row>
    <row r="131" spans="1:64" ht="15.75" customHeight="1">
      <c r="A131" s="185"/>
      <c r="B131" s="156"/>
      <c r="C131" s="185"/>
      <c r="D131" s="158">
        <f t="shared" si="288"/>
        <v>0</v>
      </c>
      <c r="E131" s="159">
        <f t="shared" si="312"/>
        <v>0</v>
      </c>
      <c r="F131" s="160">
        <f t="shared" si="313"/>
        <v>0</v>
      </c>
      <c r="G131" s="161"/>
      <c r="H131" s="159">
        <f t="shared" si="314"/>
        <v>0</v>
      </c>
      <c r="I131" s="159">
        <f t="shared" si="315"/>
        <v>0</v>
      </c>
      <c r="J131" s="160">
        <f t="shared" si="289"/>
        <v>0</v>
      </c>
      <c r="K131" s="159">
        <f t="shared" si="316"/>
        <v>0</v>
      </c>
      <c r="L131" s="159">
        <f t="shared" si="317"/>
        <v>0</v>
      </c>
      <c r="M131" s="160">
        <f t="shared" si="290"/>
        <v>0</v>
      </c>
      <c r="N131" s="159">
        <v>0</v>
      </c>
      <c r="O131" s="159">
        <v>0</v>
      </c>
      <c r="P131" s="160">
        <f t="shared" si="291"/>
        <v>0</v>
      </c>
      <c r="Q131" s="159">
        <v>0</v>
      </c>
      <c r="R131" s="159">
        <v>0</v>
      </c>
      <c r="S131" s="160">
        <f t="shared" si="292"/>
        <v>0</v>
      </c>
      <c r="T131" s="159">
        <f t="shared" si="318"/>
        <v>0</v>
      </c>
      <c r="U131" s="159">
        <f t="shared" si="293"/>
        <v>0</v>
      </c>
      <c r="V131" s="160">
        <f t="shared" si="294"/>
        <v>0</v>
      </c>
      <c r="W131" s="159">
        <v>0</v>
      </c>
      <c r="X131" s="159">
        <v>0</v>
      </c>
      <c r="Y131" s="160">
        <f t="shared" si="295"/>
        <v>0</v>
      </c>
      <c r="Z131" s="159">
        <v>0</v>
      </c>
      <c r="AA131" s="159">
        <v>0</v>
      </c>
      <c r="AB131" s="160">
        <f t="shared" si="296"/>
        <v>0</v>
      </c>
      <c r="AC131" s="159">
        <f t="shared" si="319"/>
        <v>0</v>
      </c>
      <c r="AD131" s="159">
        <f t="shared" si="297"/>
        <v>0</v>
      </c>
      <c r="AE131" s="160">
        <f t="shared" si="298"/>
        <v>0</v>
      </c>
      <c r="AF131" s="159">
        <v>0</v>
      </c>
      <c r="AG131" s="159">
        <v>0</v>
      </c>
      <c r="AH131" s="160">
        <f t="shared" si="299"/>
        <v>0</v>
      </c>
      <c r="AI131" s="159">
        <v>0</v>
      </c>
      <c r="AJ131" s="159">
        <v>0</v>
      </c>
      <c r="AK131" s="160">
        <f t="shared" si="300"/>
        <v>0</v>
      </c>
      <c r="AL131" s="159">
        <f t="shared" si="320"/>
        <v>0</v>
      </c>
      <c r="AM131" s="159">
        <f t="shared" si="301"/>
        <v>0</v>
      </c>
      <c r="AN131" s="160">
        <f t="shared" si="302"/>
        <v>0</v>
      </c>
      <c r="AO131" s="159">
        <v>0</v>
      </c>
      <c r="AP131" s="159">
        <v>0</v>
      </c>
      <c r="AQ131" s="160">
        <f t="shared" si="303"/>
        <v>0</v>
      </c>
      <c r="AR131" s="159">
        <v>0</v>
      </c>
      <c r="AS131" s="159">
        <v>0</v>
      </c>
      <c r="AT131" s="160">
        <f t="shared" si="304"/>
        <v>0</v>
      </c>
      <c r="AU131" s="159">
        <f t="shared" si="321"/>
        <v>0</v>
      </c>
      <c r="AV131" s="159">
        <f t="shared" si="305"/>
        <v>0</v>
      </c>
      <c r="AW131" s="160">
        <f t="shared" si="306"/>
        <v>0</v>
      </c>
      <c r="AX131" s="159">
        <v>0</v>
      </c>
      <c r="AY131" s="159">
        <v>0</v>
      </c>
      <c r="AZ131" s="160">
        <f t="shared" si="307"/>
        <v>0</v>
      </c>
      <c r="BA131" s="159">
        <v>0</v>
      </c>
      <c r="BB131" s="159">
        <v>0</v>
      </c>
      <c r="BC131" s="160">
        <f t="shared" si="308"/>
        <v>0</v>
      </c>
      <c r="BD131" s="159">
        <f t="shared" si="322"/>
        <v>0</v>
      </c>
      <c r="BE131" s="159">
        <f t="shared" si="309"/>
        <v>0</v>
      </c>
      <c r="BF131" s="160">
        <f t="shared" si="310"/>
        <v>0</v>
      </c>
      <c r="BG131" s="230"/>
      <c r="BH131" s="226">
        <f t="shared" si="323"/>
        <v>0</v>
      </c>
      <c r="BI131" s="227">
        <f t="shared" si="311"/>
        <v>0</v>
      </c>
      <c r="BJ131" s="230"/>
      <c r="BK131" s="228"/>
      <c r="BL131" s="229"/>
    </row>
    <row r="132" spans="1:64" ht="15.75" customHeight="1">
      <c r="A132" s="185"/>
      <c r="B132" s="156"/>
      <c r="C132" s="185"/>
      <c r="D132" s="158">
        <f t="shared" si="288"/>
        <v>0</v>
      </c>
      <c r="E132" s="159">
        <f t="shared" si="312"/>
        <v>0</v>
      </c>
      <c r="F132" s="160">
        <f t="shared" si="313"/>
        <v>0</v>
      </c>
      <c r="G132" s="161"/>
      <c r="H132" s="159">
        <f t="shared" si="314"/>
        <v>0</v>
      </c>
      <c r="I132" s="159">
        <f t="shared" si="315"/>
        <v>0</v>
      </c>
      <c r="J132" s="160">
        <f t="shared" si="289"/>
        <v>0</v>
      </c>
      <c r="K132" s="159">
        <f t="shared" si="316"/>
        <v>0</v>
      </c>
      <c r="L132" s="159">
        <f t="shared" si="317"/>
        <v>0</v>
      </c>
      <c r="M132" s="160">
        <f t="shared" si="290"/>
        <v>0</v>
      </c>
      <c r="N132" s="159">
        <v>0</v>
      </c>
      <c r="O132" s="159">
        <v>0</v>
      </c>
      <c r="P132" s="160">
        <f t="shared" si="291"/>
        <v>0</v>
      </c>
      <c r="Q132" s="159">
        <v>0</v>
      </c>
      <c r="R132" s="159">
        <v>0</v>
      </c>
      <c r="S132" s="160">
        <f t="shared" si="292"/>
        <v>0</v>
      </c>
      <c r="T132" s="159">
        <f t="shared" si="318"/>
        <v>0</v>
      </c>
      <c r="U132" s="159">
        <f t="shared" si="293"/>
        <v>0</v>
      </c>
      <c r="V132" s="160">
        <f t="shared" si="294"/>
        <v>0</v>
      </c>
      <c r="W132" s="159">
        <v>0</v>
      </c>
      <c r="X132" s="159">
        <v>0</v>
      </c>
      <c r="Y132" s="160">
        <f t="shared" si="295"/>
        <v>0</v>
      </c>
      <c r="Z132" s="159">
        <v>0</v>
      </c>
      <c r="AA132" s="159">
        <v>0</v>
      </c>
      <c r="AB132" s="160">
        <f t="shared" si="296"/>
        <v>0</v>
      </c>
      <c r="AC132" s="159">
        <f t="shared" si="319"/>
        <v>0</v>
      </c>
      <c r="AD132" s="159">
        <f t="shared" si="297"/>
        <v>0</v>
      </c>
      <c r="AE132" s="160">
        <f t="shared" si="298"/>
        <v>0</v>
      </c>
      <c r="AF132" s="159">
        <v>0</v>
      </c>
      <c r="AG132" s="159">
        <v>0</v>
      </c>
      <c r="AH132" s="160">
        <f t="shared" si="299"/>
        <v>0</v>
      </c>
      <c r="AI132" s="159">
        <v>0</v>
      </c>
      <c r="AJ132" s="159">
        <v>0</v>
      </c>
      <c r="AK132" s="160">
        <f t="shared" si="300"/>
        <v>0</v>
      </c>
      <c r="AL132" s="159">
        <f t="shared" si="320"/>
        <v>0</v>
      </c>
      <c r="AM132" s="159">
        <f t="shared" si="301"/>
        <v>0</v>
      </c>
      <c r="AN132" s="160">
        <f t="shared" si="302"/>
        <v>0</v>
      </c>
      <c r="AO132" s="159">
        <v>0</v>
      </c>
      <c r="AP132" s="159">
        <v>0</v>
      </c>
      <c r="AQ132" s="160">
        <f t="shared" si="303"/>
        <v>0</v>
      </c>
      <c r="AR132" s="159">
        <v>0</v>
      </c>
      <c r="AS132" s="159">
        <v>0</v>
      </c>
      <c r="AT132" s="160">
        <f t="shared" si="304"/>
        <v>0</v>
      </c>
      <c r="AU132" s="159">
        <f t="shared" si="321"/>
        <v>0</v>
      </c>
      <c r="AV132" s="159">
        <f t="shared" si="305"/>
        <v>0</v>
      </c>
      <c r="AW132" s="160">
        <f t="shared" si="306"/>
        <v>0</v>
      </c>
      <c r="AX132" s="159">
        <v>0</v>
      </c>
      <c r="AY132" s="159">
        <v>0</v>
      </c>
      <c r="AZ132" s="160">
        <f t="shared" si="307"/>
        <v>0</v>
      </c>
      <c r="BA132" s="159">
        <v>0</v>
      </c>
      <c r="BB132" s="159">
        <v>0</v>
      </c>
      <c r="BC132" s="160">
        <f t="shared" si="308"/>
        <v>0</v>
      </c>
      <c r="BD132" s="159">
        <f t="shared" si="322"/>
        <v>0</v>
      </c>
      <c r="BE132" s="159">
        <f t="shared" si="309"/>
        <v>0</v>
      </c>
      <c r="BF132" s="160">
        <f t="shared" si="310"/>
        <v>0</v>
      </c>
      <c r="BG132" s="230"/>
      <c r="BH132" s="226">
        <f t="shared" si="323"/>
        <v>0</v>
      </c>
      <c r="BI132" s="227">
        <f t="shared" si="311"/>
        <v>0</v>
      </c>
      <c r="BJ132" s="230"/>
      <c r="BK132" s="228"/>
      <c r="BL132" s="229"/>
    </row>
    <row r="133" spans="1:64" ht="15.75" customHeight="1">
      <c r="A133" s="185"/>
      <c r="B133" s="156"/>
      <c r="C133" s="185"/>
      <c r="D133" s="158">
        <f t="shared" si="288"/>
        <v>0</v>
      </c>
      <c r="E133" s="159">
        <f t="shared" si="312"/>
        <v>0</v>
      </c>
      <c r="F133" s="160">
        <f t="shared" si="313"/>
        <v>0</v>
      </c>
      <c r="G133" s="161"/>
      <c r="H133" s="159">
        <f t="shared" si="314"/>
        <v>0</v>
      </c>
      <c r="I133" s="159">
        <f t="shared" si="315"/>
        <v>0</v>
      </c>
      <c r="J133" s="160">
        <f t="shared" si="289"/>
        <v>0</v>
      </c>
      <c r="K133" s="159">
        <f t="shared" si="316"/>
        <v>0</v>
      </c>
      <c r="L133" s="159">
        <f t="shared" si="317"/>
        <v>0</v>
      </c>
      <c r="M133" s="160">
        <f t="shared" si="290"/>
        <v>0</v>
      </c>
      <c r="N133" s="159">
        <v>0</v>
      </c>
      <c r="O133" s="159">
        <v>0</v>
      </c>
      <c r="P133" s="160">
        <f t="shared" si="291"/>
        <v>0</v>
      </c>
      <c r="Q133" s="159">
        <v>0</v>
      </c>
      <c r="R133" s="159">
        <v>0</v>
      </c>
      <c r="S133" s="160">
        <f t="shared" si="292"/>
        <v>0</v>
      </c>
      <c r="T133" s="159">
        <f t="shared" si="318"/>
        <v>0</v>
      </c>
      <c r="U133" s="159">
        <f t="shared" si="293"/>
        <v>0</v>
      </c>
      <c r="V133" s="160">
        <f t="shared" si="294"/>
        <v>0</v>
      </c>
      <c r="W133" s="159">
        <v>0</v>
      </c>
      <c r="X133" s="159">
        <v>0</v>
      </c>
      <c r="Y133" s="160">
        <f t="shared" si="295"/>
        <v>0</v>
      </c>
      <c r="Z133" s="159">
        <v>0</v>
      </c>
      <c r="AA133" s="159">
        <v>0</v>
      </c>
      <c r="AB133" s="160">
        <f t="shared" si="296"/>
        <v>0</v>
      </c>
      <c r="AC133" s="159">
        <f t="shared" si="319"/>
        <v>0</v>
      </c>
      <c r="AD133" s="159">
        <f t="shared" si="297"/>
        <v>0</v>
      </c>
      <c r="AE133" s="160">
        <f t="shared" si="298"/>
        <v>0</v>
      </c>
      <c r="AF133" s="159">
        <v>0</v>
      </c>
      <c r="AG133" s="159">
        <v>0</v>
      </c>
      <c r="AH133" s="160">
        <f t="shared" si="299"/>
        <v>0</v>
      </c>
      <c r="AI133" s="159">
        <v>0</v>
      </c>
      <c r="AJ133" s="159">
        <v>0</v>
      </c>
      <c r="AK133" s="160">
        <f t="shared" si="300"/>
        <v>0</v>
      </c>
      <c r="AL133" s="159">
        <f t="shared" si="320"/>
        <v>0</v>
      </c>
      <c r="AM133" s="159">
        <f t="shared" si="301"/>
        <v>0</v>
      </c>
      <c r="AN133" s="160">
        <f t="shared" si="302"/>
        <v>0</v>
      </c>
      <c r="AO133" s="159">
        <v>0</v>
      </c>
      <c r="AP133" s="159">
        <v>0</v>
      </c>
      <c r="AQ133" s="160">
        <f t="shared" si="303"/>
        <v>0</v>
      </c>
      <c r="AR133" s="159">
        <v>0</v>
      </c>
      <c r="AS133" s="159">
        <v>0</v>
      </c>
      <c r="AT133" s="160">
        <f t="shared" si="304"/>
        <v>0</v>
      </c>
      <c r="AU133" s="159">
        <f t="shared" si="321"/>
        <v>0</v>
      </c>
      <c r="AV133" s="159">
        <f t="shared" si="305"/>
        <v>0</v>
      </c>
      <c r="AW133" s="160">
        <f t="shared" si="306"/>
        <v>0</v>
      </c>
      <c r="AX133" s="159">
        <v>0</v>
      </c>
      <c r="AY133" s="159">
        <v>0</v>
      </c>
      <c r="AZ133" s="160">
        <f t="shared" si="307"/>
        <v>0</v>
      </c>
      <c r="BA133" s="159">
        <v>0</v>
      </c>
      <c r="BB133" s="159">
        <v>0</v>
      </c>
      <c r="BC133" s="160">
        <f t="shared" si="308"/>
        <v>0</v>
      </c>
      <c r="BD133" s="159">
        <f t="shared" si="322"/>
        <v>0</v>
      </c>
      <c r="BE133" s="159">
        <f t="shared" si="309"/>
        <v>0</v>
      </c>
      <c r="BF133" s="160">
        <f t="shared" si="310"/>
        <v>0</v>
      </c>
      <c r="BG133" s="230"/>
      <c r="BH133" s="226">
        <f t="shared" si="323"/>
        <v>0</v>
      </c>
      <c r="BI133" s="227">
        <f t="shared" si="311"/>
        <v>0</v>
      </c>
      <c r="BJ133" s="230"/>
      <c r="BK133" s="228"/>
      <c r="BL133" s="229"/>
    </row>
    <row r="134" spans="1:64" ht="15.75" customHeight="1">
      <c r="A134" s="185"/>
      <c r="B134" s="156"/>
      <c r="C134" s="185"/>
      <c r="D134" s="158">
        <f t="shared" si="288"/>
        <v>0</v>
      </c>
      <c r="E134" s="159">
        <f t="shared" si="312"/>
        <v>0</v>
      </c>
      <c r="F134" s="160">
        <f t="shared" si="313"/>
        <v>0</v>
      </c>
      <c r="G134" s="161"/>
      <c r="H134" s="159">
        <f t="shared" si="314"/>
        <v>0</v>
      </c>
      <c r="I134" s="159">
        <f t="shared" si="315"/>
        <v>0</v>
      </c>
      <c r="J134" s="160">
        <f t="shared" si="289"/>
        <v>0</v>
      </c>
      <c r="K134" s="159">
        <f t="shared" si="316"/>
        <v>0</v>
      </c>
      <c r="L134" s="159">
        <f t="shared" si="317"/>
        <v>0</v>
      </c>
      <c r="M134" s="160">
        <f t="shared" si="290"/>
        <v>0</v>
      </c>
      <c r="N134" s="159">
        <v>0</v>
      </c>
      <c r="O134" s="159">
        <v>0</v>
      </c>
      <c r="P134" s="160">
        <f t="shared" si="291"/>
        <v>0</v>
      </c>
      <c r="Q134" s="159">
        <v>0</v>
      </c>
      <c r="R134" s="159">
        <v>0</v>
      </c>
      <c r="S134" s="160">
        <f t="shared" si="292"/>
        <v>0</v>
      </c>
      <c r="T134" s="159">
        <f t="shared" si="318"/>
        <v>0</v>
      </c>
      <c r="U134" s="159">
        <f t="shared" si="293"/>
        <v>0</v>
      </c>
      <c r="V134" s="160">
        <f t="shared" si="294"/>
        <v>0</v>
      </c>
      <c r="W134" s="159">
        <v>0</v>
      </c>
      <c r="X134" s="159">
        <v>0</v>
      </c>
      <c r="Y134" s="160">
        <f t="shared" si="295"/>
        <v>0</v>
      </c>
      <c r="Z134" s="159">
        <v>0</v>
      </c>
      <c r="AA134" s="159">
        <v>0</v>
      </c>
      <c r="AB134" s="160">
        <f t="shared" si="296"/>
        <v>0</v>
      </c>
      <c r="AC134" s="159">
        <f t="shared" si="319"/>
        <v>0</v>
      </c>
      <c r="AD134" s="159">
        <f t="shared" si="297"/>
        <v>0</v>
      </c>
      <c r="AE134" s="160">
        <f t="shared" si="298"/>
        <v>0</v>
      </c>
      <c r="AF134" s="159">
        <v>0</v>
      </c>
      <c r="AG134" s="159">
        <v>0</v>
      </c>
      <c r="AH134" s="160">
        <f t="shared" si="299"/>
        <v>0</v>
      </c>
      <c r="AI134" s="159">
        <v>0</v>
      </c>
      <c r="AJ134" s="159">
        <v>0</v>
      </c>
      <c r="AK134" s="160">
        <f t="shared" si="300"/>
        <v>0</v>
      </c>
      <c r="AL134" s="159">
        <f t="shared" si="320"/>
        <v>0</v>
      </c>
      <c r="AM134" s="159">
        <f t="shared" si="301"/>
        <v>0</v>
      </c>
      <c r="AN134" s="160">
        <f t="shared" si="302"/>
        <v>0</v>
      </c>
      <c r="AO134" s="159">
        <v>0</v>
      </c>
      <c r="AP134" s="159">
        <v>0</v>
      </c>
      <c r="AQ134" s="160">
        <f t="shared" si="303"/>
        <v>0</v>
      </c>
      <c r="AR134" s="159">
        <v>0</v>
      </c>
      <c r="AS134" s="159">
        <v>0</v>
      </c>
      <c r="AT134" s="160">
        <f t="shared" si="304"/>
        <v>0</v>
      </c>
      <c r="AU134" s="159">
        <f t="shared" si="321"/>
        <v>0</v>
      </c>
      <c r="AV134" s="159">
        <f t="shared" si="305"/>
        <v>0</v>
      </c>
      <c r="AW134" s="160">
        <f t="shared" si="306"/>
        <v>0</v>
      </c>
      <c r="AX134" s="159">
        <v>0</v>
      </c>
      <c r="AY134" s="159">
        <v>0</v>
      </c>
      <c r="AZ134" s="160">
        <f t="shared" si="307"/>
        <v>0</v>
      </c>
      <c r="BA134" s="159">
        <v>0</v>
      </c>
      <c r="BB134" s="159">
        <v>0</v>
      </c>
      <c r="BC134" s="160">
        <f t="shared" si="308"/>
        <v>0</v>
      </c>
      <c r="BD134" s="159">
        <f t="shared" si="322"/>
        <v>0</v>
      </c>
      <c r="BE134" s="159">
        <f t="shared" si="309"/>
        <v>0</v>
      </c>
      <c r="BF134" s="160">
        <f t="shared" si="310"/>
        <v>0</v>
      </c>
      <c r="BG134" s="230"/>
      <c r="BH134" s="226">
        <f t="shared" si="323"/>
        <v>0</v>
      </c>
      <c r="BI134" s="227">
        <f t="shared" si="311"/>
        <v>0</v>
      </c>
      <c r="BJ134" s="230"/>
      <c r="BK134" s="228"/>
      <c r="BL134" s="229"/>
    </row>
    <row r="135" spans="1:64" ht="15.75" customHeight="1">
      <c r="A135" s="138"/>
      <c r="B135" s="162"/>
      <c r="C135" s="163"/>
      <c r="D135" s="164">
        <f t="shared" si="288"/>
        <v>0</v>
      </c>
      <c r="E135" s="165">
        <f t="shared" si="312"/>
        <v>0</v>
      </c>
      <c r="F135" s="166">
        <f t="shared" si="313"/>
        <v>0</v>
      </c>
      <c r="G135" s="167"/>
      <c r="H135" s="165">
        <f t="shared" si="314"/>
        <v>0</v>
      </c>
      <c r="I135" s="165">
        <f t="shared" si="315"/>
        <v>0</v>
      </c>
      <c r="J135" s="166">
        <f t="shared" si="289"/>
        <v>0</v>
      </c>
      <c r="K135" s="165">
        <f t="shared" si="316"/>
        <v>0</v>
      </c>
      <c r="L135" s="165">
        <f t="shared" si="317"/>
        <v>0</v>
      </c>
      <c r="M135" s="166">
        <f t="shared" si="290"/>
        <v>0</v>
      </c>
      <c r="N135" s="164">
        <v>0</v>
      </c>
      <c r="O135" s="165">
        <v>0</v>
      </c>
      <c r="P135" s="166">
        <f t="shared" si="291"/>
        <v>0</v>
      </c>
      <c r="Q135" s="198">
        <v>0</v>
      </c>
      <c r="R135" s="199">
        <v>0</v>
      </c>
      <c r="S135" s="166">
        <f t="shared" si="292"/>
        <v>0</v>
      </c>
      <c r="T135" s="200">
        <f t="shared" si="318"/>
        <v>0</v>
      </c>
      <c r="U135" s="200">
        <f t="shared" si="293"/>
        <v>0</v>
      </c>
      <c r="V135" s="201">
        <f t="shared" si="294"/>
        <v>0</v>
      </c>
      <c r="W135" s="164">
        <v>0</v>
      </c>
      <c r="X135" s="165">
        <v>0</v>
      </c>
      <c r="Y135" s="166">
        <f t="shared" si="295"/>
        <v>0</v>
      </c>
      <c r="Z135" s="198">
        <v>0</v>
      </c>
      <c r="AA135" s="199">
        <v>0</v>
      </c>
      <c r="AB135" s="166">
        <f t="shared" si="296"/>
        <v>0</v>
      </c>
      <c r="AC135" s="200">
        <f t="shared" si="319"/>
        <v>0</v>
      </c>
      <c r="AD135" s="200">
        <f t="shared" si="297"/>
        <v>0</v>
      </c>
      <c r="AE135" s="201">
        <f t="shared" si="298"/>
        <v>0</v>
      </c>
      <c r="AF135" s="164">
        <v>0</v>
      </c>
      <c r="AG135" s="165">
        <v>0</v>
      </c>
      <c r="AH135" s="166">
        <f t="shared" si="299"/>
        <v>0</v>
      </c>
      <c r="AI135" s="198">
        <v>0</v>
      </c>
      <c r="AJ135" s="199">
        <v>0</v>
      </c>
      <c r="AK135" s="166">
        <f t="shared" si="300"/>
        <v>0</v>
      </c>
      <c r="AL135" s="200">
        <f t="shared" si="320"/>
        <v>0</v>
      </c>
      <c r="AM135" s="200">
        <f t="shared" si="301"/>
        <v>0</v>
      </c>
      <c r="AN135" s="201">
        <f t="shared" si="302"/>
        <v>0</v>
      </c>
      <c r="AO135" s="164">
        <v>0</v>
      </c>
      <c r="AP135" s="165">
        <v>0</v>
      </c>
      <c r="AQ135" s="166">
        <f t="shared" si="303"/>
        <v>0</v>
      </c>
      <c r="AR135" s="198">
        <v>0</v>
      </c>
      <c r="AS135" s="199">
        <v>0</v>
      </c>
      <c r="AT135" s="166">
        <f t="shared" si="304"/>
        <v>0</v>
      </c>
      <c r="AU135" s="200">
        <f t="shared" si="321"/>
        <v>0</v>
      </c>
      <c r="AV135" s="200">
        <f t="shared" si="305"/>
        <v>0</v>
      </c>
      <c r="AW135" s="201">
        <f t="shared" si="306"/>
        <v>0</v>
      </c>
      <c r="AX135" s="164">
        <v>0</v>
      </c>
      <c r="AY135" s="165">
        <v>0</v>
      </c>
      <c r="AZ135" s="166">
        <f t="shared" si="307"/>
        <v>0</v>
      </c>
      <c r="BA135" s="198">
        <v>0</v>
      </c>
      <c r="BB135" s="199">
        <v>0</v>
      </c>
      <c r="BC135" s="166">
        <f t="shared" si="308"/>
        <v>0</v>
      </c>
      <c r="BD135" s="200">
        <f t="shared" si="322"/>
        <v>0</v>
      </c>
      <c r="BE135" s="200">
        <f t="shared" si="309"/>
        <v>0</v>
      </c>
      <c r="BF135" s="201">
        <f t="shared" si="310"/>
        <v>0</v>
      </c>
      <c r="BG135" s="196"/>
      <c r="BH135" s="233">
        <f t="shared" si="323"/>
        <v>0</v>
      </c>
      <c r="BI135" s="234">
        <f t="shared" si="311"/>
        <v>0</v>
      </c>
      <c r="BJ135" s="196"/>
      <c r="BK135" s="275"/>
      <c r="BL135" s="276"/>
    </row>
    <row r="136" spans="1:64" ht="15.75" customHeight="1">
      <c r="A136" s="139"/>
      <c r="B136" s="186"/>
      <c r="C136" s="187"/>
      <c r="D136" s="183"/>
      <c r="E136" s="183"/>
      <c r="F136" s="183"/>
      <c r="G136" s="184"/>
      <c r="H136" s="183"/>
      <c r="I136" s="183"/>
      <c r="J136" s="183"/>
      <c r="K136" s="183"/>
      <c r="L136" s="183"/>
      <c r="M136" s="183"/>
      <c r="N136" s="183"/>
      <c r="O136" s="183"/>
      <c r="P136" s="183"/>
      <c r="Q136" s="183"/>
      <c r="R136" s="183"/>
      <c r="S136" s="183"/>
      <c r="T136" s="203"/>
      <c r="U136" s="203"/>
      <c r="V136" s="187"/>
      <c r="W136" s="183"/>
      <c r="X136" s="183"/>
      <c r="Y136" s="183"/>
      <c r="Z136" s="183"/>
      <c r="AA136" s="183"/>
      <c r="AB136" s="183"/>
      <c r="AC136" s="203"/>
      <c r="AD136" s="203"/>
      <c r="AE136" s="187"/>
      <c r="AF136" s="183"/>
      <c r="AG136" s="183"/>
      <c r="AH136" s="183"/>
      <c r="AI136" s="183"/>
      <c r="AJ136" s="183"/>
      <c r="AK136" s="183"/>
      <c r="AL136" s="203"/>
      <c r="AM136" s="203"/>
      <c r="AN136" s="187"/>
      <c r="AO136" s="183"/>
      <c r="AP136" s="183"/>
      <c r="AQ136" s="183"/>
      <c r="AR136" s="183"/>
      <c r="AS136" s="183"/>
      <c r="AT136" s="183"/>
      <c r="AU136" s="203"/>
      <c r="AV136" s="203"/>
      <c r="AW136" s="187"/>
      <c r="AX136" s="183"/>
      <c r="AY136" s="183"/>
      <c r="AZ136" s="183"/>
      <c r="BA136" s="183"/>
      <c r="BB136" s="183"/>
      <c r="BC136" s="183"/>
      <c r="BD136" s="203"/>
      <c r="BE136" s="203"/>
      <c r="BF136" s="187"/>
      <c r="BG136" s="139"/>
      <c r="BH136" s="183"/>
      <c r="BI136" s="187"/>
      <c r="BJ136" s="139"/>
      <c r="BK136" s="242"/>
      <c r="BL136" s="242"/>
    </row>
    <row r="137" spans="1:64" ht="15.75" customHeight="1">
      <c r="A137" s="138"/>
      <c r="B137" s="1065" t="s">
        <v>273</v>
      </c>
      <c r="C137" s="1062" t="s">
        <v>274</v>
      </c>
      <c r="D137" s="1009" t="str">
        <f>AFEstatPref</f>
        <v>Historical</v>
      </c>
      <c r="E137" s="1010"/>
      <c r="F137" s="1011"/>
      <c r="G137" s="1041" t="str">
        <f>AFEstatSlc</f>
        <v>Proposed Original</v>
      </c>
      <c r="H137" s="1015"/>
      <c r="I137" s="1015"/>
      <c r="J137" s="1042"/>
      <c r="K137" s="1020" t="s">
        <v>275</v>
      </c>
      <c r="L137" s="1020"/>
      <c r="M137" s="1039"/>
      <c r="N137" s="1009" t="str">
        <f>AFEstatPref</f>
        <v>Historical</v>
      </c>
      <c r="O137" s="1010"/>
      <c r="P137" s="1011"/>
      <c r="Q137" s="1015" t="str">
        <f>AFEstatSlc</f>
        <v>Proposed Original</v>
      </c>
      <c r="R137" s="1015"/>
      <c r="S137" s="1016"/>
      <c r="T137" s="1019" t="s">
        <v>275</v>
      </c>
      <c r="U137" s="1020"/>
      <c r="V137" s="1021"/>
      <c r="W137" s="1009" t="str">
        <f>AFEstatPref</f>
        <v>Historical</v>
      </c>
      <c r="X137" s="1010"/>
      <c r="Y137" s="1011"/>
      <c r="Z137" s="1015" t="str">
        <f>AFEstatSlc</f>
        <v>Proposed Original</v>
      </c>
      <c r="AA137" s="1015"/>
      <c r="AB137" s="1016"/>
      <c r="AC137" s="1019" t="s">
        <v>275</v>
      </c>
      <c r="AD137" s="1020"/>
      <c r="AE137" s="1021"/>
      <c r="AF137" s="1009" t="str">
        <f>AFEstatPref</f>
        <v>Historical</v>
      </c>
      <c r="AG137" s="1010"/>
      <c r="AH137" s="1011"/>
      <c r="AI137" s="1015" t="str">
        <f>AFEstatSlc</f>
        <v>Proposed Original</v>
      </c>
      <c r="AJ137" s="1015"/>
      <c r="AK137" s="1016"/>
      <c r="AL137" s="1019" t="s">
        <v>275</v>
      </c>
      <c r="AM137" s="1020"/>
      <c r="AN137" s="1021"/>
      <c r="AO137" s="1009" t="str">
        <f>AFEstatPref</f>
        <v>Historical</v>
      </c>
      <c r="AP137" s="1010"/>
      <c r="AQ137" s="1011"/>
      <c r="AR137" s="1015" t="str">
        <f>AFEstatSlc</f>
        <v>Proposed Original</v>
      </c>
      <c r="AS137" s="1015"/>
      <c r="AT137" s="1016"/>
      <c r="AU137" s="1019" t="s">
        <v>275</v>
      </c>
      <c r="AV137" s="1020"/>
      <c r="AW137" s="1021"/>
      <c r="AX137" s="1009" t="str">
        <f>AFEstatPref</f>
        <v>Historical</v>
      </c>
      <c r="AY137" s="1010"/>
      <c r="AZ137" s="1011"/>
      <c r="BA137" s="1015" t="str">
        <f>AFEstatSlc</f>
        <v>Proposed Original</v>
      </c>
      <c r="BB137" s="1015"/>
      <c r="BC137" s="1016"/>
      <c r="BD137" s="1019" t="s">
        <v>275</v>
      </c>
      <c r="BE137" s="1020"/>
      <c r="BF137" s="1021"/>
      <c r="BG137" s="214"/>
      <c r="BH137" s="1051" t="s">
        <v>276</v>
      </c>
      <c r="BI137" s="1052"/>
      <c r="BJ137" s="214"/>
      <c r="BK137" s="1058" t="s">
        <v>277</v>
      </c>
      <c r="BL137" s="1055" t="s">
        <v>278</v>
      </c>
    </row>
    <row r="138" spans="1:64" ht="15.75" customHeight="1">
      <c r="A138" s="139"/>
      <c r="B138" s="1059"/>
      <c r="C138" s="1063"/>
      <c r="D138" s="1012"/>
      <c r="E138" s="1013"/>
      <c r="F138" s="1014"/>
      <c r="G138" s="1043"/>
      <c r="H138" s="1017"/>
      <c r="I138" s="1017"/>
      <c r="J138" s="1044"/>
      <c r="K138" s="1023"/>
      <c r="L138" s="1023"/>
      <c r="M138" s="1040"/>
      <c r="N138" s="1012"/>
      <c r="O138" s="1013"/>
      <c r="P138" s="1014"/>
      <c r="Q138" s="1017"/>
      <c r="R138" s="1017"/>
      <c r="S138" s="1018"/>
      <c r="T138" s="1022"/>
      <c r="U138" s="1023"/>
      <c r="V138" s="1024"/>
      <c r="W138" s="1012"/>
      <c r="X138" s="1013"/>
      <c r="Y138" s="1014"/>
      <c r="Z138" s="1017"/>
      <c r="AA138" s="1017"/>
      <c r="AB138" s="1018"/>
      <c r="AC138" s="1022"/>
      <c r="AD138" s="1023"/>
      <c r="AE138" s="1024"/>
      <c r="AF138" s="1012"/>
      <c r="AG138" s="1013"/>
      <c r="AH138" s="1014"/>
      <c r="AI138" s="1017"/>
      <c r="AJ138" s="1017"/>
      <c r="AK138" s="1018"/>
      <c r="AL138" s="1022"/>
      <c r="AM138" s="1023"/>
      <c r="AN138" s="1024"/>
      <c r="AO138" s="1012"/>
      <c r="AP138" s="1013"/>
      <c r="AQ138" s="1014"/>
      <c r="AR138" s="1017"/>
      <c r="AS138" s="1017"/>
      <c r="AT138" s="1018"/>
      <c r="AU138" s="1022"/>
      <c r="AV138" s="1023"/>
      <c r="AW138" s="1024"/>
      <c r="AX138" s="1012"/>
      <c r="AY138" s="1013"/>
      <c r="AZ138" s="1014"/>
      <c r="BA138" s="1017"/>
      <c r="BB138" s="1017"/>
      <c r="BC138" s="1018"/>
      <c r="BD138" s="1022"/>
      <c r="BE138" s="1023"/>
      <c r="BF138" s="1024"/>
      <c r="BG138" s="139"/>
      <c r="BH138" s="215" t="s">
        <v>279</v>
      </c>
      <c r="BI138" s="216" t="s">
        <v>280</v>
      </c>
      <c r="BJ138" s="139"/>
      <c r="BK138" s="1059"/>
      <c r="BL138" s="1056"/>
    </row>
    <row r="139" spans="1:64" ht="15.75" customHeight="1">
      <c r="A139" s="138"/>
      <c r="B139" s="149">
        <v>14</v>
      </c>
      <c r="C139" s="150" t="s">
        <v>298</v>
      </c>
      <c r="D139" s="151" t="s">
        <v>283</v>
      </c>
      <c r="E139" s="152" t="s">
        <v>284</v>
      </c>
      <c r="F139" s="153">
        <f>SUM(F140:F149)</f>
        <v>0</v>
      </c>
      <c r="G139" s="154" t="s">
        <v>285</v>
      </c>
      <c r="H139" s="152" t="s">
        <v>283</v>
      </c>
      <c r="I139" s="152" t="s">
        <v>284</v>
      </c>
      <c r="J139" s="153">
        <f>SUM(J140:J149)</f>
        <v>0</v>
      </c>
      <c r="K139" s="151" t="s">
        <v>283</v>
      </c>
      <c r="L139" s="152" t="s">
        <v>284</v>
      </c>
      <c r="M139" s="153">
        <f>SUM(M140:M149)</f>
        <v>0</v>
      </c>
      <c r="N139" s="151" t="s">
        <v>283</v>
      </c>
      <c r="O139" s="152" t="s">
        <v>284</v>
      </c>
      <c r="P139" s="153">
        <f>SUM(P140:P149)</f>
        <v>0</v>
      </c>
      <c r="Q139" s="152" t="s">
        <v>283</v>
      </c>
      <c r="R139" s="152" t="s">
        <v>284</v>
      </c>
      <c r="S139" s="153">
        <f>SUM(S140:S149)</f>
        <v>0</v>
      </c>
      <c r="T139" s="204" t="s">
        <v>283</v>
      </c>
      <c r="U139" s="205" t="s">
        <v>284</v>
      </c>
      <c r="V139" s="153">
        <f>SUM(V140:V149)</f>
        <v>0</v>
      </c>
      <c r="W139" s="151" t="s">
        <v>283</v>
      </c>
      <c r="X139" s="152" t="s">
        <v>284</v>
      </c>
      <c r="Y139" s="153">
        <f>SUM(Y140:Y149)</f>
        <v>0</v>
      </c>
      <c r="Z139" s="152" t="s">
        <v>283</v>
      </c>
      <c r="AA139" s="152" t="s">
        <v>284</v>
      </c>
      <c r="AB139" s="153">
        <f>SUM(AB140:AB149)</f>
        <v>0</v>
      </c>
      <c r="AC139" s="204" t="s">
        <v>283</v>
      </c>
      <c r="AD139" s="205" t="s">
        <v>284</v>
      </c>
      <c r="AE139" s="153">
        <f>SUM(AE140:AE149)</f>
        <v>0</v>
      </c>
      <c r="AF139" s="151" t="s">
        <v>283</v>
      </c>
      <c r="AG139" s="152" t="s">
        <v>284</v>
      </c>
      <c r="AH139" s="153">
        <f>SUM(AH140:AH149)</f>
        <v>0</v>
      </c>
      <c r="AI139" s="152" t="s">
        <v>283</v>
      </c>
      <c r="AJ139" s="152" t="s">
        <v>284</v>
      </c>
      <c r="AK139" s="153">
        <f>SUM(AK140:AK149)</f>
        <v>0</v>
      </c>
      <c r="AL139" s="204" t="s">
        <v>283</v>
      </c>
      <c r="AM139" s="205" t="s">
        <v>284</v>
      </c>
      <c r="AN139" s="153">
        <f>SUM(AN140:AN149)</f>
        <v>0</v>
      </c>
      <c r="AO139" s="151" t="s">
        <v>283</v>
      </c>
      <c r="AP139" s="152" t="s">
        <v>284</v>
      </c>
      <c r="AQ139" s="153">
        <f>SUM(AQ140:AQ149)</f>
        <v>0</v>
      </c>
      <c r="AR139" s="152" t="s">
        <v>283</v>
      </c>
      <c r="AS139" s="152" t="s">
        <v>284</v>
      </c>
      <c r="AT139" s="153">
        <f>SUM(AT140:AT149)</f>
        <v>0</v>
      </c>
      <c r="AU139" s="204" t="s">
        <v>283</v>
      </c>
      <c r="AV139" s="205" t="s">
        <v>284</v>
      </c>
      <c r="AW139" s="153">
        <f>SUM(AW140:AW149)</f>
        <v>0</v>
      </c>
      <c r="AX139" s="151" t="s">
        <v>283</v>
      </c>
      <c r="AY139" s="152" t="s">
        <v>284</v>
      </c>
      <c r="AZ139" s="153">
        <f>SUM(AZ140:AZ149)</f>
        <v>0</v>
      </c>
      <c r="BA139" s="152" t="s">
        <v>283</v>
      </c>
      <c r="BB139" s="152" t="s">
        <v>284</v>
      </c>
      <c r="BC139" s="153">
        <f>SUM(BC140:BC149)</f>
        <v>0</v>
      </c>
      <c r="BD139" s="204" t="s">
        <v>283</v>
      </c>
      <c r="BE139" s="205" t="s">
        <v>284</v>
      </c>
      <c r="BF139" s="153">
        <f>SUM(BF140:BF149)</f>
        <v>0</v>
      </c>
      <c r="BG139" s="196"/>
      <c r="BH139" s="221"/>
      <c r="BI139" s="243"/>
      <c r="BJ139" s="196"/>
      <c r="BK139" s="244"/>
      <c r="BL139" s="245"/>
    </row>
    <row r="140" spans="1:64" ht="15.75" customHeight="1">
      <c r="A140" s="185"/>
      <c r="B140" s="156"/>
      <c r="C140" s="258" t="s">
        <v>287</v>
      </c>
      <c r="D140" s="158">
        <f t="shared" ref="D140:D149" si="324">N140+W140+AF140+AO140+AX140</f>
        <v>0</v>
      </c>
      <c r="E140" s="159">
        <f>IFERROR(F140/D140,)</f>
        <v>0</v>
      </c>
      <c r="F140" s="160">
        <f>P140+Y140+AH140+AQ140+AZ140</f>
        <v>0</v>
      </c>
      <c r="G140" s="179"/>
      <c r="H140" s="159">
        <f>Q140+Z140+AI140+AR140+BA140</f>
        <v>0</v>
      </c>
      <c r="I140" s="159">
        <f>IFERROR(J140/H140,)</f>
        <v>0</v>
      </c>
      <c r="J140" s="160">
        <f t="shared" ref="J140:J149" si="325">S140+AB140+AK140+AT140+BC140</f>
        <v>0</v>
      </c>
      <c r="K140" s="159">
        <f>T140+AC140+AL140+AU140+BD140</f>
        <v>0</v>
      </c>
      <c r="L140" s="159">
        <f>IFERROR(M140/K140,)</f>
        <v>0</v>
      </c>
      <c r="M140" s="160">
        <f t="shared" ref="M140:M149" si="326">V140+AE140+AN140+AW140+BF140</f>
        <v>0</v>
      </c>
      <c r="N140" s="159">
        <v>0</v>
      </c>
      <c r="O140" s="159">
        <v>0</v>
      </c>
      <c r="P140" s="160">
        <f t="shared" ref="P140:P149" si="327">N140*O140</f>
        <v>0</v>
      </c>
      <c r="Q140" s="159">
        <v>0</v>
      </c>
      <c r="R140" s="159">
        <v>0</v>
      </c>
      <c r="S140" s="160">
        <f t="shared" ref="S140:S149" si="328">Q140*R140</f>
        <v>0</v>
      </c>
      <c r="T140" s="159">
        <f>Q140</f>
        <v>0</v>
      </c>
      <c r="U140" s="159">
        <f t="shared" ref="U140:U149" si="329">R140</f>
        <v>0</v>
      </c>
      <c r="V140" s="160">
        <f t="shared" ref="V140:V149" si="330">T140*U140</f>
        <v>0</v>
      </c>
      <c r="W140" s="159">
        <v>0</v>
      </c>
      <c r="X140" s="159">
        <v>0</v>
      </c>
      <c r="Y140" s="160">
        <f t="shared" ref="Y140:Y149" si="331">W140*X140</f>
        <v>0</v>
      </c>
      <c r="Z140" s="159">
        <v>0</v>
      </c>
      <c r="AA140" s="159">
        <v>0</v>
      </c>
      <c r="AB140" s="160">
        <f t="shared" ref="AB140:AB149" si="332">Z140*AA140</f>
        <v>0</v>
      </c>
      <c r="AC140" s="159">
        <f>Z140</f>
        <v>0</v>
      </c>
      <c r="AD140" s="159">
        <f t="shared" ref="AD140:AD149" si="333">AA140</f>
        <v>0</v>
      </c>
      <c r="AE140" s="160">
        <f t="shared" ref="AE140:AE149" si="334">AC140*AD140</f>
        <v>0</v>
      </c>
      <c r="AF140" s="159">
        <v>0</v>
      </c>
      <c r="AG140" s="159">
        <v>0</v>
      </c>
      <c r="AH140" s="160">
        <f t="shared" ref="AH140:AH149" si="335">AF140*AG140</f>
        <v>0</v>
      </c>
      <c r="AI140" s="159">
        <v>0</v>
      </c>
      <c r="AJ140" s="159">
        <v>0</v>
      </c>
      <c r="AK140" s="160">
        <f t="shared" ref="AK140:AK149" si="336">AI140*AJ140</f>
        <v>0</v>
      </c>
      <c r="AL140" s="159">
        <f>AI140</f>
        <v>0</v>
      </c>
      <c r="AM140" s="159">
        <f t="shared" ref="AM140:AM149" si="337">AJ140</f>
        <v>0</v>
      </c>
      <c r="AN140" s="160">
        <f t="shared" ref="AN140:AN149" si="338">AL140*AM140</f>
        <v>0</v>
      </c>
      <c r="AO140" s="159">
        <v>0</v>
      </c>
      <c r="AP140" s="159">
        <v>0</v>
      </c>
      <c r="AQ140" s="160">
        <f t="shared" ref="AQ140:AQ149" si="339">AO140*AP140</f>
        <v>0</v>
      </c>
      <c r="AR140" s="159">
        <v>0</v>
      </c>
      <c r="AS140" s="159">
        <v>0</v>
      </c>
      <c r="AT140" s="160">
        <f t="shared" ref="AT140:AT149" si="340">AR140*AS140</f>
        <v>0</v>
      </c>
      <c r="AU140" s="159">
        <f>AR140</f>
        <v>0</v>
      </c>
      <c r="AV140" s="159">
        <f t="shared" ref="AV140:AV149" si="341">AS140</f>
        <v>0</v>
      </c>
      <c r="AW140" s="160">
        <f t="shared" ref="AW140:AW149" si="342">AU140*AV140</f>
        <v>0</v>
      </c>
      <c r="AX140" s="159">
        <v>0</v>
      </c>
      <c r="AY140" s="159">
        <v>0</v>
      </c>
      <c r="AZ140" s="160">
        <f t="shared" ref="AZ140:AZ149" si="343">AX140*AY140</f>
        <v>0</v>
      </c>
      <c r="BA140" s="159">
        <v>0</v>
      </c>
      <c r="BB140" s="159">
        <v>0</v>
      </c>
      <c r="BC140" s="160">
        <f t="shared" ref="BC140:BC149" si="344">BA140*BB140</f>
        <v>0</v>
      </c>
      <c r="BD140" s="159">
        <f>BA140</f>
        <v>0</v>
      </c>
      <c r="BE140" s="159">
        <f t="shared" ref="BE140:BE149" si="345">BB140</f>
        <v>0</v>
      </c>
      <c r="BF140" s="160">
        <f t="shared" ref="BF140:BF149" si="346">BD140*BE140</f>
        <v>0</v>
      </c>
      <c r="BG140" s="230"/>
      <c r="BH140" s="226">
        <f>K140-H140</f>
        <v>0</v>
      </c>
      <c r="BI140" s="227">
        <f t="shared" ref="BI140:BI149" si="347">L140-I140</f>
        <v>0</v>
      </c>
      <c r="BJ140" s="230"/>
      <c r="BK140" s="228"/>
      <c r="BL140" s="229"/>
    </row>
    <row r="141" spans="1:64" ht="15.75" customHeight="1">
      <c r="A141" s="185"/>
      <c r="B141" s="156"/>
      <c r="C141" s="185"/>
      <c r="D141" s="158">
        <f t="shared" si="324"/>
        <v>0</v>
      </c>
      <c r="E141" s="159">
        <f t="shared" ref="E141:E149" si="348">IFERROR(F141/D141,)</f>
        <v>0</v>
      </c>
      <c r="F141" s="160">
        <f t="shared" ref="F141:F149" si="349">P141+Y141+AH141+AQ141+AZ141</f>
        <v>0</v>
      </c>
      <c r="G141" s="161"/>
      <c r="H141" s="159">
        <f t="shared" ref="H141:H149" si="350">Q141+Z141+AI141+AR141+BA141</f>
        <v>0</v>
      </c>
      <c r="I141" s="159">
        <f t="shared" ref="I141:I149" si="351">IFERROR(J141/H141,)</f>
        <v>0</v>
      </c>
      <c r="J141" s="160">
        <f t="shared" si="325"/>
        <v>0</v>
      </c>
      <c r="K141" s="159">
        <f t="shared" ref="K141:K149" si="352">T141+AC141+AL141+AU141+BD141</f>
        <v>0</v>
      </c>
      <c r="L141" s="159">
        <f t="shared" ref="L141:L149" si="353">IFERROR(M141/K141,)</f>
        <v>0</v>
      </c>
      <c r="M141" s="160">
        <f t="shared" si="326"/>
        <v>0</v>
      </c>
      <c r="N141" s="159">
        <v>0</v>
      </c>
      <c r="O141" s="159">
        <v>0</v>
      </c>
      <c r="P141" s="160">
        <f t="shared" si="327"/>
        <v>0</v>
      </c>
      <c r="Q141" s="159">
        <v>0</v>
      </c>
      <c r="R141" s="159">
        <v>0</v>
      </c>
      <c r="S141" s="160">
        <f t="shared" si="328"/>
        <v>0</v>
      </c>
      <c r="T141" s="159">
        <f t="shared" ref="T141:T149" si="354">Q141</f>
        <v>0</v>
      </c>
      <c r="U141" s="159">
        <f t="shared" si="329"/>
        <v>0</v>
      </c>
      <c r="V141" s="160">
        <f t="shared" si="330"/>
        <v>0</v>
      </c>
      <c r="W141" s="159">
        <v>0</v>
      </c>
      <c r="X141" s="159">
        <v>0</v>
      </c>
      <c r="Y141" s="160">
        <f t="shared" si="331"/>
        <v>0</v>
      </c>
      <c r="Z141" s="159">
        <v>0</v>
      </c>
      <c r="AA141" s="159">
        <v>0</v>
      </c>
      <c r="AB141" s="160">
        <f t="shared" si="332"/>
        <v>0</v>
      </c>
      <c r="AC141" s="159">
        <f t="shared" ref="AC141:AC149" si="355">Z141</f>
        <v>0</v>
      </c>
      <c r="AD141" s="159">
        <f t="shared" si="333"/>
        <v>0</v>
      </c>
      <c r="AE141" s="160">
        <f t="shared" si="334"/>
        <v>0</v>
      </c>
      <c r="AF141" s="159">
        <v>0</v>
      </c>
      <c r="AG141" s="159">
        <v>0</v>
      </c>
      <c r="AH141" s="160">
        <f t="shared" si="335"/>
        <v>0</v>
      </c>
      <c r="AI141" s="159">
        <v>0</v>
      </c>
      <c r="AJ141" s="159">
        <v>0</v>
      </c>
      <c r="AK141" s="160">
        <f t="shared" si="336"/>
        <v>0</v>
      </c>
      <c r="AL141" s="159">
        <f t="shared" ref="AL141:AL149" si="356">AI141</f>
        <v>0</v>
      </c>
      <c r="AM141" s="159">
        <f t="shared" si="337"/>
        <v>0</v>
      </c>
      <c r="AN141" s="160">
        <f t="shared" si="338"/>
        <v>0</v>
      </c>
      <c r="AO141" s="159">
        <v>0</v>
      </c>
      <c r="AP141" s="159">
        <v>0</v>
      </c>
      <c r="AQ141" s="160">
        <f t="shared" si="339"/>
        <v>0</v>
      </c>
      <c r="AR141" s="159">
        <v>0</v>
      </c>
      <c r="AS141" s="159">
        <v>0</v>
      </c>
      <c r="AT141" s="160">
        <f t="shared" si="340"/>
        <v>0</v>
      </c>
      <c r="AU141" s="159">
        <f t="shared" ref="AU141:AU149" si="357">AR141</f>
        <v>0</v>
      </c>
      <c r="AV141" s="159">
        <f t="shared" si="341"/>
        <v>0</v>
      </c>
      <c r="AW141" s="160">
        <f t="shared" si="342"/>
        <v>0</v>
      </c>
      <c r="AX141" s="159">
        <v>0</v>
      </c>
      <c r="AY141" s="159">
        <v>0</v>
      </c>
      <c r="AZ141" s="160">
        <f t="shared" si="343"/>
        <v>0</v>
      </c>
      <c r="BA141" s="159">
        <v>0</v>
      </c>
      <c r="BB141" s="159">
        <v>0</v>
      </c>
      <c r="BC141" s="160">
        <f t="shared" si="344"/>
        <v>0</v>
      </c>
      <c r="BD141" s="159">
        <f t="shared" ref="BD141:BD149" si="358">BA141</f>
        <v>0</v>
      </c>
      <c r="BE141" s="159">
        <f t="shared" si="345"/>
        <v>0</v>
      </c>
      <c r="BF141" s="160">
        <f t="shared" si="346"/>
        <v>0</v>
      </c>
      <c r="BG141" s="230"/>
      <c r="BH141" s="226">
        <f t="shared" ref="BH141:BH149" si="359">K141-H141</f>
        <v>0</v>
      </c>
      <c r="BI141" s="227">
        <f t="shared" si="347"/>
        <v>0</v>
      </c>
      <c r="BJ141" s="230"/>
      <c r="BK141" s="228"/>
      <c r="BL141" s="229"/>
    </row>
    <row r="142" spans="1:64" ht="15.75" customHeight="1">
      <c r="A142" s="185"/>
      <c r="B142" s="156"/>
      <c r="C142" s="185"/>
      <c r="D142" s="158">
        <f t="shared" si="324"/>
        <v>0</v>
      </c>
      <c r="E142" s="159">
        <f t="shared" si="348"/>
        <v>0</v>
      </c>
      <c r="F142" s="160">
        <f t="shared" si="349"/>
        <v>0</v>
      </c>
      <c r="G142" s="161"/>
      <c r="H142" s="159">
        <f t="shared" si="350"/>
        <v>0</v>
      </c>
      <c r="I142" s="159">
        <f t="shared" si="351"/>
        <v>0</v>
      </c>
      <c r="J142" s="160">
        <f t="shared" si="325"/>
        <v>0</v>
      </c>
      <c r="K142" s="159">
        <f t="shared" si="352"/>
        <v>0</v>
      </c>
      <c r="L142" s="159">
        <f t="shared" si="353"/>
        <v>0</v>
      </c>
      <c r="M142" s="160">
        <f t="shared" si="326"/>
        <v>0</v>
      </c>
      <c r="N142" s="159">
        <v>0</v>
      </c>
      <c r="O142" s="159">
        <v>0</v>
      </c>
      <c r="P142" s="160">
        <f t="shared" si="327"/>
        <v>0</v>
      </c>
      <c r="Q142" s="159">
        <v>0</v>
      </c>
      <c r="R142" s="159">
        <v>0</v>
      </c>
      <c r="S142" s="160">
        <f t="shared" si="328"/>
        <v>0</v>
      </c>
      <c r="T142" s="159">
        <f t="shared" si="354"/>
        <v>0</v>
      </c>
      <c r="U142" s="159">
        <f t="shared" si="329"/>
        <v>0</v>
      </c>
      <c r="V142" s="160">
        <f t="shared" si="330"/>
        <v>0</v>
      </c>
      <c r="W142" s="159">
        <v>0</v>
      </c>
      <c r="X142" s="159">
        <v>0</v>
      </c>
      <c r="Y142" s="160">
        <f t="shared" si="331"/>
        <v>0</v>
      </c>
      <c r="Z142" s="159">
        <v>0</v>
      </c>
      <c r="AA142" s="159">
        <v>0</v>
      </c>
      <c r="AB142" s="160">
        <f t="shared" si="332"/>
        <v>0</v>
      </c>
      <c r="AC142" s="159">
        <f t="shared" si="355"/>
        <v>0</v>
      </c>
      <c r="AD142" s="159">
        <f t="shared" si="333"/>
        <v>0</v>
      </c>
      <c r="AE142" s="160">
        <f t="shared" si="334"/>
        <v>0</v>
      </c>
      <c r="AF142" s="159">
        <v>0</v>
      </c>
      <c r="AG142" s="159">
        <v>0</v>
      </c>
      <c r="AH142" s="160">
        <f t="shared" si="335"/>
        <v>0</v>
      </c>
      <c r="AI142" s="159">
        <v>0</v>
      </c>
      <c r="AJ142" s="159">
        <v>0</v>
      </c>
      <c r="AK142" s="160">
        <f t="shared" si="336"/>
        <v>0</v>
      </c>
      <c r="AL142" s="159">
        <f t="shared" si="356"/>
        <v>0</v>
      </c>
      <c r="AM142" s="159">
        <f t="shared" si="337"/>
        <v>0</v>
      </c>
      <c r="AN142" s="160">
        <f t="shared" si="338"/>
        <v>0</v>
      </c>
      <c r="AO142" s="159">
        <v>0</v>
      </c>
      <c r="AP142" s="159">
        <v>0</v>
      </c>
      <c r="AQ142" s="160">
        <f t="shared" si="339"/>
        <v>0</v>
      </c>
      <c r="AR142" s="159">
        <v>0</v>
      </c>
      <c r="AS142" s="159">
        <v>0</v>
      </c>
      <c r="AT142" s="160">
        <f t="shared" si="340"/>
        <v>0</v>
      </c>
      <c r="AU142" s="159">
        <f t="shared" si="357"/>
        <v>0</v>
      </c>
      <c r="AV142" s="159">
        <f t="shared" si="341"/>
        <v>0</v>
      </c>
      <c r="AW142" s="160">
        <f t="shared" si="342"/>
        <v>0</v>
      </c>
      <c r="AX142" s="159">
        <v>0</v>
      </c>
      <c r="AY142" s="159">
        <v>0</v>
      </c>
      <c r="AZ142" s="160">
        <f t="shared" si="343"/>
        <v>0</v>
      </c>
      <c r="BA142" s="159">
        <v>0</v>
      </c>
      <c r="BB142" s="159">
        <v>0</v>
      </c>
      <c r="BC142" s="160">
        <f t="shared" si="344"/>
        <v>0</v>
      </c>
      <c r="BD142" s="159">
        <f t="shared" si="358"/>
        <v>0</v>
      </c>
      <c r="BE142" s="159">
        <f t="shared" si="345"/>
        <v>0</v>
      </c>
      <c r="BF142" s="160">
        <f t="shared" si="346"/>
        <v>0</v>
      </c>
      <c r="BG142" s="230"/>
      <c r="BH142" s="226">
        <f t="shared" si="359"/>
        <v>0</v>
      </c>
      <c r="BI142" s="227">
        <f t="shared" si="347"/>
        <v>0</v>
      </c>
      <c r="BJ142" s="230"/>
      <c r="BK142" s="228"/>
      <c r="BL142" s="229"/>
    </row>
    <row r="143" spans="1:64" ht="15.75" customHeight="1">
      <c r="A143" s="185"/>
      <c r="B143" s="156"/>
      <c r="C143" s="185"/>
      <c r="D143" s="158">
        <f t="shared" si="324"/>
        <v>0</v>
      </c>
      <c r="E143" s="159">
        <f t="shared" si="348"/>
        <v>0</v>
      </c>
      <c r="F143" s="160">
        <f t="shared" si="349"/>
        <v>0</v>
      </c>
      <c r="G143" s="161"/>
      <c r="H143" s="159">
        <f t="shared" si="350"/>
        <v>0</v>
      </c>
      <c r="I143" s="159">
        <f t="shared" si="351"/>
        <v>0</v>
      </c>
      <c r="J143" s="160">
        <f t="shared" si="325"/>
        <v>0</v>
      </c>
      <c r="K143" s="159">
        <f t="shared" si="352"/>
        <v>0</v>
      </c>
      <c r="L143" s="159">
        <f t="shared" si="353"/>
        <v>0</v>
      </c>
      <c r="M143" s="160">
        <f t="shared" si="326"/>
        <v>0</v>
      </c>
      <c r="N143" s="159">
        <v>0</v>
      </c>
      <c r="O143" s="159">
        <v>0</v>
      </c>
      <c r="P143" s="160">
        <f t="shared" si="327"/>
        <v>0</v>
      </c>
      <c r="Q143" s="159">
        <v>0</v>
      </c>
      <c r="R143" s="159">
        <v>0</v>
      </c>
      <c r="S143" s="160">
        <f t="shared" si="328"/>
        <v>0</v>
      </c>
      <c r="T143" s="159">
        <f t="shared" si="354"/>
        <v>0</v>
      </c>
      <c r="U143" s="159">
        <f t="shared" si="329"/>
        <v>0</v>
      </c>
      <c r="V143" s="160">
        <f t="shared" si="330"/>
        <v>0</v>
      </c>
      <c r="W143" s="159">
        <v>0</v>
      </c>
      <c r="X143" s="159">
        <v>0</v>
      </c>
      <c r="Y143" s="160">
        <f t="shared" si="331"/>
        <v>0</v>
      </c>
      <c r="Z143" s="159">
        <v>0</v>
      </c>
      <c r="AA143" s="159">
        <v>0</v>
      </c>
      <c r="AB143" s="160">
        <f t="shared" si="332"/>
        <v>0</v>
      </c>
      <c r="AC143" s="159">
        <f t="shared" si="355"/>
        <v>0</v>
      </c>
      <c r="AD143" s="159">
        <f t="shared" si="333"/>
        <v>0</v>
      </c>
      <c r="AE143" s="160">
        <f t="shared" si="334"/>
        <v>0</v>
      </c>
      <c r="AF143" s="159">
        <v>0</v>
      </c>
      <c r="AG143" s="159">
        <v>0</v>
      </c>
      <c r="AH143" s="160">
        <f t="shared" si="335"/>
        <v>0</v>
      </c>
      <c r="AI143" s="159">
        <v>0</v>
      </c>
      <c r="AJ143" s="159">
        <v>0</v>
      </c>
      <c r="AK143" s="160">
        <f t="shared" si="336"/>
        <v>0</v>
      </c>
      <c r="AL143" s="159">
        <f t="shared" si="356"/>
        <v>0</v>
      </c>
      <c r="AM143" s="159">
        <f t="shared" si="337"/>
        <v>0</v>
      </c>
      <c r="AN143" s="160">
        <f t="shared" si="338"/>
        <v>0</v>
      </c>
      <c r="AO143" s="159">
        <v>0</v>
      </c>
      <c r="AP143" s="159">
        <v>0</v>
      </c>
      <c r="AQ143" s="160">
        <f t="shared" si="339"/>
        <v>0</v>
      </c>
      <c r="AR143" s="159">
        <v>0</v>
      </c>
      <c r="AS143" s="159">
        <v>0</v>
      </c>
      <c r="AT143" s="160">
        <f t="shared" si="340"/>
        <v>0</v>
      </c>
      <c r="AU143" s="159">
        <f t="shared" si="357"/>
        <v>0</v>
      </c>
      <c r="AV143" s="159">
        <f t="shared" si="341"/>
        <v>0</v>
      </c>
      <c r="AW143" s="160">
        <f t="shared" si="342"/>
        <v>0</v>
      </c>
      <c r="AX143" s="159">
        <v>0</v>
      </c>
      <c r="AY143" s="159">
        <v>0</v>
      </c>
      <c r="AZ143" s="160">
        <f t="shared" si="343"/>
        <v>0</v>
      </c>
      <c r="BA143" s="159">
        <v>0</v>
      </c>
      <c r="BB143" s="159">
        <v>0</v>
      </c>
      <c r="BC143" s="160">
        <f t="shared" si="344"/>
        <v>0</v>
      </c>
      <c r="BD143" s="159">
        <f t="shared" si="358"/>
        <v>0</v>
      </c>
      <c r="BE143" s="159">
        <f t="shared" si="345"/>
        <v>0</v>
      </c>
      <c r="BF143" s="160">
        <f t="shared" si="346"/>
        <v>0</v>
      </c>
      <c r="BG143" s="230"/>
      <c r="BH143" s="226">
        <f t="shared" si="359"/>
        <v>0</v>
      </c>
      <c r="BI143" s="227">
        <f t="shared" si="347"/>
        <v>0</v>
      </c>
      <c r="BJ143" s="230"/>
      <c r="BK143" s="228"/>
      <c r="BL143" s="229"/>
    </row>
    <row r="144" spans="1:64" ht="15.75" customHeight="1">
      <c r="A144" s="185"/>
      <c r="B144" s="156"/>
      <c r="C144" s="185"/>
      <c r="D144" s="158">
        <f t="shared" si="324"/>
        <v>0</v>
      </c>
      <c r="E144" s="159">
        <f t="shared" si="348"/>
        <v>0</v>
      </c>
      <c r="F144" s="160">
        <f t="shared" si="349"/>
        <v>0</v>
      </c>
      <c r="G144" s="161"/>
      <c r="H144" s="159">
        <f t="shared" si="350"/>
        <v>0</v>
      </c>
      <c r="I144" s="159">
        <f t="shared" si="351"/>
        <v>0</v>
      </c>
      <c r="J144" s="160">
        <f t="shared" si="325"/>
        <v>0</v>
      </c>
      <c r="K144" s="159">
        <f t="shared" si="352"/>
        <v>0</v>
      </c>
      <c r="L144" s="159">
        <f t="shared" si="353"/>
        <v>0</v>
      </c>
      <c r="M144" s="160">
        <f t="shared" si="326"/>
        <v>0</v>
      </c>
      <c r="N144" s="159">
        <v>0</v>
      </c>
      <c r="O144" s="159">
        <v>0</v>
      </c>
      <c r="P144" s="160">
        <f t="shared" si="327"/>
        <v>0</v>
      </c>
      <c r="Q144" s="159">
        <v>0</v>
      </c>
      <c r="R144" s="159">
        <v>0</v>
      </c>
      <c r="S144" s="160">
        <f t="shared" si="328"/>
        <v>0</v>
      </c>
      <c r="T144" s="159">
        <f t="shared" si="354"/>
        <v>0</v>
      </c>
      <c r="U144" s="159">
        <f t="shared" si="329"/>
        <v>0</v>
      </c>
      <c r="V144" s="160">
        <f t="shared" si="330"/>
        <v>0</v>
      </c>
      <c r="W144" s="159">
        <v>0</v>
      </c>
      <c r="X144" s="159">
        <v>0</v>
      </c>
      <c r="Y144" s="160">
        <f t="shared" si="331"/>
        <v>0</v>
      </c>
      <c r="Z144" s="159">
        <v>0</v>
      </c>
      <c r="AA144" s="159">
        <v>0</v>
      </c>
      <c r="AB144" s="160">
        <f t="shared" si="332"/>
        <v>0</v>
      </c>
      <c r="AC144" s="159">
        <f t="shared" si="355"/>
        <v>0</v>
      </c>
      <c r="AD144" s="159">
        <f t="shared" si="333"/>
        <v>0</v>
      </c>
      <c r="AE144" s="160">
        <f t="shared" si="334"/>
        <v>0</v>
      </c>
      <c r="AF144" s="159">
        <v>0</v>
      </c>
      <c r="AG144" s="159">
        <v>0</v>
      </c>
      <c r="AH144" s="160">
        <f t="shared" si="335"/>
        <v>0</v>
      </c>
      <c r="AI144" s="159">
        <v>0</v>
      </c>
      <c r="AJ144" s="159">
        <v>0</v>
      </c>
      <c r="AK144" s="160">
        <f t="shared" si="336"/>
        <v>0</v>
      </c>
      <c r="AL144" s="159">
        <f t="shared" si="356"/>
        <v>0</v>
      </c>
      <c r="AM144" s="159">
        <f t="shared" si="337"/>
        <v>0</v>
      </c>
      <c r="AN144" s="160">
        <f t="shared" si="338"/>
        <v>0</v>
      </c>
      <c r="AO144" s="159">
        <v>0</v>
      </c>
      <c r="AP144" s="159">
        <v>0</v>
      </c>
      <c r="AQ144" s="160">
        <f t="shared" si="339"/>
        <v>0</v>
      </c>
      <c r="AR144" s="159">
        <v>0</v>
      </c>
      <c r="AS144" s="159">
        <v>0</v>
      </c>
      <c r="AT144" s="160">
        <f t="shared" si="340"/>
        <v>0</v>
      </c>
      <c r="AU144" s="159">
        <f t="shared" si="357"/>
        <v>0</v>
      </c>
      <c r="AV144" s="159">
        <f t="shared" si="341"/>
        <v>0</v>
      </c>
      <c r="AW144" s="160">
        <f t="shared" si="342"/>
        <v>0</v>
      </c>
      <c r="AX144" s="159">
        <v>0</v>
      </c>
      <c r="AY144" s="159">
        <v>0</v>
      </c>
      <c r="AZ144" s="160">
        <f t="shared" si="343"/>
        <v>0</v>
      </c>
      <c r="BA144" s="159">
        <v>0</v>
      </c>
      <c r="BB144" s="159">
        <v>0</v>
      </c>
      <c r="BC144" s="160">
        <f t="shared" si="344"/>
        <v>0</v>
      </c>
      <c r="BD144" s="159">
        <f t="shared" si="358"/>
        <v>0</v>
      </c>
      <c r="BE144" s="159">
        <f t="shared" si="345"/>
        <v>0</v>
      </c>
      <c r="BF144" s="160">
        <f t="shared" si="346"/>
        <v>0</v>
      </c>
      <c r="BG144" s="230"/>
      <c r="BH144" s="226">
        <f t="shared" si="359"/>
        <v>0</v>
      </c>
      <c r="BI144" s="227">
        <f t="shared" si="347"/>
        <v>0</v>
      </c>
      <c r="BJ144" s="230"/>
      <c r="BK144" s="228"/>
      <c r="BL144" s="229"/>
    </row>
    <row r="145" spans="1:64" ht="15.75" customHeight="1">
      <c r="A145" s="185"/>
      <c r="B145" s="156"/>
      <c r="C145" s="185"/>
      <c r="D145" s="158">
        <f t="shared" si="324"/>
        <v>0</v>
      </c>
      <c r="E145" s="159">
        <f t="shared" si="348"/>
        <v>0</v>
      </c>
      <c r="F145" s="160">
        <f t="shared" si="349"/>
        <v>0</v>
      </c>
      <c r="G145" s="161"/>
      <c r="H145" s="159">
        <f t="shared" si="350"/>
        <v>0</v>
      </c>
      <c r="I145" s="159">
        <f t="shared" si="351"/>
        <v>0</v>
      </c>
      <c r="J145" s="160">
        <f t="shared" si="325"/>
        <v>0</v>
      </c>
      <c r="K145" s="159">
        <f t="shared" si="352"/>
        <v>0</v>
      </c>
      <c r="L145" s="159">
        <f t="shared" si="353"/>
        <v>0</v>
      </c>
      <c r="M145" s="160">
        <f t="shared" si="326"/>
        <v>0</v>
      </c>
      <c r="N145" s="159">
        <v>0</v>
      </c>
      <c r="O145" s="159">
        <v>0</v>
      </c>
      <c r="P145" s="160">
        <f t="shared" si="327"/>
        <v>0</v>
      </c>
      <c r="Q145" s="159">
        <v>0</v>
      </c>
      <c r="R145" s="159">
        <v>0</v>
      </c>
      <c r="S145" s="160">
        <f t="shared" si="328"/>
        <v>0</v>
      </c>
      <c r="T145" s="159">
        <f t="shared" si="354"/>
        <v>0</v>
      </c>
      <c r="U145" s="159">
        <f t="shared" si="329"/>
        <v>0</v>
      </c>
      <c r="V145" s="160">
        <f t="shared" si="330"/>
        <v>0</v>
      </c>
      <c r="W145" s="159">
        <v>0</v>
      </c>
      <c r="X145" s="159">
        <v>0</v>
      </c>
      <c r="Y145" s="160">
        <f t="shared" si="331"/>
        <v>0</v>
      </c>
      <c r="Z145" s="159">
        <v>0</v>
      </c>
      <c r="AA145" s="159">
        <v>0</v>
      </c>
      <c r="AB145" s="160">
        <f t="shared" si="332"/>
        <v>0</v>
      </c>
      <c r="AC145" s="159">
        <f t="shared" si="355"/>
        <v>0</v>
      </c>
      <c r="AD145" s="159">
        <f t="shared" si="333"/>
        <v>0</v>
      </c>
      <c r="AE145" s="160">
        <f t="shared" si="334"/>
        <v>0</v>
      </c>
      <c r="AF145" s="159">
        <v>0</v>
      </c>
      <c r="AG145" s="159">
        <v>0</v>
      </c>
      <c r="AH145" s="160">
        <f t="shared" si="335"/>
        <v>0</v>
      </c>
      <c r="AI145" s="159">
        <v>0</v>
      </c>
      <c r="AJ145" s="159">
        <v>0</v>
      </c>
      <c r="AK145" s="160">
        <f t="shared" si="336"/>
        <v>0</v>
      </c>
      <c r="AL145" s="159">
        <f t="shared" si="356"/>
        <v>0</v>
      </c>
      <c r="AM145" s="159">
        <f t="shared" si="337"/>
        <v>0</v>
      </c>
      <c r="AN145" s="160">
        <f t="shared" si="338"/>
        <v>0</v>
      </c>
      <c r="AO145" s="159">
        <v>0</v>
      </c>
      <c r="AP145" s="159">
        <v>0</v>
      </c>
      <c r="AQ145" s="160">
        <f t="shared" si="339"/>
        <v>0</v>
      </c>
      <c r="AR145" s="159">
        <v>0</v>
      </c>
      <c r="AS145" s="159">
        <v>0</v>
      </c>
      <c r="AT145" s="160">
        <f t="shared" si="340"/>
        <v>0</v>
      </c>
      <c r="AU145" s="159">
        <f t="shared" si="357"/>
        <v>0</v>
      </c>
      <c r="AV145" s="159">
        <f t="shared" si="341"/>
        <v>0</v>
      </c>
      <c r="AW145" s="160">
        <f t="shared" si="342"/>
        <v>0</v>
      </c>
      <c r="AX145" s="159">
        <v>0</v>
      </c>
      <c r="AY145" s="159">
        <v>0</v>
      </c>
      <c r="AZ145" s="160">
        <f t="shared" si="343"/>
        <v>0</v>
      </c>
      <c r="BA145" s="159">
        <v>0</v>
      </c>
      <c r="BB145" s="159">
        <v>0</v>
      </c>
      <c r="BC145" s="160">
        <f t="shared" si="344"/>
        <v>0</v>
      </c>
      <c r="BD145" s="159">
        <f t="shared" si="358"/>
        <v>0</v>
      </c>
      <c r="BE145" s="159">
        <f t="shared" si="345"/>
        <v>0</v>
      </c>
      <c r="BF145" s="160">
        <f t="shared" si="346"/>
        <v>0</v>
      </c>
      <c r="BG145" s="230"/>
      <c r="BH145" s="226">
        <f t="shared" si="359"/>
        <v>0</v>
      </c>
      <c r="BI145" s="227">
        <f t="shared" si="347"/>
        <v>0</v>
      </c>
      <c r="BJ145" s="230"/>
      <c r="BK145" s="228"/>
      <c r="BL145" s="283"/>
    </row>
    <row r="146" spans="1:64" ht="15.75" customHeight="1">
      <c r="A146" s="185"/>
      <c r="B146" s="156"/>
      <c r="C146" s="185"/>
      <c r="D146" s="158">
        <f t="shared" si="324"/>
        <v>0</v>
      </c>
      <c r="E146" s="159">
        <f t="shared" si="348"/>
        <v>0</v>
      </c>
      <c r="F146" s="160">
        <f t="shared" si="349"/>
        <v>0</v>
      </c>
      <c r="G146" s="161"/>
      <c r="H146" s="159">
        <f t="shared" si="350"/>
        <v>0</v>
      </c>
      <c r="I146" s="159">
        <f t="shared" si="351"/>
        <v>0</v>
      </c>
      <c r="J146" s="160">
        <f t="shared" si="325"/>
        <v>0</v>
      </c>
      <c r="K146" s="159">
        <f t="shared" si="352"/>
        <v>0</v>
      </c>
      <c r="L146" s="159">
        <f t="shared" si="353"/>
        <v>0</v>
      </c>
      <c r="M146" s="160">
        <f t="shared" si="326"/>
        <v>0</v>
      </c>
      <c r="N146" s="159">
        <v>0</v>
      </c>
      <c r="O146" s="159">
        <v>0</v>
      </c>
      <c r="P146" s="160">
        <f t="shared" si="327"/>
        <v>0</v>
      </c>
      <c r="Q146" s="159">
        <v>0</v>
      </c>
      <c r="R146" s="159">
        <v>0</v>
      </c>
      <c r="S146" s="160">
        <f t="shared" si="328"/>
        <v>0</v>
      </c>
      <c r="T146" s="159">
        <f t="shared" si="354"/>
        <v>0</v>
      </c>
      <c r="U146" s="159">
        <f t="shared" si="329"/>
        <v>0</v>
      </c>
      <c r="V146" s="160">
        <f t="shared" si="330"/>
        <v>0</v>
      </c>
      <c r="W146" s="159">
        <v>0</v>
      </c>
      <c r="X146" s="159">
        <v>0</v>
      </c>
      <c r="Y146" s="160">
        <f t="shared" si="331"/>
        <v>0</v>
      </c>
      <c r="Z146" s="159">
        <v>0</v>
      </c>
      <c r="AA146" s="159">
        <v>0</v>
      </c>
      <c r="AB146" s="160">
        <f t="shared" si="332"/>
        <v>0</v>
      </c>
      <c r="AC146" s="159">
        <f t="shared" si="355"/>
        <v>0</v>
      </c>
      <c r="AD146" s="159">
        <f t="shared" si="333"/>
        <v>0</v>
      </c>
      <c r="AE146" s="160">
        <f t="shared" si="334"/>
        <v>0</v>
      </c>
      <c r="AF146" s="159">
        <v>0</v>
      </c>
      <c r="AG146" s="159">
        <v>0</v>
      </c>
      <c r="AH146" s="160">
        <f t="shared" si="335"/>
        <v>0</v>
      </c>
      <c r="AI146" s="159">
        <v>0</v>
      </c>
      <c r="AJ146" s="159">
        <v>0</v>
      </c>
      <c r="AK146" s="160">
        <f t="shared" si="336"/>
        <v>0</v>
      </c>
      <c r="AL146" s="159">
        <f t="shared" si="356"/>
        <v>0</v>
      </c>
      <c r="AM146" s="159">
        <f t="shared" si="337"/>
        <v>0</v>
      </c>
      <c r="AN146" s="160">
        <f t="shared" si="338"/>
        <v>0</v>
      </c>
      <c r="AO146" s="159">
        <v>0</v>
      </c>
      <c r="AP146" s="159">
        <v>0</v>
      </c>
      <c r="AQ146" s="160">
        <f t="shared" si="339"/>
        <v>0</v>
      </c>
      <c r="AR146" s="159">
        <v>0</v>
      </c>
      <c r="AS146" s="159">
        <v>0</v>
      </c>
      <c r="AT146" s="160">
        <f t="shared" si="340"/>
        <v>0</v>
      </c>
      <c r="AU146" s="159">
        <f t="shared" si="357"/>
        <v>0</v>
      </c>
      <c r="AV146" s="159">
        <f t="shared" si="341"/>
        <v>0</v>
      </c>
      <c r="AW146" s="160">
        <f t="shared" si="342"/>
        <v>0</v>
      </c>
      <c r="AX146" s="159">
        <v>0</v>
      </c>
      <c r="AY146" s="159">
        <v>0</v>
      </c>
      <c r="AZ146" s="160">
        <f t="shared" si="343"/>
        <v>0</v>
      </c>
      <c r="BA146" s="159">
        <v>0</v>
      </c>
      <c r="BB146" s="159">
        <v>0</v>
      </c>
      <c r="BC146" s="160">
        <f t="shared" si="344"/>
        <v>0</v>
      </c>
      <c r="BD146" s="159">
        <f t="shared" si="358"/>
        <v>0</v>
      </c>
      <c r="BE146" s="159">
        <f t="shared" si="345"/>
        <v>0</v>
      </c>
      <c r="BF146" s="160">
        <f t="shared" si="346"/>
        <v>0</v>
      </c>
      <c r="BG146" s="230"/>
      <c r="BH146" s="226">
        <f t="shared" si="359"/>
        <v>0</v>
      </c>
      <c r="BI146" s="227">
        <f t="shared" si="347"/>
        <v>0</v>
      </c>
      <c r="BJ146" s="230"/>
      <c r="BK146" s="228"/>
      <c r="BL146" s="283"/>
    </row>
    <row r="147" spans="1:64" ht="15.75" customHeight="1">
      <c r="A147" s="185"/>
      <c r="B147" s="156"/>
      <c r="C147" s="185"/>
      <c r="D147" s="158">
        <f t="shared" si="324"/>
        <v>0</v>
      </c>
      <c r="E147" s="159">
        <f t="shared" si="348"/>
        <v>0</v>
      </c>
      <c r="F147" s="160">
        <f t="shared" si="349"/>
        <v>0</v>
      </c>
      <c r="G147" s="161"/>
      <c r="H147" s="159">
        <f t="shared" si="350"/>
        <v>0</v>
      </c>
      <c r="I147" s="159">
        <f t="shared" si="351"/>
        <v>0</v>
      </c>
      <c r="J147" s="160">
        <f t="shared" si="325"/>
        <v>0</v>
      </c>
      <c r="K147" s="159">
        <f t="shared" si="352"/>
        <v>0</v>
      </c>
      <c r="L147" s="159">
        <f t="shared" si="353"/>
        <v>0</v>
      </c>
      <c r="M147" s="160">
        <f t="shared" si="326"/>
        <v>0</v>
      </c>
      <c r="N147" s="159">
        <v>0</v>
      </c>
      <c r="O147" s="159">
        <v>0</v>
      </c>
      <c r="P147" s="160">
        <f t="shared" si="327"/>
        <v>0</v>
      </c>
      <c r="Q147" s="159">
        <v>0</v>
      </c>
      <c r="R147" s="159">
        <v>0</v>
      </c>
      <c r="S147" s="160">
        <f t="shared" si="328"/>
        <v>0</v>
      </c>
      <c r="T147" s="159">
        <f t="shared" si="354"/>
        <v>0</v>
      </c>
      <c r="U147" s="159">
        <f t="shared" si="329"/>
        <v>0</v>
      </c>
      <c r="V147" s="160">
        <f t="shared" si="330"/>
        <v>0</v>
      </c>
      <c r="W147" s="159">
        <v>0</v>
      </c>
      <c r="X147" s="159">
        <v>0</v>
      </c>
      <c r="Y147" s="160">
        <f t="shared" si="331"/>
        <v>0</v>
      </c>
      <c r="Z147" s="159">
        <v>0</v>
      </c>
      <c r="AA147" s="159">
        <v>0</v>
      </c>
      <c r="AB147" s="160">
        <f t="shared" si="332"/>
        <v>0</v>
      </c>
      <c r="AC147" s="159">
        <f t="shared" si="355"/>
        <v>0</v>
      </c>
      <c r="AD147" s="159">
        <f t="shared" si="333"/>
        <v>0</v>
      </c>
      <c r="AE147" s="160">
        <f t="shared" si="334"/>
        <v>0</v>
      </c>
      <c r="AF147" s="159">
        <v>0</v>
      </c>
      <c r="AG147" s="159">
        <v>0</v>
      </c>
      <c r="AH147" s="160">
        <f t="shared" si="335"/>
        <v>0</v>
      </c>
      <c r="AI147" s="159">
        <v>0</v>
      </c>
      <c r="AJ147" s="159">
        <v>0</v>
      </c>
      <c r="AK147" s="160">
        <f t="shared" si="336"/>
        <v>0</v>
      </c>
      <c r="AL147" s="159">
        <f t="shared" si="356"/>
        <v>0</v>
      </c>
      <c r="AM147" s="159">
        <f t="shared" si="337"/>
        <v>0</v>
      </c>
      <c r="AN147" s="160">
        <f t="shared" si="338"/>
        <v>0</v>
      </c>
      <c r="AO147" s="159">
        <v>0</v>
      </c>
      <c r="AP147" s="159">
        <v>0</v>
      </c>
      <c r="AQ147" s="160">
        <f t="shared" si="339"/>
        <v>0</v>
      </c>
      <c r="AR147" s="159">
        <v>0</v>
      </c>
      <c r="AS147" s="159">
        <v>0</v>
      </c>
      <c r="AT147" s="160">
        <f t="shared" si="340"/>
        <v>0</v>
      </c>
      <c r="AU147" s="159">
        <f t="shared" si="357"/>
        <v>0</v>
      </c>
      <c r="AV147" s="159">
        <f t="shared" si="341"/>
        <v>0</v>
      </c>
      <c r="AW147" s="160">
        <f t="shared" si="342"/>
        <v>0</v>
      </c>
      <c r="AX147" s="159">
        <v>0</v>
      </c>
      <c r="AY147" s="159">
        <v>0</v>
      </c>
      <c r="AZ147" s="160">
        <f t="shared" si="343"/>
        <v>0</v>
      </c>
      <c r="BA147" s="159">
        <v>0</v>
      </c>
      <c r="BB147" s="159">
        <v>0</v>
      </c>
      <c r="BC147" s="160">
        <f t="shared" si="344"/>
        <v>0</v>
      </c>
      <c r="BD147" s="159">
        <f t="shared" si="358"/>
        <v>0</v>
      </c>
      <c r="BE147" s="159">
        <f t="shared" si="345"/>
        <v>0</v>
      </c>
      <c r="BF147" s="160">
        <f t="shared" si="346"/>
        <v>0</v>
      </c>
      <c r="BG147" s="230"/>
      <c r="BH147" s="226">
        <f t="shared" si="359"/>
        <v>0</v>
      </c>
      <c r="BI147" s="227">
        <f t="shared" si="347"/>
        <v>0</v>
      </c>
      <c r="BJ147" s="230"/>
      <c r="BK147" s="228"/>
      <c r="BL147" s="229"/>
    </row>
    <row r="148" spans="1:64" ht="15.75" customHeight="1">
      <c r="A148" s="185"/>
      <c r="B148" s="156"/>
      <c r="C148" s="185"/>
      <c r="D148" s="158">
        <f t="shared" si="324"/>
        <v>0</v>
      </c>
      <c r="E148" s="159">
        <f t="shared" si="348"/>
        <v>0</v>
      </c>
      <c r="F148" s="160">
        <f t="shared" si="349"/>
        <v>0</v>
      </c>
      <c r="G148" s="161"/>
      <c r="H148" s="159">
        <f t="shared" si="350"/>
        <v>0</v>
      </c>
      <c r="I148" s="159">
        <f t="shared" si="351"/>
        <v>0</v>
      </c>
      <c r="J148" s="160">
        <f t="shared" si="325"/>
        <v>0</v>
      </c>
      <c r="K148" s="159">
        <f t="shared" si="352"/>
        <v>0</v>
      </c>
      <c r="L148" s="159">
        <f t="shared" si="353"/>
        <v>0</v>
      </c>
      <c r="M148" s="160">
        <f t="shared" si="326"/>
        <v>0</v>
      </c>
      <c r="N148" s="159">
        <v>0</v>
      </c>
      <c r="O148" s="159">
        <v>0</v>
      </c>
      <c r="P148" s="160">
        <f t="shared" si="327"/>
        <v>0</v>
      </c>
      <c r="Q148" s="159">
        <v>0</v>
      </c>
      <c r="R148" s="159">
        <v>0</v>
      </c>
      <c r="S148" s="160">
        <f t="shared" si="328"/>
        <v>0</v>
      </c>
      <c r="T148" s="159">
        <f t="shared" si="354"/>
        <v>0</v>
      </c>
      <c r="U148" s="159">
        <f t="shared" si="329"/>
        <v>0</v>
      </c>
      <c r="V148" s="160">
        <f t="shared" si="330"/>
        <v>0</v>
      </c>
      <c r="W148" s="159">
        <v>0</v>
      </c>
      <c r="X148" s="159">
        <v>0</v>
      </c>
      <c r="Y148" s="160">
        <f t="shared" si="331"/>
        <v>0</v>
      </c>
      <c r="Z148" s="159">
        <v>0</v>
      </c>
      <c r="AA148" s="159">
        <v>0</v>
      </c>
      <c r="AB148" s="160">
        <f t="shared" si="332"/>
        <v>0</v>
      </c>
      <c r="AC148" s="159">
        <f t="shared" si="355"/>
        <v>0</v>
      </c>
      <c r="AD148" s="159">
        <f t="shared" si="333"/>
        <v>0</v>
      </c>
      <c r="AE148" s="160">
        <f t="shared" si="334"/>
        <v>0</v>
      </c>
      <c r="AF148" s="159">
        <v>0</v>
      </c>
      <c r="AG148" s="159">
        <v>0</v>
      </c>
      <c r="AH148" s="160">
        <f t="shared" si="335"/>
        <v>0</v>
      </c>
      <c r="AI148" s="159">
        <v>0</v>
      </c>
      <c r="AJ148" s="159">
        <v>0</v>
      </c>
      <c r="AK148" s="160">
        <f t="shared" si="336"/>
        <v>0</v>
      </c>
      <c r="AL148" s="159">
        <f t="shared" si="356"/>
        <v>0</v>
      </c>
      <c r="AM148" s="159">
        <f t="shared" si="337"/>
        <v>0</v>
      </c>
      <c r="AN148" s="160">
        <f t="shared" si="338"/>
        <v>0</v>
      </c>
      <c r="AO148" s="159">
        <v>0</v>
      </c>
      <c r="AP148" s="159">
        <v>0</v>
      </c>
      <c r="AQ148" s="160">
        <f t="shared" si="339"/>
        <v>0</v>
      </c>
      <c r="AR148" s="159">
        <v>0</v>
      </c>
      <c r="AS148" s="159">
        <v>0</v>
      </c>
      <c r="AT148" s="160">
        <f t="shared" si="340"/>
        <v>0</v>
      </c>
      <c r="AU148" s="159">
        <f t="shared" si="357"/>
        <v>0</v>
      </c>
      <c r="AV148" s="159">
        <f t="shared" si="341"/>
        <v>0</v>
      </c>
      <c r="AW148" s="160">
        <f t="shared" si="342"/>
        <v>0</v>
      </c>
      <c r="AX148" s="159">
        <v>0</v>
      </c>
      <c r="AY148" s="159">
        <v>0</v>
      </c>
      <c r="AZ148" s="160">
        <f t="shared" si="343"/>
        <v>0</v>
      </c>
      <c r="BA148" s="159">
        <v>0</v>
      </c>
      <c r="BB148" s="159">
        <v>0</v>
      </c>
      <c r="BC148" s="160">
        <f t="shared" si="344"/>
        <v>0</v>
      </c>
      <c r="BD148" s="159">
        <f t="shared" si="358"/>
        <v>0</v>
      </c>
      <c r="BE148" s="159">
        <f t="shared" si="345"/>
        <v>0</v>
      </c>
      <c r="BF148" s="160">
        <f t="shared" si="346"/>
        <v>0</v>
      </c>
      <c r="BG148" s="230"/>
      <c r="BH148" s="226">
        <f t="shared" si="359"/>
        <v>0</v>
      </c>
      <c r="BI148" s="227">
        <f t="shared" si="347"/>
        <v>0</v>
      </c>
      <c r="BJ148" s="230"/>
      <c r="BK148" s="228"/>
      <c r="BL148" s="229"/>
    </row>
    <row r="149" spans="1:64" ht="15.75" customHeight="1">
      <c r="A149" s="138"/>
      <c r="B149" s="162"/>
      <c r="C149" s="163"/>
      <c r="D149" s="164">
        <f t="shared" si="324"/>
        <v>0</v>
      </c>
      <c r="E149" s="165">
        <f t="shared" si="348"/>
        <v>0</v>
      </c>
      <c r="F149" s="166">
        <f t="shared" si="349"/>
        <v>0</v>
      </c>
      <c r="G149" s="167"/>
      <c r="H149" s="165">
        <f t="shared" si="350"/>
        <v>0</v>
      </c>
      <c r="I149" s="165">
        <f t="shared" si="351"/>
        <v>0</v>
      </c>
      <c r="J149" s="166">
        <f t="shared" si="325"/>
        <v>0</v>
      </c>
      <c r="K149" s="165">
        <f t="shared" si="352"/>
        <v>0</v>
      </c>
      <c r="L149" s="165">
        <f t="shared" si="353"/>
        <v>0</v>
      </c>
      <c r="M149" s="166">
        <f t="shared" si="326"/>
        <v>0</v>
      </c>
      <c r="N149" s="164">
        <v>0</v>
      </c>
      <c r="O149" s="165">
        <v>0</v>
      </c>
      <c r="P149" s="166">
        <f t="shared" si="327"/>
        <v>0</v>
      </c>
      <c r="Q149" s="198">
        <v>0</v>
      </c>
      <c r="R149" s="199">
        <v>0</v>
      </c>
      <c r="S149" s="166">
        <f t="shared" si="328"/>
        <v>0</v>
      </c>
      <c r="T149" s="200">
        <f t="shared" si="354"/>
        <v>0</v>
      </c>
      <c r="U149" s="200">
        <f t="shared" si="329"/>
        <v>0</v>
      </c>
      <c r="V149" s="201">
        <f t="shared" si="330"/>
        <v>0</v>
      </c>
      <c r="W149" s="164">
        <v>0</v>
      </c>
      <c r="X149" s="165">
        <v>0</v>
      </c>
      <c r="Y149" s="166">
        <f t="shared" si="331"/>
        <v>0</v>
      </c>
      <c r="Z149" s="198">
        <v>0</v>
      </c>
      <c r="AA149" s="199">
        <v>0</v>
      </c>
      <c r="AB149" s="166">
        <f t="shared" si="332"/>
        <v>0</v>
      </c>
      <c r="AC149" s="200">
        <f t="shared" si="355"/>
        <v>0</v>
      </c>
      <c r="AD149" s="200">
        <f t="shared" si="333"/>
        <v>0</v>
      </c>
      <c r="AE149" s="201">
        <f t="shared" si="334"/>
        <v>0</v>
      </c>
      <c r="AF149" s="164">
        <v>0</v>
      </c>
      <c r="AG149" s="165">
        <v>0</v>
      </c>
      <c r="AH149" s="166">
        <f t="shared" si="335"/>
        <v>0</v>
      </c>
      <c r="AI149" s="198">
        <v>0</v>
      </c>
      <c r="AJ149" s="199">
        <v>0</v>
      </c>
      <c r="AK149" s="166">
        <f t="shared" si="336"/>
        <v>0</v>
      </c>
      <c r="AL149" s="200">
        <f t="shared" si="356"/>
        <v>0</v>
      </c>
      <c r="AM149" s="200">
        <f t="shared" si="337"/>
        <v>0</v>
      </c>
      <c r="AN149" s="201">
        <f t="shared" si="338"/>
        <v>0</v>
      </c>
      <c r="AO149" s="164">
        <v>0</v>
      </c>
      <c r="AP149" s="165">
        <v>0</v>
      </c>
      <c r="AQ149" s="166">
        <f t="shared" si="339"/>
        <v>0</v>
      </c>
      <c r="AR149" s="198">
        <v>0</v>
      </c>
      <c r="AS149" s="199">
        <v>0</v>
      </c>
      <c r="AT149" s="166">
        <f t="shared" si="340"/>
        <v>0</v>
      </c>
      <c r="AU149" s="200">
        <f t="shared" si="357"/>
        <v>0</v>
      </c>
      <c r="AV149" s="200">
        <f t="shared" si="341"/>
        <v>0</v>
      </c>
      <c r="AW149" s="201">
        <f t="shared" si="342"/>
        <v>0</v>
      </c>
      <c r="AX149" s="164">
        <v>0</v>
      </c>
      <c r="AY149" s="165">
        <v>0</v>
      </c>
      <c r="AZ149" s="166">
        <f t="shared" si="343"/>
        <v>0</v>
      </c>
      <c r="BA149" s="198">
        <v>0</v>
      </c>
      <c r="BB149" s="199">
        <v>0</v>
      </c>
      <c r="BC149" s="166">
        <f t="shared" si="344"/>
        <v>0</v>
      </c>
      <c r="BD149" s="200">
        <f t="shared" si="358"/>
        <v>0</v>
      </c>
      <c r="BE149" s="200">
        <f t="shared" si="345"/>
        <v>0</v>
      </c>
      <c r="BF149" s="201">
        <f t="shared" si="346"/>
        <v>0</v>
      </c>
      <c r="BG149" s="211"/>
      <c r="BH149" s="233">
        <f t="shared" si="359"/>
        <v>0</v>
      </c>
      <c r="BI149" s="234">
        <f t="shared" si="347"/>
        <v>0</v>
      </c>
      <c r="BJ149" s="211"/>
      <c r="BK149" s="246"/>
      <c r="BL149" s="247"/>
    </row>
    <row r="150" spans="1:64" ht="15.75" customHeight="1">
      <c r="A150" s="139"/>
      <c r="B150" s="189"/>
      <c r="C150" s="190"/>
      <c r="D150" s="191"/>
      <c r="E150" s="191"/>
      <c r="F150" s="192"/>
      <c r="G150" s="189"/>
      <c r="H150" s="191"/>
      <c r="I150" s="191"/>
      <c r="J150" s="192"/>
      <c r="K150" s="191"/>
      <c r="L150" s="191"/>
      <c r="M150" s="192"/>
      <c r="N150" s="191"/>
      <c r="O150" s="191"/>
      <c r="P150" s="192"/>
      <c r="Q150" s="191"/>
      <c r="R150" s="191"/>
      <c r="S150" s="192"/>
      <c r="T150" s="206"/>
      <c r="U150" s="206"/>
      <c r="V150" s="207"/>
      <c r="W150" s="191"/>
      <c r="X150" s="191"/>
      <c r="Y150" s="192"/>
      <c r="Z150" s="191"/>
      <c r="AA150" s="191"/>
      <c r="AB150" s="192"/>
      <c r="AC150" s="206"/>
      <c r="AD150" s="206"/>
      <c r="AE150" s="207"/>
      <c r="AF150" s="191"/>
      <c r="AG150" s="191"/>
      <c r="AH150" s="192"/>
      <c r="AI150" s="191"/>
      <c r="AJ150" s="191"/>
      <c r="AK150" s="192"/>
      <c r="AL150" s="206"/>
      <c r="AM150" s="206"/>
      <c r="AN150" s="207"/>
      <c r="AO150" s="191"/>
      <c r="AP150" s="191"/>
      <c r="AQ150" s="192"/>
      <c r="AR150" s="191"/>
      <c r="AS150" s="191"/>
      <c r="AT150" s="192"/>
      <c r="AU150" s="206"/>
      <c r="AV150" s="206"/>
      <c r="AW150" s="207"/>
      <c r="AX150" s="191"/>
      <c r="AY150" s="191"/>
      <c r="AZ150" s="192"/>
      <c r="BA150" s="191"/>
      <c r="BB150" s="191"/>
      <c r="BC150" s="192"/>
      <c r="BD150" s="206"/>
      <c r="BE150" s="206"/>
      <c r="BF150" s="207"/>
      <c r="BG150" s="232"/>
      <c r="BH150" s="191"/>
      <c r="BI150" s="191"/>
      <c r="BJ150" s="232"/>
      <c r="BK150" s="248"/>
      <c r="BL150" s="248"/>
    </row>
    <row r="151" spans="1:64" ht="15.75" customHeight="1">
      <c r="A151" s="138"/>
      <c r="B151" s="1065" t="s">
        <v>273</v>
      </c>
      <c r="C151" s="1062" t="s">
        <v>274</v>
      </c>
      <c r="D151" s="1009" t="str">
        <f>AFEstatPref</f>
        <v>Historical</v>
      </c>
      <c r="E151" s="1010"/>
      <c r="F151" s="1011"/>
      <c r="G151" s="1041" t="str">
        <f>AFEstatSlc</f>
        <v>Proposed Original</v>
      </c>
      <c r="H151" s="1015"/>
      <c r="I151" s="1015"/>
      <c r="J151" s="1042"/>
      <c r="K151" s="1020" t="s">
        <v>275</v>
      </c>
      <c r="L151" s="1020"/>
      <c r="M151" s="1039"/>
      <c r="N151" s="1009" t="str">
        <f>AFEstatPref</f>
        <v>Historical</v>
      </c>
      <c r="O151" s="1010"/>
      <c r="P151" s="1011"/>
      <c r="Q151" s="1015" t="str">
        <f>AFEstatSlc</f>
        <v>Proposed Original</v>
      </c>
      <c r="R151" s="1015"/>
      <c r="S151" s="1016"/>
      <c r="T151" s="1019" t="s">
        <v>275</v>
      </c>
      <c r="U151" s="1020"/>
      <c r="V151" s="1021"/>
      <c r="W151" s="1009" t="str">
        <f>AFEstatPref</f>
        <v>Historical</v>
      </c>
      <c r="X151" s="1010"/>
      <c r="Y151" s="1011"/>
      <c r="Z151" s="1015" t="str">
        <f>AFEstatSlc</f>
        <v>Proposed Original</v>
      </c>
      <c r="AA151" s="1015"/>
      <c r="AB151" s="1016"/>
      <c r="AC151" s="1019" t="s">
        <v>275</v>
      </c>
      <c r="AD151" s="1020"/>
      <c r="AE151" s="1021"/>
      <c r="AF151" s="1009" t="str">
        <f>AFEstatPref</f>
        <v>Historical</v>
      </c>
      <c r="AG151" s="1010"/>
      <c r="AH151" s="1011"/>
      <c r="AI151" s="1015" t="str">
        <f>AFEstatSlc</f>
        <v>Proposed Original</v>
      </c>
      <c r="AJ151" s="1015"/>
      <c r="AK151" s="1016"/>
      <c r="AL151" s="1019" t="s">
        <v>275</v>
      </c>
      <c r="AM151" s="1020"/>
      <c r="AN151" s="1021"/>
      <c r="AO151" s="1009" t="str">
        <f>AFEstatPref</f>
        <v>Historical</v>
      </c>
      <c r="AP151" s="1010"/>
      <c r="AQ151" s="1011"/>
      <c r="AR151" s="1015" t="str">
        <f>AFEstatSlc</f>
        <v>Proposed Original</v>
      </c>
      <c r="AS151" s="1015"/>
      <c r="AT151" s="1016"/>
      <c r="AU151" s="1019" t="s">
        <v>275</v>
      </c>
      <c r="AV151" s="1020"/>
      <c r="AW151" s="1021"/>
      <c r="AX151" s="1009" t="str">
        <f>AFEstatPref</f>
        <v>Historical</v>
      </c>
      <c r="AY151" s="1010"/>
      <c r="AZ151" s="1011"/>
      <c r="BA151" s="1015" t="str">
        <f>AFEstatSlc</f>
        <v>Proposed Original</v>
      </c>
      <c r="BB151" s="1015"/>
      <c r="BC151" s="1016"/>
      <c r="BD151" s="1019" t="s">
        <v>275</v>
      </c>
      <c r="BE151" s="1020"/>
      <c r="BF151" s="1021"/>
      <c r="BG151" s="214"/>
      <c r="BH151" s="1051" t="s">
        <v>276</v>
      </c>
      <c r="BI151" s="1052"/>
      <c r="BJ151" s="214"/>
      <c r="BK151" s="1060" t="s">
        <v>277</v>
      </c>
      <c r="BL151" s="1057" t="s">
        <v>278</v>
      </c>
    </row>
    <row r="152" spans="1:64" ht="15.75" customHeight="1">
      <c r="A152" s="139"/>
      <c r="B152" s="1059"/>
      <c r="C152" s="1063"/>
      <c r="D152" s="1012"/>
      <c r="E152" s="1013"/>
      <c r="F152" s="1014"/>
      <c r="G152" s="1043"/>
      <c r="H152" s="1017"/>
      <c r="I152" s="1017"/>
      <c r="J152" s="1044"/>
      <c r="K152" s="1023"/>
      <c r="L152" s="1023"/>
      <c r="M152" s="1040"/>
      <c r="N152" s="1012"/>
      <c r="O152" s="1013"/>
      <c r="P152" s="1014"/>
      <c r="Q152" s="1017"/>
      <c r="R152" s="1017"/>
      <c r="S152" s="1018"/>
      <c r="T152" s="1022"/>
      <c r="U152" s="1023"/>
      <c r="V152" s="1024"/>
      <c r="W152" s="1012"/>
      <c r="X152" s="1013"/>
      <c r="Y152" s="1014"/>
      <c r="Z152" s="1017"/>
      <c r="AA152" s="1017"/>
      <c r="AB152" s="1018"/>
      <c r="AC152" s="1022"/>
      <c r="AD152" s="1023"/>
      <c r="AE152" s="1024"/>
      <c r="AF152" s="1012"/>
      <c r="AG152" s="1013"/>
      <c r="AH152" s="1014"/>
      <c r="AI152" s="1017"/>
      <c r="AJ152" s="1017"/>
      <c r="AK152" s="1018"/>
      <c r="AL152" s="1022"/>
      <c r="AM152" s="1023"/>
      <c r="AN152" s="1024"/>
      <c r="AO152" s="1012"/>
      <c r="AP152" s="1013"/>
      <c r="AQ152" s="1014"/>
      <c r="AR152" s="1017"/>
      <c r="AS152" s="1017"/>
      <c r="AT152" s="1018"/>
      <c r="AU152" s="1022"/>
      <c r="AV152" s="1023"/>
      <c r="AW152" s="1024"/>
      <c r="AX152" s="1012"/>
      <c r="AY152" s="1013"/>
      <c r="AZ152" s="1014"/>
      <c r="BA152" s="1017"/>
      <c r="BB152" s="1017"/>
      <c r="BC152" s="1018"/>
      <c r="BD152" s="1022"/>
      <c r="BE152" s="1023"/>
      <c r="BF152" s="1024"/>
      <c r="BG152" s="139"/>
      <c r="BH152" s="215" t="s">
        <v>279</v>
      </c>
      <c r="BI152" s="216" t="s">
        <v>280</v>
      </c>
      <c r="BJ152" s="139"/>
      <c r="BK152" s="1059"/>
      <c r="BL152" s="1056"/>
    </row>
    <row r="153" spans="1:64" ht="15.75" customHeight="1">
      <c r="A153" s="138"/>
      <c r="B153" s="149">
        <v>15</v>
      </c>
      <c r="C153" s="150" t="s">
        <v>299</v>
      </c>
      <c r="D153" s="151" t="s">
        <v>283</v>
      </c>
      <c r="E153" s="152" t="s">
        <v>284</v>
      </c>
      <c r="F153" s="153">
        <f>SUM(F154:F163)</f>
        <v>0</v>
      </c>
      <c r="G153" s="154" t="s">
        <v>285</v>
      </c>
      <c r="H153" s="152" t="s">
        <v>283</v>
      </c>
      <c r="I153" s="152" t="s">
        <v>284</v>
      </c>
      <c r="J153" s="153">
        <f>SUM(J154:J163)</f>
        <v>0</v>
      </c>
      <c r="K153" s="151" t="s">
        <v>283</v>
      </c>
      <c r="L153" s="152" t="s">
        <v>284</v>
      </c>
      <c r="M153" s="153">
        <f>SUM(M154:M163)</f>
        <v>0</v>
      </c>
      <c r="N153" s="151" t="s">
        <v>283</v>
      </c>
      <c r="O153" s="152" t="s">
        <v>284</v>
      </c>
      <c r="P153" s="153">
        <f>SUM(P154:P163)</f>
        <v>0</v>
      </c>
      <c r="Q153" s="152" t="s">
        <v>283</v>
      </c>
      <c r="R153" s="152" t="s">
        <v>284</v>
      </c>
      <c r="S153" s="153">
        <f>SUM(S154:S163)</f>
        <v>0</v>
      </c>
      <c r="T153" s="204" t="s">
        <v>283</v>
      </c>
      <c r="U153" s="205" t="s">
        <v>284</v>
      </c>
      <c r="V153" s="153">
        <f>SUM(V154:V163)</f>
        <v>0</v>
      </c>
      <c r="W153" s="151" t="s">
        <v>283</v>
      </c>
      <c r="X153" s="152" t="s">
        <v>284</v>
      </c>
      <c r="Y153" s="153">
        <f>SUM(Y154:Y163)</f>
        <v>0</v>
      </c>
      <c r="Z153" s="152" t="s">
        <v>283</v>
      </c>
      <c r="AA153" s="152" t="s">
        <v>284</v>
      </c>
      <c r="AB153" s="153">
        <f>SUM(AB154:AB163)</f>
        <v>0</v>
      </c>
      <c r="AC153" s="204" t="s">
        <v>283</v>
      </c>
      <c r="AD153" s="205" t="s">
        <v>284</v>
      </c>
      <c r="AE153" s="153">
        <f>SUM(AE154:AE163)</f>
        <v>0</v>
      </c>
      <c r="AF153" s="151" t="s">
        <v>283</v>
      </c>
      <c r="AG153" s="152" t="s">
        <v>284</v>
      </c>
      <c r="AH153" s="153">
        <f>SUM(AH154:AH163)</f>
        <v>0</v>
      </c>
      <c r="AI153" s="152" t="s">
        <v>283</v>
      </c>
      <c r="AJ153" s="152" t="s">
        <v>284</v>
      </c>
      <c r="AK153" s="153">
        <f>SUM(AK154:AK163)</f>
        <v>0</v>
      </c>
      <c r="AL153" s="204" t="s">
        <v>283</v>
      </c>
      <c r="AM153" s="205" t="s">
        <v>284</v>
      </c>
      <c r="AN153" s="153">
        <f>SUM(AN154:AN163)</f>
        <v>0</v>
      </c>
      <c r="AO153" s="151" t="s">
        <v>283</v>
      </c>
      <c r="AP153" s="152" t="s">
        <v>284</v>
      </c>
      <c r="AQ153" s="153">
        <f>SUM(AQ154:AQ163)</f>
        <v>0</v>
      </c>
      <c r="AR153" s="152" t="s">
        <v>283</v>
      </c>
      <c r="AS153" s="152" t="s">
        <v>284</v>
      </c>
      <c r="AT153" s="153">
        <f>SUM(AT154:AT163)</f>
        <v>0</v>
      </c>
      <c r="AU153" s="204" t="s">
        <v>283</v>
      </c>
      <c r="AV153" s="205" t="s">
        <v>284</v>
      </c>
      <c r="AW153" s="153">
        <f>SUM(AW154:AW163)</f>
        <v>0</v>
      </c>
      <c r="AX153" s="151" t="s">
        <v>283</v>
      </c>
      <c r="AY153" s="152" t="s">
        <v>284</v>
      </c>
      <c r="AZ153" s="153">
        <f>SUM(AZ154:AZ163)</f>
        <v>0</v>
      </c>
      <c r="BA153" s="152" t="s">
        <v>283</v>
      </c>
      <c r="BB153" s="152" t="s">
        <v>284</v>
      </c>
      <c r="BC153" s="153">
        <f>SUM(BC154:BC163)</f>
        <v>0</v>
      </c>
      <c r="BD153" s="204" t="s">
        <v>283</v>
      </c>
      <c r="BE153" s="205" t="s">
        <v>284</v>
      </c>
      <c r="BF153" s="153">
        <f>SUM(BF154:BF163)</f>
        <v>0</v>
      </c>
      <c r="BG153" s="196"/>
      <c r="BH153" s="221"/>
      <c r="BI153" s="243"/>
      <c r="BJ153" s="196"/>
      <c r="BK153" s="244"/>
      <c r="BL153" s="245"/>
    </row>
    <row r="154" spans="1:64" ht="15.75" customHeight="1">
      <c r="A154" s="185"/>
      <c r="B154" s="156"/>
      <c r="C154" s="258" t="s">
        <v>287</v>
      </c>
      <c r="D154" s="158">
        <f t="shared" ref="D154:D163" si="360">N154+W154+AF154+AO154+AX154</f>
        <v>0</v>
      </c>
      <c r="E154" s="159">
        <f>IFERROR(F154/D154,)</f>
        <v>0</v>
      </c>
      <c r="F154" s="160">
        <f>P154+Y154+AH154+AQ154+AZ154</f>
        <v>0</v>
      </c>
      <c r="G154" s="179"/>
      <c r="H154" s="159">
        <f>Q154+Z154+AI154+AR154+BA154</f>
        <v>0</v>
      </c>
      <c r="I154" s="159">
        <f>IFERROR(J154/H154,)</f>
        <v>0</v>
      </c>
      <c r="J154" s="160">
        <f t="shared" ref="J154:J163" si="361">S154+AB154+AK154+AT154+BC154</f>
        <v>0</v>
      </c>
      <c r="K154" s="159">
        <f>T154+AC154+AL154+AU154+BD154</f>
        <v>0</v>
      </c>
      <c r="L154" s="159">
        <f>IFERROR(M154/K154,)</f>
        <v>0</v>
      </c>
      <c r="M154" s="160">
        <f t="shared" ref="M154:M163" si="362">V154+AE154+AN154+AW154+BF154</f>
        <v>0</v>
      </c>
      <c r="N154" s="159">
        <v>0</v>
      </c>
      <c r="O154" s="159">
        <v>0</v>
      </c>
      <c r="P154" s="160">
        <f t="shared" ref="P154:P163" si="363">N154*O154</f>
        <v>0</v>
      </c>
      <c r="Q154" s="159">
        <v>0</v>
      </c>
      <c r="R154" s="159">
        <v>0</v>
      </c>
      <c r="S154" s="160">
        <f t="shared" ref="S154:S163" si="364">Q154*R154</f>
        <v>0</v>
      </c>
      <c r="T154" s="159">
        <f>Q154</f>
        <v>0</v>
      </c>
      <c r="U154" s="159">
        <f t="shared" ref="U154:U163" si="365">R154</f>
        <v>0</v>
      </c>
      <c r="V154" s="160">
        <f t="shared" ref="V154:V163" si="366">T154*U154</f>
        <v>0</v>
      </c>
      <c r="W154" s="159">
        <v>0</v>
      </c>
      <c r="X154" s="159">
        <v>0</v>
      </c>
      <c r="Y154" s="160">
        <f t="shared" ref="Y154:Y163" si="367">W154*X154</f>
        <v>0</v>
      </c>
      <c r="Z154" s="159">
        <v>0</v>
      </c>
      <c r="AA154" s="159">
        <v>0</v>
      </c>
      <c r="AB154" s="160">
        <f t="shared" ref="AB154:AB163" si="368">Z154*AA154</f>
        <v>0</v>
      </c>
      <c r="AC154" s="159">
        <f>Z154</f>
        <v>0</v>
      </c>
      <c r="AD154" s="159">
        <f t="shared" ref="AD154:AD163" si="369">AA154</f>
        <v>0</v>
      </c>
      <c r="AE154" s="160">
        <f t="shared" ref="AE154:AE163" si="370">AC154*AD154</f>
        <v>0</v>
      </c>
      <c r="AF154" s="159">
        <v>0</v>
      </c>
      <c r="AG154" s="159">
        <v>0</v>
      </c>
      <c r="AH154" s="160">
        <f t="shared" ref="AH154:AH163" si="371">AF154*AG154</f>
        <v>0</v>
      </c>
      <c r="AI154" s="159">
        <v>0</v>
      </c>
      <c r="AJ154" s="159">
        <v>0</v>
      </c>
      <c r="AK154" s="160">
        <f t="shared" ref="AK154:AK163" si="372">AI154*AJ154</f>
        <v>0</v>
      </c>
      <c r="AL154" s="159">
        <f>AI154</f>
        <v>0</v>
      </c>
      <c r="AM154" s="159">
        <f t="shared" ref="AM154:AM163" si="373">AJ154</f>
        <v>0</v>
      </c>
      <c r="AN154" s="160">
        <f t="shared" ref="AN154:AN163" si="374">AL154*AM154</f>
        <v>0</v>
      </c>
      <c r="AO154" s="159">
        <v>0</v>
      </c>
      <c r="AP154" s="159">
        <v>0</v>
      </c>
      <c r="AQ154" s="160">
        <f t="shared" ref="AQ154:AQ163" si="375">AO154*AP154</f>
        <v>0</v>
      </c>
      <c r="AR154" s="159">
        <v>0</v>
      </c>
      <c r="AS154" s="159">
        <v>0</v>
      </c>
      <c r="AT154" s="160">
        <f t="shared" ref="AT154:AT163" si="376">AR154*AS154</f>
        <v>0</v>
      </c>
      <c r="AU154" s="159">
        <f>AR154</f>
        <v>0</v>
      </c>
      <c r="AV154" s="159">
        <f t="shared" ref="AV154:AV163" si="377">AS154</f>
        <v>0</v>
      </c>
      <c r="AW154" s="160">
        <f t="shared" ref="AW154:AW163" si="378">AU154*AV154</f>
        <v>0</v>
      </c>
      <c r="AX154" s="159">
        <v>0</v>
      </c>
      <c r="AY154" s="159">
        <v>0</v>
      </c>
      <c r="AZ154" s="160">
        <f t="shared" ref="AZ154:AZ163" si="379">AX154*AY154</f>
        <v>0</v>
      </c>
      <c r="BA154" s="159">
        <v>0</v>
      </c>
      <c r="BB154" s="159">
        <v>0</v>
      </c>
      <c r="BC154" s="160">
        <f t="shared" ref="BC154:BC163" si="380">BA154*BB154</f>
        <v>0</v>
      </c>
      <c r="BD154" s="159">
        <f>BA154</f>
        <v>0</v>
      </c>
      <c r="BE154" s="159">
        <f t="shared" ref="BE154:BE163" si="381">BB154</f>
        <v>0</v>
      </c>
      <c r="BF154" s="160">
        <f t="shared" ref="BF154:BF163" si="382">BD154*BE154</f>
        <v>0</v>
      </c>
      <c r="BG154" s="230"/>
      <c r="BH154" s="226">
        <f>K154-H154</f>
        <v>0</v>
      </c>
      <c r="BI154" s="227">
        <f t="shared" ref="BI154:BI163" si="383">L154-I154</f>
        <v>0</v>
      </c>
      <c r="BJ154" s="230"/>
      <c r="BK154" s="228"/>
      <c r="BL154" s="229"/>
    </row>
    <row r="155" spans="1:64" ht="15.75" customHeight="1">
      <c r="A155" s="185"/>
      <c r="B155" s="156"/>
      <c r="C155" s="258"/>
      <c r="D155" s="158">
        <f t="shared" si="360"/>
        <v>0</v>
      </c>
      <c r="E155" s="159">
        <f t="shared" ref="E155:E163" si="384">IFERROR(F155/D155,)</f>
        <v>0</v>
      </c>
      <c r="F155" s="160">
        <f t="shared" ref="F155:F163" si="385">P155+Y155+AH155+AQ155+AZ155</f>
        <v>0</v>
      </c>
      <c r="G155" s="161"/>
      <c r="H155" s="159">
        <f t="shared" ref="H155:H163" si="386">Q155+Z155+AI155+AR155+BA155</f>
        <v>0</v>
      </c>
      <c r="I155" s="159">
        <f t="shared" ref="I155:I163" si="387">IFERROR(J155/H155,)</f>
        <v>0</v>
      </c>
      <c r="J155" s="160">
        <f t="shared" si="361"/>
        <v>0</v>
      </c>
      <c r="K155" s="159">
        <f t="shared" ref="K155:K163" si="388">T155+AC155+AL155+AU155+BD155</f>
        <v>0</v>
      </c>
      <c r="L155" s="159">
        <f t="shared" ref="L155:L163" si="389">IFERROR(M155/K155,)</f>
        <v>0</v>
      </c>
      <c r="M155" s="160">
        <f t="shared" si="362"/>
        <v>0</v>
      </c>
      <c r="N155" s="159">
        <v>0</v>
      </c>
      <c r="O155" s="159">
        <v>0</v>
      </c>
      <c r="P155" s="160">
        <f t="shared" si="363"/>
        <v>0</v>
      </c>
      <c r="Q155" s="159">
        <v>0</v>
      </c>
      <c r="R155" s="159">
        <v>0</v>
      </c>
      <c r="S155" s="160">
        <f t="shared" si="364"/>
        <v>0</v>
      </c>
      <c r="T155" s="159">
        <f t="shared" ref="T155:T163" si="390">Q155</f>
        <v>0</v>
      </c>
      <c r="U155" s="159">
        <f t="shared" si="365"/>
        <v>0</v>
      </c>
      <c r="V155" s="160">
        <f t="shared" si="366"/>
        <v>0</v>
      </c>
      <c r="W155" s="159">
        <v>0</v>
      </c>
      <c r="X155" s="159">
        <v>0</v>
      </c>
      <c r="Y155" s="160">
        <f t="shared" si="367"/>
        <v>0</v>
      </c>
      <c r="Z155" s="159">
        <v>0</v>
      </c>
      <c r="AA155" s="159">
        <v>0</v>
      </c>
      <c r="AB155" s="160">
        <f t="shared" si="368"/>
        <v>0</v>
      </c>
      <c r="AC155" s="159">
        <f t="shared" ref="AC155:AC163" si="391">Z155</f>
        <v>0</v>
      </c>
      <c r="AD155" s="159">
        <f t="shared" si="369"/>
        <v>0</v>
      </c>
      <c r="AE155" s="160">
        <f t="shared" si="370"/>
        <v>0</v>
      </c>
      <c r="AF155" s="159">
        <v>0</v>
      </c>
      <c r="AG155" s="159">
        <v>0</v>
      </c>
      <c r="AH155" s="160">
        <f t="shared" si="371"/>
        <v>0</v>
      </c>
      <c r="AI155" s="159">
        <v>0</v>
      </c>
      <c r="AJ155" s="159">
        <v>0</v>
      </c>
      <c r="AK155" s="160">
        <f t="shared" si="372"/>
        <v>0</v>
      </c>
      <c r="AL155" s="159">
        <f t="shared" ref="AL155:AL163" si="392">AI155</f>
        <v>0</v>
      </c>
      <c r="AM155" s="159">
        <f t="shared" si="373"/>
        <v>0</v>
      </c>
      <c r="AN155" s="160">
        <f t="shared" si="374"/>
        <v>0</v>
      </c>
      <c r="AO155" s="159">
        <v>0</v>
      </c>
      <c r="AP155" s="159">
        <v>0</v>
      </c>
      <c r="AQ155" s="160">
        <f t="shared" si="375"/>
        <v>0</v>
      </c>
      <c r="AR155" s="159">
        <v>0</v>
      </c>
      <c r="AS155" s="159">
        <v>0</v>
      </c>
      <c r="AT155" s="160">
        <f t="shared" si="376"/>
        <v>0</v>
      </c>
      <c r="AU155" s="159">
        <f t="shared" ref="AU155:AU163" si="393">AR155</f>
        <v>0</v>
      </c>
      <c r="AV155" s="159">
        <f t="shared" si="377"/>
        <v>0</v>
      </c>
      <c r="AW155" s="160">
        <f t="shared" si="378"/>
        <v>0</v>
      </c>
      <c r="AX155" s="159">
        <v>0</v>
      </c>
      <c r="AY155" s="159">
        <v>0</v>
      </c>
      <c r="AZ155" s="160">
        <f t="shared" si="379"/>
        <v>0</v>
      </c>
      <c r="BA155" s="159">
        <v>0</v>
      </c>
      <c r="BB155" s="159">
        <v>0</v>
      </c>
      <c r="BC155" s="160">
        <f t="shared" si="380"/>
        <v>0</v>
      </c>
      <c r="BD155" s="159">
        <f t="shared" ref="BD155:BD163" si="394">BA155</f>
        <v>0</v>
      </c>
      <c r="BE155" s="159">
        <f t="shared" si="381"/>
        <v>0</v>
      </c>
      <c r="BF155" s="160">
        <f t="shared" si="382"/>
        <v>0</v>
      </c>
      <c r="BG155" s="230"/>
      <c r="BH155" s="226">
        <f t="shared" ref="BH155:BH163" si="395">K155-H155</f>
        <v>0</v>
      </c>
      <c r="BI155" s="227">
        <f t="shared" si="383"/>
        <v>0</v>
      </c>
      <c r="BJ155" s="230"/>
      <c r="BK155" s="228"/>
      <c r="BL155" s="229"/>
    </row>
    <row r="156" spans="1:64" ht="15.75" customHeight="1">
      <c r="A156" s="185"/>
      <c r="B156" s="156"/>
      <c r="C156" s="258"/>
      <c r="D156" s="158">
        <f t="shared" si="360"/>
        <v>0</v>
      </c>
      <c r="E156" s="159">
        <f t="shared" si="384"/>
        <v>0</v>
      </c>
      <c r="F156" s="160">
        <f t="shared" si="385"/>
        <v>0</v>
      </c>
      <c r="G156" s="161"/>
      <c r="H156" s="159">
        <f t="shared" si="386"/>
        <v>0</v>
      </c>
      <c r="I156" s="159">
        <f t="shared" si="387"/>
        <v>0</v>
      </c>
      <c r="J156" s="160">
        <f t="shared" si="361"/>
        <v>0</v>
      </c>
      <c r="K156" s="159">
        <f t="shared" si="388"/>
        <v>0</v>
      </c>
      <c r="L156" s="159">
        <f t="shared" si="389"/>
        <v>0</v>
      </c>
      <c r="M156" s="160">
        <f t="shared" si="362"/>
        <v>0</v>
      </c>
      <c r="N156" s="159">
        <v>0</v>
      </c>
      <c r="O156" s="159">
        <v>0</v>
      </c>
      <c r="P156" s="160">
        <f t="shared" si="363"/>
        <v>0</v>
      </c>
      <c r="Q156" s="159">
        <v>0</v>
      </c>
      <c r="R156" s="159">
        <v>0</v>
      </c>
      <c r="S156" s="160">
        <f t="shared" si="364"/>
        <v>0</v>
      </c>
      <c r="T156" s="159">
        <f t="shared" si="390"/>
        <v>0</v>
      </c>
      <c r="U156" s="159">
        <f t="shared" si="365"/>
        <v>0</v>
      </c>
      <c r="V156" s="160">
        <f t="shared" si="366"/>
        <v>0</v>
      </c>
      <c r="W156" s="159">
        <v>0</v>
      </c>
      <c r="X156" s="159">
        <v>0</v>
      </c>
      <c r="Y156" s="160">
        <f t="shared" si="367"/>
        <v>0</v>
      </c>
      <c r="Z156" s="159">
        <v>0</v>
      </c>
      <c r="AA156" s="159">
        <v>0</v>
      </c>
      <c r="AB156" s="160">
        <f t="shared" si="368"/>
        <v>0</v>
      </c>
      <c r="AC156" s="159">
        <f t="shared" si="391"/>
        <v>0</v>
      </c>
      <c r="AD156" s="159">
        <f t="shared" si="369"/>
        <v>0</v>
      </c>
      <c r="AE156" s="160">
        <f t="shared" si="370"/>
        <v>0</v>
      </c>
      <c r="AF156" s="159">
        <v>0</v>
      </c>
      <c r="AG156" s="159">
        <v>0</v>
      </c>
      <c r="AH156" s="160">
        <f t="shared" si="371"/>
        <v>0</v>
      </c>
      <c r="AI156" s="159">
        <v>0</v>
      </c>
      <c r="AJ156" s="159">
        <v>0</v>
      </c>
      <c r="AK156" s="160">
        <f t="shared" si="372"/>
        <v>0</v>
      </c>
      <c r="AL156" s="159">
        <f t="shared" si="392"/>
        <v>0</v>
      </c>
      <c r="AM156" s="159">
        <f t="shared" si="373"/>
        <v>0</v>
      </c>
      <c r="AN156" s="160">
        <f t="shared" si="374"/>
        <v>0</v>
      </c>
      <c r="AO156" s="159">
        <v>0</v>
      </c>
      <c r="AP156" s="159">
        <v>0</v>
      </c>
      <c r="AQ156" s="160">
        <f t="shared" si="375"/>
        <v>0</v>
      </c>
      <c r="AR156" s="159">
        <v>0</v>
      </c>
      <c r="AS156" s="159">
        <v>0</v>
      </c>
      <c r="AT156" s="160">
        <f t="shared" si="376"/>
        <v>0</v>
      </c>
      <c r="AU156" s="159">
        <f t="shared" si="393"/>
        <v>0</v>
      </c>
      <c r="AV156" s="159">
        <f t="shared" si="377"/>
        <v>0</v>
      </c>
      <c r="AW156" s="160">
        <f t="shared" si="378"/>
        <v>0</v>
      </c>
      <c r="AX156" s="159">
        <v>0</v>
      </c>
      <c r="AY156" s="159">
        <v>0</v>
      </c>
      <c r="AZ156" s="160">
        <f t="shared" si="379"/>
        <v>0</v>
      </c>
      <c r="BA156" s="159">
        <v>0</v>
      </c>
      <c r="BB156" s="159">
        <v>0</v>
      </c>
      <c r="BC156" s="160">
        <f t="shared" si="380"/>
        <v>0</v>
      </c>
      <c r="BD156" s="159">
        <f t="shared" si="394"/>
        <v>0</v>
      </c>
      <c r="BE156" s="159">
        <f t="shared" si="381"/>
        <v>0</v>
      </c>
      <c r="BF156" s="160">
        <f t="shared" si="382"/>
        <v>0</v>
      </c>
      <c r="BG156" s="230"/>
      <c r="BH156" s="226">
        <f t="shared" si="395"/>
        <v>0</v>
      </c>
      <c r="BI156" s="227">
        <f t="shared" si="383"/>
        <v>0</v>
      </c>
      <c r="BJ156" s="230"/>
      <c r="BK156" s="228"/>
      <c r="BL156" s="229"/>
    </row>
    <row r="157" spans="1:64" ht="15.75" customHeight="1">
      <c r="A157" s="185"/>
      <c r="B157" s="156"/>
      <c r="C157" s="258"/>
      <c r="D157" s="158">
        <f t="shared" si="360"/>
        <v>0</v>
      </c>
      <c r="E157" s="159">
        <f t="shared" si="384"/>
        <v>0</v>
      </c>
      <c r="F157" s="160">
        <f t="shared" si="385"/>
        <v>0</v>
      </c>
      <c r="G157" s="161"/>
      <c r="H157" s="159">
        <f t="shared" si="386"/>
        <v>0</v>
      </c>
      <c r="I157" s="159">
        <f t="shared" si="387"/>
        <v>0</v>
      </c>
      <c r="J157" s="160">
        <f t="shared" si="361"/>
        <v>0</v>
      </c>
      <c r="K157" s="159">
        <f t="shared" si="388"/>
        <v>0</v>
      </c>
      <c r="L157" s="159">
        <f t="shared" si="389"/>
        <v>0</v>
      </c>
      <c r="M157" s="160">
        <f t="shared" si="362"/>
        <v>0</v>
      </c>
      <c r="N157" s="159">
        <v>0</v>
      </c>
      <c r="O157" s="159">
        <v>0</v>
      </c>
      <c r="P157" s="160">
        <f t="shared" si="363"/>
        <v>0</v>
      </c>
      <c r="Q157" s="159">
        <v>0</v>
      </c>
      <c r="R157" s="159">
        <v>0</v>
      </c>
      <c r="S157" s="160">
        <f t="shared" si="364"/>
        <v>0</v>
      </c>
      <c r="T157" s="159">
        <f t="shared" si="390"/>
        <v>0</v>
      </c>
      <c r="U157" s="159">
        <f t="shared" si="365"/>
        <v>0</v>
      </c>
      <c r="V157" s="160">
        <f t="shared" si="366"/>
        <v>0</v>
      </c>
      <c r="W157" s="159">
        <v>0</v>
      </c>
      <c r="X157" s="159">
        <v>0</v>
      </c>
      <c r="Y157" s="160">
        <f t="shared" si="367"/>
        <v>0</v>
      </c>
      <c r="Z157" s="159">
        <v>0</v>
      </c>
      <c r="AA157" s="159">
        <v>0</v>
      </c>
      <c r="AB157" s="160">
        <f t="shared" si="368"/>
        <v>0</v>
      </c>
      <c r="AC157" s="159">
        <f t="shared" si="391"/>
        <v>0</v>
      </c>
      <c r="AD157" s="159">
        <f t="shared" si="369"/>
        <v>0</v>
      </c>
      <c r="AE157" s="160">
        <f t="shared" si="370"/>
        <v>0</v>
      </c>
      <c r="AF157" s="159">
        <v>0</v>
      </c>
      <c r="AG157" s="159">
        <v>0</v>
      </c>
      <c r="AH157" s="160">
        <f t="shared" si="371"/>
        <v>0</v>
      </c>
      <c r="AI157" s="159">
        <v>0</v>
      </c>
      <c r="AJ157" s="159">
        <v>0</v>
      </c>
      <c r="AK157" s="160">
        <f t="shared" si="372"/>
        <v>0</v>
      </c>
      <c r="AL157" s="159">
        <f t="shared" si="392"/>
        <v>0</v>
      </c>
      <c r="AM157" s="159">
        <f t="shared" si="373"/>
        <v>0</v>
      </c>
      <c r="AN157" s="160">
        <f t="shared" si="374"/>
        <v>0</v>
      </c>
      <c r="AO157" s="159">
        <v>0</v>
      </c>
      <c r="AP157" s="159">
        <v>0</v>
      </c>
      <c r="AQ157" s="160">
        <f t="shared" si="375"/>
        <v>0</v>
      </c>
      <c r="AR157" s="159">
        <v>0</v>
      </c>
      <c r="AS157" s="159">
        <v>0</v>
      </c>
      <c r="AT157" s="160">
        <f t="shared" si="376"/>
        <v>0</v>
      </c>
      <c r="AU157" s="159">
        <f t="shared" si="393"/>
        <v>0</v>
      </c>
      <c r="AV157" s="159">
        <f t="shared" si="377"/>
        <v>0</v>
      </c>
      <c r="AW157" s="160">
        <f t="shared" si="378"/>
        <v>0</v>
      </c>
      <c r="AX157" s="159">
        <v>0</v>
      </c>
      <c r="AY157" s="159">
        <v>0</v>
      </c>
      <c r="AZ157" s="160">
        <f t="shared" si="379"/>
        <v>0</v>
      </c>
      <c r="BA157" s="159">
        <v>0</v>
      </c>
      <c r="BB157" s="159">
        <v>0</v>
      </c>
      <c r="BC157" s="160">
        <f t="shared" si="380"/>
        <v>0</v>
      </c>
      <c r="BD157" s="159">
        <f t="shared" si="394"/>
        <v>0</v>
      </c>
      <c r="BE157" s="159">
        <f t="shared" si="381"/>
        <v>0</v>
      </c>
      <c r="BF157" s="160">
        <f t="shared" si="382"/>
        <v>0</v>
      </c>
      <c r="BG157" s="230"/>
      <c r="BH157" s="226">
        <f t="shared" si="395"/>
        <v>0</v>
      </c>
      <c r="BI157" s="227">
        <f t="shared" si="383"/>
        <v>0</v>
      </c>
      <c r="BJ157" s="230"/>
      <c r="BK157" s="228"/>
      <c r="BL157" s="229"/>
    </row>
    <row r="158" spans="1:64" ht="15.75" customHeight="1">
      <c r="A158" s="185"/>
      <c r="B158" s="156"/>
      <c r="C158" s="258"/>
      <c r="D158" s="158">
        <f t="shared" si="360"/>
        <v>0</v>
      </c>
      <c r="E158" s="159">
        <f t="shared" si="384"/>
        <v>0</v>
      </c>
      <c r="F158" s="160">
        <f t="shared" si="385"/>
        <v>0</v>
      </c>
      <c r="G158" s="161"/>
      <c r="H158" s="159">
        <f t="shared" si="386"/>
        <v>0</v>
      </c>
      <c r="I158" s="159">
        <f t="shared" si="387"/>
        <v>0</v>
      </c>
      <c r="J158" s="160">
        <f t="shared" si="361"/>
        <v>0</v>
      </c>
      <c r="K158" s="159">
        <f t="shared" si="388"/>
        <v>0</v>
      </c>
      <c r="L158" s="159">
        <f t="shared" si="389"/>
        <v>0</v>
      </c>
      <c r="M158" s="160">
        <f t="shared" si="362"/>
        <v>0</v>
      </c>
      <c r="N158" s="159">
        <v>0</v>
      </c>
      <c r="O158" s="159">
        <v>0</v>
      </c>
      <c r="P158" s="160">
        <f t="shared" si="363"/>
        <v>0</v>
      </c>
      <c r="Q158" s="159">
        <v>0</v>
      </c>
      <c r="R158" s="159">
        <v>0</v>
      </c>
      <c r="S158" s="160">
        <f t="shared" si="364"/>
        <v>0</v>
      </c>
      <c r="T158" s="159">
        <f t="shared" si="390"/>
        <v>0</v>
      </c>
      <c r="U158" s="159">
        <f t="shared" si="365"/>
        <v>0</v>
      </c>
      <c r="V158" s="160">
        <f t="shared" si="366"/>
        <v>0</v>
      </c>
      <c r="W158" s="159">
        <v>0</v>
      </c>
      <c r="X158" s="159">
        <v>0</v>
      </c>
      <c r="Y158" s="160">
        <f t="shared" si="367"/>
        <v>0</v>
      </c>
      <c r="Z158" s="159">
        <v>0</v>
      </c>
      <c r="AA158" s="159">
        <v>0</v>
      </c>
      <c r="AB158" s="160">
        <f t="shared" si="368"/>
        <v>0</v>
      </c>
      <c r="AC158" s="159">
        <f t="shared" si="391"/>
        <v>0</v>
      </c>
      <c r="AD158" s="159">
        <f t="shared" si="369"/>
        <v>0</v>
      </c>
      <c r="AE158" s="160">
        <f t="shared" si="370"/>
        <v>0</v>
      </c>
      <c r="AF158" s="159">
        <v>0</v>
      </c>
      <c r="AG158" s="159">
        <v>0</v>
      </c>
      <c r="AH158" s="160">
        <f t="shared" si="371"/>
        <v>0</v>
      </c>
      <c r="AI158" s="159">
        <v>0</v>
      </c>
      <c r="AJ158" s="159">
        <v>0</v>
      </c>
      <c r="AK158" s="160">
        <f t="shared" si="372"/>
        <v>0</v>
      </c>
      <c r="AL158" s="159">
        <f t="shared" si="392"/>
        <v>0</v>
      </c>
      <c r="AM158" s="159">
        <f t="shared" si="373"/>
        <v>0</v>
      </c>
      <c r="AN158" s="160">
        <f t="shared" si="374"/>
        <v>0</v>
      </c>
      <c r="AO158" s="159">
        <v>0</v>
      </c>
      <c r="AP158" s="159">
        <v>0</v>
      </c>
      <c r="AQ158" s="160">
        <f t="shared" si="375"/>
        <v>0</v>
      </c>
      <c r="AR158" s="159">
        <v>0</v>
      </c>
      <c r="AS158" s="159">
        <v>0</v>
      </c>
      <c r="AT158" s="160">
        <f t="shared" si="376"/>
        <v>0</v>
      </c>
      <c r="AU158" s="159">
        <f t="shared" si="393"/>
        <v>0</v>
      </c>
      <c r="AV158" s="159">
        <f t="shared" si="377"/>
        <v>0</v>
      </c>
      <c r="AW158" s="160">
        <f t="shared" si="378"/>
        <v>0</v>
      </c>
      <c r="AX158" s="159">
        <v>0</v>
      </c>
      <c r="AY158" s="159">
        <v>0</v>
      </c>
      <c r="AZ158" s="160">
        <f t="shared" si="379"/>
        <v>0</v>
      </c>
      <c r="BA158" s="159">
        <v>0</v>
      </c>
      <c r="BB158" s="159">
        <v>0</v>
      </c>
      <c r="BC158" s="160">
        <f t="shared" si="380"/>
        <v>0</v>
      </c>
      <c r="BD158" s="159">
        <f t="shared" si="394"/>
        <v>0</v>
      </c>
      <c r="BE158" s="159">
        <f t="shared" si="381"/>
        <v>0</v>
      </c>
      <c r="BF158" s="160">
        <f t="shared" si="382"/>
        <v>0</v>
      </c>
      <c r="BG158" s="230"/>
      <c r="BH158" s="226">
        <f t="shared" si="395"/>
        <v>0</v>
      </c>
      <c r="BI158" s="227">
        <f t="shared" si="383"/>
        <v>0</v>
      </c>
      <c r="BJ158" s="230"/>
      <c r="BK158" s="228"/>
      <c r="BL158" s="229"/>
    </row>
    <row r="159" spans="1:64" ht="15.75" customHeight="1">
      <c r="A159" s="185"/>
      <c r="B159" s="156"/>
      <c r="C159" s="258"/>
      <c r="D159" s="158">
        <f t="shared" si="360"/>
        <v>0</v>
      </c>
      <c r="E159" s="159">
        <f t="shared" si="384"/>
        <v>0</v>
      </c>
      <c r="F159" s="160">
        <f t="shared" si="385"/>
        <v>0</v>
      </c>
      <c r="G159" s="161"/>
      <c r="H159" s="159">
        <f t="shared" si="386"/>
        <v>0</v>
      </c>
      <c r="I159" s="159">
        <f t="shared" si="387"/>
        <v>0</v>
      </c>
      <c r="J159" s="160">
        <f t="shared" si="361"/>
        <v>0</v>
      </c>
      <c r="K159" s="159">
        <f t="shared" si="388"/>
        <v>0</v>
      </c>
      <c r="L159" s="159">
        <f t="shared" si="389"/>
        <v>0</v>
      </c>
      <c r="M159" s="160">
        <f t="shared" si="362"/>
        <v>0</v>
      </c>
      <c r="N159" s="159">
        <v>0</v>
      </c>
      <c r="O159" s="159">
        <v>0</v>
      </c>
      <c r="P159" s="160">
        <f t="shared" si="363"/>
        <v>0</v>
      </c>
      <c r="Q159" s="159">
        <v>0</v>
      </c>
      <c r="R159" s="159">
        <v>0</v>
      </c>
      <c r="S159" s="160">
        <f t="shared" si="364"/>
        <v>0</v>
      </c>
      <c r="T159" s="159">
        <f t="shared" si="390"/>
        <v>0</v>
      </c>
      <c r="U159" s="159">
        <f t="shared" si="365"/>
        <v>0</v>
      </c>
      <c r="V159" s="160">
        <f t="shared" si="366"/>
        <v>0</v>
      </c>
      <c r="W159" s="159">
        <v>0</v>
      </c>
      <c r="X159" s="159">
        <v>0</v>
      </c>
      <c r="Y159" s="160">
        <f t="shared" si="367"/>
        <v>0</v>
      </c>
      <c r="Z159" s="159">
        <v>0</v>
      </c>
      <c r="AA159" s="159">
        <v>0</v>
      </c>
      <c r="AB159" s="160">
        <f t="shared" si="368"/>
        <v>0</v>
      </c>
      <c r="AC159" s="159">
        <f t="shared" si="391"/>
        <v>0</v>
      </c>
      <c r="AD159" s="159">
        <f t="shared" si="369"/>
        <v>0</v>
      </c>
      <c r="AE159" s="160">
        <f t="shared" si="370"/>
        <v>0</v>
      </c>
      <c r="AF159" s="159">
        <v>0</v>
      </c>
      <c r="AG159" s="159">
        <v>0</v>
      </c>
      <c r="AH159" s="160">
        <f t="shared" si="371"/>
        <v>0</v>
      </c>
      <c r="AI159" s="159">
        <v>0</v>
      </c>
      <c r="AJ159" s="159">
        <v>0</v>
      </c>
      <c r="AK159" s="160">
        <f t="shared" si="372"/>
        <v>0</v>
      </c>
      <c r="AL159" s="159">
        <f t="shared" si="392"/>
        <v>0</v>
      </c>
      <c r="AM159" s="159">
        <f t="shared" si="373"/>
        <v>0</v>
      </c>
      <c r="AN159" s="160">
        <f t="shared" si="374"/>
        <v>0</v>
      </c>
      <c r="AO159" s="159">
        <v>0</v>
      </c>
      <c r="AP159" s="159">
        <v>0</v>
      </c>
      <c r="AQ159" s="160">
        <f t="shared" si="375"/>
        <v>0</v>
      </c>
      <c r="AR159" s="159">
        <v>0</v>
      </c>
      <c r="AS159" s="159">
        <v>0</v>
      </c>
      <c r="AT159" s="160">
        <f t="shared" si="376"/>
        <v>0</v>
      </c>
      <c r="AU159" s="159">
        <f t="shared" si="393"/>
        <v>0</v>
      </c>
      <c r="AV159" s="159">
        <f t="shared" si="377"/>
        <v>0</v>
      </c>
      <c r="AW159" s="160">
        <f t="shared" si="378"/>
        <v>0</v>
      </c>
      <c r="AX159" s="159">
        <v>0</v>
      </c>
      <c r="AY159" s="159">
        <v>0</v>
      </c>
      <c r="AZ159" s="160">
        <f t="shared" si="379"/>
        <v>0</v>
      </c>
      <c r="BA159" s="159">
        <v>0</v>
      </c>
      <c r="BB159" s="159">
        <v>0</v>
      </c>
      <c r="BC159" s="160">
        <f t="shared" si="380"/>
        <v>0</v>
      </c>
      <c r="BD159" s="159">
        <f t="shared" si="394"/>
        <v>0</v>
      </c>
      <c r="BE159" s="159">
        <f t="shared" si="381"/>
        <v>0</v>
      </c>
      <c r="BF159" s="160">
        <f t="shared" si="382"/>
        <v>0</v>
      </c>
      <c r="BG159" s="230"/>
      <c r="BH159" s="226">
        <f t="shared" si="395"/>
        <v>0</v>
      </c>
      <c r="BI159" s="227">
        <f t="shared" si="383"/>
        <v>0</v>
      </c>
      <c r="BJ159" s="230"/>
      <c r="BK159" s="228"/>
      <c r="BL159" s="229"/>
    </row>
    <row r="160" spans="1:64" ht="15.75" customHeight="1">
      <c r="A160" s="185"/>
      <c r="B160" s="156"/>
      <c r="C160" s="185"/>
      <c r="D160" s="158">
        <f t="shared" si="360"/>
        <v>0</v>
      </c>
      <c r="E160" s="159">
        <f t="shared" si="384"/>
        <v>0</v>
      </c>
      <c r="F160" s="160">
        <f t="shared" si="385"/>
        <v>0</v>
      </c>
      <c r="G160" s="161"/>
      <c r="H160" s="159">
        <f t="shared" si="386"/>
        <v>0</v>
      </c>
      <c r="I160" s="159">
        <f t="shared" si="387"/>
        <v>0</v>
      </c>
      <c r="J160" s="160">
        <f t="shared" si="361"/>
        <v>0</v>
      </c>
      <c r="K160" s="159">
        <f t="shared" si="388"/>
        <v>0</v>
      </c>
      <c r="L160" s="159">
        <f t="shared" si="389"/>
        <v>0</v>
      </c>
      <c r="M160" s="160">
        <f t="shared" si="362"/>
        <v>0</v>
      </c>
      <c r="N160" s="159">
        <v>0</v>
      </c>
      <c r="O160" s="159">
        <v>0</v>
      </c>
      <c r="P160" s="160">
        <f t="shared" si="363"/>
        <v>0</v>
      </c>
      <c r="Q160" s="159">
        <v>0</v>
      </c>
      <c r="R160" s="159">
        <v>0</v>
      </c>
      <c r="S160" s="160">
        <f t="shared" si="364"/>
        <v>0</v>
      </c>
      <c r="T160" s="159">
        <f t="shared" si="390"/>
        <v>0</v>
      </c>
      <c r="U160" s="159">
        <f t="shared" si="365"/>
        <v>0</v>
      </c>
      <c r="V160" s="160">
        <f t="shared" si="366"/>
        <v>0</v>
      </c>
      <c r="W160" s="159">
        <v>0</v>
      </c>
      <c r="X160" s="159">
        <v>0</v>
      </c>
      <c r="Y160" s="160">
        <f t="shared" si="367"/>
        <v>0</v>
      </c>
      <c r="Z160" s="159">
        <v>0</v>
      </c>
      <c r="AA160" s="159">
        <v>0</v>
      </c>
      <c r="AB160" s="160">
        <f t="shared" si="368"/>
        <v>0</v>
      </c>
      <c r="AC160" s="159">
        <f t="shared" si="391"/>
        <v>0</v>
      </c>
      <c r="AD160" s="159">
        <f t="shared" si="369"/>
        <v>0</v>
      </c>
      <c r="AE160" s="160">
        <f t="shared" si="370"/>
        <v>0</v>
      </c>
      <c r="AF160" s="159">
        <v>0</v>
      </c>
      <c r="AG160" s="159">
        <v>0</v>
      </c>
      <c r="AH160" s="160">
        <f t="shared" si="371"/>
        <v>0</v>
      </c>
      <c r="AI160" s="159">
        <v>0</v>
      </c>
      <c r="AJ160" s="159">
        <v>0</v>
      </c>
      <c r="AK160" s="160">
        <f t="shared" si="372"/>
        <v>0</v>
      </c>
      <c r="AL160" s="159">
        <f t="shared" si="392"/>
        <v>0</v>
      </c>
      <c r="AM160" s="159">
        <f t="shared" si="373"/>
        <v>0</v>
      </c>
      <c r="AN160" s="160">
        <f t="shared" si="374"/>
        <v>0</v>
      </c>
      <c r="AO160" s="159">
        <v>0</v>
      </c>
      <c r="AP160" s="159">
        <v>0</v>
      </c>
      <c r="AQ160" s="160">
        <f t="shared" si="375"/>
        <v>0</v>
      </c>
      <c r="AR160" s="159">
        <v>0</v>
      </c>
      <c r="AS160" s="159">
        <v>0</v>
      </c>
      <c r="AT160" s="160">
        <f t="shared" si="376"/>
        <v>0</v>
      </c>
      <c r="AU160" s="159">
        <f t="shared" si="393"/>
        <v>0</v>
      </c>
      <c r="AV160" s="159">
        <f t="shared" si="377"/>
        <v>0</v>
      </c>
      <c r="AW160" s="160">
        <f t="shared" si="378"/>
        <v>0</v>
      </c>
      <c r="AX160" s="159">
        <v>0</v>
      </c>
      <c r="AY160" s="159">
        <v>0</v>
      </c>
      <c r="AZ160" s="160">
        <f t="shared" si="379"/>
        <v>0</v>
      </c>
      <c r="BA160" s="159">
        <v>0</v>
      </c>
      <c r="BB160" s="159">
        <v>0</v>
      </c>
      <c r="BC160" s="160">
        <f t="shared" si="380"/>
        <v>0</v>
      </c>
      <c r="BD160" s="159">
        <f t="shared" si="394"/>
        <v>0</v>
      </c>
      <c r="BE160" s="159">
        <f t="shared" si="381"/>
        <v>0</v>
      </c>
      <c r="BF160" s="160">
        <f t="shared" si="382"/>
        <v>0</v>
      </c>
      <c r="BG160" s="230"/>
      <c r="BH160" s="226">
        <f t="shared" si="395"/>
        <v>0</v>
      </c>
      <c r="BI160" s="227">
        <f t="shared" si="383"/>
        <v>0</v>
      </c>
      <c r="BJ160" s="230"/>
      <c r="BK160" s="228"/>
      <c r="BL160" s="229"/>
    </row>
    <row r="161" spans="1:64" ht="15.75" customHeight="1">
      <c r="A161" s="185"/>
      <c r="B161" s="156"/>
      <c r="C161" s="185"/>
      <c r="D161" s="158">
        <f t="shared" si="360"/>
        <v>0</v>
      </c>
      <c r="E161" s="159">
        <f t="shared" si="384"/>
        <v>0</v>
      </c>
      <c r="F161" s="160">
        <f t="shared" si="385"/>
        <v>0</v>
      </c>
      <c r="G161" s="161"/>
      <c r="H161" s="159">
        <f t="shared" si="386"/>
        <v>0</v>
      </c>
      <c r="I161" s="159">
        <f t="shared" si="387"/>
        <v>0</v>
      </c>
      <c r="J161" s="160">
        <f t="shared" si="361"/>
        <v>0</v>
      </c>
      <c r="K161" s="159">
        <f t="shared" si="388"/>
        <v>0</v>
      </c>
      <c r="L161" s="159">
        <f t="shared" si="389"/>
        <v>0</v>
      </c>
      <c r="M161" s="160">
        <f t="shared" si="362"/>
        <v>0</v>
      </c>
      <c r="N161" s="159">
        <v>0</v>
      </c>
      <c r="O161" s="159">
        <v>0</v>
      </c>
      <c r="P161" s="160">
        <f t="shared" si="363"/>
        <v>0</v>
      </c>
      <c r="Q161" s="159">
        <v>0</v>
      </c>
      <c r="R161" s="159">
        <v>0</v>
      </c>
      <c r="S161" s="160">
        <f t="shared" si="364"/>
        <v>0</v>
      </c>
      <c r="T161" s="159">
        <f t="shared" si="390"/>
        <v>0</v>
      </c>
      <c r="U161" s="159">
        <f t="shared" si="365"/>
        <v>0</v>
      </c>
      <c r="V161" s="160">
        <f t="shared" si="366"/>
        <v>0</v>
      </c>
      <c r="W161" s="159">
        <v>0</v>
      </c>
      <c r="X161" s="159">
        <v>0</v>
      </c>
      <c r="Y161" s="160">
        <f t="shared" si="367"/>
        <v>0</v>
      </c>
      <c r="Z161" s="159">
        <v>0</v>
      </c>
      <c r="AA161" s="159">
        <v>0</v>
      </c>
      <c r="AB161" s="160">
        <f t="shared" si="368"/>
        <v>0</v>
      </c>
      <c r="AC161" s="159">
        <f t="shared" si="391"/>
        <v>0</v>
      </c>
      <c r="AD161" s="159">
        <f t="shared" si="369"/>
        <v>0</v>
      </c>
      <c r="AE161" s="160">
        <f t="shared" si="370"/>
        <v>0</v>
      </c>
      <c r="AF161" s="159">
        <v>0</v>
      </c>
      <c r="AG161" s="159">
        <v>0</v>
      </c>
      <c r="AH161" s="160">
        <f t="shared" si="371"/>
        <v>0</v>
      </c>
      <c r="AI161" s="159">
        <v>0</v>
      </c>
      <c r="AJ161" s="159">
        <v>0</v>
      </c>
      <c r="AK161" s="160">
        <f t="shared" si="372"/>
        <v>0</v>
      </c>
      <c r="AL161" s="159">
        <f t="shared" si="392"/>
        <v>0</v>
      </c>
      <c r="AM161" s="159">
        <f t="shared" si="373"/>
        <v>0</v>
      </c>
      <c r="AN161" s="160">
        <f t="shared" si="374"/>
        <v>0</v>
      </c>
      <c r="AO161" s="159">
        <v>0</v>
      </c>
      <c r="AP161" s="159">
        <v>0</v>
      </c>
      <c r="AQ161" s="160">
        <f t="shared" si="375"/>
        <v>0</v>
      </c>
      <c r="AR161" s="159">
        <v>0</v>
      </c>
      <c r="AS161" s="159">
        <v>0</v>
      </c>
      <c r="AT161" s="160">
        <f t="shared" si="376"/>
        <v>0</v>
      </c>
      <c r="AU161" s="159">
        <f t="shared" si="393"/>
        <v>0</v>
      </c>
      <c r="AV161" s="159">
        <f t="shared" si="377"/>
        <v>0</v>
      </c>
      <c r="AW161" s="160">
        <f t="shared" si="378"/>
        <v>0</v>
      </c>
      <c r="AX161" s="159">
        <v>0</v>
      </c>
      <c r="AY161" s="159">
        <v>0</v>
      </c>
      <c r="AZ161" s="160">
        <f t="shared" si="379"/>
        <v>0</v>
      </c>
      <c r="BA161" s="159">
        <v>0</v>
      </c>
      <c r="BB161" s="159">
        <v>0</v>
      </c>
      <c r="BC161" s="160">
        <f t="shared" si="380"/>
        <v>0</v>
      </c>
      <c r="BD161" s="159">
        <f t="shared" si="394"/>
        <v>0</v>
      </c>
      <c r="BE161" s="159">
        <f t="shared" si="381"/>
        <v>0</v>
      </c>
      <c r="BF161" s="160">
        <f t="shared" si="382"/>
        <v>0</v>
      </c>
      <c r="BG161" s="230"/>
      <c r="BH161" s="226">
        <f t="shared" si="395"/>
        <v>0</v>
      </c>
      <c r="BI161" s="227">
        <f t="shared" si="383"/>
        <v>0</v>
      </c>
      <c r="BJ161" s="230"/>
      <c r="BK161" s="228"/>
      <c r="BL161" s="229"/>
    </row>
    <row r="162" spans="1:64" ht="15.75" customHeight="1">
      <c r="A162" s="185"/>
      <c r="B162" s="156"/>
      <c r="C162" s="185"/>
      <c r="D162" s="158">
        <f t="shared" si="360"/>
        <v>0</v>
      </c>
      <c r="E162" s="159">
        <f t="shared" si="384"/>
        <v>0</v>
      </c>
      <c r="F162" s="160">
        <f t="shared" si="385"/>
        <v>0</v>
      </c>
      <c r="G162" s="161"/>
      <c r="H162" s="159">
        <f t="shared" si="386"/>
        <v>0</v>
      </c>
      <c r="I162" s="159">
        <f t="shared" si="387"/>
        <v>0</v>
      </c>
      <c r="J162" s="160">
        <f t="shared" si="361"/>
        <v>0</v>
      </c>
      <c r="K162" s="159">
        <f t="shared" si="388"/>
        <v>0</v>
      </c>
      <c r="L162" s="159">
        <f t="shared" si="389"/>
        <v>0</v>
      </c>
      <c r="M162" s="160">
        <f t="shared" si="362"/>
        <v>0</v>
      </c>
      <c r="N162" s="159">
        <v>0</v>
      </c>
      <c r="O162" s="159">
        <v>0</v>
      </c>
      <c r="P162" s="160">
        <f t="shared" si="363"/>
        <v>0</v>
      </c>
      <c r="Q162" s="159">
        <v>0</v>
      </c>
      <c r="R162" s="159">
        <v>0</v>
      </c>
      <c r="S162" s="160">
        <f t="shared" si="364"/>
        <v>0</v>
      </c>
      <c r="T162" s="159">
        <f t="shared" si="390"/>
        <v>0</v>
      </c>
      <c r="U162" s="159">
        <f t="shared" si="365"/>
        <v>0</v>
      </c>
      <c r="V162" s="160">
        <f t="shared" si="366"/>
        <v>0</v>
      </c>
      <c r="W162" s="159">
        <v>0</v>
      </c>
      <c r="X162" s="159">
        <v>0</v>
      </c>
      <c r="Y162" s="160">
        <f t="shared" si="367"/>
        <v>0</v>
      </c>
      <c r="Z162" s="159">
        <v>0</v>
      </c>
      <c r="AA162" s="159">
        <v>0</v>
      </c>
      <c r="AB162" s="160">
        <f t="shared" si="368"/>
        <v>0</v>
      </c>
      <c r="AC162" s="159">
        <f t="shared" si="391"/>
        <v>0</v>
      </c>
      <c r="AD162" s="159">
        <f t="shared" si="369"/>
        <v>0</v>
      </c>
      <c r="AE162" s="160">
        <f t="shared" si="370"/>
        <v>0</v>
      </c>
      <c r="AF162" s="159">
        <v>0</v>
      </c>
      <c r="AG162" s="159">
        <v>0</v>
      </c>
      <c r="AH162" s="160">
        <f t="shared" si="371"/>
        <v>0</v>
      </c>
      <c r="AI162" s="159">
        <v>0</v>
      </c>
      <c r="AJ162" s="159">
        <v>0</v>
      </c>
      <c r="AK162" s="160">
        <f t="shared" si="372"/>
        <v>0</v>
      </c>
      <c r="AL162" s="159">
        <f t="shared" si="392"/>
        <v>0</v>
      </c>
      <c r="AM162" s="159">
        <f t="shared" si="373"/>
        <v>0</v>
      </c>
      <c r="AN162" s="160">
        <f t="shared" si="374"/>
        <v>0</v>
      </c>
      <c r="AO162" s="159">
        <v>0</v>
      </c>
      <c r="AP162" s="159">
        <v>0</v>
      </c>
      <c r="AQ162" s="160">
        <f t="shared" si="375"/>
        <v>0</v>
      </c>
      <c r="AR162" s="159">
        <v>0</v>
      </c>
      <c r="AS162" s="159">
        <v>0</v>
      </c>
      <c r="AT162" s="160">
        <f t="shared" si="376"/>
        <v>0</v>
      </c>
      <c r="AU162" s="159">
        <f t="shared" si="393"/>
        <v>0</v>
      </c>
      <c r="AV162" s="159">
        <f t="shared" si="377"/>
        <v>0</v>
      </c>
      <c r="AW162" s="160">
        <f t="shared" si="378"/>
        <v>0</v>
      </c>
      <c r="AX162" s="159">
        <v>0</v>
      </c>
      <c r="AY162" s="159">
        <v>0</v>
      </c>
      <c r="AZ162" s="160">
        <f t="shared" si="379"/>
        <v>0</v>
      </c>
      <c r="BA162" s="159">
        <v>0</v>
      </c>
      <c r="BB162" s="159">
        <v>0</v>
      </c>
      <c r="BC162" s="160">
        <f t="shared" si="380"/>
        <v>0</v>
      </c>
      <c r="BD162" s="159">
        <f t="shared" si="394"/>
        <v>0</v>
      </c>
      <c r="BE162" s="159">
        <f t="shared" si="381"/>
        <v>0</v>
      </c>
      <c r="BF162" s="160">
        <f t="shared" si="382"/>
        <v>0</v>
      </c>
      <c r="BG162" s="230"/>
      <c r="BH162" s="226">
        <f t="shared" si="395"/>
        <v>0</v>
      </c>
      <c r="BI162" s="227">
        <f t="shared" si="383"/>
        <v>0</v>
      </c>
      <c r="BJ162" s="230"/>
      <c r="BK162" s="228"/>
      <c r="BL162" s="229"/>
    </row>
    <row r="163" spans="1:64" ht="15.75" customHeight="1">
      <c r="A163" s="138"/>
      <c r="B163" s="162"/>
      <c r="C163" s="163"/>
      <c r="D163" s="164">
        <f t="shared" si="360"/>
        <v>0</v>
      </c>
      <c r="E163" s="165">
        <f t="shared" si="384"/>
        <v>0</v>
      </c>
      <c r="F163" s="166">
        <f t="shared" si="385"/>
        <v>0</v>
      </c>
      <c r="G163" s="167"/>
      <c r="H163" s="165">
        <f t="shared" si="386"/>
        <v>0</v>
      </c>
      <c r="I163" s="165">
        <f t="shared" si="387"/>
        <v>0</v>
      </c>
      <c r="J163" s="166">
        <f t="shared" si="361"/>
        <v>0</v>
      </c>
      <c r="K163" s="165">
        <f t="shared" si="388"/>
        <v>0</v>
      </c>
      <c r="L163" s="165">
        <f t="shared" si="389"/>
        <v>0</v>
      </c>
      <c r="M163" s="166">
        <f t="shared" si="362"/>
        <v>0</v>
      </c>
      <c r="N163" s="164">
        <v>0</v>
      </c>
      <c r="O163" s="165">
        <v>0</v>
      </c>
      <c r="P163" s="166">
        <f t="shared" si="363"/>
        <v>0</v>
      </c>
      <c r="Q163" s="198">
        <v>0</v>
      </c>
      <c r="R163" s="199">
        <v>0</v>
      </c>
      <c r="S163" s="166">
        <f t="shared" si="364"/>
        <v>0</v>
      </c>
      <c r="T163" s="200">
        <f t="shared" si="390"/>
        <v>0</v>
      </c>
      <c r="U163" s="200">
        <f t="shared" si="365"/>
        <v>0</v>
      </c>
      <c r="V163" s="201">
        <f t="shared" si="366"/>
        <v>0</v>
      </c>
      <c r="W163" s="164">
        <v>0</v>
      </c>
      <c r="X163" s="165">
        <v>0</v>
      </c>
      <c r="Y163" s="166">
        <f t="shared" si="367"/>
        <v>0</v>
      </c>
      <c r="Z163" s="198">
        <v>0</v>
      </c>
      <c r="AA163" s="199">
        <v>0</v>
      </c>
      <c r="AB163" s="166">
        <f t="shared" si="368"/>
        <v>0</v>
      </c>
      <c r="AC163" s="200">
        <f t="shared" si="391"/>
        <v>0</v>
      </c>
      <c r="AD163" s="200">
        <f t="shared" si="369"/>
        <v>0</v>
      </c>
      <c r="AE163" s="201">
        <f t="shared" si="370"/>
        <v>0</v>
      </c>
      <c r="AF163" s="164">
        <v>0</v>
      </c>
      <c r="AG163" s="165">
        <v>0</v>
      </c>
      <c r="AH163" s="166">
        <f t="shared" si="371"/>
        <v>0</v>
      </c>
      <c r="AI163" s="198">
        <v>0</v>
      </c>
      <c r="AJ163" s="199">
        <v>0</v>
      </c>
      <c r="AK163" s="166">
        <f t="shared" si="372"/>
        <v>0</v>
      </c>
      <c r="AL163" s="200">
        <f t="shared" si="392"/>
        <v>0</v>
      </c>
      <c r="AM163" s="200">
        <f t="shared" si="373"/>
        <v>0</v>
      </c>
      <c r="AN163" s="201">
        <f t="shared" si="374"/>
        <v>0</v>
      </c>
      <c r="AO163" s="164">
        <v>0</v>
      </c>
      <c r="AP163" s="165">
        <v>0</v>
      </c>
      <c r="AQ163" s="166">
        <f t="shared" si="375"/>
        <v>0</v>
      </c>
      <c r="AR163" s="198">
        <v>0</v>
      </c>
      <c r="AS163" s="199">
        <v>0</v>
      </c>
      <c r="AT163" s="166">
        <f t="shared" si="376"/>
        <v>0</v>
      </c>
      <c r="AU163" s="200">
        <f t="shared" si="393"/>
        <v>0</v>
      </c>
      <c r="AV163" s="200">
        <f t="shared" si="377"/>
        <v>0</v>
      </c>
      <c r="AW163" s="201">
        <f t="shared" si="378"/>
        <v>0</v>
      </c>
      <c r="AX163" s="164">
        <v>0</v>
      </c>
      <c r="AY163" s="165">
        <v>0</v>
      </c>
      <c r="AZ163" s="166">
        <f t="shared" si="379"/>
        <v>0</v>
      </c>
      <c r="BA163" s="198">
        <v>0</v>
      </c>
      <c r="BB163" s="199">
        <v>0</v>
      </c>
      <c r="BC163" s="166">
        <f t="shared" si="380"/>
        <v>0</v>
      </c>
      <c r="BD163" s="200">
        <f t="shared" si="394"/>
        <v>0</v>
      </c>
      <c r="BE163" s="200">
        <f t="shared" si="381"/>
        <v>0</v>
      </c>
      <c r="BF163" s="201">
        <f t="shared" si="382"/>
        <v>0</v>
      </c>
      <c r="BG163" s="211"/>
      <c r="BH163" s="233">
        <f t="shared" si="395"/>
        <v>0</v>
      </c>
      <c r="BI163" s="234">
        <f t="shared" si="383"/>
        <v>0</v>
      </c>
      <c r="BJ163" s="196"/>
      <c r="BK163" s="275"/>
      <c r="BL163" s="276"/>
    </row>
    <row r="164" spans="1:64" ht="15.75" customHeight="1">
      <c r="A164" s="139"/>
      <c r="B164" s="186"/>
      <c r="C164" s="187"/>
      <c r="D164" s="183"/>
      <c r="E164" s="183"/>
      <c r="F164" s="183"/>
      <c r="G164" s="184"/>
      <c r="H164" s="183"/>
      <c r="I164" s="183"/>
      <c r="J164" s="183"/>
      <c r="K164" s="183"/>
      <c r="L164" s="183"/>
      <c r="M164" s="183"/>
      <c r="N164" s="183"/>
      <c r="O164" s="183"/>
      <c r="P164" s="183"/>
      <c r="Q164" s="183"/>
      <c r="R164" s="183"/>
      <c r="S164" s="183"/>
      <c r="T164" s="203"/>
      <c r="U164" s="203"/>
      <c r="V164" s="187"/>
      <c r="W164" s="183"/>
      <c r="X164" s="183"/>
      <c r="Y164" s="183"/>
      <c r="Z164" s="183"/>
      <c r="AA164" s="183"/>
      <c r="AB164" s="183"/>
      <c r="AC164" s="203"/>
      <c r="AD164" s="203"/>
      <c r="AE164" s="187"/>
      <c r="AF164" s="183"/>
      <c r="AG164" s="183"/>
      <c r="AH164" s="183"/>
      <c r="AI164" s="183"/>
      <c r="AJ164" s="183"/>
      <c r="AK164" s="183"/>
      <c r="AL164" s="203"/>
      <c r="AM164" s="203"/>
      <c r="AN164" s="187"/>
      <c r="AO164" s="183"/>
      <c r="AP164" s="183"/>
      <c r="AQ164" s="183"/>
      <c r="AR164" s="183"/>
      <c r="AS164" s="183"/>
      <c r="AT164" s="183"/>
      <c r="AU164" s="203"/>
      <c r="AV164" s="203"/>
      <c r="AW164" s="187"/>
      <c r="AX164" s="183"/>
      <c r="AY164" s="183"/>
      <c r="AZ164" s="183"/>
      <c r="BA164" s="183"/>
      <c r="BB164" s="183"/>
      <c r="BC164" s="183"/>
      <c r="BD164" s="203"/>
      <c r="BE164" s="203"/>
      <c r="BF164" s="187"/>
      <c r="BG164" s="139"/>
      <c r="BH164" s="183"/>
      <c r="BI164" s="187"/>
      <c r="BJ164" s="139"/>
      <c r="BK164" s="242"/>
      <c r="BL164" s="242"/>
    </row>
    <row r="165" spans="1:64" ht="15.75" customHeight="1">
      <c r="A165" s="138"/>
      <c r="B165" s="1065" t="s">
        <v>273</v>
      </c>
      <c r="C165" s="1062" t="s">
        <v>274</v>
      </c>
      <c r="D165" s="1009" t="str">
        <f>AFEstatPref</f>
        <v>Historical</v>
      </c>
      <c r="E165" s="1010"/>
      <c r="F165" s="1011"/>
      <c r="G165" s="1041" t="str">
        <f>AFEstatSlc</f>
        <v>Proposed Original</v>
      </c>
      <c r="H165" s="1015"/>
      <c r="I165" s="1015"/>
      <c r="J165" s="1042"/>
      <c r="K165" s="1020" t="s">
        <v>275</v>
      </c>
      <c r="L165" s="1020"/>
      <c r="M165" s="1039"/>
      <c r="N165" s="1009" t="str">
        <f>AFEstatPref</f>
        <v>Historical</v>
      </c>
      <c r="O165" s="1010"/>
      <c r="P165" s="1011"/>
      <c r="Q165" s="1015" t="str">
        <f>AFEstatSlc</f>
        <v>Proposed Original</v>
      </c>
      <c r="R165" s="1015"/>
      <c r="S165" s="1016"/>
      <c r="T165" s="1019" t="s">
        <v>275</v>
      </c>
      <c r="U165" s="1020"/>
      <c r="V165" s="1021"/>
      <c r="W165" s="1009" t="str">
        <f>AFEstatPref</f>
        <v>Historical</v>
      </c>
      <c r="X165" s="1010"/>
      <c r="Y165" s="1011"/>
      <c r="Z165" s="1015" t="str">
        <f>AFEstatSlc</f>
        <v>Proposed Original</v>
      </c>
      <c r="AA165" s="1015"/>
      <c r="AB165" s="1016"/>
      <c r="AC165" s="1019" t="s">
        <v>275</v>
      </c>
      <c r="AD165" s="1020"/>
      <c r="AE165" s="1021"/>
      <c r="AF165" s="1009" t="str">
        <f>AFEstatPref</f>
        <v>Historical</v>
      </c>
      <c r="AG165" s="1010"/>
      <c r="AH165" s="1011"/>
      <c r="AI165" s="1015" t="str">
        <f>AFEstatSlc</f>
        <v>Proposed Original</v>
      </c>
      <c r="AJ165" s="1015"/>
      <c r="AK165" s="1016"/>
      <c r="AL165" s="1019" t="s">
        <v>275</v>
      </c>
      <c r="AM165" s="1020"/>
      <c r="AN165" s="1021"/>
      <c r="AO165" s="1009" t="str">
        <f>AFEstatPref</f>
        <v>Historical</v>
      </c>
      <c r="AP165" s="1010"/>
      <c r="AQ165" s="1011"/>
      <c r="AR165" s="1015" t="str">
        <f>AFEstatSlc</f>
        <v>Proposed Original</v>
      </c>
      <c r="AS165" s="1015"/>
      <c r="AT165" s="1016"/>
      <c r="AU165" s="1019" t="s">
        <v>275</v>
      </c>
      <c r="AV165" s="1020"/>
      <c r="AW165" s="1021"/>
      <c r="AX165" s="1009" t="str">
        <f>AFEstatPref</f>
        <v>Historical</v>
      </c>
      <c r="AY165" s="1010"/>
      <c r="AZ165" s="1011"/>
      <c r="BA165" s="1015" t="str">
        <f>AFEstatSlc</f>
        <v>Proposed Original</v>
      </c>
      <c r="BB165" s="1015"/>
      <c r="BC165" s="1016"/>
      <c r="BD165" s="1019" t="s">
        <v>275</v>
      </c>
      <c r="BE165" s="1020"/>
      <c r="BF165" s="1021"/>
      <c r="BG165" s="214"/>
      <c r="BH165" s="1051" t="s">
        <v>276</v>
      </c>
      <c r="BI165" s="1052"/>
      <c r="BJ165" s="214"/>
      <c r="BK165" s="1058" t="s">
        <v>277</v>
      </c>
      <c r="BL165" s="1055" t="s">
        <v>278</v>
      </c>
    </row>
    <row r="166" spans="1:64" ht="15.75" customHeight="1">
      <c r="A166" s="139"/>
      <c r="B166" s="1059"/>
      <c r="C166" s="1063"/>
      <c r="D166" s="1012"/>
      <c r="E166" s="1013"/>
      <c r="F166" s="1014"/>
      <c r="G166" s="1043"/>
      <c r="H166" s="1017"/>
      <c r="I166" s="1017"/>
      <c r="J166" s="1044"/>
      <c r="K166" s="1023"/>
      <c r="L166" s="1023"/>
      <c r="M166" s="1040"/>
      <c r="N166" s="1012"/>
      <c r="O166" s="1013"/>
      <c r="P166" s="1014"/>
      <c r="Q166" s="1017"/>
      <c r="R166" s="1017"/>
      <c r="S166" s="1018"/>
      <c r="T166" s="1022"/>
      <c r="U166" s="1023"/>
      <c r="V166" s="1024"/>
      <c r="W166" s="1012"/>
      <c r="X166" s="1013"/>
      <c r="Y166" s="1014"/>
      <c r="Z166" s="1017"/>
      <c r="AA166" s="1017"/>
      <c r="AB166" s="1018"/>
      <c r="AC166" s="1022"/>
      <c r="AD166" s="1023"/>
      <c r="AE166" s="1024"/>
      <c r="AF166" s="1012"/>
      <c r="AG166" s="1013"/>
      <c r="AH166" s="1014"/>
      <c r="AI166" s="1017"/>
      <c r="AJ166" s="1017"/>
      <c r="AK166" s="1018"/>
      <c r="AL166" s="1022"/>
      <c r="AM166" s="1023"/>
      <c r="AN166" s="1024"/>
      <c r="AO166" s="1012"/>
      <c r="AP166" s="1013"/>
      <c r="AQ166" s="1014"/>
      <c r="AR166" s="1017"/>
      <c r="AS166" s="1017"/>
      <c r="AT166" s="1018"/>
      <c r="AU166" s="1022"/>
      <c r="AV166" s="1023"/>
      <c r="AW166" s="1024"/>
      <c r="AX166" s="1012"/>
      <c r="AY166" s="1013"/>
      <c r="AZ166" s="1014"/>
      <c r="BA166" s="1017"/>
      <c r="BB166" s="1017"/>
      <c r="BC166" s="1018"/>
      <c r="BD166" s="1022"/>
      <c r="BE166" s="1023"/>
      <c r="BF166" s="1024"/>
      <c r="BG166" s="139"/>
      <c r="BH166" s="215" t="s">
        <v>279</v>
      </c>
      <c r="BI166" s="216" t="s">
        <v>280</v>
      </c>
      <c r="BJ166" s="139"/>
      <c r="BK166" s="1059"/>
      <c r="BL166" s="1056"/>
    </row>
    <row r="167" spans="1:64" ht="15.75" customHeight="1">
      <c r="A167" s="138"/>
      <c r="B167" s="149">
        <v>16</v>
      </c>
      <c r="C167" s="150" t="s">
        <v>300</v>
      </c>
      <c r="D167" s="151" t="s">
        <v>283</v>
      </c>
      <c r="E167" s="152" t="s">
        <v>284</v>
      </c>
      <c r="F167" s="153">
        <f>SUM(F168:F177)</f>
        <v>0</v>
      </c>
      <c r="G167" s="154" t="s">
        <v>285</v>
      </c>
      <c r="H167" s="152" t="s">
        <v>283</v>
      </c>
      <c r="I167" s="152" t="s">
        <v>284</v>
      </c>
      <c r="J167" s="153">
        <f>SUM(J168:J177)</f>
        <v>0</v>
      </c>
      <c r="K167" s="151" t="s">
        <v>283</v>
      </c>
      <c r="L167" s="152" t="s">
        <v>284</v>
      </c>
      <c r="M167" s="153">
        <f>SUM(M168:M177)</f>
        <v>0</v>
      </c>
      <c r="N167" s="151" t="s">
        <v>283</v>
      </c>
      <c r="O167" s="152" t="s">
        <v>284</v>
      </c>
      <c r="P167" s="153">
        <f>SUM(P168:P177)</f>
        <v>0</v>
      </c>
      <c r="Q167" s="152" t="s">
        <v>283</v>
      </c>
      <c r="R167" s="152" t="s">
        <v>284</v>
      </c>
      <c r="S167" s="153">
        <f>SUM(S168:S177)</f>
        <v>0</v>
      </c>
      <c r="T167" s="204" t="s">
        <v>283</v>
      </c>
      <c r="U167" s="205" t="s">
        <v>284</v>
      </c>
      <c r="V167" s="153">
        <f>SUM(V168:V177)</f>
        <v>0</v>
      </c>
      <c r="W167" s="151" t="s">
        <v>283</v>
      </c>
      <c r="X167" s="152" t="s">
        <v>284</v>
      </c>
      <c r="Y167" s="153">
        <f>SUM(Y168:Y177)</f>
        <v>0</v>
      </c>
      <c r="Z167" s="152" t="s">
        <v>283</v>
      </c>
      <c r="AA167" s="152" t="s">
        <v>284</v>
      </c>
      <c r="AB167" s="153">
        <f>SUM(AB168:AB177)</f>
        <v>0</v>
      </c>
      <c r="AC167" s="204" t="s">
        <v>283</v>
      </c>
      <c r="AD167" s="205" t="s">
        <v>284</v>
      </c>
      <c r="AE167" s="153">
        <f>SUM(AE168:AE177)</f>
        <v>0</v>
      </c>
      <c r="AF167" s="151" t="s">
        <v>283</v>
      </c>
      <c r="AG167" s="152" t="s">
        <v>284</v>
      </c>
      <c r="AH167" s="153">
        <f>SUM(AH168:AH177)</f>
        <v>0</v>
      </c>
      <c r="AI167" s="152" t="s">
        <v>283</v>
      </c>
      <c r="AJ167" s="152" t="s">
        <v>284</v>
      </c>
      <c r="AK167" s="153">
        <f>SUM(AK168:AK177)</f>
        <v>0</v>
      </c>
      <c r="AL167" s="204" t="s">
        <v>283</v>
      </c>
      <c r="AM167" s="205" t="s">
        <v>284</v>
      </c>
      <c r="AN167" s="153">
        <f>SUM(AN168:AN177)</f>
        <v>0</v>
      </c>
      <c r="AO167" s="151" t="s">
        <v>283</v>
      </c>
      <c r="AP167" s="152" t="s">
        <v>284</v>
      </c>
      <c r="AQ167" s="153">
        <f>SUM(AQ168:AQ177)</f>
        <v>0</v>
      </c>
      <c r="AR167" s="152" t="s">
        <v>283</v>
      </c>
      <c r="AS167" s="152" t="s">
        <v>284</v>
      </c>
      <c r="AT167" s="153">
        <f>SUM(AT168:AT177)</f>
        <v>0</v>
      </c>
      <c r="AU167" s="204" t="s">
        <v>283</v>
      </c>
      <c r="AV167" s="205" t="s">
        <v>284</v>
      </c>
      <c r="AW167" s="153">
        <f>SUM(AW168:AW177)</f>
        <v>0</v>
      </c>
      <c r="AX167" s="151" t="s">
        <v>283</v>
      </c>
      <c r="AY167" s="152" t="s">
        <v>284</v>
      </c>
      <c r="AZ167" s="153">
        <f>SUM(AZ168:AZ177)</f>
        <v>0</v>
      </c>
      <c r="BA167" s="152" t="s">
        <v>283</v>
      </c>
      <c r="BB167" s="152" t="s">
        <v>284</v>
      </c>
      <c r="BC167" s="153">
        <f>SUM(BC168:BC177)</f>
        <v>0</v>
      </c>
      <c r="BD167" s="204" t="s">
        <v>283</v>
      </c>
      <c r="BE167" s="205" t="s">
        <v>284</v>
      </c>
      <c r="BF167" s="153">
        <f>SUM(BF168:BF177)</f>
        <v>0</v>
      </c>
      <c r="BG167" s="196"/>
      <c r="BH167" s="221"/>
      <c r="BI167" s="243"/>
      <c r="BJ167" s="196"/>
      <c r="BK167" s="244"/>
      <c r="BL167" s="245"/>
    </row>
    <row r="168" spans="1:64" ht="15.75" customHeight="1">
      <c r="A168" s="185"/>
      <c r="B168" s="156"/>
      <c r="C168" s="185"/>
      <c r="D168" s="158">
        <f t="shared" ref="D168:D177" si="396">N168+W168+AF168+AO168+AX168</f>
        <v>0</v>
      </c>
      <c r="E168" s="159">
        <f>IFERROR(F168/D168,)</f>
        <v>0</v>
      </c>
      <c r="F168" s="160">
        <f>P168+Y168+AH168+AQ168+AZ168</f>
        <v>0</v>
      </c>
      <c r="G168" s="179"/>
      <c r="H168" s="159">
        <f>Q168+Z168+AI168+AR168+BA168</f>
        <v>0</v>
      </c>
      <c r="I168" s="159">
        <f>IFERROR(J168/H168,)</f>
        <v>0</v>
      </c>
      <c r="J168" s="160">
        <f t="shared" ref="J168:J177" si="397">S168+AB168+AK168+AT168+BC168</f>
        <v>0</v>
      </c>
      <c r="K168" s="159">
        <f>T168+AC168+AL168+AU168+BD168</f>
        <v>0</v>
      </c>
      <c r="L168" s="159">
        <f>IFERROR(M168/K168,)</f>
        <v>0</v>
      </c>
      <c r="M168" s="160">
        <f t="shared" ref="M168:M177" si="398">V168+AE168+AN168+AW168+BF168</f>
        <v>0</v>
      </c>
      <c r="N168" s="159">
        <v>0</v>
      </c>
      <c r="O168" s="159">
        <v>0</v>
      </c>
      <c r="P168" s="160">
        <f t="shared" ref="P168:P177" si="399">N168*O168</f>
        <v>0</v>
      </c>
      <c r="Q168" s="159">
        <v>0</v>
      </c>
      <c r="R168" s="159">
        <v>0</v>
      </c>
      <c r="S168" s="160">
        <f t="shared" ref="S168:S177" si="400">Q168*R168</f>
        <v>0</v>
      </c>
      <c r="T168" s="159">
        <f>Q168</f>
        <v>0</v>
      </c>
      <c r="U168" s="159">
        <f t="shared" ref="U168:U177" si="401">R168</f>
        <v>0</v>
      </c>
      <c r="V168" s="160">
        <f t="shared" ref="V168:V177" si="402">T168*U168</f>
        <v>0</v>
      </c>
      <c r="W168" s="159">
        <v>0</v>
      </c>
      <c r="X168" s="159">
        <v>0</v>
      </c>
      <c r="Y168" s="160">
        <f t="shared" ref="Y168:Y177" si="403">W168*X168</f>
        <v>0</v>
      </c>
      <c r="Z168" s="159">
        <v>0</v>
      </c>
      <c r="AA168" s="159">
        <v>0</v>
      </c>
      <c r="AB168" s="160">
        <f t="shared" ref="AB168:AB177" si="404">Z168*AA168</f>
        <v>0</v>
      </c>
      <c r="AC168" s="159">
        <f>Z168</f>
        <v>0</v>
      </c>
      <c r="AD168" s="159">
        <f t="shared" ref="AD168:AD177" si="405">AA168</f>
        <v>0</v>
      </c>
      <c r="AE168" s="160">
        <f t="shared" ref="AE168:AE177" si="406">AC168*AD168</f>
        <v>0</v>
      </c>
      <c r="AF168" s="159">
        <v>0</v>
      </c>
      <c r="AG168" s="159">
        <v>0</v>
      </c>
      <c r="AH168" s="160">
        <f t="shared" ref="AH168:AH177" si="407">AF168*AG168</f>
        <v>0</v>
      </c>
      <c r="AI168" s="159">
        <v>0</v>
      </c>
      <c r="AJ168" s="159">
        <v>0</v>
      </c>
      <c r="AK168" s="160">
        <f t="shared" ref="AK168:AK177" si="408">AI168*AJ168</f>
        <v>0</v>
      </c>
      <c r="AL168" s="159">
        <f>AI168</f>
        <v>0</v>
      </c>
      <c r="AM168" s="159">
        <f t="shared" ref="AM168:AM177" si="409">AJ168</f>
        <v>0</v>
      </c>
      <c r="AN168" s="160">
        <f t="shared" ref="AN168:AN177" si="410">AL168*AM168</f>
        <v>0</v>
      </c>
      <c r="AO168" s="159">
        <v>0</v>
      </c>
      <c r="AP168" s="159">
        <v>0</v>
      </c>
      <c r="AQ168" s="160">
        <f t="shared" ref="AQ168:AQ177" si="411">AO168*AP168</f>
        <v>0</v>
      </c>
      <c r="AR168" s="159">
        <v>0</v>
      </c>
      <c r="AS168" s="159">
        <v>0</v>
      </c>
      <c r="AT168" s="160">
        <f t="shared" ref="AT168:AT177" si="412">AR168*AS168</f>
        <v>0</v>
      </c>
      <c r="AU168" s="159">
        <f>AR168</f>
        <v>0</v>
      </c>
      <c r="AV168" s="159">
        <f t="shared" ref="AV168:AV177" si="413">AS168</f>
        <v>0</v>
      </c>
      <c r="AW168" s="160">
        <f t="shared" ref="AW168:AW177" si="414">AU168*AV168</f>
        <v>0</v>
      </c>
      <c r="AX168" s="159">
        <v>0</v>
      </c>
      <c r="AY168" s="159">
        <v>0</v>
      </c>
      <c r="AZ168" s="160">
        <f t="shared" ref="AZ168:AZ177" si="415">AX168*AY168</f>
        <v>0</v>
      </c>
      <c r="BA168" s="159">
        <v>0</v>
      </c>
      <c r="BB168" s="159">
        <v>0</v>
      </c>
      <c r="BC168" s="160">
        <f t="shared" ref="BC168:BC177" si="416">BA168*BB168</f>
        <v>0</v>
      </c>
      <c r="BD168" s="159">
        <f>BA168</f>
        <v>0</v>
      </c>
      <c r="BE168" s="159">
        <f t="shared" ref="BE168:BE177" si="417">BB168</f>
        <v>0</v>
      </c>
      <c r="BF168" s="160">
        <f t="shared" ref="BF168:BF177" si="418">BD168*BE168</f>
        <v>0</v>
      </c>
      <c r="BG168" s="230"/>
      <c r="BH168" s="226">
        <f>K168-H168</f>
        <v>0</v>
      </c>
      <c r="BI168" s="227">
        <f t="shared" ref="BI168:BI177" si="419">L168-I168</f>
        <v>0</v>
      </c>
      <c r="BJ168" s="230"/>
      <c r="BK168" s="228"/>
      <c r="BL168" s="229"/>
    </row>
    <row r="169" spans="1:64" ht="15.75" customHeight="1">
      <c r="A169" s="185"/>
      <c r="B169" s="156"/>
      <c r="C169" s="185"/>
      <c r="D169" s="158">
        <f t="shared" si="396"/>
        <v>0</v>
      </c>
      <c r="E169" s="159">
        <f t="shared" ref="E169:E177" si="420">IFERROR(F169/D169,)</f>
        <v>0</v>
      </c>
      <c r="F169" s="160">
        <f t="shared" ref="F169:F177" si="421">P169+Y169+AH169+AQ169+AZ169</f>
        <v>0</v>
      </c>
      <c r="G169" s="161"/>
      <c r="H169" s="159">
        <f t="shared" ref="H169:H177" si="422">Q169+Z169+AI169+AR169+BA169</f>
        <v>0</v>
      </c>
      <c r="I169" s="159">
        <f t="shared" ref="I169:I177" si="423">IFERROR(J169/H169,)</f>
        <v>0</v>
      </c>
      <c r="J169" s="160">
        <f t="shared" si="397"/>
        <v>0</v>
      </c>
      <c r="K169" s="159">
        <f t="shared" ref="K169:K177" si="424">T169+AC169+AL169+AU169+BD169</f>
        <v>0</v>
      </c>
      <c r="L169" s="159">
        <f t="shared" ref="L169:L177" si="425">IFERROR(M169/K169,)</f>
        <v>0</v>
      </c>
      <c r="M169" s="160">
        <f t="shared" si="398"/>
        <v>0</v>
      </c>
      <c r="N169" s="159">
        <v>0</v>
      </c>
      <c r="O169" s="159">
        <v>0</v>
      </c>
      <c r="P169" s="160">
        <f t="shared" si="399"/>
        <v>0</v>
      </c>
      <c r="Q169" s="159">
        <v>0</v>
      </c>
      <c r="R169" s="159">
        <v>0</v>
      </c>
      <c r="S169" s="160">
        <f t="shared" si="400"/>
        <v>0</v>
      </c>
      <c r="T169" s="159">
        <f t="shared" ref="T169:T177" si="426">Q169</f>
        <v>0</v>
      </c>
      <c r="U169" s="159">
        <f t="shared" si="401"/>
        <v>0</v>
      </c>
      <c r="V169" s="160">
        <f t="shared" si="402"/>
        <v>0</v>
      </c>
      <c r="W169" s="159">
        <v>0</v>
      </c>
      <c r="X169" s="159">
        <v>0</v>
      </c>
      <c r="Y169" s="160">
        <f t="shared" si="403"/>
        <v>0</v>
      </c>
      <c r="Z169" s="159">
        <v>0</v>
      </c>
      <c r="AA169" s="159">
        <v>0</v>
      </c>
      <c r="AB169" s="160">
        <f t="shared" si="404"/>
        <v>0</v>
      </c>
      <c r="AC169" s="159">
        <f t="shared" ref="AC169:AC177" si="427">Z169</f>
        <v>0</v>
      </c>
      <c r="AD169" s="159">
        <f t="shared" si="405"/>
        <v>0</v>
      </c>
      <c r="AE169" s="160">
        <f t="shared" si="406"/>
        <v>0</v>
      </c>
      <c r="AF169" s="159">
        <v>0</v>
      </c>
      <c r="AG169" s="159">
        <v>0</v>
      </c>
      <c r="AH169" s="160">
        <f t="shared" si="407"/>
        <v>0</v>
      </c>
      <c r="AI169" s="159">
        <v>0</v>
      </c>
      <c r="AJ169" s="159">
        <v>0</v>
      </c>
      <c r="AK169" s="160">
        <f t="shared" si="408"/>
        <v>0</v>
      </c>
      <c r="AL169" s="159">
        <f t="shared" ref="AL169:AL177" si="428">AI169</f>
        <v>0</v>
      </c>
      <c r="AM169" s="159">
        <f t="shared" si="409"/>
        <v>0</v>
      </c>
      <c r="AN169" s="160">
        <f t="shared" si="410"/>
        <v>0</v>
      </c>
      <c r="AO169" s="159">
        <v>0</v>
      </c>
      <c r="AP169" s="159">
        <v>0</v>
      </c>
      <c r="AQ169" s="160">
        <f t="shared" si="411"/>
        <v>0</v>
      </c>
      <c r="AR169" s="159">
        <v>0</v>
      </c>
      <c r="AS169" s="159">
        <v>0</v>
      </c>
      <c r="AT169" s="160">
        <f t="shared" si="412"/>
        <v>0</v>
      </c>
      <c r="AU169" s="159">
        <f t="shared" ref="AU169:AU177" si="429">AR169</f>
        <v>0</v>
      </c>
      <c r="AV169" s="159">
        <f t="shared" si="413"/>
        <v>0</v>
      </c>
      <c r="AW169" s="160">
        <f t="shared" si="414"/>
        <v>0</v>
      </c>
      <c r="AX169" s="159">
        <v>0</v>
      </c>
      <c r="AY169" s="159">
        <v>0</v>
      </c>
      <c r="AZ169" s="160">
        <f t="shared" si="415"/>
        <v>0</v>
      </c>
      <c r="BA169" s="159">
        <v>0</v>
      </c>
      <c r="BB169" s="159">
        <v>0</v>
      </c>
      <c r="BC169" s="160">
        <f t="shared" si="416"/>
        <v>0</v>
      </c>
      <c r="BD169" s="159">
        <f t="shared" ref="BD169:BD177" si="430">BA169</f>
        <v>0</v>
      </c>
      <c r="BE169" s="159">
        <f t="shared" si="417"/>
        <v>0</v>
      </c>
      <c r="BF169" s="160">
        <f t="shared" si="418"/>
        <v>0</v>
      </c>
      <c r="BG169" s="230"/>
      <c r="BH169" s="226">
        <f t="shared" ref="BH169:BH177" si="431">K169-H169</f>
        <v>0</v>
      </c>
      <c r="BI169" s="227">
        <f t="shared" si="419"/>
        <v>0</v>
      </c>
      <c r="BJ169" s="230"/>
      <c r="BK169" s="228"/>
      <c r="BL169" s="229"/>
    </row>
    <row r="170" spans="1:64" ht="15.75" customHeight="1">
      <c r="A170" s="185"/>
      <c r="B170" s="156"/>
      <c r="C170" s="185"/>
      <c r="D170" s="158">
        <f t="shared" si="396"/>
        <v>0</v>
      </c>
      <c r="E170" s="159">
        <f t="shared" si="420"/>
        <v>0</v>
      </c>
      <c r="F170" s="160">
        <f t="shared" si="421"/>
        <v>0</v>
      </c>
      <c r="G170" s="161"/>
      <c r="H170" s="159">
        <f t="shared" si="422"/>
        <v>0</v>
      </c>
      <c r="I170" s="159">
        <f t="shared" si="423"/>
        <v>0</v>
      </c>
      <c r="J170" s="160">
        <f t="shared" si="397"/>
        <v>0</v>
      </c>
      <c r="K170" s="159">
        <f t="shared" si="424"/>
        <v>0</v>
      </c>
      <c r="L170" s="159">
        <f t="shared" si="425"/>
        <v>0</v>
      </c>
      <c r="M170" s="160">
        <f t="shared" si="398"/>
        <v>0</v>
      </c>
      <c r="N170" s="159">
        <v>0</v>
      </c>
      <c r="O170" s="159">
        <v>0</v>
      </c>
      <c r="P170" s="160">
        <f t="shared" si="399"/>
        <v>0</v>
      </c>
      <c r="Q170" s="159">
        <v>0</v>
      </c>
      <c r="R170" s="159">
        <v>0</v>
      </c>
      <c r="S170" s="160">
        <f t="shared" si="400"/>
        <v>0</v>
      </c>
      <c r="T170" s="159">
        <f t="shared" si="426"/>
        <v>0</v>
      </c>
      <c r="U170" s="159">
        <f t="shared" si="401"/>
        <v>0</v>
      </c>
      <c r="V170" s="160">
        <f t="shared" si="402"/>
        <v>0</v>
      </c>
      <c r="W170" s="159">
        <v>0</v>
      </c>
      <c r="X170" s="159">
        <v>0</v>
      </c>
      <c r="Y170" s="160">
        <f t="shared" si="403"/>
        <v>0</v>
      </c>
      <c r="Z170" s="159">
        <v>0</v>
      </c>
      <c r="AA170" s="159">
        <v>0</v>
      </c>
      <c r="AB170" s="160">
        <f t="shared" si="404"/>
        <v>0</v>
      </c>
      <c r="AC170" s="159">
        <f t="shared" si="427"/>
        <v>0</v>
      </c>
      <c r="AD170" s="159">
        <f t="shared" si="405"/>
        <v>0</v>
      </c>
      <c r="AE170" s="160">
        <f t="shared" si="406"/>
        <v>0</v>
      </c>
      <c r="AF170" s="159">
        <v>0</v>
      </c>
      <c r="AG170" s="159">
        <v>0</v>
      </c>
      <c r="AH170" s="160">
        <f t="shared" si="407"/>
        <v>0</v>
      </c>
      <c r="AI170" s="159">
        <v>0</v>
      </c>
      <c r="AJ170" s="159">
        <v>0</v>
      </c>
      <c r="AK170" s="160">
        <f t="shared" si="408"/>
        <v>0</v>
      </c>
      <c r="AL170" s="159">
        <f t="shared" si="428"/>
        <v>0</v>
      </c>
      <c r="AM170" s="159">
        <f t="shared" si="409"/>
        <v>0</v>
      </c>
      <c r="AN170" s="160">
        <f t="shared" si="410"/>
        <v>0</v>
      </c>
      <c r="AO170" s="159">
        <v>0</v>
      </c>
      <c r="AP170" s="159">
        <v>0</v>
      </c>
      <c r="AQ170" s="160">
        <f t="shared" si="411"/>
        <v>0</v>
      </c>
      <c r="AR170" s="159">
        <v>0</v>
      </c>
      <c r="AS170" s="159">
        <v>0</v>
      </c>
      <c r="AT170" s="160">
        <f t="shared" si="412"/>
        <v>0</v>
      </c>
      <c r="AU170" s="159">
        <f t="shared" si="429"/>
        <v>0</v>
      </c>
      <c r="AV170" s="159">
        <f t="shared" si="413"/>
        <v>0</v>
      </c>
      <c r="AW170" s="160">
        <f t="shared" si="414"/>
        <v>0</v>
      </c>
      <c r="AX170" s="159">
        <v>0</v>
      </c>
      <c r="AY170" s="159">
        <v>0</v>
      </c>
      <c r="AZ170" s="160">
        <f t="shared" si="415"/>
        <v>0</v>
      </c>
      <c r="BA170" s="159">
        <v>0</v>
      </c>
      <c r="BB170" s="159">
        <v>0</v>
      </c>
      <c r="BC170" s="160">
        <f t="shared" si="416"/>
        <v>0</v>
      </c>
      <c r="BD170" s="159">
        <f t="shared" si="430"/>
        <v>0</v>
      </c>
      <c r="BE170" s="159">
        <f t="shared" si="417"/>
        <v>0</v>
      </c>
      <c r="BF170" s="160">
        <f t="shared" si="418"/>
        <v>0</v>
      </c>
      <c r="BG170" s="230"/>
      <c r="BH170" s="226">
        <f t="shared" si="431"/>
        <v>0</v>
      </c>
      <c r="BI170" s="227">
        <f t="shared" si="419"/>
        <v>0</v>
      </c>
      <c r="BJ170" s="230"/>
      <c r="BK170" s="228"/>
      <c r="BL170" s="229"/>
    </row>
    <row r="171" spans="1:64" ht="15.75" customHeight="1">
      <c r="A171" s="185"/>
      <c r="B171" s="156"/>
      <c r="C171" s="185"/>
      <c r="D171" s="158">
        <f t="shared" si="396"/>
        <v>0</v>
      </c>
      <c r="E171" s="159">
        <f t="shared" si="420"/>
        <v>0</v>
      </c>
      <c r="F171" s="160">
        <f t="shared" si="421"/>
        <v>0</v>
      </c>
      <c r="G171" s="161"/>
      <c r="H171" s="159">
        <f t="shared" si="422"/>
        <v>0</v>
      </c>
      <c r="I171" s="159">
        <f t="shared" si="423"/>
        <v>0</v>
      </c>
      <c r="J171" s="160">
        <f t="shared" si="397"/>
        <v>0</v>
      </c>
      <c r="K171" s="159">
        <f t="shared" si="424"/>
        <v>0</v>
      </c>
      <c r="L171" s="159">
        <f t="shared" si="425"/>
        <v>0</v>
      </c>
      <c r="M171" s="160">
        <f t="shared" si="398"/>
        <v>0</v>
      </c>
      <c r="N171" s="159">
        <v>0</v>
      </c>
      <c r="O171" s="159">
        <v>0</v>
      </c>
      <c r="P171" s="160">
        <f t="shared" si="399"/>
        <v>0</v>
      </c>
      <c r="Q171" s="159">
        <v>0</v>
      </c>
      <c r="R171" s="159">
        <v>0</v>
      </c>
      <c r="S171" s="160">
        <f t="shared" si="400"/>
        <v>0</v>
      </c>
      <c r="T171" s="159">
        <f t="shared" si="426"/>
        <v>0</v>
      </c>
      <c r="U171" s="159">
        <f t="shared" si="401"/>
        <v>0</v>
      </c>
      <c r="V171" s="160">
        <f t="shared" si="402"/>
        <v>0</v>
      </c>
      <c r="W171" s="159">
        <v>0</v>
      </c>
      <c r="X171" s="159">
        <v>0</v>
      </c>
      <c r="Y171" s="160">
        <f t="shared" si="403"/>
        <v>0</v>
      </c>
      <c r="Z171" s="159">
        <v>0</v>
      </c>
      <c r="AA171" s="159">
        <v>0</v>
      </c>
      <c r="AB171" s="160">
        <f t="shared" si="404"/>
        <v>0</v>
      </c>
      <c r="AC171" s="159">
        <f t="shared" si="427"/>
        <v>0</v>
      </c>
      <c r="AD171" s="159">
        <f t="shared" si="405"/>
        <v>0</v>
      </c>
      <c r="AE171" s="160">
        <f t="shared" si="406"/>
        <v>0</v>
      </c>
      <c r="AF171" s="159">
        <v>0</v>
      </c>
      <c r="AG171" s="159">
        <v>0</v>
      </c>
      <c r="AH171" s="160">
        <f t="shared" si="407"/>
        <v>0</v>
      </c>
      <c r="AI171" s="159">
        <v>0</v>
      </c>
      <c r="AJ171" s="159">
        <v>0</v>
      </c>
      <c r="AK171" s="160">
        <f t="shared" si="408"/>
        <v>0</v>
      </c>
      <c r="AL171" s="159">
        <f t="shared" si="428"/>
        <v>0</v>
      </c>
      <c r="AM171" s="159">
        <f t="shared" si="409"/>
        <v>0</v>
      </c>
      <c r="AN171" s="160">
        <f t="shared" si="410"/>
        <v>0</v>
      </c>
      <c r="AO171" s="159">
        <v>0</v>
      </c>
      <c r="AP171" s="159">
        <v>0</v>
      </c>
      <c r="AQ171" s="160">
        <f t="shared" si="411"/>
        <v>0</v>
      </c>
      <c r="AR171" s="159">
        <v>0</v>
      </c>
      <c r="AS171" s="159">
        <v>0</v>
      </c>
      <c r="AT171" s="160">
        <f t="shared" si="412"/>
        <v>0</v>
      </c>
      <c r="AU171" s="159">
        <f t="shared" si="429"/>
        <v>0</v>
      </c>
      <c r="AV171" s="159">
        <f t="shared" si="413"/>
        <v>0</v>
      </c>
      <c r="AW171" s="160">
        <f t="shared" si="414"/>
        <v>0</v>
      </c>
      <c r="AX171" s="159">
        <v>0</v>
      </c>
      <c r="AY171" s="159">
        <v>0</v>
      </c>
      <c r="AZ171" s="160">
        <f t="shared" si="415"/>
        <v>0</v>
      </c>
      <c r="BA171" s="159">
        <v>0</v>
      </c>
      <c r="BB171" s="159">
        <v>0</v>
      </c>
      <c r="BC171" s="160">
        <f t="shared" si="416"/>
        <v>0</v>
      </c>
      <c r="BD171" s="159">
        <f t="shared" si="430"/>
        <v>0</v>
      </c>
      <c r="BE171" s="159">
        <f t="shared" si="417"/>
        <v>0</v>
      </c>
      <c r="BF171" s="160">
        <f t="shared" si="418"/>
        <v>0</v>
      </c>
      <c r="BG171" s="230"/>
      <c r="BH171" s="226">
        <f t="shared" si="431"/>
        <v>0</v>
      </c>
      <c r="BI171" s="227">
        <f t="shared" si="419"/>
        <v>0</v>
      </c>
      <c r="BJ171" s="230"/>
      <c r="BK171" s="228"/>
      <c r="BL171" s="229"/>
    </row>
    <row r="172" spans="1:64" ht="15.75" customHeight="1">
      <c r="A172" s="185"/>
      <c r="B172" s="156"/>
      <c r="C172" s="185"/>
      <c r="D172" s="158">
        <f t="shared" si="396"/>
        <v>0</v>
      </c>
      <c r="E172" s="159">
        <f t="shared" si="420"/>
        <v>0</v>
      </c>
      <c r="F172" s="160">
        <f t="shared" si="421"/>
        <v>0</v>
      </c>
      <c r="G172" s="161"/>
      <c r="H172" s="159">
        <f t="shared" si="422"/>
        <v>0</v>
      </c>
      <c r="I172" s="159">
        <f t="shared" si="423"/>
        <v>0</v>
      </c>
      <c r="J172" s="160">
        <f t="shared" si="397"/>
        <v>0</v>
      </c>
      <c r="K172" s="159">
        <f t="shared" si="424"/>
        <v>0</v>
      </c>
      <c r="L172" s="159">
        <f t="shared" si="425"/>
        <v>0</v>
      </c>
      <c r="M172" s="160">
        <f t="shared" si="398"/>
        <v>0</v>
      </c>
      <c r="N172" s="159">
        <v>0</v>
      </c>
      <c r="O172" s="159">
        <v>0</v>
      </c>
      <c r="P172" s="160">
        <f t="shared" si="399"/>
        <v>0</v>
      </c>
      <c r="Q172" s="159">
        <v>0</v>
      </c>
      <c r="R172" s="159">
        <v>0</v>
      </c>
      <c r="S172" s="160">
        <f t="shared" si="400"/>
        <v>0</v>
      </c>
      <c r="T172" s="159">
        <f t="shared" si="426"/>
        <v>0</v>
      </c>
      <c r="U172" s="159">
        <f t="shared" si="401"/>
        <v>0</v>
      </c>
      <c r="V172" s="160">
        <f t="shared" si="402"/>
        <v>0</v>
      </c>
      <c r="W172" s="159">
        <v>0</v>
      </c>
      <c r="X172" s="159">
        <v>0</v>
      </c>
      <c r="Y172" s="160">
        <f t="shared" si="403"/>
        <v>0</v>
      </c>
      <c r="Z172" s="159">
        <v>0</v>
      </c>
      <c r="AA172" s="159">
        <v>0</v>
      </c>
      <c r="AB172" s="160">
        <f t="shared" si="404"/>
        <v>0</v>
      </c>
      <c r="AC172" s="159">
        <f t="shared" si="427"/>
        <v>0</v>
      </c>
      <c r="AD172" s="159">
        <f t="shared" si="405"/>
        <v>0</v>
      </c>
      <c r="AE172" s="160">
        <f t="shared" si="406"/>
        <v>0</v>
      </c>
      <c r="AF172" s="159">
        <v>0</v>
      </c>
      <c r="AG172" s="159">
        <v>0</v>
      </c>
      <c r="AH172" s="160">
        <f t="shared" si="407"/>
        <v>0</v>
      </c>
      <c r="AI172" s="159">
        <v>0</v>
      </c>
      <c r="AJ172" s="159">
        <v>0</v>
      </c>
      <c r="AK172" s="160">
        <f t="shared" si="408"/>
        <v>0</v>
      </c>
      <c r="AL172" s="159">
        <f t="shared" si="428"/>
        <v>0</v>
      </c>
      <c r="AM172" s="159">
        <f t="shared" si="409"/>
        <v>0</v>
      </c>
      <c r="AN172" s="160">
        <f t="shared" si="410"/>
        <v>0</v>
      </c>
      <c r="AO172" s="159">
        <v>0</v>
      </c>
      <c r="AP172" s="159">
        <v>0</v>
      </c>
      <c r="AQ172" s="160">
        <f t="shared" si="411"/>
        <v>0</v>
      </c>
      <c r="AR172" s="159">
        <v>0</v>
      </c>
      <c r="AS172" s="159">
        <v>0</v>
      </c>
      <c r="AT172" s="160">
        <f t="shared" si="412"/>
        <v>0</v>
      </c>
      <c r="AU172" s="159">
        <f t="shared" si="429"/>
        <v>0</v>
      </c>
      <c r="AV172" s="159">
        <f t="shared" si="413"/>
        <v>0</v>
      </c>
      <c r="AW172" s="160">
        <f t="shared" si="414"/>
        <v>0</v>
      </c>
      <c r="AX172" s="159">
        <v>0</v>
      </c>
      <c r="AY172" s="159">
        <v>0</v>
      </c>
      <c r="AZ172" s="160">
        <f t="shared" si="415"/>
        <v>0</v>
      </c>
      <c r="BA172" s="159">
        <v>0</v>
      </c>
      <c r="BB172" s="159">
        <v>0</v>
      </c>
      <c r="BC172" s="160">
        <f t="shared" si="416"/>
        <v>0</v>
      </c>
      <c r="BD172" s="159">
        <f t="shared" si="430"/>
        <v>0</v>
      </c>
      <c r="BE172" s="159">
        <f t="shared" si="417"/>
        <v>0</v>
      </c>
      <c r="BF172" s="160">
        <f t="shared" si="418"/>
        <v>0</v>
      </c>
      <c r="BG172" s="230"/>
      <c r="BH172" s="226">
        <f t="shared" si="431"/>
        <v>0</v>
      </c>
      <c r="BI172" s="227">
        <f t="shared" si="419"/>
        <v>0</v>
      </c>
      <c r="BJ172" s="230"/>
      <c r="BK172" s="228"/>
      <c r="BL172" s="229"/>
    </row>
    <row r="173" spans="1:64" ht="15.75" customHeight="1">
      <c r="A173" s="185"/>
      <c r="B173" s="156"/>
      <c r="C173" s="185"/>
      <c r="D173" s="158">
        <f t="shared" si="396"/>
        <v>0</v>
      </c>
      <c r="E173" s="159">
        <f t="shared" si="420"/>
        <v>0</v>
      </c>
      <c r="F173" s="160">
        <f t="shared" si="421"/>
        <v>0</v>
      </c>
      <c r="G173" s="161"/>
      <c r="H173" s="159">
        <f t="shared" si="422"/>
        <v>0</v>
      </c>
      <c r="I173" s="159">
        <f t="shared" si="423"/>
        <v>0</v>
      </c>
      <c r="J173" s="160">
        <f t="shared" si="397"/>
        <v>0</v>
      </c>
      <c r="K173" s="159">
        <f t="shared" si="424"/>
        <v>0</v>
      </c>
      <c r="L173" s="159">
        <f t="shared" si="425"/>
        <v>0</v>
      </c>
      <c r="M173" s="160">
        <f t="shared" si="398"/>
        <v>0</v>
      </c>
      <c r="N173" s="159">
        <v>0</v>
      </c>
      <c r="O173" s="159">
        <v>0</v>
      </c>
      <c r="P173" s="160">
        <f t="shared" si="399"/>
        <v>0</v>
      </c>
      <c r="Q173" s="159">
        <v>0</v>
      </c>
      <c r="R173" s="159">
        <v>0</v>
      </c>
      <c r="S173" s="160">
        <f t="shared" si="400"/>
        <v>0</v>
      </c>
      <c r="T173" s="159">
        <f t="shared" si="426"/>
        <v>0</v>
      </c>
      <c r="U173" s="159">
        <f t="shared" si="401"/>
        <v>0</v>
      </c>
      <c r="V173" s="160">
        <f t="shared" si="402"/>
        <v>0</v>
      </c>
      <c r="W173" s="159">
        <v>0</v>
      </c>
      <c r="X173" s="159">
        <v>0</v>
      </c>
      <c r="Y173" s="160">
        <f t="shared" si="403"/>
        <v>0</v>
      </c>
      <c r="Z173" s="159">
        <v>0</v>
      </c>
      <c r="AA173" s="159">
        <v>0</v>
      </c>
      <c r="AB173" s="160">
        <f t="shared" si="404"/>
        <v>0</v>
      </c>
      <c r="AC173" s="159">
        <f t="shared" si="427"/>
        <v>0</v>
      </c>
      <c r="AD173" s="159">
        <f t="shared" si="405"/>
        <v>0</v>
      </c>
      <c r="AE173" s="160">
        <f t="shared" si="406"/>
        <v>0</v>
      </c>
      <c r="AF173" s="159">
        <v>0</v>
      </c>
      <c r="AG173" s="159">
        <v>0</v>
      </c>
      <c r="AH173" s="160">
        <f t="shared" si="407"/>
        <v>0</v>
      </c>
      <c r="AI173" s="159">
        <v>0</v>
      </c>
      <c r="AJ173" s="159">
        <v>0</v>
      </c>
      <c r="AK173" s="160">
        <f t="shared" si="408"/>
        <v>0</v>
      </c>
      <c r="AL173" s="159">
        <f t="shared" si="428"/>
        <v>0</v>
      </c>
      <c r="AM173" s="159">
        <f t="shared" si="409"/>
        <v>0</v>
      </c>
      <c r="AN173" s="160">
        <f t="shared" si="410"/>
        <v>0</v>
      </c>
      <c r="AO173" s="159">
        <v>0</v>
      </c>
      <c r="AP173" s="159">
        <v>0</v>
      </c>
      <c r="AQ173" s="160">
        <f t="shared" si="411"/>
        <v>0</v>
      </c>
      <c r="AR173" s="159">
        <v>0</v>
      </c>
      <c r="AS173" s="159">
        <v>0</v>
      </c>
      <c r="AT173" s="160">
        <f t="shared" si="412"/>
        <v>0</v>
      </c>
      <c r="AU173" s="159">
        <f t="shared" si="429"/>
        <v>0</v>
      </c>
      <c r="AV173" s="159">
        <f t="shared" si="413"/>
        <v>0</v>
      </c>
      <c r="AW173" s="160">
        <f t="shared" si="414"/>
        <v>0</v>
      </c>
      <c r="AX173" s="159">
        <v>0</v>
      </c>
      <c r="AY173" s="159">
        <v>0</v>
      </c>
      <c r="AZ173" s="160">
        <f t="shared" si="415"/>
        <v>0</v>
      </c>
      <c r="BA173" s="159">
        <v>0</v>
      </c>
      <c r="BB173" s="159">
        <v>0</v>
      </c>
      <c r="BC173" s="160">
        <f t="shared" si="416"/>
        <v>0</v>
      </c>
      <c r="BD173" s="159">
        <f t="shared" si="430"/>
        <v>0</v>
      </c>
      <c r="BE173" s="159">
        <f t="shared" si="417"/>
        <v>0</v>
      </c>
      <c r="BF173" s="160">
        <f t="shared" si="418"/>
        <v>0</v>
      </c>
      <c r="BG173" s="230"/>
      <c r="BH173" s="226">
        <f t="shared" si="431"/>
        <v>0</v>
      </c>
      <c r="BI173" s="227">
        <f t="shared" si="419"/>
        <v>0</v>
      </c>
      <c r="BJ173" s="230"/>
      <c r="BK173" s="228"/>
      <c r="BL173" s="229"/>
    </row>
    <row r="174" spans="1:64" ht="15.75" customHeight="1">
      <c r="A174" s="185"/>
      <c r="B174" s="156"/>
      <c r="C174" s="185"/>
      <c r="D174" s="158">
        <f t="shared" si="396"/>
        <v>0</v>
      </c>
      <c r="E174" s="159">
        <f t="shared" si="420"/>
        <v>0</v>
      </c>
      <c r="F174" s="160">
        <f t="shared" si="421"/>
        <v>0</v>
      </c>
      <c r="G174" s="161"/>
      <c r="H174" s="159">
        <f t="shared" si="422"/>
        <v>0</v>
      </c>
      <c r="I174" s="159">
        <f t="shared" si="423"/>
        <v>0</v>
      </c>
      <c r="J174" s="160">
        <f t="shared" si="397"/>
        <v>0</v>
      </c>
      <c r="K174" s="159">
        <f t="shared" si="424"/>
        <v>0</v>
      </c>
      <c r="L174" s="159">
        <f t="shared" si="425"/>
        <v>0</v>
      </c>
      <c r="M174" s="160">
        <f t="shared" si="398"/>
        <v>0</v>
      </c>
      <c r="N174" s="159">
        <v>0</v>
      </c>
      <c r="O174" s="159">
        <v>0</v>
      </c>
      <c r="P174" s="160">
        <f t="shared" si="399"/>
        <v>0</v>
      </c>
      <c r="Q174" s="159">
        <v>0</v>
      </c>
      <c r="R174" s="159">
        <v>0</v>
      </c>
      <c r="S174" s="160">
        <f t="shared" si="400"/>
        <v>0</v>
      </c>
      <c r="T174" s="159">
        <f t="shared" si="426"/>
        <v>0</v>
      </c>
      <c r="U174" s="159">
        <f t="shared" si="401"/>
        <v>0</v>
      </c>
      <c r="V174" s="160">
        <f t="shared" si="402"/>
        <v>0</v>
      </c>
      <c r="W174" s="159">
        <v>0</v>
      </c>
      <c r="X174" s="159">
        <v>0</v>
      </c>
      <c r="Y174" s="160">
        <f t="shared" si="403"/>
        <v>0</v>
      </c>
      <c r="Z174" s="159">
        <v>0</v>
      </c>
      <c r="AA174" s="159">
        <v>0</v>
      </c>
      <c r="AB174" s="160">
        <f t="shared" si="404"/>
        <v>0</v>
      </c>
      <c r="AC174" s="159">
        <f t="shared" si="427"/>
        <v>0</v>
      </c>
      <c r="AD174" s="159">
        <f t="shared" si="405"/>
        <v>0</v>
      </c>
      <c r="AE174" s="160">
        <f t="shared" si="406"/>
        <v>0</v>
      </c>
      <c r="AF174" s="159">
        <v>0</v>
      </c>
      <c r="AG174" s="159">
        <v>0</v>
      </c>
      <c r="AH174" s="160">
        <f t="shared" si="407"/>
        <v>0</v>
      </c>
      <c r="AI174" s="159">
        <v>0</v>
      </c>
      <c r="AJ174" s="159">
        <v>0</v>
      </c>
      <c r="AK174" s="160">
        <f t="shared" si="408"/>
        <v>0</v>
      </c>
      <c r="AL174" s="159">
        <f t="shared" si="428"/>
        <v>0</v>
      </c>
      <c r="AM174" s="159">
        <f t="shared" si="409"/>
        <v>0</v>
      </c>
      <c r="AN174" s="160">
        <f t="shared" si="410"/>
        <v>0</v>
      </c>
      <c r="AO174" s="159">
        <v>0</v>
      </c>
      <c r="AP174" s="159">
        <v>0</v>
      </c>
      <c r="AQ174" s="160">
        <f t="shared" si="411"/>
        <v>0</v>
      </c>
      <c r="AR174" s="159">
        <v>0</v>
      </c>
      <c r="AS174" s="159">
        <v>0</v>
      </c>
      <c r="AT174" s="160">
        <f t="shared" si="412"/>
        <v>0</v>
      </c>
      <c r="AU174" s="159">
        <f t="shared" si="429"/>
        <v>0</v>
      </c>
      <c r="AV174" s="159">
        <f t="shared" si="413"/>
        <v>0</v>
      </c>
      <c r="AW174" s="160">
        <f t="shared" si="414"/>
        <v>0</v>
      </c>
      <c r="AX174" s="159">
        <v>0</v>
      </c>
      <c r="AY174" s="159">
        <v>0</v>
      </c>
      <c r="AZ174" s="160">
        <f t="shared" si="415"/>
        <v>0</v>
      </c>
      <c r="BA174" s="159">
        <v>0</v>
      </c>
      <c r="BB174" s="159">
        <v>0</v>
      </c>
      <c r="BC174" s="160">
        <f t="shared" si="416"/>
        <v>0</v>
      </c>
      <c r="BD174" s="159">
        <f t="shared" si="430"/>
        <v>0</v>
      </c>
      <c r="BE174" s="159">
        <f t="shared" si="417"/>
        <v>0</v>
      </c>
      <c r="BF174" s="160">
        <f t="shared" si="418"/>
        <v>0</v>
      </c>
      <c r="BG174" s="230"/>
      <c r="BH174" s="226">
        <f t="shared" si="431"/>
        <v>0</v>
      </c>
      <c r="BI174" s="227">
        <f t="shared" si="419"/>
        <v>0</v>
      </c>
      <c r="BJ174" s="230"/>
      <c r="BK174" s="228"/>
      <c r="BL174" s="229"/>
    </row>
    <row r="175" spans="1:64" ht="15.75" customHeight="1">
      <c r="A175" s="185"/>
      <c r="B175" s="156"/>
      <c r="C175" s="185"/>
      <c r="D175" s="158">
        <f t="shared" si="396"/>
        <v>0</v>
      </c>
      <c r="E175" s="159">
        <f t="shared" si="420"/>
        <v>0</v>
      </c>
      <c r="F175" s="160">
        <f t="shared" si="421"/>
        <v>0</v>
      </c>
      <c r="G175" s="161"/>
      <c r="H175" s="159">
        <f t="shared" si="422"/>
        <v>0</v>
      </c>
      <c r="I175" s="159">
        <f t="shared" si="423"/>
        <v>0</v>
      </c>
      <c r="J175" s="160">
        <f t="shared" si="397"/>
        <v>0</v>
      </c>
      <c r="K175" s="159">
        <f t="shared" si="424"/>
        <v>0</v>
      </c>
      <c r="L175" s="159">
        <f t="shared" si="425"/>
        <v>0</v>
      </c>
      <c r="M175" s="160">
        <f t="shared" si="398"/>
        <v>0</v>
      </c>
      <c r="N175" s="159">
        <v>0</v>
      </c>
      <c r="O175" s="159">
        <v>0</v>
      </c>
      <c r="P175" s="160">
        <f t="shared" si="399"/>
        <v>0</v>
      </c>
      <c r="Q175" s="159">
        <v>0</v>
      </c>
      <c r="R175" s="159">
        <v>0</v>
      </c>
      <c r="S175" s="160">
        <f t="shared" si="400"/>
        <v>0</v>
      </c>
      <c r="T175" s="159">
        <f t="shared" si="426"/>
        <v>0</v>
      </c>
      <c r="U175" s="159">
        <f t="shared" si="401"/>
        <v>0</v>
      </c>
      <c r="V175" s="160">
        <f t="shared" si="402"/>
        <v>0</v>
      </c>
      <c r="W175" s="159">
        <v>0</v>
      </c>
      <c r="X175" s="159">
        <v>0</v>
      </c>
      <c r="Y175" s="160">
        <f t="shared" si="403"/>
        <v>0</v>
      </c>
      <c r="Z175" s="159">
        <v>0</v>
      </c>
      <c r="AA175" s="159">
        <v>0</v>
      </c>
      <c r="AB175" s="160">
        <f t="shared" si="404"/>
        <v>0</v>
      </c>
      <c r="AC175" s="159">
        <f t="shared" si="427"/>
        <v>0</v>
      </c>
      <c r="AD175" s="159">
        <f t="shared" si="405"/>
        <v>0</v>
      </c>
      <c r="AE175" s="160">
        <f t="shared" si="406"/>
        <v>0</v>
      </c>
      <c r="AF175" s="159">
        <v>0</v>
      </c>
      <c r="AG175" s="159">
        <v>0</v>
      </c>
      <c r="AH175" s="160">
        <f t="shared" si="407"/>
        <v>0</v>
      </c>
      <c r="AI175" s="159">
        <v>0</v>
      </c>
      <c r="AJ175" s="159">
        <v>0</v>
      </c>
      <c r="AK175" s="160">
        <f t="shared" si="408"/>
        <v>0</v>
      </c>
      <c r="AL175" s="159">
        <f t="shared" si="428"/>
        <v>0</v>
      </c>
      <c r="AM175" s="159">
        <f t="shared" si="409"/>
        <v>0</v>
      </c>
      <c r="AN175" s="160">
        <f t="shared" si="410"/>
        <v>0</v>
      </c>
      <c r="AO175" s="159">
        <v>0</v>
      </c>
      <c r="AP175" s="159">
        <v>0</v>
      </c>
      <c r="AQ175" s="160">
        <f t="shared" si="411"/>
        <v>0</v>
      </c>
      <c r="AR175" s="159">
        <v>0</v>
      </c>
      <c r="AS175" s="159">
        <v>0</v>
      </c>
      <c r="AT175" s="160">
        <f t="shared" si="412"/>
        <v>0</v>
      </c>
      <c r="AU175" s="159">
        <f t="shared" si="429"/>
        <v>0</v>
      </c>
      <c r="AV175" s="159">
        <f t="shared" si="413"/>
        <v>0</v>
      </c>
      <c r="AW175" s="160">
        <f t="shared" si="414"/>
        <v>0</v>
      </c>
      <c r="AX175" s="159">
        <v>0</v>
      </c>
      <c r="AY175" s="159">
        <v>0</v>
      </c>
      <c r="AZ175" s="160">
        <f t="shared" si="415"/>
        <v>0</v>
      </c>
      <c r="BA175" s="159">
        <v>0</v>
      </c>
      <c r="BB175" s="159">
        <v>0</v>
      </c>
      <c r="BC175" s="160">
        <f t="shared" si="416"/>
        <v>0</v>
      </c>
      <c r="BD175" s="159">
        <f t="shared" si="430"/>
        <v>0</v>
      </c>
      <c r="BE175" s="159">
        <f t="shared" si="417"/>
        <v>0</v>
      </c>
      <c r="BF175" s="160">
        <f t="shared" si="418"/>
        <v>0</v>
      </c>
      <c r="BG175" s="230"/>
      <c r="BH175" s="226">
        <f t="shared" si="431"/>
        <v>0</v>
      </c>
      <c r="BI175" s="227">
        <f t="shared" si="419"/>
        <v>0</v>
      </c>
      <c r="BJ175" s="230"/>
      <c r="BK175" s="228"/>
      <c r="BL175" s="229"/>
    </row>
    <row r="176" spans="1:64" ht="15.75" customHeight="1">
      <c r="A176" s="185"/>
      <c r="B176" s="156"/>
      <c r="C176" s="185"/>
      <c r="D176" s="158">
        <f t="shared" si="396"/>
        <v>0</v>
      </c>
      <c r="E176" s="159">
        <f t="shared" si="420"/>
        <v>0</v>
      </c>
      <c r="F176" s="160">
        <f t="shared" si="421"/>
        <v>0</v>
      </c>
      <c r="G176" s="161"/>
      <c r="H176" s="159">
        <f t="shared" si="422"/>
        <v>0</v>
      </c>
      <c r="I176" s="159">
        <f t="shared" si="423"/>
        <v>0</v>
      </c>
      <c r="J176" s="160">
        <f t="shared" si="397"/>
        <v>0</v>
      </c>
      <c r="K176" s="159">
        <f t="shared" si="424"/>
        <v>0</v>
      </c>
      <c r="L176" s="159">
        <f t="shared" si="425"/>
        <v>0</v>
      </c>
      <c r="M176" s="160">
        <f t="shared" si="398"/>
        <v>0</v>
      </c>
      <c r="N176" s="159">
        <v>0</v>
      </c>
      <c r="O176" s="159">
        <v>0</v>
      </c>
      <c r="P176" s="160">
        <f t="shared" si="399"/>
        <v>0</v>
      </c>
      <c r="Q176" s="159">
        <v>0</v>
      </c>
      <c r="R176" s="159">
        <v>0</v>
      </c>
      <c r="S176" s="160">
        <f t="shared" si="400"/>
        <v>0</v>
      </c>
      <c r="T176" s="159">
        <f t="shared" si="426"/>
        <v>0</v>
      </c>
      <c r="U176" s="159">
        <f t="shared" si="401"/>
        <v>0</v>
      </c>
      <c r="V176" s="160">
        <f t="shared" si="402"/>
        <v>0</v>
      </c>
      <c r="W176" s="159">
        <v>0</v>
      </c>
      <c r="X176" s="159">
        <v>0</v>
      </c>
      <c r="Y176" s="160">
        <f t="shared" si="403"/>
        <v>0</v>
      </c>
      <c r="Z176" s="159">
        <v>0</v>
      </c>
      <c r="AA176" s="159">
        <v>0</v>
      </c>
      <c r="AB176" s="160">
        <f t="shared" si="404"/>
        <v>0</v>
      </c>
      <c r="AC176" s="159">
        <f t="shared" si="427"/>
        <v>0</v>
      </c>
      <c r="AD176" s="159">
        <f t="shared" si="405"/>
        <v>0</v>
      </c>
      <c r="AE176" s="160">
        <f t="shared" si="406"/>
        <v>0</v>
      </c>
      <c r="AF176" s="159">
        <v>0</v>
      </c>
      <c r="AG176" s="159">
        <v>0</v>
      </c>
      <c r="AH176" s="160">
        <f t="shared" si="407"/>
        <v>0</v>
      </c>
      <c r="AI176" s="159">
        <v>0</v>
      </c>
      <c r="AJ176" s="159">
        <v>0</v>
      </c>
      <c r="AK176" s="160">
        <f t="shared" si="408"/>
        <v>0</v>
      </c>
      <c r="AL176" s="159">
        <f t="shared" si="428"/>
        <v>0</v>
      </c>
      <c r="AM176" s="159">
        <f t="shared" si="409"/>
        <v>0</v>
      </c>
      <c r="AN176" s="160">
        <f t="shared" si="410"/>
        <v>0</v>
      </c>
      <c r="AO176" s="159">
        <v>0</v>
      </c>
      <c r="AP176" s="159">
        <v>0</v>
      </c>
      <c r="AQ176" s="160">
        <f t="shared" si="411"/>
        <v>0</v>
      </c>
      <c r="AR176" s="159">
        <v>0</v>
      </c>
      <c r="AS176" s="159">
        <v>0</v>
      </c>
      <c r="AT176" s="160">
        <f t="shared" si="412"/>
        <v>0</v>
      </c>
      <c r="AU176" s="159">
        <f t="shared" si="429"/>
        <v>0</v>
      </c>
      <c r="AV176" s="159">
        <f t="shared" si="413"/>
        <v>0</v>
      </c>
      <c r="AW176" s="160">
        <f t="shared" si="414"/>
        <v>0</v>
      </c>
      <c r="AX176" s="159">
        <v>0</v>
      </c>
      <c r="AY176" s="159">
        <v>0</v>
      </c>
      <c r="AZ176" s="160">
        <f t="shared" si="415"/>
        <v>0</v>
      </c>
      <c r="BA176" s="159">
        <v>0</v>
      </c>
      <c r="BB176" s="159">
        <v>0</v>
      </c>
      <c r="BC176" s="160">
        <f t="shared" si="416"/>
        <v>0</v>
      </c>
      <c r="BD176" s="159">
        <f t="shared" si="430"/>
        <v>0</v>
      </c>
      <c r="BE176" s="159">
        <f t="shared" si="417"/>
        <v>0</v>
      </c>
      <c r="BF176" s="160">
        <f t="shared" si="418"/>
        <v>0</v>
      </c>
      <c r="BG176" s="230"/>
      <c r="BH176" s="226">
        <f t="shared" si="431"/>
        <v>0</v>
      </c>
      <c r="BI176" s="227">
        <f t="shared" si="419"/>
        <v>0</v>
      </c>
      <c r="BJ176" s="230"/>
      <c r="BK176" s="228"/>
      <c r="BL176" s="229"/>
    </row>
    <row r="177" spans="1:64" ht="15.75" customHeight="1">
      <c r="A177" s="138"/>
      <c r="B177" s="162"/>
      <c r="C177" s="163"/>
      <c r="D177" s="164">
        <f t="shared" si="396"/>
        <v>0</v>
      </c>
      <c r="E177" s="165">
        <f t="shared" si="420"/>
        <v>0</v>
      </c>
      <c r="F177" s="166">
        <f t="shared" si="421"/>
        <v>0</v>
      </c>
      <c r="G177" s="167"/>
      <c r="H177" s="165">
        <f t="shared" si="422"/>
        <v>0</v>
      </c>
      <c r="I177" s="165">
        <f t="shared" si="423"/>
        <v>0</v>
      </c>
      <c r="J177" s="166">
        <f t="shared" si="397"/>
        <v>0</v>
      </c>
      <c r="K177" s="165">
        <f t="shared" si="424"/>
        <v>0</v>
      </c>
      <c r="L177" s="165">
        <f t="shared" si="425"/>
        <v>0</v>
      </c>
      <c r="M177" s="166">
        <f t="shared" si="398"/>
        <v>0</v>
      </c>
      <c r="N177" s="164">
        <v>0</v>
      </c>
      <c r="O177" s="165">
        <v>0</v>
      </c>
      <c r="P177" s="166">
        <f t="shared" si="399"/>
        <v>0</v>
      </c>
      <c r="Q177" s="198">
        <v>0</v>
      </c>
      <c r="R177" s="199">
        <v>0</v>
      </c>
      <c r="S177" s="166">
        <f t="shared" si="400"/>
        <v>0</v>
      </c>
      <c r="T177" s="200">
        <f t="shared" si="426"/>
        <v>0</v>
      </c>
      <c r="U177" s="200">
        <f t="shared" si="401"/>
        <v>0</v>
      </c>
      <c r="V177" s="201">
        <f t="shared" si="402"/>
        <v>0</v>
      </c>
      <c r="W177" s="164">
        <v>0</v>
      </c>
      <c r="X177" s="165">
        <v>0</v>
      </c>
      <c r="Y177" s="166">
        <f t="shared" si="403"/>
        <v>0</v>
      </c>
      <c r="Z177" s="198">
        <v>0</v>
      </c>
      <c r="AA177" s="199">
        <v>0</v>
      </c>
      <c r="AB177" s="166">
        <f t="shared" si="404"/>
        <v>0</v>
      </c>
      <c r="AC177" s="200">
        <f t="shared" si="427"/>
        <v>0</v>
      </c>
      <c r="AD177" s="200">
        <f t="shared" si="405"/>
        <v>0</v>
      </c>
      <c r="AE177" s="201">
        <f t="shared" si="406"/>
        <v>0</v>
      </c>
      <c r="AF177" s="164">
        <v>0</v>
      </c>
      <c r="AG177" s="165">
        <v>0</v>
      </c>
      <c r="AH177" s="166">
        <f t="shared" si="407"/>
        <v>0</v>
      </c>
      <c r="AI177" s="198">
        <v>0</v>
      </c>
      <c r="AJ177" s="199">
        <v>0</v>
      </c>
      <c r="AK177" s="166">
        <f t="shared" si="408"/>
        <v>0</v>
      </c>
      <c r="AL177" s="200">
        <f t="shared" si="428"/>
        <v>0</v>
      </c>
      <c r="AM177" s="200">
        <f t="shared" si="409"/>
        <v>0</v>
      </c>
      <c r="AN177" s="201">
        <f t="shared" si="410"/>
        <v>0</v>
      </c>
      <c r="AO177" s="164">
        <v>0</v>
      </c>
      <c r="AP177" s="165">
        <v>0</v>
      </c>
      <c r="AQ177" s="166">
        <f t="shared" si="411"/>
        <v>0</v>
      </c>
      <c r="AR177" s="198">
        <v>0</v>
      </c>
      <c r="AS177" s="199">
        <v>0</v>
      </c>
      <c r="AT177" s="166">
        <f t="shared" si="412"/>
        <v>0</v>
      </c>
      <c r="AU177" s="200">
        <f t="shared" si="429"/>
        <v>0</v>
      </c>
      <c r="AV177" s="200">
        <f t="shared" si="413"/>
        <v>0</v>
      </c>
      <c r="AW177" s="201">
        <f t="shared" si="414"/>
        <v>0</v>
      </c>
      <c r="AX177" s="164">
        <v>0</v>
      </c>
      <c r="AY177" s="165">
        <v>0</v>
      </c>
      <c r="AZ177" s="166">
        <f t="shared" si="415"/>
        <v>0</v>
      </c>
      <c r="BA177" s="198">
        <v>0</v>
      </c>
      <c r="BB177" s="199">
        <v>0</v>
      </c>
      <c r="BC177" s="166">
        <f t="shared" si="416"/>
        <v>0</v>
      </c>
      <c r="BD177" s="200">
        <f t="shared" si="430"/>
        <v>0</v>
      </c>
      <c r="BE177" s="200">
        <f t="shared" si="417"/>
        <v>0</v>
      </c>
      <c r="BF177" s="201">
        <f t="shared" si="418"/>
        <v>0</v>
      </c>
      <c r="BG177" s="211"/>
      <c r="BH177" s="233">
        <f t="shared" si="431"/>
        <v>0</v>
      </c>
      <c r="BI177" s="234">
        <f t="shared" si="419"/>
        <v>0</v>
      </c>
      <c r="BJ177" s="211"/>
      <c r="BK177" s="246"/>
      <c r="BL177" s="247"/>
    </row>
    <row r="178" spans="1:64" ht="15.75" customHeight="1">
      <c r="A178" s="139"/>
      <c r="B178" s="189"/>
      <c r="C178" s="190"/>
      <c r="D178" s="191"/>
      <c r="E178" s="277"/>
      <c r="F178" s="192"/>
      <c r="G178" s="189"/>
      <c r="H178" s="191"/>
      <c r="I178" s="191"/>
      <c r="J178" s="192"/>
      <c r="K178" s="191"/>
      <c r="L178" s="277"/>
      <c r="M178" s="192"/>
      <c r="N178" s="191"/>
      <c r="O178" s="277"/>
      <c r="P178" s="192"/>
      <c r="Q178" s="191"/>
      <c r="R178" s="277"/>
      <c r="S178" s="192"/>
      <c r="T178" s="206"/>
      <c r="U178" s="206"/>
      <c r="V178" s="207"/>
      <c r="W178" s="191"/>
      <c r="X178" s="277"/>
      <c r="Y178" s="192"/>
      <c r="Z178" s="191"/>
      <c r="AA178" s="277"/>
      <c r="AB178" s="192"/>
      <c r="AC178" s="206"/>
      <c r="AD178" s="206"/>
      <c r="AE178" s="207"/>
      <c r="AF178" s="191"/>
      <c r="AG178" s="277"/>
      <c r="AH178" s="192"/>
      <c r="AI178" s="191"/>
      <c r="AJ178" s="277"/>
      <c r="AK178" s="192"/>
      <c r="AL178" s="206"/>
      <c r="AM178" s="206"/>
      <c r="AN178" s="207"/>
      <c r="AO178" s="191"/>
      <c r="AP178" s="277"/>
      <c r="AQ178" s="192"/>
      <c r="AR178" s="191"/>
      <c r="AS178" s="277"/>
      <c r="AT178" s="192"/>
      <c r="AU178" s="206"/>
      <c r="AV178" s="206"/>
      <c r="AW178" s="207"/>
      <c r="AX178" s="191"/>
      <c r="AY178" s="277"/>
      <c r="AZ178" s="192"/>
      <c r="BA178" s="191"/>
      <c r="BB178" s="277"/>
      <c r="BC178" s="192"/>
      <c r="BD178" s="206"/>
      <c r="BE178" s="206"/>
      <c r="BF178" s="207"/>
      <c r="BG178" s="232"/>
      <c r="BH178" s="191"/>
      <c r="BI178" s="191"/>
      <c r="BJ178" s="232"/>
      <c r="BK178" s="248"/>
      <c r="BL178" s="248"/>
    </row>
    <row r="179" spans="1:64" ht="15.75" customHeight="1">
      <c r="A179" s="139"/>
      <c r="B179" s="186"/>
      <c r="C179" s="187"/>
      <c r="D179" s="183"/>
      <c r="E179" s="183"/>
      <c r="F179" s="183"/>
      <c r="G179" s="184"/>
      <c r="H179" s="183"/>
      <c r="I179" s="183"/>
      <c r="J179" s="183"/>
      <c r="K179" s="183"/>
      <c r="L179" s="183"/>
      <c r="M179" s="183"/>
      <c r="N179" s="183"/>
      <c r="O179" s="183"/>
      <c r="P179" s="183"/>
      <c r="Q179" s="183"/>
      <c r="R179" s="183"/>
      <c r="S179" s="183"/>
      <c r="T179" s="203"/>
      <c r="U179" s="203"/>
      <c r="V179" s="187"/>
      <c r="W179" s="183"/>
      <c r="X179" s="183"/>
      <c r="Y179" s="183"/>
      <c r="Z179" s="183"/>
      <c r="AA179" s="183"/>
      <c r="AB179" s="183"/>
      <c r="AC179" s="203"/>
      <c r="AD179" s="203"/>
      <c r="AE179" s="187"/>
      <c r="AF179" s="183"/>
      <c r="AG179" s="183"/>
      <c r="AH179" s="183"/>
      <c r="AI179" s="183"/>
      <c r="AJ179" s="183"/>
      <c r="AK179" s="183"/>
      <c r="AL179" s="203"/>
      <c r="AM179" s="203"/>
      <c r="AN179" s="187"/>
      <c r="AO179" s="183"/>
      <c r="AP179" s="183"/>
      <c r="AQ179" s="183"/>
      <c r="AR179" s="183"/>
      <c r="AS179" s="183"/>
      <c r="AT179" s="183"/>
      <c r="AU179" s="203"/>
      <c r="AV179" s="203"/>
      <c r="AW179" s="187"/>
      <c r="AX179" s="183"/>
      <c r="AY179" s="183"/>
      <c r="AZ179" s="183"/>
      <c r="BA179" s="183"/>
      <c r="BB179" s="183"/>
      <c r="BC179" s="183"/>
      <c r="BD179" s="203"/>
      <c r="BE179" s="203"/>
      <c r="BF179" s="187"/>
      <c r="BG179" s="139"/>
      <c r="BH179" s="183"/>
      <c r="BI179" s="187"/>
      <c r="BJ179" s="139"/>
      <c r="BK179" s="242"/>
      <c r="BL179" s="242"/>
    </row>
    <row r="180" spans="1:64" ht="15.75" customHeight="1">
      <c r="A180" s="138"/>
      <c r="B180" s="1065" t="s">
        <v>273</v>
      </c>
      <c r="C180" s="1062" t="s">
        <v>274</v>
      </c>
      <c r="D180" s="1009" t="str">
        <f>AFEstatPref</f>
        <v>Historical</v>
      </c>
      <c r="E180" s="1010"/>
      <c r="F180" s="1011"/>
      <c r="G180" s="1041" t="str">
        <f>AFEstatSlc</f>
        <v>Proposed Original</v>
      </c>
      <c r="H180" s="1015"/>
      <c r="I180" s="1015"/>
      <c r="J180" s="1042"/>
      <c r="K180" s="1020" t="s">
        <v>275</v>
      </c>
      <c r="L180" s="1020"/>
      <c r="M180" s="1039"/>
      <c r="N180" s="1009" t="str">
        <f>AFEstatPref</f>
        <v>Historical</v>
      </c>
      <c r="O180" s="1010"/>
      <c r="P180" s="1011"/>
      <c r="Q180" s="1015" t="str">
        <f>AFEstatSlc</f>
        <v>Proposed Original</v>
      </c>
      <c r="R180" s="1015"/>
      <c r="S180" s="1016"/>
      <c r="T180" s="1019" t="s">
        <v>275</v>
      </c>
      <c r="U180" s="1020"/>
      <c r="V180" s="1021"/>
      <c r="W180" s="1009" t="str">
        <f>AFEstatPref</f>
        <v>Historical</v>
      </c>
      <c r="X180" s="1010"/>
      <c r="Y180" s="1011"/>
      <c r="Z180" s="1015" t="str">
        <f>AFEstatSlc</f>
        <v>Proposed Original</v>
      </c>
      <c r="AA180" s="1015"/>
      <c r="AB180" s="1016"/>
      <c r="AC180" s="1019" t="s">
        <v>275</v>
      </c>
      <c r="AD180" s="1020"/>
      <c r="AE180" s="1021"/>
      <c r="AF180" s="1009" t="str">
        <f>AFEstatPref</f>
        <v>Historical</v>
      </c>
      <c r="AG180" s="1010"/>
      <c r="AH180" s="1011"/>
      <c r="AI180" s="1015" t="str">
        <f>AFEstatSlc</f>
        <v>Proposed Original</v>
      </c>
      <c r="AJ180" s="1015"/>
      <c r="AK180" s="1016"/>
      <c r="AL180" s="1019" t="s">
        <v>275</v>
      </c>
      <c r="AM180" s="1020"/>
      <c r="AN180" s="1021"/>
      <c r="AO180" s="1009" t="str">
        <f>AFEstatPref</f>
        <v>Historical</v>
      </c>
      <c r="AP180" s="1010"/>
      <c r="AQ180" s="1011"/>
      <c r="AR180" s="1015" t="str">
        <f>AFEstatSlc</f>
        <v>Proposed Original</v>
      </c>
      <c r="AS180" s="1015"/>
      <c r="AT180" s="1016"/>
      <c r="AU180" s="1019" t="s">
        <v>275</v>
      </c>
      <c r="AV180" s="1020"/>
      <c r="AW180" s="1021"/>
      <c r="AX180" s="1009" t="str">
        <f>AFEstatPref</f>
        <v>Historical</v>
      </c>
      <c r="AY180" s="1010"/>
      <c r="AZ180" s="1011"/>
      <c r="BA180" s="1015" t="str">
        <f>AFEstatSlc</f>
        <v>Proposed Original</v>
      </c>
      <c r="BB180" s="1015"/>
      <c r="BC180" s="1016"/>
      <c r="BD180" s="1019" t="s">
        <v>275</v>
      </c>
      <c r="BE180" s="1020"/>
      <c r="BF180" s="1021"/>
      <c r="BG180" s="214"/>
      <c r="BH180" s="1051" t="s">
        <v>276</v>
      </c>
      <c r="BI180" s="1052"/>
      <c r="BJ180" s="214"/>
      <c r="BK180" s="1058" t="s">
        <v>277</v>
      </c>
      <c r="BL180" s="1055" t="s">
        <v>278</v>
      </c>
    </row>
    <row r="181" spans="1:64" ht="15.75" customHeight="1">
      <c r="A181" s="139"/>
      <c r="B181" s="1059"/>
      <c r="C181" s="1063"/>
      <c r="D181" s="1012"/>
      <c r="E181" s="1013"/>
      <c r="F181" s="1014"/>
      <c r="G181" s="1043"/>
      <c r="H181" s="1017"/>
      <c r="I181" s="1017"/>
      <c r="J181" s="1044"/>
      <c r="K181" s="1023"/>
      <c r="L181" s="1023"/>
      <c r="M181" s="1040"/>
      <c r="N181" s="1012"/>
      <c r="O181" s="1013"/>
      <c r="P181" s="1014"/>
      <c r="Q181" s="1017"/>
      <c r="R181" s="1017"/>
      <c r="S181" s="1018"/>
      <c r="T181" s="1022"/>
      <c r="U181" s="1023"/>
      <c r="V181" s="1024"/>
      <c r="W181" s="1012"/>
      <c r="X181" s="1013"/>
      <c r="Y181" s="1014"/>
      <c r="Z181" s="1017"/>
      <c r="AA181" s="1017"/>
      <c r="AB181" s="1018"/>
      <c r="AC181" s="1022"/>
      <c r="AD181" s="1023"/>
      <c r="AE181" s="1024"/>
      <c r="AF181" s="1012"/>
      <c r="AG181" s="1013"/>
      <c r="AH181" s="1014"/>
      <c r="AI181" s="1017"/>
      <c r="AJ181" s="1017"/>
      <c r="AK181" s="1018"/>
      <c r="AL181" s="1022"/>
      <c r="AM181" s="1023"/>
      <c r="AN181" s="1024"/>
      <c r="AO181" s="1012"/>
      <c r="AP181" s="1013"/>
      <c r="AQ181" s="1014"/>
      <c r="AR181" s="1017"/>
      <c r="AS181" s="1017"/>
      <c r="AT181" s="1018"/>
      <c r="AU181" s="1022"/>
      <c r="AV181" s="1023"/>
      <c r="AW181" s="1024"/>
      <c r="AX181" s="1012"/>
      <c r="AY181" s="1013"/>
      <c r="AZ181" s="1014"/>
      <c r="BA181" s="1017"/>
      <c r="BB181" s="1017"/>
      <c r="BC181" s="1018"/>
      <c r="BD181" s="1022"/>
      <c r="BE181" s="1023"/>
      <c r="BF181" s="1024"/>
      <c r="BG181" s="139"/>
      <c r="BH181" s="215" t="s">
        <v>279</v>
      </c>
      <c r="BI181" s="216" t="s">
        <v>280</v>
      </c>
      <c r="BJ181" s="139"/>
      <c r="BK181" s="1059"/>
      <c r="BL181" s="1056"/>
    </row>
    <row r="182" spans="1:64" ht="15.75" customHeight="1">
      <c r="A182" s="139"/>
      <c r="B182" s="170">
        <v>18</v>
      </c>
      <c r="C182" s="253" t="s">
        <v>301</v>
      </c>
      <c r="D182" s="278"/>
      <c r="E182" s="278"/>
      <c r="F182" s="279">
        <f>+F183+F197+F211+F225+F239+F253+F267+F281+F295+F309</f>
        <v>0</v>
      </c>
      <c r="G182" s="280"/>
      <c r="H182" s="278"/>
      <c r="I182" s="278"/>
      <c r="J182" s="279">
        <f>+J183+J197+J211+J225+J239+J253+J267+J281+J295+J309</f>
        <v>0</v>
      </c>
      <c r="K182" s="278"/>
      <c r="L182" s="278"/>
      <c r="M182" s="279">
        <f>+M183+M197+M211+M225+M239+M253+M267+M281+M295+M309</f>
        <v>0</v>
      </c>
      <c r="N182" s="278"/>
      <c r="O182" s="278"/>
      <c r="P182" s="279">
        <f>+P183+P197+P211+P225+P239+P253+P267+P281+P295+P309</f>
        <v>0</v>
      </c>
      <c r="Q182" s="281"/>
      <c r="R182" s="278"/>
      <c r="S182" s="279">
        <f>+S183+S197+S211+S225+S239+S253+S267+S281+S295+S309</f>
        <v>0</v>
      </c>
      <c r="T182" s="254"/>
      <c r="U182" s="255"/>
      <c r="V182" s="279">
        <f>+V183+V197+V211+V225+V239+V253+V267+V281+V295+V309</f>
        <v>0</v>
      </c>
      <c r="W182" s="278"/>
      <c r="X182" s="278"/>
      <c r="Y182" s="279">
        <f>+Y183+Y197+Y211+Y225+Y239+Y253+Y267+Y281+Y295+Y309</f>
        <v>0</v>
      </c>
      <c r="Z182" s="281"/>
      <c r="AA182" s="278"/>
      <c r="AB182" s="279">
        <f>+AB183+AB197+AB211+AB225+AB239+AB253+AB267+AB281+AB295+AB309</f>
        <v>0</v>
      </c>
      <c r="AC182" s="254"/>
      <c r="AD182" s="255"/>
      <c r="AE182" s="279">
        <f>+AE183+AE197+AE211+AE225+AE239+AE253+AE267+AE281+AE295+AE309</f>
        <v>0</v>
      </c>
      <c r="AF182" s="278"/>
      <c r="AG182" s="278"/>
      <c r="AH182" s="279">
        <f>+AH183+AH197+AH211+AH225+AH239+AH253+AH267+AH281+AH295+AH309</f>
        <v>0</v>
      </c>
      <c r="AI182" s="281"/>
      <c r="AJ182" s="278"/>
      <c r="AK182" s="279">
        <f>+AK183+AK197+AK211+AK225+AK239+AK253+AK267+AK281+AK295+AK309</f>
        <v>0</v>
      </c>
      <c r="AL182" s="254"/>
      <c r="AM182" s="255"/>
      <c r="AN182" s="279">
        <f>+AN183+AN197+AN211+AN225+AN239+AN253+AN267+AN281+AN295+AN309</f>
        <v>0</v>
      </c>
      <c r="AO182" s="278"/>
      <c r="AP182" s="278"/>
      <c r="AQ182" s="279">
        <f>+AQ183+AQ197+AQ211+AQ225+AQ239+AQ253+AQ267+AQ281+AQ295+AQ309</f>
        <v>0</v>
      </c>
      <c r="AR182" s="281"/>
      <c r="AS182" s="278"/>
      <c r="AT182" s="279">
        <f>+AT183+AT197+AT211+AT225+AT239+AT253+AT267+AT281+AT295+AT309</f>
        <v>0</v>
      </c>
      <c r="AU182" s="254"/>
      <c r="AV182" s="255"/>
      <c r="AW182" s="279">
        <f>+AW183+AW197+AW211+AW225+AW239+AW253+AW267+AW281+AW295+AW309</f>
        <v>0</v>
      </c>
      <c r="AX182" s="278"/>
      <c r="AY182" s="278"/>
      <c r="AZ182" s="279">
        <f>+AZ183+AZ197+AZ211+AZ225+AZ239+AZ253+AZ267+AZ281+AZ295+AZ309</f>
        <v>0</v>
      </c>
      <c r="BA182" s="281"/>
      <c r="BB182" s="278"/>
      <c r="BC182" s="279">
        <f>+BC183+BC197+BC211+BC225+BC239+BC253+BC267+BC281+BC295+BC309</f>
        <v>0</v>
      </c>
      <c r="BD182" s="254"/>
      <c r="BE182" s="255"/>
      <c r="BF182" s="279">
        <f>+BF183+BF197+BF211+BF225+BF239+BF253+BF267+BF281+BF295+BF309</f>
        <v>0</v>
      </c>
      <c r="BG182" s="139"/>
      <c r="BH182" s="284"/>
      <c r="BI182" s="285"/>
      <c r="BJ182" s="139"/>
      <c r="BK182" s="170"/>
      <c r="BL182" s="263"/>
    </row>
    <row r="183" spans="1:64" ht="15.75" customHeight="1">
      <c r="A183" s="138"/>
      <c r="B183" s="149">
        <v>19</v>
      </c>
      <c r="C183" s="150" t="s">
        <v>302</v>
      </c>
      <c r="D183" s="151" t="s">
        <v>283</v>
      </c>
      <c r="E183" s="152" t="s">
        <v>284</v>
      </c>
      <c r="F183" s="153">
        <f>SUM(F184:F193)</f>
        <v>0</v>
      </c>
      <c r="G183" s="154" t="s">
        <v>285</v>
      </c>
      <c r="H183" s="152" t="s">
        <v>283</v>
      </c>
      <c r="I183" s="152" t="s">
        <v>284</v>
      </c>
      <c r="J183" s="153">
        <f>SUM(J184:J193)</f>
        <v>0</v>
      </c>
      <c r="K183" s="151" t="s">
        <v>283</v>
      </c>
      <c r="L183" s="152" t="s">
        <v>284</v>
      </c>
      <c r="M183" s="153">
        <f>SUM(M184:M193)</f>
        <v>0</v>
      </c>
      <c r="N183" s="151" t="s">
        <v>283</v>
      </c>
      <c r="O183" s="152" t="s">
        <v>284</v>
      </c>
      <c r="P183" s="153">
        <f>SUM(P184:P193)</f>
        <v>0</v>
      </c>
      <c r="Q183" s="152" t="s">
        <v>283</v>
      </c>
      <c r="R183" s="152" t="s">
        <v>284</v>
      </c>
      <c r="S183" s="282">
        <f>SUM(S184:S193)</f>
        <v>0</v>
      </c>
      <c r="T183" s="204" t="s">
        <v>283</v>
      </c>
      <c r="U183" s="205" t="s">
        <v>284</v>
      </c>
      <c r="V183" s="153">
        <f>SUM(V184:V193)</f>
        <v>0</v>
      </c>
      <c r="W183" s="151" t="s">
        <v>283</v>
      </c>
      <c r="X183" s="152" t="s">
        <v>284</v>
      </c>
      <c r="Y183" s="153">
        <f>SUM(Y184:Y193)</f>
        <v>0</v>
      </c>
      <c r="Z183" s="152" t="s">
        <v>283</v>
      </c>
      <c r="AA183" s="152" t="s">
        <v>284</v>
      </c>
      <c r="AB183" s="282">
        <f>SUM(AB184:AB193)</f>
        <v>0</v>
      </c>
      <c r="AC183" s="204" t="s">
        <v>283</v>
      </c>
      <c r="AD183" s="205" t="s">
        <v>284</v>
      </c>
      <c r="AE183" s="153">
        <f>SUM(AE184:AE193)</f>
        <v>0</v>
      </c>
      <c r="AF183" s="151" t="s">
        <v>283</v>
      </c>
      <c r="AG183" s="152" t="s">
        <v>284</v>
      </c>
      <c r="AH183" s="153">
        <f>SUM(AH184:AH193)</f>
        <v>0</v>
      </c>
      <c r="AI183" s="152" t="s">
        <v>283</v>
      </c>
      <c r="AJ183" s="152" t="s">
        <v>284</v>
      </c>
      <c r="AK183" s="282">
        <f>SUM(AK184:AK193)</f>
        <v>0</v>
      </c>
      <c r="AL183" s="204" t="s">
        <v>283</v>
      </c>
      <c r="AM183" s="205" t="s">
        <v>284</v>
      </c>
      <c r="AN183" s="153">
        <f>SUM(AN184:AN193)</f>
        <v>0</v>
      </c>
      <c r="AO183" s="151" t="s">
        <v>283</v>
      </c>
      <c r="AP183" s="152" t="s">
        <v>284</v>
      </c>
      <c r="AQ183" s="153">
        <f>SUM(AQ184:AQ193)</f>
        <v>0</v>
      </c>
      <c r="AR183" s="152" t="s">
        <v>283</v>
      </c>
      <c r="AS183" s="152" t="s">
        <v>284</v>
      </c>
      <c r="AT183" s="282">
        <f>SUM(AT184:AT193)</f>
        <v>0</v>
      </c>
      <c r="AU183" s="204" t="s">
        <v>283</v>
      </c>
      <c r="AV183" s="205" t="s">
        <v>284</v>
      </c>
      <c r="AW183" s="153">
        <f>SUM(AW184:AW193)</f>
        <v>0</v>
      </c>
      <c r="AX183" s="151" t="s">
        <v>283</v>
      </c>
      <c r="AY183" s="152" t="s">
        <v>284</v>
      </c>
      <c r="AZ183" s="153">
        <f>SUM(AZ184:AZ193)</f>
        <v>0</v>
      </c>
      <c r="BA183" s="152" t="s">
        <v>283</v>
      </c>
      <c r="BB183" s="152" t="s">
        <v>284</v>
      </c>
      <c r="BC183" s="282">
        <f>SUM(BC184:BC193)</f>
        <v>0</v>
      </c>
      <c r="BD183" s="204" t="s">
        <v>283</v>
      </c>
      <c r="BE183" s="205" t="s">
        <v>284</v>
      </c>
      <c r="BF183" s="153">
        <f>SUM(BF184:BF193)</f>
        <v>0</v>
      </c>
      <c r="BG183" s="196"/>
      <c r="BH183" s="221"/>
      <c r="BI183" s="243"/>
      <c r="BJ183" s="196"/>
      <c r="BK183" s="244"/>
      <c r="BL183" s="245"/>
    </row>
    <row r="184" spans="1:64" ht="15.75" customHeight="1">
      <c r="A184" s="185"/>
      <c r="B184" s="156"/>
      <c r="C184" s="258" t="s">
        <v>287</v>
      </c>
      <c r="D184" s="158">
        <f t="shared" ref="D184:D193" si="432">N184+W184+AF184+AO184+AX184</f>
        <v>0</v>
      </c>
      <c r="E184" s="159">
        <f>IFERROR(F184/D184,)</f>
        <v>0</v>
      </c>
      <c r="F184" s="160">
        <f>P184+Y184+AH184+AQ184+AZ184</f>
        <v>0</v>
      </c>
      <c r="G184" s="179"/>
      <c r="H184" s="159">
        <f>Q184+Z184+AI184+AR184+BA184</f>
        <v>0</v>
      </c>
      <c r="I184" s="159">
        <f>IFERROR(J184/H184,)</f>
        <v>0</v>
      </c>
      <c r="J184" s="160">
        <f t="shared" ref="J184:J193" si="433">S184+AB184+AK184+AT184+BC184</f>
        <v>0</v>
      </c>
      <c r="K184" s="159">
        <f>T184+AC184+AL184+AU184+BD184</f>
        <v>0</v>
      </c>
      <c r="L184" s="159">
        <f>IFERROR(M184/K184,)</f>
        <v>0</v>
      </c>
      <c r="M184" s="160">
        <f t="shared" ref="M184:M193" si="434">V184+AE184+AN184+AW184+BF184</f>
        <v>0</v>
      </c>
      <c r="N184" s="159">
        <v>0</v>
      </c>
      <c r="O184" s="159">
        <v>0</v>
      </c>
      <c r="P184" s="160">
        <f t="shared" ref="P184:P193" si="435">N184*O184</f>
        <v>0</v>
      </c>
      <c r="Q184" s="159">
        <v>0</v>
      </c>
      <c r="R184" s="159">
        <v>0</v>
      </c>
      <c r="S184" s="160">
        <f t="shared" ref="S184:S193" si="436">Q184*R184</f>
        <v>0</v>
      </c>
      <c r="T184" s="159">
        <f>Q184</f>
        <v>0</v>
      </c>
      <c r="U184" s="159">
        <f t="shared" ref="U184:U193" si="437">R184</f>
        <v>0</v>
      </c>
      <c r="V184" s="160">
        <f t="shared" ref="V184:V193" si="438">T184*U184</f>
        <v>0</v>
      </c>
      <c r="W184" s="159">
        <v>0</v>
      </c>
      <c r="X184" s="159">
        <v>0</v>
      </c>
      <c r="Y184" s="160">
        <f t="shared" ref="Y184:Y193" si="439">W184*X184</f>
        <v>0</v>
      </c>
      <c r="Z184" s="159">
        <v>0</v>
      </c>
      <c r="AA184" s="159">
        <v>0</v>
      </c>
      <c r="AB184" s="160">
        <f t="shared" ref="AB184:AB193" si="440">Z184*AA184</f>
        <v>0</v>
      </c>
      <c r="AC184" s="159">
        <f>Z184</f>
        <v>0</v>
      </c>
      <c r="AD184" s="159">
        <f t="shared" ref="AD184:AD193" si="441">AA184</f>
        <v>0</v>
      </c>
      <c r="AE184" s="160">
        <f t="shared" ref="AE184:AE193" si="442">AC184*AD184</f>
        <v>0</v>
      </c>
      <c r="AF184" s="159">
        <v>0</v>
      </c>
      <c r="AG184" s="159">
        <v>0</v>
      </c>
      <c r="AH184" s="160">
        <f t="shared" ref="AH184:AH193" si="443">AF184*AG184</f>
        <v>0</v>
      </c>
      <c r="AI184" s="159">
        <v>0</v>
      </c>
      <c r="AJ184" s="159">
        <v>0</v>
      </c>
      <c r="AK184" s="160">
        <f t="shared" ref="AK184:AK193" si="444">AI184*AJ184</f>
        <v>0</v>
      </c>
      <c r="AL184" s="159">
        <f>AI184</f>
        <v>0</v>
      </c>
      <c r="AM184" s="159">
        <f t="shared" ref="AM184:AM193" si="445">AJ184</f>
        <v>0</v>
      </c>
      <c r="AN184" s="160">
        <f t="shared" ref="AN184:AN193" si="446">AL184*AM184</f>
        <v>0</v>
      </c>
      <c r="AO184" s="159">
        <v>0</v>
      </c>
      <c r="AP184" s="159">
        <v>0</v>
      </c>
      <c r="AQ184" s="160">
        <f t="shared" ref="AQ184:AQ193" si="447">AO184*AP184</f>
        <v>0</v>
      </c>
      <c r="AR184" s="159">
        <v>0</v>
      </c>
      <c r="AS184" s="159">
        <v>0</v>
      </c>
      <c r="AT184" s="160">
        <f t="shared" ref="AT184:AT193" si="448">AR184*AS184</f>
        <v>0</v>
      </c>
      <c r="AU184" s="159">
        <f>AR184</f>
        <v>0</v>
      </c>
      <c r="AV184" s="159">
        <f t="shared" ref="AV184:AV193" si="449">AS184</f>
        <v>0</v>
      </c>
      <c r="AW184" s="160">
        <f t="shared" ref="AW184:AW193" si="450">AU184*AV184</f>
        <v>0</v>
      </c>
      <c r="AX184" s="159">
        <v>0</v>
      </c>
      <c r="AY184" s="159">
        <v>0</v>
      </c>
      <c r="AZ184" s="160">
        <f t="shared" ref="AZ184:AZ193" si="451">AX184*AY184</f>
        <v>0</v>
      </c>
      <c r="BA184" s="159">
        <v>0</v>
      </c>
      <c r="BB184" s="159">
        <v>0</v>
      </c>
      <c r="BC184" s="160">
        <f t="shared" ref="BC184:BC193" si="452">BA184*BB184</f>
        <v>0</v>
      </c>
      <c r="BD184" s="159">
        <f>BA184</f>
        <v>0</v>
      </c>
      <c r="BE184" s="159">
        <f t="shared" ref="BE184:BE193" si="453">BB184</f>
        <v>0</v>
      </c>
      <c r="BF184" s="160">
        <f t="shared" ref="BF184:BF193" si="454">BD184*BE184</f>
        <v>0</v>
      </c>
      <c r="BG184" s="225"/>
      <c r="BH184" s="226">
        <f>K184-H184</f>
        <v>0</v>
      </c>
      <c r="BI184" s="227">
        <f t="shared" ref="BI184:BI193" si="455">L184-I184</f>
        <v>0</v>
      </c>
      <c r="BJ184" s="225"/>
      <c r="BK184" s="228"/>
      <c r="BL184" s="229"/>
    </row>
    <row r="185" spans="1:64" ht="15.75" customHeight="1">
      <c r="A185" s="185"/>
      <c r="B185" s="156"/>
      <c r="C185" s="258"/>
      <c r="D185" s="158">
        <f t="shared" si="432"/>
        <v>0</v>
      </c>
      <c r="E185" s="159">
        <f t="shared" ref="E185:E193" si="456">IFERROR(F185/D185,)</f>
        <v>0</v>
      </c>
      <c r="F185" s="160">
        <f t="shared" ref="F185:F193" si="457">P185+Y185+AH185+AQ185+AZ185</f>
        <v>0</v>
      </c>
      <c r="G185" s="161"/>
      <c r="H185" s="159">
        <f t="shared" ref="H185:H193" si="458">Q185+Z185+AI185+AR185+BA185</f>
        <v>0</v>
      </c>
      <c r="I185" s="159">
        <f t="shared" ref="I185:I193" si="459">IFERROR(J185/H185,)</f>
        <v>0</v>
      </c>
      <c r="J185" s="160">
        <f t="shared" si="433"/>
        <v>0</v>
      </c>
      <c r="K185" s="159">
        <f t="shared" ref="K185:K193" si="460">T185+AC185+AL185+AU185+BD185</f>
        <v>0</v>
      </c>
      <c r="L185" s="159">
        <f t="shared" ref="L185:L193" si="461">IFERROR(M185/K185,)</f>
        <v>0</v>
      </c>
      <c r="M185" s="160">
        <f t="shared" si="434"/>
        <v>0</v>
      </c>
      <c r="N185" s="159">
        <v>0</v>
      </c>
      <c r="O185" s="159">
        <v>0</v>
      </c>
      <c r="P185" s="160">
        <f t="shared" si="435"/>
        <v>0</v>
      </c>
      <c r="Q185" s="159">
        <v>0</v>
      </c>
      <c r="R185" s="159">
        <v>0</v>
      </c>
      <c r="S185" s="160">
        <f t="shared" si="436"/>
        <v>0</v>
      </c>
      <c r="T185" s="159">
        <f t="shared" ref="T185:T193" si="462">Q185</f>
        <v>0</v>
      </c>
      <c r="U185" s="159">
        <f t="shared" si="437"/>
        <v>0</v>
      </c>
      <c r="V185" s="160">
        <f t="shared" si="438"/>
        <v>0</v>
      </c>
      <c r="W185" s="159">
        <v>0</v>
      </c>
      <c r="X185" s="159">
        <v>0</v>
      </c>
      <c r="Y185" s="160">
        <f t="shared" si="439"/>
        <v>0</v>
      </c>
      <c r="Z185" s="159">
        <v>0</v>
      </c>
      <c r="AA185" s="159">
        <v>0</v>
      </c>
      <c r="AB185" s="160">
        <f t="shared" si="440"/>
        <v>0</v>
      </c>
      <c r="AC185" s="159">
        <f t="shared" ref="AC185:AC193" si="463">Z185</f>
        <v>0</v>
      </c>
      <c r="AD185" s="159">
        <f t="shared" si="441"/>
        <v>0</v>
      </c>
      <c r="AE185" s="160">
        <f t="shared" si="442"/>
        <v>0</v>
      </c>
      <c r="AF185" s="159">
        <v>0</v>
      </c>
      <c r="AG185" s="159">
        <v>0</v>
      </c>
      <c r="AH185" s="160">
        <f t="shared" si="443"/>
        <v>0</v>
      </c>
      <c r="AI185" s="159">
        <v>0</v>
      </c>
      <c r="AJ185" s="159">
        <v>0</v>
      </c>
      <c r="AK185" s="160">
        <f t="shared" si="444"/>
        <v>0</v>
      </c>
      <c r="AL185" s="159">
        <f t="shared" ref="AL185:AL193" si="464">AI185</f>
        <v>0</v>
      </c>
      <c r="AM185" s="159">
        <f t="shared" si="445"/>
        <v>0</v>
      </c>
      <c r="AN185" s="160">
        <f t="shared" si="446"/>
        <v>0</v>
      </c>
      <c r="AO185" s="159">
        <v>0</v>
      </c>
      <c r="AP185" s="159">
        <v>0</v>
      </c>
      <c r="AQ185" s="160">
        <f t="shared" si="447"/>
        <v>0</v>
      </c>
      <c r="AR185" s="159">
        <v>0</v>
      </c>
      <c r="AS185" s="159">
        <v>0</v>
      </c>
      <c r="AT185" s="160">
        <f t="shared" si="448"/>
        <v>0</v>
      </c>
      <c r="AU185" s="159">
        <f t="shared" ref="AU185:AU193" si="465">AR185</f>
        <v>0</v>
      </c>
      <c r="AV185" s="159">
        <f t="shared" si="449"/>
        <v>0</v>
      </c>
      <c r="AW185" s="160">
        <f t="shared" si="450"/>
        <v>0</v>
      </c>
      <c r="AX185" s="159">
        <v>0</v>
      </c>
      <c r="AY185" s="159">
        <v>0</v>
      </c>
      <c r="AZ185" s="160">
        <f t="shared" si="451"/>
        <v>0</v>
      </c>
      <c r="BA185" s="159">
        <v>0</v>
      </c>
      <c r="BB185" s="159">
        <v>0</v>
      </c>
      <c r="BC185" s="160">
        <f t="shared" si="452"/>
        <v>0</v>
      </c>
      <c r="BD185" s="159">
        <f t="shared" ref="BD185:BD193" si="466">BA185</f>
        <v>0</v>
      </c>
      <c r="BE185" s="159">
        <f t="shared" si="453"/>
        <v>0</v>
      </c>
      <c r="BF185" s="160">
        <f t="shared" si="454"/>
        <v>0</v>
      </c>
      <c r="BG185" s="225"/>
      <c r="BH185" s="226">
        <f t="shared" ref="BH185:BH193" si="467">K185-H185</f>
        <v>0</v>
      </c>
      <c r="BI185" s="227">
        <f t="shared" si="455"/>
        <v>0</v>
      </c>
      <c r="BJ185" s="225"/>
      <c r="BK185" s="228"/>
      <c r="BL185" s="229"/>
    </row>
    <row r="186" spans="1:64" ht="15.75" customHeight="1">
      <c r="A186" s="185"/>
      <c r="B186" s="156"/>
      <c r="C186" s="258"/>
      <c r="D186" s="158">
        <f t="shared" si="432"/>
        <v>0</v>
      </c>
      <c r="E186" s="159">
        <f t="shared" si="456"/>
        <v>0</v>
      </c>
      <c r="F186" s="160">
        <f t="shared" si="457"/>
        <v>0</v>
      </c>
      <c r="G186" s="161"/>
      <c r="H186" s="159">
        <f t="shared" si="458"/>
        <v>0</v>
      </c>
      <c r="I186" s="159">
        <f t="shared" si="459"/>
        <v>0</v>
      </c>
      <c r="J186" s="160">
        <f t="shared" si="433"/>
        <v>0</v>
      </c>
      <c r="K186" s="159">
        <f t="shared" si="460"/>
        <v>0</v>
      </c>
      <c r="L186" s="159">
        <f t="shared" si="461"/>
        <v>0</v>
      </c>
      <c r="M186" s="160">
        <f t="shared" si="434"/>
        <v>0</v>
      </c>
      <c r="N186" s="159">
        <v>0</v>
      </c>
      <c r="O186" s="159">
        <v>0</v>
      </c>
      <c r="P186" s="160">
        <f t="shared" si="435"/>
        <v>0</v>
      </c>
      <c r="Q186" s="159">
        <v>0</v>
      </c>
      <c r="R186" s="159">
        <v>0</v>
      </c>
      <c r="S186" s="160">
        <f t="shared" si="436"/>
        <v>0</v>
      </c>
      <c r="T186" s="159">
        <f t="shared" si="462"/>
        <v>0</v>
      </c>
      <c r="U186" s="159">
        <f t="shared" si="437"/>
        <v>0</v>
      </c>
      <c r="V186" s="160">
        <f t="shared" si="438"/>
        <v>0</v>
      </c>
      <c r="W186" s="159">
        <v>0</v>
      </c>
      <c r="X186" s="159">
        <v>0</v>
      </c>
      <c r="Y186" s="160">
        <f t="shared" si="439"/>
        <v>0</v>
      </c>
      <c r="Z186" s="159">
        <v>0</v>
      </c>
      <c r="AA186" s="159">
        <v>0</v>
      </c>
      <c r="AB186" s="160">
        <f t="shared" si="440"/>
        <v>0</v>
      </c>
      <c r="AC186" s="159">
        <f t="shared" si="463"/>
        <v>0</v>
      </c>
      <c r="AD186" s="159">
        <f t="shared" si="441"/>
        <v>0</v>
      </c>
      <c r="AE186" s="160">
        <f t="shared" si="442"/>
        <v>0</v>
      </c>
      <c r="AF186" s="159">
        <v>0</v>
      </c>
      <c r="AG186" s="159">
        <v>0</v>
      </c>
      <c r="AH186" s="160">
        <f t="shared" si="443"/>
        <v>0</v>
      </c>
      <c r="AI186" s="159">
        <v>0</v>
      </c>
      <c r="AJ186" s="159">
        <v>0</v>
      </c>
      <c r="AK186" s="160">
        <f t="shared" si="444"/>
        <v>0</v>
      </c>
      <c r="AL186" s="159">
        <f t="shared" si="464"/>
        <v>0</v>
      </c>
      <c r="AM186" s="159">
        <f t="shared" si="445"/>
        <v>0</v>
      </c>
      <c r="AN186" s="160">
        <f t="shared" si="446"/>
        <v>0</v>
      </c>
      <c r="AO186" s="159">
        <v>0</v>
      </c>
      <c r="AP186" s="159">
        <v>0</v>
      </c>
      <c r="AQ186" s="160">
        <f t="shared" si="447"/>
        <v>0</v>
      </c>
      <c r="AR186" s="159">
        <v>0</v>
      </c>
      <c r="AS186" s="159">
        <v>0</v>
      </c>
      <c r="AT186" s="160">
        <f t="shared" si="448"/>
        <v>0</v>
      </c>
      <c r="AU186" s="159">
        <f t="shared" si="465"/>
        <v>0</v>
      </c>
      <c r="AV186" s="159">
        <f t="shared" si="449"/>
        <v>0</v>
      </c>
      <c r="AW186" s="160">
        <f t="shared" si="450"/>
        <v>0</v>
      </c>
      <c r="AX186" s="159">
        <v>0</v>
      </c>
      <c r="AY186" s="159">
        <v>0</v>
      </c>
      <c r="AZ186" s="160">
        <f t="shared" si="451"/>
        <v>0</v>
      </c>
      <c r="BA186" s="159">
        <v>0</v>
      </c>
      <c r="BB186" s="159">
        <v>0</v>
      </c>
      <c r="BC186" s="160">
        <f t="shared" si="452"/>
        <v>0</v>
      </c>
      <c r="BD186" s="159">
        <f t="shared" si="466"/>
        <v>0</v>
      </c>
      <c r="BE186" s="159">
        <f t="shared" si="453"/>
        <v>0</v>
      </c>
      <c r="BF186" s="160">
        <f t="shared" si="454"/>
        <v>0</v>
      </c>
      <c r="BG186" s="225"/>
      <c r="BH186" s="226">
        <f t="shared" si="467"/>
        <v>0</v>
      </c>
      <c r="BI186" s="227">
        <f t="shared" si="455"/>
        <v>0</v>
      </c>
      <c r="BJ186" s="225"/>
      <c r="BK186" s="228"/>
      <c r="BL186" s="229"/>
    </row>
    <row r="187" spans="1:64" ht="15.75" customHeight="1">
      <c r="A187" s="185"/>
      <c r="B187" s="156"/>
      <c r="C187" s="258"/>
      <c r="D187" s="158">
        <f t="shared" si="432"/>
        <v>0</v>
      </c>
      <c r="E187" s="159">
        <f t="shared" si="456"/>
        <v>0</v>
      </c>
      <c r="F187" s="160">
        <f t="shared" si="457"/>
        <v>0</v>
      </c>
      <c r="G187" s="161"/>
      <c r="H187" s="159">
        <f t="shared" si="458"/>
        <v>0</v>
      </c>
      <c r="I187" s="159">
        <f t="shared" si="459"/>
        <v>0</v>
      </c>
      <c r="J187" s="160">
        <f t="shared" si="433"/>
        <v>0</v>
      </c>
      <c r="K187" s="159">
        <f t="shared" si="460"/>
        <v>0</v>
      </c>
      <c r="L187" s="159">
        <f t="shared" si="461"/>
        <v>0</v>
      </c>
      <c r="M187" s="160">
        <f t="shared" si="434"/>
        <v>0</v>
      </c>
      <c r="N187" s="159">
        <v>0</v>
      </c>
      <c r="O187" s="159">
        <v>0</v>
      </c>
      <c r="P187" s="160">
        <f t="shared" si="435"/>
        <v>0</v>
      </c>
      <c r="Q187" s="159">
        <v>0</v>
      </c>
      <c r="R187" s="159">
        <v>0</v>
      </c>
      <c r="S187" s="160">
        <f t="shared" si="436"/>
        <v>0</v>
      </c>
      <c r="T187" s="159">
        <f t="shared" si="462"/>
        <v>0</v>
      </c>
      <c r="U187" s="159">
        <f t="shared" si="437"/>
        <v>0</v>
      </c>
      <c r="V187" s="160">
        <f t="shared" si="438"/>
        <v>0</v>
      </c>
      <c r="W187" s="159">
        <v>0</v>
      </c>
      <c r="X187" s="159">
        <v>0</v>
      </c>
      <c r="Y187" s="160">
        <f t="shared" si="439"/>
        <v>0</v>
      </c>
      <c r="Z187" s="159">
        <v>0</v>
      </c>
      <c r="AA187" s="159">
        <v>0</v>
      </c>
      <c r="AB187" s="160">
        <f t="shared" si="440"/>
        <v>0</v>
      </c>
      <c r="AC187" s="159">
        <f t="shared" si="463"/>
        <v>0</v>
      </c>
      <c r="AD187" s="159">
        <f t="shared" si="441"/>
        <v>0</v>
      </c>
      <c r="AE187" s="160">
        <f t="shared" si="442"/>
        <v>0</v>
      </c>
      <c r="AF187" s="159">
        <v>0</v>
      </c>
      <c r="AG187" s="159">
        <v>0</v>
      </c>
      <c r="AH187" s="160">
        <f t="shared" si="443"/>
        <v>0</v>
      </c>
      <c r="AI187" s="159">
        <v>0</v>
      </c>
      <c r="AJ187" s="159">
        <v>0</v>
      </c>
      <c r="AK187" s="160">
        <f t="shared" si="444"/>
        <v>0</v>
      </c>
      <c r="AL187" s="159">
        <f t="shared" si="464"/>
        <v>0</v>
      </c>
      <c r="AM187" s="159">
        <f t="shared" si="445"/>
        <v>0</v>
      </c>
      <c r="AN187" s="160">
        <f t="shared" si="446"/>
        <v>0</v>
      </c>
      <c r="AO187" s="159">
        <v>0</v>
      </c>
      <c r="AP187" s="159">
        <v>0</v>
      </c>
      <c r="AQ187" s="160">
        <f t="shared" si="447"/>
        <v>0</v>
      </c>
      <c r="AR187" s="159">
        <v>0</v>
      </c>
      <c r="AS187" s="159">
        <v>0</v>
      </c>
      <c r="AT187" s="160">
        <f t="shared" si="448"/>
        <v>0</v>
      </c>
      <c r="AU187" s="159">
        <f t="shared" si="465"/>
        <v>0</v>
      </c>
      <c r="AV187" s="159">
        <f t="shared" si="449"/>
        <v>0</v>
      </c>
      <c r="AW187" s="160">
        <f t="shared" si="450"/>
        <v>0</v>
      </c>
      <c r="AX187" s="159">
        <v>0</v>
      </c>
      <c r="AY187" s="159">
        <v>0</v>
      </c>
      <c r="AZ187" s="160">
        <f t="shared" si="451"/>
        <v>0</v>
      </c>
      <c r="BA187" s="159">
        <v>0</v>
      </c>
      <c r="BB187" s="159">
        <v>0</v>
      </c>
      <c r="BC187" s="160">
        <f t="shared" si="452"/>
        <v>0</v>
      </c>
      <c r="BD187" s="159">
        <f t="shared" si="466"/>
        <v>0</v>
      </c>
      <c r="BE187" s="159">
        <f t="shared" si="453"/>
        <v>0</v>
      </c>
      <c r="BF187" s="160">
        <f t="shared" si="454"/>
        <v>0</v>
      </c>
      <c r="BG187" s="225"/>
      <c r="BH187" s="226">
        <f t="shared" si="467"/>
        <v>0</v>
      </c>
      <c r="BI187" s="227">
        <f t="shared" si="455"/>
        <v>0</v>
      </c>
      <c r="BJ187" s="225"/>
      <c r="BK187" s="228"/>
      <c r="BL187" s="229"/>
    </row>
    <row r="188" spans="1:64" ht="15.75" customHeight="1">
      <c r="A188" s="185"/>
      <c r="B188" s="156"/>
      <c r="C188" s="258"/>
      <c r="D188" s="158">
        <f t="shared" si="432"/>
        <v>0</v>
      </c>
      <c r="E188" s="159">
        <f t="shared" si="456"/>
        <v>0</v>
      </c>
      <c r="F188" s="160">
        <f t="shared" si="457"/>
        <v>0</v>
      </c>
      <c r="G188" s="161"/>
      <c r="H188" s="159">
        <f t="shared" si="458"/>
        <v>0</v>
      </c>
      <c r="I188" s="159">
        <f t="shared" si="459"/>
        <v>0</v>
      </c>
      <c r="J188" s="160">
        <f t="shared" si="433"/>
        <v>0</v>
      </c>
      <c r="K188" s="159">
        <f t="shared" si="460"/>
        <v>0</v>
      </c>
      <c r="L188" s="159">
        <f t="shared" si="461"/>
        <v>0</v>
      </c>
      <c r="M188" s="160">
        <f t="shared" si="434"/>
        <v>0</v>
      </c>
      <c r="N188" s="159">
        <v>0</v>
      </c>
      <c r="O188" s="159">
        <v>0</v>
      </c>
      <c r="P188" s="160">
        <f t="shared" si="435"/>
        <v>0</v>
      </c>
      <c r="Q188" s="159">
        <v>0</v>
      </c>
      <c r="R188" s="159">
        <v>0</v>
      </c>
      <c r="S188" s="160">
        <f t="shared" si="436"/>
        <v>0</v>
      </c>
      <c r="T188" s="159">
        <f t="shared" si="462"/>
        <v>0</v>
      </c>
      <c r="U188" s="159">
        <f t="shared" si="437"/>
        <v>0</v>
      </c>
      <c r="V188" s="160">
        <f t="shared" si="438"/>
        <v>0</v>
      </c>
      <c r="W188" s="159">
        <v>0</v>
      </c>
      <c r="X188" s="159">
        <v>0</v>
      </c>
      <c r="Y188" s="160">
        <f t="shared" si="439"/>
        <v>0</v>
      </c>
      <c r="Z188" s="159">
        <v>0</v>
      </c>
      <c r="AA188" s="159">
        <v>0</v>
      </c>
      <c r="AB188" s="160">
        <f t="shared" si="440"/>
        <v>0</v>
      </c>
      <c r="AC188" s="159">
        <f t="shared" si="463"/>
        <v>0</v>
      </c>
      <c r="AD188" s="159">
        <f t="shared" si="441"/>
        <v>0</v>
      </c>
      <c r="AE188" s="160">
        <f t="shared" si="442"/>
        <v>0</v>
      </c>
      <c r="AF188" s="159">
        <v>0</v>
      </c>
      <c r="AG188" s="159">
        <v>0</v>
      </c>
      <c r="AH188" s="160">
        <f t="shared" si="443"/>
        <v>0</v>
      </c>
      <c r="AI188" s="159">
        <v>0</v>
      </c>
      <c r="AJ188" s="159">
        <v>0</v>
      </c>
      <c r="AK188" s="160">
        <f t="shared" si="444"/>
        <v>0</v>
      </c>
      <c r="AL188" s="159">
        <f t="shared" si="464"/>
        <v>0</v>
      </c>
      <c r="AM188" s="159">
        <f t="shared" si="445"/>
        <v>0</v>
      </c>
      <c r="AN188" s="160">
        <f t="shared" si="446"/>
        <v>0</v>
      </c>
      <c r="AO188" s="159">
        <v>0</v>
      </c>
      <c r="AP188" s="159">
        <v>0</v>
      </c>
      <c r="AQ188" s="160">
        <f t="shared" si="447"/>
        <v>0</v>
      </c>
      <c r="AR188" s="159">
        <v>0</v>
      </c>
      <c r="AS188" s="159">
        <v>0</v>
      </c>
      <c r="AT188" s="160">
        <f t="shared" si="448"/>
        <v>0</v>
      </c>
      <c r="AU188" s="159">
        <f t="shared" si="465"/>
        <v>0</v>
      </c>
      <c r="AV188" s="159">
        <f t="shared" si="449"/>
        <v>0</v>
      </c>
      <c r="AW188" s="160">
        <f t="shared" si="450"/>
        <v>0</v>
      </c>
      <c r="AX188" s="159">
        <v>0</v>
      </c>
      <c r="AY188" s="159">
        <v>0</v>
      </c>
      <c r="AZ188" s="160">
        <f t="shared" si="451"/>
        <v>0</v>
      </c>
      <c r="BA188" s="159">
        <v>0</v>
      </c>
      <c r="BB188" s="159">
        <v>0</v>
      </c>
      <c r="BC188" s="160">
        <f t="shared" si="452"/>
        <v>0</v>
      </c>
      <c r="BD188" s="159">
        <f t="shared" si="466"/>
        <v>0</v>
      </c>
      <c r="BE188" s="159">
        <f t="shared" si="453"/>
        <v>0</v>
      </c>
      <c r="BF188" s="160">
        <f t="shared" si="454"/>
        <v>0</v>
      </c>
      <c r="BG188" s="225"/>
      <c r="BH188" s="226">
        <f t="shared" si="467"/>
        <v>0</v>
      </c>
      <c r="BI188" s="227">
        <f t="shared" si="455"/>
        <v>0</v>
      </c>
      <c r="BJ188" s="225"/>
      <c r="BK188" s="228"/>
      <c r="BL188" s="229"/>
    </row>
    <row r="189" spans="1:64" ht="15.75" customHeight="1">
      <c r="A189" s="185"/>
      <c r="B189" s="156"/>
      <c r="C189" s="258"/>
      <c r="D189" s="158">
        <f t="shared" si="432"/>
        <v>0</v>
      </c>
      <c r="E189" s="159">
        <f t="shared" si="456"/>
        <v>0</v>
      </c>
      <c r="F189" s="160">
        <f t="shared" si="457"/>
        <v>0</v>
      </c>
      <c r="G189" s="161"/>
      <c r="H189" s="159">
        <f t="shared" si="458"/>
        <v>0</v>
      </c>
      <c r="I189" s="159">
        <f t="shared" si="459"/>
        <v>0</v>
      </c>
      <c r="J189" s="160">
        <f t="shared" si="433"/>
        <v>0</v>
      </c>
      <c r="K189" s="159">
        <f t="shared" si="460"/>
        <v>0</v>
      </c>
      <c r="L189" s="159">
        <f t="shared" si="461"/>
        <v>0</v>
      </c>
      <c r="M189" s="160">
        <f t="shared" si="434"/>
        <v>0</v>
      </c>
      <c r="N189" s="159">
        <v>0</v>
      </c>
      <c r="O189" s="159">
        <v>0</v>
      </c>
      <c r="P189" s="160">
        <f t="shared" si="435"/>
        <v>0</v>
      </c>
      <c r="Q189" s="159">
        <v>0</v>
      </c>
      <c r="R189" s="159">
        <v>0</v>
      </c>
      <c r="S189" s="160">
        <f t="shared" si="436"/>
        <v>0</v>
      </c>
      <c r="T189" s="159">
        <f t="shared" si="462"/>
        <v>0</v>
      </c>
      <c r="U189" s="159">
        <f t="shared" si="437"/>
        <v>0</v>
      </c>
      <c r="V189" s="160">
        <f t="shared" si="438"/>
        <v>0</v>
      </c>
      <c r="W189" s="159">
        <v>0</v>
      </c>
      <c r="X189" s="159">
        <v>0</v>
      </c>
      <c r="Y189" s="160">
        <f t="shared" si="439"/>
        <v>0</v>
      </c>
      <c r="Z189" s="159">
        <v>0</v>
      </c>
      <c r="AA189" s="159">
        <v>0</v>
      </c>
      <c r="AB189" s="160">
        <f t="shared" si="440"/>
        <v>0</v>
      </c>
      <c r="AC189" s="159">
        <f t="shared" si="463"/>
        <v>0</v>
      </c>
      <c r="AD189" s="159">
        <f t="shared" si="441"/>
        <v>0</v>
      </c>
      <c r="AE189" s="160">
        <f t="shared" si="442"/>
        <v>0</v>
      </c>
      <c r="AF189" s="159">
        <v>0</v>
      </c>
      <c r="AG189" s="159">
        <v>0</v>
      </c>
      <c r="AH189" s="160">
        <f t="shared" si="443"/>
        <v>0</v>
      </c>
      <c r="AI189" s="159">
        <v>0</v>
      </c>
      <c r="AJ189" s="159">
        <v>0</v>
      </c>
      <c r="AK189" s="160">
        <f t="shared" si="444"/>
        <v>0</v>
      </c>
      <c r="AL189" s="159">
        <f t="shared" si="464"/>
        <v>0</v>
      </c>
      <c r="AM189" s="159">
        <f t="shared" si="445"/>
        <v>0</v>
      </c>
      <c r="AN189" s="160">
        <f t="shared" si="446"/>
        <v>0</v>
      </c>
      <c r="AO189" s="159">
        <v>0</v>
      </c>
      <c r="AP189" s="159">
        <v>0</v>
      </c>
      <c r="AQ189" s="160">
        <f t="shared" si="447"/>
        <v>0</v>
      </c>
      <c r="AR189" s="159">
        <v>0</v>
      </c>
      <c r="AS189" s="159">
        <v>0</v>
      </c>
      <c r="AT189" s="160">
        <f t="shared" si="448"/>
        <v>0</v>
      </c>
      <c r="AU189" s="159">
        <f t="shared" si="465"/>
        <v>0</v>
      </c>
      <c r="AV189" s="159">
        <f t="shared" si="449"/>
        <v>0</v>
      </c>
      <c r="AW189" s="160">
        <f t="shared" si="450"/>
        <v>0</v>
      </c>
      <c r="AX189" s="159">
        <v>0</v>
      </c>
      <c r="AY189" s="159">
        <v>0</v>
      </c>
      <c r="AZ189" s="160">
        <f t="shared" si="451"/>
        <v>0</v>
      </c>
      <c r="BA189" s="159">
        <v>0</v>
      </c>
      <c r="BB189" s="159">
        <v>0</v>
      </c>
      <c r="BC189" s="160">
        <f t="shared" si="452"/>
        <v>0</v>
      </c>
      <c r="BD189" s="159">
        <f t="shared" si="466"/>
        <v>0</v>
      </c>
      <c r="BE189" s="159">
        <f t="shared" si="453"/>
        <v>0</v>
      </c>
      <c r="BF189" s="160">
        <f t="shared" si="454"/>
        <v>0</v>
      </c>
      <c r="BG189" s="225"/>
      <c r="BH189" s="226">
        <f t="shared" si="467"/>
        <v>0</v>
      </c>
      <c r="BI189" s="227">
        <f t="shared" si="455"/>
        <v>0</v>
      </c>
      <c r="BJ189" s="225"/>
      <c r="BK189" s="228"/>
      <c r="BL189" s="229"/>
    </row>
    <row r="190" spans="1:64" ht="15.75" customHeight="1">
      <c r="A190" s="185"/>
      <c r="B190" s="156"/>
      <c r="C190" s="185"/>
      <c r="D190" s="158">
        <f t="shared" si="432"/>
        <v>0</v>
      </c>
      <c r="E190" s="159">
        <f t="shared" si="456"/>
        <v>0</v>
      </c>
      <c r="F190" s="160">
        <f t="shared" si="457"/>
        <v>0</v>
      </c>
      <c r="G190" s="161"/>
      <c r="H190" s="159">
        <f t="shared" si="458"/>
        <v>0</v>
      </c>
      <c r="I190" s="159">
        <f t="shared" si="459"/>
        <v>0</v>
      </c>
      <c r="J190" s="160">
        <f t="shared" si="433"/>
        <v>0</v>
      </c>
      <c r="K190" s="159">
        <f t="shared" si="460"/>
        <v>0</v>
      </c>
      <c r="L190" s="159">
        <f t="shared" si="461"/>
        <v>0</v>
      </c>
      <c r="M190" s="160">
        <f t="shared" si="434"/>
        <v>0</v>
      </c>
      <c r="N190" s="159">
        <v>0</v>
      </c>
      <c r="O190" s="159">
        <v>0</v>
      </c>
      <c r="P190" s="160">
        <f t="shared" si="435"/>
        <v>0</v>
      </c>
      <c r="Q190" s="159">
        <v>0</v>
      </c>
      <c r="R190" s="159">
        <v>0</v>
      </c>
      <c r="S190" s="160">
        <f t="shared" si="436"/>
        <v>0</v>
      </c>
      <c r="T190" s="159">
        <f t="shared" si="462"/>
        <v>0</v>
      </c>
      <c r="U190" s="159">
        <f t="shared" si="437"/>
        <v>0</v>
      </c>
      <c r="V190" s="160">
        <f t="shared" si="438"/>
        <v>0</v>
      </c>
      <c r="W190" s="159">
        <v>0</v>
      </c>
      <c r="X190" s="159">
        <v>0</v>
      </c>
      <c r="Y190" s="160">
        <f t="shared" si="439"/>
        <v>0</v>
      </c>
      <c r="Z190" s="159">
        <v>0</v>
      </c>
      <c r="AA190" s="159">
        <v>0</v>
      </c>
      <c r="AB190" s="160">
        <f t="shared" si="440"/>
        <v>0</v>
      </c>
      <c r="AC190" s="159">
        <f t="shared" si="463"/>
        <v>0</v>
      </c>
      <c r="AD190" s="159">
        <f t="shared" si="441"/>
        <v>0</v>
      </c>
      <c r="AE190" s="160">
        <f t="shared" si="442"/>
        <v>0</v>
      </c>
      <c r="AF190" s="159">
        <v>0</v>
      </c>
      <c r="AG190" s="159">
        <v>0</v>
      </c>
      <c r="AH190" s="160">
        <f t="shared" si="443"/>
        <v>0</v>
      </c>
      <c r="AI190" s="159">
        <v>0</v>
      </c>
      <c r="AJ190" s="159">
        <v>0</v>
      </c>
      <c r="AK190" s="160">
        <f t="shared" si="444"/>
        <v>0</v>
      </c>
      <c r="AL190" s="159">
        <f t="shared" si="464"/>
        <v>0</v>
      </c>
      <c r="AM190" s="159">
        <f t="shared" si="445"/>
        <v>0</v>
      </c>
      <c r="AN190" s="160">
        <f t="shared" si="446"/>
        <v>0</v>
      </c>
      <c r="AO190" s="159">
        <v>0</v>
      </c>
      <c r="AP190" s="159">
        <v>0</v>
      </c>
      <c r="AQ190" s="160">
        <f t="shared" si="447"/>
        <v>0</v>
      </c>
      <c r="AR190" s="159">
        <v>0</v>
      </c>
      <c r="AS190" s="159">
        <v>0</v>
      </c>
      <c r="AT190" s="160">
        <f t="shared" si="448"/>
        <v>0</v>
      </c>
      <c r="AU190" s="159">
        <f t="shared" si="465"/>
        <v>0</v>
      </c>
      <c r="AV190" s="159">
        <f t="shared" si="449"/>
        <v>0</v>
      </c>
      <c r="AW190" s="160">
        <f t="shared" si="450"/>
        <v>0</v>
      </c>
      <c r="AX190" s="159">
        <v>0</v>
      </c>
      <c r="AY190" s="159">
        <v>0</v>
      </c>
      <c r="AZ190" s="160">
        <f t="shared" si="451"/>
        <v>0</v>
      </c>
      <c r="BA190" s="159">
        <v>0</v>
      </c>
      <c r="BB190" s="159">
        <v>0</v>
      </c>
      <c r="BC190" s="160">
        <f t="shared" si="452"/>
        <v>0</v>
      </c>
      <c r="BD190" s="159">
        <f t="shared" si="466"/>
        <v>0</v>
      </c>
      <c r="BE190" s="159">
        <f t="shared" si="453"/>
        <v>0</v>
      </c>
      <c r="BF190" s="160">
        <f t="shared" si="454"/>
        <v>0</v>
      </c>
      <c r="BG190" s="225"/>
      <c r="BH190" s="226">
        <f t="shared" si="467"/>
        <v>0</v>
      </c>
      <c r="BI190" s="227">
        <f t="shared" si="455"/>
        <v>0</v>
      </c>
      <c r="BJ190" s="225"/>
      <c r="BK190" s="228"/>
      <c r="BL190" s="229"/>
    </row>
    <row r="191" spans="1:64" ht="15.75" customHeight="1">
      <c r="A191" s="185"/>
      <c r="B191" s="156"/>
      <c r="C191" s="185"/>
      <c r="D191" s="158">
        <f t="shared" si="432"/>
        <v>0</v>
      </c>
      <c r="E191" s="159">
        <f t="shared" si="456"/>
        <v>0</v>
      </c>
      <c r="F191" s="160">
        <f t="shared" si="457"/>
        <v>0</v>
      </c>
      <c r="G191" s="161"/>
      <c r="H191" s="159">
        <f t="shared" si="458"/>
        <v>0</v>
      </c>
      <c r="I191" s="159">
        <f t="shared" si="459"/>
        <v>0</v>
      </c>
      <c r="J191" s="160">
        <f t="shared" si="433"/>
        <v>0</v>
      </c>
      <c r="K191" s="159">
        <f t="shared" si="460"/>
        <v>0</v>
      </c>
      <c r="L191" s="159">
        <f t="shared" si="461"/>
        <v>0</v>
      </c>
      <c r="M191" s="160">
        <f t="shared" si="434"/>
        <v>0</v>
      </c>
      <c r="N191" s="159">
        <v>0</v>
      </c>
      <c r="O191" s="159">
        <v>0</v>
      </c>
      <c r="P191" s="160">
        <f t="shared" si="435"/>
        <v>0</v>
      </c>
      <c r="Q191" s="159">
        <v>0</v>
      </c>
      <c r="R191" s="159">
        <v>0</v>
      </c>
      <c r="S191" s="160">
        <f t="shared" si="436"/>
        <v>0</v>
      </c>
      <c r="T191" s="159">
        <f t="shared" si="462"/>
        <v>0</v>
      </c>
      <c r="U191" s="159">
        <f t="shared" si="437"/>
        <v>0</v>
      </c>
      <c r="V191" s="160">
        <f t="shared" si="438"/>
        <v>0</v>
      </c>
      <c r="W191" s="159">
        <v>0</v>
      </c>
      <c r="X191" s="159">
        <v>0</v>
      </c>
      <c r="Y191" s="160">
        <f t="shared" si="439"/>
        <v>0</v>
      </c>
      <c r="Z191" s="159">
        <v>0</v>
      </c>
      <c r="AA191" s="159">
        <v>0</v>
      </c>
      <c r="AB191" s="160">
        <f t="shared" si="440"/>
        <v>0</v>
      </c>
      <c r="AC191" s="159">
        <f t="shared" si="463"/>
        <v>0</v>
      </c>
      <c r="AD191" s="159">
        <f t="shared" si="441"/>
        <v>0</v>
      </c>
      <c r="AE191" s="160">
        <f t="shared" si="442"/>
        <v>0</v>
      </c>
      <c r="AF191" s="159">
        <v>0</v>
      </c>
      <c r="AG191" s="159">
        <v>0</v>
      </c>
      <c r="AH191" s="160">
        <f t="shared" si="443"/>
        <v>0</v>
      </c>
      <c r="AI191" s="159">
        <v>0</v>
      </c>
      <c r="AJ191" s="159">
        <v>0</v>
      </c>
      <c r="AK191" s="160">
        <f t="shared" si="444"/>
        <v>0</v>
      </c>
      <c r="AL191" s="159">
        <f t="shared" si="464"/>
        <v>0</v>
      </c>
      <c r="AM191" s="159">
        <f t="shared" si="445"/>
        <v>0</v>
      </c>
      <c r="AN191" s="160">
        <f t="shared" si="446"/>
        <v>0</v>
      </c>
      <c r="AO191" s="159">
        <v>0</v>
      </c>
      <c r="AP191" s="159">
        <v>0</v>
      </c>
      <c r="AQ191" s="160">
        <f t="shared" si="447"/>
        <v>0</v>
      </c>
      <c r="AR191" s="159">
        <v>0</v>
      </c>
      <c r="AS191" s="159">
        <v>0</v>
      </c>
      <c r="AT191" s="160">
        <f t="shared" si="448"/>
        <v>0</v>
      </c>
      <c r="AU191" s="159">
        <f t="shared" si="465"/>
        <v>0</v>
      </c>
      <c r="AV191" s="159">
        <f t="shared" si="449"/>
        <v>0</v>
      </c>
      <c r="AW191" s="160">
        <f t="shared" si="450"/>
        <v>0</v>
      </c>
      <c r="AX191" s="159">
        <v>0</v>
      </c>
      <c r="AY191" s="159">
        <v>0</v>
      </c>
      <c r="AZ191" s="160">
        <f t="shared" si="451"/>
        <v>0</v>
      </c>
      <c r="BA191" s="159">
        <v>0</v>
      </c>
      <c r="BB191" s="159">
        <v>0</v>
      </c>
      <c r="BC191" s="160">
        <f t="shared" si="452"/>
        <v>0</v>
      </c>
      <c r="BD191" s="159">
        <f t="shared" si="466"/>
        <v>0</v>
      </c>
      <c r="BE191" s="159">
        <f t="shared" si="453"/>
        <v>0</v>
      </c>
      <c r="BF191" s="160">
        <f t="shared" si="454"/>
        <v>0</v>
      </c>
      <c r="BG191" s="225"/>
      <c r="BH191" s="226">
        <f t="shared" si="467"/>
        <v>0</v>
      </c>
      <c r="BI191" s="227">
        <f t="shared" si="455"/>
        <v>0</v>
      </c>
      <c r="BJ191" s="225"/>
      <c r="BK191" s="228"/>
      <c r="BL191" s="229"/>
    </row>
    <row r="192" spans="1:64" ht="15.75" customHeight="1">
      <c r="A192" s="185"/>
      <c r="B192" s="156"/>
      <c r="C192" s="185"/>
      <c r="D192" s="158">
        <f t="shared" si="432"/>
        <v>0</v>
      </c>
      <c r="E192" s="159">
        <f t="shared" si="456"/>
        <v>0</v>
      </c>
      <c r="F192" s="160">
        <f t="shared" si="457"/>
        <v>0</v>
      </c>
      <c r="G192" s="161"/>
      <c r="H192" s="159">
        <f t="shared" si="458"/>
        <v>0</v>
      </c>
      <c r="I192" s="159">
        <f t="shared" si="459"/>
        <v>0</v>
      </c>
      <c r="J192" s="160">
        <f t="shared" si="433"/>
        <v>0</v>
      </c>
      <c r="K192" s="159">
        <f t="shared" si="460"/>
        <v>0</v>
      </c>
      <c r="L192" s="159">
        <f t="shared" si="461"/>
        <v>0</v>
      </c>
      <c r="M192" s="160">
        <f t="shared" si="434"/>
        <v>0</v>
      </c>
      <c r="N192" s="159">
        <v>0</v>
      </c>
      <c r="O192" s="159">
        <v>0</v>
      </c>
      <c r="P192" s="160">
        <f t="shared" si="435"/>
        <v>0</v>
      </c>
      <c r="Q192" s="159">
        <v>0</v>
      </c>
      <c r="R192" s="159">
        <v>0</v>
      </c>
      <c r="S192" s="160">
        <f t="shared" si="436"/>
        <v>0</v>
      </c>
      <c r="T192" s="159">
        <f t="shared" si="462"/>
        <v>0</v>
      </c>
      <c r="U192" s="159">
        <f t="shared" si="437"/>
        <v>0</v>
      </c>
      <c r="V192" s="160">
        <f t="shared" si="438"/>
        <v>0</v>
      </c>
      <c r="W192" s="159">
        <v>0</v>
      </c>
      <c r="X192" s="159">
        <v>0</v>
      </c>
      <c r="Y192" s="160">
        <f t="shared" si="439"/>
        <v>0</v>
      </c>
      <c r="Z192" s="159">
        <v>0</v>
      </c>
      <c r="AA192" s="159">
        <v>0</v>
      </c>
      <c r="AB192" s="160">
        <f t="shared" si="440"/>
        <v>0</v>
      </c>
      <c r="AC192" s="159">
        <f t="shared" si="463"/>
        <v>0</v>
      </c>
      <c r="AD192" s="159">
        <f t="shared" si="441"/>
        <v>0</v>
      </c>
      <c r="AE192" s="160">
        <f t="shared" si="442"/>
        <v>0</v>
      </c>
      <c r="AF192" s="159">
        <v>0</v>
      </c>
      <c r="AG192" s="159">
        <v>0</v>
      </c>
      <c r="AH192" s="160">
        <f t="shared" si="443"/>
        <v>0</v>
      </c>
      <c r="AI192" s="159">
        <v>0</v>
      </c>
      <c r="AJ192" s="159">
        <v>0</v>
      </c>
      <c r="AK192" s="160">
        <f t="shared" si="444"/>
        <v>0</v>
      </c>
      <c r="AL192" s="159">
        <f t="shared" si="464"/>
        <v>0</v>
      </c>
      <c r="AM192" s="159">
        <f t="shared" si="445"/>
        <v>0</v>
      </c>
      <c r="AN192" s="160">
        <f t="shared" si="446"/>
        <v>0</v>
      </c>
      <c r="AO192" s="159">
        <v>0</v>
      </c>
      <c r="AP192" s="159">
        <v>0</v>
      </c>
      <c r="AQ192" s="160">
        <f t="shared" si="447"/>
        <v>0</v>
      </c>
      <c r="AR192" s="159">
        <v>0</v>
      </c>
      <c r="AS192" s="159">
        <v>0</v>
      </c>
      <c r="AT192" s="160">
        <f t="shared" si="448"/>
        <v>0</v>
      </c>
      <c r="AU192" s="159">
        <f t="shared" si="465"/>
        <v>0</v>
      </c>
      <c r="AV192" s="159">
        <f t="shared" si="449"/>
        <v>0</v>
      </c>
      <c r="AW192" s="160">
        <f t="shared" si="450"/>
        <v>0</v>
      </c>
      <c r="AX192" s="159">
        <v>0</v>
      </c>
      <c r="AY192" s="159">
        <v>0</v>
      </c>
      <c r="AZ192" s="160">
        <f t="shared" si="451"/>
        <v>0</v>
      </c>
      <c r="BA192" s="159">
        <v>0</v>
      </c>
      <c r="BB192" s="159">
        <v>0</v>
      </c>
      <c r="BC192" s="160">
        <f t="shared" si="452"/>
        <v>0</v>
      </c>
      <c r="BD192" s="159">
        <f t="shared" si="466"/>
        <v>0</v>
      </c>
      <c r="BE192" s="159">
        <f t="shared" si="453"/>
        <v>0</v>
      </c>
      <c r="BF192" s="160">
        <f t="shared" si="454"/>
        <v>0</v>
      </c>
      <c r="BG192" s="225"/>
      <c r="BH192" s="226">
        <f t="shared" si="467"/>
        <v>0</v>
      </c>
      <c r="BI192" s="227">
        <f t="shared" si="455"/>
        <v>0</v>
      </c>
      <c r="BJ192" s="225"/>
      <c r="BK192" s="228"/>
      <c r="BL192" s="229"/>
    </row>
    <row r="193" spans="1:64" ht="15.75" customHeight="1">
      <c r="A193" s="138"/>
      <c r="B193" s="162"/>
      <c r="C193" s="163"/>
      <c r="D193" s="164">
        <f t="shared" si="432"/>
        <v>0</v>
      </c>
      <c r="E193" s="165">
        <f t="shared" si="456"/>
        <v>0</v>
      </c>
      <c r="F193" s="166">
        <f t="shared" si="457"/>
        <v>0</v>
      </c>
      <c r="G193" s="167"/>
      <c r="H193" s="165">
        <f t="shared" si="458"/>
        <v>0</v>
      </c>
      <c r="I193" s="165">
        <f t="shared" si="459"/>
        <v>0</v>
      </c>
      <c r="J193" s="166">
        <f t="shared" si="433"/>
        <v>0</v>
      </c>
      <c r="K193" s="165">
        <f t="shared" si="460"/>
        <v>0</v>
      </c>
      <c r="L193" s="165">
        <f t="shared" si="461"/>
        <v>0</v>
      </c>
      <c r="M193" s="166">
        <f t="shared" si="434"/>
        <v>0</v>
      </c>
      <c r="N193" s="164">
        <v>0</v>
      </c>
      <c r="O193" s="165">
        <v>0</v>
      </c>
      <c r="P193" s="166">
        <f t="shared" si="435"/>
        <v>0</v>
      </c>
      <c r="Q193" s="198">
        <v>0</v>
      </c>
      <c r="R193" s="199">
        <v>0</v>
      </c>
      <c r="S193" s="166">
        <f t="shared" si="436"/>
        <v>0</v>
      </c>
      <c r="T193" s="200">
        <f t="shared" si="462"/>
        <v>0</v>
      </c>
      <c r="U193" s="200">
        <f t="shared" si="437"/>
        <v>0</v>
      </c>
      <c r="V193" s="201">
        <f t="shared" si="438"/>
        <v>0</v>
      </c>
      <c r="W193" s="164">
        <v>0</v>
      </c>
      <c r="X193" s="165">
        <v>0</v>
      </c>
      <c r="Y193" s="166">
        <f t="shared" si="439"/>
        <v>0</v>
      </c>
      <c r="Z193" s="198">
        <v>0</v>
      </c>
      <c r="AA193" s="199">
        <v>0</v>
      </c>
      <c r="AB193" s="166">
        <f t="shared" si="440"/>
        <v>0</v>
      </c>
      <c r="AC193" s="200">
        <f t="shared" si="463"/>
        <v>0</v>
      </c>
      <c r="AD193" s="200">
        <f t="shared" si="441"/>
        <v>0</v>
      </c>
      <c r="AE193" s="201">
        <f t="shared" si="442"/>
        <v>0</v>
      </c>
      <c r="AF193" s="164">
        <v>0</v>
      </c>
      <c r="AG193" s="165">
        <v>0</v>
      </c>
      <c r="AH193" s="166">
        <f t="shared" si="443"/>
        <v>0</v>
      </c>
      <c r="AI193" s="198">
        <v>0</v>
      </c>
      <c r="AJ193" s="199">
        <v>0</v>
      </c>
      <c r="AK193" s="166">
        <f t="shared" si="444"/>
        <v>0</v>
      </c>
      <c r="AL193" s="200">
        <f t="shared" si="464"/>
        <v>0</v>
      </c>
      <c r="AM193" s="200">
        <f t="shared" si="445"/>
        <v>0</v>
      </c>
      <c r="AN193" s="201">
        <f t="shared" si="446"/>
        <v>0</v>
      </c>
      <c r="AO193" s="164">
        <v>0</v>
      </c>
      <c r="AP193" s="165">
        <v>0</v>
      </c>
      <c r="AQ193" s="166">
        <f t="shared" si="447"/>
        <v>0</v>
      </c>
      <c r="AR193" s="198">
        <v>0</v>
      </c>
      <c r="AS193" s="199">
        <v>0</v>
      </c>
      <c r="AT193" s="166">
        <f t="shared" si="448"/>
        <v>0</v>
      </c>
      <c r="AU193" s="200">
        <f t="shared" si="465"/>
        <v>0</v>
      </c>
      <c r="AV193" s="200">
        <f t="shared" si="449"/>
        <v>0</v>
      </c>
      <c r="AW193" s="201">
        <f t="shared" si="450"/>
        <v>0</v>
      </c>
      <c r="AX193" s="164">
        <v>0</v>
      </c>
      <c r="AY193" s="165">
        <v>0</v>
      </c>
      <c r="AZ193" s="166">
        <f t="shared" si="451"/>
        <v>0</v>
      </c>
      <c r="BA193" s="198">
        <v>0</v>
      </c>
      <c r="BB193" s="199">
        <v>0</v>
      </c>
      <c r="BC193" s="166">
        <f t="shared" si="452"/>
        <v>0</v>
      </c>
      <c r="BD193" s="200">
        <f t="shared" si="466"/>
        <v>0</v>
      </c>
      <c r="BE193" s="200">
        <f t="shared" si="453"/>
        <v>0</v>
      </c>
      <c r="BF193" s="201">
        <f t="shared" si="454"/>
        <v>0</v>
      </c>
      <c r="BG193" s="196"/>
      <c r="BH193" s="233">
        <f t="shared" si="467"/>
        <v>0</v>
      </c>
      <c r="BI193" s="234">
        <f t="shared" si="455"/>
        <v>0</v>
      </c>
      <c r="BJ193" s="232"/>
      <c r="BK193" s="235"/>
      <c r="BL193" s="236"/>
    </row>
    <row r="194" spans="1:64" ht="15.75" customHeight="1">
      <c r="A194" s="139"/>
      <c r="B194" s="189"/>
      <c r="C194" s="190"/>
      <c r="D194" s="286"/>
      <c r="E194" s="286"/>
      <c r="F194" s="287"/>
      <c r="G194" s="189"/>
      <c r="H194" s="286"/>
      <c r="I194" s="286"/>
      <c r="J194" s="287"/>
      <c r="K194" s="286"/>
      <c r="L194" s="286"/>
      <c r="M194" s="287"/>
      <c r="N194" s="286"/>
      <c r="O194" s="286"/>
      <c r="P194" s="287"/>
      <c r="Q194" s="286"/>
      <c r="R194" s="286"/>
      <c r="S194" s="287"/>
      <c r="T194" s="211"/>
      <c r="U194" s="211"/>
      <c r="V194" s="232"/>
      <c r="W194" s="286"/>
      <c r="X194" s="286"/>
      <c r="Y194" s="287"/>
      <c r="Z194" s="286"/>
      <c r="AA194" s="286"/>
      <c r="AB194" s="287"/>
      <c r="AC194" s="211"/>
      <c r="AD194" s="211"/>
      <c r="AE194" s="232"/>
      <c r="AF194" s="286"/>
      <c r="AG194" s="286"/>
      <c r="AH194" s="287"/>
      <c r="AI194" s="286"/>
      <c r="AJ194" s="286"/>
      <c r="AK194" s="287"/>
      <c r="AL194" s="211"/>
      <c r="AM194" s="211"/>
      <c r="AN194" s="232"/>
      <c r="AO194" s="286"/>
      <c r="AP194" s="286"/>
      <c r="AQ194" s="287"/>
      <c r="AR194" s="286"/>
      <c r="AS194" s="286"/>
      <c r="AT194" s="287"/>
      <c r="AU194" s="211"/>
      <c r="AV194" s="211"/>
      <c r="AW194" s="232"/>
      <c r="AX194" s="286"/>
      <c r="AY194" s="286"/>
      <c r="AZ194" s="287"/>
      <c r="BA194" s="286"/>
      <c r="BB194" s="286"/>
      <c r="BC194" s="287"/>
      <c r="BD194" s="211"/>
      <c r="BE194" s="211"/>
      <c r="BF194" s="232"/>
      <c r="BG194" s="232"/>
      <c r="BH194" s="191"/>
      <c r="BI194" s="191"/>
      <c r="BJ194" s="232"/>
      <c r="BK194" s="248"/>
      <c r="BL194" s="248"/>
    </row>
    <row r="195" spans="1:64" ht="15.75" customHeight="1">
      <c r="A195" s="138"/>
      <c r="B195" s="1065" t="s">
        <v>273</v>
      </c>
      <c r="C195" s="1062" t="s">
        <v>274</v>
      </c>
      <c r="D195" s="1009" t="str">
        <f>AFEstatPref</f>
        <v>Historical</v>
      </c>
      <c r="E195" s="1010"/>
      <c r="F195" s="1011"/>
      <c r="G195" s="1041" t="str">
        <f>AFEstatSlc</f>
        <v>Proposed Original</v>
      </c>
      <c r="H195" s="1015"/>
      <c r="I195" s="1015"/>
      <c r="J195" s="1042"/>
      <c r="K195" s="1020" t="s">
        <v>275</v>
      </c>
      <c r="L195" s="1020"/>
      <c r="M195" s="1039"/>
      <c r="N195" s="1009" t="str">
        <f>AFEstatPref</f>
        <v>Historical</v>
      </c>
      <c r="O195" s="1010"/>
      <c r="P195" s="1011"/>
      <c r="Q195" s="1015" t="str">
        <f>AFEstatSlc</f>
        <v>Proposed Original</v>
      </c>
      <c r="R195" s="1015"/>
      <c r="S195" s="1016"/>
      <c r="T195" s="1019" t="s">
        <v>275</v>
      </c>
      <c r="U195" s="1020"/>
      <c r="V195" s="1021"/>
      <c r="W195" s="1009" t="str">
        <f>AFEstatPref</f>
        <v>Historical</v>
      </c>
      <c r="X195" s="1010"/>
      <c r="Y195" s="1011"/>
      <c r="Z195" s="1015" t="str">
        <f>AFEstatSlc</f>
        <v>Proposed Original</v>
      </c>
      <c r="AA195" s="1015"/>
      <c r="AB195" s="1016"/>
      <c r="AC195" s="1019" t="s">
        <v>275</v>
      </c>
      <c r="AD195" s="1020"/>
      <c r="AE195" s="1021"/>
      <c r="AF195" s="1009" t="str">
        <f>AFEstatPref</f>
        <v>Historical</v>
      </c>
      <c r="AG195" s="1010"/>
      <c r="AH195" s="1011"/>
      <c r="AI195" s="1015" t="str">
        <f>AFEstatSlc</f>
        <v>Proposed Original</v>
      </c>
      <c r="AJ195" s="1015"/>
      <c r="AK195" s="1016"/>
      <c r="AL195" s="1019" t="s">
        <v>275</v>
      </c>
      <c r="AM195" s="1020"/>
      <c r="AN195" s="1021"/>
      <c r="AO195" s="1009" t="str">
        <f>AFEstatPref</f>
        <v>Historical</v>
      </c>
      <c r="AP195" s="1010"/>
      <c r="AQ195" s="1011"/>
      <c r="AR195" s="1015" t="str">
        <f>AFEstatSlc</f>
        <v>Proposed Original</v>
      </c>
      <c r="AS195" s="1015"/>
      <c r="AT195" s="1016"/>
      <c r="AU195" s="1019" t="s">
        <v>275</v>
      </c>
      <c r="AV195" s="1020"/>
      <c r="AW195" s="1021"/>
      <c r="AX195" s="1009" t="str">
        <f>AFEstatPref</f>
        <v>Historical</v>
      </c>
      <c r="AY195" s="1010"/>
      <c r="AZ195" s="1011"/>
      <c r="BA195" s="1015" t="str">
        <f>AFEstatSlc</f>
        <v>Proposed Original</v>
      </c>
      <c r="BB195" s="1015"/>
      <c r="BC195" s="1016"/>
      <c r="BD195" s="1019" t="s">
        <v>275</v>
      </c>
      <c r="BE195" s="1020"/>
      <c r="BF195" s="1021"/>
      <c r="BG195" s="214"/>
      <c r="BH195" s="1051" t="s">
        <v>276</v>
      </c>
      <c r="BI195" s="1052"/>
      <c r="BJ195" s="214"/>
      <c r="BK195" s="1060" t="s">
        <v>277</v>
      </c>
      <c r="BL195" s="1057" t="s">
        <v>278</v>
      </c>
    </row>
    <row r="196" spans="1:64" ht="15.75" customHeight="1">
      <c r="A196" s="139"/>
      <c r="B196" s="1059"/>
      <c r="C196" s="1063"/>
      <c r="D196" s="1012"/>
      <c r="E196" s="1013"/>
      <c r="F196" s="1014"/>
      <c r="G196" s="1043"/>
      <c r="H196" s="1017"/>
      <c r="I196" s="1017"/>
      <c r="J196" s="1044"/>
      <c r="K196" s="1023"/>
      <c r="L196" s="1023"/>
      <c r="M196" s="1040"/>
      <c r="N196" s="1012"/>
      <c r="O196" s="1013"/>
      <c r="P196" s="1014"/>
      <c r="Q196" s="1017"/>
      <c r="R196" s="1017"/>
      <c r="S196" s="1018"/>
      <c r="T196" s="1022"/>
      <c r="U196" s="1023"/>
      <c r="V196" s="1024"/>
      <c r="W196" s="1012"/>
      <c r="X196" s="1013"/>
      <c r="Y196" s="1014"/>
      <c r="Z196" s="1017"/>
      <c r="AA196" s="1017"/>
      <c r="AB196" s="1018"/>
      <c r="AC196" s="1022"/>
      <c r="AD196" s="1023"/>
      <c r="AE196" s="1024"/>
      <c r="AF196" s="1012"/>
      <c r="AG196" s="1013"/>
      <c r="AH196" s="1014"/>
      <c r="AI196" s="1017"/>
      <c r="AJ196" s="1017"/>
      <c r="AK196" s="1018"/>
      <c r="AL196" s="1022"/>
      <c r="AM196" s="1023"/>
      <c r="AN196" s="1024"/>
      <c r="AO196" s="1012"/>
      <c r="AP196" s="1013"/>
      <c r="AQ196" s="1014"/>
      <c r="AR196" s="1017"/>
      <c r="AS196" s="1017"/>
      <c r="AT196" s="1018"/>
      <c r="AU196" s="1022"/>
      <c r="AV196" s="1023"/>
      <c r="AW196" s="1024"/>
      <c r="AX196" s="1012"/>
      <c r="AY196" s="1013"/>
      <c r="AZ196" s="1014"/>
      <c r="BA196" s="1017"/>
      <c r="BB196" s="1017"/>
      <c r="BC196" s="1018"/>
      <c r="BD196" s="1022"/>
      <c r="BE196" s="1023"/>
      <c r="BF196" s="1024"/>
      <c r="BG196" s="139"/>
      <c r="BH196" s="215" t="s">
        <v>279</v>
      </c>
      <c r="BI196" s="216" t="s">
        <v>280</v>
      </c>
      <c r="BJ196" s="139"/>
      <c r="BK196" s="1059"/>
      <c r="BL196" s="1056"/>
    </row>
    <row r="197" spans="1:64" ht="15.75" customHeight="1">
      <c r="A197" s="138"/>
      <c r="B197" s="149">
        <v>20</v>
      </c>
      <c r="C197" s="150" t="s">
        <v>303</v>
      </c>
      <c r="D197" s="151" t="s">
        <v>283</v>
      </c>
      <c r="E197" s="152" t="s">
        <v>284</v>
      </c>
      <c r="F197" s="153">
        <f>SUM(F198:F207)</f>
        <v>0</v>
      </c>
      <c r="G197" s="154" t="s">
        <v>285</v>
      </c>
      <c r="H197" s="152" t="s">
        <v>283</v>
      </c>
      <c r="I197" s="152" t="s">
        <v>284</v>
      </c>
      <c r="J197" s="153">
        <f>SUM(J198:J207)</f>
        <v>0</v>
      </c>
      <c r="K197" s="151" t="s">
        <v>283</v>
      </c>
      <c r="L197" s="152" t="s">
        <v>284</v>
      </c>
      <c r="M197" s="153">
        <f>SUM(M198:M207)</f>
        <v>0</v>
      </c>
      <c r="N197" s="151" t="s">
        <v>283</v>
      </c>
      <c r="O197" s="152" t="s">
        <v>284</v>
      </c>
      <c r="P197" s="153">
        <f>SUM(P198:P207)</f>
        <v>0</v>
      </c>
      <c r="Q197" s="152" t="s">
        <v>283</v>
      </c>
      <c r="R197" s="152" t="s">
        <v>284</v>
      </c>
      <c r="S197" s="153">
        <f>SUM(S198:S207)</f>
        <v>0</v>
      </c>
      <c r="T197" s="204" t="s">
        <v>283</v>
      </c>
      <c r="U197" s="205" t="s">
        <v>284</v>
      </c>
      <c r="V197" s="153">
        <f>SUM(V198:V207)</f>
        <v>0</v>
      </c>
      <c r="W197" s="151" t="s">
        <v>283</v>
      </c>
      <c r="X197" s="152" t="s">
        <v>284</v>
      </c>
      <c r="Y197" s="153">
        <f>SUM(Y198:Y207)</f>
        <v>0</v>
      </c>
      <c r="Z197" s="152" t="s">
        <v>283</v>
      </c>
      <c r="AA197" s="152" t="s">
        <v>284</v>
      </c>
      <c r="AB197" s="153">
        <f>SUM(AB198:AB207)</f>
        <v>0</v>
      </c>
      <c r="AC197" s="204" t="s">
        <v>283</v>
      </c>
      <c r="AD197" s="205" t="s">
        <v>284</v>
      </c>
      <c r="AE197" s="153">
        <f>SUM(AE198:AE207)</f>
        <v>0</v>
      </c>
      <c r="AF197" s="151" t="s">
        <v>283</v>
      </c>
      <c r="AG197" s="152" t="s">
        <v>284</v>
      </c>
      <c r="AH197" s="153">
        <f>SUM(AH198:AH207)</f>
        <v>0</v>
      </c>
      <c r="AI197" s="152" t="s">
        <v>283</v>
      </c>
      <c r="AJ197" s="152" t="s">
        <v>284</v>
      </c>
      <c r="AK197" s="153">
        <f>SUM(AK198:AK207)</f>
        <v>0</v>
      </c>
      <c r="AL197" s="204" t="s">
        <v>283</v>
      </c>
      <c r="AM197" s="205" t="s">
        <v>284</v>
      </c>
      <c r="AN197" s="153">
        <f>SUM(AN198:AN207)</f>
        <v>0</v>
      </c>
      <c r="AO197" s="151" t="s">
        <v>283</v>
      </c>
      <c r="AP197" s="152" t="s">
        <v>284</v>
      </c>
      <c r="AQ197" s="153">
        <f>SUM(AQ198:AQ207)</f>
        <v>0</v>
      </c>
      <c r="AR197" s="152" t="s">
        <v>283</v>
      </c>
      <c r="AS197" s="152" t="s">
        <v>284</v>
      </c>
      <c r="AT197" s="153">
        <f>SUM(AT198:AT207)</f>
        <v>0</v>
      </c>
      <c r="AU197" s="204" t="s">
        <v>283</v>
      </c>
      <c r="AV197" s="205" t="s">
        <v>284</v>
      </c>
      <c r="AW197" s="153">
        <f>SUM(AW198:AW207)</f>
        <v>0</v>
      </c>
      <c r="AX197" s="151" t="s">
        <v>283</v>
      </c>
      <c r="AY197" s="152" t="s">
        <v>284</v>
      </c>
      <c r="AZ197" s="153">
        <f>SUM(AZ198:AZ207)</f>
        <v>0</v>
      </c>
      <c r="BA197" s="152" t="s">
        <v>283</v>
      </c>
      <c r="BB197" s="152" t="s">
        <v>284</v>
      </c>
      <c r="BC197" s="153">
        <f>SUM(BC198:BC207)</f>
        <v>0</v>
      </c>
      <c r="BD197" s="204" t="s">
        <v>283</v>
      </c>
      <c r="BE197" s="205" t="s">
        <v>284</v>
      </c>
      <c r="BF197" s="153">
        <f>SUM(BF198:BF207)</f>
        <v>0</v>
      </c>
      <c r="BG197" s="196"/>
      <c r="BH197" s="221"/>
      <c r="BI197" s="243"/>
      <c r="BJ197" s="196"/>
      <c r="BK197" s="244"/>
      <c r="BL197" s="245"/>
    </row>
    <row r="198" spans="1:64" ht="15.75" customHeight="1">
      <c r="A198" s="138"/>
      <c r="B198" s="149"/>
      <c r="C198" s="288"/>
      <c r="D198" s="158">
        <f t="shared" ref="D198:D207" si="468">N198+W198+AF198+AO198+AX198</f>
        <v>0</v>
      </c>
      <c r="E198" s="159">
        <f>IFERROR(F198/D198,)</f>
        <v>0</v>
      </c>
      <c r="F198" s="160">
        <f>P198+Y198+AH198+AQ198+AZ198</f>
        <v>0</v>
      </c>
      <c r="G198" s="179"/>
      <c r="H198" s="159">
        <f>Q198+Z198+AI198+AR198+BA198</f>
        <v>0</v>
      </c>
      <c r="I198" s="159">
        <f>IFERROR(J198/H198,)</f>
        <v>0</v>
      </c>
      <c r="J198" s="160">
        <f t="shared" ref="J198:J207" si="469">S198+AB198+AK198+AT198+BC198</f>
        <v>0</v>
      </c>
      <c r="K198" s="159">
        <f>T198+AC198+AL198+AU198+BD198</f>
        <v>0</v>
      </c>
      <c r="L198" s="159">
        <f>IFERROR(M198/K198,)</f>
        <v>0</v>
      </c>
      <c r="M198" s="160">
        <f t="shared" ref="M198:M207" si="470">V198+AE198+AN198+AW198+BF198</f>
        <v>0</v>
      </c>
      <c r="N198" s="159">
        <v>0</v>
      </c>
      <c r="O198" s="159">
        <v>0</v>
      </c>
      <c r="P198" s="160">
        <f t="shared" ref="P198:P207" si="471">N198*O198</f>
        <v>0</v>
      </c>
      <c r="Q198" s="159">
        <v>0</v>
      </c>
      <c r="R198" s="159">
        <v>0</v>
      </c>
      <c r="S198" s="160">
        <f t="shared" ref="S198:S207" si="472">Q198*R198</f>
        <v>0</v>
      </c>
      <c r="T198" s="159">
        <f>Q198</f>
        <v>0</v>
      </c>
      <c r="U198" s="159">
        <f t="shared" ref="U198:U207" si="473">R198</f>
        <v>0</v>
      </c>
      <c r="V198" s="160">
        <f t="shared" ref="V198:V207" si="474">T198*U198</f>
        <v>0</v>
      </c>
      <c r="W198" s="159">
        <v>0</v>
      </c>
      <c r="X198" s="159">
        <v>0</v>
      </c>
      <c r="Y198" s="160">
        <f t="shared" ref="Y198:Y207" si="475">W198*X198</f>
        <v>0</v>
      </c>
      <c r="Z198" s="159">
        <v>0</v>
      </c>
      <c r="AA198" s="159">
        <v>0</v>
      </c>
      <c r="AB198" s="160">
        <f t="shared" ref="AB198:AB207" si="476">Z198*AA198</f>
        <v>0</v>
      </c>
      <c r="AC198" s="159">
        <f>Z198</f>
        <v>0</v>
      </c>
      <c r="AD198" s="159">
        <f t="shared" ref="AD198:AD207" si="477">AA198</f>
        <v>0</v>
      </c>
      <c r="AE198" s="160">
        <f t="shared" ref="AE198:AE207" si="478">AC198*AD198</f>
        <v>0</v>
      </c>
      <c r="AF198" s="159">
        <v>0</v>
      </c>
      <c r="AG198" s="159">
        <v>0</v>
      </c>
      <c r="AH198" s="160">
        <f t="shared" ref="AH198:AH207" si="479">AF198*AG198</f>
        <v>0</v>
      </c>
      <c r="AI198" s="159">
        <v>0</v>
      </c>
      <c r="AJ198" s="159">
        <v>0</v>
      </c>
      <c r="AK198" s="160">
        <f t="shared" ref="AK198:AK207" si="480">AI198*AJ198</f>
        <v>0</v>
      </c>
      <c r="AL198" s="159">
        <f>AI198</f>
        <v>0</v>
      </c>
      <c r="AM198" s="159">
        <f t="shared" ref="AM198:AM207" si="481">AJ198</f>
        <v>0</v>
      </c>
      <c r="AN198" s="160">
        <f t="shared" ref="AN198:AN207" si="482">AL198*AM198</f>
        <v>0</v>
      </c>
      <c r="AO198" s="159">
        <v>0</v>
      </c>
      <c r="AP198" s="159">
        <v>0</v>
      </c>
      <c r="AQ198" s="160">
        <f t="shared" ref="AQ198:AQ207" si="483">AO198*AP198</f>
        <v>0</v>
      </c>
      <c r="AR198" s="159">
        <v>0</v>
      </c>
      <c r="AS198" s="159">
        <v>0</v>
      </c>
      <c r="AT198" s="160">
        <f t="shared" ref="AT198:AT207" si="484">AR198*AS198</f>
        <v>0</v>
      </c>
      <c r="AU198" s="159">
        <f>AR198</f>
        <v>0</v>
      </c>
      <c r="AV198" s="159">
        <f t="shared" ref="AV198:AV207" si="485">AS198</f>
        <v>0</v>
      </c>
      <c r="AW198" s="160">
        <f t="shared" ref="AW198:AW207" si="486">AU198*AV198</f>
        <v>0</v>
      </c>
      <c r="AX198" s="159">
        <v>0</v>
      </c>
      <c r="AY198" s="159">
        <v>0</v>
      </c>
      <c r="AZ198" s="160">
        <f t="shared" ref="AZ198:AZ207" si="487">AX198*AY198</f>
        <v>0</v>
      </c>
      <c r="BA198" s="159">
        <v>0</v>
      </c>
      <c r="BB198" s="159">
        <v>0</v>
      </c>
      <c r="BC198" s="160">
        <f t="shared" ref="BC198:BC207" si="488">BA198*BB198</f>
        <v>0</v>
      </c>
      <c r="BD198" s="159">
        <f>BA198</f>
        <v>0</v>
      </c>
      <c r="BE198" s="159">
        <f t="shared" ref="BE198:BE207" si="489">BB198</f>
        <v>0</v>
      </c>
      <c r="BF198" s="160">
        <f t="shared" ref="BF198:BF207" si="490">BD198*BE198</f>
        <v>0</v>
      </c>
      <c r="BG198" s="211"/>
      <c r="BH198" s="226">
        <f>K198-H198</f>
        <v>0</v>
      </c>
      <c r="BI198" s="227">
        <f t="shared" ref="BI198:BI207" si="491">L198-I198</f>
        <v>0</v>
      </c>
      <c r="BJ198" s="211"/>
      <c r="BK198" s="246"/>
      <c r="BL198" s="247"/>
    </row>
    <row r="199" spans="1:64" ht="15.75" customHeight="1">
      <c r="A199" s="138"/>
      <c r="B199" s="149"/>
      <c r="C199" s="288"/>
      <c r="D199" s="158">
        <f t="shared" si="468"/>
        <v>0</v>
      </c>
      <c r="E199" s="159">
        <f t="shared" ref="E199:E207" si="492">IFERROR(F199/D199,)</f>
        <v>0</v>
      </c>
      <c r="F199" s="160">
        <f t="shared" ref="F199:F207" si="493">P199+Y199+AH199+AQ199+AZ199</f>
        <v>0</v>
      </c>
      <c r="G199" s="161"/>
      <c r="H199" s="159">
        <f t="shared" ref="H199:H207" si="494">Q199+Z199+AI199+AR199+BA199</f>
        <v>0</v>
      </c>
      <c r="I199" s="159">
        <f t="shared" ref="I199:I207" si="495">IFERROR(J199/H199,)</f>
        <v>0</v>
      </c>
      <c r="J199" s="160">
        <f t="shared" si="469"/>
        <v>0</v>
      </c>
      <c r="K199" s="159">
        <f t="shared" ref="K199:K207" si="496">T199+AC199+AL199+AU199+BD199</f>
        <v>0</v>
      </c>
      <c r="L199" s="159">
        <f t="shared" ref="L199:L207" si="497">IFERROR(M199/K199,)</f>
        <v>0</v>
      </c>
      <c r="M199" s="160">
        <f t="shared" si="470"/>
        <v>0</v>
      </c>
      <c r="N199" s="159">
        <v>0</v>
      </c>
      <c r="O199" s="159">
        <v>0</v>
      </c>
      <c r="P199" s="160">
        <f t="shared" si="471"/>
        <v>0</v>
      </c>
      <c r="Q199" s="159">
        <v>0</v>
      </c>
      <c r="R199" s="159">
        <v>0</v>
      </c>
      <c r="S199" s="160">
        <f t="shared" si="472"/>
        <v>0</v>
      </c>
      <c r="T199" s="159">
        <f t="shared" ref="T199:T207" si="498">Q199</f>
        <v>0</v>
      </c>
      <c r="U199" s="159">
        <f t="shared" si="473"/>
        <v>0</v>
      </c>
      <c r="V199" s="160">
        <f t="shared" si="474"/>
        <v>0</v>
      </c>
      <c r="W199" s="159">
        <v>0</v>
      </c>
      <c r="X199" s="159">
        <v>0</v>
      </c>
      <c r="Y199" s="160">
        <f t="shared" si="475"/>
        <v>0</v>
      </c>
      <c r="Z199" s="159">
        <v>0</v>
      </c>
      <c r="AA199" s="159">
        <v>0</v>
      </c>
      <c r="AB199" s="160">
        <f t="shared" si="476"/>
        <v>0</v>
      </c>
      <c r="AC199" s="159">
        <f t="shared" ref="AC199:AC207" si="499">Z199</f>
        <v>0</v>
      </c>
      <c r="AD199" s="159">
        <f t="shared" si="477"/>
        <v>0</v>
      </c>
      <c r="AE199" s="160">
        <f t="shared" si="478"/>
        <v>0</v>
      </c>
      <c r="AF199" s="159">
        <v>0</v>
      </c>
      <c r="AG199" s="159">
        <v>0</v>
      </c>
      <c r="AH199" s="160">
        <f t="shared" si="479"/>
        <v>0</v>
      </c>
      <c r="AI199" s="159">
        <v>0</v>
      </c>
      <c r="AJ199" s="159">
        <v>0</v>
      </c>
      <c r="AK199" s="160">
        <f t="shared" si="480"/>
        <v>0</v>
      </c>
      <c r="AL199" s="159">
        <f t="shared" ref="AL199:AL207" si="500">AI199</f>
        <v>0</v>
      </c>
      <c r="AM199" s="159">
        <f t="shared" si="481"/>
        <v>0</v>
      </c>
      <c r="AN199" s="160">
        <f t="shared" si="482"/>
        <v>0</v>
      </c>
      <c r="AO199" s="159">
        <v>0</v>
      </c>
      <c r="AP199" s="159">
        <v>0</v>
      </c>
      <c r="AQ199" s="160">
        <f t="shared" si="483"/>
        <v>0</v>
      </c>
      <c r="AR199" s="159">
        <v>0</v>
      </c>
      <c r="AS199" s="159">
        <v>0</v>
      </c>
      <c r="AT199" s="160">
        <f t="shared" si="484"/>
        <v>0</v>
      </c>
      <c r="AU199" s="159">
        <f t="shared" ref="AU199:AU207" si="501">AR199</f>
        <v>0</v>
      </c>
      <c r="AV199" s="159">
        <f t="shared" si="485"/>
        <v>0</v>
      </c>
      <c r="AW199" s="160">
        <f t="shared" si="486"/>
        <v>0</v>
      </c>
      <c r="AX199" s="159">
        <v>0</v>
      </c>
      <c r="AY199" s="159">
        <v>0</v>
      </c>
      <c r="AZ199" s="160">
        <f t="shared" si="487"/>
        <v>0</v>
      </c>
      <c r="BA199" s="159">
        <v>0</v>
      </c>
      <c r="BB199" s="159">
        <v>0</v>
      </c>
      <c r="BC199" s="160">
        <f t="shared" si="488"/>
        <v>0</v>
      </c>
      <c r="BD199" s="159">
        <f t="shared" ref="BD199:BD207" si="502">BA199</f>
        <v>0</v>
      </c>
      <c r="BE199" s="159">
        <f t="shared" si="489"/>
        <v>0</v>
      </c>
      <c r="BF199" s="160">
        <f t="shared" si="490"/>
        <v>0</v>
      </c>
      <c r="BG199" s="211"/>
      <c r="BH199" s="226">
        <f t="shared" ref="BH199:BH207" si="503">K199-H199</f>
        <v>0</v>
      </c>
      <c r="BI199" s="227">
        <f t="shared" si="491"/>
        <v>0</v>
      </c>
      <c r="BJ199" s="211"/>
      <c r="BK199" s="246"/>
      <c r="BL199" s="247"/>
    </row>
    <row r="200" spans="1:64" ht="15.75" customHeight="1">
      <c r="A200" s="138"/>
      <c r="B200" s="149"/>
      <c r="C200" s="288"/>
      <c r="D200" s="158">
        <f t="shared" si="468"/>
        <v>0</v>
      </c>
      <c r="E200" s="159">
        <f t="shared" si="492"/>
        <v>0</v>
      </c>
      <c r="F200" s="160">
        <f t="shared" si="493"/>
        <v>0</v>
      </c>
      <c r="G200" s="161"/>
      <c r="H200" s="159">
        <f t="shared" si="494"/>
        <v>0</v>
      </c>
      <c r="I200" s="159">
        <f t="shared" si="495"/>
        <v>0</v>
      </c>
      <c r="J200" s="160">
        <f t="shared" si="469"/>
        <v>0</v>
      </c>
      <c r="K200" s="159">
        <f t="shared" si="496"/>
        <v>0</v>
      </c>
      <c r="L200" s="159">
        <f t="shared" si="497"/>
        <v>0</v>
      </c>
      <c r="M200" s="160">
        <f t="shared" si="470"/>
        <v>0</v>
      </c>
      <c r="N200" s="159">
        <v>0</v>
      </c>
      <c r="O200" s="159">
        <v>0</v>
      </c>
      <c r="P200" s="160">
        <f t="shared" si="471"/>
        <v>0</v>
      </c>
      <c r="Q200" s="159">
        <v>0</v>
      </c>
      <c r="R200" s="159">
        <v>0</v>
      </c>
      <c r="S200" s="160">
        <f t="shared" si="472"/>
        <v>0</v>
      </c>
      <c r="T200" s="159">
        <f t="shared" si="498"/>
        <v>0</v>
      </c>
      <c r="U200" s="159">
        <f t="shared" si="473"/>
        <v>0</v>
      </c>
      <c r="V200" s="160">
        <f t="shared" si="474"/>
        <v>0</v>
      </c>
      <c r="W200" s="159">
        <v>0</v>
      </c>
      <c r="X200" s="159">
        <v>0</v>
      </c>
      <c r="Y200" s="160">
        <f t="shared" si="475"/>
        <v>0</v>
      </c>
      <c r="Z200" s="159">
        <v>0</v>
      </c>
      <c r="AA200" s="159">
        <v>0</v>
      </c>
      <c r="AB200" s="160">
        <f t="shared" si="476"/>
        <v>0</v>
      </c>
      <c r="AC200" s="159">
        <f t="shared" si="499"/>
        <v>0</v>
      </c>
      <c r="AD200" s="159">
        <f t="shared" si="477"/>
        <v>0</v>
      </c>
      <c r="AE200" s="160">
        <f t="shared" si="478"/>
        <v>0</v>
      </c>
      <c r="AF200" s="159">
        <v>0</v>
      </c>
      <c r="AG200" s="159">
        <v>0</v>
      </c>
      <c r="AH200" s="160">
        <f t="shared" si="479"/>
        <v>0</v>
      </c>
      <c r="AI200" s="159">
        <v>0</v>
      </c>
      <c r="AJ200" s="159">
        <v>0</v>
      </c>
      <c r="AK200" s="160">
        <f t="shared" si="480"/>
        <v>0</v>
      </c>
      <c r="AL200" s="159">
        <f t="shared" si="500"/>
        <v>0</v>
      </c>
      <c r="AM200" s="159">
        <f t="shared" si="481"/>
        <v>0</v>
      </c>
      <c r="AN200" s="160">
        <f t="shared" si="482"/>
        <v>0</v>
      </c>
      <c r="AO200" s="159">
        <v>0</v>
      </c>
      <c r="AP200" s="159">
        <v>0</v>
      </c>
      <c r="AQ200" s="160">
        <f t="shared" si="483"/>
        <v>0</v>
      </c>
      <c r="AR200" s="159">
        <v>0</v>
      </c>
      <c r="AS200" s="159">
        <v>0</v>
      </c>
      <c r="AT200" s="160">
        <f t="shared" si="484"/>
        <v>0</v>
      </c>
      <c r="AU200" s="159">
        <f t="shared" si="501"/>
        <v>0</v>
      </c>
      <c r="AV200" s="159">
        <f t="shared" si="485"/>
        <v>0</v>
      </c>
      <c r="AW200" s="160">
        <f t="shared" si="486"/>
        <v>0</v>
      </c>
      <c r="AX200" s="159">
        <v>0</v>
      </c>
      <c r="AY200" s="159">
        <v>0</v>
      </c>
      <c r="AZ200" s="160">
        <f t="shared" si="487"/>
        <v>0</v>
      </c>
      <c r="BA200" s="159">
        <v>0</v>
      </c>
      <c r="BB200" s="159">
        <v>0</v>
      </c>
      <c r="BC200" s="160">
        <f t="shared" si="488"/>
        <v>0</v>
      </c>
      <c r="BD200" s="159">
        <f t="shared" si="502"/>
        <v>0</v>
      </c>
      <c r="BE200" s="159">
        <f t="shared" si="489"/>
        <v>0</v>
      </c>
      <c r="BF200" s="160">
        <f t="shared" si="490"/>
        <v>0</v>
      </c>
      <c r="BG200" s="211"/>
      <c r="BH200" s="226">
        <f t="shared" si="503"/>
        <v>0</v>
      </c>
      <c r="BI200" s="227">
        <f t="shared" si="491"/>
        <v>0</v>
      </c>
      <c r="BJ200" s="211"/>
      <c r="BK200" s="246"/>
      <c r="BL200" s="247"/>
    </row>
    <row r="201" spans="1:64" ht="15.75" customHeight="1">
      <c r="A201" s="138"/>
      <c r="B201" s="149"/>
      <c r="C201" s="288"/>
      <c r="D201" s="158">
        <f t="shared" si="468"/>
        <v>0</v>
      </c>
      <c r="E201" s="159">
        <f t="shared" si="492"/>
        <v>0</v>
      </c>
      <c r="F201" s="160">
        <f t="shared" si="493"/>
        <v>0</v>
      </c>
      <c r="G201" s="161"/>
      <c r="H201" s="159">
        <f t="shared" si="494"/>
        <v>0</v>
      </c>
      <c r="I201" s="159">
        <f t="shared" si="495"/>
        <v>0</v>
      </c>
      <c r="J201" s="160">
        <f t="shared" si="469"/>
        <v>0</v>
      </c>
      <c r="K201" s="159">
        <f t="shared" si="496"/>
        <v>0</v>
      </c>
      <c r="L201" s="159">
        <f t="shared" si="497"/>
        <v>0</v>
      </c>
      <c r="M201" s="160">
        <f t="shared" si="470"/>
        <v>0</v>
      </c>
      <c r="N201" s="159">
        <v>0</v>
      </c>
      <c r="O201" s="159">
        <v>0</v>
      </c>
      <c r="P201" s="160">
        <f t="shared" si="471"/>
        <v>0</v>
      </c>
      <c r="Q201" s="159">
        <v>0</v>
      </c>
      <c r="R201" s="159">
        <v>0</v>
      </c>
      <c r="S201" s="160">
        <f t="shared" si="472"/>
        <v>0</v>
      </c>
      <c r="T201" s="159">
        <f t="shared" si="498"/>
        <v>0</v>
      </c>
      <c r="U201" s="159">
        <f t="shared" si="473"/>
        <v>0</v>
      </c>
      <c r="V201" s="160">
        <f t="shared" si="474"/>
        <v>0</v>
      </c>
      <c r="W201" s="159">
        <v>0</v>
      </c>
      <c r="X201" s="159">
        <v>0</v>
      </c>
      <c r="Y201" s="160">
        <f t="shared" si="475"/>
        <v>0</v>
      </c>
      <c r="Z201" s="159">
        <v>0</v>
      </c>
      <c r="AA201" s="159">
        <v>0</v>
      </c>
      <c r="AB201" s="160">
        <f t="shared" si="476"/>
        <v>0</v>
      </c>
      <c r="AC201" s="159">
        <f t="shared" si="499"/>
        <v>0</v>
      </c>
      <c r="AD201" s="159">
        <f t="shared" si="477"/>
        <v>0</v>
      </c>
      <c r="AE201" s="160">
        <f t="shared" si="478"/>
        <v>0</v>
      </c>
      <c r="AF201" s="159">
        <v>0</v>
      </c>
      <c r="AG201" s="159">
        <v>0</v>
      </c>
      <c r="AH201" s="160">
        <f t="shared" si="479"/>
        <v>0</v>
      </c>
      <c r="AI201" s="159">
        <v>0</v>
      </c>
      <c r="AJ201" s="159">
        <v>0</v>
      </c>
      <c r="AK201" s="160">
        <f t="shared" si="480"/>
        <v>0</v>
      </c>
      <c r="AL201" s="159">
        <f t="shared" si="500"/>
        <v>0</v>
      </c>
      <c r="AM201" s="159">
        <f t="shared" si="481"/>
        <v>0</v>
      </c>
      <c r="AN201" s="160">
        <f t="shared" si="482"/>
        <v>0</v>
      </c>
      <c r="AO201" s="159">
        <v>0</v>
      </c>
      <c r="AP201" s="159">
        <v>0</v>
      </c>
      <c r="AQ201" s="160">
        <f t="shared" si="483"/>
        <v>0</v>
      </c>
      <c r="AR201" s="159">
        <v>0</v>
      </c>
      <c r="AS201" s="159">
        <v>0</v>
      </c>
      <c r="AT201" s="160">
        <f t="shared" si="484"/>
        <v>0</v>
      </c>
      <c r="AU201" s="159">
        <f t="shared" si="501"/>
        <v>0</v>
      </c>
      <c r="AV201" s="159">
        <f t="shared" si="485"/>
        <v>0</v>
      </c>
      <c r="AW201" s="160">
        <f t="shared" si="486"/>
        <v>0</v>
      </c>
      <c r="AX201" s="159">
        <v>0</v>
      </c>
      <c r="AY201" s="159">
        <v>0</v>
      </c>
      <c r="AZ201" s="160">
        <f t="shared" si="487"/>
        <v>0</v>
      </c>
      <c r="BA201" s="159">
        <v>0</v>
      </c>
      <c r="BB201" s="159">
        <v>0</v>
      </c>
      <c r="BC201" s="160">
        <f t="shared" si="488"/>
        <v>0</v>
      </c>
      <c r="BD201" s="159">
        <f t="shared" si="502"/>
        <v>0</v>
      </c>
      <c r="BE201" s="159">
        <f t="shared" si="489"/>
        <v>0</v>
      </c>
      <c r="BF201" s="160">
        <f t="shared" si="490"/>
        <v>0</v>
      </c>
      <c r="BG201" s="211"/>
      <c r="BH201" s="226">
        <f t="shared" si="503"/>
        <v>0</v>
      </c>
      <c r="BI201" s="227">
        <f t="shared" si="491"/>
        <v>0</v>
      </c>
      <c r="BJ201" s="211"/>
      <c r="BK201" s="246"/>
      <c r="BL201" s="247"/>
    </row>
    <row r="202" spans="1:64" ht="15.75" customHeight="1">
      <c r="A202" s="138"/>
      <c r="B202" s="149"/>
      <c r="C202" s="288"/>
      <c r="D202" s="158">
        <f t="shared" si="468"/>
        <v>0</v>
      </c>
      <c r="E202" s="159">
        <f t="shared" si="492"/>
        <v>0</v>
      </c>
      <c r="F202" s="160">
        <f t="shared" si="493"/>
        <v>0</v>
      </c>
      <c r="G202" s="161"/>
      <c r="H202" s="159">
        <f t="shared" si="494"/>
        <v>0</v>
      </c>
      <c r="I202" s="159">
        <f t="shared" si="495"/>
        <v>0</v>
      </c>
      <c r="J202" s="160">
        <f t="shared" si="469"/>
        <v>0</v>
      </c>
      <c r="K202" s="159">
        <f t="shared" si="496"/>
        <v>0</v>
      </c>
      <c r="L202" s="159">
        <f t="shared" si="497"/>
        <v>0</v>
      </c>
      <c r="M202" s="160">
        <f t="shared" si="470"/>
        <v>0</v>
      </c>
      <c r="N202" s="159">
        <v>0</v>
      </c>
      <c r="O202" s="159">
        <v>0</v>
      </c>
      <c r="P202" s="160">
        <f t="shared" si="471"/>
        <v>0</v>
      </c>
      <c r="Q202" s="159">
        <v>0</v>
      </c>
      <c r="R202" s="159">
        <v>0</v>
      </c>
      <c r="S202" s="160">
        <f t="shared" si="472"/>
        <v>0</v>
      </c>
      <c r="T202" s="159">
        <f t="shared" si="498"/>
        <v>0</v>
      </c>
      <c r="U202" s="159">
        <f t="shared" si="473"/>
        <v>0</v>
      </c>
      <c r="V202" s="160">
        <f t="shared" si="474"/>
        <v>0</v>
      </c>
      <c r="W202" s="159">
        <v>0</v>
      </c>
      <c r="X202" s="159">
        <v>0</v>
      </c>
      <c r="Y202" s="160">
        <f t="shared" si="475"/>
        <v>0</v>
      </c>
      <c r="Z202" s="159">
        <v>0</v>
      </c>
      <c r="AA202" s="159">
        <v>0</v>
      </c>
      <c r="AB202" s="160">
        <f t="shared" si="476"/>
        <v>0</v>
      </c>
      <c r="AC202" s="159">
        <f t="shared" si="499"/>
        <v>0</v>
      </c>
      <c r="AD202" s="159">
        <f t="shared" si="477"/>
        <v>0</v>
      </c>
      <c r="AE202" s="160">
        <f t="shared" si="478"/>
        <v>0</v>
      </c>
      <c r="AF202" s="159">
        <v>0</v>
      </c>
      <c r="AG202" s="159">
        <v>0</v>
      </c>
      <c r="AH202" s="160">
        <f t="shared" si="479"/>
        <v>0</v>
      </c>
      <c r="AI202" s="159">
        <v>0</v>
      </c>
      <c r="AJ202" s="159">
        <v>0</v>
      </c>
      <c r="AK202" s="160">
        <f t="shared" si="480"/>
        <v>0</v>
      </c>
      <c r="AL202" s="159">
        <f t="shared" si="500"/>
        <v>0</v>
      </c>
      <c r="AM202" s="159">
        <f t="shared" si="481"/>
        <v>0</v>
      </c>
      <c r="AN202" s="160">
        <f t="shared" si="482"/>
        <v>0</v>
      </c>
      <c r="AO202" s="159">
        <v>0</v>
      </c>
      <c r="AP202" s="159">
        <v>0</v>
      </c>
      <c r="AQ202" s="160">
        <f t="shared" si="483"/>
        <v>0</v>
      </c>
      <c r="AR202" s="159">
        <v>0</v>
      </c>
      <c r="AS202" s="159">
        <v>0</v>
      </c>
      <c r="AT202" s="160">
        <f t="shared" si="484"/>
        <v>0</v>
      </c>
      <c r="AU202" s="159">
        <f t="shared" si="501"/>
        <v>0</v>
      </c>
      <c r="AV202" s="159">
        <f t="shared" si="485"/>
        <v>0</v>
      </c>
      <c r="AW202" s="160">
        <f t="shared" si="486"/>
        <v>0</v>
      </c>
      <c r="AX202" s="159">
        <v>0</v>
      </c>
      <c r="AY202" s="159">
        <v>0</v>
      </c>
      <c r="AZ202" s="160">
        <f t="shared" si="487"/>
        <v>0</v>
      </c>
      <c r="BA202" s="159">
        <v>0</v>
      </c>
      <c r="BB202" s="159">
        <v>0</v>
      </c>
      <c r="BC202" s="160">
        <f t="shared" si="488"/>
        <v>0</v>
      </c>
      <c r="BD202" s="159">
        <f t="shared" si="502"/>
        <v>0</v>
      </c>
      <c r="BE202" s="159">
        <f t="shared" si="489"/>
        <v>0</v>
      </c>
      <c r="BF202" s="160">
        <f t="shared" si="490"/>
        <v>0</v>
      </c>
      <c r="BG202" s="211"/>
      <c r="BH202" s="226">
        <f t="shared" si="503"/>
        <v>0</v>
      </c>
      <c r="BI202" s="227">
        <f t="shared" si="491"/>
        <v>0</v>
      </c>
      <c r="BJ202" s="211"/>
      <c r="BK202" s="246"/>
      <c r="BL202" s="247"/>
    </row>
    <row r="203" spans="1:64" ht="15.75" customHeight="1">
      <c r="A203" s="138"/>
      <c r="B203" s="149"/>
      <c r="C203" s="288"/>
      <c r="D203" s="158">
        <f t="shared" si="468"/>
        <v>0</v>
      </c>
      <c r="E203" s="159">
        <f t="shared" si="492"/>
        <v>0</v>
      </c>
      <c r="F203" s="160">
        <f t="shared" si="493"/>
        <v>0</v>
      </c>
      <c r="G203" s="161"/>
      <c r="H203" s="159">
        <f t="shared" si="494"/>
        <v>0</v>
      </c>
      <c r="I203" s="159">
        <f t="shared" si="495"/>
        <v>0</v>
      </c>
      <c r="J203" s="160">
        <f t="shared" si="469"/>
        <v>0</v>
      </c>
      <c r="K203" s="159">
        <f t="shared" si="496"/>
        <v>0</v>
      </c>
      <c r="L203" s="159">
        <f t="shared" si="497"/>
        <v>0</v>
      </c>
      <c r="M203" s="160">
        <f t="shared" si="470"/>
        <v>0</v>
      </c>
      <c r="N203" s="159">
        <v>0</v>
      </c>
      <c r="O203" s="159">
        <v>0</v>
      </c>
      <c r="P203" s="160">
        <f t="shared" si="471"/>
        <v>0</v>
      </c>
      <c r="Q203" s="159">
        <v>0</v>
      </c>
      <c r="R203" s="159">
        <v>0</v>
      </c>
      <c r="S203" s="160">
        <f t="shared" si="472"/>
        <v>0</v>
      </c>
      <c r="T203" s="159">
        <f t="shared" si="498"/>
        <v>0</v>
      </c>
      <c r="U203" s="159">
        <f t="shared" si="473"/>
        <v>0</v>
      </c>
      <c r="V203" s="160">
        <f t="shared" si="474"/>
        <v>0</v>
      </c>
      <c r="W203" s="159">
        <v>0</v>
      </c>
      <c r="X203" s="159">
        <v>0</v>
      </c>
      <c r="Y203" s="160">
        <f t="shared" si="475"/>
        <v>0</v>
      </c>
      <c r="Z203" s="159">
        <v>0</v>
      </c>
      <c r="AA203" s="159">
        <v>0</v>
      </c>
      <c r="AB203" s="160">
        <f t="shared" si="476"/>
        <v>0</v>
      </c>
      <c r="AC203" s="159">
        <f t="shared" si="499"/>
        <v>0</v>
      </c>
      <c r="AD203" s="159">
        <f t="shared" si="477"/>
        <v>0</v>
      </c>
      <c r="AE203" s="160">
        <f t="shared" si="478"/>
        <v>0</v>
      </c>
      <c r="AF203" s="159">
        <v>0</v>
      </c>
      <c r="AG203" s="159">
        <v>0</v>
      </c>
      <c r="AH203" s="160">
        <f t="shared" si="479"/>
        <v>0</v>
      </c>
      <c r="AI203" s="159">
        <v>0</v>
      </c>
      <c r="AJ203" s="159">
        <v>0</v>
      </c>
      <c r="AK203" s="160">
        <f t="shared" si="480"/>
        <v>0</v>
      </c>
      <c r="AL203" s="159">
        <f t="shared" si="500"/>
        <v>0</v>
      </c>
      <c r="AM203" s="159">
        <f t="shared" si="481"/>
        <v>0</v>
      </c>
      <c r="AN203" s="160">
        <f t="shared" si="482"/>
        <v>0</v>
      </c>
      <c r="AO203" s="159">
        <v>0</v>
      </c>
      <c r="AP203" s="159">
        <v>0</v>
      </c>
      <c r="AQ203" s="160">
        <f t="shared" si="483"/>
        <v>0</v>
      </c>
      <c r="AR203" s="159">
        <v>0</v>
      </c>
      <c r="AS203" s="159">
        <v>0</v>
      </c>
      <c r="AT203" s="160">
        <f t="shared" si="484"/>
        <v>0</v>
      </c>
      <c r="AU203" s="159">
        <f t="shared" si="501"/>
        <v>0</v>
      </c>
      <c r="AV203" s="159">
        <f t="shared" si="485"/>
        <v>0</v>
      </c>
      <c r="AW203" s="160">
        <f t="shared" si="486"/>
        <v>0</v>
      </c>
      <c r="AX203" s="159">
        <v>0</v>
      </c>
      <c r="AY203" s="159">
        <v>0</v>
      </c>
      <c r="AZ203" s="160">
        <f t="shared" si="487"/>
        <v>0</v>
      </c>
      <c r="BA203" s="159">
        <v>0</v>
      </c>
      <c r="BB203" s="159">
        <v>0</v>
      </c>
      <c r="BC203" s="160">
        <f t="shared" si="488"/>
        <v>0</v>
      </c>
      <c r="BD203" s="159">
        <f t="shared" si="502"/>
        <v>0</v>
      </c>
      <c r="BE203" s="159">
        <f t="shared" si="489"/>
        <v>0</v>
      </c>
      <c r="BF203" s="160">
        <f t="shared" si="490"/>
        <v>0</v>
      </c>
      <c r="BG203" s="211"/>
      <c r="BH203" s="226">
        <f t="shared" si="503"/>
        <v>0</v>
      </c>
      <c r="BI203" s="227">
        <f t="shared" si="491"/>
        <v>0</v>
      </c>
      <c r="BJ203" s="211"/>
      <c r="BK203" s="246"/>
      <c r="BL203" s="247"/>
    </row>
    <row r="204" spans="1:64" ht="15.75" customHeight="1">
      <c r="A204" s="138"/>
      <c r="B204" s="149"/>
      <c r="C204" s="288"/>
      <c r="D204" s="158">
        <f t="shared" si="468"/>
        <v>0</v>
      </c>
      <c r="E204" s="159">
        <f t="shared" si="492"/>
        <v>0</v>
      </c>
      <c r="F204" s="160">
        <f t="shared" si="493"/>
        <v>0</v>
      </c>
      <c r="G204" s="161"/>
      <c r="H204" s="159">
        <f t="shared" si="494"/>
        <v>0</v>
      </c>
      <c r="I204" s="159">
        <f t="shared" si="495"/>
        <v>0</v>
      </c>
      <c r="J204" s="160">
        <f t="shared" si="469"/>
        <v>0</v>
      </c>
      <c r="K204" s="159">
        <f t="shared" si="496"/>
        <v>0</v>
      </c>
      <c r="L204" s="159">
        <f t="shared" si="497"/>
        <v>0</v>
      </c>
      <c r="M204" s="160">
        <f t="shared" si="470"/>
        <v>0</v>
      </c>
      <c r="N204" s="159">
        <v>0</v>
      </c>
      <c r="O204" s="159">
        <v>0</v>
      </c>
      <c r="P204" s="160">
        <f t="shared" si="471"/>
        <v>0</v>
      </c>
      <c r="Q204" s="159">
        <v>0</v>
      </c>
      <c r="R204" s="159">
        <v>0</v>
      </c>
      <c r="S204" s="160">
        <f t="shared" si="472"/>
        <v>0</v>
      </c>
      <c r="T204" s="159">
        <f t="shared" si="498"/>
        <v>0</v>
      </c>
      <c r="U204" s="159">
        <f t="shared" si="473"/>
        <v>0</v>
      </c>
      <c r="V204" s="160">
        <f t="shared" si="474"/>
        <v>0</v>
      </c>
      <c r="W204" s="159">
        <v>0</v>
      </c>
      <c r="X204" s="159">
        <v>0</v>
      </c>
      <c r="Y204" s="160">
        <f t="shared" si="475"/>
        <v>0</v>
      </c>
      <c r="Z204" s="159">
        <v>0</v>
      </c>
      <c r="AA204" s="159">
        <v>0</v>
      </c>
      <c r="AB204" s="160">
        <f t="shared" si="476"/>
        <v>0</v>
      </c>
      <c r="AC204" s="159">
        <f t="shared" si="499"/>
        <v>0</v>
      </c>
      <c r="AD204" s="159">
        <f t="shared" si="477"/>
        <v>0</v>
      </c>
      <c r="AE204" s="160">
        <f t="shared" si="478"/>
        <v>0</v>
      </c>
      <c r="AF204" s="159">
        <v>0</v>
      </c>
      <c r="AG204" s="159">
        <v>0</v>
      </c>
      <c r="AH204" s="160">
        <f t="shared" si="479"/>
        <v>0</v>
      </c>
      <c r="AI204" s="159">
        <v>0</v>
      </c>
      <c r="AJ204" s="159">
        <v>0</v>
      </c>
      <c r="AK204" s="160">
        <f t="shared" si="480"/>
        <v>0</v>
      </c>
      <c r="AL204" s="159">
        <f t="shared" si="500"/>
        <v>0</v>
      </c>
      <c r="AM204" s="159">
        <f t="shared" si="481"/>
        <v>0</v>
      </c>
      <c r="AN204" s="160">
        <f t="shared" si="482"/>
        <v>0</v>
      </c>
      <c r="AO204" s="159">
        <v>0</v>
      </c>
      <c r="AP204" s="159">
        <v>0</v>
      </c>
      <c r="AQ204" s="160">
        <f t="shared" si="483"/>
        <v>0</v>
      </c>
      <c r="AR204" s="159">
        <v>0</v>
      </c>
      <c r="AS204" s="159">
        <v>0</v>
      </c>
      <c r="AT204" s="160">
        <f t="shared" si="484"/>
        <v>0</v>
      </c>
      <c r="AU204" s="159">
        <f t="shared" si="501"/>
        <v>0</v>
      </c>
      <c r="AV204" s="159">
        <f t="shared" si="485"/>
        <v>0</v>
      </c>
      <c r="AW204" s="160">
        <f t="shared" si="486"/>
        <v>0</v>
      </c>
      <c r="AX204" s="159">
        <v>0</v>
      </c>
      <c r="AY204" s="159">
        <v>0</v>
      </c>
      <c r="AZ204" s="160">
        <f t="shared" si="487"/>
        <v>0</v>
      </c>
      <c r="BA204" s="159">
        <v>0</v>
      </c>
      <c r="BB204" s="159">
        <v>0</v>
      </c>
      <c r="BC204" s="160">
        <f t="shared" si="488"/>
        <v>0</v>
      </c>
      <c r="BD204" s="159">
        <f t="shared" si="502"/>
        <v>0</v>
      </c>
      <c r="BE204" s="159">
        <f t="shared" si="489"/>
        <v>0</v>
      </c>
      <c r="BF204" s="160">
        <f t="shared" si="490"/>
        <v>0</v>
      </c>
      <c r="BG204" s="211"/>
      <c r="BH204" s="226">
        <f t="shared" si="503"/>
        <v>0</v>
      </c>
      <c r="BI204" s="227">
        <f t="shared" si="491"/>
        <v>0</v>
      </c>
      <c r="BJ204" s="211"/>
      <c r="BK204" s="246"/>
      <c r="BL204" s="247"/>
    </row>
    <row r="205" spans="1:64" ht="15.75" customHeight="1">
      <c r="A205" s="138"/>
      <c r="B205" s="149"/>
      <c r="C205" s="288"/>
      <c r="D205" s="158">
        <f t="shared" si="468"/>
        <v>0</v>
      </c>
      <c r="E205" s="159">
        <f t="shared" si="492"/>
        <v>0</v>
      </c>
      <c r="F205" s="160">
        <f t="shared" si="493"/>
        <v>0</v>
      </c>
      <c r="G205" s="161"/>
      <c r="H205" s="159">
        <f t="shared" si="494"/>
        <v>0</v>
      </c>
      <c r="I205" s="159">
        <f t="shared" si="495"/>
        <v>0</v>
      </c>
      <c r="J205" s="160">
        <f t="shared" si="469"/>
        <v>0</v>
      </c>
      <c r="K205" s="159">
        <f t="shared" si="496"/>
        <v>0</v>
      </c>
      <c r="L205" s="159">
        <f t="shared" si="497"/>
        <v>0</v>
      </c>
      <c r="M205" s="160">
        <f t="shared" si="470"/>
        <v>0</v>
      </c>
      <c r="N205" s="159">
        <v>0</v>
      </c>
      <c r="O205" s="159">
        <v>0</v>
      </c>
      <c r="P205" s="160">
        <f t="shared" si="471"/>
        <v>0</v>
      </c>
      <c r="Q205" s="159">
        <v>0</v>
      </c>
      <c r="R205" s="159">
        <v>0</v>
      </c>
      <c r="S205" s="160">
        <f t="shared" si="472"/>
        <v>0</v>
      </c>
      <c r="T205" s="159">
        <f t="shared" si="498"/>
        <v>0</v>
      </c>
      <c r="U205" s="159">
        <f t="shared" si="473"/>
        <v>0</v>
      </c>
      <c r="V205" s="160">
        <f t="shared" si="474"/>
        <v>0</v>
      </c>
      <c r="W205" s="159">
        <v>0</v>
      </c>
      <c r="X205" s="159">
        <v>0</v>
      </c>
      <c r="Y205" s="160">
        <f t="shared" si="475"/>
        <v>0</v>
      </c>
      <c r="Z205" s="159">
        <v>0</v>
      </c>
      <c r="AA205" s="159">
        <v>0</v>
      </c>
      <c r="AB205" s="160">
        <f t="shared" si="476"/>
        <v>0</v>
      </c>
      <c r="AC205" s="159">
        <f t="shared" si="499"/>
        <v>0</v>
      </c>
      <c r="AD205" s="159">
        <f t="shared" si="477"/>
        <v>0</v>
      </c>
      <c r="AE205" s="160">
        <f t="shared" si="478"/>
        <v>0</v>
      </c>
      <c r="AF205" s="159">
        <v>0</v>
      </c>
      <c r="AG205" s="159">
        <v>0</v>
      </c>
      <c r="AH205" s="160">
        <f t="shared" si="479"/>
        <v>0</v>
      </c>
      <c r="AI205" s="159">
        <v>0</v>
      </c>
      <c r="AJ205" s="159">
        <v>0</v>
      </c>
      <c r="AK205" s="160">
        <f t="shared" si="480"/>
        <v>0</v>
      </c>
      <c r="AL205" s="159">
        <f t="shared" si="500"/>
        <v>0</v>
      </c>
      <c r="AM205" s="159">
        <f t="shared" si="481"/>
        <v>0</v>
      </c>
      <c r="AN205" s="160">
        <f t="shared" si="482"/>
        <v>0</v>
      </c>
      <c r="AO205" s="159">
        <v>0</v>
      </c>
      <c r="AP205" s="159">
        <v>0</v>
      </c>
      <c r="AQ205" s="160">
        <f t="shared" si="483"/>
        <v>0</v>
      </c>
      <c r="AR205" s="159">
        <v>0</v>
      </c>
      <c r="AS205" s="159">
        <v>0</v>
      </c>
      <c r="AT205" s="160">
        <f t="shared" si="484"/>
        <v>0</v>
      </c>
      <c r="AU205" s="159">
        <f t="shared" si="501"/>
        <v>0</v>
      </c>
      <c r="AV205" s="159">
        <f t="shared" si="485"/>
        <v>0</v>
      </c>
      <c r="AW205" s="160">
        <f t="shared" si="486"/>
        <v>0</v>
      </c>
      <c r="AX205" s="159">
        <v>0</v>
      </c>
      <c r="AY205" s="159">
        <v>0</v>
      </c>
      <c r="AZ205" s="160">
        <f t="shared" si="487"/>
        <v>0</v>
      </c>
      <c r="BA205" s="159">
        <v>0</v>
      </c>
      <c r="BB205" s="159">
        <v>0</v>
      </c>
      <c r="BC205" s="160">
        <f t="shared" si="488"/>
        <v>0</v>
      </c>
      <c r="BD205" s="159">
        <f t="shared" si="502"/>
        <v>0</v>
      </c>
      <c r="BE205" s="159">
        <f t="shared" si="489"/>
        <v>0</v>
      </c>
      <c r="BF205" s="160">
        <f t="shared" si="490"/>
        <v>0</v>
      </c>
      <c r="BG205" s="211"/>
      <c r="BH205" s="226">
        <f t="shared" si="503"/>
        <v>0</v>
      </c>
      <c r="BI205" s="227">
        <f t="shared" si="491"/>
        <v>0</v>
      </c>
      <c r="BJ205" s="211"/>
      <c r="BK205" s="246"/>
      <c r="BL205" s="247"/>
    </row>
    <row r="206" spans="1:64" ht="15.75" customHeight="1">
      <c r="A206" s="138"/>
      <c r="B206" s="149"/>
      <c r="C206" s="288"/>
      <c r="D206" s="158">
        <f t="shared" si="468"/>
        <v>0</v>
      </c>
      <c r="E206" s="159">
        <f t="shared" si="492"/>
        <v>0</v>
      </c>
      <c r="F206" s="160">
        <f t="shared" si="493"/>
        <v>0</v>
      </c>
      <c r="G206" s="161"/>
      <c r="H206" s="159">
        <f t="shared" si="494"/>
        <v>0</v>
      </c>
      <c r="I206" s="159">
        <f t="shared" si="495"/>
        <v>0</v>
      </c>
      <c r="J206" s="160">
        <f t="shared" si="469"/>
        <v>0</v>
      </c>
      <c r="K206" s="159">
        <f t="shared" si="496"/>
        <v>0</v>
      </c>
      <c r="L206" s="159">
        <f t="shared" si="497"/>
        <v>0</v>
      </c>
      <c r="M206" s="160">
        <f t="shared" si="470"/>
        <v>0</v>
      </c>
      <c r="N206" s="159">
        <v>0</v>
      </c>
      <c r="O206" s="159">
        <v>0</v>
      </c>
      <c r="P206" s="160">
        <f t="shared" si="471"/>
        <v>0</v>
      </c>
      <c r="Q206" s="159">
        <v>0</v>
      </c>
      <c r="R206" s="159">
        <v>0</v>
      </c>
      <c r="S206" s="160">
        <f t="shared" si="472"/>
        <v>0</v>
      </c>
      <c r="T206" s="159">
        <f t="shared" si="498"/>
        <v>0</v>
      </c>
      <c r="U206" s="159">
        <f t="shared" si="473"/>
        <v>0</v>
      </c>
      <c r="V206" s="160">
        <f t="shared" si="474"/>
        <v>0</v>
      </c>
      <c r="W206" s="159">
        <v>0</v>
      </c>
      <c r="X206" s="159">
        <v>0</v>
      </c>
      <c r="Y206" s="160">
        <f t="shared" si="475"/>
        <v>0</v>
      </c>
      <c r="Z206" s="159">
        <v>0</v>
      </c>
      <c r="AA206" s="159">
        <v>0</v>
      </c>
      <c r="AB206" s="160">
        <f t="shared" si="476"/>
        <v>0</v>
      </c>
      <c r="AC206" s="159">
        <f t="shared" si="499"/>
        <v>0</v>
      </c>
      <c r="AD206" s="159">
        <f t="shared" si="477"/>
        <v>0</v>
      </c>
      <c r="AE206" s="160">
        <f t="shared" si="478"/>
        <v>0</v>
      </c>
      <c r="AF206" s="159">
        <v>0</v>
      </c>
      <c r="AG206" s="159">
        <v>0</v>
      </c>
      <c r="AH206" s="160">
        <f t="shared" si="479"/>
        <v>0</v>
      </c>
      <c r="AI206" s="159">
        <v>0</v>
      </c>
      <c r="AJ206" s="159">
        <v>0</v>
      </c>
      <c r="AK206" s="160">
        <f t="shared" si="480"/>
        <v>0</v>
      </c>
      <c r="AL206" s="159">
        <f t="shared" si="500"/>
        <v>0</v>
      </c>
      <c r="AM206" s="159">
        <f t="shared" si="481"/>
        <v>0</v>
      </c>
      <c r="AN206" s="160">
        <f t="shared" si="482"/>
        <v>0</v>
      </c>
      <c r="AO206" s="159">
        <v>0</v>
      </c>
      <c r="AP206" s="159">
        <v>0</v>
      </c>
      <c r="AQ206" s="160">
        <f t="shared" si="483"/>
        <v>0</v>
      </c>
      <c r="AR206" s="159">
        <v>0</v>
      </c>
      <c r="AS206" s="159">
        <v>0</v>
      </c>
      <c r="AT206" s="160">
        <f t="shared" si="484"/>
        <v>0</v>
      </c>
      <c r="AU206" s="159">
        <f t="shared" si="501"/>
        <v>0</v>
      </c>
      <c r="AV206" s="159">
        <f t="shared" si="485"/>
        <v>0</v>
      </c>
      <c r="AW206" s="160">
        <f t="shared" si="486"/>
        <v>0</v>
      </c>
      <c r="AX206" s="159">
        <v>0</v>
      </c>
      <c r="AY206" s="159">
        <v>0</v>
      </c>
      <c r="AZ206" s="160">
        <f t="shared" si="487"/>
        <v>0</v>
      </c>
      <c r="BA206" s="159">
        <v>0</v>
      </c>
      <c r="BB206" s="159">
        <v>0</v>
      </c>
      <c r="BC206" s="160">
        <f t="shared" si="488"/>
        <v>0</v>
      </c>
      <c r="BD206" s="159">
        <f t="shared" si="502"/>
        <v>0</v>
      </c>
      <c r="BE206" s="159">
        <f t="shared" si="489"/>
        <v>0</v>
      </c>
      <c r="BF206" s="160">
        <f t="shared" si="490"/>
        <v>0</v>
      </c>
      <c r="BG206" s="211"/>
      <c r="BH206" s="226">
        <f t="shared" si="503"/>
        <v>0</v>
      </c>
      <c r="BI206" s="227">
        <f t="shared" si="491"/>
        <v>0</v>
      </c>
      <c r="BJ206" s="211"/>
      <c r="BK206" s="246"/>
      <c r="BL206" s="247"/>
    </row>
    <row r="207" spans="1:64" ht="15.75" customHeight="1">
      <c r="A207" s="138"/>
      <c r="B207" s="162"/>
      <c r="C207" s="163"/>
      <c r="D207" s="164">
        <f t="shared" si="468"/>
        <v>0</v>
      </c>
      <c r="E207" s="165">
        <f t="shared" si="492"/>
        <v>0</v>
      </c>
      <c r="F207" s="166">
        <f t="shared" si="493"/>
        <v>0</v>
      </c>
      <c r="G207" s="167"/>
      <c r="H207" s="165">
        <f t="shared" si="494"/>
        <v>0</v>
      </c>
      <c r="I207" s="165">
        <f t="shared" si="495"/>
        <v>0</v>
      </c>
      <c r="J207" s="166">
        <f t="shared" si="469"/>
        <v>0</v>
      </c>
      <c r="K207" s="165">
        <f t="shared" si="496"/>
        <v>0</v>
      </c>
      <c r="L207" s="165">
        <f t="shared" si="497"/>
        <v>0</v>
      </c>
      <c r="M207" s="166">
        <f t="shared" si="470"/>
        <v>0</v>
      </c>
      <c r="N207" s="164">
        <v>0</v>
      </c>
      <c r="O207" s="165">
        <v>0</v>
      </c>
      <c r="P207" s="166">
        <f t="shared" si="471"/>
        <v>0</v>
      </c>
      <c r="Q207" s="198">
        <v>0</v>
      </c>
      <c r="R207" s="199">
        <v>0</v>
      </c>
      <c r="S207" s="166">
        <f t="shared" si="472"/>
        <v>0</v>
      </c>
      <c r="T207" s="200">
        <f t="shared" si="498"/>
        <v>0</v>
      </c>
      <c r="U207" s="200">
        <f t="shared" si="473"/>
        <v>0</v>
      </c>
      <c r="V207" s="201">
        <f t="shared" si="474"/>
        <v>0</v>
      </c>
      <c r="W207" s="164">
        <v>0</v>
      </c>
      <c r="X207" s="165">
        <v>0</v>
      </c>
      <c r="Y207" s="166">
        <f t="shared" si="475"/>
        <v>0</v>
      </c>
      <c r="Z207" s="198">
        <v>0</v>
      </c>
      <c r="AA207" s="199">
        <v>0</v>
      </c>
      <c r="AB207" s="166">
        <f t="shared" si="476"/>
        <v>0</v>
      </c>
      <c r="AC207" s="200">
        <f t="shared" si="499"/>
        <v>0</v>
      </c>
      <c r="AD207" s="200">
        <f t="shared" si="477"/>
        <v>0</v>
      </c>
      <c r="AE207" s="201">
        <f t="shared" si="478"/>
        <v>0</v>
      </c>
      <c r="AF207" s="164">
        <v>0</v>
      </c>
      <c r="AG207" s="165">
        <v>0</v>
      </c>
      <c r="AH207" s="166">
        <f t="shared" si="479"/>
        <v>0</v>
      </c>
      <c r="AI207" s="198">
        <v>0</v>
      </c>
      <c r="AJ207" s="199">
        <v>0</v>
      </c>
      <c r="AK207" s="166">
        <f t="shared" si="480"/>
        <v>0</v>
      </c>
      <c r="AL207" s="200">
        <f t="shared" si="500"/>
        <v>0</v>
      </c>
      <c r="AM207" s="200">
        <f t="shared" si="481"/>
        <v>0</v>
      </c>
      <c r="AN207" s="201">
        <f t="shared" si="482"/>
        <v>0</v>
      </c>
      <c r="AO207" s="164">
        <v>0</v>
      </c>
      <c r="AP207" s="165">
        <v>0</v>
      </c>
      <c r="AQ207" s="166">
        <f t="shared" si="483"/>
        <v>0</v>
      </c>
      <c r="AR207" s="198">
        <v>0</v>
      </c>
      <c r="AS207" s="199">
        <v>0</v>
      </c>
      <c r="AT207" s="166">
        <f t="shared" si="484"/>
        <v>0</v>
      </c>
      <c r="AU207" s="200">
        <f t="shared" si="501"/>
        <v>0</v>
      </c>
      <c r="AV207" s="200">
        <f t="shared" si="485"/>
        <v>0</v>
      </c>
      <c r="AW207" s="201">
        <f t="shared" si="486"/>
        <v>0</v>
      </c>
      <c r="AX207" s="164">
        <v>0</v>
      </c>
      <c r="AY207" s="165">
        <v>0</v>
      </c>
      <c r="AZ207" s="166">
        <f t="shared" si="487"/>
        <v>0</v>
      </c>
      <c r="BA207" s="198">
        <v>0</v>
      </c>
      <c r="BB207" s="199">
        <v>0</v>
      </c>
      <c r="BC207" s="166">
        <f t="shared" si="488"/>
        <v>0</v>
      </c>
      <c r="BD207" s="200">
        <f t="shared" si="502"/>
        <v>0</v>
      </c>
      <c r="BE207" s="200">
        <f t="shared" si="489"/>
        <v>0</v>
      </c>
      <c r="BF207" s="201">
        <f t="shared" si="490"/>
        <v>0</v>
      </c>
      <c r="BG207" s="196"/>
      <c r="BH207" s="233">
        <f t="shared" si="503"/>
        <v>0</v>
      </c>
      <c r="BI207" s="234">
        <f t="shared" si="491"/>
        <v>0</v>
      </c>
      <c r="BJ207" s="232"/>
      <c r="BK207" s="235"/>
      <c r="BL207" s="236"/>
    </row>
    <row r="208" spans="1:64" ht="15.75" customHeight="1">
      <c r="A208" s="139"/>
      <c r="B208" s="186"/>
      <c r="C208" s="187"/>
      <c r="D208" s="183"/>
      <c r="E208" s="183"/>
      <c r="F208" s="183"/>
      <c r="G208" s="184"/>
      <c r="H208" s="183"/>
      <c r="I208" s="183"/>
      <c r="J208" s="183"/>
      <c r="K208" s="183"/>
      <c r="L208" s="183"/>
      <c r="M208" s="183"/>
      <c r="N208" s="183"/>
      <c r="O208" s="183"/>
      <c r="P208" s="183"/>
      <c r="Q208" s="183"/>
      <c r="R208" s="183"/>
      <c r="S208" s="183"/>
      <c r="T208" s="203"/>
      <c r="U208" s="203"/>
      <c r="V208" s="187"/>
      <c r="W208" s="183"/>
      <c r="X208" s="183"/>
      <c r="Y208" s="183"/>
      <c r="Z208" s="183"/>
      <c r="AA208" s="183"/>
      <c r="AB208" s="183"/>
      <c r="AC208" s="203"/>
      <c r="AD208" s="203"/>
      <c r="AE208" s="187"/>
      <c r="AF208" s="183"/>
      <c r="AG208" s="183"/>
      <c r="AH208" s="183"/>
      <c r="AI208" s="183"/>
      <c r="AJ208" s="183"/>
      <c r="AK208" s="183"/>
      <c r="AL208" s="203"/>
      <c r="AM208" s="203"/>
      <c r="AN208" s="187"/>
      <c r="AO208" s="183"/>
      <c r="AP208" s="183"/>
      <c r="AQ208" s="183"/>
      <c r="AR208" s="183"/>
      <c r="AS208" s="183"/>
      <c r="AT208" s="183"/>
      <c r="AU208" s="203"/>
      <c r="AV208" s="203"/>
      <c r="AW208" s="187"/>
      <c r="AX208" s="183"/>
      <c r="AY208" s="183"/>
      <c r="AZ208" s="183"/>
      <c r="BA208" s="183"/>
      <c r="BB208" s="183"/>
      <c r="BC208" s="183"/>
      <c r="BD208" s="203"/>
      <c r="BE208" s="203"/>
      <c r="BF208" s="187"/>
      <c r="BG208" s="139"/>
      <c r="BH208" s="183"/>
      <c r="BI208" s="187"/>
      <c r="BJ208" s="139"/>
      <c r="BK208" s="242"/>
      <c r="BL208" s="242"/>
    </row>
    <row r="209" spans="1:64" ht="15.75" customHeight="1">
      <c r="A209" s="138"/>
      <c r="B209" s="1065" t="s">
        <v>273</v>
      </c>
      <c r="C209" s="1062" t="s">
        <v>274</v>
      </c>
      <c r="D209" s="1009" t="str">
        <f>AFEstatPref</f>
        <v>Historical</v>
      </c>
      <c r="E209" s="1010"/>
      <c r="F209" s="1011"/>
      <c r="G209" s="1041" t="str">
        <f>AFEstatSlc</f>
        <v>Proposed Original</v>
      </c>
      <c r="H209" s="1015"/>
      <c r="I209" s="1015"/>
      <c r="J209" s="1042"/>
      <c r="K209" s="1020" t="s">
        <v>275</v>
      </c>
      <c r="L209" s="1020"/>
      <c r="M209" s="1039"/>
      <c r="N209" s="1009" t="str">
        <f>AFEstatPref</f>
        <v>Historical</v>
      </c>
      <c r="O209" s="1010"/>
      <c r="P209" s="1011"/>
      <c r="Q209" s="1015" t="str">
        <f>AFEstatSlc</f>
        <v>Proposed Original</v>
      </c>
      <c r="R209" s="1015"/>
      <c r="S209" s="1016"/>
      <c r="T209" s="1019" t="s">
        <v>275</v>
      </c>
      <c r="U209" s="1020"/>
      <c r="V209" s="1021"/>
      <c r="W209" s="1009" t="str">
        <f>AFEstatPref</f>
        <v>Historical</v>
      </c>
      <c r="X209" s="1010"/>
      <c r="Y209" s="1011"/>
      <c r="Z209" s="1015" t="str">
        <f>AFEstatSlc</f>
        <v>Proposed Original</v>
      </c>
      <c r="AA209" s="1015"/>
      <c r="AB209" s="1016"/>
      <c r="AC209" s="1019" t="s">
        <v>275</v>
      </c>
      <c r="AD209" s="1020"/>
      <c r="AE209" s="1021"/>
      <c r="AF209" s="1009" t="str">
        <f>AFEstatPref</f>
        <v>Historical</v>
      </c>
      <c r="AG209" s="1010"/>
      <c r="AH209" s="1011"/>
      <c r="AI209" s="1015" t="str">
        <f>AFEstatSlc</f>
        <v>Proposed Original</v>
      </c>
      <c r="AJ209" s="1015"/>
      <c r="AK209" s="1016"/>
      <c r="AL209" s="1019" t="s">
        <v>275</v>
      </c>
      <c r="AM209" s="1020"/>
      <c r="AN209" s="1021"/>
      <c r="AO209" s="1009" t="str">
        <f>AFEstatPref</f>
        <v>Historical</v>
      </c>
      <c r="AP209" s="1010"/>
      <c r="AQ209" s="1011"/>
      <c r="AR209" s="1015" t="str">
        <f>AFEstatSlc</f>
        <v>Proposed Original</v>
      </c>
      <c r="AS209" s="1015"/>
      <c r="AT209" s="1016"/>
      <c r="AU209" s="1019" t="s">
        <v>275</v>
      </c>
      <c r="AV209" s="1020"/>
      <c r="AW209" s="1021"/>
      <c r="AX209" s="1009" t="str">
        <f>AFEstatPref</f>
        <v>Historical</v>
      </c>
      <c r="AY209" s="1010"/>
      <c r="AZ209" s="1011"/>
      <c r="BA209" s="1015" t="str">
        <f>AFEstatSlc</f>
        <v>Proposed Original</v>
      </c>
      <c r="BB209" s="1015"/>
      <c r="BC209" s="1016"/>
      <c r="BD209" s="1019" t="s">
        <v>275</v>
      </c>
      <c r="BE209" s="1020"/>
      <c r="BF209" s="1021"/>
      <c r="BG209" s="214"/>
      <c r="BH209" s="1051" t="s">
        <v>276</v>
      </c>
      <c r="BI209" s="1052"/>
      <c r="BJ209" s="214"/>
      <c r="BK209" s="1058" t="s">
        <v>277</v>
      </c>
      <c r="BL209" s="1055" t="s">
        <v>278</v>
      </c>
    </row>
    <row r="210" spans="1:64" ht="15.75" customHeight="1">
      <c r="A210" s="139"/>
      <c r="B210" s="1059"/>
      <c r="C210" s="1063"/>
      <c r="D210" s="1012"/>
      <c r="E210" s="1013"/>
      <c r="F210" s="1014"/>
      <c r="G210" s="1043"/>
      <c r="H210" s="1017"/>
      <c r="I210" s="1017"/>
      <c r="J210" s="1044"/>
      <c r="K210" s="1023"/>
      <c r="L210" s="1023"/>
      <c r="M210" s="1040"/>
      <c r="N210" s="1012"/>
      <c r="O210" s="1013"/>
      <c r="P210" s="1014"/>
      <c r="Q210" s="1017"/>
      <c r="R210" s="1017"/>
      <c r="S210" s="1018"/>
      <c r="T210" s="1022"/>
      <c r="U210" s="1023"/>
      <c r="V210" s="1024"/>
      <c r="W210" s="1012"/>
      <c r="X210" s="1013"/>
      <c r="Y210" s="1014"/>
      <c r="Z210" s="1017"/>
      <c r="AA210" s="1017"/>
      <c r="AB210" s="1018"/>
      <c r="AC210" s="1022"/>
      <c r="AD210" s="1023"/>
      <c r="AE210" s="1024"/>
      <c r="AF210" s="1012"/>
      <c r="AG210" s="1013"/>
      <c r="AH210" s="1014"/>
      <c r="AI210" s="1017"/>
      <c r="AJ210" s="1017"/>
      <c r="AK210" s="1018"/>
      <c r="AL210" s="1022"/>
      <c r="AM210" s="1023"/>
      <c r="AN210" s="1024"/>
      <c r="AO210" s="1012"/>
      <c r="AP210" s="1013"/>
      <c r="AQ210" s="1014"/>
      <c r="AR210" s="1017"/>
      <c r="AS210" s="1017"/>
      <c r="AT210" s="1018"/>
      <c r="AU210" s="1022"/>
      <c r="AV210" s="1023"/>
      <c r="AW210" s="1024"/>
      <c r="AX210" s="1012"/>
      <c r="AY210" s="1013"/>
      <c r="AZ210" s="1014"/>
      <c r="BA210" s="1017"/>
      <c r="BB210" s="1017"/>
      <c r="BC210" s="1018"/>
      <c r="BD210" s="1022"/>
      <c r="BE210" s="1023"/>
      <c r="BF210" s="1024"/>
      <c r="BG210" s="139"/>
      <c r="BH210" s="215" t="s">
        <v>279</v>
      </c>
      <c r="BI210" s="216" t="s">
        <v>280</v>
      </c>
      <c r="BJ210" s="139"/>
      <c r="BK210" s="1059"/>
      <c r="BL210" s="1056"/>
    </row>
    <row r="211" spans="1:64" ht="15.75" customHeight="1">
      <c r="A211" s="138"/>
      <c r="B211" s="149">
        <v>21</v>
      </c>
      <c r="C211" s="150" t="s">
        <v>304</v>
      </c>
      <c r="D211" s="151" t="s">
        <v>283</v>
      </c>
      <c r="E211" s="152" t="s">
        <v>284</v>
      </c>
      <c r="F211" s="153">
        <f>SUM(F212:F221)</f>
        <v>0</v>
      </c>
      <c r="G211" s="154" t="s">
        <v>285</v>
      </c>
      <c r="H211" s="152" t="s">
        <v>283</v>
      </c>
      <c r="I211" s="152" t="s">
        <v>284</v>
      </c>
      <c r="J211" s="153">
        <f>SUM(J212:J221)</f>
        <v>0</v>
      </c>
      <c r="K211" s="151" t="s">
        <v>283</v>
      </c>
      <c r="L211" s="152" t="s">
        <v>284</v>
      </c>
      <c r="M211" s="153">
        <f>SUM(M212:M221)</f>
        <v>0</v>
      </c>
      <c r="N211" s="151" t="s">
        <v>283</v>
      </c>
      <c r="O211" s="152" t="s">
        <v>284</v>
      </c>
      <c r="P211" s="153">
        <f>SUM(P212:P221)</f>
        <v>0</v>
      </c>
      <c r="Q211" s="152" t="s">
        <v>283</v>
      </c>
      <c r="R211" s="152" t="s">
        <v>284</v>
      </c>
      <c r="S211" s="153">
        <f>SUM(S212:S221)</f>
        <v>0</v>
      </c>
      <c r="T211" s="204" t="s">
        <v>283</v>
      </c>
      <c r="U211" s="205" t="s">
        <v>284</v>
      </c>
      <c r="V211" s="153">
        <f>SUM(V212:V221)</f>
        <v>0</v>
      </c>
      <c r="W211" s="151" t="s">
        <v>283</v>
      </c>
      <c r="X211" s="152" t="s">
        <v>284</v>
      </c>
      <c r="Y211" s="153">
        <f>SUM(Y212:Y221)</f>
        <v>0</v>
      </c>
      <c r="Z211" s="152" t="s">
        <v>283</v>
      </c>
      <c r="AA211" s="152" t="s">
        <v>284</v>
      </c>
      <c r="AB211" s="153">
        <f>SUM(AB212:AB221)</f>
        <v>0</v>
      </c>
      <c r="AC211" s="204" t="s">
        <v>283</v>
      </c>
      <c r="AD211" s="205" t="s">
        <v>284</v>
      </c>
      <c r="AE211" s="153">
        <f>SUM(AE212:AE221)</f>
        <v>0</v>
      </c>
      <c r="AF211" s="151" t="s">
        <v>283</v>
      </c>
      <c r="AG211" s="152" t="s">
        <v>284</v>
      </c>
      <c r="AH211" s="153">
        <f>SUM(AH212:AH221)</f>
        <v>0</v>
      </c>
      <c r="AI211" s="152" t="s">
        <v>283</v>
      </c>
      <c r="AJ211" s="152" t="s">
        <v>284</v>
      </c>
      <c r="AK211" s="153">
        <f>SUM(AK212:AK221)</f>
        <v>0</v>
      </c>
      <c r="AL211" s="204" t="s">
        <v>283</v>
      </c>
      <c r="AM211" s="205" t="s">
        <v>284</v>
      </c>
      <c r="AN211" s="153">
        <f>SUM(AN212:AN221)</f>
        <v>0</v>
      </c>
      <c r="AO211" s="151" t="s">
        <v>283</v>
      </c>
      <c r="AP211" s="152" t="s">
        <v>284</v>
      </c>
      <c r="AQ211" s="153">
        <f>SUM(AQ212:AQ221)</f>
        <v>0</v>
      </c>
      <c r="AR211" s="152" t="s">
        <v>283</v>
      </c>
      <c r="AS211" s="152" t="s">
        <v>284</v>
      </c>
      <c r="AT211" s="153">
        <f>SUM(AT212:AT221)</f>
        <v>0</v>
      </c>
      <c r="AU211" s="204" t="s">
        <v>283</v>
      </c>
      <c r="AV211" s="205" t="s">
        <v>284</v>
      </c>
      <c r="AW211" s="153">
        <f>SUM(AW212:AW221)</f>
        <v>0</v>
      </c>
      <c r="AX211" s="151" t="s">
        <v>283</v>
      </c>
      <c r="AY211" s="152" t="s">
        <v>284</v>
      </c>
      <c r="AZ211" s="153">
        <f>SUM(AZ212:AZ221)</f>
        <v>0</v>
      </c>
      <c r="BA211" s="152" t="s">
        <v>283</v>
      </c>
      <c r="BB211" s="152" t="s">
        <v>284</v>
      </c>
      <c r="BC211" s="153">
        <f>SUM(BC212:BC221)</f>
        <v>0</v>
      </c>
      <c r="BD211" s="204" t="s">
        <v>283</v>
      </c>
      <c r="BE211" s="205" t="s">
        <v>284</v>
      </c>
      <c r="BF211" s="153">
        <f>SUM(BF212:BF221)</f>
        <v>0</v>
      </c>
      <c r="BG211" s="196"/>
      <c r="BH211" s="221"/>
      <c r="BI211" s="243"/>
      <c r="BJ211" s="196"/>
      <c r="BK211" s="244"/>
      <c r="BL211" s="245"/>
    </row>
    <row r="212" spans="1:64" ht="15.75" customHeight="1">
      <c r="A212" s="185"/>
      <c r="B212" s="156"/>
      <c r="C212" s="178" t="s">
        <v>287</v>
      </c>
      <c r="D212" s="158">
        <f t="shared" ref="D212:D221" si="504">N212+W212+AF212+AO212+AX212</f>
        <v>0</v>
      </c>
      <c r="E212" s="159">
        <f>IFERROR(F212/D212,)</f>
        <v>0</v>
      </c>
      <c r="F212" s="160">
        <f>P212+Y212+AH212+AQ212+AZ212</f>
        <v>0</v>
      </c>
      <c r="G212" s="179"/>
      <c r="H212" s="159">
        <f>Q212+Z212+AI212+AR212+BA212</f>
        <v>0</v>
      </c>
      <c r="I212" s="159">
        <f>IFERROR(J212/H212,)</f>
        <v>0</v>
      </c>
      <c r="J212" s="160">
        <f t="shared" ref="J212:J221" si="505">S212+AB212+AK212+AT212+BC212</f>
        <v>0</v>
      </c>
      <c r="K212" s="159">
        <f>T212+AC212+AL212+AU212+BD212</f>
        <v>0</v>
      </c>
      <c r="L212" s="159">
        <f>IFERROR(M212/K212,)</f>
        <v>0</v>
      </c>
      <c r="M212" s="160">
        <f t="shared" ref="M212:M221" si="506">V212+AE212+AN212+AW212+BF212</f>
        <v>0</v>
      </c>
      <c r="N212" s="159">
        <v>0</v>
      </c>
      <c r="O212" s="159">
        <v>0</v>
      </c>
      <c r="P212" s="160">
        <f t="shared" ref="P212:P221" si="507">N212*O212</f>
        <v>0</v>
      </c>
      <c r="Q212" s="159">
        <v>0</v>
      </c>
      <c r="R212" s="159">
        <v>0</v>
      </c>
      <c r="S212" s="160">
        <f t="shared" ref="S212:S221" si="508">Q212*R212</f>
        <v>0</v>
      </c>
      <c r="T212" s="159">
        <f>Q212</f>
        <v>0</v>
      </c>
      <c r="U212" s="159">
        <f t="shared" ref="U212:U221" si="509">R212</f>
        <v>0</v>
      </c>
      <c r="V212" s="160">
        <f t="shared" ref="V212:V221" si="510">T212*U212</f>
        <v>0</v>
      </c>
      <c r="W212" s="159">
        <v>0</v>
      </c>
      <c r="X212" s="159">
        <v>0</v>
      </c>
      <c r="Y212" s="160">
        <f t="shared" ref="Y212:Y221" si="511">W212*X212</f>
        <v>0</v>
      </c>
      <c r="Z212" s="159">
        <v>0</v>
      </c>
      <c r="AA212" s="159">
        <v>0</v>
      </c>
      <c r="AB212" s="160">
        <f t="shared" ref="AB212:AB221" si="512">Z212*AA212</f>
        <v>0</v>
      </c>
      <c r="AC212" s="159">
        <f>Z212</f>
        <v>0</v>
      </c>
      <c r="AD212" s="159">
        <f t="shared" ref="AD212:AD221" si="513">AA212</f>
        <v>0</v>
      </c>
      <c r="AE212" s="160">
        <f t="shared" ref="AE212:AE221" si="514">AC212*AD212</f>
        <v>0</v>
      </c>
      <c r="AF212" s="159">
        <v>0</v>
      </c>
      <c r="AG212" s="159">
        <v>0</v>
      </c>
      <c r="AH212" s="160">
        <f t="shared" ref="AH212:AH221" si="515">AF212*AG212</f>
        <v>0</v>
      </c>
      <c r="AI212" s="159">
        <v>0</v>
      </c>
      <c r="AJ212" s="159">
        <v>0</v>
      </c>
      <c r="AK212" s="160">
        <f t="shared" ref="AK212:AK221" si="516">AI212*AJ212</f>
        <v>0</v>
      </c>
      <c r="AL212" s="159">
        <f>AI212</f>
        <v>0</v>
      </c>
      <c r="AM212" s="159">
        <f t="shared" ref="AM212:AM221" si="517">AJ212</f>
        <v>0</v>
      </c>
      <c r="AN212" s="160">
        <f t="shared" ref="AN212:AN221" si="518">AL212*AM212</f>
        <v>0</v>
      </c>
      <c r="AO212" s="159">
        <v>0</v>
      </c>
      <c r="AP212" s="159">
        <v>0</v>
      </c>
      <c r="AQ212" s="160">
        <f t="shared" ref="AQ212:AQ221" si="519">AO212*AP212</f>
        <v>0</v>
      </c>
      <c r="AR212" s="159">
        <v>0</v>
      </c>
      <c r="AS212" s="159">
        <v>0</v>
      </c>
      <c r="AT212" s="160">
        <f t="shared" ref="AT212:AT221" si="520">AR212*AS212</f>
        <v>0</v>
      </c>
      <c r="AU212" s="159">
        <f>AR212</f>
        <v>0</v>
      </c>
      <c r="AV212" s="159">
        <f t="shared" ref="AV212:AV221" si="521">AS212</f>
        <v>0</v>
      </c>
      <c r="AW212" s="160">
        <f t="shared" ref="AW212:AW221" si="522">AU212*AV212</f>
        <v>0</v>
      </c>
      <c r="AX212" s="159">
        <v>0</v>
      </c>
      <c r="AY212" s="159">
        <v>0</v>
      </c>
      <c r="AZ212" s="160">
        <f t="shared" ref="AZ212:AZ221" si="523">AX212*AY212</f>
        <v>0</v>
      </c>
      <c r="BA212" s="159">
        <v>0</v>
      </c>
      <c r="BB212" s="159">
        <v>0</v>
      </c>
      <c r="BC212" s="160">
        <f t="shared" ref="BC212:BC221" si="524">BA212*BB212</f>
        <v>0</v>
      </c>
      <c r="BD212" s="159">
        <f>BA212</f>
        <v>0</v>
      </c>
      <c r="BE212" s="159">
        <f t="shared" ref="BE212:BE221" si="525">BB212</f>
        <v>0</v>
      </c>
      <c r="BF212" s="160">
        <f t="shared" ref="BF212:BF221" si="526">BD212*BE212</f>
        <v>0</v>
      </c>
      <c r="BG212" s="230"/>
      <c r="BH212" s="226">
        <f>K212-H212</f>
        <v>0</v>
      </c>
      <c r="BI212" s="227">
        <f t="shared" ref="BI212:BI221" si="527">L212-I212</f>
        <v>0</v>
      </c>
      <c r="BJ212" s="230"/>
      <c r="BK212" s="228"/>
      <c r="BL212" s="229"/>
    </row>
    <row r="213" spans="1:64" ht="15.75" customHeight="1">
      <c r="A213" s="185"/>
      <c r="B213" s="156"/>
      <c r="C213" s="289" t="s">
        <v>305</v>
      </c>
      <c r="D213" s="158">
        <f t="shared" si="504"/>
        <v>0</v>
      </c>
      <c r="E213" s="159">
        <f t="shared" ref="E213:E221" si="528">IFERROR(F213/D213,)</f>
        <v>0</v>
      </c>
      <c r="F213" s="160">
        <f t="shared" ref="F213:F221" si="529">P213+Y213+AH213+AQ213+AZ213</f>
        <v>0</v>
      </c>
      <c r="G213" s="161"/>
      <c r="H213" s="159">
        <f t="shared" ref="H213:H221" si="530">Q213+Z213+AI213+AR213+BA213</f>
        <v>0</v>
      </c>
      <c r="I213" s="159">
        <f t="shared" ref="I213:I221" si="531">IFERROR(J213/H213,)</f>
        <v>0</v>
      </c>
      <c r="J213" s="160">
        <f t="shared" si="505"/>
        <v>0</v>
      </c>
      <c r="K213" s="159">
        <f t="shared" ref="K213:K221" si="532">T213+AC213+AL213+AU213+BD213</f>
        <v>0</v>
      </c>
      <c r="L213" s="159">
        <f t="shared" ref="L213:L221" si="533">IFERROR(M213/K213,)</f>
        <v>0</v>
      </c>
      <c r="M213" s="160">
        <f t="shared" si="506"/>
        <v>0</v>
      </c>
      <c r="N213" s="159">
        <v>0</v>
      </c>
      <c r="O213" s="159">
        <v>0</v>
      </c>
      <c r="P213" s="160">
        <f t="shared" si="507"/>
        <v>0</v>
      </c>
      <c r="Q213" s="159">
        <v>0</v>
      </c>
      <c r="R213" s="159">
        <v>0</v>
      </c>
      <c r="S213" s="160">
        <f t="shared" si="508"/>
        <v>0</v>
      </c>
      <c r="T213" s="159">
        <f t="shared" ref="T213:T221" si="534">Q213</f>
        <v>0</v>
      </c>
      <c r="U213" s="159">
        <f t="shared" si="509"/>
        <v>0</v>
      </c>
      <c r="V213" s="160">
        <f t="shared" si="510"/>
        <v>0</v>
      </c>
      <c r="W213" s="159">
        <v>0</v>
      </c>
      <c r="X213" s="159">
        <v>0</v>
      </c>
      <c r="Y213" s="160">
        <f t="shared" si="511"/>
        <v>0</v>
      </c>
      <c r="Z213" s="159">
        <v>0</v>
      </c>
      <c r="AA213" s="159">
        <v>0</v>
      </c>
      <c r="AB213" s="160">
        <f t="shared" si="512"/>
        <v>0</v>
      </c>
      <c r="AC213" s="159">
        <f t="shared" ref="AC213:AC221" si="535">Z213</f>
        <v>0</v>
      </c>
      <c r="AD213" s="159">
        <f t="shared" si="513"/>
        <v>0</v>
      </c>
      <c r="AE213" s="160">
        <f t="shared" si="514"/>
        <v>0</v>
      </c>
      <c r="AF213" s="159">
        <v>0</v>
      </c>
      <c r="AG213" s="159">
        <v>0</v>
      </c>
      <c r="AH213" s="160">
        <f t="shared" si="515"/>
        <v>0</v>
      </c>
      <c r="AI213" s="159">
        <v>0</v>
      </c>
      <c r="AJ213" s="159">
        <v>0</v>
      </c>
      <c r="AK213" s="160">
        <f t="shared" si="516"/>
        <v>0</v>
      </c>
      <c r="AL213" s="159">
        <f t="shared" ref="AL213:AL221" si="536">AI213</f>
        <v>0</v>
      </c>
      <c r="AM213" s="159">
        <f t="shared" si="517"/>
        <v>0</v>
      </c>
      <c r="AN213" s="160">
        <f t="shared" si="518"/>
        <v>0</v>
      </c>
      <c r="AO213" s="159">
        <v>0</v>
      </c>
      <c r="AP213" s="159">
        <v>0</v>
      </c>
      <c r="AQ213" s="160">
        <f t="shared" si="519"/>
        <v>0</v>
      </c>
      <c r="AR213" s="159">
        <v>0</v>
      </c>
      <c r="AS213" s="159">
        <v>0</v>
      </c>
      <c r="AT213" s="160">
        <f t="shared" si="520"/>
        <v>0</v>
      </c>
      <c r="AU213" s="159">
        <f t="shared" ref="AU213:AU221" si="537">AR213</f>
        <v>0</v>
      </c>
      <c r="AV213" s="159">
        <f t="shared" si="521"/>
        <v>0</v>
      </c>
      <c r="AW213" s="160">
        <f t="shared" si="522"/>
        <v>0</v>
      </c>
      <c r="AX213" s="159">
        <v>0</v>
      </c>
      <c r="AY213" s="159">
        <v>0</v>
      </c>
      <c r="AZ213" s="160">
        <f t="shared" si="523"/>
        <v>0</v>
      </c>
      <c r="BA213" s="159">
        <v>0</v>
      </c>
      <c r="BB213" s="159">
        <v>0</v>
      </c>
      <c r="BC213" s="160">
        <f t="shared" si="524"/>
        <v>0</v>
      </c>
      <c r="BD213" s="159">
        <f t="shared" ref="BD213:BD221" si="538">BA213</f>
        <v>0</v>
      </c>
      <c r="BE213" s="159">
        <f t="shared" si="525"/>
        <v>0</v>
      </c>
      <c r="BF213" s="160">
        <f t="shared" si="526"/>
        <v>0</v>
      </c>
      <c r="BG213" s="225"/>
      <c r="BH213" s="226">
        <f t="shared" ref="BH213:BH221" si="539">K213-H213</f>
        <v>0</v>
      </c>
      <c r="BI213" s="227">
        <f t="shared" si="527"/>
        <v>0</v>
      </c>
      <c r="BJ213" s="225"/>
      <c r="BK213" s="228"/>
      <c r="BL213" s="229"/>
    </row>
    <row r="214" spans="1:64" ht="15.75" customHeight="1">
      <c r="A214" s="185"/>
      <c r="B214" s="156"/>
      <c r="C214" s="290"/>
      <c r="D214" s="158">
        <f t="shared" si="504"/>
        <v>0</v>
      </c>
      <c r="E214" s="159">
        <f t="shared" si="528"/>
        <v>0</v>
      </c>
      <c r="F214" s="160">
        <f t="shared" si="529"/>
        <v>0</v>
      </c>
      <c r="G214" s="161"/>
      <c r="H214" s="159">
        <f t="shared" si="530"/>
        <v>0</v>
      </c>
      <c r="I214" s="159">
        <f t="shared" si="531"/>
        <v>0</v>
      </c>
      <c r="J214" s="160">
        <f t="shared" si="505"/>
        <v>0</v>
      </c>
      <c r="K214" s="159">
        <f t="shared" si="532"/>
        <v>0</v>
      </c>
      <c r="L214" s="159">
        <f t="shared" si="533"/>
        <v>0</v>
      </c>
      <c r="M214" s="160">
        <f t="shared" si="506"/>
        <v>0</v>
      </c>
      <c r="N214" s="159">
        <v>0</v>
      </c>
      <c r="O214" s="159">
        <v>0</v>
      </c>
      <c r="P214" s="160">
        <f t="shared" si="507"/>
        <v>0</v>
      </c>
      <c r="Q214" s="159">
        <v>0</v>
      </c>
      <c r="R214" s="159">
        <v>0</v>
      </c>
      <c r="S214" s="160">
        <f t="shared" si="508"/>
        <v>0</v>
      </c>
      <c r="T214" s="159">
        <f t="shared" si="534"/>
        <v>0</v>
      </c>
      <c r="U214" s="159">
        <f t="shared" si="509"/>
        <v>0</v>
      </c>
      <c r="V214" s="160">
        <f t="shared" si="510"/>
        <v>0</v>
      </c>
      <c r="W214" s="159">
        <v>0</v>
      </c>
      <c r="X214" s="159">
        <v>0</v>
      </c>
      <c r="Y214" s="160">
        <f t="shared" si="511"/>
        <v>0</v>
      </c>
      <c r="Z214" s="159">
        <v>0</v>
      </c>
      <c r="AA214" s="159">
        <v>0</v>
      </c>
      <c r="AB214" s="160">
        <f t="shared" si="512"/>
        <v>0</v>
      </c>
      <c r="AC214" s="159">
        <f t="shared" si="535"/>
        <v>0</v>
      </c>
      <c r="AD214" s="159">
        <f t="shared" si="513"/>
        <v>0</v>
      </c>
      <c r="AE214" s="160">
        <f t="shared" si="514"/>
        <v>0</v>
      </c>
      <c r="AF214" s="159">
        <v>0</v>
      </c>
      <c r="AG214" s="159">
        <v>0</v>
      </c>
      <c r="AH214" s="160">
        <f t="shared" si="515"/>
        <v>0</v>
      </c>
      <c r="AI214" s="159">
        <v>0</v>
      </c>
      <c r="AJ214" s="159">
        <v>0</v>
      </c>
      <c r="AK214" s="160">
        <f t="shared" si="516"/>
        <v>0</v>
      </c>
      <c r="AL214" s="159">
        <f t="shared" si="536"/>
        <v>0</v>
      </c>
      <c r="AM214" s="159">
        <f t="shared" si="517"/>
        <v>0</v>
      </c>
      <c r="AN214" s="160">
        <f t="shared" si="518"/>
        <v>0</v>
      </c>
      <c r="AO214" s="159">
        <v>0</v>
      </c>
      <c r="AP214" s="159">
        <v>0</v>
      </c>
      <c r="AQ214" s="160">
        <f t="shared" si="519"/>
        <v>0</v>
      </c>
      <c r="AR214" s="159">
        <v>0</v>
      </c>
      <c r="AS214" s="159">
        <v>0</v>
      </c>
      <c r="AT214" s="160">
        <f t="shared" si="520"/>
        <v>0</v>
      </c>
      <c r="AU214" s="159">
        <f t="shared" si="537"/>
        <v>0</v>
      </c>
      <c r="AV214" s="159">
        <f t="shared" si="521"/>
        <v>0</v>
      </c>
      <c r="AW214" s="160">
        <f t="shared" si="522"/>
        <v>0</v>
      </c>
      <c r="AX214" s="159">
        <v>0</v>
      </c>
      <c r="AY214" s="159">
        <v>0</v>
      </c>
      <c r="AZ214" s="160">
        <f t="shared" si="523"/>
        <v>0</v>
      </c>
      <c r="BA214" s="159">
        <v>0</v>
      </c>
      <c r="BB214" s="159">
        <v>0</v>
      </c>
      <c r="BC214" s="160">
        <f t="shared" si="524"/>
        <v>0</v>
      </c>
      <c r="BD214" s="159">
        <f t="shared" si="538"/>
        <v>0</v>
      </c>
      <c r="BE214" s="159">
        <f t="shared" si="525"/>
        <v>0</v>
      </c>
      <c r="BF214" s="160">
        <f t="shared" si="526"/>
        <v>0</v>
      </c>
      <c r="BG214" s="225"/>
      <c r="BH214" s="226">
        <f t="shared" si="539"/>
        <v>0</v>
      </c>
      <c r="BI214" s="227">
        <f t="shared" si="527"/>
        <v>0</v>
      </c>
      <c r="BJ214" s="225"/>
      <c r="BK214" s="228"/>
      <c r="BL214" s="229"/>
    </row>
    <row r="215" spans="1:64" ht="15.75" customHeight="1">
      <c r="A215" s="185"/>
      <c r="B215" s="156"/>
      <c r="C215" s="290"/>
      <c r="D215" s="158">
        <f t="shared" si="504"/>
        <v>0</v>
      </c>
      <c r="E215" s="159">
        <f t="shared" si="528"/>
        <v>0</v>
      </c>
      <c r="F215" s="160">
        <f t="shared" si="529"/>
        <v>0</v>
      </c>
      <c r="G215" s="161"/>
      <c r="H215" s="159">
        <f t="shared" si="530"/>
        <v>0</v>
      </c>
      <c r="I215" s="159">
        <f t="shared" si="531"/>
        <v>0</v>
      </c>
      <c r="J215" s="160">
        <f t="shared" si="505"/>
        <v>0</v>
      </c>
      <c r="K215" s="159">
        <f t="shared" si="532"/>
        <v>0</v>
      </c>
      <c r="L215" s="159">
        <f t="shared" si="533"/>
        <v>0</v>
      </c>
      <c r="M215" s="160">
        <f t="shared" si="506"/>
        <v>0</v>
      </c>
      <c r="N215" s="159">
        <v>0</v>
      </c>
      <c r="O215" s="159">
        <v>0</v>
      </c>
      <c r="P215" s="160">
        <f t="shared" si="507"/>
        <v>0</v>
      </c>
      <c r="Q215" s="159">
        <v>0</v>
      </c>
      <c r="R215" s="159">
        <v>0</v>
      </c>
      <c r="S215" s="160">
        <f t="shared" si="508"/>
        <v>0</v>
      </c>
      <c r="T215" s="159">
        <f t="shared" si="534"/>
        <v>0</v>
      </c>
      <c r="U215" s="159">
        <f t="shared" si="509"/>
        <v>0</v>
      </c>
      <c r="V215" s="160">
        <f t="shared" si="510"/>
        <v>0</v>
      </c>
      <c r="W215" s="159">
        <v>0</v>
      </c>
      <c r="X215" s="159">
        <v>0</v>
      </c>
      <c r="Y215" s="160">
        <f t="shared" si="511"/>
        <v>0</v>
      </c>
      <c r="Z215" s="159">
        <v>0</v>
      </c>
      <c r="AA215" s="159">
        <v>0</v>
      </c>
      <c r="AB215" s="160">
        <f t="shared" si="512"/>
        <v>0</v>
      </c>
      <c r="AC215" s="159">
        <f t="shared" si="535"/>
        <v>0</v>
      </c>
      <c r="AD215" s="159">
        <f t="shared" si="513"/>
        <v>0</v>
      </c>
      <c r="AE215" s="160">
        <f t="shared" si="514"/>
        <v>0</v>
      </c>
      <c r="AF215" s="159">
        <v>0</v>
      </c>
      <c r="AG215" s="159">
        <v>0</v>
      </c>
      <c r="AH215" s="160">
        <f t="shared" si="515"/>
        <v>0</v>
      </c>
      <c r="AI215" s="159">
        <v>0</v>
      </c>
      <c r="AJ215" s="159">
        <v>0</v>
      </c>
      <c r="AK215" s="160">
        <f t="shared" si="516"/>
        <v>0</v>
      </c>
      <c r="AL215" s="159">
        <f t="shared" si="536"/>
        <v>0</v>
      </c>
      <c r="AM215" s="159">
        <f t="shared" si="517"/>
        <v>0</v>
      </c>
      <c r="AN215" s="160">
        <f t="shared" si="518"/>
        <v>0</v>
      </c>
      <c r="AO215" s="159">
        <v>0</v>
      </c>
      <c r="AP215" s="159">
        <v>0</v>
      </c>
      <c r="AQ215" s="160">
        <f t="shared" si="519"/>
        <v>0</v>
      </c>
      <c r="AR215" s="159">
        <v>0</v>
      </c>
      <c r="AS215" s="159">
        <v>0</v>
      </c>
      <c r="AT215" s="160">
        <f t="shared" si="520"/>
        <v>0</v>
      </c>
      <c r="AU215" s="159">
        <f t="shared" si="537"/>
        <v>0</v>
      </c>
      <c r="AV215" s="159">
        <f t="shared" si="521"/>
        <v>0</v>
      </c>
      <c r="AW215" s="160">
        <f t="shared" si="522"/>
        <v>0</v>
      </c>
      <c r="AX215" s="159">
        <v>0</v>
      </c>
      <c r="AY215" s="159">
        <v>0</v>
      </c>
      <c r="AZ215" s="160">
        <f t="shared" si="523"/>
        <v>0</v>
      </c>
      <c r="BA215" s="159">
        <v>0</v>
      </c>
      <c r="BB215" s="159">
        <v>0</v>
      </c>
      <c r="BC215" s="160">
        <f t="shared" si="524"/>
        <v>0</v>
      </c>
      <c r="BD215" s="159">
        <f t="shared" si="538"/>
        <v>0</v>
      </c>
      <c r="BE215" s="159">
        <f t="shared" si="525"/>
        <v>0</v>
      </c>
      <c r="BF215" s="160">
        <f t="shared" si="526"/>
        <v>0</v>
      </c>
      <c r="BG215" s="225"/>
      <c r="BH215" s="226">
        <f t="shared" si="539"/>
        <v>0</v>
      </c>
      <c r="BI215" s="227">
        <f t="shared" si="527"/>
        <v>0</v>
      </c>
      <c r="BJ215" s="225"/>
      <c r="BK215" s="228"/>
      <c r="BL215" s="229"/>
    </row>
    <row r="216" spans="1:64" ht="15.75" customHeight="1">
      <c r="A216" s="185"/>
      <c r="B216" s="156"/>
      <c r="C216" s="290"/>
      <c r="D216" s="158">
        <f t="shared" si="504"/>
        <v>0</v>
      </c>
      <c r="E216" s="159">
        <f t="shared" si="528"/>
        <v>0</v>
      </c>
      <c r="F216" s="160">
        <f t="shared" si="529"/>
        <v>0</v>
      </c>
      <c r="G216" s="161"/>
      <c r="H216" s="159">
        <f t="shared" si="530"/>
        <v>0</v>
      </c>
      <c r="I216" s="159">
        <f t="shared" si="531"/>
        <v>0</v>
      </c>
      <c r="J216" s="160">
        <f t="shared" si="505"/>
        <v>0</v>
      </c>
      <c r="K216" s="159">
        <f t="shared" si="532"/>
        <v>0</v>
      </c>
      <c r="L216" s="159">
        <f t="shared" si="533"/>
        <v>0</v>
      </c>
      <c r="M216" s="160">
        <f t="shared" si="506"/>
        <v>0</v>
      </c>
      <c r="N216" s="159">
        <v>0</v>
      </c>
      <c r="O216" s="159">
        <v>0</v>
      </c>
      <c r="P216" s="160">
        <f t="shared" si="507"/>
        <v>0</v>
      </c>
      <c r="Q216" s="159">
        <v>0</v>
      </c>
      <c r="R216" s="159">
        <v>0</v>
      </c>
      <c r="S216" s="160">
        <f t="shared" si="508"/>
        <v>0</v>
      </c>
      <c r="T216" s="159">
        <f t="shared" si="534"/>
        <v>0</v>
      </c>
      <c r="U216" s="159">
        <f t="shared" si="509"/>
        <v>0</v>
      </c>
      <c r="V216" s="160">
        <f t="shared" si="510"/>
        <v>0</v>
      </c>
      <c r="W216" s="159">
        <v>0</v>
      </c>
      <c r="X216" s="159">
        <v>0</v>
      </c>
      <c r="Y216" s="160">
        <f t="shared" si="511"/>
        <v>0</v>
      </c>
      <c r="Z216" s="159">
        <v>0</v>
      </c>
      <c r="AA216" s="159">
        <v>0</v>
      </c>
      <c r="AB216" s="160">
        <f t="shared" si="512"/>
        <v>0</v>
      </c>
      <c r="AC216" s="159">
        <f t="shared" si="535"/>
        <v>0</v>
      </c>
      <c r="AD216" s="159">
        <f t="shared" si="513"/>
        <v>0</v>
      </c>
      <c r="AE216" s="160">
        <f t="shared" si="514"/>
        <v>0</v>
      </c>
      <c r="AF216" s="159">
        <v>0</v>
      </c>
      <c r="AG216" s="159">
        <v>0</v>
      </c>
      <c r="AH216" s="160">
        <f t="shared" si="515"/>
        <v>0</v>
      </c>
      <c r="AI216" s="159">
        <v>0</v>
      </c>
      <c r="AJ216" s="159">
        <v>0</v>
      </c>
      <c r="AK216" s="160">
        <f t="shared" si="516"/>
        <v>0</v>
      </c>
      <c r="AL216" s="159">
        <f t="shared" si="536"/>
        <v>0</v>
      </c>
      <c r="AM216" s="159">
        <f t="shared" si="517"/>
        <v>0</v>
      </c>
      <c r="AN216" s="160">
        <f t="shared" si="518"/>
        <v>0</v>
      </c>
      <c r="AO216" s="159">
        <v>0</v>
      </c>
      <c r="AP216" s="159">
        <v>0</v>
      </c>
      <c r="AQ216" s="160">
        <f t="shared" si="519"/>
        <v>0</v>
      </c>
      <c r="AR216" s="159">
        <v>0</v>
      </c>
      <c r="AS216" s="159">
        <v>0</v>
      </c>
      <c r="AT216" s="160">
        <f t="shared" si="520"/>
        <v>0</v>
      </c>
      <c r="AU216" s="159">
        <f t="shared" si="537"/>
        <v>0</v>
      </c>
      <c r="AV216" s="159">
        <f t="shared" si="521"/>
        <v>0</v>
      </c>
      <c r="AW216" s="160">
        <f t="shared" si="522"/>
        <v>0</v>
      </c>
      <c r="AX216" s="159">
        <v>0</v>
      </c>
      <c r="AY216" s="159">
        <v>0</v>
      </c>
      <c r="AZ216" s="160">
        <f t="shared" si="523"/>
        <v>0</v>
      </c>
      <c r="BA216" s="159">
        <v>0</v>
      </c>
      <c r="BB216" s="159">
        <v>0</v>
      </c>
      <c r="BC216" s="160">
        <f t="shared" si="524"/>
        <v>0</v>
      </c>
      <c r="BD216" s="159">
        <f t="shared" si="538"/>
        <v>0</v>
      </c>
      <c r="BE216" s="159">
        <f t="shared" si="525"/>
        <v>0</v>
      </c>
      <c r="BF216" s="160">
        <f t="shared" si="526"/>
        <v>0</v>
      </c>
      <c r="BG216" s="230"/>
      <c r="BH216" s="226">
        <f t="shared" si="539"/>
        <v>0</v>
      </c>
      <c r="BI216" s="227">
        <f t="shared" si="527"/>
        <v>0</v>
      </c>
      <c r="BJ216" s="230"/>
      <c r="BK216" s="228"/>
      <c r="BL216" s="229"/>
    </row>
    <row r="217" spans="1:64" ht="15.75" customHeight="1">
      <c r="A217" s="185"/>
      <c r="B217" s="156"/>
      <c r="C217" s="290"/>
      <c r="D217" s="158">
        <f t="shared" si="504"/>
        <v>0</v>
      </c>
      <c r="E217" s="159">
        <f t="shared" si="528"/>
        <v>0</v>
      </c>
      <c r="F217" s="160">
        <f t="shared" si="529"/>
        <v>0</v>
      </c>
      <c r="G217" s="161"/>
      <c r="H217" s="159">
        <f t="shared" si="530"/>
        <v>0</v>
      </c>
      <c r="I217" s="159">
        <f t="shared" si="531"/>
        <v>0</v>
      </c>
      <c r="J217" s="160">
        <f t="shared" si="505"/>
        <v>0</v>
      </c>
      <c r="K217" s="159">
        <f t="shared" si="532"/>
        <v>0</v>
      </c>
      <c r="L217" s="159">
        <f t="shared" si="533"/>
        <v>0</v>
      </c>
      <c r="M217" s="160">
        <f t="shared" si="506"/>
        <v>0</v>
      </c>
      <c r="N217" s="159">
        <v>0</v>
      </c>
      <c r="O217" s="159">
        <v>0</v>
      </c>
      <c r="P217" s="160">
        <f t="shared" si="507"/>
        <v>0</v>
      </c>
      <c r="Q217" s="159">
        <v>0</v>
      </c>
      <c r="R217" s="159">
        <v>0</v>
      </c>
      <c r="S217" s="160">
        <f t="shared" si="508"/>
        <v>0</v>
      </c>
      <c r="T217" s="159">
        <f t="shared" si="534"/>
        <v>0</v>
      </c>
      <c r="U217" s="159">
        <f t="shared" si="509"/>
        <v>0</v>
      </c>
      <c r="V217" s="160">
        <f t="shared" si="510"/>
        <v>0</v>
      </c>
      <c r="W217" s="159">
        <v>0</v>
      </c>
      <c r="X217" s="159">
        <v>0</v>
      </c>
      <c r="Y217" s="160">
        <f t="shared" si="511"/>
        <v>0</v>
      </c>
      <c r="Z217" s="159">
        <v>0</v>
      </c>
      <c r="AA217" s="159">
        <v>0</v>
      </c>
      <c r="AB217" s="160">
        <f t="shared" si="512"/>
        <v>0</v>
      </c>
      <c r="AC217" s="159">
        <f t="shared" si="535"/>
        <v>0</v>
      </c>
      <c r="AD217" s="159">
        <f t="shared" si="513"/>
        <v>0</v>
      </c>
      <c r="AE217" s="160">
        <f t="shared" si="514"/>
        <v>0</v>
      </c>
      <c r="AF217" s="159">
        <v>0</v>
      </c>
      <c r="AG217" s="159">
        <v>0</v>
      </c>
      <c r="AH217" s="160">
        <f t="shared" si="515"/>
        <v>0</v>
      </c>
      <c r="AI217" s="159">
        <v>0</v>
      </c>
      <c r="AJ217" s="159">
        <v>0</v>
      </c>
      <c r="AK217" s="160">
        <f t="shared" si="516"/>
        <v>0</v>
      </c>
      <c r="AL217" s="159">
        <f t="shared" si="536"/>
        <v>0</v>
      </c>
      <c r="AM217" s="159">
        <f t="shared" si="517"/>
        <v>0</v>
      </c>
      <c r="AN217" s="160">
        <f t="shared" si="518"/>
        <v>0</v>
      </c>
      <c r="AO217" s="159">
        <v>0</v>
      </c>
      <c r="AP217" s="159">
        <v>0</v>
      </c>
      <c r="AQ217" s="160">
        <f t="shared" si="519"/>
        <v>0</v>
      </c>
      <c r="AR217" s="159">
        <v>0</v>
      </c>
      <c r="AS217" s="159">
        <v>0</v>
      </c>
      <c r="AT217" s="160">
        <f t="shared" si="520"/>
        <v>0</v>
      </c>
      <c r="AU217" s="159">
        <f t="shared" si="537"/>
        <v>0</v>
      </c>
      <c r="AV217" s="159">
        <f t="shared" si="521"/>
        <v>0</v>
      </c>
      <c r="AW217" s="160">
        <f t="shared" si="522"/>
        <v>0</v>
      </c>
      <c r="AX217" s="159">
        <v>0</v>
      </c>
      <c r="AY217" s="159">
        <v>0</v>
      </c>
      <c r="AZ217" s="160">
        <f t="shared" si="523"/>
        <v>0</v>
      </c>
      <c r="BA217" s="159">
        <v>0</v>
      </c>
      <c r="BB217" s="159">
        <v>0</v>
      </c>
      <c r="BC217" s="160">
        <f t="shared" si="524"/>
        <v>0</v>
      </c>
      <c r="BD217" s="159">
        <f t="shared" si="538"/>
        <v>0</v>
      </c>
      <c r="BE217" s="159">
        <f t="shared" si="525"/>
        <v>0</v>
      </c>
      <c r="BF217" s="160">
        <f t="shared" si="526"/>
        <v>0</v>
      </c>
      <c r="BG217" s="230"/>
      <c r="BH217" s="226">
        <f t="shared" si="539"/>
        <v>0</v>
      </c>
      <c r="BI217" s="227">
        <f t="shared" si="527"/>
        <v>0</v>
      </c>
      <c r="BJ217" s="230"/>
      <c r="BK217" s="228"/>
      <c r="BL217" s="229"/>
    </row>
    <row r="218" spans="1:64" ht="15.75" customHeight="1">
      <c r="A218" s="185"/>
      <c r="B218" s="156"/>
      <c r="C218" s="290"/>
      <c r="D218" s="158">
        <f t="shared" si="504"/>
        <v>0</v>
      </c>
      <c r="E218" s="159">
        <f t="shared" si="528"/>
        <v>0</v>
      </c>
      <c r="F218" s="160">
        <f t="shared" si="529"/>
        <v>0</v>
      </c>
      <c r="G218" s="161"/>
      <c r="H218" s="159">
        <f t="shared" si="530"/>
        <v>0</v>
      </c>
      <c r="I218" s="159">
        <f t="shared" si="531"/>
        <v>0</v>
      </c>
      <c r="J218" s="160">
        <f t="shared" si="505"/>
        <v>0</v>
      </c>
      <c r="K218" s="159">
        <f t="shared" si="532"/>
        <v>0</v>
      </c>
      <c r="L218" s="159">
        <f t="shared" si="533"/>
        <v>0</v>
      </c>
      <c r="M218" s="160">
        <f t="shared" si="506"/>
        <v>0</v>
      </c>
      <c r="N218" s="159">
        <v>0</v>
      </c>
      <c r="O218" s="159">
        <v>0</v>
      </c>
      <c r="P218" s="160">
        <f t="shared" si="507"/>
        <v>0</v>
      </c>
      <c r="Q218" s="159">
        <v>0</v>
      </c>
      <c r="R218" s="159">
        <v>0</v>
      </c>
      <c r="S218" s="160">
        <f t="shared" si="508"/>
        <v>0</v>
      </c>
      <c r="T218" s="159">
        <f t="shared" si="534"/>
        <v>0</v>
      </c>
      <c r="U218" s="159">
        <f t="shared" si="509"/>
        <v>0</v>
      </c>
      <c r="V218" s="160">
        <f t="shared" si="510"/>
        <v>0</v>
      </c>
      <c r="W218" s="159">
        <v>0</v>
      </c>
      <c r="X218" s="159">
        <v>0</v>
      </c>
      <c r="Y218" s="160">
        <f t="shared" si="511"/>
        <v>0</v>
      </c>
      <c r="Z218" s="159">
        <v>0</v>
      </c>
      <c r="AA218" s="159">
        <v>0</v>
      </c>
      <c r="AB218" s="160">
        <f t="shared" si="512"/>
        <v>0</v>
      </c>
      <c r="AC218" s="159">
        <f t="shared" si="535"/>
        <v>0</v>
      </c>
      <c r="AD218" s="159">
        <f t="shared" si="513"/>
        <v>0</v>
      </c>
      <c r="AE218" s="160">
        <f t="shared" si="514"/>
        <v>0</v>
      </c>
      <c r="AF218" s="159">
        <v>0</v>
      </c>
      <c r="AG218" s="159">
        <v>0</v>
      </c>
      <c r="AH218" s="160">
        <f t="shared" si="515"/>
        <v>0</v>
      </c>
      <c r="AI218" s="159">
        <v>0</v>
      </c>
      <c r="AJ218" s="159">
        <v>0</v>
      </c>
      <c r="AK218" s="160">
        <f t="shared" si="516"/>
        <v>0</v>
      </c>
      <c r="AL218" s="159">
        <f t="shared" si="536"/>
        <v>0</v>
      </c>
      <c r="AM218" s="159">
        <f t="shared" si="517"/>
        <v>0</v>
      </c>
      <c r="AN218" s="160">
        <f t="shared" si="518"/>
        <v>0</v>
      </c>
      <c r="AO218" s="159">
        <v>0</v>
      </c>
      <c r="AP218" s="159">
        <v>0</v>
      </c>
      <c r="AQ218" s="160">
        <f t="shared" si="519"/>
        <v>0</v>
      </c>
      <c r="AR218" s="159">
        <v>0</v>
      </c>
      <c r="AS218" s="159">
        <v>0</v>
      </c>
      <c r="AT218" s="160">
        <f t="shared" si="520"/>
        <v>0</v>
      </c>
      <c r="AU218" s="159">
        <f t="shared" si="537"/>
        <v>0</v>
      </c>
      <c r="AV218" s="159">
        <f t="shared" si="521"/>
        <v>0</v>
      </c>
      <c r="AW218" s="160">
        <f t="shared" si="522"/>
        <v>0</v>
      </c>
      <c r="AX218" s="159">
        <v>0</v>
      </c>
      <c r="AY218" s="159">
        <v>0</v>
      </c>
      <c r="AZ218" s="160">
        <f t="shared" si="523"/>
        <v>0</v>
      </c>
      <c r="BA218" s="159">
        <v>0</v>
      </c>
      <c r="BB218" s="159">
        <v>0</v>
      </c>
      <c r="BC218" s="160">
        <f t="shared" si="524"/>
        <v>0</v>
      </c>
      <c r="BD218" s="159">
        <f t="shared" si="538"/>
        <v>0</v>
      </c>
      <c r="BE218" s="159">
        <f t="shared" si="525"/>
        <v>0</v>
      </c>
      <c r="BF218" s="160">
        <f t="shared" si="526"/>
        <v>0</v>
      </c>
      <c r="BG218" s="225"/>
      <c r="BH218" s="226">
        <f t="shared" si="539"/>
        <v>0</v>
      </c>
      <c r="BI218" s="227">
        <f t="shared" si="527"/>
        <v>0</v>
      </c>
      <c r="BJ218" s="225"/>
      <c r="BK218" s="228"/>
      <c r="BL218" s="229"/>
    </row>
    <row r="219" spans="1:64" ht="15.75" customHeight="1">
      <c r="A219" s="185"/>
      <c r="B219" s="156"/>
      <c r="C219" s="290"/>
      <c r="D219" s="158">
        <f t="shared" si="504"/>
        <v>0</v>
      </c>
      <c r="E219" s="159">
        <f t="shared" si="528"/>
        <v>0</v>
      </c>
      <c r="F219" s="160">
        <f t="shared" si="529"/>
        <v>0</v>
      </c>
      <c r="G219" s="161"/>
      <c r="H219" s="159">
        <f t="shared" si="530"/>
        <v>0</v>
      </c>
      <c r="I219" s="159">
        <f t="shared" si="531"/>
        <v>0</v>
      </c>
      <c r="J219" s="160">
        <f t="shared" si="505"/>
        <v>0</v>
      </c>
      <c r="K219" s="159">
        <f t="shared" si="532"/>
        <v>0</v>
      </c>
      <c r="L219" s="159">
        <f t="shared" si="533"/>
        <v>0</v>
      </c>
      <c r="M219" s="160">
        <f t="shared" si="506"/>
        <v>0</v>
      </c>
      <c r="N219" s="159">
        <v>0</v>
      </c>
      <c r="O219" s="159">
        <v>0</v>
      </c>
      <c r="P219" s="160">
        <f t="shared" si="507"/>
        <v>0</v>
      </c>
      <c r="Q219" s="159">
        <v>0</v>
      </c>
      <c r="R219" s="159">
        <v>0</v>
      </c>
      <c r="S219" s="160">
        <f t="shared" si="508"/>
        <v>0</v>
      </c>
      <c r="T219" s="159">
        <f t="shared" si="534"/>
        <v>0</v>
      </c>
      <c r="U219" s="159">
        <f t="shared" si="509"/>
        <v>0</v>
      </c>
      <c r="V219" s="160">
        <f t="shared" si="510"/>
        <v>0</v>
      </c>
      <c r="W219" s="159">
        <v>0</v>
      </c>
      <c r="X219" s="159">
        <v>0</v>
      </c>
      <c r="Y219" s="160">
        <f t="shared" si="511"/>
        <v>0</v>
      </c>
      <c r="Z219" s="159">
        <v>0</v>
      </c>
      <c r="AA219" s="159">
        <v>0</v>
      </c>
      <c r="AB219" s="160">
        <f t="shared" si="512"/>
        <v>0</v>
      </c>
      <c r="AC219" s="159">
        <f t="shared" si="535"/>
        <v>0</v>
      </c>
      <c r="AD219" s="159">
        <f t="shared" si="513"/>
        <v>0</v>
      </c>
      <c r="AE219" s="160">
        <f t="shared" si="514"/>
        <v>0</v>
      </c>
      <c r="AF219" s="159">
        <v>0</v>
      </c>
      <c r="AG219" s="159">
        <v>0</v>
      </c>
      <c r="AH219" s="160">
        <f t="shared" si="515"/>
        <v>0</v>
      </c>
      <c r="AI219" s="159">
        <v>0</v>
      </c>
      <c r="AJ219" s="159">
        <v>0</v>
      </c>
      <c r="AK219" s="160">
        <f t="shared" si="516"/>
        <v>0</v>
      </c>
      <c r="AL219" s="159">
        <f t="shared" si="536"/>
        <v>0</v>
      </c>
      <c r="AM219" s="159">
        <f t="shared" si="517"/>
        <v>0</v>
      </c>
      <c r="AN219" s="160">
        <f t="shared" si="518"/>
        <v>0</v>
      </c>
      <c r="AO219" s="159">
        <v>0</v>
      </c>
      <c r="AP219" s="159">
        <v>0</v>
      </c>
      <c r="AQ219" s="160">
        <f t="shared" si="519"/>
        <v>0</v>
      </c>
      <c r="AR219" s="159">
        <v>0</v>
      </c>
      <c r="AS219" s="159">
        <v>0</v>
      </c>
      <c r="AT219" s="160">
        <f t="shared" si="520"/>
        <v>0</v>
      </c>
      <c r="AU219" s="159">
        <f t="shared" si="537"/>
        <v>0</v>
      </c>
      <c r="AV219" s="159">
        <f t="shared" si="521"/>
        <v>0</v>
      </c>
      <c r="AW219" s="160">
        <f t="shared" si="522"/>
        <v>0</v>
      </c>
      <c r="AX219" s="159">
        <v>0</v>
      </c>
      <c r="AY219" s="159">
        <v>0</v>
      </c>
      <c r="AZ219" s="160">
        <f t="shared" si="523"/>
        <v>0</v>
      </c>
      <c r="BA219" s="159">
        <v>0</v>
      </c>
      <c r="BB219" s="159">
        <v>0</v>
      </c>
      <c r="BC219" s="160">
        <f t="shared" si="524"/>
        <v>0</v>
      </c>
      <c r="BD219" s="159">
        <f t="shared" si="538"/>
        <v>0</v>
      </c>
      <c r="BE219" s="159">
        <f t="shared" si="525"/>
        <v>0</v>
      </c>
      <c r="BF219" s="160">
        <f t="shared" si="526"/>
        <v>0</v>
      </c>
      <c r="BG219" s="225"/>
      <c r="BH219" s="226">
        <f t="shared" si="539"/>
        <v>0</v>
      </c>
      <c r="BI219" s="227">
        <f t="shared" si="527"/>
        <v>0</v>
      </c>
      <c r="BJ219" s="225"/>
      <c r="BK219" s="228"/>
      <c r="BL219" s="229"/>
    </row>
    <row r="220" spans="1:64" ht="15.75" customHeight="1">
      <c r="A220" s="185"/>
      <c r="B220" s="156"/>
      <c r="C220" s="290"/>
      <c r="D220" s="158">
        <f t="shared" si="504"/>
        <v>0</v>
      </c>
      <c r="E220" s="159">
        <f t="shared" si="528"/>
        <v>0</v>
      </c>
      <c r="F220" s="160">
        <f t="shared" si="529"/>
        <v>0</v>
      </c>
      <c r="G220" s="161"/>
      <c r="H220" s="159">
        <f t="shared" si="530"/>
        <v>0</v>
      </c>
      <c r="I220" s="159">
        <f t="shared" si="531"/>
        <v>0</v>
      </c>
      <c r="J220" s="160">
        <f t="shared" si="505"/>
        <v>0</v>
      </c>
      <c r="K220" s="159">
        <f t="shared" si="532"/>
        <v>0</v>
      </c>
      <c r="L220" s="159">
        <f t="shared" si="533"/>
        <v>0</v>
      </c>
      <c r="M220" s="160">
        <f t="shared" si="506"/>
        <v>0</v>
      </c>
      <c r="N220" s="159">
        <v>0</v>
      </c>
      <c r="O220" s="159">
        <v>0</v>
      </c>
      <c r="P220" s="160">
        <f t="shared" si="507"/>
        <v>0</v>
      </c>
      <c r="Q220" s="159">
        <v>0</v>
      </c>
      <c r="R220" s="159">
        <v>0</v>
      </c>
      <c r="S220" s="160">
        <f t="shared" si="508"/>
        <v>0</v>
      </c>
      <c r="T220" s="159">
        <f t="shared" si="534"/>
        <v>0</v>
      </c>
      <c r="U220" s="159">
        <f t="shared" si="509"/>
        <v>0</v>
      </c>
      <c r="V220" s="160">
        <f t="shared" si="510"/>
        <v>0</v>
      </c>
      <c r="W220" s="159">
        <v>0</v>
      </c>
      <c r="X220" s="159">
        <v>0</v>
      </c>
      <c r="Y220" s="160">
        <f t="shared" si="511"/>
        <v>0</v>
      </c>
      <c r="Z220" s="159">
        <v>0</v>
      </c>
      <c r="AA220" s="159">
        <v>0</v>
      </c>
      <c r="AB220" s="160">
        <f t="shared" si="512"/>
        <v>0</v>
      </c>
      <c r="AC220" s="159">
        <f t="shared" si="535"/>
        <v>0</v>
      </c>
      <c r="AD220" s="159">
        <f t="shared" si="513"/>
        <v>0</v>
      </c>
      <c r="AE220" s="160">
        <f t="shared" si="514"/>
        <v>0</v>
      </c>
      <c r="AF220" s="159">
        <v>0</v>
      </c>
      <c r="AG220" s="159">
        <v>0</v>
      </c>
      <c r="AH220" s="160">
        <f t="shared" si="515"/>
        <v>0</v>
      </c>
      <c r="AI220" s="159">
        <v>0</v>
      </c>
      <c r="AJ220" s="159">
        <v>0</v>
      </c>
      <c r="AK220" s="160">
        <f t="shared" si="516"/>
        <v>0</v>
      </c>
      <c r="AL220" s="159">
        <f t="shared" si="536"/>
        <v>0</v>
      </c>
      <c r="AM220" s="159">
        <f t="shared" si="517"/>
        <v>0</v>
      </c>
      <c r="AN220" s="160">
        <f t="shared" si="518"/>
        <v>0</v>
      </c>
      <c r="AO220" s="159">
        <v>0</v>
      </c>
      <c r="AP220" s="159">
        <v>0</v>
      </c>
      <c r="AQ220" s="160">
        <f t="shared" si="519"/>
        <v>0</v>
      </c>
      <c r="AR220" s="159">
        <v>0</v>
      </c>
      <c r="AS220" s="159">
        <v>0</v>
      </c>
      <c r="AT220" s="160">
        <f t="shared" si="520"/>
        <v>0</v>
      </c>
      <c r="AU220" s="159">
        <f t="shared" si="537"/>
        <v>0</v>
      </c>
      <c r="AV220" s="159">
        <f t="shared" si="521"/>
        <v>0</v>
      </c>
      <c r="AW220" s="160">
        <f t="shared" si="522"/>
        <v>0</v>
      </c>
      <c r="AX220" s="159">
        <v>0</v>
      </c>
      <c r="AY220" s="159">
        <v>0</v>
      </c>
      <c r="AZ220" s="160">
        <f t="shared" si="523"/>
        <v>0</v>
      </c>
      <c r="BA220" s="159">
        <v>0</v>
      </c>
      <c r="BB220" s="159">
        <v>0</v>
      </c>
      <c r="BC220" s="160">
        <f t="shared" si="524"/>
        <v>0</v>
      </c>
      <c r="BD220" s="159">
        <f t="shared" si="538"/>
        <v>0</v>
      </c>
      <c r="BE220" s="159">
        <f t="shared" si="525"/>
        <v>0</v>
      </c>
      <c r="BF220" s="160">
        <f t="shared" si="526"/>
        <v>0</v>
      </c>
      <c r="BG220" s="225"/>
      <c r="BH220" s="226">
        <f t="shared" si="539"/>
        <v>0</v>
      </c>
      <c r="BI220" s="227">
        <f t="shared" si="527"/>
        <v>0</v>
      </c>
      <c r="BJ220" s="225"/>
      <c r="BK220" s="228"/>
      <c r="BL220" s="229"/>
    </row>
    <row r="221" spans="1:64" ht="15.75" customHeight="1">
      <c r="A221" s="138"/>
      <c r="B221" s="162"/>
      <c r="C221" s="163"/>
      <c r="D221" s="164">
        <f t="shared" si="504"/>
        <v>0</v>
      </c>
      <c r="E221" s="165">
        <f t="shared" si="528"/>
        <v>0</v>
      </c>
      <c r="F221" s="166">
        <f t="shared" si="529"/>
        <v>0</v>
      </c>
      <c r="G221" s="167"/>
      <c r="H221" s="165">
        <f t="shared" si="530"/>
        <v>0</v>
      </c>
      <c r="I221" s="165">
        <f t="shared" si="531"/>
        <v>0</v>
      </c>
      <c r="J221" s="166">
        <f t="shared" si="505"/>
        <v>0</v>
      </c>
      <c r="K221" s="165">
        <f t="shared" si="532"/>
        <v>0</v>
      </c>
      <c r="L221" s="165">
        <f t="shared" si="533"/>
        <v>0</v>
      </c>
      <c r="M221" s="166">
        <f t="shared" si="506"/>
        <v>0</v>
      </c>
      <c r="N221" s="164">
        <v>0</v>
      </c>
      <c r="O221" s="165">
        <v>0</v>
      </c>
      <c r="P221" s="166">
        <f t="shared" si="507"/>
        <v>0</v>
      </c>
      <c r="Q221" s="198">
        <v>0</v>
      </c>
      <c r="R221" s="199">
        <v>0</v>
      </c>
      <c r="S221" s="166">
        <f t="shared" si="508"/>
        <v>0</v>
      </c>
      <c r="T221" s="200">
        <f t="shared" si="534"/>
        <v>0</v>
      </c>
      <c r="U221" s="200">
        <f t="shared" si="509"/>
        <v>0</v>
      </c>
      <c r="V221" s="201">
        <f t="shared" si="510"/>
        <v>0</v>
      </c>
      <c r="W221" s="164">
        <v>0</v>
      </c>
      <c r="X221" s="165">
        <v>0</v>
      </c>
      <c r="Y221" s="166">
        <f t="shared" si="511"/>
        <v>0</v>
      </c>
      <c r="Z221" s="198">
        <v>0</v>
      </c>
      <c r="AA221" s="199">
        <v>0</v>
      </c>
      <c r="AB221" s="166">
        <f t="shared" si="512"/>
        <v>0</v>
      </c>
      <c r="AC221" s="200">
        <f t="shared" si="535"/>
        <v>0</v>
      </c>
      <c r="AD221" s="200">
        <f t="shared" si="513"/>
        <v>0</v>
      </c>
      <c r="AE221" s="201">
        <f t="shared" si="514"/>
        <v>0</v>
      </c>
      <c r="AF221" s="164">
        <v>0</v>
      </c>
      <c r="AG221" s="165">
        <v>0</v>
      </c>
      <c r="AH221" s="166">
        <f t="shared" si="515"/>
        <v>0</v>
      </c>
      <c r="AI221" s="198">
        <v>0</v>
      </c>
      <c r="AJ221" s="199">
        <v>0</v>
      </c>
      <c r="AK221" s="166">
        <f t="shared" si="516"/>
        <v>0</v>
      </c>
      <c r="AL221" s="200">
        <f t="shared" si="536"/>
        <v>0</v>
      </c>
      <c r="AM221" s="200">
        <f t="shared" si="517"/>
        <v>0</v>
      </c>
      <c r="AN221" s="201">
        <f t="shared" si="518"/>
        <v>0</v>
      </c>
      <c r="AO221" s="164">
        <v>0</v>
      </c>
      <c r="AP221" s="165">
        <v>0</v>
      </c>
      <c r="AQ221" s="166">
        <f t="shared" si="519"/>
        <v>0</v>
      </c>
      <c r="AR221" s="198">
        <v>0</v>
      </c>
      <c r="AS221" s="199">
        <v>0</v>
      </c>
      <c r="AT221" s="166">
        <f t="shared" si="520"/>
        <v>0</v>
      </c>
      <c r="AU221" s="200">
        <f t="shared" si="537"/>
        <v>0</v>
      </c>
      <c r="AV221" s="200">
        <f t="shared" si="521"/>
        <v>0</v>
      </c>
      <c r="AW221" s="201">
        <f t="shared" si="522"/>
        <v>0</v>
      </c>
      <c r="AX221" s="164">
        <v>0</v>
      </c>
      <c r="AY221" s="165">
        <v>0</v>
      </c>
      <c r="AZ221" s="166">
        <f t="shared" si="523"/>
        <v>0</v>
      </c>
      <c r="BA221" s="198">
        <v>0</v>
      </c>
      <c r="BB221" s="199">
        <v>0</v>
      </c>
      <c r="BC221" s="166">
        <f t="shared" si="524"/>
        <v>0</v>
      </c>
      <c r="BD221" s="200">
        <f t="shared" si="538"/>
        <v>0</v>
      </c>
      <c r="BE221" s="200">
        <f t="shared" si="525"/>
        <v>0</v>
      </c>
      <c r="BF221" s="201">
        <f t="shared" si="526"/>
        <v>0</v>
      </c>
      <c r="BG221" s="211"/>
      <c r="BH221" s="233">
        <f t="shared" si="539"/>
        <v>0</v>
      </c>
      <c r="BI221" s="234">
        <f t="shared" si="527"/>
        <v>0</v>
      </c>
      <c r="BJ221" s="232"/>
      <c r="BK221" s="235"/>
      <c r="BL221" s="236"/>
    </row>
    <row r="222" spans="1:64" ht="15.75" customHeight="1">
      <c r="A222" s="139"/>
      <c r="B222" s="186"/>
      <c r="C222" s="187"/>
      <c r="D222" s="183"/>
      <c r="E222" s="183"/>
      <c r="F222" s="183"/>
      <c r="G222" s="184"/>
      <c r="H222" s="183"/>
      <c r="I222" s="183"/>
      <c r="J222" s="183"/>
      <c r="K222" s="183"/>
      <c r="L222" s="183"/>
      <c r="M222" s="183"/>
      <c r="N222" s="183"/>
      <c r="O222" s="183"/>
      <c r="P222" s="183"/>
      <c r="Q222" s="183"/>
      <c r="R222" s="183"/>
      <c r="S222" s="183"/>
      <c r="T222" s="203"/>
      <c r="U222" s="203"/>
      <c r="V222" s="187"/>
      <c r="W222" s="183"/>
      <c r="X222" s="183"/>
      <c r="Y222" s="183"/>
      <c r="Z222" s="183"/>
      <c r="AA222" s="183"/>
      <c r="AB222" s="183"/>
      <c r="AC222" s="203"/>
      <c r="AD222" s="203"/>
      <c r="AE222" s="187"/>
      <c r="AF222" s="183"/>
      <c r="AG222" s="183"/>
      <c r="AH222" s="183"/>
      <c r="AI222" s="183"/>
      <c r="AJ222" s="183"/>
      <c r="AK222" s="183"/>
      <c r="AL222" s="203"/>
      <c r="AM222" s="203"/>
      <c r="AN222" s="187"/>
      <c r="AO222" s="183"/>
      <c r="AP222" s="183"/>
      <c r="AQ222" s="183"/>
      <c r="AR222" s="183"/>
      <c r="AS222" s="183"/>
      <c r="AT222" s="183"/>
      <c r="AU222" s="203"/>
      <c r="AV222" s="203"/>
      <c r="AW222" s="187"/>
      <c r="AX222" s="183"/>
      <c r="AY222" s="183"/>
      <c r="AZ222" s="183"/>
      <c r="BA222" s="183"/>
      <c r="BB222" s="183"/>
      <c r="BC222" s="183"/>
      <c r="BD222" s="203"/>
      <c r="BE222" s="203"/>
      <c r="BF222" s="187"/>
      <c r="BG222" s="139"/>
      <c r="BH222" s="183"/>
      <c r="BI222" s="187"/>
      <c r="BJ222" s="139"/>
      <c r="BK222" s="242"/>
      <c r="BL222" s="242"/>
    </row>
    <row r="223" spans="1:64" ht="15.75" customHeight="1">
      <c r="A223" s="138"/>
      <c r="B223" s="1065" t="s">
        <v>273</v>
      </c>
      <c r="C223" s="1062" t="s">
        <v>274</v>
      </c>
      <c r="D223" s="1009" t="str">
        <f>AFEstatPref</f>
        <v>Historical</v>
      </c>
      <c r="E223" s="1010"/>
      <c r="F223" s="1011"/>
      <c r="G223" s="1041" t="str">
        <f>AFEstatSlc</f>
        <v>Proposed Original</v>
      </c>
      <c r="H223" s="1015"/>
      <c r="I223" s="1015"/>
      <c r="J223" s="1042"/>
      <c r="K223" s="1020" t="s">
        <v>275</v>
      </c>
      <c r="L223" s="1020"/>
      <c r="M223" s="1039"/>
      <c r="N223" s="1009" t="str">
        <f>AFEstatPref</f>
        <v>Historical</v>
      </c>
      <c r="O223" s="1010"/>
      <c r="P223" s="1011"/>
      <c r="Q223" s="1015" t="str">
        <f>AFEstatSlc</f>
        <v>Proposed Original</v>
      </c>
      <c r="R223" s="1015"/>
      <c r="S223" s="1016"/>
      <c r="T223" s="1019" t="s">
        <v>275</v>
      </c>
      <c r="U223" s="1020"/>
      <c r="V223" s="1021"/>
      <c r="W223" s="1009" t="str">
        <f>AFEstatPref</f>
        <v>Historical</v>
      </c>
      <c r="X223" s="1010"/>
      <c r="Y223" s="1011"/>
      <c r="Z223" s="1015" t="str">
        <f>AFEstatSlc</f>
        <v>Proposed Original</v>
      </c>
      <c r="AA223" s="1015"/>
      <c r="AB223" s="1016"/>
      <c r="AC223" s="1019" t="s">
        <v>275</v>
      </c>
      <c r="AD223" s="1020"/>
      <c r="AE223" s="1021"/>
      <c r="AF223" s="1009" t="str">
        <f>AFEstatPref</f>
        <v>Historical</v>
      </c>
      <c r="AG223" s="1010"/>
      <c r="AH223" s="1011"/>
      <c r="AI223" s="1015" t="str">
        <f>AFEstatSlc</f>
        <v>Proposed Original</v>
      </c>
      <c r="AJ223" s="1015"/>
      <c r="AK223" s="1016"/>
      <c r="AL223" s="1019" t="s">
        <v>275</v>
      </c>
      <c r="AM223" s="1020"/>
      <c r="AN223" s="1021"/>
      <c r="AO223" s="1009" t="str">
        <f>AFEstatPref</f>
        <v>Historical</v>
      </c>
      <c r="AP223" s="1010"/>
      <c r="AQ223" s="1011"/>
      <c r="AR223" s="1015" t="str">
        <f>AFEstatSlc</f>
        <v>Proposed Original</v>
      </c>
      <c r="AS223" s="1015"/>
      <c r="AT223" s="1016"/>
      <c r="AU223" s="1019" t="s">
        <v>275</v>
      </c>
      <c r="AV223" s="1020"/>
      <c r="AW223" s="1021"/>
      <c r="AX223" s="1009" t="str">
        <f>AFEstatPref</f>
        <v>Historical</v>
      </c>
      <c r="AY223" s="1010"/>
      <c r="AZ223" s="1011"/>
      <c r="BA223" s="1015" t="str">
        <f>AFEstatSlc</f>
        <v>Proposed Original</v>
      </c>
      <c r="BB223" s="1015"/>
      <c r="BC223" s="1016"/>
      <c r="BD223" s="1019" t="s">
        <v>275</v>
      </c>
      <c r="BE223" s="1020"/>
      <c r="BF223" s="1021"/>
      <c r="BG223" s="214"/>
      <c r="BH223" s="1051" t="s">
        <v>276</v>
      </c>
      <c r="BI223" s="1052"/>
      <c r="BJ223" s="214"/>
      <c r="BK223" s="1058" t="s">
        <v>277</v>
      </c>
      <c r="BL223" s="1055" t="s">
        <v>278</v>
      </c>
    </row>
    <row r="224" spans="1:64" ht="15.75" customHeight="1">
      <c r="A224" s="139"/>
      <c r="B224" s="1059"/>
      <c r="C224" s="1063"/>
      <c r="D224" s="1012"/>
      <c r="E224" s="1013"/>
      <c r="F224" s="1014"/>
      <c r="G224" s="1043"/>
      <c r="H224" s="1017"/>
      <c r="I224" s="1017"/>
      <c r="J224" s="1044"/>
      <c r="K224" s="1023"/>
      <c r="L224" s="1023"/>
      <c r="M224" s="1040"/>
      <c r="N224" s="1012"/>
      <c r="O224" s="1013"/>
      <c r="P224" s="1014"/>
      <c r="Q224" s="1017"/>
      <c r="R224" s="1017"/>
      <c r="S224" s="1018"/>
      <c r="T224" s="1022"/>
      <c r="U224" s="1023"/>
      <c r="V224" s="1024"/>
      <c r="W224" s="1012"/>
      <c r="X224" s="1013"/>
      <c r="Y224" s="1014"/>
      <c r="Z224" s="1017"/>
      <c r="AA224" s="1017"/>
      <c r="AB224" s="1018"/>
      <c r="AC224" s="1022"/>
      <c r="AD224" s="1023"/>
      <c r="AE224" s="1024"/>
      <c r="AF224" s="1012"/>
      <c r="AG224" s="1013"/>
      <c r="AH224" s="1014"/>
      <c r="AI224" s="1017"/>
      <c r="AJ224" s="1017"/>
      <c r="AK224" s="1018"/>
      <c r="AL224" s="1022"/>
      <c r="AM224" s="1023"/>
      <c r="AN224" s="1024"/>
      <c r="AO224" s="1012"/>
      <c r="AP224" s="1013"/>
      <c r="AQ224" s="1014"/>
      <c r="AR224" s="1017"/>
      <c r="AS224" s="1017"/>
      <c r="AT224" s="1018"/>
      <c r="AU224" s="1022"/>
      <c r="AV224" s="1023"/>
      <c r="AW224" s="1024"/>
      <c r="AX224" s="1012"/>
      <c r="AY224" s="1013"/>
      <c r="AZ224" s="1014"/>
      <c r="BA224" s="1017"/>
      <c r="BB224" s="1017"/>
      <c r="BC224" s="1018"/>
      <c r="BD224" s="1022"/>
      <c r="BE224" s="1023"/>
      <c r="BF224" s="1024"/>
      <c r="BG224" s="139"/>
      <c r="BH224" s="215" t="s">
        <v>279</v>
      </c>
      <c r="BI224" s="216" t="s">
        <v>280</v>
      </c>
      <c r="BJ224" s="139"/>
      <c r="BK224" s="1059"/>
      <c r="BL224" s="1056"/>
    </row>
    <row r="225" spans="1:64" ht="15.75" customHeight="1">
      <c r="A225" s="138"/>
      <c r="B225" s="149">
        <v>22</v>
      </c>
      <c r="C225" s="150" t="s">
        <v>306</v>
      </c>
      <c r="D225" s="151" t="s">
        <v>283</v>
      </c>
      <c r="E225" s="152" t="s">
        <v>284</v>
      </c>
      <c r="F225" s="153">
        <f>SUM(F226:F235)</f>
        <v>0</v>
      </c>
      <c r="G225" s="154" t="s">
        <v>285</v>
      </c>
      <c r="H225" s="152" t="s">
        <v>283</v>
      </c>
      <c r="I225" s="152" t="s">
        <v>284</v>
      </c>
      <c r="J225" s="153">
        <f>SUM(J226:J235)</f>
        <v>0</v>
      </c>
      <c r="K225" s="151" t="s">
        <v>283</v>
      </c>
      <c r="L225" s="152" t="s">
        <v>284</v>
      </c>
      <c r="M225" s="153">
        <f>SUM(M226:M235)</f>
        <v>0</v>
      </c>
      <c r="N225" s="151" t="s">
        <v>283</v>
      </c>
      <c r="O225" s="152" t="s">
        <v>284</v>
      </c>
      <c r="P225" s="153">
        <f>SUM(P226:P235)</f>
        <v>0</v>
      </c>
      <c r="Q225" s="152" t="s">
        <v>283</v>
      </c>
      <c r="R225" s="152" t="s">
        <v>284</v>
      </c>
      <c r="S225" s="153">
        <f>SUM(S226:S235)</f>
        <v>0</v>
      </c>
      <c r="T225" s="204" t="s">
        <v>283</v>
      </c>
      <c r="U225" s="205" t="s">
        <v>284</v>
      </c>
      <c r="V225" s="153">
        <f>SUM(V226:V235)</f>
        <v>0</v>
      </c>
      <c r="W225" s="151" t="s">
        <v>283</v>
      </c>
      <c r="X225" s="152" t="s">
        <v>284</v>
      </c>
      <c r="Y225" s="153">
        <f>SUM(Y226:Y235)</f>
        <v>0</v>
      </c>
      <c r="Z225" s="152" t="s">
        <v>283</v>
      </c>
      <c r="AA225" s="152" t="s">
        <v>284</v>
      </c>
      <c r="AB225" s="153">
        <f>SUM(AB226:AB235)</f>
        <v>0</v>
      </c>
      <c r="AC225" s="204" t="s">
        <v>283</v>
      </c>
      <c r="AD225" s="205" t="s">
        <v>284</v>
      </c>
      <c r="AE225" s="153">
        <f>SUM(AE226:AE235)</f>
        <v>0</v>
      </c>
      <c r="AF225" s="151" t="s">
        <v>283</v>
      </c>
      <c r="AG225" s="152" t="s">
        <v>284</v>
      </c>
      <c r="AH225" s="153">
        <f>SUM(AH226:AH235)</f>
        <v>0</v>
      </c>
      <c r="AI225" s="152" t="s">
        <v>283</v>
      </c>
      <c r="AJ225" s="152" t="s">
        <v>284</v>
      </c>
      <c r="AK225" s="153">
        <f>SUM(AK226:AK235)</f>
        <v>0</v>
      </c>
      <c r="AL225" s="204" t="s">
        <v>283</v>
      </c>
      <c r="AM225" s="205" t="s">
        <v>284</v>
      </c>
      <c r="AN225" s="153">
        <f>SUM(AN226:AN235)</f>
        <v>0</v>
      </c>
      <c r="AO225" s="151" t="s">
        <v>283</v>
      </c>
      <c r="AP225" s="152" t="s">
        <v>284</v>
      </c>
      <c r="AQ225" s="153">
        <f>SUM(AQ226:AQ235)</f>
        <v>0</v>
      </c>
      <c r="AR225" s="152" t="s">
        <v>283</v>
      </c>
      <c r="AS225" s="152" t="s">
        <v>284</v>
      </c>
      <c r="AT225" s="153">
        <f>SUM(AT226:AT235)</f>
        <v>0</v>
      </c>
      <c r="AU225" s="204" t="s">
        <v>283</v>
      </c>
      <c r="AV225" s="205" t="s">
        <v>284</v>
      </c>
      <c r="AW225" s="153">
        <f>SUM(AW226:AW235)</f>
        <v>0</v>
      </c>
      <c r="AX225" s="151" t="s">
        <v>283</v>
      </c>
      <c r="AY225" s="152" t="s">
        <v>284</v>
      </c>
      <c r="AZ225" s="153">
        <f>SUM(AZ226:AZ235)</f>
        <v>0</v>
      </c>
      <c r="BA225" s="152" t="s">
        <v>283</v>
      </c>
      <c r="BB225" s="152" t="s">
        <v>284</v>
      </c>
      <c r="BC225" s="153">
        <f>SUM(BC226:BC235)</f>
        <v>0</v>
      </c>
      <c r="BD225" s="204" t="s">
        <v>283</v>
      </c>
      <c r="BE225" s="205" t="s">
        <v>284</v>
      </c>
      <c r="BF225" s="153">
        <f>SUM(BF226:BF235)</f>
        <v>0</v>
      </c>
      <c r="BG225" s="196"/>
      <c r="BH225" s="221"/>
      <c r="BI225" s="243"/>
      <c r="BJ225" s="196"/>
      <c r="BK225" s="244"/>
      <c r="BL225" s="245"/>
    </row>
    <row r="226" spans="1:64" ht="15.75" customHeight="1">
      <c r="A226" s="185"/>
      <c r="B226" s="156"/>
      <c r="C226" s="258" t="s">
        <v>287</v>
      </c>
      <c r="D226" s="158">
        <f t="shared" ref="D226:D235" si="540">N226+W226+AF226+AO226+AX226</f>
        <v>0</v>
      </c>
      <c r="E226" s="159">
        <f>IFERROR(F226/D226,)</f>
        <v>0</v>
      </c>
      <c r="F226" s="160">
        <f>P226+Y226+AH226+AQ226+AZ226</f>
        <v>0</v>
      </c>
      <c r="G226" s="179"/>
      <c r="H226" s="159">
        <f>Q226+Z226+AI226+AR226+BA226</f>
        <v>0</v>
      </c>
      <c r="I226" s="159">
        <f>IFERROR(J226/H226,)</f>
        <v>0</v>
      </c>
      <c r="J226" s="160">
        <f t="shared" ref="J226:J235" si="541">S226+AB226+AK226+AT226+BC226</f>
        <v>0</v>
      </c>
      <c r="K226" s="159">
        <f>T226+AC226+AL226+AU226+BD226</f>
        <v>0</v>
      </c>
      <c r="L226" s="159">
        <f>IFERROR(M226/K226,)</f>
        <v>0</v>
      </c>
      <c r="M226" s="160">
        <f t="shared" ref="M226:M235" si="542">V226+AE226+AN226+AW226+BF226</f>
        <v>0</v>
      </c>
      <c r="N226" s="159">
        <v>0</v>
      </c>
      <c r="O226" s="159">
        <v>0</v>
      </c>
      <c r="P226" s="160">
        <f t="shared" ref="P226:P235" si="543">N226*O226</f>
        <v>0</v>
      </c>
      <c r="Q226" s="159">
        <v>0</v>
      </c>
      <c r="R226" s="159">
        <v>0</v>
      </c>
      <c r="S226" s="160">
        <f t="shared" ref="S226:S235" si="544">Q226*R226</f>
        <v>0</v>
      </c>
      <c r="T226" s="159">
        <f>Q226</f>
        <v>0</v>
      </c>
      <c r="U226" s="159">
        <f t="shared" ref="U226:U235" si="545">R226</f>
        <v>0</v>
      </c>
      <c r="V226" s="160">
        <f t="shared" ref="V226:V235" si="546">T226*U226</f>
        <v>0</v>
      </c>
      <c r="W226" s="159">
        <v>0</v>
      </c>
      <c r="X226" s="159">
        <v>0</v>
      </c>
      <c r="Y226" s="160">
        <f t="shared" ref="Y226:Y235" si="547">W226*X226</f>
        <v>0</v>
      </c>
      <c r="Z226" s="159">
        <v>0</v>
      </c>
      <c r="AA226" s="159">
        <v>0</v>
      </c>
      <c r="AB226" s="160">
        <f t="shared" ref="AB226:AB235" si="548">Z226*AA226</f>
        <v>0</v>
      </c>
      <c r="AC226" s="159">
        <f>Z226</f>
        <v>0</v>
      </c>
      <c r="AD226" s="159">
        <f t="shared" ref="AD226:AD235" si="549">AA226</f>
        <v>0</v>
      </c>
      <c r="AE226" s="160">
        <f t="shared" ref="AE226:AE235" si="550">AC226*AD226</f>
        <v>0</v>
      </c>
      <c r="AF226" s="159">
        <v>0</v>
      </c>
      <c r="AG226" s="159">
        <v>0</v>
      </c>
      <c r="AH226" s="160">
        <f t="shared" ref="AH226:AH235" si="551">AF226*AG226</f>
        <v>0</v>
      </c>
      <c r="AI226" s="159">
        <v>0</v>
      </c>
      <c r="AJ226" s="159">
        <v>0</v>
      </c>
      <c r="AK226" s="160">
        <f t="shared" ref="AK226:AK235" si="552">AI226*AJ226</f>
        <v>0</v>
      </c>
      <c r="AL226" s="159">
        <f>AI226</f>
        <v>0</v>
      </c>
      <c r="AM226" s="159">
        <f t="shared" ref="AM226:AM235" si="553">AJ226</f>
        <v>0</v>
      </c>
      <c r="AN226" s="160">
        <f t="shared" ref="AN226:AN235" si="554">AL226*AM226</f>
        <v>0</v>
      </c>
      <c r="AO226" s="159">
        <v>0</v>
      </c>
      <c r="AP226" s="159">
        <v>0</v>
      </c>
      <c r="AQ226" s="160">
        <f t="shared" ref="AQ226:AQ235" si="555">AO226*AP226</f>
        <v>0</v>
      </c>
      <c r="AR226" s="159">
        <v>0</v>
      </c>
      <c r="AS226" s="159">
        <v>0</v>
      </c>
      <c r="AT226" s="160">
        <f t="shared" ref="AT226:AT235" si="556">AR226*AS226</f>
        <v>0</v>
      </c>
      <c r="AU226" s="159">
        <f>AR226</f>
        <v>0</v>
      </c>
      <c r="AV226" s="159">
        <f t="shared" ref="AV226:AV235" si="557">AS226</f>
        <v>0</v>
      </c>
      <c r="AW226" s="160">
        <f t="shared" ref="AW226:AW235" si="558">AU226*AV226</f>
        <v>0</v>
      </c>
      <c r="AX226" s="159">
        <v>0</v>
      </c>
      <c r="AY226" s="159">
        <v>0</v>
      </c>
      <c r="AZ226" s="160">
        <f t="shared" ref="AZ226:AZ235" si="559">AX226*AY226</f>
        <v>0</v>
      </c>
      <c r="BA226" s="159">
        <v>0</v>
      </c>
      <c r="BB226" s="159">
        <v>0</v>
      </c>
      <c r="BC226" s="160">
        <f t="shared" ref="BC226:BC235" si="560">BA226*BB226</f>
        <v>0</v>
      </c>
      <c r="BD226" s="159">
        <f>BA226</f>
        <v>0</v>
      </c>
      <c r="BE226" s="159">
        <f t="shared" ref="BE226:BE235" si="561">BB226</f>
        <v>0</v>
      </c>
      <c r="BF226" s="160">
        <f t="shared" ref="BF226:BF235" si="562">BD226*BE226</f>
        <v>0</v>
      </c>
      <c r="BG226" s="225"/>
      <c r="BH226" s="226">
        <f>K226-H226</f>
        <v>0</v>
      </c>
      <c r="BI226" s="227">
        <f t="shared" ref="BI226:BI235" si="563">L226-I226</f>
        <v>0</v>
      </c>
      <c r="BJ226" s="225"/>
      <c r="BK226" s="228"/>
      <c r="BL226" s="229"/>
    </row>
    <row r="227" spans="1:64" ht="15.75" customHeight="1">
      <c r="A227" s="185"/>
      <c r="B227" s="156"/>
      <c r="C227" s="258"/>
      <c r="D227" s="158">
        <f t="shared" si="540"/>
        <v>0</v>
      </c>
      <c r="E227" s="159">
        <f t="shared" ref="E227:E235" si="564">IFERROR(F227/D227,)</f>
        <v>0</v>
      </c>
      <c r="F227" s="160">
        <f t="shared" ref="F227:F235" si="565">P227+Y227+AH227+AQ227+AZ227</f>
        <v>0</v>
      </c>
      <c r="G227" s="161"/>
      <c r="H227" s="159">
        <f t="shared" ref="H227:H235" si="566">Q227+Z227+AI227+AR227+BA227</f>
        <v>0</v>
      </c>
      <c r="I227" s="159">
        <f t="shared" ref="I227:I235" si="567">IFERROR(J227/H227,)</f>
        <v>0</v>
      </c>
      <c r="J227" s="160">
        <f t="shared" si="541"/>
        <v>0</v>
      </c>
      <c r="K227" s="159">
        <f t="shared" ref="K227:K235" si="568">T227+AC227+AL227+AU227+BD227</f>
        <v>0</v>
      </c>
      <c r="L227" s="159">
        <f t="shared" ref="L227:L235" si="569">IFERROR(M227/K227,)</f>
        <v>0</v>
      </c>
      <c r="M227" s="160">
        <f t="shared" si="542"/>
        <v>0</v>
      </c>
      <c r="N227" s="159">
        <v>0</v>
      </c>
      <c r="O227" s="159">
        <v>0</v>
      </c>
      <c r="P227" s="160">
        <f t="shared" si="543"/>
        <v>0</v>
      </c>
      <c r="Q227" s="159">
        <v>0</v>
      </c>
      <c r="R227" s="159">
        <v>0</v>
      </c>
      <c r="S227" s="160">
        <f t="shared" si="544"/>
        <v>0</v>
      </c>
      <c r="T227" s="159">
        <f t="shared" ref="T227:T235" si="570">Q227</f>
        <v>0</v>
      </c>
      <c r="U227" s="159">
        <f t="shared" si="545"/>
        <v>0</v>
      </c>
      <c r="V227" s="160">
        <f t="shared" si="546"/>
        <v>0</v>
      </c>
      <c r="W227" s="159">
        <v>0</v>
      </c>
      <c r="X227" s="159">
        <v>0</v>
      </c>
      <c r="Y227" s="160">
        <f t="shared" si="547"/>
        <v>0</v>
      </c>
      <c r="Z227" s="159">
        <v>0</v>
      </c>
      <c r="AA227" s="159">
        <v>0</v>
      </c>
      <c r="AB227" s="160">
        <f t="shared" si="548"/>
        <v>0</v>
      </c>
      <c r="AC227" s="159">
        <f t="shared" ref="AC227:AC235" si="571">Z227</f>
        <v>0</v>
      </c>
      <c r="AD227" s="159">
        <f t="shared" si="549"/>
        <v>0</v>
      </c>
      <c r="AE227" s="160">
        <f t="shared" si="550"/>
        <v>0</v>
      </c>
      <c r="AF227" s="159">
        <v>0</v>
      </c>
      <c r="AG227" s="159">
        <v>0</v>
      </c>
      <c r="AH227" s="160">
        <f t="shared" si="551"/>
        <v>0</v>
      </c>
      <c r="AI227" s="159">
        <v>0</v>
      </c>
      <c r="AJ227" s="159">
        <v>0</v>
      </c>
      <c r="AK227" s="160">
        <f t="shared" si="552"/>
        <v>0</v>
      </c>
      <c r="AL227" s="159">
        <f t="shared" ref="AL227:AL235" si="572">AI227</f>
        <v>0</v>
      </c>
      <c r="AM227" s="159">
        <f t="shared" si="553"/>
        <v>0</v>
      </c>
      <c r="AN227" s="160">
        <f t="shared" si="554"/>
        <v>0</v>
      </c>
      <c r="AO227" s="159">
        <v>0</v>
      </c>
      <c r="AP227" s="159">
        <v>0</v>
      </c>
      <c r="AQ227" s="160">
        <f t="shared" si="555"/>
        <v>0</v>
      </c>
      <c r="AR227" s="159">
        <v>0</v>
      </c>
      <c r="AS227" s="159">
        <v>0</v>
      </c>
      <c r="AT227" s="160">
        <f t="shared" si="556"/>
        <v>0</v>
      </c>
      <c r="AU227" s="159">
        <f t="shared" ref="AU227:AU235" si="573">AR227</f>
        <v>0</v>
      </c>
      <c r="AV227" s="159">
        <f t="shared" si="557"/>
        <v>0</v>
      </c>
      <c r="AW227" s="160">
        <f t="shared" si="558"/>
        <v>0</v>
      </c>
      <c r="AX227" s="159">
        <v>0</v>
      </c>
      <c r="AY227" s="159">
        <v>0</v>
      </c>
      <c r="AZ227" s="160">
        <f t="shared" si="559"/>
        <v>0</v>
      </c>
      <c r="BA227" s="159">
        <v>0</v>
      </c>
      <c r="BB227" s="159">
        <v>0</v>
      </c>
      <c r="BC227" s="160">
        <f t="shared" si="560"/>
        <v>0</v>
      </c>
      <c r="BD227" s="159">
        <f t="shared" ref="BD227:BD235" si="574">BA227</f>
        <v>0</v>
      </c>
      <c r="BE227" s="159">
        <f t="shared" si="561"/>
        <v>0</v>
      </c>
      <c r="BF227" s="160">
        <f t="shared" si="562"/>
        <v>0</v>
      </c>
      <c r="BG227" s="225"/>
      <c r="BH227" s="226">
        <f t="shared" ref="BH227:BH235" si="575">K227-H227</f>
        <v>0</v>
      </c>
      <c r="BI227" s="227">
        <f t="shared" si="563"/>
        <v>0</v>
      </c>
      <c r="BJ227" s="225"/>
      <c r="BK227" s="228"/>
      <c r="BL227" s="229"/>
    </row>
    <row r="228" spans="1:64" ht="15.75" customHeight="1">
      <c r="A228" s="185"/>
      <c r="B228" s="156"/>
      <c r="C228" s="258"/>
      <c r="D228" s="158">
        <f t="shared" si="540"/>
        <v>0</v>
      </c>
      <c r="E228" s="159">
        <f t="shared" si="564"/>
        <v>0</v>
      </c>
      <c r="F228" s="160">
        <f t="shared" si="565"/>
        <v>0</v>
      </c>
      <c r="G228" s="161"/>
      <c r="H228" s="159">
        <f t="shared" si="566"/>
        <v>0</v>
      </c>
      <c r="I228" s="159">
        <f t="shared" si="567"/>
        <v>0</v>
      </c>
      <c r="J228" s="160">
        <f t="shared" si="541"/>
        <v>0</v>
      </c>
      <c r="K228" s="159">
        <f t="shared" si="568"/>
        <v>0</v>
      </c>
      <c r="L228" s="159">
        <f t="shared" si="569"/>
        <v>0</v>
      </c>
      <c r="M228" s="160">
        <f t="shared" si="542"/>
        <v>0</v>
      </c>
      <c r="N228" s="159">
        <v>0</v>
      </c>
      <c r="O228" s="159">
        <v>0</v>
      </c>
      <c r="P228" s="160">
        <f t="shared" si="543"/>
        <v>0</v>
      </c>
      <c r="Q228" s="159">
        <v>0</v>
      </c>
      <c r="R228" s="159">
        <v>0</v>
      </c>
      <c r="S228" s="160">
        <f t="shared" si="544"/>
        <v>0</v>
      </c>
      <c r="T228" s="159">
        <f t="shared" si="570"/>
        <v>0</v>
      </c>
      <c r="U228" s="159">
        <f t="shared" si="545"/>
        <v>0</v>
      </c>
      <c r="V228" s="160">
        <f t="shared" si="546"/>
        <v>0</v>
      </c>
      <c r="W228" s="159">
        <v>0</v>
      </c>
      <c r="X228" s="159">
        <v>0</v>
      </c>
      <c r="Y228" s="160">
        <f t="shared" si="547"/>
        <v>0</v>
      </c>
      <c r="Z228" s="159">
        <v>0</v>
      </c>
      <c r="AA228" s="159">
        <v>0</v>
      </c>
      <c r="AB228" s="160">
        <f t="shared" si="548"/>
        <v>0</v>
      </c>
      <c r="AC228" s="159">
        <f t="shared" si="571"/>
        <v>0</v>
      </c>
      <c r="AD228" s="159">
        <f t="shared" si="549"/>
        <v>0</v>
      </c>
      <c r="AE228" s="160">
        <f t="shared" si="550"/>
        <v>0</v>
      </c>
      <c r="AF228" s="159">
        <v>0</v>
      </c>
      <c r="AG228" s="159">
        <v>0</v>
      </c>
      <c r="AH228" s="160">
        <f t="shared" si="551"/>
        <v>0</v>
      </c>
      <c r="AI228" s="159">
        <v>0</v>
      </c>
      <c r="AJ228" s="159">
        <v>0</v>
      </c>
      <c r="AK228" s="160">
        <f t="shared" si="552"/>
        <v>0</v>
      </c>
      <c r="AL228" s="159">
        <f t="shared" si="572"/>
        <v>0</v>
      </c>
      <c r="AM228" s="159">
        <f t="shared" si="553"/>
        <v>0</v>
      </c>
      <c r="AN228" s="160">
        <f t="shared" si="554"/>
        <v>0</v>
      </c>
      <c r="AO228" s="159">
        <v>0</v>
      </c>
      <c r="AP228" s="159">
        <v>0</v>
      </c>
      <c r="AQ228" s="160">
        <f t="shared" si="555"/>
        <v>0</v>
      </c>
      <c r="AR228" s="159">
        <v>0</v>
      </c>
      <c r="AS228" s="159">
        <v>0</v>
      </c>
      <c r="AT228" s="160">
        <f t="shared" si="556"/>
        <v>0</v>
      </c>
      <c r="AU228" s="159">
        <f t="shared" si="573"/>
        <v>0</v>
      </c>
      <c r="AV228" s="159">
        <f t="shared" si="557"/>
        <v>0</v>
      </c>
      <c r="AW228" s="160">
        <f t="shared" si="558"/>
        <v>0</v>
      </c>
      <c r="AX228" s="159">
        <v>0</v>
      </c>
      <c r="AY228" s="159">
        <v>0</v>
      </c>
      <c r="AZ228" s="160">
        <f t="shared" si="559"/>
        <v>0</v>
      </c>
      <c r="BA228" s="159">
        <v>0</v>
      </c>
      <c r="BB228" s="159">
        <v>0</v>
      </c>
      <c r="BC228" s="160">
        <f t="shared" si="560"/>
        <v>0</v>
      </c>
      <c r="BD228" s="159">
        <f t="shared" si="574"/>
        <v>0</v>
      </c>
      <c r="BE228" s="159">
        <f t="shared" si="561"/>
        <v>0</v>
      </c>
      <c r="BF228" s="160">
        <f t="shared" si="562"/>
        <v>0</v>
      </c>
      <c r="BG228" s="225"/>
      <c r="BH228" s="226">
        <f t="shared" si="575"/>
        <v>0</v>
      </c>
      <c r="BI228" s="227">
        <f t="shared" si="563"/>
        <v>0</v>
      </c>
      <c r="BJ228" s="225"/>
      <c r="BK228" s="228"/>
      <c r="BL228" s="229"/>
    </row>
    <row r="229" spans="1:64" ht="15.75" customHeight="1">
      <c r="A229" s="185"/>
      <c r="B229" s="156"/>
      <c r="C229" s="258"/>
      <c r="D229" s="158">
        <f t="shared" si="540"/>
        <v>0</v>
      </c>
      <c r="E229" s="159">
        <f t="shared" si="564"/>
        <v>0</v>
      </c>
      <c r="F229" s="160">
        <f t="shared" si="565"/>
        <v>0</v>
      </c>
      <c r="G229" s="161"/>
      <c r="H229" s="159">
        <f t="shared" si="566"/>
        <v>0</v>
      </c>
      <c r="I229" s="159">
        <f t="shared" si="567"/>
        <v>0</v>
      </c>
      <c r="J229" s="160">
        <f t="shared" si="541"/>
        <v>0</v>
      </c>
      <c r="K229" s="159">
        <f t="shared" si="568"/>
        <v>0</v>
      </c>
      <c r="L229" s="159">
        <f t="shared" si="569"/>
        <v>0</v>
      </c>
      <c r="M229" s="160">
        <f t="shared" si="542"/>
        <v>0</v>
      </c>
      <c r="N229" s="159">
        <v>0</v>
      </c>
      <c r="O229" s="159">
        <v>0</v>
      </c>
      <c r="P229" s="160">
        <f t="shared" si="543"/>
        <v>0</v>
      </c>
      <c r="Q229" s="159">
        <v>0</v>
      </c>
      <c r="R229" s="159">
        <v>0</v>
      </c>
      <c r="S229" s="160">
        <f t="shared" si="544"/>
        <v>0</v>
      </c>
      <c r="T229" s="159">
        <f t="shared" si="570"/>
        <v>0</v>
      </c>
      <c r="U229" s="159">
        <f t="shared" si="545"/>
        <v>0</v>
      </c>
      <c r="V229" s="160">
        <f t="shared" si="546"/>
        <v>0</v>
      </c>
      <c r="W229" s="159">
        <v>0</v>
      </c>
      <c r="X229" s="159">
        <v>0</v>
      </c>
      <c r="Y229" s="160">
        <f t="shared" si="547"/>
        <v>0</v>
      </c>
      <c r="Z229" s="159">
        <v>0</v>
      </c>
      <c r="AA229" s="159">
        <v>0</v>
      </c>
      <c r="AB229" s="160">
        <f t="shared" si="548"/>
        <v>0</v>
      </c>
      <c r="AC229" s="159">
        <f t="shared" si="571"/>
        <v>0</v>
      </c>
      <c r="AD229" s="159">
        <f t="shared" si="549"/>
        <v>0</v>
      </c>
      <c r="AE229" s="160">
        <f t="shared" si="550"/>
        <v>0</v>
      </c>
      <c r="AF229" s="159">
        <v>0</v>
      </c>
      <c r="AG229" s="159">
        <v>0</v>
      </c>
      <c r="AH229" s="160">
        <f t="shared" si="551"/>
        <v>0</v>
      </c>
      <c r="AI229" s="159">
        <v>0</v>
      </c>
      <c r="AJ229" s="159">
        <v>0</v>
      </c>
      <c r="AK229" s="160">
        <f t="shared" si="552"/>
        <v>0</v>
      </c>
      <c r="AL229" s="159">
        <f t="shared" si="572"/>
        <v>0</v>
      </c>
      <c r="AM229" s="159">
        <f t="shared" si="553"/>
        <v>0</v>
      </c>
      <c r="AN229" s="160">
        <f t="shared" si="554"/>
        <v>0</v>
      </c>
      <c r="AO229" s="159">
        <v>0</v>
      </c>
      <c r="AP229" s="159">
        <v>0</v>
      </c>
      <c r="AQ229" s="160">
        <f t="shared" si="555"/>
        <v>0</v>
      </c>
      <c r="AR229" s="159">
        <v>0</v>
      </c>
      <c r="AS229" s="159">
        <v>0</v>
      </c>
      <c r="AT229" s="160">
        <f t="shared" si="556"/>
        <v>0</v>
      </c>
      <c r="AU229" s="159">
        <f t="shared" si="573"/>
        <v>0</v>
      </c>
      <c r="AV229" s="159">
        <f t="shared" si="557"/>
        <v>0</v>
      </c>
      <c r="AW229" s="160">
        <f t="shared" si="558"/>
        <v>0</v>
      </c>
      <c r="AX229" s="159">
        <v>0</v>
      </c>
      <c r="AY229" s="159">
        <v>0</v>
      </c>
      <c r="AZ229" s="160">
        <f t="shared" si="559"/>
        <v>0</v>
      </c>
      <c r="BA229" s="159">
        <v>0</v>
      </c>
      <c r="BB229" s="159">
        <v>0</v>
      </c>
      <c r="BC229" s="160">
        <f t="shared" si="560"/>
        <v>0</v>
      </c>
      <c r="BD229" s="159">
        <f t="shared" si="574"/>
        <v>0</v>
      </c>
      <c r="BE229" s="159">
        <f t="shared" si="561"/>
        <v>0</v>
      </c>
      <c r="BF229" s="160">
        <f t="shared" si="562"/>
        <v>0</v>
      </c>
      <c r="BG229" s="225"/>
      <c r="BH229" s="226">
        <f t="shared" si="575"/>
        <v>0</v>
      </c>
      <c r="BI229" s="227">
        <f t="shared" si="563"/>
        <v>0</v>
      </c>
      <c r="BJ229" s="225"/>
      <c r="BK229" s="228"/>
      <c r="BL229" s="229"/>
    </row>
    <row r="230" spans="1:64" ht="15.75" customHeight="1">
      <c r="A230" s="185"/>
      <c r="B230" s="156"/>
      <c r="C230" s="258"/>
      <c r="D230" s="158">
        <f t="shared" si="540"/>
        <v>0</v>
      </c>
      <c r="E230" s="159">
        <f t="shared" si="564"/>
        <v>0</v>
      </c>
      <c r="F230" s="160">
        <f t="shared" si="565"/>
        <v>0</v>
      </c>
      <c r="G230" s="161"/>
      <c r="H230" s="159">
        <f t="shared" si="566"/>
        <v>0</v>
      </c>
      <c r="I230" s="159">
        <f t="shared" si="567"/>
        <v>0</v>
      </c>
      <c r="J230" s="160">
        <f t="shared" si="541"/>
        <v>0</v>
      </c>
      <c r="K230" s="159">
        <f t="shared" si="568"/>
        <v>0</v>
      </c>
      <c r="L230" s="159">
        <f t="shared" si="569"/>
        <v>0</v>
      </c>
      <c r="M230" s="160">
        <f t="shared" si="542"/>
        <v>0</v>
      </c>
      <c r="N230" s="159">
        <v>0</v>
      </c>
      <c r="O230" s="159">
        <v>0</v>
      </c>
      <c r="P230" s="160">
        <f t="shared" si="543"/>
        <v>0</v>
      </c>
      <c r="Q230" s="159">
        <v>0</v>
      </c>
      <c r="R230" s="159">
        <v>0</v>
      </c>
      <c r="S230" s="160">
        <f t="shared" si="544"/>
        <v>0</v>
      </c>
      <c r="T230" s="159">
        <f t="shared" si="570"/>
        <v>0</v>
      </c>
      <c r="U230" s="159">
        <f t="shared" si="545"/>
        <v>0</v>
      </c>
      <c r="V230" s="160">
        <f t="shared" si="546"/>
        <v>0</v>
      </c>
      <c r="W230" s="159">
        <v>0</v>
      </c>
      <c r="X230" s="159">
        <v>0</v>
      </c>
      <c r="Y230" s="160">
        <f t="shared" si="547"/>
        <v>0</v>
      </c>
      <c r="Z230" s="159">
        <v>0</v>
      </c>
      <c r="AA230" s="159">
        <v>0</v>
      </c>
      <c r="AB230" s="160">
        <f t="shared" si="548"/>
        <v>0</v>
      </c>
      <c r="AC230" s="159">
        <f t="shared" si="571"/>
        <v>0</v>
      </c>
      <c r="AD230" s="159">
        <f t="shared" si="549"/>
        <v>0</v>
      </c>
      <c r="AE230" s="160">
        <f t="shared" si="550"/>
        <v>0</v>
      </c>
      <c r="AF230" s="159">
        <v>0</v>
      </c>
      <c r="AG230" s="159">
        <v>0</v>
      </c>
      <c r="AH230" s="160">
        <f t="shared" si="551"/>
        <v>0</v>
      </c>
      <c r="AI230" s="159">
        <v>0</v>
      </c>
      <c r="AJ230" s="159">
        <v>0</v>
      </c>
      <c r="AK230" s="160">
        <f t="shared" si="552"/>
        <v>0</v>
      </c>
      <c r="AL230" s="159">
        <f t="shared" si="572"/>
        <v>0</v>
      </c>
      <c r="AM230" s="159">
        <f t="shared" si="553"/>
        <v>0</v>
      </c>
      <c r="AN230" s="160">
        <f t="shared" si="554"/>
        <v>0</v>
      </c>
      <c r="AO230" s="159">
        <v>0</v>
      </c>
      <c r="AP230" s="159">
        <v>0</v>
      </c>
      <c r="AQ230" s="160">
        <f t="shared" si="555"/>
        <v>0</v>
      </c>
      <c r="AR230" s="159">
        <v>0</v>
      </c>
      <c r="AS230" s="159">
        <v>0</v>
      </c>
      <c r="AT230" s="160">
        <f t="shared" si="556"/>
        <v>0</v>
      </c>
      <c r="AU230" s="159">
        <f t="shared" si="573"/>
        <v>0</v>
      </c>
      <c r="AV230" s="159">
        <f t="shared" si="557"/>
        <v>0</v>
      </c>
      <c r="AW230" s="160">
        <f t="shared" si="558"/>
        <v>0</v>
      </c>
      <c r="AX230" s="159">
        <v>0</v>
      </c>
      <c r="AY230" s="159">
        <v>0</v>
      </c>
      <c r="AZ230" s="160">
        <f t="shared" si="559"/>
        <v>0</v>
      </c>
      <c r="BA230" s="159">
        <v>0</v>
      </c>
      <c r="BB230" s="159">
        <v>0</v>
      </c>
      <c r="BC230" s="160">
        <f t="shared" si="560"/>
        <v>0</v>
      </c>
      <c r="BD230" s="159">
        <f t="shared" si="574"/>
        <v>0</v>
      </c>
      <c r="BE230" s="159">
        <f t="shared" si="561"/>
        <v>0</v>
      </c>
      <c r="BF230" s="160">
        <f t="shared" si="562"/>
        <v>0</v>
      </c>
      <c r="BG230" s="225"/>
      <c r="BH230" s="226">
        <f t="shared" si="575"/>
        <v>0</v>
      </c>
      <c r="BI230" s="227">
        <f t="shared" si="563"/>
        <v>0</v>
      </c>
      <c r="BJ230" s="225"/>
      <c r="BK230" s="228"/>
      <c r="BL230" s="229"/>
    </row>
    <row r="231" spans="1:64" ht="15.75" customHeight="1">
      <c r="A231" s="185"/>
      <c r="B231" s="156"/>
      <c r="C231" s="291"/>
      <c r="D231" s="158">
        <f t="shared" si="540"/>
        <v>0</v>
      </c>
      <c r="E231" s="159">
        <f t="shared" si="564"/>
        <v>0</v>
      </c>
      <c r="F231" s="160">
        <f t="shared" si="565"/>
        <v>0</v>
      </c>
      <c r="G231" s="161"/>
      <c r="H231" s="159">
        <f t="shared" si="566"/>
        <v>0</v>
      </c>
      <c r="I231" s="159">
        <f t="shared" si="567"/>
        <v>0</v>
      </c>
      <c r="J231" s="160">
        <f t="shared" si="541"/>
        <v>0</v>
      </c>
      <c r="K231" s="159">
        <f t="shared" si="568"/>
        <v>0</v>
      </c>
      <c r="L231" s="159">
        <f t="shared" si="569"/>
        <v>0</v>
      </c>
      <c r="M231" s="160">
        <f t="shared" si="542"/>
        <v>0</v>
      </c>
      <c r="N231" s="159">
        <v>0</v>
      </c>
      <c r="O231" s="159">
        <v>0</v>
      </c>
      <c r="P231" s="160">
        <f t="shared" si="543"/>
        <v>0</v>
      </c>
      <c r="Q231" s="159">
        <v>0</v>
      </c>
      <c r="R231" s="159">
        <v>0</v>
      </c>
      <c r="S231" s="160">
        <f t="shared" si="544"/>
        <v>0</v>
      </c>
      <c r="T231" s="159">
        <f t="shared" si="570"/>
        <v>0</v>
      </c>
      <c r="U231" s="159">
        <f t="shared" si="545"/>
        <v>0</v>
      </c>
      <c r="V231" s="160">
        <f t="shared" si="546"/>
        <v>0</v>
      </c>
      <c r="W231" s="159">
        <v>0</v>
      </c>
      <c r="X231" s="159">
        <v>0</v>
      </c>
      <c r="Y231" s="160">
        <f t="shared" si="547"/>
        <v>0</v>
      </c>
      <c r="Z231" s="159">
        <v>0</v>
      </c>
      <c r="AA231" s="159">
        <v>0</v>
      </c>
      <c r="AB231" s="160">
        <f t="shared" si="548"/>
        <v>0</v>
      </c>
      <c r="AC231" s="159">
        <f t="shared" si="571"/>
        <v>0</v>
      </c>
      <c r="AD231" s="159">
        <f t="shared" si="549"/>
        <v>0</v>
      </c>
      <c r="AE231" s="160">
        <f t="shared" si="550"/>
        <v>0</v>
      </c>
      <c r="AF231" s="159">
        <v>0</v>
      </c>
      <c r="AG231" s="159">
        <v>0</v>
      </c>
      <c r="AH231" s="160">
        <f t="shared" si="551"/>
        <v>0</v>
      </c>
      <c r="AI231" s="159">
        <v>0</v>
      </c>
      <c r="AJ231" s="159">
        <v>0</v>
      </c>
      <c r="AK231" s="160">
        <f t="shared" si="552"/>
        <v>0</v>
      </c>
      <c r="AL231" s="159">
        <f t="shared" si="572"/>
        <v>0</v>
      </c>
      <c r="AM231" s="159">
        <f t="shared" si="553"/>
        <v>0</v>
      </c>
      <c r="AN231" s="160">
        <f t="shared" si="554"/>
        <v>0</v>
      </c>
      <c r="AO231" s="159">
        <v>0</v>
      </c>
      <c r="AP231" s="159">
        <v>0</v>
      </c>
      <c r="AQ231" s="160">
        <f t="shared" si="555"/>
        <v>0</v>
      </c>
      <c r="AR231" s="159">
        <v>0</v>
      </c>
      <c r="AS231" s="159">
        <v>0</v>
      </c>
      <c r="AT231" s="160">
        <f t="shared" si="556"/>
        <v>0</v>
      </c>
      <c r="AU231" s="159">
        <f t="shared" si="573"/>
        <v>0</v>
      </c>
      <c r="AV231" s="159">
        <f t="shared" si="557"/>
        <v>0</v>
      </c>
      <c r="AW231" s="160">
        <f t="shared" si="558"/>
        <v>0</v>
      </c>
      <c r="AX231" s="159">
        <v>0</v>
      </c>
      <c r="AY231" s="159">
        <v>0</v>
      </c>
      <c r="AZ231" s="160">
        <f t="shared" si="559"/>
        <v>0</v>
      </c>
      <c r="BA231" s="159">
        <v>0</v>
      </c>
      <c r="BB231" s="159">
        <v>0</v>
      </c>
      <c r="BC231" s="160">
        <f t="shared" si="560"/>
        <v>0</v>
      </c>
      <c r="BD231" s="159">
        <f t="shared" si="574"/>
        <v>0</v>
      </c>
      <c r="BE231" s="159">
        <f t="shared" si="561"/>
        <v>0</v>
      </c>
      <c r="BF231" s="160">
        <f t="shared" si="562"/>
        <v>0</v>
      </c>
      <c r="BG231" s="225"/>
      <c r="BH231" s="226">
        <f t="shared" si="575"/>
        <v>0</v>
      </c>
      <c r="BI231" s="227">
        <f t="shared" si="563"/>
        <v>0</v>
      </c>
      <c r="BJ231" s="225"/>
      <c r="BK231" s="228"/>
      <c r="BL231" s="229"/>
    </row>
    <row r="232" spans="1:64" ht="15.75" customHeight="1">
      <c r="A232" s="185"/>
      <c r="B232" s="156"/>
      <c r="C232" s="291"/>
      <c r="D232" s="158">
        <f t="shared" si="540"/>
        <v>0</v>
      </c>
      <c r="E232" s="159">
        <f t="shared" si="564"/>
        <v>0</v>
      </c>
      <c r="F232" s="160">
        <f t="shared" si="565"/>
        <v>0</v>
      </c>
      <c r="G232" s="161"/>
      <c r="H232" s="159">
        <f t="shared" si="566"/>
        <v>0</v>
      </c>
      <c r="I232" s="159">
        <f t="shared" si="567"/>
        <v>0</v>
      </c>
      <c r="J232" s="160">
        <f t="shared" si="541"/>
        <v>0</v>
      </c>
      <c r="K232" s="159">
        <f t="shared" si="568"/>
        <v>0</v>
      </c>
      <c r="L232" s="159">
        <f t="shared" si="569"/>
        <v>0</v>
      </c>
      <c r="M232" s="160">
        <f t="shared" si="542"/>
        <v>0</v>
      </c>
      <c r="N232" s="159">
        <v>0</v>
      </c>
      <c r="O232" s="159">
        <v>0</v>
      </c>
      <c r="P232" s="160">
        <f t="shared" si="543"/>
        <v>0</v>
      </c>
      <c r="Q232" s="159">
        <v>0</v>
      </c>
      <c r="R232" s="159">
        <v>0</v>
      </c>
      <c r="S232" s="160">
        <f t="shared" si="544"/>
        <v>0</v>
      </c>
      <c r="T232" s="159">
        <f t="shared" si="570"/>
        <v>0</v>
      </c>
      <c r="U232" s="159">
        <f t="shared" si="545"/>
        <v>0</v>
      </c>
      <c r="V232" s="160">
        <f t="shared" si="546"/>
        <v>0</v>
      </c>
      <c r="W232" s="159">
        <v>0</v>
      </c>
      <c r="X232" s="159">
        <v>0</v>
      </c>
      <c r="Y232" s="160">
        <f t="shared" si="547"/>
        <v>0</v>
      </c>
      <c r="Z232" s="159">
        <v>0</v>
      </c>
      <c r="AA232" s="159">
        <v>0</v>
      </c>
      <c r="AB232" s="160">
        <f t="shared" si="548"/>
        <v>0</v>
      </c>
      <c r="AC232" s="159">
        <f t="shared" si="571"/>
        <v>0</v>
      </c>
      <c r="AD232" s="159">
        <f t="shared" si="549"/>
        <v>0</v>
      </c>
      <c r="AE232" s="160">
        <f t="shared" si="550"/>
        <v>0</v>
      </c>
      <c r="AF232" s="159">
        <v>0</v>
      </c>
      <c r="AG232" s="159">
        <v>0</v>
      </c>
      <c r="AH232" s="160">
        <f t="shared" si="551"/>
        <v>0</v>
      </c>
      <c r="AI232" s="159">
        <v>0</v>
      </c>
      <c r="AJ232" s="159">
        <v>0</v>
      </c>
      <c r="AK232" s="160">
        <f t="shared" si="552"/>
        <v>0</v>
      </c>
      <c r="AL232" s="159">
        <f t="shared" si="572"/>
        <v>0</v>
      </c>
      <c r="AM232" s="159">
        <f t="shared" si="553"/>
        <v>0</v>
      </c>
      <c r="AN232" s="160">
        <f t="shared" si="554"/>
        <v>0</v>
      </c>
      <c r="AO232" s="159">
        <v>0</v>
      </c>
      <c r="AP232" s="159">
        <v>0</v>
      </c>
      <c r="AQ232" s="160">
        <f t="shared" si="555"/>
        <v>0</v>
      </c>
      <c r="AR232" s="159">
        <v>0</v>
      </c>
      <c r="AS232" s="159">
        <v>0</v>
      </c>
      <c r="AT232" s="160">
        <f t="shared" si="556"/>
        <v>0</v>
      </c>
      <c r="AU232" s="159">
        <f t="shared" si="573"/>
        <v>0</v>
      </c>
      <c r="AV232" s="159">
        <f t="shared" si="557"/>
        <v>0</v>
      </c>
      <c r="AW232" s="160">
        <f t="shared" si="558"/>
        <v>0</v>
      </c>
      <c r="AX232" s="159">
        <v>0</v>
      </c>
      <c r="AY232" s="159">
        <v>0</v>
      </c>
      <c r="AZ232" s="160">
        <f t="shared" si="559"/>
        <v>0</v>
      </c>
      <c r="BA232" s="159">
        <v>0</v>
      </c>
      <c r="BB232" s="159">
        <v>0</v>
      </c>
      <c r="BC232" s="160">
        <f t="shared" si="560"/>
        <v>0</v>
      </c>
      <c r="BD232" s="159">
        <f t="shared" si="574"/>
        <v>0</v>
      </c>
      <c r="BE232" s="159">
        <f t="shared" si="561"/>
        <v>0</v>
      </c>
      <c r="BF232" s="160">
        <f t="shared" si="562"/>
        <v>0</v>
      </c>
      <c r="BG232" s="225"/>
      <c r="BH232" s="226">
        <f t="shared" si="575"/>
        <v>0</v>
      </c>
      <c r="BI232" s="227">
        <f t="shared" si="563"/>
        <v>0</v>
      </c>
      <c r="BJ232" s="225"/>
      <c r="BK232" s="228"/>
      <c r="BL232" s="229"/>
    </row>
    <row r="233" spans="1:64" ht="15.75" customHeight="1">
      <c r="A233" s="185"/>
      <c r="B233" s="156"/>
      <c r="C233" s="291"/>
      <c r="D233" s="158">
        <f t="shared" si="540"/>
        <v>0</v>
      </c>
      <c r="E233" s="159">
        <f t="shared" si="564"/>
        <v>0</v>
      </c>
      <c r="F233" s="160">
        <f t="shared" si="565"/>
        <v>0</v>
      </c>
      <c r="G233" s="161"/>
      <c r="H233" s="159">
        <f t="shared" si="566"/>
        <v>0</v>
      </c>
      <c r="I233" s="159">
        <f t="shared" si="567"/>
        <v>0</v>
      </c>
      <c r="J233" s="160">
        <f t="shared" si="541"/>
        <v>0</v>
      </c>
      <c r="K233" s="159">
        <f t="shared" si="568"/>
        <v>0</v>
      </c>
      <c r="L233" s="159">
        <f t="shared" si="569"/>
        <v>0</v>
      </c>
      <c r="M233" s="160">
        <f t="shared" si="542"/>
        <v>0</v>
      </c>
      <c r="N233" s="159">
        <v>0</v>
      </c>
      <c r="O233" s="159">
        <v>0</v>
      </c>
      <c r="P233" s="160">
        <f t="shared" si="543"/>
        <v>0</v>
      </c>
      <c r="Q233" s="159">
        <v>0</v>
      </c>
      <c r="R233" s="159">
        <v>0</v>
      </c>
      <c r="S233" s="160">
        <f t="shared" si="544"/>
        <v>0</v>
      </c>
      <c r="T233" s="159">
        <f t="shared" si="570"/>
        <v>0</v>
      </c>
      <c r="U233" s="159">
        <f t="shared" si="545"/>
        <v>0</v>
      </c>
      <c r="V233" s="160">
        <f t="shared" si="546"/>
        <v>0</v>
      </c>
      <c r="W233" s="159">
        <v>0</v>
      </c>
      <c r="X233" s="159">
        <v>0</v>
      </c>
      <c r="Y233" s="160">
        <f t="shared" si="547"/>
        <v>0</v>
      </c>
      <c r="Z233" s="159">
        <v>0</v>
      </c>
      <c r="AA233" s="159">
        <v>0</v>
      </c>
      <c r="AB233" s="160">
        <f t="shared" si="548"/>
        <v>0</v>
      </c>
      <c r="AC233" s="159">
        <f t="shared" si="571"/>
        <v>0</v>
      </c>
      <c r="AD233" s="159">
        <f t="shared" si="549"/>
        <v>0</v>
      </c>
      <c r="AE233" s="160">
        <f t="shared" si="550"/>
        <v>0</v>
      </c>
      <c r="AF233" s="159">
        <v>0</v>
      </c>
      <c r="AG233" s="159">
        <v>0</v>
      </c>
      <c r="AH233" s="160">
        <f t="shared" si="551"/>
        <v>0</v>
      </c>
      <c r="AI233" s="159">
        <v>0</v>
      </c>
      <c r="AJ233" s="159">
        <v>0</v>
      </c>
      <c r="AK233" s="160">
        <f t="shared" si="552"/>
        <v>0</v>
      </c>
      <c r="AL233" s="159">
        <f t="shared" si="572"/>
        <v>0</v>
      </c>
      <c r="AM233" s="159">
        <f t="shared" si="553"/>
        <v>0</v>
      </c>
      <c r="AN233" s="160">
        <f t="shared" si="554"/>
        <v>0</v>
      </c>
      <c r="AO233" s="159">
        <v>0</v>
      </c>
      <c r="AP233" s="159">
        <v>0</v>
      </c>
      <c r="AQ233" s="160">
        <f t="shared" si="555"/>
        <v>0</v>
      </c>
      <c r="AR233" s="159">
        <v>0</v>
      </c>
      <c r="AS233" s="159">
        <v>0</v>
      </c>
      <c r="AT233" s="160">
        <f t="shared" si="556"/>
        <v>0</v>
      </c>
      <c r="AU233" s="159">
        <f t="shared" si="573"/>
        <v>0</v>
      </c>
      <c r="AV233" s="159">
        <f t="shared" si="557"/>
        <v>0</v>
      </c>
      <c r="AW233" s="160">
        <f t="shared" si="558"/>
        <v>0</v>
      </c>
      <c r="AX233" s="159">
        <v>0</v>
      </c>
      <c r="AY233" s="159">
        <v>0</v>
      </c>
      <c r="AZ233" s="160">
        <f t="shared" si="559"/>
        <v>0</v>
      </c>
      <c r="BA233" s="159">
        <v>0</v>
      </c>
      <c r="BB233" s="159">
        <v>0</v>
      </c>
      <c r="BC233" s="160">
        <f t="shared" si="560"/>
        <v>0</v>
      </c>
      <c r="BD233" s="159">
        <f t="shared" si="574"/>
        <v>0</v>
      </c>
      <c r="BE233" s="159">
        <f t="shared" si="561"/>
        <v>0</v>
      </c>
      <c r="BF233" s="160">
        <f t="shared" si="562"/>
        <v>0</v>
      </c>
      <c r="BG233" s="225"/>
      <c r="BH233" s="226">
        <f t="shared" si="575"/>
        <v>0</v>
      </c>
      <c r="BI233" s="227">
        <f t="shared" si="563"/>
        <v>0</v>
      </c>
      <c r="BJ233" s="225"/>
      <c r="BK233" s="228"/>
      <c r="BL233" s="229"/>
    </row>
    <row r="234" spans="1:64" ht="15.75" customHeight="1">
      <c r="A234" s="185"/>
      <c r="B234" s="156"/>
      <c r="C234" s="291"/>
      <c r="D234" s="158">
        <f t="shared" si="540"/>
        <v>0</v>
      </c>
      <c r="E234" s="159">
        <f t="shared" si="564"/>
        <v>0</v>
      </c>
      <c r="F234" s="160">
        <f t="shared" si="565"/>
        <v>0</v>
      </c>
      <c r="G234" s="161"/>
      <c r="H234" s="159">
        <f t="shared" si="566"/>
        <v>0</v>
      </c>
      <c r="I234" s="159">
        <f t="shared" si="567"/>
        <v>0</v>
      </c>
      <c r="J234" s="160">
        <f t="shared" si="541"/>
        <v>0</v>
      </c>
      <c r="K234" s="159">
        <f t="shared" si="568"/>
        <v>0</v>
      </c>
      <c r="L234" s="159">
        <f t="shared" si="569"/>
        <v>0</v>
      </c>
      <c r="M234" s="160">
        <f t="shared" si="542"/>
        <v>0</v>
      </c>
      <c r="N234" s="159">
        <v>0</v>
      </c>
      <c r="O234" s="159">
        <v>0</v>
      </c>
      <c r="P234" s="160">
        <f t="shared" si="543"/>
        <v>0</v>
      </c>
      <c r="Q234" s="159">
        <v>0</v>
      </c>
      <c r="R234" s="159">
        <v>0</v>
      </c>
      <c r="S234" s="160">
        <f t="shared" si="544"/>
        <v>0</v>
      </c>
      <c r="T234" s="159">
        <f t="shared" si="570"/>
        <v>0</v>
      </c>
      <c r="U234" s="159">
        <f t="shared" si="545"/>
        <v>0</v>
      </c>
      <c r="V234" s="160">
        <f t="shared" si="546"/>
        <v>0</v>
      </c>
      <c r="W234" s="159">
        <v>0</v>
      </c>
      <c r="X234" s="159">
        <v>0</v>
      </c>
      <c r="Y234" s="160">
        <f t="shared" si="547"/>
        <v>0</v>
      </c>
      <c r="Z234" s="159">
        <v>0</v>
      </c>
      <c r="AA234" s="159">
        <v>0</v>
      </c>
      <c r="AB234" s="160">
        <f t="shared" si="548"/>
        <v>0</v>
      </c>
      <c r="AC234" s="159">
        <f t="shared" si="571"/>
        <v>0</v>
      </c>
      <c r="AD234" s="159">
        <f t="shared" si="549"/>
        <v>0</v>
      </c>
      <c r="AE234" s="160">
        <f t="shared" si="550"/>
        <v>0</v>
      </c>
      <c r="AF234" s="159">
        <v>0</v>
      </c>
      <c r="AG234" s="159">
        <v>0</v>
      </c>
      <c r="AH234" s="160">
        <f t="shared" si="551"/>
        <v>0</v>
      </c>
      <c r="AI234" s="159">
        <v>0</v>
      </c>
      <c r="AJ234" s="159">
        <v>0</v>
      </c>
      <c r="AK234" s="160">
        <f t="shared" si="552"/>
        <v>0</v>
      </c>
      <c r="AL234" s="159">
        <f t="shared" si="572"/>
        <v>0</v>
      </c>
      <c r="AM234" s="159">
        <f t="shared" si="553"/>
        <v>0</v>
      </c>
      <c r="AN234" s="160">
        <f t="shared" si="554"/>
        <v>0</v>
      </c>
      <c r="AO234" s="159">
        <v>0</v>
      </c>
      <c r="AP234" s="159">
        <v>0</v>
      </c>
      <c r="AQ234" s="160">
        <f t="shared" si="555"/>
        <v>0</v>
      </c>
      <c r="AR234" s="159">
        <v>0</v>
      </c>
      <c r="AS234" s="159">
        <v>0</v>
      </c>
      <c r="AT234" s="160">
        <f t="shared" si="556"/>
        <v>0</v>
      </c>
      <c r="AU234" s="159">
        <f t="shared" si="573"/>
        <v>0</v>
      </c>
      <c r="AV234" s="159">
        <f t="shared" si="557"/>
        <v>0</v>
      </c>
      <c r="AW234" s="160">
        <f t="shared" si="558"/>
        <v>0</v>
      </c>
      <c r="AX234" s="159">
        <v>0</v>
      </c>
      <c r="AY234" s="159">
        <v>0</v>
      </c>
      <c r="AZ234" s="160">
        <f t="shared" si="559"/>
        <v>0</v>
      </c>
      <c r="BA234" s="159">
        <v>0</v>
      </c>
      <c r="BB234" s="159">
        <v>0</v>
      </c>
      <c r="BC234" s="160">
        <f t="shared" si="560"/>
        <v>0</v>
      </c>
      <c r="BD234" s="159">
        <f t="shared" si="574"/>
        <v>0</v>
      </c>
      <c r="BE234" s="159">
        <f t="shared" si="561"/>
        <v>0</v>
      </c>
      <c r="BF234" s="160">
        <f t="shared" si="562"/>
        <v>0</v>
      </c>
      <c r="BG234" s="225"/>
      <c r="BH234" s="226">
        <f t="shared" si="575"/>
        <v>0</v>
      </c>
      <c r="BI234" s="227">
        <f t="shared" si="563"/>
        <v>0</v>
      </c>
      <c r="BJ234" s="225"/>
      <c r="BK234" s="228"/>
      <c r="BL234" s="229"/>
    </row>
    <row r="235" spans="1:64" ht="15.75" customHeight="1">
      <c r="A235" s="138"/>
      <c r="B235" s="162"/>
      <c r="C235" s="163"/>
      <c r="D235" s="164">
        <f t="shared" si="540"/>
        <v>0</v>
      </c>
      <c r="E235" s="165">
        <f t="shared" si="564"/>
        <v>0</v>
      </c>
      <c r="F235" s="166">
        <f t="shared" si="565"/>
        <v>0</v>
      </c>
      <c r="G235" s="167"/>
      <c r="H235" s="165">
        <f t="shared" si="566"/>
        <v>0</v>
      </c>
      <c r="I235" s="165">
        <f t="shared" si="567"/>
        <v>0</v>
      </c>
      <c r="J235" s="166">
        <f t="shared" si="541"/>
        <v>0</v>
      </c>
      <c r="K235" s="165">
        <f t="shared" si="568"/>
        <v>0</v>
      </c>
      <c r="L235" s="165">
        <f t="shared" si="569"/>
        <v>0</v>
      </c>
      <c r="M235" s="166">
        <f t="shared" si="542"/>
        <v>0</v>
      </c>
      <c r="N235" s="164">
        <v>0</v>
      </c>
      <c r="O235" s="165">
        <v>0</v>
      </c>
      <c r="P235" s="166">
        <f t="shared" si="543"/>
        <v>0</v>
      </c>
      <c r="Q235" s="198">
        <v>0</v>
      </c>
      <c r="R235" s="199">
        <v>0</v>
      </c>
      <c r="S235" s="166">
        <f t="shared" si="544"/>
        <v>0</v>
      </c>
      <c r="T235" s="200">
        <f t="shared" si="570"/>
        <v>0</v>
      </c>
      <c r="U235" s="200">
        <f t="shared" si="545"/>
        <v>0</v>
      </c>
      <c r="V235" s="201">
        <f t="shared" si="546"/>
        <v>0</v>
      </c>
      <c r="W235" s="164">
        <v>0</v>
      </c>
      <c r="X235" s="165">
        <v>0</v>
      </c>
      <c r="Y235" s="166">
        <f t="shared" si="547"/>
        <v>0</v>
      </c>
      <c r="Z235" s="198">
        <v>0</v>
      </c>
      <c r="AA235" s="199">
        <v>0</v>
      </c>
      <c r="AB235" s="166">
        <f t="shared" si="548"/>
        <v>0</v>
      </c>
      <c r="AC235" s="200">
        <f t="shared" si="571"/>
        <v>0</v>
      </c>
      <c r="AD235" s="200">
        <f t="shared" si="549"/>
        <v>0</v>
      </c>
      <c r="AE235" s="201">
        <f t="shared" si="550"/>
        <v>0</v>
      </c>
      <c r="AF235" s="164">
        <v>0</v>
      </c>
      <c r="AG235" s="165">
        <v>0</v>
      </c>
      <c r="AH235" s="166">
        <f t="shared" si="551"/>
        <v>0</v>
      </c>
      <c r="AI235" s="198">
        <v>0</v>
      </c>
      <c r="AJ235" s="199">
        <v>0</v>
      </c>
      <c r="AK235" s="166">
        <f t="shared" si="552"/>
        <v>0</v>
      </c>
      <c r="AL235" s="200">
        <f t="shared" si="572"/>
        <v>0</v>
      </c>
      <c r="AM235" s="200">
        <f t="shared" si="553"/>
        <v>0</v>
      </c>
      <c r="AN235" s="201">
        <f t="shared" si="554"/>
        <v>0</v>
      </c>
      <c r="AO235" s="164">
        <v>0</v>
      </c>
      <c r="AP235" s="165">
        <v>0</v>
      </c>
      <c r="AQ235" s="166">
        <f t="shared" si="555"/>
        <v>0</v>
      </c>
      <c r="AR235" s="198">
        <v>0</v>
      </c>
      <c r="AS235" s="199">
        <v>0</v>
      </c>
      <c r="AT235" s="166">
        <f t="shared" si="556"/>
        <v>0</v>
      </c>
      <c r="AU235" s="200">
        <f t="shared" si="573"/>
        <v>0</v>
      </c>
      <c r="AV235" s="200">
        <f t="shared" si="557"/>
        <v>0</v>
      </c>
      <c r="AW235" s="201">
        <f t="shared" si="558"/>
        <v>0</v>
      </c>
      <c r="AX235" s="164">
        <v>0</v>
      </c>
      <c r="AY235" s="165">
        <v>0</v>
      </c>
      <c r="AZ235" s="166">
        <f t="shared" si="559"/>
        <v>0</v>
      </c>
      <c r="BA235" s="198">
        <v>0</v>
      </c>
      <c r="BB235" s="199">
        <v>0</v>
      </c>
      <c r="BC235" s="166">
        <f t="shared" si="560"/>
        <v>0</v>
      </c>
      <c r="BD235" s="200">
        <f t="shared" si="574"/>
        <v>0</v>
      </c>
      <c r="BE235" s="200">
        <f t="shared" si="561"/>
        <v>0</v>
      </c>
      <c r="BF235" s="201">
        <f t="shared" si="562"/>
        <v>0</v>
      </c>
      <c r="BG235" s="211"/>
      <c r="BH235" s="233">
        <f t="shared" si="575"/>
        <v>0</v>
      </c>
      <c r="BI235" s="234">
        <f t="shared" si="563"/>
        <v>0</v>
      </c>
      <c r="BJ235" s="232"/>
      <c r="BK235" s="235"/>
      <c r="BL235" s="236"/>
    </row>
    <row r="236" spans="1:64" ht="15.75" customHeight="1">
      <c r="A236" s="139"/>
      <c r="B236" s="186"/>
      <c r="C236" s="187"/>
      <c r="D236" s="183"/>
      <c r="E236" s="183"/>
      <c r="F236" s="183"/>
      <c r="G236" s="184"/>
      <c r="H236" s="183"/>
      <c r="I236" s="183"/>
      <c r="J236" s="183"/>
      <c r="K236" s="183"/>
      <c r="L236" s="183"/>
      <c r="M236" s="183"/>
      <c r="N236" s="183"/>
      <c r="O236" s="183"/>
      <c r="P236" s="183"/>
      <c r="Q236" s="183"/>
      <c r="R236" s="183"/>
      <c r="S236" s="183"/>
      <c r="T236" s="203"/>
      <c r="U236" s="203"/>
      <c r="V236" s="187"/>
      <c r="W236" s="183"/>
      <c r="X236" s="183"/>
      <c r="Y236" s="183"/>
      <c r="Z236" s="183"/>
      <c r="AA236" s="183"/>
      <c r="AB236" s="183"/>
      <c r="AC236" s="203"/>
      <c r="AD236" s="203"/>
      <c r="AE236" s="187"/>
      <c r="AF236" s="183"/>
      <c r="AG236" s="183"/>
      <c r="AH236" s="183"/>
      <c r="AI236" s="183"/>
      <c r="AJ236" s="183"/>
      <c r="AK236" s="183"/>
      <c r="AL236" s="203"/>
      <c r="AM236" s="203"/>
      <c r="AN236" s="187"/>
      <c r="AO236" s="183"/>
      <c r="AP236" s="183"/>
      <c r="AQ236" s="183"/>
      <c r="AR236" s="183"/>
      <c r="AS236" s="183"/>
      <c r="AT236" s="183"/>
      <c r="AU236" s="203"/>
      <c r="AV236" s="203"/>
      <c r="AW236" s="187"/>
      <c r="AX236" s="183"/>
      <c r="AY236" s="183"/>
      <c r="AZ236" s="183"/>
      <c r="BA236" s="183"/>
      <c r="BB236" s="183"/>
      <c r="BC236" s="183"/>
      <c r="BD236" s="203"/>
      <c r="BE236" s="203"/>
      <c r="BF236" s="187"/>
      <c r="BG236" s="139"/>
      <c r="BH236" s="183"/>
      <c r="BI236" s="187"/>
      <c r="BJ236" s="139"/>
      <c r="BK236" s="242"/>
      <c r="BL236" s="242"/>
    </row>
    <row r="237" spans="1:64" ht="15.75" customHeight="1">
      <c r="A237" s="138"/>
      <c r="B237" s="1065" t="s">
        <v>273</v>
      </c>
      <c r="C237" s="1062" t="s">
        <v>274</v>
      </c>
      <c r="D237" s="1009" t="str">
        <f>AFEstatPref</f>
        <v>Historical</v>
      </c>
      <c r="E237" s="1010"/>
      <c r="F237" s="1011"/>
      <c r="G237" s="1041" t="str">
        <f>AFEstatSlc</f>
        <v>Proposed Original</v>
      </c>
      <c r="H237" s="1015"/>
      <c r="I237" s="1015"/>
      <c r="J237" s="1042"/>
      <c r="K237" s="1020" t="s">
        <v>275</v>
      </c>
      <c r="L237" s="1020"/>
      <c r="M237" s="1039"/>
      <c r="N237" s="1009" t="str">
        <f>AFEstatPref</f>
        <v>Historical</v>
      </c>
      <c r="O237" s="1010"/>
      <c r="P237" s="1011"/>
      <c r="Q237" s="1015" t="str">
        <f>AFEstatSlc</f>
        <v>Proposed Original</v>
      </c>
      <c r="R237" s="1015"/>
      <c r="S237" s="1016"/>
      <c r="T237" s="1019" t="s">
        <v>275</v>
      </c>
      <c r="U237" s="1020"/>
      <c r="V237" s="1021"/>
      <c r="W237" s="1009" t="str">
        <f>AFEstatPref</f>
        <v>Historical</v>
      </c>
      <c r="X237" s="1010"/>
      <c r="Y237" s="1011"/>
      <c r="Z237" s="1015" t="str">
        <f>AFEstatSlc</f>
        <v>Proposed Original</v>
      </c>
      <c r="AA237" s="1015"/>
      <c r="AB237" s="1016"/>
      <c r="AC237" s="1019" t="s">
        <v>275</v>
      </c>
      <c r="AD237" s="1020"/>
      <c r="AE237" s="1021"/>
      <c r="AF237" s="1009" t="str">
        <f>AFEstatPref</f>
        <v>Historical</v>
      </c>
      <c r="AG237" s="1010"/>
      <c r="AH237" s="1011"/>
      <c r="AI237" s="1015" t="str">
        <f>AFEstatSlc</f>
        <v>Proposed Original</v>
      </c>
      <c r="AJ237" s="1015"/>
      <c r="AK237" s="1016"/>
      <c r="AL237" s="1019" t="s">
        <v>275</v>
      </c>
      <c r="AM237" s="1020"/>
      <c r="AN237" s="1021"/>
      <c r="AO237" s="1009" t="str">
        <f>AFEstatPref</f>
        <v>Historical</v>
      </c>
      <c r="AP237" s="1010"/>
      <c r="AQ237" s="1011"/>
      <c r="AR237" s="1015" t="str">
        <f>AFEstatSlc</f>
        <v>Proposed Original</v>
      </c>
      <c r="AS237" s="1015"/>
      <c r="AT237" s="1016"/>
      <c r="AU237" s="1019" t="s">
        <v>275</v>
      </c>
      <c r="AV237" s="1020"/>
      <c r="AW237" s="1021"/>
      <c r="AX237" s="1009" t="str">
        <f>AFEstatPref</f>
        <v>Historical</v>
      </c>
      <c r="AY237" s="1010"/>
      <c r="AZ237" s="1011"/>
      <c r="BA237" s="1015" t="str">
        <f>AFEstatSlc</f>
        <v>Proposed Original</v>
      </c>
      <c r="BB237" s="1015"/>
      <c r="BC237" s="1016"/>
      <c r="BD237" s="1019" t="s">
        <v>275</v>
      </c>
      <c r="BE237" s="1020"/>
      <c r="BF237" s="1021"/>
      <c r="BG237" s="214"/>
      <c r="BH237" s="1051" t="s">
        <v>276</v>
      </c>
      <c r="BI237" s="1052"/>
      <c r="BJ237" s="214"/>
      <c r="BK237" s="1058" t="s">
        <v>277</v>
      </c>
      <c r="BL237" s="1055" t="s">
        <v>278</v>
      </c>
    </row>
    <row r="238" spans="1:64" ht="15.75" customHeight="1">
      <c r="A238" s="139"/>
      <c r="B238" s="1059"/>
      <c r="C238" s="1063"/>
      <c r="D238" s="1012"/>
      <c r="E238" s="1013"/>
      <c r="F238" s="1014"/>
      <c r="G238" s="1043"/>
      <c r="H238" s="1017"/>
      <c r="I238" s="1017"/>
      <c r="J238" s="1044"/>
      <c r="K238" s="1023"/>
      <c r="L238" s="1023"/>
      <c r="M238" s="1040"/>
      <c r="N238" s="1012"/>
      <c r="O238" s="1013"/>
      <c r="P238" s="1014"/>
      <c r="Q238" s="1017"/>
      <c r="R238" s="1017"/>
      <c r="S238" s="1018"/>
      <c r="T238" s="1022"/>
      <c r="U238" s="1023"/>
      <c r="V238" s="1024"/>
      <c r="W238" s="1012"/>
      <c r="X238" s="1013"/>
      <c r="Y238" s="1014"/>
      <c r="Z238" s="1017"/>
      <c r="AA238" s="1017"/>
      <c r="AB238" s="1018"/>
      <c r="AC238" s="1022"/>
      <c r="AD238" s="1023"/>
      <c r="AE238" s="1024"/>
      <c r="AF238" s="1012"/>
      <c r="AG238" s="1013"/>
      <c r="AH238" s="1014"/>
      <c r="AI238" s="1017"/>
      <c r="AJ238" s="1017"/>
      <c r="AK238" s="1018"/>
      <c r="AL238" s="1022"/>
      <c r="AM238" s="1023"/>
      <c r="AN238" s="1024"/>
      <c r="AO238" s="1012"/>
      <c r="AP238" s="1013"/>
      <c r="AQ238" s="1014"/>
      <c r="AR238" s="1017"/>
      <c r="AS238" s="1017"/>
      <c r="AT238" s="1018"/>
      <c r="AU238" s="1022"/>
      <c r="AV238" s="1023"/>
      <c r="AW238" s="1024"/>
      <c r="AX238" s="1012"/>
      <c r="AY238" s="1013"/>
      <c r="AZ238" s="1014"/>
      <c r="BA238" s="1017"/>
      <c r="BB238" s="1017"/>
      <c r="BC238" s="1018"/>
      <c r="BD238" s="1022"/>
      <c r="BE238" s="1023"/>
      <c r="BF238" s="1024"/>
      <c r="BG238" s="139"/>
      <c r="BH238" s="215" t="s">
        <v>279</v>
      </c>
      <c r="BI238" s="216" t="s">
        <v>280</v>
      </c>
      <c r="BJ238" s="139"/>
      <c r="BK238" s="1059"/>
      <c r="BL238" s="1056"/>
    </row>
    <row r="239" spans="1:64" ht="15.75" customHeight="1">
      <c r="A239" s="138"/>
      <c r="B239" s="149">
        <v>23</v>
      </c>
      <c r="C239" s="150" t="s">
        <v>307</v>
      </c>
      <c r="D239" s="151" t="s">
        <v>283</v>
      </c>
      <c r="E239" s="152" t="s">
        <v>284</v>
      </c>
      <c r="F239" s="153">
        <f>SUM(F240:F249)</f>
        <v>0</v>
      </c>
      <c r="G239" s="154" t="s">
        <v>285</v>
      </c>
      <c r="H239" s="152" t="s">
        <v>283</v>
      </c>
      <c r="I239" s="152" t="s">
        <v>284</v>
      </c>
      <c r="J239" s="153">
        <f>SUM(J240:J249)</f>
        <v>0</v>
      </c>
      <c r="K239" s="151" t="s">
        <v>283</v>
      </c>
      <c r="L239" s="152" t="s">
        <v>284</v>
      </c>
      <c r="M239" s="153">
        <f>SUM(M240:M249)</f>
        <v>0</v>
      </c>
      <c r="N239" s="151" t="s">
        <v>283</v>
      </c>
      <c r="O239" s="152" t="s">
        <v>284</v>
      </c>
      <c r="P239" s="153">
        <f>SUM(P240:P249)</f>
        <v>0</v>
      </c>
      <c r="Q239" s="152" t="s">
        <v>283</v>
      </c>
      <c r="R239" s="152" t="s">
        <v>284</v>
      </c>
      <c r="S239" s="153">
        <f>SUM(S240:S249)</f>
        <v>0</v>
      </c>
      <c r="T239" s="204" t="s">
        <v>283</v>
      </c>
      <c r="U239" s="205" t="s">
        <v>284</v>
      </c>
      <c r="V239" s="153">
        <f>SUM(V240:V249)</f>
        <v>0</v>
      </c>
      <c r="W239" s="151" t="s">
        <v>283</v>
      </c>
      <c r="X239" s="152" t="s">
        <v>284</v>
      </c>
      <c r="Y239" s="153">
        <f>SUM(Y240:Y249)</f>
        <v>0</v>
      </c>
      <c r="Z239" s="152" t="s">
        <v>283</v>
      </c>
      <c r="AA239" s="152" t="s">
        <v>284</v>
      </c>
      <c r="AB239" s="153">
        <f>SUM(AB240:AB249)</f>
        <v>0</v>
      </c>
      <c r="AC239" s="204" t="s">
        <v>283</v>
      </c>
      <c r="AD239" s="205" t="s">
        <v>284</v>
      </c>
      <c r="AE239" s="153">
        <f>SUM(AE240:AE249)</f>
        <v>0</v>
      </c>
      <c r="AF239" s="151" t="s">
        <v>283</v>
      </c>
      <c r="AG239" s="152" t="s">
        <v>284</v>
      </c>
      <c r="AH239" s="153">
        <f>SUM(AH240:AH249)</f>
        <v>0</v>
      </c>
      <c r="AI239" s="152" t="s">
        <v>283</v>
      </c>
      <c r="AJ239" s="152" t="s">
        <v>284</v>
      </c>
      <c r="AK239" s="153">
        <f>SUM(AK240:AK249)</f>
        <v>0</v>
      </c>
      <c r="AL239" s="204" t="s">
        <v>283</v>
      </c>
      <c r="AM239" s="205" t="s">
        <v>284</v>
      </c>
      <c r="AN239" s="153">
        <f>SUM(AN240:AN249)</f>
        <v>0</v>
      </c>
      <c r="AO239" s="151" t="s">
        <v>283</v>
      </c>
      <c r="AP239" s="152" t="s">
        <v>284</v>
      </c>
      <c r="AQ239" s="153">
        <f>SUM(AQ240:AQ249)</f>
        <v>0</v>
      </c>
      <c r="AR239" s="152" t="s">
        <v>283</v>
      </c>
      <c r="AS239" s="152" t="s">
        <v>284</v>
      </c>
      <c r="AT239" s="153">
        <f>SUM(AT240:AT249)</f>
        <v>0</v>
      </c>
      <c r="AU239" s="204" t="s">
        <v>283</v>
      </c>
      <c r="AV239" s="205" t="s">
        <v>284</v>
      </c>
      <c r="AW239" s="153">
        <f>SUM(AW240:AW249)</f>
        <v>0</v>
      </c>
      <c r="AX239" s="151" t="s">
        <v>283</v>
      </c>
      <c r="AY239" s="152" t="s">
        <v>284</v>
      </c>
      <c r="AZ239" s="153">
        <f>SUM(AZ240:AZ249)</f>
        <v>0</v>
      </c>
      <c r="BA239" s="152" t="s">
        <v>283</v>
      </c>
      <c r="BB239" s="152" t="s">
        <v>284</v>
      </c>
      <c r="BC239" s="153">
        <f>SUM(BC240:BC249)</f>
        <v>0</v>
      </c>
      <c r="BD239" s="204" t="s">
        <v>283</v>
      </c>
      <c r="BE239" s="205" t="s">
        <v>284</v>
      </c>
      <c r="BF239" s="153">
        <f>SUM(BF240:BF249)</f>
        <v>0</v>
      </c>
      <c r="BG239" s="196"/>
      <c r="BH239" s="221"/>
      <c r="BI239" s="243"/>
      <c r="BJ239" s="196"/>
      <c r="BK239" s="244"/>
      <c r="BL239" s="245"/>
    </row>
    <row r="240" spans="1:64" ht="15.75" customHeight="1">
      <c r="A240" s="185"/>
      <c r="B240" s="156"/>
      <c r="C240" s="292"/>
      <c r="D240" s="158">
        <f t="shared" ref="D240:D249" si="576">N240+W240+AF240+AO240+AX240</f>
        <v>0</v>
      </c>
      <c r="E240" s="159">
        <f>IFERROR(F240/D240,)</f>
        <v>0</v>
      </c>
      <c r="F240" s="160">
        <f>P240+Y240+AH240+AQ240+AZ240</f>
        <v>0</v>
      </c>
      <c r="G240" s="179"/>
      <c r="H240" s="159">
        <f>Q240+Z240+AI240+AR240+BA240</f>
        <v>0</v>
      </c>
      <c r="I240" s="159">
        <f>IFERROR(J240/H240,)</f>
        <v>0</v>
      </c>
      <c r="J240" s="160">
        <f t="shared" ref="J240:J249" si="577">S240+AB240+AK240+AT240+BC240</f>
        <v>0</v>
      </c>
      <c r="K240" s="159">
        <f>T240+AC240+AL240+AU240+BD240</f>
        <v>0</v>
      </c>
      <c r="L240" s="159">
        <f>IFERROR(M240/K240,)</f>
        <v>0</v>
      </c>
      <c r="M240" s="160">
        <f t="shared" ref="M240:M249" si="578">V240+AE240+AN240+AW240+BF240</f>
        <v>0</v>
      </c>
      <c r="N240" s="159">
        <v>0</v>
      </c>
      <c r="O240" s="159">
        <v>0</v>
      </c>
      <c r="P240" s="160">
        <f t="shared" ref="P240:P249" si="579">N240*O240</f>
        <v>0</v>
      </c>
      <c r="Q240" s="159">
        <v>0</v>
      </c>
      <c r="R240" s="159">
        <v>0</v>
      </c>
      <c r="S240" s="160">
        <f t="shared" ref="S240:S249" si="580">Q240*R240</f>
        <v>0</v>
      </c>
      <c r="T240" s="159">
        <f>Q240</f>
        <v>0</v>
      </c>
      <c r="U240" s="159">
        <f t="shared" ref="U240:U249" si="581">R240</f>
        <v>0</v>
      </c>
      <c r="V240" s="160">
        <f t="shared" ref="V240:V249" si="582">T240*U240</f>
        <v>0</v>
      </c>
      <c r="W240" s="159">
        <v>0</v>
      </c>
      <c r="X240" s="159">
        <v>0</v>
      </c>
      <c r="Y240" s="160">
        <f t="shared" ref="Y240:Y249" si="583">W240*X240</f>
        <v>0</v>
      </c>
      <c r="Z240" s="159">
        <v>0</v>
      </c>
      <c r="AA240" s="159">
        <v>0</v>
      </c>
      <c r="AB240" s="160">
        <f t="shared" ref="AB240:AB249" si="584">Z240*AA240</f>
        <v>0</v>
      </c>
      <c r="AC240" s="159">
        <f>Z240</f>
        <v>0</v>
      </c>
      <c r="AD240" s="159">
        <f t="shared" ref="AD240:AD249" si="585">AA240</f>
        <v>0</v>
      </c>
      <c r="AE240" s="160">
        <f t="shared" ref="AE240:AE249" si="586">AC240*AD240</f>
        <v>0</v>
      </c>
      <c r="AF240" s="159">
        <v>0</v>
      </c>
      <c r="AG240" s="159">
        <v>0</v>
      </c>
      <c r="AH240" s="160">
        <f t="shared" ref="AH240:AH249" si="587">AF240*AG240</f>
        <v>0</v>
      </c>
      <c r="AI240" s="159">
        <v>0</v>
      </c>
      <c r="AJ240" s="159">
        <v>0</v>
      </c>
      <c r="AK240" s="160">
        <f t="shared" ref="AK240:AK249" si="588">AI240*AJ240</f>
        <v>0</v>
      </c>
      <c r="AL240" s="159">
        <f>AI240</f>
        <v>0</v>
      </c>
      <c r="AM240" s="159">
        <f t="shared" ref="AM240:AM249" si="589">AJ240</f>
        <v>0</v>
      </c>
      <c r="AN240" s="160">
        <f t="shared" ref="AN240:AN249" si="590">AL240*AM240</f>
        <v>0</v>
      </c>
      <c r="AO240" s="159">
        <v>0</v>
      </c>
      <c r="AP240" s="159">
        <v>0</v>
      </c>
      <c r="AQ240" s="160">
        <f t="shared" ref="AQ240:AQ249" si="591">AO240*AP240</f>
        <v>0</v>
      </c>
      <c r="AR240" s="159">
        <v>0</v>
      </c>
      <c r="AS240" s="159">
        <v>0</v>
      </c>
      <c r="AT240" s="160">
        <f t="shared" ref="AT240:AT249" si="592">AR240*AS240</f>
        <v>0</v>
      </c>
      <c r="AU240" s="159">
        <f>AR240</f>
        <v>0</v>
      </c>
      <c r="AV240" s="159">
        <f t="shared" ref="AV240:AV249" si="593">AS240</f>
        <v>0</v>
      </c>
      <c r="AW240" s="160">
        <f t="shared" ref="AW240:AW249" si="594">AU240*AV240</f>
        <v>0</v>
      </c>
      <c r="AX240" s="159">
        <v>0</v>
      </c>
      <c r="AY240" s="159">
        <v>0</v>
      </c>
      <c r="AZ240" s="160">
        <f t="shared" ref="AZ240:AZ249" si="595">AX240*AY240</f>
        <v>0</v>
      </c>
      <c r="BA240" s="159">
        <v>0</v>
      </c>
      <c r="BB240" s="159">
        <v>0</v>
      </c>
      <c r="BC240" s="160">
        <f t="shared" ref="BC240:BC249" si="596">BA240*BB240</f>
        <v>0</v>
      </c>
      <c r="BD240" s="159">
        <f>BA240</f>
        <v>0</v>
      </c>
      <c r="BE240" s="159">
        <f t="shared" ref="BE240:BE249" si="597">BB240</f>
        <v>0</v>
      </c>
      <c r="BF240" s="160">
        <f t="shared" ref="BF240:BF249" si="598">BD240*BE240</f>
        <v>0</v>
      </c>
      <c r="BG240" s="225"/>
      <c r="BH240" s="226">
        <f>K240-H240</f>
        <v>0</v>
      </c>
      <c r="BI240" s="227">
        <f t="shared" ref="BI240:BI249" si="599">L240-I240</f>
        <v>0</v>
      </c>
      <c r="BJ240" s="225"/>
      <c r="BK240" s="228"/>
      <c r="BL240" s="229"/>
    </row>
    <row r="241" spans="1:64" ht="15.75" customHeight="1">
      <c r="A241" s="185"/>
      <c r="B241" s="156"/>
      <c r="C241" s="292"/>
      <c r="D241" s="158">
        <f t="shared" si="576"/>
        <v>0</v>
      </c>
      <c r="E241" s="159">
        <f t="shared" ref="E241:E249" si="600">IFERROR(F241/D241,)</f>
        <v>0</v>
      </c>
      <c r="F241" s="160">
        <f t="shared" ref="F241:F249" si="601">P241+Y241+AH241+AQ241+AZ241</f>
        <v>0</v>
      </c>
      <c r="G241" s="161"/>
      <c r="H241" s="159">
        <f t="shared" ref="H241:H249" si="602">Q241+Z241+AI241+AR241+BA241</f>
        <v>0</v>
      </c>
      <c r="I241" s="159">
        <f t="shared" ref="I241:I249" si="603">IFERROR(J241/H241,)</f>
        <v>0</v>
      </c>
      <c r="J241" s="160">
        <f t="shared" si="577"/>
        <v>0</v>
      </c>
      <c r="K241" s="159">
        <f t="shared" ref="K241:K249" si="604">T241+AC241+AL241+AU241+BD241</f>
        <v>0</v>
      </c>
      <c r="L241" s="159">
        <f t="shared" ref="L241:L249" si="605">IFERROR(M241/K241,)</f>
        <v>0</v>
      </c>
      <c r="M241" s="160">
        <f t="shared" si="578"/>
        <v>0</v>
      </c>
      <c r="N241" s="159">
        <v>0</v>
      </c>
      <c r="O241" s="159">
        <v>0</v>
      </c>
      <c r="P241" s="160">
        <f t="shared" si="579"/>
        <v>0</v>
      </c>
      <c r="Q241" s="159">
        <v>0</v>
      </c>
      <c r="R241" s="159">
        <v>0</v>
      </c>
      <c r="S241" s="160">
        <f t="shared" si="580"/>
        <v>0</v>
      </c>
      <c r="T241" s="159">
        <f t="shared" ref="T241:T249" si="606">Q241</f>
        <v>0</v>
      </c>
      <c r="U241" s="159">
        <f t="shared" si="581"/>
        <v>0</v>
      </c>
      <c r="V241" s="160">
        <f t="shared" si="582"/>
        <v>0</v>
      </c>
      <c r="W241" s="159">
        <v>0</v>
      </c>
      <c r="X241" s="159">
        <v>0</v>
      </c>
      <c r="Y241" s="160">
        <f t="shared" si="583"/>
        <v>0</v>
      </c>
      <c r="Z241" s="159">
        <v>0</v>
      </c>
      <c r="AA241" s="159">
        <v>0</v>
      </c>
      <c r="AB241" s="160">
        <f t="shared" si="584"/>
        <v>0</v>
      </c>
      <c r="AC241" s="159">
        <f t="shared" ref="AC241:AC249" si="607">Z241</f>
        <v>0</v>
      </c>
      <c r="AD241" s="159">
        <f t="shared" si="585"/>
        <v>0</v>
      </c>
      <c r="AE241" s="160">
        <f t="shared" si="586"/>
        <v>0</v>
      </c>
      <c r="AF241" s="159">
        <v>0</v>
      </c>
      <c r="AG241" s="159">
        <v>0</v>
      </c>
      <c r="AH241" s="160">
        <f t="shared" si="587"/>
        <v>0</v>
      </c>
      <c r="AI241" s="159">
        <v>0</v>
      </c>
      <c r="AJ241" s="159">
        <v>0</v>
      </c>
      <c r="AK241" s="160">
        <f t="shared" si="588"/>
        <v>0</v>
      </c>
      <c r="AL241" s="159">
        <f t="shared" ref="AL241:AL249" si="608">AI241</f>
        <v>0</v>
      </c>
      <c r="AM241" s="159">
        <f t="shared" si="589"/>
        <v>0</v>
      </c>
      <c r="AN241" s="160">
        <f t="shared" si="590"/>
        <v>0</v>
      </c>
      <c r="AO241" s="159">
        <v>0</v>
      </c>
      <c r="AP241" s="159">
        <v>0</v>
      </c>
      <c r="AQ241" s="160">
        <f t="shared" si="591"/>
        <v>0</v>
      </c>
      <c r="AR241" s="159">
        <v>0</v>
      </c>
      <c r="AS241" s="159">
        <v>0</v>
      </c>
      <c r="AT241" s="160">
        <f t="shared" si="592"/>
        <v>0</v>
      </c>
      <c r="AU241" s="159">
        <f t="shared" ref="AU241:AU249" si="609">AR241</f>
        <v>0</v>
      </c>
      <c r="AV241" s="159">
        <f t="shared" si="593"/>
        <v>0</v>
      </c>
      <c r="AW241" s="160">
        <f t="shared" si="594"/>
        <v>0</v>
      </c>
      <c r="AX241" s="159">
        <v>0</v>
      </c>
      <c r="AY241" s="159">
        <v>0</v>
      </c>
      <c r="AZ241" s="160">
        <f t="shared" si="595"/>
        <v>0</v>
      </c>
      <c r="BA241" s="159">
        <v>0</v>
      </c>
      <c r="BB241" s="159">
        <v>0</v>
      </c>
      <c r="BC241" s="160">
        <f t="shared" si="596"/>
        <v>0</v>
      </c>
      <c r="BD241" s="159">
        <f t="shared" ref="BD241:BD249" si="610">BA241</f>
        <v>0</v>
      </c>
      <c r="BE241" s="159">
        <f t="shared" si="597"/>
        <v>0</v>
      </c>
      <c r="BF241" s="160">
        <f t="shared" si="598"/>
        <v>0</v>
      </c>
      <c r="BG241" s="225"/>
      <c r="BH241" s="226">
        <f t="shared" ref="BH241:BH249" si="611">K241-H241</f>
        <v>0</v>
      </c>
      <c r="BI241" s="227">
        <f t="shared" si="599"/>
        <v>0</v>
      </c>
      <c r="BJ241" s="225"/>
      <c r="BK241" s="228"/>
      <c r="BL241" s="229"/>
    </row>
    <row r="242" spans="1:64" ht="15.75" customHeight="1">
      <c r="A242" s="185"/>
      <c r="B242" s="156"/>
      <c r="C242" s="292"/>
      <c r="D242" s="158">
        <f t="shared" si="576"/>
        <v>0</v>
      </c>
      <c r="E242" s="159">
        <f t="shared" si="600"/>
        <v>0</v>
      </c>
      <c r="F242" s="160">
        <f t="shared" si="601"/>
        <v>0</v>
      </c>
      <c r="G242" s="161"/>
      <c r="H242" s="159">
        <f t="shared" si="602"/>
        <v>0</v>
      </c>
      <c r="I242" s="159">
        <f t="shared" si="603"/>
        <v>0</v>
      </c>
      <c r="J242" s="160">
        <f t="shared" si="577"/>
        <v>0</v>
      </c>
      <c r="K242" s="159">
        <f t="shared" si="604"/>
        <v>0</v>
      </c>
      <c r="L242" s="159">
        <f t="shared" si="605"/>
        <v>0</v>
      </c>
      <c r="M242" s="160">
        <f t="shared" si="578"/>
        <v>0</v>
      </c>
      <c r="N242" s="159">
        <v>0</v>
      </c>
      <c r="O242" s="159">
        <v>0</v>
      </c>
      <c r="P242" s="160">
        <f t="shared" si="579"/>
        <v>0</v>
      </c>
      <c r="Q242" s="159">
        <v>0</v>
      </c>
      <c r="R242" s="159">
        <v>0</v>
      </c>
      <c r="S242" s="160">
        <f t="shared" si="580"/>
        <v>0</v>
      </c>
      <c r="T242" s="159">
        <f t="shared" si="606"/>
        <v>0</v>
      </c>
      <c r="U242" s="159">
        <f t="shared" si="581"/>
        <v>0</v>
      </c>
      <c r="V242" s="160">
        <f t="shared" si="582"/>
        <v>0</v>
      </c>
      <c r="W242" s="159">
        <v>0</v>
      </c>
      <c r="X242" s="159">
        <v>0</v>
      </c>
      <c r="Y242" s="160">
        <f t="shared" si="583"/>
        <v>0</v>
      </c>
      <c r="Z242" s="159">
        <v>0</v>
      </c>
      <c r="AA242" s="159">
        <v>0</v>
      </c>
      <c r="AB242" s="160">
        <f t="shared" si="584"/>
        <v>0</v>
      </c>
      <c r="AC242" s="159">
        <f t="shared" si="607"/>
        <v>0</v>
      </c>
      <c r="AD242" s="159">
        <f t="shared" si="585"/>
        <v>0</v>
      </c>
      <c r="AE242" s="160">
        <f t="shared" si="586"/>
        <v>0</v>
      </c>
      <c r="AF242" s="159">
        <v>0</v>
      </c>
      <c r="AG242" s="159">
        <v>0</v>
      </c>
      <c r="AH242" s="160">
        <f t="shared" si="587"/>
        <v>0</v>
      </c>
      <c r="AI242" s="159">
        <v>0</v>
      </c>
      <c r="AJ242" s="159">
        <v>0</v>
      </c>
      <c r="AK242" s="160">
        <f t="shared" si="588"/>
        <v>0</v>
      </c>
      <c r="AL242" s="159">
        <f t="shared" si="608"/>
        <v>0</v>
      </c>
      <c r="AM242" s="159">
        <f t="shared" si="589"/>
        <v>0</v>
      </c>
      <c r="AN242" s="160">
        <f t="shared" si="590"/>
        <v>0</v>
      </c>
      <c r="AO242" s="159">
        <v>0</v>
      </c>
      <c r="AP242" s="159">
        <v>0</v>
      </c>
      <c r="AQ242" s="160">
        <f t="shared" si="591"/>
        <v>0</v>
      </c>
      <c r="AR242" s="159">
        <v>0</v>
      </c>
      <c r="AS242" s="159">
        <v>0</v>
      </c>
      <c r="AT242" s="160">
        <f t="shared" si="592"/>
        <v>0</v>
      </c>
      <c r="AU242" s="159">
        <f t="shared" si="609"/>
        <v>0</v>
      </c>
      <c r="AV242" s="159">
        <f t="shared" si="593"/>
        <v>0</v>
      </c>
      <c r="AW242" s="160">
        <f t="shared" si="594"/>
        <v>0</v>
      </c>
      <c r="AX242" s="159">
        <v>0</v>
      </c>
      <c r="AY242" s="159">
        <v>0</v>
      </c>
      <c r="AZ242" s="160">
        <f t="shared" si="595"/>
        <v>0</v>
      </c>
      <c r="BA242" s="159">
        <v>0</v>
      </c>
      <c r="BB242" s="159">
        <v>0</v>
      </c>
      <c r="BC242" s="160">
        <f t="shared" si="596"/>
        <v>0</v>
      </c>
      <c r="BD242" s="159">
        <f t="shared" si="610"/>
        <v>0</v>
      </c>
      <c r="BE242" s="159">
        <f t="shared" si="597"/>
        <v>0</v>
      </c>
      <c r="BF242" s="160">
        <f t="shared" si="598"/>
        <v>0</v>
      </c>
      <c r="BG242" s="225"/>
      <c r="BH242" s="226">
        <f t="shared" si="611"/>
        <v>0</v>
      </c>
      <c r="BI242" s="227">
        <f t="shared" si="599"/>
        <v>0</v>
      </c>
      <c r="BJ242" s="225"/>
      <c r="BK242" s="228"/>
      <c r="BL242" s="229"/>
    </row>
    <row r="243" spans="1:64" ht="15.75" customHeight="1">
      <c r="A243" s="185"/>
      <c r="B243" s="156"/>
      <c r="C243" s="292"/>
      <c r="D243" s="158">
        <f t="shared" si="576"/>
        <v>0</v>
      </c>
      <c r="E243" s="159">
        <f t="shared" si="600"/>
        <v>0</v>
      </c>
      <c r="F243" s="160">
        <f t="shared" si="601"/>
        <v>0</v>
      </c>
      <c r="G243" s="161"/>
      <c r="H243" s="159">
        <f t="shared" si="602"/>
        <v>0</v>
      </c>
      <c r="I243" s="159">
        <f t="shared" si="603"/>
        <v>0</v>
      </c>
      <c r="J243" s="160">
        <f t="shared" si="577"/>
        <v>0</v>
      </c>
      <c r="K243" s="159">
        <f t="shared" si="604"/>
        <v>0</v>
      </c>
      <c r="L243" s="159">
        <f t="shared" si="605"/>
        <v>0</v>
      </c>
      <c r="M243" s="160">
        <f t="shared" si="578"/>
        <v>0</v>
      </c>
      <c r="N243" s="159">
        <v>0</v>
      </c>
      <c r="O243" s="159">
        <v>0</v>
      </c>
      <c r="P243" s="160">
        <f t="shared" si="579"/>
        <v>0</v>
      </c>
      <c r="Q243" s="159">
        <v>0</v>
      </c>
      <c r="R243" s="159">
        <v>0</v>
      </c>
      <c r="S243" s="160">
        <f t="shared" si="580"/>
        <v>0</v>
      </c>
      <c r="T243" s="159">
        <f t="shared" si="606"/>
        <v>0</v>
      </c>
      <c r="U243" s="159">
        <f t="shared" si="581"/>
        <v>0</v>
      </c>
      <c r="V243" s="160">
        <f t="shared" si="582"/>
        <v>0</v>
      </c>
      <c r="W243" s="159">
        <v>0</v>
      </c>
      <c r="X243" s="159">
        <v>0</v>
      </c>
      <c r="Y243" s="160">
        <f t="shared" si="583"/>
        <v>0</v>
      </c>
      <c r="Z243" s="159">
        <v>0</v>
      </c>
      <c r="AA243" s="159">
        <v>0</v>
      </c>
      <c r="AB243" s="160">
        <f t="shared" si="584"/>
        <v>0</v>
      </c>
      <c r="AC243" s="159">
        <f t="shared" si="607"/>
        <v>0</v>
      </c>
      <c r="AD243" s="159">
        <f t="shared" si="585"/>
        <v>0</v>
      </c>
      <c r="AE243" s="160">
        <f t="shared" si="586"/>
        <v>0</v>
      </c>
      <c r="AF243" s="159">
        <v>0</v>
      </c>
      <c r="AG243" s="159">
        <v>0</v>
      </c>
      <c r="AH243" s="160">
        <f t="shared" si="587"/>
        <v>0</v>
      </c>
      <c r="AI243" s="159">
        <v>0</v>
      </c>
      <c r="AJ243" s="159">
        <v>0</v>
      </c>
      <c r="AK243" s="160">
        <f t="shared" si="588"/>
        <v>0</v>
      </c>
      <c r="AL243" s="159">
        <f t="shared" si="608"/>
        <v>0</v>
      </c>
      <c r="AM243" s="159">
        <f t="shared" si="589"/>
        <v>0</v>
      </c>
      <c r="AN243" s="160">
        <f t="shared" si="590"/>
        <v>0</v>
      </c>
      <c r="AO243" s="159">
        <v>0</v>
      </c>
      <c r="AP243" s="159">
        <v>0</v>
      </c>
      <c r="AQ243" s="160">
        <f t="shared" si="591"/>
        <v>0</v>
      </c>
      <c r="AR243" s="159">
        <v>0</v>
      </c>
      <c r="AS243" s="159">
        <v>0</v>
      </c>
      <c r="AT243" s="160">
        <f t="shared" si="592"/>
        <v>0</v>
      </c>
      <c r="AU243" s="159">
        <f t="shared" si="609"/>
        <v>0</v>
      </c>
      <c r="AV243" s="159">
        <f t="shared" si="593"/>
        <v>0</v>
      </c>
      <c r="AW243" s="160">
        <f t="shared" si="594"/>
        <v>0</v>
      </c>
      <c r="AX243" s="159">
        <v>0</v>
      </c>
      <c r="AY243" s="159">
        <v>0</v>
      </c>
      <c r="AZ243" s="160">
        <f t="shared" si="595"/>
        <v>0</v>
      </c>
      <c r="BA243" s="159">
        <v>0</v>
      </c>
      <c r="BB243" s="159">
        <v>0</v>
      </c>
      <c r="BC243" s="160">
        <f t="shared" si="596"/>
        <v>0</v>
      </c>
      <c r="BD243" s="159">
        <f t="shared" si="610"/>
        <v>0</v>
      </c>
      <c r="BE243" s="159">
        <f t="shared" si="597"/>
        <v>0</v>
      </c>
      <c r="BF243" s="160">
        <f t="shared" si="598"/>
        <v>0</v>
      </c>
      <c r="BG243" s="225"/>
      <c r="BH243" s="226">
        <f t="shared" si="611"/>
        <v>0</v>
      </c>
      <c r="BI243" s="227">
        <f t="shared" si="599"/>
        <v>0</v>
      </c>
      <c r="BJ243" s="225"/>
      <c r="BK243" s="228"/>
      <c r="BL243" s="229"/>
    </row>
    <row r="244" spans="1:64" ht="15.75" customHeight="1">
      <c r="A244" s="185"/>
      <c r="B244" s="156"/>
      <c r="C244" s="292"/>
      <c r="D244" s="158">
        <f t="shared" si="576"/>
        <v>0</v>
      </c>
      <c r="E244" s="159">
        <f t="shared" si="600"/>
        <v>0</v>
      </c>
      <c r="F244" s="160">
        <f t="shared" si="601"/>
        <v>0</v>
      </c>
      <c r="G244" s="161"/>
      <c r="H244" s="159">
        <f t="shared" si="602"/>
        <v>0</v>
      </c>
      <c r="I244" s="159">
        <f t="shared" si="603"/>
        <v>0</v>
      </c>
      <c r="J244" s="160">
        <f t="shared" si="577"/>
        <v>0</v>
      </c>
      <c r="K244" s="159">
        <f t="shared" si="604"/>
        <v>0</v>
      </c>
      <c r="L244" s="159">
        <f t="shared" si="605"/>
        <v>0</v>
      </c>
      <c r="M244" s="160">
        <f t="shared" si="578"/>
        <v>0</v>
      </c>
      <c r="N244" s="159">
        <v>0</v>
      </c>
      <c r="O244" s="159">
        <v>0</v>
      </c>
      <c r="P244" s="160">
        <f t="shared" si="579"/>
        <v>0</v>
      </c>
      <c r="Q244" s="159">
        <v>0</v>
      </c>
      <c r="R244" s="159">
        <v>0</v>
      </c>
      <c r="S244" s="160">
        <f t="shared" si="580"/>
        <v>0</v>
      </c>
      <c r="T244" s="159">
        <f t="shared" si="606"/>
        <v>0</v>
      </c>
      <c r="U244" s="159">
        <f t="shared" si="581"/>
        <v>0</v>
      </c>
      <c r="V244" s="160">
        <f t="shared" si="582"/>
        <v>0</v>
      </c>
      <c r="W244" s="159">
        <v>0</v>
      </c>
      <c r="X244" s="159">
        <v>0</v>
      </c>
      <c r="Y244" s="160">
        <f t="shared" si="583"/>
        <v>0</v>
      </c>
      <c r="Z244" s="159">
        <v>0</v>
      </c>
      <c r="AA244" s="159">
        <v>0</v>
      </c>
      <c r="AB244" s="160">
        <f t="shared" si="584"/>
        <v>0</v>
      </c>
      <c r="AC244" s="159">
        <f t="shared" si="607"/>
        <v>0</v>
      </c>
      <c r="AD244" s="159">
        <f t="shared" si="585"/>
        <v>0</v>
      </c>
      <c r="AE244" s="160">
        <f t="shared" si="586"/>
        <v>0</v>
      </c>
      <c r="AF244" s="159">
        <v>0</v>
      </c>
      <c r="AG244" s="159">
        <v>0</v>
      </c>
      <c r="AH244" s="160">
        <f t="shared" si="587"/>
        <v>0</v>
      </c>
      <c r="AI244" s="159">
        <v>0</v>
      </c>
      <c r="AJ244" s="159">
        <v>0</v>
      </c>
      <c r="AK244" s="160">
        <f t="shared" si="588"/>
        <v>0</v>
      </c>
      <c r="AL244" s="159">
        <f t="shared" si="608"/>
        <v>0</v>
      </c>
      <c r="AM244" s="159">
        <f t="shared" si="589"/>
        <v>0</v>
      </c>
      <c r="AN244" s="160">
        <f t="shared" si="590"/>
        <v>0</v>
      </c>
      <c r="AO244" s="159">
        <v>0</v>
      </c>
      <c r="AP244" s="159">
        <v>0</v>
      </c>
      <c r="AQ244" s="160">
        <f t="shared" si="591"/>
        <v>0</v>
      </c>
      <c r="AR244" s="159">
        <v>0</v>
      </c>
      <c r="AS244" s="159">
        <v>0</v>
      </c>
      <c r="AT244" s="160">
        <f t="shared" si="592"/>
        <v>0</v>
      </c>
      <c r="AU244" s="159">
        <f t="shared" si="609"/>
        <v>0</v>
      </c>
      <c r="AV244" s="159">
        <f t="shared" si="593"/>
        <v>0</v>
      </c>
      <c r="AW244" s="160">
        <f t="shared" si="594"/>
        <v>0</v>
      </c>
      <c r="AX244" s="159">
        <v>0</v>
      </c>
      <c r="AY244" s="159">
        <v>0</v>
      </c>
      <c r="AZ244" s="160">
        <f t="shared" si="595"/>
        <v>0</v>
      </c>
      <c r="BA244" s="159">
        <v>0</v>
      </c>
      <c r="BB244" s="159">
        <v>0</v>
      </c>
      <c r="BC244" s="160">
        <f t="shared" si="596"/>
        <v>0</v>
      </c>
      <c r="BD244" s="159">
        <f t="shared" si="610"/>
        <v>0</v>
      </c>
      <c r="BE244" s="159">
        <f t="shared" si="597"/>
        <v>0</v>
      </c>
      <c r="BF244" s="160">
        <f t="shared" si="598"/>
        <v>0</v>
      </c>
      <c r="BG244" s="225"/>
      <c r="BH244" s="226">
        <f t="shared" si="611"/>
        <v>0</v>
      </c>
      <c r="BI244" s="227">
        <f t="shared" si="599"/>
        <v>0</v>
      </c>
      <c r="BJ244" s="225"/>
      <c r="BK244" s="228"/>
      <c r="BL244" s="229"/>
    </row>
    <row r="245" spans="1:64" ht="15.75" customHeight="1">
      <c r="A245" s="185"/>
      <c r="B245" s="156"/>
      <c r="C245" s="292"/>
      <c r="D245" s="158">
        <f t="shared" si="576"/>
        <v>0</v>
      </c>
      <c r="E245" s="159">
        <f t="shared" si="600"/>
        <v>0</v>
      </c>
      <c r="F245" s="160">
        <f t="shared" si="601"/>
        <v>0</v>
      </c>
      <c r="G245" s="161"/>
      <c r="H245" s="159">
        <f t="shared" si="602"/>
        <v>0</v>
      </c>
      <c r="I245" s="159">
        <f t="shared" si="603"/>
        <v>0</v>
      </c>
      <c r="J245" s="160">
        <f t="shared" si="577"/>
        <v>0</v>
      </c>
      <c r="K245" s="159">
        <f t="shared" si="604"/>
        <v>0</v>
      </c>
      <c r="L245" s="159">
        <f t="shared" si="605"/>
        <v>0</v>
      </c>
      <c r="M245" s="160">
        <f t="shared" si="578"/>
        <v>0</v>
      </c>
      <c r="N245" s="159">
        <v>0</v>
      </c>
      <c r="O245" s="159">
        <v>0</v>
      </c>
      <c r="P245" s="160">
        <f t="shared" si="579"/>
        <v>0</v>
      </c>
      <c r="Q245" s="159">
        <v>0</v>
      </c>
      <c r="R245" s="159">
        <v>0</v>
      </c>
      <c r="S245" s="160">
        <f t="shared" si="580"/>
        <v>0</v>
      </c>
      <c r="T245" s="159">
        <f t="shared" si="606"/>
        <v>0</v>
      </c>
      <c r="U245" s="159">
        <f t="shared" si="581"/>
        <v>0</v>
      </c>
      <c r="V245" s="160">
        <f t="shared" si="582"/>
        <v>0</v>
      </c>
      <c r="W245" s="159">
        <v>0</v>
      </c>
      <c r="X245" s="159">
        <v>0</v>
      </c>
      <c r="Y245" s="160">
        <f t="shared" si="583"/>
        <v>0</v>
      </c>
      <c r="Z245" s="159">
        <v>0</v>
      </c>
      <c r="AA245" s="159">
        <v>0</v>
      </c>
      <c r="AB245" s="160">
        <f t="shared" si="584"/>
        <v>0</v>
      </c>
      <c r="AC245" s="159">
        <f t="shared" si="607"/>
        <v>0</v>
      </c>
      <c r="AD245" s="159">
        <f t="shared" si="585"/>
        <v>0</v>
      </c>
      <c r="AE245" s="160">
        <f t="shared" si="586"/>
        <v>0</v>
      </c>
      <c r="AF245" s="159">
        <v>0</v>
      </c>
      <c r="AG245" s="159">
        <v>0</v>
      </c>
      <c r="AH245" s="160">
        <f t="shared" si="587"/>
        <v>0</v>
      </c>
      <c r="AI245" s="159">
        <v>0</v>
      </c>
      <c r="AJ245" s="159">
        <v>0</v>
      </c>
      <c r="AK245" s="160">
        <f t="shared" si="588"/>
        <v>0</v>
      </c>
      <c r="AL245" s="159">
        <f t="shared" si="608"/>
        <v>0</v>
      </c>
      <c r="AM245" s="159">
        <f t="shared" si="589"/>
        <v>0</v>
      </c>
      <c r="AN245" s="160">
        <f t="shared" si="590"/>
        <v>0</v>
      </c>
      <c r="AO245" s="159">
        <v>0</v>
      </c>
      <c r="AP245" s="159">
        <v>0</v>
      </c>
      <c r="AQ245" s="160">
        <f t="shared" si="591"/>
        <v>0</v>
      </c>
      <c r="AR245" s="159">
        <v>0</v>
      </c>
      <c r="AS245" s="159">
        <v>0</v>
      </c>
      <c r="AT245" s="160">
        <f t="shared" si="592"/>
        <v>0</v>
      </c>
      <c r="AU245" s="159">
        <f t="shared" si="609"/>
        <v>0</v>
      </c>
      <c r="AV245" s="159">
        <f t="shared" si="593"/>
        <v>0</v>
      </c>
      <c r="AW245" s="160">
        <f t="shared" si="594"/>
        <v>0</v>
      </c>
      <c r="AX245" s="159">
        <v>0</v>
      </c>
      <c r="AY245" s="159">
        <v>0</v>
      </c>
      <c r="AZ245" s="160">
        <f t="shared" si="595"/>
        <v>0</v>
      </c>
      <c r="BA245" s="159">
        <v>0</v>
      </c>
      <c r="BB245" s="159">
        <v>0</v>
      </c>
      <c r="BC245" s="160">
        <f t="shared" si="596"/>
        <v>0</v>
      </c>
      <c r="BD245" s="159">
        <f t="shared" si="610"/>
        <v>0</v>
      </c>
      <c r="BE245" s="159">
        <f t="shared" si="597"/>
        <v>0</v>
      </c>
      <c r="BF245" s="160">
        <f t="shared" si="598"/>
        <v>0</v>
      </c>
      <c r="BG245" s="225"/>
      <c r="BH245" s="226">
        <f t="shared" si="611"/>
        <v>0</v>
      </c>
      <c r="BI245" s="227">
        <f t="shared" si="599"/>
        <v>0</v>
      </c>
      <c r="BJ245" s="225"/>
      <c r="BK245" s="228"/>
      <c r="BL245" s="229"/>
    </row>
    <row r="246" spans="1:64" ht="15.75" customHeight="1">
      <c r="A246" s="185"/>
      <c r="B246" s="156"/>
      <c r="C246" s="292"/>
      <c r="D246" s="158">
        <f t="shared" si="576"/>
        <v>0</v>
      </c>
      <c r="E246" s="159">
        <f t="shared" si="600"/>
        <v>0</v>
      </c>
      <c r="F246" s="160">
        <f t="shared" si="601"/>
        <v>0</v>
      </c>
      <c r="G246" s="161"/>
      <c r="H246" s="159">
        <f t="shared" si="602"/>
        <v>0</v>
      </c>
      <c r="I246" s="159">
        <f t="shared" si="603"/>
        <v>0</v>
      </c>
      <c r="J246" s="160">
        <f t="shared" si="577"/>
        <v>0</v>
      </c>
      <c r="K246" s="159">
        <f t="shared" si="604"/>
        <v>0</v>
      </c>
      <c r="L246" s="159">
        <f t="shared" si="605"/>
        <v>0</v>
      </c>
      <c r="M246" s="160">
        <f t="shared" si="578"/>
        <v>0</v>
      </c>
      <c r="N246" s="159">
        <v>0</v>
      </c>
      <c r="O246" s="159">
        <v>0</v>
      </c>
      <c r="P246" s="160">
        <f t="shared" si="579"/>
        <v>0</v>
      </c>
      <c r="Q246" s="159">
        <v>0</v>
      </c>
      <c r="R246" s="159">
        <v>0</v>
      </c>
      <c r="S246" s="160">
        <f t="shared" si="580"/>
        <v>0</v>
      </c>
      <c r="T246" s="159">
        <f t="shared" si="606"/>
        <v>0</v>
      </c>
      <c r="U246" s="159">
        <f t="shared" si="581"/>
        <v>0</v>
      </c>
      <c r="V246" s="160">
        <f t="shared" si="582"/>
        <v>0</v>
      </c>
      <c r="W246" s="159">
        <v>0</v>
      </c>
      <c r="X246" s="159">
        <v>0</v>
      </c>
      <c r="Y246" s="160">
        <f t="shared" si="583"/>
        <v>0</v>
      </c>
      <c r="Z246" s="159">
        <v>0</v>
      </c>
      <c r="AA246" s="159">
        <v>0</v>
      </c>
      <c r="AB246" s="160">
        <f t="shared" si="584"/>
        <v>0</v>
      </c>
      <c r="AC246" s="159">
        <f t="shared" si="607"/>
        <v>0</v>
      </c>
      <c r="AD246" s="159">
        <f t="shared" si="585"/>
        <v>0</v>
      </c>
      <c r="AE246" s="160">
        <f t="shared" si="586"/>
        <v>0</v>
      </c>
      <c r="AF246" s="159">
        <v>0</v>
      </c>
      <c r="AG246" s="159">
        <v>0</v>
      </c>
      <c r="AH246" s="160">
        <f t="shared" si="587"/>
        <v>0</v>
      </c>
      <c r="AI246" s="159">
        <v>0</v>
      </c>
      <c r="AJ246" s="159">
        <v>0</v>
      </c>
      <c r="AK246" s="160">
        <f t="shared" si="588"/>
        <v>0</v>
      </c>
      <c r="AL246" s="159">
        <f t="shared" si="608"/>
        <v>0</v>
      </c>
      <c r="AM246" s="159">
        <f t="shared" si="589"/>
        <v>0</v>
      </c>
      <c r="AN246" s="160">
        <f t="shared" si="590"/>
        <v>0</v>
      </c>
      <c r="AO246" s="159">
        <v>0</v>
      </c>
      <c r="AP246" s="159">
        <v>0</v>
      </c>
      <c r="AQ246" s="160">
        <f t="shared" si="591"/>
        <v>0</v>
      </c>
      <c r="AR246" s="159">
        <v>0</v>
      </c>
      <c r="AS246" s="159">
        <v>0</v>
      </c>
      <c r="AT246" s="160">
        <f t="shared" si="592"/>
        <v>0</v>
      </c>
      <c r="AU246" s="159">
        <f t="shared" si="609"/>
        <v>0</v>
      </c>
      <c r="AV246" s="159">
        <f t="shared" si="593"/>
        <v>0</v>
      </c>
      <c r="AW246" s="160">
        <f t="shared" si="594"/>
        <v>0</v>
      </c>
      <c r="AX246" s="159">
        <v>0</v>
      </c>
      <c r="AY246" s="159">
        <v>0</v>
      </c>
      <c r="AZ246" s="160">
        <f t="shared" si="595"/>
        <v>0</v>
      </c>
      <c r="BA246" s="159">
        <v>0</v>
      </c>
      <c r="BB246" s="159">
        <v>0</v>
      </c>
      <c r="BC246" s="160">
        <f t="shared" si="596"/>
        <v>0</v>
      </c>
      <c r="BD246" s="159">
        <f t="shared" si="610"/>
        <v>0</v>
      </c>
      <c r="BE246" s="159">
        <f t="shared" si="597"/>
        <v>0</v>
      </c>
      <c r="BF246" s="160">
        <f t="shared" si="598"/>
        <v>0</v>
      </c>
      <c r="BG246" s="225"/>
      <c r="BH246" s="226">
        <f t="shared" si="611"/>
        <v>0</v>
      </c>
      <c r="BI246" s="227">
        <f t="shared" si="599"/>
        <v>0</v>
      </c>
      <c r="BJ246" s="225"/>
      <c r="BK246" s="228"/>
      <c r="BL246" s="229"/>
    </row>
    <row r="247" spans="1:64" ht="15.75" customHeight="1">
      <c r="A247" s="185"/>
      <c r="B247" s="156"/>
      <c r="C247" s="292"/>
      <c r="D247" s="158">
        <f t="shared" si="576"/>
        <v>0</v>
      </c>
      <c r="E247" s="159">
        <f t="shared" si="600"/>
        <v>0</v>
      </c>
      <c r="F247" s="160">
        <f t="shared" si="601"/>
        <v>0</v>
      </c>
      <c r="G247" s="161"/>
      <c r="H247" s="159">
        <f t="shared" si="602"/>
        <v>0</v>
      </c>
      <c r="I247" s="159">
        <f t="shared" si="603"/>
        <v>0</v>
      </c>
      <c r="J247" s="160">
        <f t="shared" si="577"/>
        <v>0</v>
      </c>
      <c r="K247" s="159">
        <f t="shared" si="604"/>
        <v>0</v>
      </c>
      <c r="L247" s="159">
        <f t="shared" si="605"/>
        <v>0</v>
      </c>
      <c r="M247" s="160">
        <f t="shared" si="578"/>
        <v>0</v>
      </c>
      <c r="N247" s="159">
        <v>0</v>
      </c>
      <c r="O247" s="159">
        <v>0</v>
      </c>
      <c r="P247" s="160">
        <f t="shared" si="579"/>
        <v>0</v>
      </c>
      <c r="Q247" s="159">
        <v>0</v>
      </c>
      <c r="R247" s="159">
        <v>0</v>
      </c>
      <c r="S247" s="160">
        <f t="shared" si="580"/>
        <v>0</v>
      </c>
      <c r="T247" s="159">
        <f t="shared" si="606"/>
        <v>0</v>
      </c>
      <c r="U247" s="159">
        <f t="shared" si="581"/>
        <v>0</v>
      </c>
      <c r="V247" s="160">
        <f t="shared" si="582"/>
        <v>0</v>
      </c>
      <c r="W247" s="159">
        <v>0</v>
      </c>
      <c r="X247" s="159">
        <v>0</v>
      </c>
      <c r="Y247" s="160">
        <f t="shared" si="583"/>
        <v>0</v>
      </c>
      <c r="Z247" s="159">
        <v>0</v>
      </c>
      <c r="AA247" s="159">
        <v>0</v>
      </c>
      <c r="AB247" s="160">
        <f t="shared" si="584"/>
        <v>0</v>
      </c>
      <c r="AC247" s="159">
        <f t="shared" si="607"/>
        <v>0</v>
      </c>
      <c r="AD247" s="159">
        <f t="shared" si="585"/>
        <v>0</v>
      </c>
      <c r="AE247" s="160">
        <f t="shared" si="586"/>
        <v>0</v>
      </c>
      <c r="AF247" s="159">
        <v>0</v>
      </c>
      <c r="AG247" s="159">
        <v>0</v>
      </c>
      <c r="AH247" s="160">
        <f t="shared" si="587"/>
        <v>0</v>
      </c>
      <c r="AI247" s="159">
        <v>0</v>
      </c>
      <c r="AJ247" s="159">
        <v>0</v>
      </c>
      <c r="AK247" s="160">
        <f t="shared" si="588"/>
        <v>0</v>
      </c>
      <c r="AL247" s="159">
        <f t="shared" si="608"/>
        <v>0</v>
      </c>
      <c r="AM247" s="159">
        <f t="shared" si="589"/>
        <v>0</v>
      </c>
      <c r="AN247" s="160">
        <f t="shared" si="590"/>
        <v>0</v>
      </c>
      <c r="AO247" s="159">
        <v>0</v>
      </c>
      <c r="AP247" s="159">
        <v>0</v>
      </c>
      <c r="AQ247" s="160">
        <f t="shared" si="591"/>
        <v>0</v>
      </c>
      <c r="AR247" s="159">
        <v>0</v>
      </c>
      <c r="AS247" s="159">
        <v>0</v>
      </c>
      <c r="AT247" s="160">
        <f t="shared" si="592"/>
        <v>0</v>
      </c>
      <c r="AU247" s="159">
        <f t="shared" si="609"/>
        <v>0</v>
      </c>
      <c r="AV247" s="159">
        <f t="shared" si="593"/>
        <v>0</v>
      </c>
      <c r="AW247" s="160">
        <f t="shared" si="594"/>
        <v>0</v>
      </c>
      <c r="AX247" s="159">
        <v>0</v>
      </c>
      <c r="AY247" s="159">
        <v>0</v>
      </c>
      <c r="AZ247" s="160">
        <f t="shared" si="595"/>
        <v>0</v>
      </c>
      <c r="BA247" s="159">
        <v>0</v>
      </c>
      <c r="BB247" s="159">
        <v>0</v>
      </c>
      <c r="BC247" s="160">
        <f t="shared" si="596"/>
        <v>0</v>
      </c>
      <c r="BD247" s="159">
        <f t="shared" si="610"/>
        <v>0</v>
      </c>
      <c r="BE247" s="159">
        <f t="shared" si="597"/>
        <v>0</v>
      </c>
      <c r="BF247" s="160">
        <f t="shared" si="598"/>
        <v>0</v>
      </c>
      <c r="BG247" s="225"/>
      <c r="BH247" s="226">
        <f t="shared" si="611"/>
        <v>0</v>
      </c>
      <c r="BI247" s="227">
        <f t="shared" si="599"/>
        <v>0</v>
      </c>
      <c r="BJ247" s="225"/>
      <c r="BK247" s="228"/>
      <c r="BL247" s="229"/>
    </row>
    <row r="248" spans="1:64" ht="15.75" customHeight="1">
      <c r="A248" s="185"/>
      <c r="B248" s="156"/>
      <c r="C248" s="292"/>
      <c r="D248" s="158">
        <f t="shared" si="576"/>
        <v>0</v>
      </c>
      <c r="E248" s="159">
        <f t="shared" si="600"/>
        <v>0</v>
      </c>
      <c r="F248" s="160">
        <f t="shared" si="601"/>
        <v>0</v>
      </c>
      <c r="G248" s="161"/>
      <c r="H248" s="159">
        <f t="shared" si="602"/>
        <v>0</v>
      </c>
      <c r="I248" s="159">
        <f t="shared" si="603"/>
        <v>0</v>
      </c>
      <c r="J248" s="160">
        <f t="shared" si="577"/>
        <v>0</v>
      </c>
      <c r="K248" s="159">
        <f t="shared" si="604"/>
        <v>0</v>
      </c>
      <c r="L248" s="159">
        <f t="shared" si="605"/>
        <v>0</v>
      </c>
      <c r="M248" s="160">
        <f t="shared" si="578"/>
        <v>0</v>
      </c>
      <c r="N248" s="159">
        <v>0</v>
      </c>
      <c r="O248" s="159">
        <v>0</v>
      </c>
      <c r="P248" s="160">
        <f t="shared" si="579"/>
        <v>0</v>
      </c>
      <c r="Q248" s="159">
        <v>0</v>
      </c>
      <c r="R248" s="159">
        <v>0</v>
      </c>
      <c r="S248" s="160">
        <f t="shared" si="580"/>
        <v>0</v>
      </c>
      <c r="T248" s="159">
        <f t="shared" si="606"/>
        <v>0</v>
      </c>
      <c r="U248" s="159">
        <f t="shared" si="581"/>
        <v>0</v>
      </c>
      <c r="V248" s="160">
        <f t="shared" si="582"/>
        <v>0</v>
      </c>
      <c r="W248" s="159">
        <v>0</v>
      </c>
      <c r="X248" s="159">
        <v>0</v>
      </c>
      <c r="Y248" s="160">
        <f t="shared" si="583"/>
        <v>0</v>
      </c>
      <c r="Z248" s="159">
        <v>0</v>
      </c>
      <c r="AA248" s="159">
        <v>0</v>
      </c>
      <c r="AB248" s="160">
        <f t="shared" si="584"/>
        <v>0</v>
      </c>
      <c r="AC248" s="159">
        <f t="shared" si="607"/>
        <v>0</v>
      </c>
      <c r="AD248" s="159">
        <f t="shared" si="585"/>
        <v>0</v>
      </c>
      <c r="AE248" s="160">
        <f t="shared" si="586"/>
        <v>0</v>
      </c>
      <c r="AF248" s="159">
        <v>0</v>
      </c>
      <c r="AG248" s="159">
        <v>0</v>
      </c>
      <c r="AH248" s="160">
        <f t="shared" si="587"/>
        <v>0</v>
      </c>
      <c r="AI248" s="159">
        <v>0</v>
      </c>
      <c r="AJ248" s="159">
        <v>0</v>
      </c>
      <c r="AK248" s="160">
        <f t="shared" si="588"/>
        <v>0</v>
      </c>
      <c r="AL248" s="159">
        <f t="shared" si="608"/>
        <v>0</v>
      </c>
      <c r="AM248" s="159">
        <f t="shared" si="589"/>
        <v>0</v>
      </c>
      <c r="AN248" s="160">
        <f t="shared" si="590"/>
        <v>0</v>
      </c>
      <c r="AO248" s="159">
        <v>0</v>
      </c>
      <c r="AP248" s="159">
        <v>0</v>
      </c>
      <c r="AQ248" s="160">
        <f t="shared" si="591"/>
        <v>0</v>
      </c>
      <c r="AR248" s="159">
        <v>0</v>
      </c>
      <c r="AS248" s="159">
        <v>0</v>
      </c>
      <c r="AT248" s="160">
        <f t="shared" si="592"/>
        <v>0</v>
      </c>
      <c r="AU248" s="159">
        <f t="shared" si="609"/>
        <v>0</v>
      </c>
      <c r="AV248" s="159">
        <f t="shared" si="593"/>
        <v>0</v>
      </c>
      <c r="AW248" s="160">
        <f t="shared" si="594"/>
        <v>0</v>
      </c>
      <c r="AX248" s="159">
        <v>0</v>
      </c>
      <c r="AY248" s="159">
        <v>0</v>
      </c>
      <c r="AZ248" s="160">
        <f t="shared" si="595"/>
        <v>0</v>
      </c>
      <c r="BA248" s="159">
        <v>0</v>
      </c>
      <c r="BB248" s="159">
        <v>0</v>
      </c>
      <c r="BC248" s="160">
        <f t="shared" si="596"/>
        <v>0</v>
      </c>
      <c r="BD248" s="159">
        <f t="shared" si="610"/>
        <v>0</v>
      </c>
      <c r="BE248" s="159">
        <f t="shared" si="597"/>
        <v>0</v>
      </c>
      <c r="BF248" s="160">
        <f t="shared" si="598"/>
        <v>0</v>
      </c>
      <c r="BG248" s="225"/>
      <c r="BH248" s="226">
        <f t="shared" si="611"/>
        <v>0</v>
      </c>
      <c r="BI248" s="227">
        <f t="shared" si="599"/>
        <v>0</v>
      </c>
      <c r="BJ248" s="225"/>
      <c r="BK248" s="228"/>
      <c r="BL248" s="229"/>
    </row>
    <row r="249" spans="1:64" ht="15.75" customHeight="1">
      <c r="A249" s="138"/>
      <c r="B249" s="162"/>
      <c r="C249" s="163"/>
      <c r="D249" s="164">
        <f t="shared" si="576"/>
        <v>0</v>
      </c>
      <c r="E249" s="165">
        <f t="shared" si="600"/>
        <v>0</v>
      </c>
      <c r="F249" s="166">
        <f t="shared" si="601"/>
        <v>0</v>
      </c>
      <c r="G249" s="167"/>
      <c r="H249" s="165">
        <f t="shared" si="602"/>
        <v>0</v>
      </c>
      <c r="I249" s="165">
        <f t="shared" si="603"/>
        <v>0</v>
      </c>
      <c r="J249" s="166">
        <f t="shared" si="577"/>
        <v>0</v>
      </c>
      <c r="K249" s="165">
        <f t="shared" si="604"/>
        <v>0</v>
      </c>
      <c r="L249" s="165">
        <f t="shared" si="605"/>
        <v>0</v>
      </c>
      <c r="M249" s="166">
        <f t="shared" si="578"/>
        <v>0</v>
      </c>
      <c r="N249" s="164">
        <v>0</v>
      </c>
      <c r="O249" s="165">
        <v>0</v>
      </c>
      <c r="P249" s="166">
        <f t="shared" si="579"/>
        <v>0</v>
      </c>
      <c r="Q249" s="198">
        <v>0</v>
      </c>
      <c r="R249" s="199">
        <v>0</v>
      </c>
      <c r="S249" s="166">
        <f t="shared" si="580"/>
        <v>0</v>
      </c>
      <c r="T249" s="200">
        <f t="shared" si="606"/>
        <v>0</v>
      </c>
      <c r="U249" s="200">
        <f t="shared" si="581"/>
        <v>0</v>
      </c>
      <c r="V249" s="201">
        <f t="shared" si="582"/>
        <v>0</v>
      </c>
      <c r="W249" s="164">
        <v>0</v>
      </c>
      <c r="X249" s="165">
        <v>0</v>
      </c>
      <c r="Y249" s="166">
        <f t="shared" si="583"/>
        <v>0</v>
      </c>
      <c r="Z249" s="198">
        <v>0</v>
      </c>
      <c r="AA249" s="199">
        <v>0</v>
      </c>
      <c r="AB249" s="166">
        <f t="shared" si="584"/>
        <v>0</v>
      </c>
      <c r="AC249" s="200">
        <f t="shared" si="607"/>
        <v>0</v>
      </c>
      <c r="AD249" s="200">
        <f t="shared" si="585"/>
        <v>0</v>
      </c>
      <c r="AE249" s="201">
        <f t="shared" si="586"/>
        <v>0</v>
      </c>
      <c r="AF249" s="164">
        <v>0</v>
      </c>
      <c r="AG249" s="165">
        <v>0</v>
      </c>
      <c r="AH249" s="166">
        <f t="shared" si="587"/>
        <v>0</v>
      </c>
      <c r="AI249" s="198">
        <v>0</v>
      </c>
      <c r="AJ249" s="199">
        <v>0</v>
      </c>
      <c r="AK249" s="166">
        <f t="shared" si="588"/>
        <v>0</v>
      </c>
      <c r="AL249" s="200">
        <f t="shared" si="608"/>
        <v>0</v>
      </c>
      <c r="AM249" s="200">
        <f t="shared" si="589"/>
        <v>0</v>
      </c>
      <c r="AN249" s="201">
        <f t="shared" si="590"/>
        <v>0</v>
      </c>
      <c r="AO249" s="164">
        <v>0</v>
      </c>
      <c r="AP249" s="165">
        <v>0</v>
      </c>
      <c r="AQ249" s="166">
        <f t="shared" si="591"/>
        <v>0</v>
      </c>
      <c r="AR249" s="198">
        <v>0</v>
      </c>
      <c r="AS249" s="199">
        <v>0</v>
      </c>
      <c r="AT249" s="166">
        <f t="shared" si="592"/>
        <v>0</v>
      </c>
      <c r="AU249" s="200">
        <f t="shared" si="609"/>
        <v>0</v>
      </c>
      <c r="AV249" s="200">
        <f t="shared" si="593"/>
        <v>0</v>
      </c>
      <c r="AW249" s="201">
        <f t="shared" si="594"/>
        <v>0</v>
      </c>
      <c r="AX249" s="164">
        <v>0</v>
      </c>
      <c r="AY249" s="165">
        <v>0</v>
      </c>
      <c r="AZ249" s="166">
        <f t="shared" si="595"/>
        <v>0</v>
      </c>
      <c r="BA249" s="198">
        <v>0</v>
      </c>
      <c r="BB249" s="199">
        <v>0</v>
      </c>
      <c r="BC249" s="166">
        <f t="shared" si="596"/>
        <v>0</v>
      </c>
      <c r="BD249" s="200">
        <f t="shared" si="610"/>
        <v>0</v>
      </c>
      <c r="BE249" s="200">
        <f t="shared" si="597"/>
        <v>0</v>
      </c>
      <c r="BF249" s="201">
        <f t="shared" si="598"/>
        <v>0</v>
      </c>
      <c r="BG249" s="211"/>
      <c r="BH249" s="233">
        <f t="shared" si="611"/>
        <v>0</v>
      </c>
      <c r="BI249" s="234">
        <f t="shared" si="599"/>
        <v>0</v>
      </c>
      <c r="BJ249" s="232"/>
      <c r="BK249" s="235"/>
      <c r="BL249" s="236"/>
    </row>
    <row r="250" spans="1:64" ht="15.75" customHeight="1">
      <c r="A250" s="139"/>
      <c r="B250" s="186"/>
      <c r="C250" s="187"/>
      <c r="D250" s="183"/>
      <c r="E250" s="183"/>
      <c r="F250" s="183"/>
      <c r="G250" s="184"/>
      <c r="H250" s="183"/>
      <c r="I250" s="183"/>
      <c r="J250" s="183"/>
      <c r="K250" s="183"/>
      <c r="L250" s="183"/>
      <c r="M250" s="183"/>
      <c r="N250" s="183"/>
      <c r="O250" s="183"/>
      <c r="P250" s="183"/>
      <c r="Q250" s="183"/>
      <c r="R250" s="183"/>
      <c r="S250" s="183"/>
      <c r="T250" s="203"/>
      <c r="U250" s="203"/>
      <c r="V250" s="187"/>
      <c r="W250" s="183"/>
      <c r="X250" s="183"/>
      <c r="Y250" s="183"/>
      <c r="Z250" s="183"/>
      <c r="AA250" s="183"/>
      <c r="AB250" s="183"/>
      <c r="AC250" s="203"/>
      <c r="AD250" s="203"/>
      <c r="AE250" s="187"/>
      <c r="AF250" s="183"/>
      <c r="AG250" s="183"/>
      <c r="AH250" s="183"/>
      <c r="AI250" s="183"/>
      <c r="AJ250" s="183"/>
      <c r="AK250" s="183"/>
      <c r="AL250" s="203"/>
      <c r="AM250" s="203"/>
      <c r="AN250" s="187"/>
      <c r="AO250" s="183"/>
      <c r="AP250" s="183"/>
      <c r="AQ250" s="183"/>
      <c r="AR250" s="183"/>
      <c r="AS250" s="183"/>
      <c r="AT250" s="183"/>
      <c r="AU250" s="203"/>
      <c r="AV250" s="203"/>
      <c r="AW250" s="187"/>
      <c r="AX250" s="183"/>
      <c r="AY250" s="183"/>
      <c r="AZ250" s="183"/>
      <c r="BA250" s="183"/>
      <c r="BB250" s="183"/>
      <c r="BC250" s="183"/>
      <c r="BD250" s="203"/>
      <c r="BE250" s="203"/>
      <c r="BF250" s="187"/>
      <c r="BG250" s="139"/>
      <c r="BH250" s="183"/>
      <c r="BI250" s="293"/>
      <c r="BJ250" s="139"/>
      <c r="BK250" s="242"/>
      <c r="BL250" s="242"/>
    </row>
    <row r="251" spans="1:64" ht="15.75" customHeight="1">
      <c r="A251" s="138"/>
      <c r="B251" s="1065" t="s">
        <v>273</v>
      </c>
      <c r="C251" s="1062" t="s">
        <v>274</v>
      </c>
      <c r="D251" s="1009" t="str">
        <f>AFEstatPref</f>
        <v>Historical</v>
      </c>
      <c r="E251" s="1010"/>
      <c r="F251" s="1011"/>
      <c r="G251" s="1041" t="str">
        <f>AFEstatSlc</f>
        <v>Proposed Original</v>
      </c>
      <c r="H251" s="1015"/>
      <c r="I251" s="1015"/>
      <c r="J251" s="1042"/>
      <c r="K251" s="1020" t="s">
        <v>275</v>
      </c>
      <c r="L251" s="1020"/>
      <c r="M251" s="1039"/>
      <c r="N251" s="1009" t="str">
        <f>AFEstatPref</f>
        <v>Historical</v>
      </c>
      <c r="O251" s="1010"/>
      <c r="P251" s="1011"/>
      <c r="Q251" s="1015" t="str">
        <f>AFEstatSlc</f>
        <v>Proposed Original</v>
      </c>
      <c r="R251" s="1015"/>
      <c r="S251" s="1016"/>
      <c r="T251" s="1019" t="s">
        <v>275</v>
      </c>
      <c r="U251" s="1020"/>
      <c r="V251" s="1021"/>
      <c r="W251" s="1009" t="str">
        <f>AFEstatPref</f>
        <v>Historical</v>
      </c>
      <c r="X251" s="1010"/>
      <c r="Y251" s="1011"/>
      <c r="Z251" s="1015" t="str">
        <f>AFEstatSlc</f>
        <v>Proposed Original</v>
      </c>
      <c r="AA251" s="1015"/>
      <c r="AB251" s="1016"/>
      <c r="AC251" s="1019" t="s">
        <v>275</v>
      </c>
      <c r="AD251" s="1020"/>
      <c r="AE251" s="1021"/>
      <c r="AF251" s="1009" t="str">
        <f>AFEstatPref</f>
        <v>Historical</v>
      </c>
      <c r="AG251" s="1010"/>
      <c r="AH251" s="1011"/>
      <c r="AI251" s="1015" t="str">
        <f>AFEstatSlc</f>
        <v>Proposed Original</v>
      </c>
      <c r="AJ251" s="1015"/>
      <c r="AK251" s="1016"/>
      <c r="AL251" s="1019" t="s">
        <v>275</v>
      </c>
      <c r="AM251" s="1020"/>
      <c r="AN251" s="1021"/>
      <c r="AO251" s="1009" t="str">
        <f>AFEstatPref</f>
        <v>Historical</v>
      </c>
      <c r="AP251" s="1010"/>
      <c r="AQ251" s="1011"/>
      <c r="AR251" s="1015" t="str">
        <f>AFEstatSlc</f>
        <v>Proposed Original</v>
      </c>
      <c r="AS251" s="1015"/>
      <c r="AT251" s="1016"/>
      <c r="AU251" s="1019" t="s">
        <v>275</v>
      </c>
      <c r="AV251" s="1020"/>
      <c r="AW251" s="1021"/>
      <c r="AX251" s="1009" t="str">
        <f>AFEstatPref</f>
        <v>Historical</v>
      </c>
      <c r="AY251" s="1010"/>
      <c r="AZ251" s="1011"/>
      <c r="BA251" s="1015" t="str">
        <f>AFEstatSlc</f>
        <v>Proposed Original</v>
      </c>
      <c r="BB251" s="1015"/>
      <c r="BC251" s="1016"/>
      <c r="BD251" s="1019" t="s">
        <v>275</v>
      </c>
      <c r="BE251" s="1020"/>
      <c r="BF251" s="1021"/>
      <c r="BG251" s="214"/>
      <c r="BH251" s="1051" t="s">
        <v>276</v>
      </c>
      <c r="BI251" s="1052"/>
      <c r="BJ251" s="214"/>
      <c r="BK251" s="1058" t="s">
        <v>277</v>
      </c>
      <c r="BL251" s="1055" t="s">
        <v>278</v>
      </c>
    </row>
    <row r="252" spans="1:64" ht="15.75" customHeight="1">
      <c r="A252" s="139"/>
      <c r="B252" s="1059"/>
      <c r="C252" s="1063"/>
      <c r="D252" s="1012"/>
      <c r="E252" s="1013"/>
      <c r="F252" s="1014"/>
      <c r="G252" s="1043"/>
      <c r="H252" s="1017"/>
      <c r="I252" s="1017"/>
      <c r="J252" s="1044"/>
      <c r="K252" s="1023"/>
      <c r="L252" s="1023"/>
      <c r="M252" s="1040"/>
      <c r="N252" s="1012"/>
      <c r="O252" s="1013"/>
      <c r="P252" s="1014"/>
      <c r="Q252" s="1017"/>
      <c r="R252" s="1017"/>
      <c r="S252" s="1018"/>
      <c r="T252" s="1022"/>
      <c r="U252" s="1023"/>
      <c r="V252" s="1024"/>
      <c r="W252" s="1012"/>
      <c r="X252" s="1013"/>
      <c r="Y252" s="1014"/>
      <c r="Z252" s="1017"/>
      <c r="AA252" s="1017"/>
      <c r="AB252" s="1018"/>
      <c r="AC252" s="1022"/>
      <c r="AD252" s="1023"/>
      <c r="AE252" s="1024"/>
      <c r="AF252" s="1012"/>
      <c r="AG252" s="1013"/>
      <c r="AH252" s="1014"/>
      <c r="AI252" s="1017"/>
      <c r="AJ252" s="1017"/>
      <c r="AK252" s="1018"/>
      <c r="AL252" s="1022"/>
      <c r="AM252" s="1023"/>
      <c r="AN252" s="1024"/>
      <c r="AO252" s="1012"/>
      <c r="AP252" s="1013"/>
      <c r="AQ252" s="1014"/>
      <c r="AR252" s="1017"/>
      <c r="AS252" s="1017"/>
      <c r="AT252" s="1018"/>
      <c r="AU252" s="1022"/>
      <c r="AV252" s="1023"/>
      <c r="AW252" s="1024"/>
      <c r="AX252" s="1012"/>
      <c r="AY252" s="1013"/>
      <c r="AZ252" s="1014"/>
      <c r="BA252" s="1017"/>
      <c r="BB252" s="1017"/>
      <c r="BC252" s="1018"/>
      <c r="BD252" s="1022"/>
      <c r="BE252" s="1023"/>
      <c r="BF252" s="1024"/>
      <c r="BG252" s="139"/>
      <c r="BH252" s="215" t="s">
        <v>279</v>
      </c>
      <c r="BI252" s="216" t="s">
        <v>280</v>
      </c>
      <c r="BJ252" s="139"/>
      <c r="BK252" s="1059"/>
      <c r="BL252" s="1056"/>
    </row>
    <row r="253" spans="1:64" ht="15.75" customHeight="1">
      <c r="A253" s="138"/>
      <c r="B253" s="149">
        <v>24</v>
      </c>
      <c r="C253" s="150" t="s">
        <v>308</v>
      </c>
      <c r="D253" s="151" t="s">
        <v>283</v>
      </c>
      <c r="E253" s="152" t="s">
        <v>284</v>
      </c>
      <c r="F253" s="153">
        <f>SUM(F254:F263)</f>
        <v>0</v>
      </c>
      <c r="G253" s="154" t="s">
        <v>285</v>
      </c>
      <c r="H253" s="152" t="s">
        <v>283</v>
      </c>
      <c r="I253" s="152" t="s">
        <v>284</v>
      </c>
      <c r="J253" s="153">
        <f>SUM(J254:J263)</f>
        <v>0</v>
      </c>
      <c r="K253" s="151" t="s">
        <v>283</v>
      </c>
      <c r="L253" s="152" t="s">
        <v>284</v>
      </c>
      <c r="M253" s="153">
        <f>SUM(M254:M263)</f>
        <v>0</v>
      </c>
      <c r="N253" s="151" t="s">
        <v>283</v>
      </c>
      <c r="O253" s="152" t="s">
        <v>284</v>
      </c>
      <c r="P253" s="153">
        <f>SUM(P254:P263)</f>
        <v>0</v>
      </c>
      <c r="Q253" s="152" t="s">
        <v>283</v>
      </c>
      <c r="R253" s="152" t="s">
        <v>284</v>
      </c>
      <c r="S253" s="153">
        <f>SUM(S254:S263)</f>
        <v>0</v>
      </c>
      <c r="T253" s="204" t="s">
        <v>283</v>
      </c>
      <c r="U253" s="205" t="s">
        <v>284</v>
      </c>
      <c r="V253" s="153">
        <f>SUM(V254:V263)</f>
        <v>0</v>
      </c>
      <c r="W253" s="151" t="s">
        <v>283</v>
      </c>
      <c r="X253" s="152" t="s">
        <v>284</v>
      </c>
      <c r="Y253" s="153">
        <f>SUM(Y254:Y263)</f>
        <v>0</v>
      </c>
      <c r="Z253" s="152" t="s">
        <v>283</v>
      </c>
      <c r="AA253" s="152" t="s">
        <v>284</v>
      </c>
      <c r="AB253" s="153">
        <f>SUM(AB254:AB263)</f>
        <v>0</v>
      </c>
      <c r="AC253" s="204" t="s">
        <v>283</v>
      </c>
      <c r="AD253" s="205" t="s">
        <v>284</v>
      </c>
      <c r="AE253" s="153">
        <f>SUM(AE254:AE263)</f>
        <v>0</v>
      </c>
      <c r="AF253" s="151" t="s">
        <v>283</v>
      </c>
      <c r="AG253" s="152" t="s">
        <v>284</v>
      </c>
      <c r="AH253" s="153">
        <f>SUM(AH254:AH263)</f>
        <v>0</v>
      </c>
      <c r="AI253" s="152" t="s">
        <v>283</v>
      </c>
      <c r="AJ253" s="152" t="s">
        <v>284</v>
      </c>
      <c r="AK253" s="153">
        <f>SUM(AK254:AK263)</f>
        <v>0</v>
      </c>
      <c r="AL253" s="204" t="s">
        <v>283</v>
      </c>
      <c r="AM253" s="205" t="s">
        <v>284</v>
      </c>
      <c r="AN253" s="153">
        <f>SUM(AN254:AN263)</f>
        <v>0</v>
      </c>
      <c r="AO253" s="151" t="s">
        <v>283</v>
      </c>
      <c r="AP253" s="152" t="s">
        <v>284</v>
      </c>
      <c r="AQ253" s="153">
        <f>SUM(AQ254:AQ263)</f>
        <v>0</v>
      </c>
      <c r="AR253" s="152" t="s">
        <v>283</v>
      </c>
      <c r="AS253" s="152" t="s">
        <v>284</v>
      </c>
      <c r="AT253" s="153">
        <f>SUM(AT254:AT263)</f>
        <v>0</v>
      </c>
      <c r="AU253" s="204" t="s">
        <v>283</v>
      </c>
      <c r="AV253" s="205" t="s">
        <v>284</v>
      </c>
      <c r="AW253" s="153">
        <f>SUM(AW254:AW263)</f>
        <v>0</v>
      </c>
      <c r="AX253" s="151" t="s">
        <v>283</v>
      </c>
      <c r="AY253" s="152" t="s">
        <v>284</v>
      </c>
      <c r="AZ253" s="153">
        <f>SUM(AZ254:AZ263)</f>
        <v>0</v>
      </c>
      <c r="BA253" s="152" t="s">
        <v>283</v>
      </c>
      <c r="BB253" s="152" t="s">
        <v>284</v>
      </c>
      <c r="BC253" s="153">
        <f>SUM(BC254:BC263)</f>
        <v>0</v>
      </c>
      <c r="BD253" s="204" t="s">
        <v>283</v>
      </c>
      <c r="BE253" s="205" t="s">
        <v>284</v>
      </c>
      <c r="BF253" s="153">
        <f>SUM(BF254:BF263)</f>
        <v>0</v>
      </c>
      <c r="BG253" s="196"/>
      <c r="BH253" s="221"/>
      <c r="BI253" s="243"/>
      <c r="BJ253" s="196"/>
      <c r="BK253" s="244"/>
      <c r="BL253" s="245"/>
    </row>
    <row r="254" spans="1:64" ht="15.75" customHeight="1">
      <c r="A254" s="185"/>
      <c r="B254" s="156"/>
      <c r="C254" s="178" t="s">
        <v>287</v>
      </c>
      <c r="D254" s="158">
        <f t="shared" ref="D254:D263" si="612">N254+W254+AF254+AO254+AX254</f>
        <v>0</v>
      </c>
      <c r="E254" s="159">
        <f>IFERROR(F254/D254,)</f>
        <v>0</v>
      </c>
      <c r="F254" s="160">
        <f>P254+Y254+AH254+AQ254+AZ254</f>
        <v>0</v>
      </c>
      <c r="G254" s="179"/>
      <c r="H254" s="159">
        <f>Q254+Z254+AI254+AR254+BA254</f>
        <v>0</v>
      </c>
      <c r="I254" s="159">
        <f>IFERROR(J254/H254,)</f>
        <v>0</v>
      </c>
      <c r="J254" s="160">
        <f t="shared" ref="J254:J263" si="613">S254+AB254+AK254+AT254+BC254</f>
        <v>0</v>
      </c>
      <c r="K254" s="159">
        <f>T254+AC254+AL254+AU254+BD254</f>
        <v>0</v>
      </c>
      <c r="L254" s="159">
        <f>IFERROR(M254/K254,)</f>
        <v>0</v>
      </c>
      <c r="M254" s="160">
        <f t="shared" ref="M254:M263" si="614">V254+AE254+AN254+AW254+BF254</f>
        <v>0</v>
      </c>
      <c r="N254" s="159">
        <v>0</v>
      </c>
      <c r="O254" s="159">
        <v>0</v>
      </c>
      <c r="P254" s="160">
        <f t="shared" ref="P254:P263" si="615">N254*O254</f>
        <v>0</v>
      </c>
      <c r="Q254" s="159">
        <v>0</v>
      </c>
      <c r="R254" s="159">
        <v>0</v>
      </c>
      <c r="S254" s="160">
        <f t="shared" ref="S254:S263" si="616">Q254*R254</f>
        <v>0</v>
      </c>
      <c r="T254" s="159">
        <f>Q254</f>
        <v>0</v>
      </c>
      <c r="U254" s="159">
        <f t="shared" ref="U254:U263" si="617">R254</f>
        <v>0</v>
      </c>
      <c r="V254" s="160">
        <f t="shared" ref="V254:V263" si="618">T254*U254</f>
        <v>0</v>
      </c>
      <c r="W254" s="159">
        <v>0</v>
      </c>
      <c r="X254" s="159">
        <v>0</v>
      </c>
      <c r="Y254" s="160">
        <f t="shared" ref="Y254:Y263" si="619">W254*X254</f>
        <v>0</v>
      </c>
      <c r="Z254" s="159">
        <v>0</v>
      </c>
      <c r="AA254" s="159">
        <v>0</v>
      </c>
      <c r="AB254" s="160">
        <f t="shared" ref="AB254:AB263" si="620">Z254*AA254</f>
        <v>0</v>
      </c>
      <c r="AC254" s="159">
        <f>Z254</f>
        <v>0</v>
      </c>
      <c r="AD254" s="159">
        <f t="shared" ref="AD254:AD263" si="621">AA254</f>
        <v>0</v>
      </c>
      <c r="AE254" s="160">
        <f t="shared" ref="AE254:AE263" si="622">AC254*AD254</f>
        <v>0</v>
      </c>
      <c r="AF254" s="159">
        <v>0</v>
      </c>
      <c r="AG254" s="159">
        <v>0</v>
      </c>
      <c r="AH254" s="160">
        <f t="shared" ref="AH254:AH263" si="623">AF254*AG254</f>
        <v>0</v>
      </c>
      <c r="AI254" s="159">
        <v>0</v>
      </c>
      <c r="AJ254" s="159">
        <v>0</v>
      </c>
      <c r="AK254" s="160">
        <f t="shared" ref="AK254:AK263" si="624">AI254*AJ254</f>
        <v>0</v>
      </c>
      <c r="AL254" s="159">
        <f>AI254</f>
        <v>0</v>
      </c>
      <c r="AM254" s="159">
        <f t="shared" ref="AM254:AM263" si="625">AJ254</f>
        <v>0</v>
      </c>
      <c r="AN254" s="160">
        <f t="shared" ref="AN254:AN263" si="626">AL254*AM254</f>
        <v>0</v>
      </c>
      <c r="AO254" s="159">
        <v>0</v>
      </c>
      <c r="AP254" s="159">
        <v>0</v>
      </c>
      <c r="AQ254" s="160">
        <f t="shared" ref="AQ254:AQ263" si="627">AO254*AP254</f>
        <v>0</v>
      </c>
      <c r="AR254" s="159">
        <v>0</v>
      </c>
      <c r="AS254" s="159">
        <v>0</v>
      </c>
      <c r="AT254" s="160">
        <f t="shared" ref="AT254:AT263" si="628">AR254*AS254</f>
        <v>0</v>
      </c>
      <c r="AU254" s="159">
        <f>AR254</f>
        <v>0</v>
      </c>
      <c r="AV254" s="159">
        <f t="shared" ref="AV254:AV263" si="629">AS254</f>
        <v>0</v>
      </c>
      <c r="AW254" s="160">
        <f t="shared" ref="AW254:AW263" si="630">AU254*AV254</f>
        <v>0</v>
      </c>
      <c r="AX254" s="159">
        <v>0</v>
      </c>
      <c r="AY254" s="159">
        <v>0</v>
      </c>
      <c r="AZ254" s="160">
        <f t="shared" ref="AZ254:AZ263" si="631">AX254*AY254</f>
        <v>0</v>
      </c>
      <c r="BA254" s="159">
        <v>0</v>
      </c>
      <c r="BB254" s="159">
        <v>0</v>
      </c>
      <c r="BC254" s="160">
        <f t="shared" ref="BC254:BC263" si="632">BA254*BB254</f>
        <v>0</v>
      </c>
      <c r="BD254" s="159">
        <f>BA254</f>
        <v>0</v>
      </c>
      <c r="BE254" s="159">
        <f t="shared" ref="BE254:BE263" si="633">BB254</f>
        <v>0</v>
      </c>
      <c r="BF254" s="160">
        <f t="shared" ref="BF254:BF263" si="634">BD254*BE254</f>
        <v>0</v>
      </c>
      <c r="BG254" s="294"/>
      <c r="BH254" s="226">
        <f>K254-H254</f>
        <v>0</v>
      </c>
      <c r="BI254" s="227">
        <f t="shared" ref="BI254:BI263" si="635">L254-I254</f>
        <v>0</v>
      </c>
      <c r="BJ254" s="294"/>
      <c r="BK254" s="295"/>
      <c r="BL254" s="296"/>
    </row>
    <row r="255" spans="1:64" ht="15.75" customHeight="1">
      <c r="A255" s="185"/>
      <c r="B255" s="156"/>
      <c r="C255" s="292"/>
      <c r="D255" s="158">
        <f t="shared" si="612"/>
        <v>0</v>
      </c>
      <c r="E255" s="159">
        <f t="shared" ref="E255:E263" si="636">IFERROR(F255/D255,)</f>
        <v>0</v>
      </c>
      <c r="F255" s="160">
        <f t="shared" ref="F255:F263" si="637">P255+Y255+AH255+AQ255+AZ255</f>
        <v>0</v>
      </c>
      <c r="G255" s="161"/>
      <c r="H255" s="159">
        <f t="shared" ref="H255:H263" si="638">Q255+Z255+AI255+AR255+BA255</f>
        <v>0</v>
      </c>
      <c r="I255" s="159">
        <f t="shared" ref="I255:I263" si="639">IFERROR(J255/H255,)</f>
        <v>0</v>
      </c>
      <c r="J255" s="160">
        <f t="shared" si="613"/>
        <v>0</v>
      </c>
      <c r="K255" s="159">
        <f t="shared" ref="K255:K263" si="640">T255+AC255+AL255+AU255+BD255</f>
        <v>0</v>
      </c>
      <c r="L255" s="159">
        <f t="shared" ref="L255:L263" si="641">IFERROR(M255/K255,)</f>
        <v>0</v>
      </c>
      <c r="M255" s="160">
        <f t="shared" si="614"/>
        <v>0</v>
      </c>
      <c r="N255" s="159">
        <v>0</v>
      </c>
      <c r="O255" s="159">
        <v>0</v>
      </c>
      <c r="P255" s="160">
        <f t="shared" si="615"/>
        <v>0</v>
      </c>
      <c r="Q255" s="159">
        <v>0</v>
      </c>
      <c r="R255" s="159">
        <v>0</v>
      </c>
      <c r="S255" s="160">
        <f t="shared" si="616"/>
        <v>0</v>
      </c>
      <c r="T255" s="159">
        <f t="shared" ref="T255:T263" si="642">Q255</f>
        <v>0</v>
      </c>
      <c r="U255" s="159">
        <f t="shared" si="617"/>
        <v>0</v>
      </c>
      <c r="V255" s="160">
        <f t="shared" si="618"/>
        <v>0</v>
      </c>
      <c r="W255" s="159">
        <v>0</v>
      </c>
      <c r="X255" s="159">
        <v>0</v>
      </c>
      <c r="Y255" s="160">
        <f t="shared" si="619"/>
        <v>0</v>
      </c>
      <c r="Z255" s="159">
        <v>0</v>
      </c>
      <c r="AA255" s="159">
        <v>0</v>
      </c>
      <c r="AB255" s="160">
        <f t="shared" si="620"/>
        <v>0</v>
      </c>
      <c r="AC255" s="159">
        <f t="shared" ref="AC255:AC263" si="643">Z255</f>
        <v>0</v>
      </c>
      <c r="AD255" s="159">
        <f t="shared" si="621"/>
        <v>0</v>
      </c>
      <c r="AE255" s="160">
        <f t="shared" si="622"/>
        <v>0</v>
      </c>
      <c r="AF255" s="159">
        <v>0</v>
      </c>
      <c r="AG255" s="159">
        <v>0</v>
      </c>
      <c r="AH255" s="160">
        <f t="shared" si="623"/>
        <v>0</v>
      </c>
      <c r="AI255" s="159">
        <v>0</v>
      </c>
      <c r="AJ255" s="159">
        <v>0</v>
      </c>
      <c r="AK255" s="160">
        <f t="shared" si="624"/>
        <v>0</v>
      </c>
      <c r="AL255" s="159">
        <f t="shared" ref="AL255:AL263" si="644">AI255</f>
        <v>0</v>
      </c>
      <c r="AM255" s="159">
        <f t="shared" si="625"/>
        <v>0</v>
      </c>
      <c r="AN255" s="160">
        <f t="shared" si="626"/>
        <v>0</v>
      </c>
      <c r="AO255" s="159">
        <v>0</v>
      </c>
      <c r="AP255" s="159">
        <v>0</v>
      </c>
      <c r="AQ255" s="160">
        <f t="shared" si="627"/>
        <v>0</v>
      </c>
      <c r="AR255" s="159">
        <v>0</v>
      </c>
      <c r="AS255" s="159">
        <v>0</v>
      </c>
      <c r="AT255" s="160">
        <f t="shared" si="628"/>
        <v>0</v>
      </c>
      <c r="AU255" s="159">
        <f t="shared" ref="AU255:AU263" si="645">AR255</f>
        <v>0</v>
      </c>
      <c r="AV255" s="159">
        <f t="shared" si="629"/>
        <v>0</v>
      </c>
      <c r="AW255" s="160">
        <f t="shared" si="630"/>
        <v>0</v>
      </c>
      <c r="AX255" s="159">
        <v>0</v>
      </c>
      <c r="AY255" s="159">
        <v>0</v>
      </c>
      <c r="AZ255" s="160">
        <f t="shared" si="631"/>
        <v>0</v>
      </c>
      <c r="BA255" s="159">
        <v>0</v>
      </c>
      <c r="BB255" s="159">
        <v>0</v>
      </c>
      <c r="BC255" s="160">
        <f t="shared" si="632"/>
        <v>0</v>
      </c>
      <c r="BD255" s="159">
        <f t="shared" ref="BD255:BD263" si="646">BA255</f>
        <v>0</v>
      </c>
      <c r="BE255" s="159">
        <f t="shared" si="633"/>
        <v>0</v>
      </c>
      <c r="BF255" s="160">
        <f t="shared" si="634"/>
        <v>0</v>
      </c>
      <c r="BG255" s="225"/>
      <c r="BH255" s="226">
        <f t="shared" ref="BH255:BH263" si="647">K255-H255</f>
        <v>0</v>
      </c>
      <c r="BI255" s="227">
        <f t="shared" si="635"/>
        <v>0</v>
      </c>
      <c r="BJ255" s="225"/>
      <c r="BK255" s="228"/>
      <c r="BL255" s="229"/>
    </row>
    <row r="256" spans="1:64" ht="15.75" customHeight="1">
      <c r="A256" s="185"/>
      <c r="B256" s="156"/>
      <c r="C256" s="292"/>
      <c r="D256" s="158">
        <f t="shared" si="612"/>
        <v>0</v>
      </c>
      <c r="E256" s="159">
        <f t="shared" si="636"/>
        <v>0</v>
      </c>
      <c r="F256" s="160">
        <f t="shared" si="637"/>
        <v>0</v>
      </c>
      <c r="G256" s="161"/>
      <c r="H256" s="159">
        <f t="shared" si="638"/>
        <v>0</v>
      </c>
      <c r="I256" s="159">
        <f t="shared" si="639"/>
        <v>0</v>
      </c>
      <c r="J256" s="160">
        <f t="shared" si="613"/>
        <v>0</v>
      </c>
      <c r="K256" s="159">
        <f t="shared" si="640"/>
        <v>0</v>
      </c>
      <c r="L256" s="159">
        <f t="shared" si="641"/>
        <v>0</v>
      </c>
      <c r="M256" s="160">
        <f t="shared" si="614"/>
        <v>0</v>
      </c>
      <c r="N256" s="159">
        <v>0</v>
      </c>
      <c r="O256" s="159">
        <v>0</v>
      </c>
      <c r="P256" s="160">
        <f t="shared" si="615"/>
        <v>0</v>
      </c>
      <c r="Q256" s="159">
        <v>0</v>
      </c>
      <c r="R256" s="159">
        <v>0</v>
      </c>
      <c r="S256" s="160">
        <f t="shared" si="616"/>
        <v>0</v>
      </c>
      <c r="T256" s="159">
        <f t="shared" si="642"/>
        <v>0</v>
      </c>
      <c r="U256" s="159">
        <f t="shared" si="617"/>
        <v>0</v>
      </c>
      <c r="V256" s="160">
        <f t="shared" si="618"/>
        <v>0</v>
      </c>
      <c r="W256" s="159">
        <v>0</v>
      </c>
      <c r="X256" s="159">
        <v>0</v>
      </c>
      <c r="Y256" s="160">
        <f t="shared" si="619"/>
        <v>0</v>
      </c>
      <c r="Z256" s="159">
        <v>0</v>
      </c>
      <c r="AA256" s="159">
        <v>0</v>
      </c>
      <c r="AB256" s="160">
        <f t="shared" si="620"/>
        <v>0</v>
      </c>
      <c r="AC256" s="159">
        <f t="shared" si="643"/>
        <v>0</v>
      </c>
      <c r="AD256" s="159">
        <f t="shared" si="621"/>
        <v>0</v>
      </c>
      <c r="AE256" s="160">
        <f t="shared" si="622"/>
        <v>0</v>
      </c>
      <c r="AF256" s="159">
        <v>0</v>
      </c>
      <c r="AG256" s="159">
        <v>0</v>
      </c>
      <c r="AH256" s="160">
        <f t="shared" si="623"/>
        <v>0</v>
      </c>
      <c r="AI256" s="159">
        <v>0</v>
      </c>
      <c r="AJ256" s="159">
        <v>0</v>
      </c>
      <c r="AK256" s="160">
        <f t="shared" si="624"/>
        <v>0</v>
      </c>
      <c r="AL256" s="159">
        <f t="shared" si="644"/>
        <v>0</v>
      </c>
      <c r="AM256" s="159">
        <f t="shared" si="625"/>
        <v>0</v>
      </c>
      <c r="AN256" s="160">
        <f t="shared" si="626"/>
        <v>0</v>
      </c>
      <c r="AO256" s="159">
        <v>0</v>
      </c>
      <c r="AP256" s="159">
        <v>0</v>
      </c>
      <c r="AQ256" s="160">
        <f t="shared" si="627"/>
        <v>0</v>
      </c>
      <c r="AR256" s="159">
        <v>0</v>
      </c>
      <c r="AS256" s="159">
        <v>0</v>
      </c>
      <c r="AT256" s="160">
        <f t="shared" si="628"/>
        <v>0</v>
      </c>
      <c r="AU256" s="159">
        <f t="shared" si="645"/>
        <v>0</v>
      </c>
      <c r="AV256" s="159">
        <f t="shared" si="629"/>
        <v>0</v>
      </c>
      <c r="AW256" s="160">
        <f t="shared" si="630"/>
        <v>0</v>
      </c>
      <c r="AX256" s="159">
        <v>0</v>
      </c>
      <c r="AY256" s="159">
        <v>0</v>
      </c>
      <c r="AZ256" s="160">
        <f t="shared" si="631"/>
        <v>0</v>
      </c>
      <c r="BA256" s="159">
        <v>0</v>
      </c>
      <c r="BB256" s="159">
        <v>0</v>
      </c>
      <c r="BC256" s="160">
        <f t="shared" si="632"/>
        <v>0</v>
      </c>
      <c r="BD256" s="159">
        <f t="shared" si="646"/>
        <v>0</v>
      </c>
      <c r="BE256" s="159">
        <f t="shared" si="633"/>
        <v>0</v>
      </c>
      <c r="BF256" s="160">
        <f t="shared" si="634"/>
        <v>0</v>
      </c>
      <c r="BG256" s="225"/>
      <c r="BH256" s="226">
        <f t="shared" si="647"/>
        <v>0</v>
      </c>
      <c r="BI256" s="227">
        <f t="shared" si="635"/>
        <v>0</v>
      </c>
      <c r="BJ256" s="225"/>
      <c r="BK256" s="228"/>
      <c r="BL256" s="229"/>
    </row>
    <row r="257" spans="1:64" ht="15.75" customHeight="1">
      <c r="A257" s="185"/>
      <c r="B257" s="156"/>
      <c r="C257" s="292"/>
      <c r="D257" s="158">
        <f t="shared" si="612"/>
        <v>0</v>
      </c>
      <c r="E257" s="159">
        <f t="shared" si="636"/>
        <v>0</v>
      </c>
      <c r="F257" s="160">
        <f t="shared" si="637"/>
        <v>0</v>
      </c>
      <c r="G257" s="161"/>
      <c r="H257" s="159">
        <f t="shared" si="638"/>
        <v>0</v>
      </c>
      <c r="I257" s="159">
        <f t="shared" si="639"/>
        <v>0</v>
      </c>
      <c r="J257" s="160">
        <f t="shared" si="613"/>
        <v>0</v>
      </c>
      <c r="K257" s="159">
        <f t="shared" si="640"/>
        <v>0</v>
      </c>
      <c r="L257" s="159">
        <f t="shared" si="641"/>
        <v>0</v>
      </c>
      <c r="M257" s="160">
        <f t="shared" si="614"/>
        <v>0</v>
      </c>
      <c r="N257" s="159">
        <v>0</v>
      </c>
      <c r="O257" s="159">
        <v>0</v>
      </c>
      <c r="P257" s="160">
        <f t="shared" si="615"/>
        <v>0</v>
      </c>
      <c r="Q257" s="159">
        <v>0</v>
      </c>
      <c r="R257" s="159">
        <v>0</v>
      </c>
      <c r="S257" s="160">
        <f t="shared" si="616"/>
        <v>0</v>
      </c>
      <c r="T257" s="159">
        <f t="shared" si="642"/>
        <v>0</v>
      </c>
      <c r="U257" s="159">
        <f t="shared" si="617"/>
        <v>0</v>
      </c>
      <c r="V257" s="160">
        <f t="shared" si="618"/>
        <v>0</v>
      </c>
      <c r="W257" s="159">
        <v>0</v>
      </c>
      <c r="X257" s="159">
        <v>0</v>
      </c>
      <c r="Y257" s="160">
        <f t="shared" si="619"/>
        <v>0</v>
      </c>
      <c r="Z257" s="159">
        <v>0</v>
      </c>
      <c r="AA257" s="159">
        <v>0</v>
      </c>
      <c r="AB257" s="160">
        <f t="shared" si="620"/>
        <v>0</v>
      </c>
      <c r="AC257" s="159">
        <f t="shared" si="643"/>
        <v>0</v>
      </c>
      <c r="AD257" s="159">
        <f t="shared" si="621"/>
        <v>0</v>
      </c>
      <c r="AE257" s="160">
        <f t="shared" si="622"/>
        <v>0</v>
      </c>
      <c r="AF257" s="159">
        <v>0</v>
      </c>
      <c r="AG257" s="159">
        <v>0</v>
      </c>
      <c r="AH257" s="160">
        <f t="shared" si="623"/>
        <v>0</v>
      </c>
      <c r="AI257" s="159">
        <v>0</v>
      </c>
      <c r="AJ257" s="159">
        <v>0</v>
      </c>
      <c r="AK257" s="160">
        <f t="shared" si="624"/>
        <v>0</v>
      </c>
      <c r="AL257" s="159">
        <f t="shared" si="644"/>
        <v>0</v>
      </c>
      <c r="AM257" s="159">
        <f t="shared" si="625"/>
        <v>0</v>
      </c>
      <c r="AN257" s="160">
        <f t="shared" si="626"/>
        <v>0</v>
      </c>
      <c r="AO257" s="159">
        <v>0</v>
      </c>
      <c r="AP257" s="159">
        <v>0</v>
      </c>
      <c r="AQ257" s="160">
        <f t="shared" si="627"/>
        <v>0</v>
      </c>
      <c r="AR257" s="159">
        <v>0</v>
      </c>
      <c r="AS257" s="159">
        <v>0</v>
      </c>
      <c r="AT257" s="160">
        <f t="shared" si="628"/>
        <v>0</v>
      </c>
      <c r="AU257" s="159">
        <f t="shared" si="645"/>
        <v>0</v>
      </c>
      <c r="AV257" s="159">
        <f t="shared" si="629"/>
        <v>0</v>
      </c>
      <c r="AW257" s="160">
        <f t="shared" si="630"/>
        <v>0</v>
      </c>
      <c r="AX257" s="159">
        <v>0</v>
      </c>
      <c r="AY257" s="159">
        <v>0</v>
      </c>
      <c r="AZ257" s="160">
        <f t="shared" si="631"/>
        <v>0</v>
      </c>
      <c r="BA257" s="159">
        <v>0</v>
      </c>
      <c r="BB257" s="159">
        <v>0</v>
      </c>
      <c r="BC257" s="160">
        <f t="shared" si="632"/>
        <v>0</v>
      </c>
      <c r="BD257" s="159">
        <f t="shared" si="646"/>
        <v>0</v>
      </c>
      <c r="BE257" s="159">
        <f t="shared" si="633"/>
        <v>0</v>
      </c>
      <c r="BF257" s="160">
        <f t="shared" si="634"/>
        <v>0</v>
      </c>
      <c r="BG257" s="225"/>
      <c r="BH257" s="226">
        <f t="shared" si="647"/>
        <v>0</v>
      </c>
      <c r="BI257" s="227">
        <f t="shared" si="635"/>
        <v>0</v>
      </c>
      <c r="BJ257" s="225"/>
      <c r="BK257" s="228"/>
      <c r="BL257" s="229"/>
    </row>
    <row r="258" spans="1:64" ht="15.75" customHeight="1">
      <c r="A258" s="185"/>
      <c r="B258" s="156"/>
      <c r="C258" s="292"/>
      <c r="D258" s="158">
        <f t="shared" si="612"/>
        <v>0</v>
      </c>
      <c r="E258" s="159">
        <f t="shared" si="636"/>
        <v>0</v>
      </c>
      <c r="F258" s="160">
        <f t="shared" si="637"/>
        <v>0</v>
      </c>
      <c r="G258" s="161"/>
      <c r="H258" s="159">
        <f t="shared" si="638"/>
        <v>0</v>
      </c>
      <c r="I258" s="159">
        <f t="shared" si="639"/>
        <v>0</v>
      </c>
      <c r="J258" s="160">
        <f t="shared" si="613"/>
        <v>0</v>
      </c>
      <c r="K258" s="159">
        <f t="shared" si="640"/>
        <v>0</v>
      </c>
      <c r="L258" s="159">
        <f t="shared" si="641"/>
        <v>0</v>
      </c>
      <c r="M258" s="160">
        <f t="shared" si="614"/>
        <v>0</v>
      </c>
      <c r="N258" s="159">
        <v>0</v>
      </c>
      <c r="O258" s="159">
        <v>0</v>
      </c>
      <c r="P258" s="160">
        <f t="shared" si="615"/>
        <v>0</v>
      </c>
      <c r="Q258" s="159">
        <v>0</v>
      </c>
      <c r="R258" s="159">
        <v>0</v>
      </c>
      <c r="S258" s="160">
        <f t="shared" si="616"/>
        <v>0</v>
      </c>
      <c r="T258" s="159">
        <f t="shared" si="642"/>
        <v>0</v>
      </c>
      <c r="U258" s="159">
        <f t="shared" si="617"/>
        <v>0</v>
      </c>
      <c r="V258" s="160">
        <f t="shared" si="618"/>
        <v>0</v>
      </c>
      <c r="W258" s="159">
        <v>0</v>
      </c>
      <c r="X258" s="159">
        <v>0</v>
      </c>
      <c r="Y258" s="160">
        <f t="shared" si="619"/>
        <v>0</v>
      </c>
      <c r="Z258" s="159">
        <v>0</v>
      </c>
      <c r="AA258" s="159">
        <v>0</v>
      </c>
      <c r="AB258" s="160">
        <f t="shared" si="620"/>
        <v>0</v>
      </c>
      <c r="AC258" s="159">
        <f t="shared" si="643"/>
        <v>0</v>
      </c>
      <c r="AD258" s="159">
        <f t="shared" si="621"/>
        <v>0</v>
      </c>
      <c r="AE258" s="160">
        <f t="shared" si="622"/>
        <v>0</v>
      </c>
      <c r="AF258" s="159">
        <v>0</v>
      </c>
      <c r="AG258" s="159">
        <v>0</v>
      </c>
      <c r="AH258" s="160">
        <f t="shared" si="623"/>
        <v>0</v>
      </c>
      <c r="AI258" s="159">
        <v>0</v>
      </c>
      <c r="AJ258" s="159">
        <v>0</v>
      </c>
      <c r="AK258" s="160">
        <f t="shared" si="624"/>
        <v>0</v>
      </c>
      <c r="AL258" s="159">
        <f t="shared" si="644"/>
        <v>0</v>
      </c>
      <c r="AM258" s="159">
        <f t="shared" si="625"/>
        <v>0</v>
      </c>
      <c r="AN258" s="160">
        <f t="shared" si="626"/>
        <v>0</v>
      </c>
      <c r="AO258" s="159">
        <v>0</v>
      </c>
      <c r="AP258" s="159">
        <v>0</v>
      </c>
      <c r="AQ258" s="160">
        <f t="shared" si="627"/>
        <v>0</v>
      </c>
      <c r="AR258" s="159">
        <v>0</v>
      </c>
      <c r="AS258" s="159">
        <v>0</v>
      </c>
      <c r="AT258" s="160">
        <f t="shared" si="628"/>
        <v>0</v>
      </c>
      <c r="AU258" s="159">
        <f t="shared" si="645"/>
        <v>0</v>
      </c>
      <c r="AV258" s="159">
        <f t="shared" si="629"/>
        <v>0</v>
      </c>
      <c r="AW258" s="160">
        <f t="shared" si="630"/>
        <v>0</v>
      </c>
      <c r="AX258" s="159">
        <v>0</v>
      </c>
      <c r="AY258" s="159">
        <v>0</v>
      </c>
      <c r="AZ258" s="160">
        <f t="shared" si="631"/>
        <v>0</v>
      </c>
      <c r="BA258" s="159">
        <v>0</v>
      </c>
      <c r="BB258" s="159">
        <v>0</v>
      </c>
      <c r="BC258" s="160">
        <f t="shared" si="632"/>
        <v>0</v>
      </c>
      <c r="BD258" s="159">
        <f t="shared" si="646"/>
        <v>0</v>
      </c>
      <c r="BE258" s="159">
        <f t="shared" si="633"/>
        <v>0</v>
      </c>
      <c r="BF258" s="160">
        <f t="shared" si="634"/>
        <v>0</v>
      </c>
      <c r="BG258" s="225"/>
      <c r="BH258" s="226">
        <f t="shared" si="647"/>
        <v>0</v>
      </c>
      <c r="BI258" s="227">
        <f t="shared" si="635"/>
        <v>0</v>
      </c>
      <c r="BJ258" s="225"/>
      <c r="BK258" s="228"/>
      <c r="BL258" s="229"/>
    </row>
    <row r="259" spans="1:64" ht="15.75" customHeight="1">
      <c r="A259" s="185"/>
      <c r="B259" s="156"/>
      <c r="C259" s="292"/>
      <c r="D259" s="158">
        <f t="shared" si="612"/>
        <v>0</v>
      </c>
      <c r="E259" s="159">
        <f t="shared" si="636"/>
        <v>0</v>
      </c>
      <c r="F259" s="160">
        <f t="shared" si="637"/>
        <v>0</v>
      </c>
      <c r="G259" s="161"/>
      <c r="H259" s="159">
        <f t="shared" si="638"/>
        <v>0</v>
      </c>
      <c r="I259" s="159">
        <f t="shared" si="639"/>
        <v>0</v>
      </c>
      <c r="J259" s="160">
        <f t="shared" si="613"/>
        <v>0</v>
      </c>
      <c r="K259" s="159">
        <f t="shared" si="640"/>
        <v>0</v>
      </c>
      <c r="L259" s="159">
        <f t="shared" si="641"/>
        <v>0</v>
      </c>
      <c r="M259" s="160">
        <f t="shared" si="614"/>
        <v>0</v>
      </c>
      <c r="N259" s="159">
        <v>0</v>
      </c>
      <c r="O259" s="159">
        <v>0</v>
      </c>
      <c r="P259" s="160">
        <f t="shared" si="615"/>
        <v>0</v>
      </c>
      <c r="Q259" s="159">
        <v>0</v>
      </c>
      <c r="R259" s="159">
        <v>0</v>
      </c>
      <c r="S259" s="160">
        <f t="shared" si="616"/>
        <v>0</v>
      </c>
      <c r="T259" s="159">
        <f t="shared" si="642"/>
        <v>0</v>
      </c>
      <c r="U259" s="159">
        <f t="shared" si="617"/>
        <v>0</v>
      </c>
      <c r="V259" s="160">
        <f t="shared" si="618"/>
        <v>0</v>
      </c>
      <c r="W259" s="159">
        <v>0</v>
      </c>
      <c r="X259" s="159">
        <v>0</v>
      </c>
      <c r="Y259" s="160">
        <f t="shared" si="619"/>
        <v>0</v>
      </c>
      <c r="Z259" s="159">
        <v>0</v>
      </c>
      <c r="AA259" s="159">
        <v>0</v>
      </c>
      <c r="AB259" s="160">
        <f t="shared" si="620"/>
        <v>0</v>
      </c>
      <c r="AC259" s="159">
        <f t="shared" si="643"/>
        <v>0</v>
      </c>
      <c r="AD259" s="159">
        <f t="shared" si="621"/>
        <v>0</v>
      </c>
      <c r="AE259" s="160">
        <f t="shared" si="622"/>
        <v>0</v>
      </c>
      <c r="AF259" s="159">
        <v>0</v>
      </c>
      <c r="AG259" s="159">
        <v>0</v>
      </c>
      <c r="AH259" s="160">
        <f t="shared" si="623"/>
        <v>0</v>
      </c>
      <c r="AI259" s="159">
        <v>0</v>
      </c>
      <c r="AJ259" s="159">
        <v>0</v>
      </c>
      <c r="AK259" s="160">
        <f t="shared" si="624"/>
        <v>0</v>
      </c>
      <c r="AL259" s="159">
        <f t="shared" si="644"/>
        <v>0</v>
      </c>
      <c r="AM259" s="159">
        <f t="shared" si="625"/>
        <v>0</v>
      </c>
      <c r="AN259" s="160">
        <f t="shared" si="626"/>
        <v>0</v>
      </c>
      <c r="AO259" s="159">
        <v>0</v>
      </c>
      <c r="AP259" s="159">
        <v>0</v>
      </c>
      <c r="AQ259" s="160">
        <f t="shared" si="627"/>
        <v>0</v>
      </c>
      <c r="AR259" s="159">
        <v>0</v>
      </c>
      <c r="AS259" s="159">
        <v>0</v>
      </c>
      <c r="AT259" s="160">
        <f t="shared" si="628"/>
        <v>0</v>
      </c>
      <c r="AU259" s="159">
        <f t="shared" si="645"/>
        <v>0</v>
      </c>
      <c r="AV259" s="159">
        <f t="shared" si="629"/>
        <v>0</v>
      </c>
      <c r="AW259" s="160">
        <f t="shared" si="630"/>
        <v>0</v>
      </c>
      <c r="AX259" s="159">
        <v>0</v>
      </c>
      <c r="AY259" s="159">
        <v>0</v>
      </c>
      <c r="AZ259" s="160">
        <f t="shared" si="631"/>
        <v>0</v>
      </c>
      <c r="BA259" s="159">
        <v>0</v>
      </c>
      <c r="BB259" s="159">
        <v>0</v>
      </c>
      <c r="BC259" s="160">
        <f t="shared" si="632"/>
        <v>0</v>
      </c>
      <c r="BD259" s="159">
        <f t="shared" si="646"/>
        <v>0</v>
      </c>
      <c r="BE259" s="159">
        <f t="shared" si="633"/>
        <v>0</v>
      </c>
      <c r="BF259" s="160">
        <f t="shared" si="634"/>
        <v>0</v>
      </c>
      <c r="BG259" s="225"/>
      <c r="BH259" s="226">
        <f t="shared" si="647"/>
        <v>0</v>
      </c>
      <c r="BI259" s="227">
        <f t="shared" si="635"/>
        <v>0</v>
      </c>
      <c r="BJ259" s="225"/>
      <c r="BK259" s="228"/>
      <c r="BL259" s="229"/>
    </row>
    <row r="260" spans="1:64" ht="15.75" customHeight="1">
      <c r="A260" s="185"/>
      <c r="B260" s="156"/>
      <c r="C260" s="292"/>
      <c r="D260" s="158">
        <f t="shared" si="612"/>
        <v>0</v>
      </c>
      <c r="E260" s="159">
        <f t="shared" si="636"/>
        <v>0</v>
      </c>
      <c r="F260" s="160">
        <f t="shared" si="637"/>
        <v>0</v>
      </c>
      <c r="G260" s="161"/>
      <c r="H260" s="159">
        <f t="shared" si="638"/>
        <v>0</v>
      </c>
      <c r="I260" s="159">
        <f t="shared" si="639"/>
        <v>0</v>
      </c>
      <c r="J260" s="160">
        <f t="shared" si="613"/>
        <v>0</v>
      </c>
      <c r="K260" s="159">
        <f t="shared" si="640"/>
        <v>0</v>
      </c>
      <c r="L260" s="159">
        <f t="shared" si="641"/>
        <v>0</v>
      </c>
      <c r="M260" s="160">
        <f t="shared" si="614"/>
        <v>0</v>
      </c>
      <c r="N260" s="159">
        <v>0</v>
      </c>
      <c r="O260" s="159">
        <v>0</v>
      </c>
      <c r="P260" s="160">
        <f t="shared" si="615"/>
        <v>0</v>
      </c>
      <c r="Q260" s="159">
        <v>0</v>
      </c>
      <c r="R260" s="159">
        <v>0</v>
      </c>
      <c r="S260" s="160">
        <f t="shared" si="616"/>
        <v>0</v>
      </c>
      <c r="T260" s="159">
        <f t="shared" si="642"/>
        <v>0</v>
      </c>
      <c r="U260" s="159">
        <f t="shared" si="617"/>
        <v>0</v>
      </c>
      <c r="V260" s="160">
        <f t="shared" si="618"/>
        <v>0</v>
      </c>
      <c r="W260" s="159">
        <v>0</v>
      </c>
      <c r="X260" s="159">
        <v>0</v>
      </c>
      <c r="Y260" s="160">
        <f t="shared" si="619"/>
        <v>0</v>
      </c>
      <c r="Z260" s="159">
        <v>0</v>
      </c>
      <c r="AA260" s="159">
        <v>0</v>
      </c>
      <c r="AB260" s="160">
        <f t="shared" si="620"/>
        <v>0</v>
      </c>
      <c r="AC260" s="159">
        <f t="shared" si="643"/>
        <v>0</v>
      </c>
      <c r="AD260" s="159">
        <f t="shared" si="621"/>
        <v>0</v>
      </c>
      <c r="AE260" s="160">
        <f t="shared" si="622"/>
        <v>0</v>
      </c>
      <c r="AF260" s="159">
        <v>0</v>
      </c>
      <c r="AG260" s="159">
        <v>0</v>
      </c>
      <c r="AH260" s="160">
        <f t="shared" si="623"/>
        <v>0</v>
      </c>
      <c r="AI260" s="159">
        <v>0</v>
      </c>
      <c r="AJ260" s="159">
        <v>0</v>
      </c>
      <c r="AK260" s="160">
        <f t="shared" si="624"/>
        <v>0</v>
      </c>
      <c r="AL260" s="159">
        <f t="shared" si="644"/>
        <v>0</v>
      </c>
      <c r="AM260" s="159">
        <f t="shared" si="625"/>
        <v>0</v>
      </c>
      <c r="AN260" s="160">
        <f t="shared" si="626"/>
        <v>0</v>
      </c>
      <c r="AO260" s="159">
        <v>0</v>
      </c>
      <c r="AP260" s="159">
        <v>0</v>
      </c>
      <c r="AQ260" s="160">
        <f t="shared" si="627"/>
        <v>0</v>
      </c>
      <c r="AR260" s="159">
        <v>0</v>
      </c>
      <c r="AS260" s="159">
        <v>0</v>
      </c>
      <c r="AT260" s="160">
        <f t="shared" si="628"/>
        <v>0</v>
      </c>
      <c r="AU260" s="159">
        <f t="shared" si="645"/>
        <v>0</v>
      </c>
      <c r="AV260" s="159">
        <f t="shared" si="629"/>
        <v>0</v>
      </c>
      <c r="AW260" s="160">
        <f t="shared" si="630"/>
        <v>0</v>
      </c>
      <c r="AX260" s="159">
        <v>0</v>
      </c>
      <c r="AY260" s="159">
        <v>0</v>
      </c>
      <c r="AZ260" s="160">
        <f t="shared" si="631"/>
        <v>0</v>
      </c>
      <c r="BA260" s="159">
        <v>0</v>
      </c>
      <c r="BB260" s="159">
        <v>0</v>
      </c>
      <c r="BC260" s="160">
        <f t="shared" si="632"/>
        <v>0</v>
      </c>
      <c r="BD260" s="159">
        <f t="shared" si="646"/>
        <v>0</v>
      </c>
      <c r="BE260" s="159">
        <f t="shared" si="633"/>
        <v>0</v>
      </c>
      <c r="BF260" s="160">
        <f t="shared" si="634"/>
        <v>0</v>
      </c>
      <c r="BG260" s="225"/>
      <c r="BH260" s="226">
        <f t="shared" si="647"/>
        <v>0</v>
      </c>
      <c r="BI260" s="227">
        <f t="shared" si="635"/>
        <v>0</v>
      </c>
      <c r="BJ260" s="225"/>
      <c r="BK260" s="228"/>
      <c r="BL260" s="229"/>
    </row>
    <row r="261" spans="1:64" ht="15.75" customHeight="1">
      <c r="A261" s="185"/>
      <c r="B261" s="156"/>
      <c r="C261" s="292"/>
      <c r="D261" s="158">
        <f t="shared" si="612"/>
        <v>0</v>
      </c>
      <c r="E261" s="159">
        <f t="shared" si="636"/>
        <v>0</v>
      </c>
      <c r="F261" s="160">
        <f t="shared" si="637"/>
        <v>0</v>
      </c>
      <c r="G261" s="161"/>
      <c r="H261" s="159">
        <f t="shared" si="638"/>
        <v>0</v>
      </c>
      <c r="I261" s="159">
        <f t="shared" si="639"/>
        <v>0</v>
      </c>
      <c r="J261" s="160">
        <f t="shared" si="613"/>
        <v>0</v>
      </c>
      <c r="K261" s="159">
        <f t="shared" si="640"/>
        <v>0</v>
      </c>
      <c r="L261" s="159">
        <f t="shared" si="641"/>
        <v>0</v>
      </c>
      <c r="M261" s="160">
        <f t="shared" si="614"/>
        <v>0</v>
      </c>
      <c r="N261" s="159">
        <v>0</v>
      </c>
      <c r="O261" s="159">
        <v>0</v>
      </c>
      <c r="P261" s="160">
        <f t="shared" si="615"/>
        <v>0</v>
      </c>
      <c r="Q261" s="159">
        <v>0</v>
      </c>
      <c r="R261" s="159">
        <v>0</v>
      </c>
      <c r="S261" s="160">
        <f t="shared" si="616"/>
        <v>0</v>
      </c>
      <c r="T261" s="159">
        <f t="shared" si="642"/>
        <v>0</v>
      </c>
      <c r="U261" s="159">
        <f t="shared" si="617"/>
        <v>0</v>
      </c>
      <c r="V261" s="160">
        <f t="shared" si="618"/>
        <v>0</v>
      </c>
      <c r="W261" s="159">
        <v>0</v>
      </c>
      <c r="X261" s="159">
        <v>0</v>
      </c>
      <c r="Y261" s="160">
        <f t="shared" si="619"/>
        <v>0</v>
      </c>
      <c r="Z261" s="159">
        <v>0</v>
      </c>
      <c r="AA261" s="159">
        <v>0</v>
      </c>
      <c r="AB261" s="160">
        <f t="shared" si="620"/>
        <v>0</v>
      </c>
      <c r="AC261" s="159">
        <f t="shared" si="643"/>
        <v>0</v>
      </c>
      <c r="AD261" s="159">
        <f t="shared" si="621"/>
        <v>0</v>
      </c>
      <c r="AE261" s="160">
        <f t="shared" si="622"/>
        <v>0</v>
      </c>
      <c r="AF261" s="159">
        <v>0</v>
      </c>
      <c r="AG261" s="159">
        <v>0</v>
      </c>
      <c r="AH261" s="160">
        <f t="shared" si="623"/>
        <v>0</v>
      </c>
      <c r="AI261" s="159">
        <v>0</v>
      </c>
      <c r="AJ261" s="159">
        <v>0</v>
      </c>
      <c r="AK261" s="160">
        <f t="shared" si="624"/>
        <v>0</v>
      </c>
      <c r="AL261" s="159">
        <f t="shared" si="644"/>
        <v>0</v>
      </c>
      <c r="AM261" s="159">
        <f t="shared" si="625"/>
        <v>0</v>
      </c>
      <c r="AN261" s="160">
        <f t="shared" si="626"/>
        <v>0</v>
      </c>
      <c r="AO261" s="159">
        <v>0</v>
      </c>
      <c r="AP261" s="159">
        <v>0</v>
      </c>
      <c r="AQ261" s="160">
        <f t="shared" si="627"/>
        <v>0</v>
      </c>
      <c r="AR261" s="159">
        <v>0</v>
      </c>
      <c r="AS261" s="159">
        <v>0</v>
      </c>
      <c r="AT261" s="160">
        <f t="shared" si="628"/>
        <v>0</v>
      </c>
      <c r="AU261" s="159">
        <f t="shared" si="645"/>
        <v>0</v>
      </c>
      <c r="AV261" s="159">
        <f t="shared" si="629"/>
        <v>0</v>
      </c>
      <c r="AW261" s="160">
        <f t="shared" si="630"/>
        <v>0</v>
      </c>
      <c r="AX261" s="159">
        <v>0</v>
      </c>
      <c r="AY261" s="159">
        <v>0</v>
      </c>
      <c r="AZ261" s="160">
        <f t="shared" si="631"/>
        <v>0</v>
      </c>
      <c r="BA261" s="159">
        <v>0</v>
      </c>
      <c r="BB261" s="159">
        <v>0</v>
      </c>
      <c r="BC261" s="160">
        <f t="shared" si="632"/>
        <v>0</v>
      </c>
      <c r="BD261" s="159">
        <f t="shared" si="646"/>
        <v>0</v>
      </c>
      <c r="BE261" s="159">
        <f t="shared" si="633"/>
        <v>0</v>
      </c>
      <c r="BF261" s="160">
        <f t="shared" si="634"/>
        <v>0</v>
      </c>
      <c r="BG261" s="225"/>
      <c r="BH261" s="226">
        <f t="shared" si="647"/>
        <v>0</v>
      </c>
      <c r="BI261" s="227">
        <f t="shared" si="635"/>
        <v>0</v>
      </c>
      <c r="BJ261" s="225"/>
      <c r="BK261" s="228"/>
      <c r="BL261" s="229"/>
    </row>
    <row r="262" spans="1:64" ht="15.75" customHeight="1">
      <c r="A262" s="185"/>
      <c r="B262" s="156"/>
      <c r="C262" s="292"/>
      <c r="D262" s="158">
        <f t="shared" si="612"/>
        <v>0</v>
      </c>
      <c r="E262" s="159">
        <f t="shared" si="636"/>
        <v>0</v>
      </c>
      <c r="F262" s="160">
        <f t="shared" si="637"/>
        <v>0</v>
      </c>
      <c r="G262" s="161"/>
      <c r="H262" s="159">
        <f t="shared" si="638"/>
        <v>0</v>
      </c>
      <c r="I262" s="159">
        <f t="shared" si="639"/>
        <v>0</v>
      </c>
      <c r="J262" s="160">
        <f t="shared" si="613"/>
        <v>0</v>
      </c>
      <c r="K262" s="159">
        <f t="shared" si="640"/>
        <v>0</v>
      </c>
      <c r="L262" s="159">
        <f t="shared" si="641"/>
        <v>0</v>
      </c>
      <c r="M262" s="160">
        <f t="shared" si="614"/>
        <v>0</v>
      </c>
      <c r="N262" s="159">
        <v>0</v>
      </c>
      <c r="O262" s="159">
        <v>0</v>
      </c>
      <c r="P262" s="160">
        <f t="shared" si="615"/>
        <v>0</v>
      </c>
      <c r="Q262" s="159">
        <v>0</v>
      </c>
      <c r="R262" s="159">
        <v>0</v>
      </c>
      <c r="S262" s="160">
        <f t="shared" si="616"/>
        <v>0</v>
      </c>
      <c r="T262" s="159">
        <f t="shared" si="642"/>
        <v>0</v>
      </c>
      <c r="U262" s="159">
        <f t="shared" si="617"/>
        <v>0</v>
      </c>
      <c r="V262" s="160">
        <f t="shared" si="618"/>
        <v>0</v>
      </c>
      <c r="W262" s="159">
        <v>0</v>
      </c>
      <c r="X262" s="159">
        <v>0</v>
      </c>
      <c r="Y262" s="160">
        <f t="shared" si="619"/>
        <v>0</v>
      </c>
      <c r="Z262" s="159">
        <v>0</v>
      </c>
      <c r="AA262" s="159">
        <v>0</v>
      </c>
      <c r="AB262" s="160">
        <f t="shared" si="620"/>
        <v>0</v>
      </c>
      <c r="AC262" s="159">
        <f t="shared" si="643"/>
        <v>0</v>
      </c>
      <c r="AD262" s="159">
        <f t="shared" si="621"/>
        <v>0</v>
      </c>
      <c r="AE262" s="160">
        <f t="shared" si="622"/>
        <v>0</v>
      </c>
      <c r="AF262" s="159">
        <v>0</v>
      </c>
      <c r="AG262" s="159">
        <v>0</v>
      </c>
      <c r="AH262" s="160">
        <f t="shared" si="623"/>
        <v>0</v>
      </c>
      <c r="AI262" s="159">
        <v>0</v>
      </c>
      <c r="AJ262" s="159">
        <v>0</v>
      </c>
      <c r="AK262" s="160">
        <f t="shared" si="624"/>
        <v>0</v>
      </c>
      <c r="AL262" s="159">
        <f t="shared" si="644"/>
        <v>0</v>
      </c>
      <c r="AM262" s="159">
        <f t="shared" si="625"/>
        <v>0</v>
      </c>
      <c r="AN262" s="160">
        <f t="shared" si="626"/>
        <v>0</v>
      </c>
      <c r="AO262" s="159">
        <v>0</v>
      </c>
      <c r="AP262" s="159">
        <v>0</v>
      </c>
      <c r="AQ262" s="160">
        <f t="shared" si="627"/>
        <v>0</v>
      </c>
      <c r="AR262" s="159">
        <v>0</v>
      </c>
      <c r="AS262" s="159">
        <v>0</v>
      </c>
      <c r="AT262" s="160">
        <f t="shared" si="628"/>
        <v>0</v>
      </c>
      <c r="AU262" s="159">
        <f t="shared" si="645"/>
        <v>0</v>
      </c>
      <c r="AV262" s="159">
        <f t="shared" si="629"/>
        <v>0</v>
      </c>
      <c r="AW262" s="160">
        <f t="shared" si="630"/>
        <v>0</v>
      </c>
      <c r="AX262" s="159">
        <v>0</v>
      </c>
      <c r="AY262" s="159">
        <v>0</v>
      </c>
      <c r="AZ262" s="160">
        <f t="shared" si="631"/>
        <v>0</v>
      </c>
      <c r="BA262" s="159">
        <v>0</v>
      </c>
      <c r="BB262" s="159">
        <v>0</v>
      </c>
      <c r="BC262" s="160">
        <f t="shared" si="632"/>
        <v>0</v>
      </c>
      <c r="BD262" s="159">
        <f t="shared" si="646"/>
        <v>0</v>
      </c>
      <c r="BE262" s="159">
        <f t="shared" si="633"/>
        <v>0</v>
      </c>
      <c r="BF262" s="160">
        <f t="shared" si="634"/>
        <v>0</v>
      </c>
      <c r="BG262" s="225"/>
      <c r="BH262" s="226">
        <f t="shared" si="647"/>
        <v>0</v>
      </c>
      <c r="BI262" s="227">
        <f t="shared" si="635"/>
        <v>0</v>
      </c>
      <c r="BJ262" s="225"/>
      <c r="BK262" s="228"/>
      <c r="BL262" s="229"/>
    </row>
    <row r="263" spans="1:64" ht="15.75" customHeight="1">
      <c r="A263" s="138"/>
      <c r="B263" s="162"/>
      <c r="C263" s="163"/>
      <c r="D263" s="164">
        <f t="shared" si="612"/>
        <v>0</v>
      </c>
      <c r="E263" s="165">
        <f t="shared" si="636"/>
        <v>0</v>
      </c>
      <c r="F263" s="166">
        <f t="shared" si="637"/>
        <v>0</v>
      </c>
      <c r="G263" s="167"/>
      <c r="H263" s="165">
        <f t="shared" si="638"/>
        <v>0</v>
      </c>
      <c r="I263" s="165">
        <f t="shared" si="639"/>
        <v>0</v>
      </c>
      <c r="J263" s="166">
        <f t="shared" si="613"/>
        <v>0</v>
      </c>
      <c r="K263" s="165">
        <f t="shared" si="640"/>
        <v>0</v>
      </c>
      <c r="L263" s="165">
        <f t="shared" si="641"/>
        <v>0</v>
      </c>
      <c r="M263" s="166">
        <f t="shared" si="614"/>
        <v>0</v>
      </c>
      <c r="N263" s="164">
        <v>0</v>
      </c>
      <c r="O263" s="165">
        <v>0</v>
      </c>
      <c r="P263" s="166">
        <f t="shared" si="615"/>
        <v>0</v>
      </c>
      <c r="Q263" s="198">
        <v>0</v>
      </c>
      <c r="R263" s="199">
        <v>0</v>
      </c>
      <c r="S263" s="166">
        <f t="shared" si="616"/>
        <v>0</v>
      </c>
      <c r="T263" s="200">
        <f t="shared" si="642"/>
        <v>0</v>
      </c>
      <c r="U263" s="200">
        <f t="shared" si="617"/>
        <v>0</v>
      </c>
      <c r="V263" s="201">
        <f t="shared" si="618"/>
        <v>0</v>
      </c>
      <c r="W263" s="164">
        <v>0</v>
      </c>
      <c r="X263" s="165">
        <v>0</v>
      </c>
      <c r="Y263" s="166">
        <f t="shared" si="619"/>
        <v>0</v>
      </c>
      <c r="Z263" s="198">
        <v>0</v>
      </c>
      <c r="AA263" s="199">
        <v>0</v>
      </c>
      <c r="AB263" s="166">
        <f t="shared" si="620"/>
        <v>0</v>
      </c>
      <c r="AC263" s="200">
        <f t="shared" si="643"/>
        <v>0</v>
      </c>
      <c r="AD263" s="200">
        <f t="shared" si="621"/>
        <v>0</v>
      </c>
      <c r="AE263" s="201">
        <f t="shared" si="622"/>
        <v>0</v>
      </c>
      <c r="AF263" s="164">
        <v>0</v>
      </c>
      <c r="AG263" s="165">
        <v>0</v>
      </c>
      <c r="AH263" s="166">
        <f t="shared" si="623"/>
        <v>0</v>
      </c>
      <c r="AI263" s="198">
        <v>0</v>
      </c>
      <c r="AJ263" s="199">
        <v>0</v>
      </c>
      <c r="AK263" s="166">
        <f t="shared" si="624"/>
        <v>0</v>
      </c>
      <c r="AL263" s="200">
        <f t="shared" si="644"/>
        <v>0</v>
      </c>
      <c r="AM263" s="200">
        <f t="shared" si="625"/>
        <v>0</v>
      </c>
      <c r="AN263" s="201">
        <f t="shared" si="626"/>
        <v>0</v>
      </c>
      <c r="AO263" s="164">
        <v>0</v>
      </c>
      <c r="AP263" s="165">
        <v>0</v>
      </c>
      <c r="AQ263" s="166">
        <f t="shared" si="627"/>
        <v>0</v>
      </c>
      <c r="AR263" s="198">
        <v>0</v>
      </c>
      <c r="AS263" s="199">
        <v>0</v>
      </c>
      <c r="AT263" s="166">
        <f t="shared" si="628"/>
        <v>0</v>
      </c>
      <c r="AU263" s="200">
        <f t="shared" si="645"/>
        <v>0</v>
      </c>
      <c r="AV263" s="200">
        <f t="shared" si="629"/>
        <v>0</v>
      </c>
      <c r="AW263" s="201">
        <f t="shared" si="630"/>
        <v>0</v>
      </c>
      <c r="AX263" s="164">
        <v>0</v>
      </c>
      <c r="AY263" s="165">
        <v>0</v>
      </c>
      <c r="AZ263" s="166">
        <f t="shared" si="631"/>
        <v>0</v>
      </c>
      <c r="BA263" s="198">
        <v>0</v>
      </c>
      <c r="BB263" s="199">
        <v>0</v>
      </c>
      <c r="BC263" s="166">
        <f t="shared" si="632"/>
        <v>0</v>
      </c>
      <c r="BD263" s="200">
        <f t="shared" si="646"/>
        <v>0</v>
      </c>
      <c r="BE263" s="200">
        <f t="shared" si="633"/>
        <v>0</v>
      </c>
      <c r="BF263" s="201">
        <f t="shared" si="634"/>
        <v>0</v>
      </c>
      <c r="BG263" s="196"/>
      <c r="BH263" s="233">
        <f t="shared" si="647"/>
        <v>0</v>
      </c>
      <c r="BI263" s="234">
        <f t="shared" si="635"/>
        <v>0</v>
      </c>
      <c r="BJ263" s="232"/>
      <c r="BK263" s="235"/>
      <c r="BL263" s="236"/>
    </row>
    <row r="264" spans="1:64" ht="15.75" customHeight="1">
      <c r="A264" s="139"/>
      <c r="B264" s="186"/>
      <c r="C264" s="187"/>
      <c r="D264" s="183"/>
      <c r="E264" s="183"/>
      <c r="F264" s="183"/>
      <c r="G264" s="184"/>
      <c r="H264" s="183"/>
      <c r="I264" s="183"/>
      <c r="J264" s="183"/>
      <c r="K264" s="183"/>
      <c r="L264" s="183"/>
      <c r="M264" s="183"/>
      <c r="N264" s="183"/>
      <c r="O264" s="183"/>
      <c r="P264" s="183"/>
      <c r="Q264" s="183"/>
      <c r="R264" s="183"/>
      <c r="S264" s="183"/>
      <c r="T264" s="203"/>
      <c r="U264" s="203"/>
      <c r="V264" s="187"/>
      <c r="W264" s="183"/>
      <c r="X264" s="183"/>
      <c r="Y264" s="183"/>
      <c r="Z264" s="183"/>
      <c r="AA264" s="183"/>
      <c r="AB264" s="183"/>
      <c r="AC264" s="203"/>
      <c r="AD264" s="203"/>
      <c r="AE264" s="187"/>
      <c r="AF264" s="183"/>
      <c r="AG264" s="183"/>
      <c r="AH264" s="183"/>
      <c r="AI264" s="183"/>
      <c r="AJ264" s="183"/>
      <c r="AK264" s="183"/>
      <c r="AL264" s="203"/>
      <c r="AM264" s="203"/>
      <c r="AN264" s="187"/>
      <c r="AO264" s="183"/>
      <c r="AP264" s="183"/>
      <c r="AQ264" s="183"/>
      <c r="AR264" s="183"/>
      <c r="AS264" s="183"/>
      <c r="AT264" s="183"/>
      <c r="AU264" s="203"/>
      <c r="AV264" s="203"/>
      <c r="AW264" s="187"/>
      <c r="AX264" s="183"/>
      <c r="AY264" s="183"/>
      <c r="AZ264" s="183"/>
      <c r="BA264" s="183"/>
      <c r="BB264" s="183"/>
      <c r="BC264" s="183"/>
      <c r="BD264" s="203"/>
      <c r="BE264" s="203"/>
      <c r="BF264" s="187"/>
      <c r="BG264" s="139"/>
      <c r="BH264" s="183"/>
      <c r="BI264" s="187"/>
      <c r="BJ264" s="139"/>
      <c r="BK264" s="242"/>
      <c r="BL264" s="242"/>
    </row>
    <row r="265" spans="1:64" ht="15.75" customHeight="1">
      <c r="A265" s="138"/>
      <c r="B265" s="1065" t="s">
        <v>273</v>
      </c>
      <c r="C265" s="1062" t="s">
        <v>274</v>
      </c>
      <c r="D265" s="1009" t="str">
        <f>AFEstatPref</f>
        <v>Historical</v>
      </c>
      <c r="E265" s="1010"/>
      <c r="F265" s="1011"/>
      <c r="G265" s="1041" t="str">
        <f>AFEstatSlc</f>
        <v>Proposed Original</v>
      </c>
      <c r="H265" s="1015"/>
      <c r="I265" s="1015"/>
      <c r="J265" s="1042"/>
      <c r="K265" s="1020" t="s">
        <v>275</v>
      </c>
      <c r="L265" s="1020"/>
      <c r="M265" s="1039"/>
      <c r="N265" s="1009" t="str">
        <f>AFEstatPref</f>
        <v>Historical</v>
      </c>
      <c r="O265" s="1010"/>
      <c r="P265" s="1011"/>
      <c r="Q265" s="1015" t="str">
        <f>AFEstatSlc</f>
        <v>Proposed Original</v>
      </c>
      <c r="R265" s="1015"/>
      <c r="S265" s="1016"/>
      <c r="T265" s="1019" t="s">
        <v>275</v>
      </c>
      <c r="U265" s="1020"/>
      <c r="V265" s="1021"/>
      <c r="W265" s="1009" t="str">
        <f>AFEstatPref</f>
        <v>Historical</v>
      </c>
      <c r="X265" s="1010"/>
      <c r="Y265" s="1011"/>
      <c r="Z265" s="1015" t="str">
        <f>AFEstatSlc</f>
        <v>Proposed Original</v>
      </c>
      <c r="AA265" s="1015"/>
      <c r="AB265" s="1016"/>
      <c r="AC265" s="1019" t="s">
        <v>275</v>
      </c>
      <c r="AD265" s="1020"/>
      <c r="AE265" s="1021"/>
      <c r="AF265" s="1009" t="str">
        <f>AFEstatPref</f>
        <v>Historical</v>
      </c>
      <c r="AG265" s="1010"/>
      <c r="AH265" s="1011"/>
      <c r="AI265" s="1015" t="str">
        <f>AFEstatSlc</f>
        <v>Proposed Original</v>
      </c>
      <c r="AJ265" s="1015"/>
      <c r="AK265" s="1016"/>
      <c r="AL265" s="1019" t="s">
        <v>275</v>
      </c>
      <c r="AM265" s="1020"/>
      <c r="AN265" s="1021"/>
      <c r="AO265" s="1009" t="str">
        <f>AFEstatPref</f>
        <v>Historical</v>
      </c>
      <c r="AP265" s="1010"/>
      <c r="AQ265" s="1011"/>
      <c r="AR265" s="1015" t="str">
        <f>AFEstatSlc</f>
        <v>Proposed Original</v>
      </c>
      <c r="AS265" s="1015"/>
      <c r="AT265" s="1016"/>
      <c r="AU265" s="1019" t="s">
        <v>275</v>
      </c>
      <c r="AV265" s="1020"/>
      <c r="AW265" s="1021"/>
      <c r="AX265" s="1009" t="str">
        <f>AFEstatPref</f>
        <v>Historical</v>
      </c>
      <c r="AY265" s="1010"/>
      <c r="AZ265" s="1011"/>
      <c r="BA265" s="1015" t="str">
        <f>AFEstatSlc</f>
        <v>Proposed Original</v>
      </c>
      <c r="BB265" s="1015"/>
      <c r="BC265" s="1016"/>
      <c r="BD265" s="1019" t="s">
        <v>275</v>
      </c>
      <c r="BE265" s="1020"/>
      <c r="BF265" s="1021"/>
      <c r="BG265" s="214"/>
      <c r="BH265" s="1051" t="s">
        <v>276</v>
      </c>
      <c r="BI265" s="1052"/>
      <c r="BJ265" s="214"/>
      <c r="BK265" s="1058" t="s">
        <v>277</v>
      </c>
      <c r="BL265" s="1055" t="s">
        <v>278</v>
      </c>
    </row>
    <row r="266" spans="1:64" ht="15.75" customHeight="1">
      <c r="A266" s="139"/>
      <c r="B266" s="1059"/>
      <c r="C266" s="1063"/>
      <c r="D266" s="1012"/>
      <c r="E266" s="1013"/>
      <c r="F266" s="1014"/>
      <c r="G266" s="1043"/>
      <c r="H266" s="1017"/>
      <c r="I266" s="1017"/>
      <c r="J266" s="1044"/>
      <c r="K266" s="1023"/>
      <c r="L266" s="1023"/>
      <c r="M266" s="1040"/>
      <c r="N266" s="1012"/>
      <c r="O266" s="1013"/>
      <c r="P266" s="1014"/>
      <c r="Q266" s="1017"/>
      <c r="R266" s="1017"/>
      <c r="S266" s="1018"/>
      <c r="T266" s="1022"/>
      <c r="U266" s="1023"/>
      <c r="V266" s="1024"/>
      <c r="W266" s="1012"/>
      <c r="X266" s="1013"/>
      <c r="Y266" s="1014"/>
      <c r="Z266" s="1017"/>
      <c r="AA266" s="1017"/>
      <c r="AB266" s="1018"/>
      <c r="AC266" s="1022"/>
      <c r="AD266" s="1023"/>
      <c r="AE266" s="1024"/>
      <c r="AF266" s="1012"/>
      <c r="AG266" s="1013"/>
      <c r="AH266" s="1014"/>
      <c r="AI266" s="1017"/>
      <c r="AJ266" s="1017"/>
      <c r="AK266" s="1018"/>
      <c r="AL266" s="1022"/>
      <c r="AM266" s="1023"/>
      <c r="AN266" s="1024"/>
      <c r="AO266" s="1012"/>
      <c r="AP266" s="1013"/>
      <c r="AQ266" s="1014"/>
      <c r="AR266" s="1017"/>
      <c r="AS266" s="1017"/>
      <c r="AT266" s="1018"/>
      <c r="AU266" s="1022"/>
      <c r="AV266" s="1023"/>
      <c r="AW266" s="1024"/>
      <c r="AX266" s="1012"/>
      <c r="AY266" s="1013"/>
      <c r="AZ266" s="1014"/>
      <c r="BA266" s="1017"/>
      <c r="BB266" s="1017"/>
      <c r="BC266" s="1018"/>
      <c r="BD266" s="1022"/>
      <c r="BE266" s="1023"/>
      <c r="BF266" s="1024"/>
      <c r="BG266" s="139"/>
      <c r="BH266" s="215" t="s">
        <v>279</v>
      </c>
      <c r="BI266" s="216" t="s">
        <v>280</v>
      </c>
      <c r="BJ266" s="139"/>
      <c r="BK266" s="1059"/>
      <c r="BL266" s="1056"/>
    </row>
    <row r="267" spans="1:64" ht="15.75" customHeight="1">
      <c r="A267" s="138"/>
      <c r="B267" s="144">
        <v>25</v>
      </c>
      <c r="C267" s="150" t="s">
        <v>309</v>
      </c>
      <c r="D267" s="151" t="s">
        <v>283</v>
      </c>
      <c r="E267" s="152" t="s">
        <v>284</v>
      </c>
      <c r="F267" s="153">
        <f>SUM(F268:F277)</f>
        <v>0</v>
      </c>
      <c r="G267" s="154" t="s">
        <v>285</v>
      </c>
      <c r="H267" s="152" t="s">
        <v>283</v>
      </c>
      <c r="I267" s="152" t="s">
        <v>284</v>
      </c>
      <c r="J267" s="153">
        <f>SUM(J268:J277)</f>
        <v>0</v>
      </c>
      <c r="K267" s="151" t="s">
        <v>283</v>
      </c>
      <c r="L267" s="152" t="s">
        <v>284</v>
      </c>
      <c r="M267" s="153">
        <f>SUM(M268:M277)</f>
        <v>0</v>
      </c>
      <c r="N267" s="151" t="s">
        <v>283</v>
      </c>
      <c r="O267" s="152" t="s">
        <v>284</v>
      </c>
      <c r="P267" s="153">
        <f>SUM(P268:P277)</f>
        <v>0</v>
      </c>
      <c r="Q267" s="152" t="s">
        <v>283</v>
      </c>
      <c r="R267" s="152" t="s">
        <v>284</v>
      </c>
      <c r="S267" s="153">
        <f>SUM(S268:S277)</f>
        <v>0</v>
      </c>
      <c r="T267" s="204" t="s">
        <v>283</v>
      </c>
      <c r="U267" s="205" t="s">
        <v>284</v>
      </c>
      <c r="V267" s="153">
        <f>SUM(V268:V277)</f>
        <v>0</v>
      </c>
      <c r="W267" s="151" t="s">
        <v>283</v>
      </c>
      <c r="X267" s="152" t="s">
        <v>284</v>
      </c>
      <c r="Y267" s="153">
        <f>SUM(Y268:Y277)</f>
        <v>0</v>
      </c>
      <c r="Z267" s="152" t="s">
        <v>283</v>
      </c>
      <c r="AA267" s="152" t="s">
        <v>284</v>
      </c>
      <c r="AB267" s="153">
        <f>SUM(AB268:AB277)</f>
        <v>0</v>
      </c>
      <c r="AC267" s="204" t="s">
        <v>283</v>
      </c>
      <c r="AD267" s="205" t="s">
        <v>284</v>
      </c>
      <c r="AE267" s="153">
        <f>SUM(AE268:AE277)</f>
        <v>0</v>
      </c>
      <c r="AF267" s="151" t="s">
        <v>283</v>
      </c>
      <c r="AG267" s="152" t="s">
        <v>284</v>
      </c>
      <c r="AH267" s="153">
        <f>SUM(AH268:AH277)</f>
        <v>0</v>
      </c>
      <c r="AI267" s="152" t="s">
        <v>283</v>
      </c>
      <c r="AJ267" s="152" t="s">
        <v>284</v>
      </c>
      <c r="AK267" s="153">
        <f>SUM(AK268:AK277)</f>
        <v>0</v>
      </c>
      <c r="AL267" s="204" t="s">
        <v>283</v>
      </c>
      <c r="AM267" s="205" t="s">
        <v>284</v>
      </c>
      <c r="AN267" s="153">
        <f>SUM(AN268:AN277)</f>
        <v>0</v>
      </c>
      <c r="AO267" s="151" t="s">
        <v>283</v>
      </c>
      <c r="AP267" s="152" t="s">
        <v>284</v>
      </c>
      <c r="AQ267" s="153">
        <f>SUM(AQ268:AQ277)</f>
        <v>0</v>
      </c>
      <c r="AR267" s="152" t="s">
        <v>283</v>
      </c>
      <c r="AS267" s="152" t="s">
        <v>284</v>
      </c>
      <c r="AT267" s="153">
        <f>SUM(AT268:AT277)</f>
        <v>0</v>
      </c>
      <c r="AU267" s="204" t="s">
        <v>283</v>
      </c>
      <c r="AV267" s="205" t="s">
        <v>284</v>
      </c>
      <c r="AW267" s="153">
        <f>SUM(AW268:AW277)</f>
        <v>0</v>
      </c>
      <c r="AX267" s="151" t="s">
        <v>283</v>
      </c>
      <c r="AY267" s="152" t="s">
        <v>284</v>
      </c>
      <c r="AZ267" s="153">
        <f>SUM(AZ268:AZ277)</f>
        <v>0</v>
      </c>
      <c r="BA267" s="152" t="s">
        <v>283</v>
      </c>
      <c r="BB267" s="152" t="s">
        <v>284</v>
      </c>
      <c r="BC267" s="153">
        <f>SUM(BC268:BC277)</f>
        <v>0</v>
      </c>
      <c r="BD267" s="204" t="s">
        <v>283</v>
      </c>
      <c r="BE267" s="205" t="s">
        <v>284</v>
      </c>
      <c r="BF267" s="153">
        <f>SUM(BF268:BF277)</f>
        <v>0</v>
      </c>
      <c r="BG267" s="196"/>
      <c r="BH267" s="221"/>
      <c r="BI267" s="243"/>
      <c r="BJ267" s="196"/>
      <c r="BK267" s="244"/>
      <c r="BL267" s="245"/>
    </row>
    <row r="268" spans="1:64" ht="15.75" customHeight="1">
      <c r="A268" s="185"/>
      <c r="B268" s="156"/>
      <c r="C268" s="292"/>
      <c r="D268" s="158">
        <f t="shared" ref="D268:D277" si="648">N268+W268+AF268+AO268+AX268</f>
        <v>0</v>
      </c>
      <c r="E268" s="159">
        <f>IFERROR(F268/D268,)</f>
        <v>0</v>
      </c>
      <c r="F268" s="160">
        <f>P268+Y268+AH268+AQ268+AZ268</f>
        <v>0</v>
      </c>
      <c r="G268" s="179"/>
      <c r="H268" s="159">
        <f>Q268+Z268+AI268+AR268+BA268</f>
        <v>0</v>
      </c>
      <c r="I268" s="159">
        <f>IFERROR(J268/H268,)</f>
        <v>0</v>
      </c>
      <c r="J268" s="160">
        <f t="shared" ref="J268:J277" si="649">S268+AB268+AK268+AT268+BC268</f>
        <v>0</v>
      </c>
      <c r="K268" s="159">
        <f>T268+AC268+AL268+AU268+BD268</f>
        <v>0</v>
      </c>
      <c r="L268" s="159">
        <f>IFERROR(M268/K268,)</f>
        <v>0</v>
      </c>
      <c r="M268" s="160">
        <f t="shared" ref="M268:M277" si="650">V268+AE268+AN268+AW268+BF268</f>
        <v>0</v>
      </c>
      <c r="N268" s="159">
        <v>0</v>
      </c>
      <c r="O268" s="159">
        <v>0</v>
      </c>
      <c r="P268" s="160">
        <f t="shared" ref="P268:P277" si="651">N268*O268</f>
        <v>0</v>
      </c>
      <c r="Q268" s="159">
        <v>0</v>
      </c>
      <c r="R268" s="159">
        <v>0</v>
      </c>
      <c r="S268" s="160">
        <f t="shared" ref="S268:S277" si="652">Q268*R268</f>
        <v>0</v>
      </c>
      <c r="T268" s="159">
        <f>Q268</f>
        <v>0</v>
      </c>
      <c r="U268" s="159">
        <f t="shared" ref="U268:U277" si="653">R268</f>
        <v>0</v>
      </c>
      <c r="V268" s="160">
        <f t="shared" ref="V268:V277" si="654">T268*U268</f>
        <v>0</v>
      </c>
      <c r="W268" s="159">
        <v>0</v>
      </c>
      <c r="X268" s="159">
        <v>0</v>
      </c>
      <c r="Y268" s="160">
        <f t="shared" ref="Y268:Y277" si="655">W268*X268</f>
        <v>0</v>
      </c>
      <c r="Z268" s="159">
        <v>0</v>
      </c>
      <c r="AA268" s="159">
        <v>0</v>
      </c>
      <c r="AB268" s="160">
        <f t="shared" ref="AB268:AB277" si="656">Z268*AA268</f>
        <v>0</v>
      </c>
      <c r="AC268" s="159">
        <f>Z268</f>
        <v>0</v>
      </c>
      <c r="AD268" s="159">
        <f t="shared" ref="AD268:AD277" si="657">AA268</f>
        <v>0</v>
      </c>
      <c r="AE268" s="160">
        <f t="shared" ref="AE268:AE277" si="658">AC268*AD268</f>
        <v>0</v>
      </c>
      <c r="AF268" s="159">
        <v>0</v>
      </c>
      <c r="AG268" s="159">
        <v>0</v>
      </c>
      <c r="AH268" s="160">
        <f t="shared" ref="AH268:AH277" si="659">AF268*AG268</f>
        <v>0</v>
      </c>
      <c r="AI268" s="159">
        <v>0</v>
      </c>
      <c r="AJ268" s="159">
        <v>0</v>
      </c>
      <c r="AK268" s="160">
        <f t="shared" ref="AK268:AK277" si="660">AI268*AJ268</f>
        <v>0</v>
      </c>
      <c r="AL268" s="159">
        <f>AI268</f>
        <v>0</v>
      </c>
      <c r="AM268" s="159">
        <f t="shared" ref="AM268:AM277" si="661">AJ268</f>
        <v>0</v>
      </c>
      <c r="AN268" s="160">
        <f t="shared" ref="AN268:AN277" si="662">AL268*AM268</f>
        <v>0</v>
      </c>
      <c r="AO268" s="159">
        <v>0</v>
      </c>
      <c r="AP268" s="159">
        <v>0</v>
      </c>
      <c r="AQ268" s="160">
        <f t="shared" ref="AQ268:AQ277" si="663">AO268*AP268</f>
        <v>0</v>
      </c>
      <c r="AR268" s="159">
        <v>0</v>
      </c>
      <c r="AS268" s="159">
        <v>0</v>
      </c>
      <c r="AT268" s="160">
        <f t="shared" ref="AT268:AT277" si="664">AR268*AS268</f>
        <v>0</v>
      </c>
      <c r="AU268" s="159">
        <f>AR268</f>
        <v>0</v>
      </c>
      <c r="AV268" s="159">
        <f t="shared" ref="AV268:AV277" si="665">AS268</f>
        <v>0</v>
      </c>
      <c r="AW268" s="160">
        <f t="shared" ref="AW268:AW277" si="666">AU268*AV268</f>
        <v>0</v>
      </c>
      <c r="AX268" s="159">
        <v>0</v>
      </c>
      <c r="AY268" s="159">
        <v>0</v>
      </c>
      <c r="AZ268" s="160">
        <f t="shared" ref="AZ268:AZ277" si="667">AX268*AY268</f>
        <v>0</v>
      </c>
      <c r="BA268" s="159">
        <v>0</v>
      </c>
      <c r="BB268" s="159">
        <v>0</v>
      </c>
      <c r="BC268" s="160">
        <f t="shared" ref="BC268:BC277" si="668">BA268*BB268</f>
        <v>0</v>
      </c>
      <c r="BD268" s="159">
        <f>BA268</f>
        <v>0</v>
      </c>
      <c r="BE268" s="159">
        <f t="shared" ref="BE268:BE277" si="669">BB268</f>
        <v>0</v>
      </c>
      <c r="BF268" s="160">
        <f t="shared" ref="BF268:BF277" si="670">BD268*BE268</f>
        <v>0</v>
      </c>
      <c r="BG268" s="230"/>
      <c r="BH268" s="226">
        <f>K268-H268</f>
        <v>0</v>
      </c>
      <c r="BI268" s="227">
        <f t="shared" ref="BI268:BI277" si="671">L268-I268</f>
        <v>0</v>
      </c>
      <c r="BJ268" s="230"/>
      <c r="BK268" s="228"/>
      <c r="BL268" s="229"/>
    </row>
    <row r="269" spans="1:64" ht="15.75" customHeight="1">
      <c r="A269" s="185"/>
      <c r="B269" s="156"/>
      <c r="C269" s="292"/>
      <c r="D269" s="158">
        <f t="shared" si="648"/>
        <v>0</v>
      </c>
      <c r="E269" s="159">
        <f t="shared" ref="E269:E277" si="672">IFERROR(F269/D269,)</f>
        <v>0</v>
      </c>
      <c r="F269" s="160">
        <f t="shared" ref="F269:F277" si="673">P269+Y269+AH269+AQ269+AZ269</f>
        <v>0</v>
      </c>
      <c r="G269" s="161"/>
      <c r="H269" s="159">
        <f t="shared" ref="H269:H277" si="674">Q269+Z269+AI269+AR269+BA269</f>
        <v>0</v>
      </c>
      <c r="I269" s="159">
        <f t="shared" ref="I269:I277" si="675">IFERROR(J269/H269,)</f>
        <v>0</v>
      </c>
      <c r="J269" s="160">
        <f t="shared" si="649"/>
        <v>0</v>
      </c>
      <c r="K269" s="159">
        <f t="shared" ref="K269:K277" si="676">T269+AC269+AL269+AU269+BD269</f>
        <v>0</v>
      </c>
      <c r="L269" s="159">
        <f t="shared" ref="L269:L277" si="677">IFERROR(M269/K269,)</f>
        <v>0</v>
      </c>
      <c r="M269" s="160">
        <f t="shared" si="650"/>
        <v>0</v>
      </c>
      <c r="N269" s="159">
        <v>0</v>
      </c>
      <c r="O269" s="159">
        <v>0</v>
      </c>
      <c r="P269" s="160">
        <f t="shared" si="651"/>
        <v>0</v>
      </c>
      <c r="Q269" s="159">
        <v>0</v>
      </c>
      <c r="R269" s="159">
        <v>0</v>
      </c>
      <c r="S269" s="160">
        <f t="shared" si="652"/>
        <v>0</v>
      </c>
      <c r="T269" s="159">
        <f t="shared" ref="T269:T277" si="678">Q269</f>
        <v>0</v>
      </c>
      <c r="U269" s="159">
        <f t="shared" si="653"/>
        <v>0</v>
      </c>
      <c r="V269" s="160">
        <f t="shared" si="654"/>
        <v>0</v>
      </c>
      <c r="W269" s="159">
        <v>0</v>
      </c>
      <c r="X269" s="159">
        <v>0</v>
      </c>
      <c r="Y269" s="160">
        <f t="shared" si="655"/>
        <v>0</v>
      </c>
      <c r="Z269" s="159">
        <v>0</v>
      </c>
      <c r="AA269" s="159">
        <v>0</v>
      </c>
      <c r="AB269" s="160">
        <f t="shared" si="656"/>
        <v>0</v>
      </c>
      <c r="AC269" s="159">
        <f t="shared" ref="AC269:AC277" si="679">Z269</f>
        <v>0</v>
      </c>
      <c r="AD269" s="159">
        <f t="shared" si="657"/>
        <v>0</v>
      </c>
      <c r="AE269" s="160">
        <f t="shared" si="658"/>
        <v>0</v>
      </c>
      <c r="AF269" s="159">
        <v>0</v>
      </c>
      <c r="AG269" s="159">
        <v>0</v>
      </c>
      <c r="AH269" s="160">
        <f t="shared" si="659"/>
        <v>0</v>
      </c>
      <c r="AI269" s="159">
        <v>0</v>
      </c>
      <c r="AJ269" s="159">
        <v>0</v>
      </c>
      <c r="AK269" s="160">
        <f t="shared" si="660"/>
        <v>0</v>
      </c>
      <c r="AL269" s="159">
        <f t="shared" ref="AL269:AL277" si="680">AI269</f>
        <v>0</v>
      </c>
      <c r="AM269" s="159">
        <f t="shared" si="661"/>
        <v>0</v>
      </c>
      <c r="AN269" s="160">
        <f t="shared" si="662"/>
        <v>0</v>
      </c>
      <c r="AO269" s="159">
        <v>0</v>
      </c>
      <c r="AP269" s="159">
        <v>0</v>
      </c>
      <c r="AQ269" s="160">
        <f t="shared" si="663"/>
        <v>0</v>
      </c>
      <c r="AR269" s="159">
        <v>0</v>
      </c>
      <c r="AS269" s="159">
        <v>0</v>
      </c>
      <c r="AT269" s="160">
        <f t="shared" si="664"/>
        <v>0</v>
      </c>
      <c r="AU269" s="159">
        <f t="shared" ref="AU269:AU277" si="681">AR269</f>
        <v>0</v>
      </c>
      <c r="AV269" s="159">
        <f t="shared" si="665"/>
        <v>0</v>
      </c>
      <c r="AW269" s="160">
        <f t="shared" si="666"/>
        <v>0</v>
      </c>
      <c r="AX269" s="159">
        <v>0</v>
      </c>
      <c r="AY269" s="159">
        <v>0</v>
      </c>
      <c r="AZ269" s="160">
        <f t="shared" si="667"/>
        <v>0</v>
      </c>
      <c r="BA269" s="159">
        <v>0</v>
      </c>
      <c r="BB269" s="159">
        <v>0</v>
      </c>
      <c r="BC269" s="160">
        <f t="shared" si="668"/>
        <v>0</v>
      </c>
      <c r="BD269" s="159">
        <f t="shared" ref="BD269:BD277" si="682">BA269</f>
        <v>0</v>
      </c>
      <c r="BE269" s="159">
        <f t="shared" si="669"/>
        <v>0</v>
      </c>
      <c r="BF269" s="160">
        <f t="shared" si="670"/>
        <v>0</v>
      </c>
      <c r="BG269" s="225"/>
      <c r="BH269" s="226">
        <f t="shared" ref="BH269:BH277" si="683">K269-H269</f>
        <v>0</v>
      </c>
      <c r="BI269" s="227">
        <f t="shared" si="671"/>
        <v>0</v>
      </c>
      <c r="BJ269" s="225"/>
      <c r="BK269" s="228"/>
      <c r="BL269" s="229"/>
    </row>
    <row r="270" spans="1:64" ht="15.75" customHeight="1">
      <c r="A270" s="185"/>
      <c r="B270" s="156"/>
      <c r="C270" s="292"/>
      <c r="D270" s="158">
        <f t="shared" si="648"/>
        <v>0</v>
      </c>
      <c r="E270" s="159">
        <f t="shared" si="672"/>
        <v>0</v>
      </c>
      <c r="F270" s="160">
        <f t="shared" si="673"/>
        <v>0</v>
      </c>
      <c r="G270" s="161"/>
      <c r="H270" s="159">
        <f t="shared" si="674"/>
        <v>0</v>
      </c>
      <c r="I270" s="159">
        <f t="shared" si="675"/>
        <v>0</v>
      </c>
      <c r="J270" s="160">
        <f t="shared" si="649"/>
        <v>0</v>
      </c>
      <c r="K270" s="159">
        <f t="shared" si="676"/>
        <v>0</v>
      </c>
      <c r="L270" s="159">
        <f t="shared" si="677"/>
        <v>0</v>
      </c>
      <c r="M270" s="160">
        <f t="shared" si="650"/>
        <v>0</v>
      </c>
      <c r="N270" s="159">
        <v>0</v>
      </c>
      <c r="O270" s="159">
        <v>0</v>
      </c>
      <c r="P270" s="160">
        <f t="shared" si="651"/>
        <v>0</v>
      </c>
      <c r="Q270" s="159">
        <v>0</v>
      </c>
      <c r="R270" s="159">
        <v>0</v>
      </c>
      <c r="S270" s="160">
        <f t="shared" si="652"/>
        <v>0</v>
      </c>
      <c r="T270" s="159">
        <f t="shared" si="678"/>
        <v>0</v>
      </c>
      <c r="U270" s="159">
        <f t="shared" si="653"/>
        <v>0</v>
      </c>
      <c r="V270" s="160">
        <f t="shared" si="654"/>
        <v>0</v>
      </c>
      <c r="W270" s="159">
        <v>0</v>
      </c>
      <c r="X270" s="159">
        <v>0</v>
      </c>
      <c r="Y270" s="160">
        <f t="shared" si="655"/>
        <v>0</v>
      </c>
      <c r="Z270" s="159">
        <v>0</v>
      </c>
      <c r="AA270" s="159">
        <v>0</v>
      </c>
      <c r="AB270" s="160">
        <f t="shared" si="656"/>
        <v>0</v>
      </c>
      <c r="AC270" s="159">
        <f t="shared" si="679"/>
        <v>0</v>
      </c>
      <c r="AD270" s="159">
        <f t="shared" si="657"/>
        <v>0</v>
      </c>
      <c r="AE270" s="160">
        <f t="shared" si="658"/>
        <v>0</v>
      </c>
      <c r="AF270" s="159">
        <v>0</v>
      </c>
      <c r="AG270" s="159">
        <v>0</v>
      </c>
      <c r="AH270" s="160">
        <f t="shared" si="659"/>
        <v>0</v>
      </c>
      <c r="AI270" s="159">
        <v>0</v>
      </c>
      <c r="AJ270" s="159">
        <v>0</v>
      </c>
      <c r="AK270" s="160">
        <f t="shared" si="660"/>
        <v>0</v>
      </c>
      <c r="AL270" s="159">
        <f t="shared" si="680"/>
        <v>0</v>
      </c>
      <c r="AM270" s="159">
        <f t="shared" si="661"/>
        <v>0</v>
      </c>
      <c r="AN270" s="160">
        <f t="shared" si="662"/>
        <v>0</v>
      </c>
      <c r="AO270" s="159">
        <v>0</v>
      </c>
      <c r="AP270" s="159">
        <v>0</v>
      </c>
      <c r="AQ270" s="160">
        <f t="shared" si="663"/>
        <v>0</v>
      </c>
      <c r="AR270" s="159">
        <v>0</v>
      </c>
      <c r="AS270" s="159">
        <v>0</v>
      </c>
      <c r="AT270" s="160">
        <f t="shared" si="664"/>
        <v>0</v>
      </c>
      <c r="AU270" s="159">
        <f t="shared" si="681"/>
        <v>0</v>
      </c>
      <c r="AV270" s="159">
        <f t="shared" si="665"/>
        <v>0</v>
      </c>
      <c r="AW270" s="160">
        <f t="shared" si="666"/>
        <v>0</v>
      </c>
      <c r="AX270" s="159">
        <v>0</v>
      </c>
      <c r="AY270" s="159">
        <v>0</v>
      </c>
      <c r="AZ270" s="160">
        <f t="shared" si="667"/>
        <v>0</v>
      </c>
      <c r="BA270" s="159">
        <v>0</v>
      </c>
      <c r="BB270" s="159">
        <v>0</v>
      </c>
      <c r="BC270" s="160">
        <f t="shared" si="668"/>
        <v>0</v>
      </c>
      <c r="BD270" s="159">
        <f t="shared" si="682"/>
        <v>0</v>
      </c>
      <c r="BE270" s="159">
        <f t="shared" si="669"/>
        <v>0</v>
      </c>
      <c r="BF270" s="160">
        <f t="shared" si="670"/>
        <v>0</v>
      </c>
      <c r="BG270" s="225"/>
      <c r="BH270" s="226">
        <f t="shared" si="683"/>
        <v>0</v>
      </c>
      <c r="BI270" s="227">
        <f t="shared" si="671"/>
        <v>0</v>
      </c>
      <c r="BJ270" s="225"/>
      <c r="BK270" s="228"/>
      <c r="BL270" s="229"/>
    </row>
    <row r="271" spans="1:64" ht="15.75" customHeight="1">
      <c r="A271" s="185"/>
      <c r="B271" s="156"/>
      <c r="C271" s="292"/>
      <c r="D271" s="158">
        <f t="shared" si="648"/>
        <v>0</v>
      </c>
      <c r="E271" s="159">
        <f t="shared" si="672"/>
        <v>0</v>
      </c>
      <c r="F271" s="160">
        <f t="shared" si="673"/>
        <v>0</v>
      </c>
      <c r="G271" s="161"/>
      <c r="H271" s="159">
        <f t="shared" si="674"/>
        <v>0</v>
      </c>
      <c r="I271" s="159">
        <f t="shared" si="675"/>
        <v>0</v>
      </c>
      <c r="J271" s="160">
        <f t="shared" si="649"/>
        <v>0</v>
      </c>
      <c r="K271" s="159">
        <f t="shared" si="676"/>
        <v>0</v>
      </c>
      <c r="L271" s="159">
        <f t="shared" si="677"/>
        <v>0</v>
      </c>
      <c r="M271" s="160">
        <f t="shared" si="650"/>
        <v>0</v>
      </c>
      <c r="N271" s="159">
        <v>0</v>
      </c>
      <c r="O271" s="159">
        <v>0</v>
      </c>
      <c r="P271" s="160">
        <f t="shared" si="651"/>
        <v>0</v>
      </c>
      <c r="Q271" s="159">
        <v>0</v>
      </c>
      <c r="R271" s="159">
        <v>0</v>
      </c>
      <c r="S271" s="160">
        <f t="shared" si="652"/>
        <v>0</v>
      </c>
      <c r="T271" s="159">
        <f t="shared" si="678"/>
        <v>0</v>
      </c>
      <c r="U271" s="159">
        <f t="shared" si="653"/>
        <v>0</v>
      </c>
      <c r="V271" s="160">
        <f t="shared" si="654"/>
        <v>0</v>
      </c>
      <c r="W271" s="159">
        <v>0</v>
      </c>
      <c r="X271" s="159">
        <v>0</v>
      </c>
      <c r="Y271" s="160">
        <f t="shared" si="655"/>
        <v>0</v>
      </c>
      <c r="Z271" s="159">
        <v>0</v>
      </c>
      <c r="AA271" s="159">
        <v>0</v>
      </c>
      <c r="AB271" s="160">
        <f t="shared" si="656"/>
        <v>0</v>
      </c>
      <c r="AC271" s="159">
        <f t="shared" si="679"/>
        <v>0</v>
      </c>
      <c r="AD271" s="159">
        <f t="shared" si="657"/>
        <v>0</v>
      </c>
      <c r="AE271" s="160">
        <f t="shared" si="658"/>
        <v>0</v>
      </c>
      <c r="AF271" s="159">
        <v>0</v>
      </c>
      <c r="AG271" s="159">
        <v>0</v>
      </c>
      <c r="AH271" s="160">
        <f t="shared" si="659"/>
        <v>0</v>
      </c>
      <c r="AI271" s="159">
        <v>0</v>
      </c>
      <c r="AJ271" s="159">
        <v>0</v>
      </c>
      <c r="AK271" s="160">
        <f t="shared" si="660"/>
        <v>0</v>
      </c>
      <c r="AL271" s="159">
        <f t="shared" si="680"/>
        <v>0</v>
      </c>
      <c r="AM271" s="159">
        <f t="shared" si="661"/>
        <v>0</v>
      </c>
      <c r="AN271" s="160">
        <f t="shared" si="662"/>
        <v>0</v>
      </c>
      <c r="AO271" s="159">
        <v>0</v>
      </c>
      <c r="AP271" s="159">
        <v>0</v>
      </c>
      <c r="AQ271" s="160">
        <f t="shared" si="663"/>
        <v>0</v>
      </c>
      <c r="AR271" s="159">
        <v>0</v>
      </c>
      <c r="AS271" s="159">
        <v>0</v>
      </c>
      <c r="AT271" s="160">
        <f t="shared" si="664"/>
        <v>0</v>
      </c>
      <c r="AU271" s="159">
        <f t="shared" si="681"/>
        <v>0</v>
      </c>
      <c r="AV271" s="159">
        <f t="shared" si="665"/>
        <v>0</v>
      </c>
      <c r="AW271" s="160">
        <f t="shared" si="666"/>
        <v>0</v>
      </c>
      <c r="AX271" s="159">
        <v>0</v>
      </c>
      <c r="AY271" s="159">
        <v>0</v>
      </c>
      <c r="AZ271" s="160">
        <f t="shared" si="667"/>
        <v>0</v>
      </c>
      <c r="BA271" s="159">
        <v>0</v>
      </c>
      <c r="BB271" s="159">
        <v>0</v>
      </c>
      <c r="BC271" s="160">
        <f t="shared" si="668"/>
        <v>0</v>
      </c>
      <c r="BD271" s="159">
        <f t="shared" si="682"/>
        <v>0</v>
      </c>
      <c r="BE271" s="159">
        <f t="shared" si="669"/>
        <v>0</v>
      </c>
      <c r="BF271" s="160">
        <f t="shared" si="670"/>
        <v>0</v>
      </c>
      <c r="BG271" s="225"/>
      <c r="BH271" s="226">
        <f t="shared" si="683"/>
        <v>0</v>
      </c>
      <c r="BI271" s="227">
        <f t="shared" si="671"/>
        <v>0</v>
      </c>
      <c r="BJ271" s="225"/>
      <c r="BK271" s="228"/>
      <c r="BL271" s="229"/>
    </row>
    <row r="272" spans="1:64" ht="15.75" customHeight="1">
      <c r="A272" s="185"/>
      <c r="B272" s="156"/>
      <c r="C272" s="292"/>
      <c r="D272" s="158">
        <f t="shared" si="648"/>
        <v>0</v>
      </c>
      <c r="E272" s="159">
        <f t="shared" si="672"/>
        <v>0</v>
      </c>
      <c r="F272" s="160">
        <f t="shared" si="673"/>
        <v>0</v>
      </c>
      <c r="G272" s="161"/>
      <c r="H272" s="159">
        <f t="shared" si="674"/>
        <v>0</v>
      </c>
      <c r="I272" s="159">
        <f t="shared" si="675"/>
        <v>0</v>
      </c>
      <c r="J272" s="160">
        <f t="shared" si="649"/>
        <v>0</v>
      </c>
      <c r="K272" s="159">
        <f t="shared" si="676"/>
        <v>0</v>
      </c>
      <c r="L272" s="159">
        <f t="shared" si="677"/>
        <v>0</v>
      </c>
      <c r="M272" s="160">
        <f t="shared" si="650"/>
        <v>0</v>
      </c>
      <c r="N272" s="159">
        <v>0</v>
      </c>
      <c r="O272" s="159">
        <v>0</v>
      </c>
      <c r="P272" s="160">
        <f t="shared" si="651"/>
        <v>0</v>
      </c>
      <c r="Q272" s="159">
        <v>0</v>
      </c>
      <c r="R272" s="159">
        <v>0</v>
      </c>
      <c r="S272" s="160">
        <f t="shared" si="652"/>
        <v>0</v>
      </c>
      <c r="T272" s="159">
        <f t="shared" si="678"/>
        <v>0</v>
      </c>
      <c r="U272" s="159">
        <f t="shared" si="653"/>
        <v>0</v>
      </c>
      <c r="V272" s="160">
        <f t="shared" si="654"/>
        <v>0</v>
      </c>
      <c r="W272" s="159">
        <v>0</v>
      </c>
      <c r="X272" s="159">
        <v>0</v>
      </c>
      <c r="Y272" s="160">
        <f t="shared" si="655"/>
        <v>0</v>
      </c>
      <c r="Z272" s="159">
        <v>0</v>
      </c>
      <c r="AA272" s="159">
        <v>0</v>
      </c>
      <c r="AB272" s="160">
        <f t="shared" si="656"/>
        <v>0</v>
      </c>
      <c r="AC272" s="159">
        <f t="shared" si="679"/>
        <v>0</v>
      </c>
      <c r="AD272" s="159">
        <f t="shared" si="657"/>
        <v>0</v>
      </c>
      <c r="AE272" s="160">
        <f t="shared" si="658"/>
        <v>0</v>
      </c>
      <c r="AF272" s="159">
        <v>0</v>
      </c>
      <c r="AG272" s="159">
        <v>0</v>
      </c>
      <c r="AH272" s="160">
        <f t="shared" si="659"/>
        <v>0</v>
      </c>
      <c r="AI272" s="159">
        <v>0</v>
      </c>
      <c r="AJ272" s="159">
        <v>0</v>
      </c>
      <c r="AK272" s="160">
        <f t="shared" si="660"/>
        <v>0</v>
      </c>
      <c r="AL272" s="159">
        <f t="shared" si="680"/>
        <v>0</v>
      </c>
      <c r="AM272" s="159">
        <f t="shared" si="661"/>
        <v>0</v>
      </c>
      <c r="AN272" s="160">
        <f t="shared" si="662"/>
        <v>0</v>
      </c>
      <c r="AO272" s="159">
        <v>0</v>
      </c>
      <c r="AP272" s="159">
        <v>0</v>
      </c>
      <c r="AQ272" s="160">
        <f t="shared" si="663"/>
        <v>0</v>
      </c>
      <c r="AR272" s="159">
        <v>0</v>
      </c>
      <c r="AS272" s="159">
        <v>0</v>
      </c>
      <c r="AT272" s="160">
        <f t="shared" si="664"/>
        <v>0</v>
      </c>
      <c r="AU272" s="159">
        <f t="shared" si="681"/>
        <v>0</v>
      </c>
      <c r="AV272" s="159">
        <f t="shared" si="665"/>
        <v>0</v>
      </c>
      <c r="AW272" s="160">
        <f t="shared" si="666"/>
        <v>0</v>
      </c>
      <c r="AX272" s="159">
        <v>0</v>
      </c>
      <c r="AY272" s="159">
        <v>0</v>
      </c>
      <c r="AZ272" s="160">
        <f t="shared" si="667"/>
        <v>0</v>
      </c>
      <c r="BA272" s="159">
        <v>0</v>
      </c>
      <c r="BB272" s="159">
        <v>0</v>
      </c>
      <c r="BC272" s="160">
        <f t="shared" si="668"/>
        <v>0</v>
      </c>
      <c r="BD272" s="159">
        <f t="shared" si="682"/>
        <v>0</v>
      </c>
      <c r="BE272" s="159">
        <f t="shared" si="669"/>
        <v>0</v>
      </c>
      <c r="BF272" s="160">
        <f t="shared" si="670"/>
        <v>0</v>
      </c>
      <c r="BG272" s="225"/>
      <c r="BH272" s="226">
        <f t="shared" si="683"/>
        <v>0</v>
      </c>
      <c r="BI272" s="227">
        <f t="shared" si="671"/>
        <v>0</v>
      </c>
      <c r="BJ272" s="225"/>
      <c r="BK272" s="228"/>
      <c r="BL272" s="229"/>
    </row>
    <row r="273" spans="1:64" ht="15.75" customHeight="1">
      <c r="A273" s="185"/>
      <c r="B273" s="156"/>
      <c r="C273" s="292"/>
      <c r="D273" s="158">
        <f t="shared" si="648"/>
        <v>0</v>
      </c>
      <c r="E273" s="159">
        <f t="shared" si="672"/>
        <v>0</v>
      </c>
      <c r="F273" s="160">
        <f t="shared" si="673"/>
        <v>0</v>
      </c>
      <c r="G273" s="161"/>
      <c r="H273" s="159">
        <f t="shared" si="674"/>
        <v>0</v>
      </c>
      <c r="I273" s="159">
        <f t="shared" si="675"/>
        <v>0</v>
      </c>
      <c r="J273" s="160">
        <f t="shared" si="649"/>
        <v>0</v>
      </c>
      <c r="K273" s="159">
        <f t="shared" si="676"/>
        <v>0</v>
      </c>
      <c r="L273" s="159">
        <f t="shared" si="677"/>
        <v>0</v>
      </c>
      <c r="M273" s="160">
        <f t="shared" si="650"/>
        <v>0</v>
      </c>
      <c r="N273" s="159">
        <v>0</v>
      </c>
      <c r="O273" s="159">
        <v>0</v>
      </c>
      <c r="P273" s="160">
        <f t="shared" si="651"/>
        <v>0</v>
      </c>
      <c r="Q273" s="159">
        <v>0</v>
      </c>
      <c r="R273" s="159">
        <v>0</v>
      </c>
      <c r="S273" s="160">
        <f t="shared" si="652"/>
        <v>0</v>
      </c>
      <c r="T273" s="159">
        <f t="shared" si="678"/>
        <v>0</v>
      </c>
      <c r="U273" s="159">
        <f t="shared" si="653"/>
        <v>0</v>
      </c>
      <c r="V273" s="160">
        <f t="shared" si="654"/>
        <v>0</v>
      </c>
      <c r="W273" s="159">
        <v>0</v>
      </c>
      <c r="X273" s="159">
        <v>0</v>
      </c>
      <c r="Y273" s="160">
        <f t="shared" si="655"/>
        <v>0</v>
      </c>
      <c r="Z273" s="159">
        <v>0</v>
      </c>
      <c r="AA273" s="159">
        <v>0</v>
      </c>
      <c r="AB273" s="160">
        <f t="shared" si="656"/>
        <v>0</v>
      </c>
      <c r="AC273" s="159">
        <f t="shared" si="679"/>
        <v>0</v>
      </c>
      <c r="AD273" s="159">
        <f t="shared" si="657"/>
        <v>0</v>
      </c>
      <c r="AE273" s="160">
        <f t="shared" si="658"/>
        <v>0</v>
      </c>
      <c r="AF273" s="159">
        <v>0</v>
      </c>
      <c r="AG273" s="159">
        <v>0</v>
      </c>
      <c r="AH273" s="160">
        <f t="shared" si="659"/>
        <v>0</v>
      </c>
      <c r="AI273" s="159">
        <v>0</v>
      </c>
      <c r="AJ273" s="159">
        <v>0</v>
      </c>
      <c r="AK273" s="160">
        <f t="shared" si="660"/>
        <v>0</v>
      </c>
      <c r="AL273" s="159">
        <f t="shared" si="680"/>
        <v>0</v>
      </c>
      <c r="AM273" s="159">
        <f t="shared" si="661"/>
        <v>0</v>
      </c>
      <c r="AN273" s="160">
        <f t="shared" si="662"/>
        <v>0</v>
      </c>
      <c r="AO273" s="159">
        <v>0</v>
      </c>
      <c r="AP273" s="159">
        <v>0</v>
      </c>
      <c r="AQ273" s="160">
        <f t="shared" si="663"/>
        <v>0</v>
      </c>
      <c r="AR273" s="159">
        <v>0</v>
      </c>
      <c r="AS273" s="159">
        <v>0</v>
      </c>
      <c r="AT273" s="160">
        <f t="shared" si="664"/>
        <v>0</v>
      </c>
      <c r="AU273" s="159">
        <f t="shared" si="681"/>
        <v>0</v>
      </c>
      <c r="AV273" s="159">
        <f t="shared" si="665"/>
        <v>0</v>
      </c>
      <c r="AW273" s="160">
        <f t="shared" si="666"/>
        <v>0</v>
      </c>
      <c r="AX273" s="159">
        <v>0</v>
      </c>
      <c r="AY273" s="159">
        <v>0</v>
      </c>
      <c r="AZ273" s="160">
        <f t="shared" si="667"/>
        <v>0</v>
      </c>
      <c r="BA273" s="159">
        <v>0</v>
      </c>
      <c r="BB273" s="159">
        <v>0</v>
      </c>
      <c r="BC273" s="160">
        <f t="shared" si="668"/>
        <v>0</v>
      </c>
      <c r="BD273" s="159">
        <f t="shared" si="682"/>
        <v>0</v>
      </c>
      <c r="BE273" s="159">
        <f t="shared" si="669"/>
        <v>0</v>
      </c>
      <c r="BF273" s="160">
        <f t="shared" si="670"/>
        <v>0</v>
      </c>
      <c r="BG273" s="225"/>
      <c r="BH273" s="226">
        <f t="shared" si="683"/>
        <v>0</v>
      </c>
      <c r="BI273" s="227">
        <f t="shared" si="671"/>
        <v>0</v>
      </c>
      <c r="BJ273" s="225"/>
      <c r="BK273" s="228"/>
      <c r="BL273" s="229"/>
    </row>
    <row r="274" spans="1:64" ht="15.75" customHeight="1">
      <c r="A274" s="185"/>
      <c r="B274" s="156"/>
      <c r="C274" s="292"/>
      <c r="D274" s="158">
        <f t="shared" si="648"/>
        <v>0</v>
      </c>
      <c r="E274" s="159">
        <f t="shared" si="672"/>
        <v>0</v>
      </c>
      <c r="F274" s="160">
        <f t="shared" si="673"/>
        <v>0</v>
      </c>
      <c r="G274" s="161"/>
      <c r="H274" s="159">
        <f t="shared" si="674"/>
        <v>0</v>
      </c>
      <c r="I274" s="159">
        <f t="shared" si="675"/>
        <v>0</v>
      </c>
      <c r="J274" s="160">
        <f t="shared" si="649"/>
        <v>0</v>
      </c>
      <c r="K274" s="159">
        <f t="shared" si="676"/>
        <v>0</v>
      </c>
      <c r="L274" s="159">
        <f t="shared" si="677"/>
        <v>0</v>
      </c>
      <c r="M274" s="160">
        <f t="shared" si="650"/>
        <v>0</v>
      </c>
      <c r="N274" s="159">
        <v>0</v>
      </c>
      <c r="O274" s="159">
        <v>0</v>
      </c>
      <c r="P274" s="160">
        <f t="shared" si="651"/>
        <v>0</v>
      </c>
      <c r="Q274" s="159">
        <v>0</v>
      </c>
      <c r="R274" s="159">
        <v>0</v>
      </c>
      <c r="S274" s="160">
        <f t="shared" si="652"/>
        <v>0</v>
      </c>
      <c r="T274" s="159">
        <f t="shared" si="678"/>
        <v>0</v>
      </c>
      <c r="U274" s="159">
        <f t="shared" si="653"/>
        <v>0</v>
      </c>
      <c r="V274" s="160">
        <f t="shared" si="654"/>
        <v>0</v>
      </c>
      <c r="W274" s="159">
        <v>0</v>
      </c>
      <c r="X274" s="159">
        <v>0</v>
      </c>
      <c r="Y274" s="160">
        <f t="shared" si="655"/>
        <v>0</v>
      </c>
      <c r="Z274" s="159">
        <v>0</v>
      </c>
      <c r="AA274" s="159">
        <v>0</v>
      </c>
      <c r="AB274" s="160">
        <f t="shared" si="656"/>
        <v>0</v>
      </c>
      <c r="AC274" s="159">
        <f t="shared" si="679"/>
        <v>0</v>
      </c>
      <c r="AD274" s="159">
        <f t="shared" si="657"/>
        <v>0</v>
      </c>
      <c r="AE274" s="160">
        <f t="shared" si="658"/>
        <v>0</v>
      </c>
      <c r="AF274" s="159">
        <v>0</v>
      </c>
      <c r="AG274" s="159">
        <v>0</v>
      </c>
      <c r="AH274" s="160">
        <f t="shared" si="659"/>
        <v>0</v>
      </c>
      <c r="AI274" s="159">
        <v>0</v>
      </c>
      <c r="AJ274" s="159">
        <v>0</v>
      </c>
      <c r="AK274" s="160">
        <f t="shared" si="660"/>
        <v>0</v>
      </c>
      <c r="AL274" s="159">
        <f t="shared" si="680"/>
        <v>0</v>
      </c>
      <c r="AM274" s="159">
        <f t="shared" si="661"/>
        <v>0</v>
      </c>
      <c r="AN274" s="160">
        <f t="shared" si="662"/>
        <v>0</v>
      </c>
      <c r="AO274" s="159">
        <v>0</v>
      </c>
      <c r="AP274" s="159">
        <v>0</v>
      </c>
      <c r="AQ274" s="160">
        <f t="shared" si="663"/>
        <v>0</v>
      </c>
      <c r="AR274" s="159">
        <v>0</v>
      </c>
      <c r="AS274" s="159">
        <v>0</v>
      </c>
      <c r="AT274" s="160">
        <f t="shared" si="664"/>
        <v>0</v>
      </c>
      <c r="AU274" s="159">
        <f t="shared" si="681"/>
        <v>0</v>
      </c>
      <c r="AV274" s="159">
        <f t="shared" si="665"/>
        <v>0</v>
      </c>
      <c r="AW274" s="160">
        <f t="shared" si="666"/>
        <v>0</v>
      </c>
      <c r="AX274" s="159">
        <v>0</v>
      </c>
      <c r="AY274" s="159">
        <v>0</v>
      </c>
      <c r="AZ274" s="160">
        <f t="shared" si="667"/>
        <v>0</v>
      </c>
      <c r="BA274" s="159">
        <v>0</v>
      </c>
      <c r="BB274" s="159">
        <v>0</v>
      </c>
      <c r="BC274" s="160">
        <f t="shared" si="668"/>
        <v>0</v>
      </c>
      <c r="BD274" s="159">
        <f t="shared" si="682"/>
        <v>0</v>
      </c>
      <c r="BE274" s="159">
        <f t="shared" si="669"/>
        <v>0</v>
      </c>
      <c r="BF274" s="160">
        <f t="shared" si="670"/>
        <v>0</v>
      </c>
      <c r="BG274" s="225"/>
      <c r="BH274" s="226">
        <f t="shared" si="683"/>
        <v>0</v>
      </c>
      <c r="BI274" s="227">
        <f t="shared" si="671"/>
        <v>0</v>
      </c>
      <c r="BJ274" s="225"/>
      <c r="BK274" s="228"/>
      <c r="BL274" s="229"/>
    </row>
    <row r="275" spans="1:64" ht="15.75" customHeight="1">
      <c r="A275" s="185"/>
      <c r="B275" s="156"/>
      <c r="C275" s="292"/>
      <c r="D275" s="158">
        <f t="shared" si="648"/>
        <v>0</v>
      </c>
      <c r="E275" s="159">
        <f t="shared" si="672"/>
        <v>0</v>
      </c>
      <c r="F275" s="160">
        <f t="shared" si="673"/>
        <v>0</v>
      </c>
      <c r="G275" s="161"/>
      <c r="H275" s="159">
        <f t="shared" si="674"/>
        <v>0</v>
      </c>
      <c r="I275" s="159">
        <f t="shared" si="675"/>
        <v>0</v>
      </c>
      <c r="J275" s="160">
        <f t="shared" si="649"/>
        <v>0</v>
      </c>
      <c r="K275" s="159">
        <f t="shared" si="676"/>
        <v>0</v>
      </c>
      <c r="L275" s="159">
        <f t="shared" si="677"/>
        <v>0</v>
      </c>
      <c r="M275" s="160">
        <f t="shared" si="650"/>
        <v>0</v>
      </c>
      <c r="N275" s="159">
        <v>0</v>
      </c>
      <c r="O275" s="159">
        <v>0</v>
      </c>
      <c r="P275" s="160">
        <f t="shared" si="651"/>
        <v>0</v>
      </c>
      <c r="Q275" s="159">
        <v>0</v>
      </c>
      <c r="R275" s="159">
        <v>0</v>
      </c>
      <c r="S275" s="160">
        <f t="shared" si="652"/>
        <v>0</v>
      </c>
      <c r="T275" s="159">
        <f t="shared" si="678"/>
        <v>0</v>
      </c>
      <c r="U275" s="159">
        <f t="shared" si="653"/>
        <v>0</v>
      </c>
      <c r="V275" s="160">
        <f t="shared" si="654"/>
        <v>0</v>
      </c>
      <c r="W275" s="159">
        <v>0</v>
      </c>
      <c r="X275" s="159">
        <v>0</v>
      </c>
      <c r="Y275" s="160">
        <f t="shared" si="655"/>
        <v>0</v>
      </c>
      <c r="Z275" s="159">
        <v>0</v>
      </c>
      <c r="AA275" s="159">
        <v>0</v>
      </c>
      <c r="AB275" s="160">
        <f t="shared" si="656"/>
        <v>0</v>
      </c>
      <c r="AC275" s="159">
        <f t="shared" si="679"/>
        <v>0</v>
      </c>
      <c r="AD275" s="159">
        <f t="shared" si="657"/>
        <v>0</v>
      </c>
      <c r="AE275" s="160">
        <f t="shared" si="658"/>
        <v>0</v>
      </c>
      <c r="AF275" s="159">
        <v>0</v>
      </c>
      <c r="AG275" s="159">
        <v>0</v>
      </c>
      <c r="AH275" s="160">
        <f t="shared" si="659"/>
        <v>0</v>
      </c>
      <c r="AI275" s="159">
        <v>0</v>
      </c>
      <c r="AJ275" s="159">
        <v>0</v>
      </c>
      <c r="AK275" s="160">
        <f t="shared" si="660"/>
        <v>0</v>
      </c>
      <c r="AL275" s="159">
        <f t="shared" si="680"/>
        <v>0</v>
      </c>
      <c r="AM275" s="159">
        <f t="shared" si="661"/>
        <v>0</v>
      </c>
      <c r="AN275" s="160">
        <f t="shared" si="662"/>
        <v>0</v>
      </c>
      <c r="AO275" s="159">
        <v>0</v>
      </c>
      <c r="AP275" s="159">
        <v>0</v>
      </c>
      <c r="AQ275" s="160">
        <f t="shared" si="663"/>
        <v>0</v>
      </c>
      <c r="AR275" s="159">
        <v>0</v>
      </c>
      <c r="AS275" s="159">
        <v>0</v>
      </c>
      <c r="AT275" s="160">
        <f t="shared" si="664"/>
        <v>0</v>
      </c>
      <c r="AU275" s="159">
        <f t="shared" si="681"/>
        <v>0</v>
      </c>
      <c r="AV275" s="159">
        <f t="shared" si="665"/>
        <v>0</v>
      </c>
      <c r="AW275" s="160">
        <f t="shared" si="666"/>
        <v>0</v>
      </c>
      <c r="AX275" s="159">
        <v>0</v>
      </c>
      <c r="AY275" s="159">
        <v>0</v>
      </c>
      <c r="AZ275" s="160">
        <f t="shared" si="667"/>
        <v>0</v>
      </c>
      <c r="BA275" s="159">
        <v>0</v>
      </c>
      <c r="BB275" s="159">
        <v>0</v>
      </c>
      <c r="BC275" s="160">
        <f t="shared" si="668"/>
        <v>0</v>
      </c>
      <c r="BD275" s="159">
        <f t="shared" si="682"/>
        <v>0</v>
      </c>
      <c r="BE275" s="159">
        <f t="shared" si="669"/>
        <v>0</v>
      </c>
      <c r="BF275" s="160">
        <f t="shared" si="670"/>
        <v>0</v>
      </c>
      <c r="BG275" s="225"/>
      <c r="BH275" s="226">
        <f t="shared" si="683"/>
        <v>0</v>
      </c>
      <c r="BI275" s="227">
        <f t="shared" si="671"/>
        <v>0</v>
      </c>
      <c r="BJ275" s="225"/>
      <c r="BK275" s="228"/>
      <c r="BL275" s="229"/>
    </row>
    <row r="276" spans="1:64" ht="15.75" customHeight="1">
      <c r="A276" s="185"/>
      <c r="B276" s="156"/>
      <c r="C276" s="292"/>
      <c r="D276" s="158">
        <f t="shared" si="648"/>
        <v>0</v>
      </c>
      <c r="E276" s="159">
        <f t="shared" si="672"/>
        <v>0</v>
      </c>
      <c r="F276" s="160">
        <f t="shared" si="673"/>
        <v>0</v>
      </c>
      <c r="G276" s="161"/>
      <c r="H276" s="159">
        <f t="shared" si="674"/>
        <v>0</v>
      </c>
      <c r="I276" s="159">
        <f t="shared" si="675"/>
        <v>0</v>
      </c>
      <c r="J276" s="160">
        <f t="shared" si="649"/>
        <v>0</v>
      </c>
      <c r="K276" s="159">
        <f t="shared" si="676"/>
        <v>0</v>
      </c>
      <c r="L276" s="159">
        <f t="shared" si="677"/>
        <v>0</v>
      </c>
      <c r="M276" s="160">
        <f t="shared" si="650"/>
        <v>0</v>
      </c>
      <c r="N276" s="159">
        <v>0</v>
      </c>
      <c r="O276" s="159">
        <v>0</v>
      </c>
      <c r="P276" s="160">
        <f t="shared" si="651"/>
        <v>0</v>
      </c>
      <c r="Q276" s="159">
        <v>0</v>
      </c>
      <c r="R276" s="159">
        <v>0</v>
      </c>
      <c r="S276" s="160">
        <f t="shared" si="652"/>
        <v>0</v>
      </c>
      <c r="T276" s="159">
        <f t="shared" si="678"/>
        <v>0</v>
      </c>
      <c r="U276" s="159">
        <f t="shared" si="653"/>
        <v>0</v>
      </c>
      <c r="V276" s="160">
        <f t="shared" si="654"/>
        <v>0</v>
      </c>
      <c r="W276" s="159">
        <v>0</v>
      </c>
      <c r="X276" s="159">
        <v>0</v>
      </c>
      <c r="Y276" s="160">
        <f t="shared" si="655"/>
        <v>0</v>
      </c>
      <c r="Z276" s="159">
        <v>0</v>
      </c>
      <c r="AA276" s="159">
        <v>0</v>
      </c>
      <c r="AB276" s="160">
        <f t="shared" si="656"/>
        <v>0</v>
      </c>
      <c r="AC276" s="159">
        <f t="shared" si="679"/>
        <v>0</v>
      </c>
      <c r="AD276" s="159">
        <f t="shared" si="657"/>
        <v>0</v>
      </c>
      <c r="AE276" s="160">
        <f t="shared" si="658"/>
        <v>0</v>
      </c>
      <c r="AF276" s="159">
        <v>0</v>
      </c>
      <c r="AG276" s="159">
        <v>0</v>
      </c>
      <c r="AH276" s="160">
        <f t="shared" si="659"/>
        <v>0</v>
      </c>
      <c r="AI276" s="159">
        <v>0</v>
      </c>
      <c r="AJ276" s="159">
        <v>0</v>
      </c>
      <c r="AK276" s="160">
        <f t="shared" si="660"/>
        <v>0</v>
      </c>
      <c r="AL276" s="159">
        <f t="shared" si="680"/>
        <v>0</v>
      </c>
      <c r="AM276" s="159">
        <f t="shared" si="661"/>
        <v>0</v>
      </c>
      <c r="AN276" s="160">
        <f t="shared" si="662"/>
        <v>0</v>
      </c>
      <c r="AO276" s="159">
        <v>0</v>
      </c>
      <c r="AP276" s="159">
        <v>0</v>
      </c>
      <c r="AQ276" s="160">
        <f t="shared" si="663"/>
        <v>0</v>
      </c>
      <c r="AR276" s="159">
        <v>0</v>
      </c>
      <c r="AS276" s="159">
        <v>0</v>
      </c>
      <c r="AT276" s="160">
        <f t="shared" si="664"/>
        <v>0</v>
      </c>
      <c r="AU276" s="159">
        <f t="shared" si="681"/>
        <v>0</v>
      </c>
      <c r="AV276" s="159">
        <f t="shared" si="665"/>
        <v>0</v>
      </c>
      <c r="AW276" s="160">
        <f t="shared" si="666"/>
        <v>0</v>
      </c>
      <c r="AX276" s="159">
        <v>0</v>
      </c>
      <c r="AY276" s="159">
        <v>0</v>
      </c>
      <c r="AZ276" s="160">
        <f t="shared" si="667"/>
        <v>0</v>
      </c>
      <c r="BA276" s="159">
        <v>0</v>
      </c>
      <c r="BB276" s="159">
        <v>0</v>
      </c>
      <c r="BC276" s="160">
        <f t="shared" si="668"/>
        <v>0</v>
      </c>
      <c r="BD276" s="159">
        <f t="shared" si="682"/>
        <v>0</v>
      </c>
      <c r="BE276" s="159">
        <f t="shared" si="669"/>
        <v>0</v>
      </c>
      <c r="BF276" s="160">
        <f t="shared" si="670"/>
        <v>0</v>
      </c>
      <c r="BG276" s="225"/>
      <c r="BH276" s="226">
        <f t="shared" si="683"/>
        <v>0</v>
      </c>
      <c r="BI276" s="227">
        <f t="shared" si="671"/>
        <v>0</v>
      </c>
      <c r="BJ276" s="225"/>
      <c r="BK276" s="228"/>
      <c r="BL276" s="229"/>
    </row>
    <row r="277" spans="1:64" ht="15.75" customHeight="1">
      <c r="A277" s="138"/>
      <c r="B277" s="162"/>
      <c r="C277" s="163"/>
      <c r="D277" s="164">
        <f t="shared" si="648"/>
        <v>0</v>
      </c>
      <c r="E277" s="165">
        <f t="shared" si="672"/>
        <v>0</v>
      </c>
      <c r="F277" s="166">
        <f t="shared" si="673"/>
        <v>0</v>
      </c>
      <c r="G277" s="167"/>
      <c r="H277" s="165">
        <f t="shared" si="674"/>
        <v>0</v>
      </c>
      <c r="I277" s="165">
        <f t="shared" si="675"/>
        <v>0</v>
      </c>
      <c r="J277" s="166">
        <f t="shared" si="649"/>
        <v>0</v>
      </c>
      <c r="K277" s="165">
        <f t="shared" si="676"/>
        <v>0</v>
      </c>
      <c r="L277" s="165">
        <f t="shared" si="677"/>
        <v>0</v>
      </c>
      <c r="M277" s="166">
        <f t="shared" si="650"/>
        <v>0</v>
      </c>
      <c r="N277" s="164">
        <v>0</v>
      </c>
      <c r="O277" s="165">
        <v>0</v>
      </c>
      <c r="P277" s="166">
        <f t="shared" si="651"/>
        <v>0</v>
      </c>
      <c r="Q277" s="198">
        <v>0</v>
      </c>
      <c r="R277" s="199">
        <v>0</v>
      </c>
      <c r="S277" s="166">
        <f t="shared" si="652"/>
        <v>0</v>
      </c>
      <c r="T277" s="200">
        <f t="shared" si="678"/>
        <v>0</v>
      </c>
      <c r="U277" s="200">
        <f t="shared" si="653"/>
        <v>0</v>
      </c>
      <c r="V277" s="201">
        <f t="shared" si="654"/>
        <v>0</v>
      </c>
      <c r="W277" s="164">
        <v>0</v>
      </c>
      <c r="X277" s="165">
        <v>0</v>
      </c>
      <c r="Y277" s="166">
        <f t="shared" si="655"/>
        <v>0</v>
      </c>
      <c r="Z277" s="198">
        <v>0</v>
      </c>
      <c r="AA277" s="199">
        <v>0</v>
      </c>
      <c r="AB277" s="166">
        <f t="shared" si="656"/>
        <v>0</v>
      </c>
      <c r="AC277" s="200">
        <f t="shared" si="679"/>
        <v>0</v>
      </c>
      <c r="AD277" s="200">
        <f t="shared" si="657"/>
        <v>0</v>
      </c>
      <c r="AE277" s="201">
        <f t="shared" si="658"/>
        <v>0</v>
      </c>
      <c r="AF277" s="164">
        <v>0</v>
      </c>
      <c r="AG277" s="165">
        <v>0</v>
      </c>
      <c r="AH277" s="166">
        <f t="shared" si="659"/>
        <v>0</v>
      </c>
      <c r="AI277" s="198">
        <v>0</v>
      </c>
      <c r="AJ277" s="199">
        <v>0</v>
      </c>
      <c r="AK277" s="166">
        <f t="shared" si="660"/>
        <v>0</v>
      </c>
      <c r="AL277" s="200">
        <f t="shared" si="680"/>
        <v>0</v>
      </c>
      <c r="AM277" s="200">
        <f t="shared" si="661"/>
        <v>0</v>
      </c>
      <c r="AN277" s="201">
        <f t="shared" si="662"/>
        <v>0</v>
      </c>
      <c r="AO277" s="164">
        <v>0</v>
      </c>
      <c r="AP277" s="165">
        <v>0</v>
      </c>
      <c r="AQ277" s="166">
        <f t="shared" si="663"/>
        <v>0</v>
      </c>
      <c r="AR277" s="198">
        <v>0</v>
      </c>
      <c r="AS277" s="199">
        <v>0</v>
      </c>
      <c r="AT277" s="166">
        <f t="shared" si="664"/>
        <v>0</v>
      </c>
      <c r="AU277" s="200">
        <f t="shared" si="681"/>
        <v>0</v>
      </c>
      <c r="AV277" s="200">
        <f t="shared" si="665"/>
        <v>0</v>
      </c>
      <c r="AW277" s="201">
        <f t="shared" si="666"/>
        <v>0</v>
      </c>
      <c r="AX277" s="164">
        <v>0</v>
      </c>
      <c r="AY277" s="165">
        <v>0</v>
      </c>
      <c r="AZ277" s="166">
        <f t="shared" si="667"/>
        <v>0</v>
      </c>
      <c r="BA277" s="198">
        <v>0</v>
      </c>
      <c r="BB277" s="199">
        <v>0</v>
      </c>
      <c r="BC277" s="166">
        <f t="shared" si="668"/>
        <v>0</v>
      </c>
      <c r="BD277" s="200">
        <f t="shared" si="682"/>
        <v>0</v>
      </c>
      <c r="BE277" s="200">
        <f t="shared" si="669"/>
        <v>0</v>
      </c>
      <c r="BF277" s="201">
        <f t="shared" si="670"/>
        <v>0</v>
      </c>
      <c r="BG277" s="211"/>
      <c r="BH277" s="233">
        <f t="shared" si="683"/>
        <v>0</v>
      </c>
      <c r="BI277" s="234">
        <f t="shared" si="671"/>
        <v>0</v>
      </c>
      <c r="BJ277" s="232"/>
      <c r="BK277" s="235"/>
      <c r="BL277" s="236"/>
    </row>
    <row r="278" spans="1:64" ht="15.75" customHeight="1">
      <c r="A278" s="139"/>
      <c r="B278" s="186"/>
      <c r="C278" s="187"/>
      <c r="D278" s="183"/>
      <c r="E278" s="183"/>
      <c r="F278" s="183"/>
      <c r="G278" s="184"/>
      <c r="H278" s="183"/>
      <c r="I278" s="183"/>
      <c r="J278" s="183"/>
      <c r="K278" s="183"/>
      <c r="L278" s="183"/>
      <c r="M278" s="183"/>
      <c r="N278" s="183"/>
      <c r="O278" s="183"/>
      <c r="P278" s="183"/>
      <c r="Q278" s="183"/>
      <c r="R278" s="183"/>
      <c r="S278" s="183"/>
      <c r="T278" s="203"/>
      <c r="U278" s="203"/>
      <c r="V278" s="187"/>
      <c r="W278" s="183"/>
      <c r="X278" s="183"/>
      <c r="Y278" s="183"/>
      <c r="Z278" s="183"/>
      <c r="AA278" s="183"/>
      <c r="AB278" s="183"/>
      <c r="AC278" s="203"/>
      <c r="AD278" s="203"/>
      <c r="AE278" s="187"/>
      <c r="AF278" s="183"/>
      <c r="AG278" s="183"/>
      <c r="AH278" s="183"/>
      <c r="AI278" s="183"/>
      <c r="AJ278" s="183"/>
      <c r="AK278" s="183"/>
      <c r="AL278" s="203"/>
      <c r="AM278" s="203"/>
      <c r="AN278" s="187"/>
      <c r="AO278" s="183"/>
      <c r="AP278" s="183"/>
      <c r="AQ278" s="183"/>
      <c r="AR278" s="183"/>
      <c r="AS278" s="183"/>
      <c r="AT278" s="183"/>
      <c r="AU278" s="203"/>
      <c r="AV278" s="203"/>
      <c r="AW278" s="187"/>
      <c r="AX278" s="183"/>
      <c r="AY278" s="183"/>
      <c r="AZ278" s="183"/>
      <c r="BA278" s="183"/>
      <c r="BB278" s="183"/>
      <c r="BC278" s="183"/>
      <c r="BD278" s="203"/>
      <c r="BE278" s="203"/>
      <c r="BF278" s="187"/>
      <c r="BG278" s="139"/>
      <c r="BH278" s="183"/>
      <c r="BI278" s="187"/>
      <c r="BJ278" s="139"/>
      <c r="BK278" s="242"/>
      <c r="BL278" s="242"/>
    </row>
    <row r="279" spans="1:64" ht="15.75" customHeight="1">
      <c r="A279" s="138"/>
      <c r="B279" s="1065" t="s">
        <v>273</v>
      </c>
      <c r="C279" s="1062" t="s">
        <v>274</v>
      </c>
      <c r="D279" s="1009" t="str">
        <f>AFEstatPref</f>
        <v>Historical</v>
      </c>
      <c r="E279" s="1010"/>
      <c r="F279" s="1011"/>
      <c r="G279" s="1041" t="str">
        <f>AFEstatSlc</f>
        <v>Proposed Original</v>
      </c>
      <c r="H279" s="1015"/>
      <c r="I279" s="1015"/>
      <c r="J279" s="1042"/>
      <c r="K279" s="1020" t="s">
        <v>275</v>
      </c>
      <c r="L279" s="1020"/>
      <c r="M279" s="1039"/>
      <c r="N279" s="1009" t="str">
        <f>AFEstatPref</f>
        <v>Historical</v>
      </c>
      <c r="O279" s="1010"/>
      <c r="P279" s="1011"/>
      <c r="Q279" s="1015" t="str">
        <f>AFEstatSlc</f>
        <v>Proposed Original</v>
      </c>
      <c r="R279" s="1015"/>
      <c r="S279" s="1016"/>
      <c r="T279" s="1019" t="s">
        <v>275</v>
      </c>
      <c r="U279" s="1020"/>
      <c r="V279" s="1021"/>
      <c r="W279" s="1009" t="str">
        <f>AFEstatPref</f>
        <v>Historical</v>
      </c>
      <c r="X279" s="1010"/>
      <c r="Y279" s="1011"/>
      <c r="Z279" s="1015" t="str">
        <f>AFEstatSlc</f>
        <v>Proposed Original</v>
      </c>
      <c r="AA279" s="1015"/>
      <c r="AB279" s="1016"/>
      <c r="AC279" s="1019" t="s">
        <v>275</v>
      </c>
      <c r="AD279" s="1020"/>
      <c r="AE279" s="1021"/>
      <c r="AF279" s="1009" t="str">
        <f>AFEstatPref</f>
        <v>Historical</v>
      </c>
      <c r="AG279" s="1010"/>
      <c r="AH279" s="1011"/>
      <c r="AI279" s="1015" t="str">
        <f>AFEstatSlc</f>
        <v>Proposed Original</v>
      </c>
      <c r="AJ279" s="1015"/>
      <c r="AK279" s="1016"/>
      <c r="AL279" s="1019" t="s">
        <v>275</v>
      </c>
      <c r="AM279" s="1020"/>
      <c r="AN279" s="1021"/>
      <c r="AO279" s="1009" t="str">
        <f>AFEstatPref</f>
        <v>Historical</v>
      </c>
      <c r="AP279" s="1010"/>
      <c r="AQ279" s="1011"/>
      <c r="AR279" s="1015" t="str">
        <f>AFEstatSlc</f>
        <v>Proposed Original</v>
      </c>
      <c r="AS279" s="1015"/>
      <c r="AT279" s="1016"/>
      <c r="AU279" s="1019" t="s">
        <v>275</v>
      </c>
      <c r="AV279" s="1020"/>
      <c r="AW279" s="1021"/>
      <c r="AX279" s="1009" t="str">
        <f>AFEstatPref</f>
        <v>Historical</v>
      </c>
      <c r="AY279" s="1010"/>
      <c r="AZ279" s="1011"/>
      <c r="BA279" s="1015" t="str">
        <f>AFEstatSlc</f>
        <v>Proposed Original</v>
      </c>
      <c r="BB279" s="1015"/>
      <c r="BC279" s="1016"/>
      <c r="BD279" s="1019" t="s">
        <v>275</v>
      </c>
      <c r="BE279" s="1020"/>
      <c r="BF279" s="1021"/>
      <c r="BG279" s="214"/>
      <c r="BH279" s="1051" t="s">
        <v>276</v>
      </c>
      <c r="BI279" s="1052"/>
      <c r="BJ279" s="214"/>
      <c r="BK279" s="1058" t="s">
        <v>277</v>
      </c>
      <c r="BL279" s="1055" t="s">
        <v>278</v>
      </c>
    </row>
    <row r="280" spans="1:64" ht="15.75" customHeight="1">
      <c r="A280" s="139"/>
      <c r="B280" s="1059"/>
      <c r="C280" s="1063"/>
      <c r="D280" s="1012"/>
      <c r="E280" s="1013"/>
      <c r="F280" s="1014"/>
      <c r="G280" s="1043"/>
      <c r="H280" s="1017"/>
      <c r="I280" s="1017"/>
      <c r="J280" s="1044"/>
      <c r="K280" s="1023"/>
      <c r="L280" s="1023"/>
      <c r="M280" s="1040"/>
      <c r="N280" s="1012"/>
      <c r="O280" s="1013"/>
      <c r="P280" s="1014"/>
      <c r="Q280" s="1017"/>
      <c r="R280" s="1017"/>
      <c r="S280" s="1018"/>
      <c r="T280" s="1022"/>
      <c r="U280" s="1023"/>
      <c r="V280" s="1024"/>
      <c r="W280" s="1012"/>
      <c r="X280" s="1013"/>
      <c r="Y280" s="1014"/>
      <c r="Z280" s="1017"/>
      <c r="AA280" s="1017"/>
      <c r="AB280" s="1018"/>
      <c r="AC280" s="1022"/>
      <c r="AD280" s="1023"/>
      <c r="AE280" s="1024"/>
      <c r="AF280" s="1012"/>
      <c r="AG280" s="1013"/>
      <c r="AH280" s="1014"/>
      <c r="AI280" s="1017"/>
      <c r="AJ280" s="1017"/>
      <c r="AK280" s="1018"/>
      <c r="AL280" s="1022"/>
      <c r="AM280" s="1023"/>
      <c r="AN280" s="1024"/>
      <c r="AO280" s="1012"/>
      <c r="AP280" s="1013"/>
      <c r="AQ280" s="1014"/>
      <c r="AR280" s="1017"/>
      <c r="AS280" s="1017"/>
      <c r="AT280" s="1018"/>
      <c r="AU280" s="1022"/>
      <c r="AV280" s="1023"/>
      <c r="AW280" s="1024"/>
      <c r="AX280" s="1012"/>
      <c r="AY280" s="1013"/>
      <c r="AZ280" s="1014"/>
      <c r="BA280" s="1017"/>
      <c r="BB280" s="1017"/>
      <c r="BC280" s="1018"/>
      <c r="BD280" s="1022"/>
      <c r="BE280" s="1023"/>
      <c r="BF280" s="1024"/>
      <c r="BG280" s="139"/>
      <c r="BH280" s="215" t="s">
        <v>279</v>
      </c>
      <c r="BI280" s="216" t="s">
        <v>280</v>
      </c>
      <c r="BJ280" s="139"/>
      <c r="BK280" s="1059"/>
      <c r="BL280" s="1056"/>
    </row>
    <row r="281" spans="1:64" ht="15.75" customHeight="1">
      <c r="A281" s="138"/>
      <c r="B281" s="144">
        <v>26</v>
      </c>
      <c r="C281" s="150" t="s">
        <v>310</v>
      </c>
      <c r="D281" s="151" t="s">
        <v>283</v>
      </c>
      <c r="E281" s="152" t="s">
        <v>284</v>
      </c>
      <c r="F281" s="153">
        <f>SUM(F282:F291)</f>
        <v>0</v>
      </c>
      <c r="G281" s="154" t="s">
        <v>285</v>
      </c>
      <c r="H281" s="152" t="s">
        <v>283</v>
      </c>
      <c r="I281" s="152" t="s">
        <v>284</v>
      </c>
      <c r="J281" s="153">
        <f>SUM(J282:J291)</f>
        <v>0</v>
      </c>
      <c r="K281" s="151" t="s">
        <v>283</v>
      </c>
      <c r="L281" s="152" t="s">
        <v>284</v>
      </c>
      <c r="M281" s="153">
        <f>SUM(M282:M291)</f>
        <v>0</v>
      </c>
      <c r="N281" s="151" t="s">
        <v>283</v>
      </c>
      <c r="O281" s="152" t="s">
        <v>284</v>
      </c>
      <c r="P281" s="153">
        <f>SUM(P282:P291)</f>
        <v>0</v>
      </c>
      <c r="Q281" s="152" t="s">
        <v>283</v>
      </c>
      <c r="R281" s="152" t="s">
        <v>284</v>
      </c>
      <c r="S281" s="153">
        <f>SUM(S282:S291)</f>
        <v>0</v>
      </c>
      <c r="T281" s="204" t="s">
        <v>283</v>
      </c>
      <c r="U281" s="205" t="s">
        <v>284</v>
      </c>
      <c r="V281" s="153">
        <f>SUM(V282:V291)</f>
        <v>0</v>
      </c>
      <c r="W281" s="151" t="s">
        <v>283</v>
      </c>
      <c r="X281" s="152" t="s">
        <v>284</v>
      </c>
      <c r="Y281" s="153">
        <f>SUM(Y282:Y291)</f>
        <v>0</v>
      </c>
      <c r="Z281" s="152" t="s">
        <v>283</v>
      </c>
      <c r="AA281" s="152" t="s">
        <v>284</v>
      </c>
      <c r="AB281" s="153">
        <f>SUM(AB282:AB291)</f>
        <v>0</v>
      </c>
      <c r="AC281" s="204" t="s">
        <v>283</v>
      </c>
      <c r="AD281" s="205" t="s">
        <v>284</v>
      </c>
      <c r="AE281" s="153">
        <f>SUM(AE282:AE291)</f>
        <v>0</v>
      </c>
      <c r="AF281" s="151" t="s">
        <v>283</v>
      </c>
      <c r="AG281" s="152" t="s">
        <v>284</v>
      </c>
      <c r="AH281" s="153">
        <f>SUM(AH282:AH291)</f>
        <v>0</v>
      </c>
      <c r="AI281" s="152" t="s">
        <v>283</v>
      </c>
      <c r="AJ281" s="152" t="s">
        <v>284</v>
      </c>
      <c r="AK281" s="153">
        <f>SUM(AK282:AK291)</f>
        <v>0</v>
      </c>
      <c r="AL281" s="204" t="s">
        <v>283</v>
      </c>
      <c r="AM281" s="205" t="s">
        <v>284</v>
      </c>
      <c r="AN281" s="153">
        <f>SUM(AN282:AN291)</f>
        <v>0</v>
      </c>
      <c r="AO281" s="151" t="s">
        <v>283</v>
      </c>
      <c r="AP281" s="152" t="s">
        <v>284</v>
      </c>
      <c r="AQ281" s="153">
        <f>SUM(AQ282:AQ291)</f>
        <v>0</v>
      </c>
      <c r="AR281" s="152" t="s">
        <v>283</v>
      </c>
      <c r="AS281" s="152" t="s">
        <v>284</v>
      </c>
      <c r="AT281" s="153">
        <f>SUM(AT282:AT291)</f>
        <v>0</v>
      </c>
      <c r="AU281" s="204" t="s">
        <v>283</v>
      </c>
      <c r="AV281" s="205" t="s">
        <v>284</v>
      </c>
      <c r="AW281" s="153">
        <f>SUM(AW282:AW291)</f>
        <v>0</v>
      </c>
      <c r="AX281" s="151" t="s">
        <v>283</v>
      </c>
      <c r="AY281" s="152" t="s">
        <v>284</v>
      </c>
      <c r="AZ281" s="153">
        <f>SUM(AZ282:AZ291)</f>
        <v>0</v>
      </c>
      <c r="BA281" s="152" t="s">
        <v>283</v>
      </c>
      <c r="BB281" s="152" t="s">
        <v>284</v>
      </c>
      <c r="BC281" s="153">
        <f>SUM(BC282:BC291)</f>
        <v>0</v>
      </c>
      <c r="BD281" s="204" t="s">
        <v>283</v>
      </c>
      <c r="BE281" s="205" t="s">
        <v>284</v>
      </c>
      <c r="BF281" s="153">
        <f>SUM(BF282:BF291)</f>
        <v>0</v>
      </c>
      <c r="BG281" s="196"/>
      <c r="BH281" s="221"/>
      <c r="BI281" s="243"/>
      <c r="BJ281" s="196"/>
      <c r="BK281" s="244"/>
      <c r="BL281" s="245"/>
    </row>
    <row r="282" spans="1:64" ht="15.75" customHeight="1">
      <c r="A282" s="185"/>
      <c r="B282" s="156"/>
      <c r="C282" s="292"/>
      <c r="D282" s="158">
        <f t="shared" ref="D282:D291" si="684">N282+W282+AF282+AO282+AX282</f>
        <v>0</v>
      </c>
      <c r="E282" s="159">
        <f>IFERROR(F282/D282,)</f>
        <v>0</v>
      </c>
      <c r="F282" s="160">
        <f>P282+Y282+AH282+AQ282+AZ282</f>
        <v>0</v>
      </c>
      <c r="G282" s="179"/>
      <c r="H282" s="159">
        <f>Q282+Z282+AI282+AR282+BA282</f>
        <v>0</v>
      </c>
      <c r="I282" s="159">
        <f>IFERROR(J282/H282,)</f>
        <v>0</v>
      </c>
      <c r="J282" s="160">
        <f t="shared" ref="J282:J291" si="685">S282+AB282+AK282+AT282+BC282</f>
        <v>0</v>
      </c>
      <c r="K282" s="159">
        <f>T282+AC282+AL282+AU282+BD282</f>
        <v>0</v>
      </c>
      <c r="L282" s="159">
        <f>IFERROR(M282/K282,)</f>
        <v>0</v>
      </c>
      <c r="M282" s="160">
        <f t="shared" ref="M282:M291" si="686">V282+AE282+AN282+AW282+BF282</f>
        <v>0</v>
      </c>
      <c r="N282" s="159">
        <v>0</v>
      </c>
      <c r="O282" s="159">
        <v>0</v>
      </c>
      <c r="P282" s="160">
        <f t="shared" ref="P282:P291" si="687">N282*O282</f>
        <v>0</v>
      </c>
      <c r="Q282" s="159">
        <v>0</v>
      </c>
      <c r="R282" s="159">
        <v>0</v>
      </c>
      <c r="S282" s="160">
        <f t="shared" ref="S282:S291" si="688">Q282*R282</f>
        <v>0</v>
      </c>
      <c r="T282" s="159">
        <f>Q282</f>
        <v>0</v>
      </c>
      <c r="U282" s="159">
        <f t="shared" ref="U282:U291" si="689">R282</f>
        <v>0</v>
      </c>
      <c r="V282" s="160">
        <f t="shared" ref="V282:V291" si="690">T282*U282</f>
        <v>0</v>
      </c>
      <c r="W282" s="159">
        <v>0</v>
      </c>
      <c r="X282" s="159">
        <v>0</v>
      </c>
      <c r="Y282" s="160">
        <f t="shared" ref="Y282:Y291" si="691">W282*X282</f>
        <v>0</v>
      </c>
      <c r="Z282" s="159">
        <v>0</v>
      </c>
      <c r="AA282" s="159">
        <v>0</v>
      </c>
      <c r="AB282" s="160">
        <f t="shared" ref="AB282:AB291" si="692">Z282*AA282</f>
        <v>0</v>
      </c>
      <c r="AC282" s="159">
        <f>Z282</f>
        <v>0</v>
      </c>
      <c r="AD282" s="159">
        <f t="shared" ref="AD282:AD291" si="693">AA282</f>
        <v>0</v>
      </c>
      <c r="AE282" s="160">
        <f t="shared" ref="AE282:AE291" si="694">AC282*AD282</f>
        <v>0</v>
      </c>
      <c r="AF282" s="159">
        <v>0</v>
      </c>
      <c r="AG282" s="159">
        <v>0</v>
      </c>
      <c r="AH282" s="160">
        <f t="shared" ref="AH282:AH291" si="695">AF282*AG282</f>
        <v>0</v>
      </c>
      <c r="AI282" s="159">
        <v>0</v>
      </c>
      <c r="AJ282" s="159">
        <v>0</v>
      </c>
      <c r="AK282" s="160">
        <f t="shared" ref="AK282:AK291" si="696">AI282*AJ282</f>
        <v>0</v>
      </c>
      <c r="AL282" s="159">
        <f>AI282</f>
        <v>0</v>
      </c>
      <c r="AM282" s="159">
        <f t="shared" ref="AM282:AM291" si="697">AJ282</f>
        <v>0</v>
      </c>
      <c r="AN282" s="160">
        <f t="shared" ref="AN282:AN291" si="698">AL282*AM282</f>
        <v>0</v>
      </c>
      <c r="AO282" s="159">
        <v>0</v>
      </c>
      <c r="AP282" s="159">
        <v>0</v>
      </c>
      <c r="AQ282" s="160">
        <f t="shared" ref="AQ282:AQ291" si="699">AO282*AP282</f>
        <v>0</v>
      </c>
      <c r="AR282" s="159">
        <v>0</v>
      </c>
      <c r="AS282" s="159">
        <v>0</v>
      </c>
      <c r="AT282" s="160">
        <f t="shared" ref="AT282:AT291" si="700">AR282*AS282</f>
        <v>0</v>
      </c>
      <c r="AU282" s="159">
        <f>AR282</f>
        <v>0</v>
      </c>
      <c r="AV282" s="159">
        <f t="shared" ref="AV282:AV291" si="701">AS282</f>
        <v>0</v>
      </c>
      <c r="AW282" s="160">
        <f t="shared" ref="AW282:AW291" si="702">AU282*AV282</f>
        <v>0</v>
      </c>
      <c r="AX282" s="159">
        <v>0</v>
      </c>
      <c r="AY282" s="159">
        <v>0</v>
      </c>
      <c r="AZ282" s="160">
        <f t="shared" ref="AZ282:AZ291" si="703">AX282*AY282</f>
        <v>0</v>
      </c>
      <c r="BA282" s="159">
        <v>0</v>
      </c>
      <c r="BB282" s="159">
        <v>0</v>
      </c>
      <c r="BC282" s="160">
        <f t="shared" ref="BC282:BC291" si="704">BA282*BB282</f>
        <v>0</v>
      </c>
      <c r="BD282" s="159">
        <f>BA282</f>
        <v>0</v>
      </c>
      <c r="BE282" s="159">
        <f t="shared" ref="BE282:BE291" si="705">BB282</f>
        <v>0</v>
      </c>
      <c r="BF282" s="160">
        <f t="shared" ref="BF282:BF291" si="706">BD282*BE282</f>
        <v>0</v>
      </c>
      <c r="BG282" s="225"/>
      <c r="BH282" s="226">
        <f>K282-H282</f>
        <v>0</v>
      </c>
      <c r="BI282" s="227">
        <f t="shared" ref="BI282:BI291" si="707">L282-I282</f>
        <v>0</v>
      </c>
      <c r="BJ282" s="225"/>
      <c r="BK282" s="228"/>
      <c r="BL282" s="229"/>
    </row>
    <row r="283" spans="1:64" ht="15.75" customHeight="1">
      <c r="A283" s="185"/>
      <c r="B283" s="156"/>
      <c r="C283" s="292"/>
      <c r="D283" s="158">
        <f t="shared" si="684"/>
        <v>0</v>
      </c>
      <c r="E283" s="159">
        <f t="shared" ref="E283:E291" si="708">IFERROR(F283/D283,)</f>
        <v>0</v>
      </c>
      <c r="F283" s="160">
        <f t="shared" ref="F283:F291" si="709">P283+Y283+AH283+AQ283+AZ283</f>
        <v>0</v>
      </c>
      <c r="G283" s="161"/>
      <c r="H283" s="159">
        <f t="shared" ref="H283:H291" si="710">Q283+Z283+AI283+AR283+BA283</f>
        <v>0</v>
      </c>
      <c r="I283" s="159">
        <f t="shared" ref="I283:I291" si="711">IFERROR(J283/H283,)</f>
        <v>0</v>
      </c>
      <c r="J283" s="160">
        <f t="shared" si="685"/>
        <v>0</v>
      </c>
      <c r="K283" s="159">
        <f t="shared" ref="K283:K291" si="712">T283+AC283+AL283+AU283+BD283</f>
        <v>0</v>
      </c>
      <c r="L283" s="159">
        <f t="shared" ref="L283:L291" si="713">IFERROR(M283/K283,)</f>
        <v>0</v>
      </c>
      <c r="M283" s="160">
        <f t="shared" si="686"/>
        <v>0</v>
      </c>
      <c r="N283" s="159">
        <v>0</v>
      </c>
      <c r="O283" s="159">
        <v>0</v>
      </c>
      <c r="P283" s="160">
        <f t="shared" si="687"/>
        <v>0</v>
      </c>
      <c r="Q283" s="159">
        <v>0</v>
      </c>
      <c r="R283" s="159">
        <v>0</v>
      </c>
      <c r="S283" s="160">
        <f t="shared" si="688"/>
        <v>0</v>
      </c>
      <c r="T283" s="159">
        <f t="shared" ref="T283:T291" si="714">Q283</f>
        <v>0</v>
      </c>
      <c r="U283" s="159">
        <f t="shared" si="689"/>
        <v>0</v>
      </c>
      <c r="V283" s="160">
        <f t="shared" si="690"/>
        <v>0</v>
      </c>
      <c r="W283" s="159">
        <v>0</v>
      </c>
      <c r="X283" s="159">
        <v>0</v>
      </c>
      <c r="Y283" s="160">
        <f t="shared" si="691"/>
        <v>0</v>
      </c>
      <c r="Z283" s="159">
        <v>0</v>
      </c>
      <c r="AA283" s="159">
        <v>0</v>
      </c>
      <c r="AB283" s="160">
        <f t="shared" si="692"/>
        <v>0</v>
      </c>
      <c r="AC283" s="159">
        <f t="shared" ref="AC283:AC291" si="715">Z283</f>
        <v>0</v>
      </c>
      <c r="AD283" s="159">
        <f t="shared" si="693"/>
        <v>0</v>
      </c>
      <c r="AE283" s="160">
        <f t="shared" si="694"/>
        <v>0</v>
      </c>
      <c r="AF283" s="159">
        <v>0</v>
      </c>
      <c r="AG283" s="159">
        <v>0</v>
      </c>
      <c r="AH283" s="160">
        <f t="shared" si="695"/>
        <v>0</v>
      </c>
      <c r="AI283" s="159">
        <v>0</v>
      </c>
      <c r="AJ283" s="159">
        <v>0</v>
      </c>
      <c r="AK283" s="160">
        <f t="shared" si="696"/>
        <v>0</v>
      </c>
      <c r="AL283" s="159">
        <f t="shared" ref="AL283:AL291" si="716">AI283</f>
        <v>0</v>
      </c>
      <c r="AM283" s="159">
        <f t="shared" si="697"/>
        <v>0</v>
      </c>
      <c r="AN283" s="160">
        <f t="shared" si="698"/>
        <v>0</v>
      </c>
      <c r="AO283" s="159">
        <v>0</v>
      </c>
      <c r="AP283" s="159">
        <v>0</v>
      </c>
      <c r="AQ283" s="160">
        <f t="shared" si="699"/>
        <v>0</v>
      </c>
      <c r="AR283" s="159">
        <v>0</v>
      </c>
      <c r="AS283" s="159">
        <v>0</v>
      </c>
      <c r="AT283" s="160">
        <f t="shared" si="700"/>
        <v>0</v>
      </c>
      <c r="AU283" s="159">
        <f t="shared" ref="AU283:AU291" si="717">AR283</f>
        <v>0</v>
      </c>
      <c r="AV283" s="159">
        <f t="shared" si="701"/>
        <v>0</v>
      </c>
      <c r="AW283" s="160">
        <f t="shared" si="702"/>
        <v>0</v>
      </c>
      <c r="AX283" s="159">
        <v>0</v>
      </c>
      <c r="AY283" s="159">
        <v>0</v>
      </c>
      <c r="AZ283" s="160">
        <f t="shared" si="703"/>
        <v>0</v>
      </c>
      <c r="BA283" s="159">
        <v>0</v>
      </c>
      <c r="BB283" s="159">
        <v>0</v>
      </c>
      <c r="BC283" s="160">
        <f t="shared" si="704"/>
        <v>0</v>
      </c>
      <c r="BD283" s="159">
        <f t="shared" ref="BD283:BD291" si="718">BA283</f>
        <v>0</v>
      </c>
      <c r="BE283" s="159">
        <f t="shared" si="705"/>
        <v>0</v>
      </c>
      <c r="BF283" s="160">
        <f t="shared" si="706"/>
        <v>0</v>
      </c>
      <c r="BG283" s="225"/>
      <c r="BH283" s="226">
        <f t="shared" ref="BH283:BH291" si="719">K283-H283</f>
        <v>0</v>
      </c>
      <c r="BI283" s="227">
        <f t="shared" si="707"/>
        <v>0</v>
      </c>
      <c r="BJ283" s="225"/>
      <c r="BK283" s="228"/>
      <c r="BL283" s="229"/>
    </row>
    <row r="284" spans="1:64" ht="15.75" customHeight="1">
      <c r="A284" s="185"/>
      <c r="B284" s="156"/>
      <c r="C284" s="292"/>
      <c r="D284" s="158">
        <f t="shared" si="684"/>
        <v>0</v>
      </c>
      <c r="E284" s="159">
        <f t="shared" si="708"/>
        <v>0</v>
      </c>
      <c r="F284" s="160">
        <f t="shared" si="709"/>
        <v>0</v>
      </c>
      <c r="G284" s="161"/>
      <c r="H284" s="159">
        <f t="shared" si="710"/>
        <v>0</v>
      </c>
      <c r="I284" s="159">
        <f t="shared" si="711"/>
        <v>0</v>
      </c>
      <c r="J284" s="160">
        <f t="shared" si="685"/>
        <v>0</v>
      </c>
      <c r="K284" s="159">
        <f t="shared" si="712"/>
        <v>0</v>
      </c>
      <c r="L284" s="159">
        <f t="shared" si="713"/>
        <v>0</v>
      </c>
      <c r="M284" s="160">
        <f t="shared" si="686"/>
        <v>0</v>
      </c>
      <c r="N284" s="159">
        <v>0</v>
      </c>
      <c r="O284" s="159">
        <v>0</v>
      </c>
      <c r="P284" s="160">
        <f t="shared" si="687"/>
        <v>0</v>
      </c>
      <c r="Q284" s="159">
        <v>0</v>
      </c>
      <c r="R284" s="159">
        <v>0</v>
      </c>
      <c r="S284" s="160">
        <f t="shared" si="688"/>
        <v>0</v>
      </c>
      <c r="T284" s="159">
        <f t="shared" si="714"/>
        <v>0</v>
      </c>
      <c r="U284" s="159">
        <f t="shared" si="689"/>
        <v>0</v>
      </c>
      <c r="V284" s="160">
        <f t="shared" si="690"/>
        <v>0</v>
      </c>
      <c r="W284" s="159">
        <v>0</v>
      </c>
      <c r="X284" s="159">
        <v>0</v>
      </c>
      <c r="Y284" s="160">
        <f t="shared" si="691"/>
        <v>0</v>
      </c>
      <c r="Z284" s="159">
        <v>0</v>
      </c>
      <c r="AA284" s="159">
        <v>0</v>
      </c>
      <c r="AB284" s="160">
        <f t="shared" si="692"/>
        <v>0</v>
      </c>
      <c r="AC284" s="159">
        <f t="shared" si="715"/>
        <v>0</v>
      </c>
      <c r="AD284" s="159">
        <f t="shared" si="693"/>
        <v>0</v>
      </c>
      <c r="AE284" s="160">
        <f t="shared" si="694"/>
        <v>0</v>
      </c>
      <c r="AF284" s="159">
        <v>0</v>
      </c>
      <c r="AG284" s="159">
        <v>0</v>
      </c>
      <c r="AH284" s="160">
        <f t="shared" si="695"/>
        <v>0</v>
      </c>
      <c r="AI284" s="159">
        <v>0</v>
      </c>
      <c r="AJ284" s="159">
        <v>0</v>
      </c>
      <c r="AK284" s="160">
        <f t="shared" si="696"/>
        <v>0</v>
      </c>
      <c r="AL284" s="159">
        <f t="shared" si="716"/>
        <v>0</v>
      </c>
      <c r="AM284" s="159">
        <f t="shared" si="697"/>
        <v>0</v>
      </c>
      <c r="AN284" s="160">
        <f t="shared" si="698"/>
        <v>0</v>
      </c>
      <c r="AO284" s="159">
        <v>0</v>
      </c>
      <c r="AP284" s="159">
        <v>0</v>
      </c>
      <c r="AQ284" s="160">
        <f t="shared" si="699"/>
        <v>0</v>
      </c>
      <c r="AR284" s="159">
        <v>0</v>
      </c>
      <c r="AS284" s="159">
        <v>0</v>
      </c>
      <c r="AT284" s="160">
        <f t="shared" si="700"/>
        <v>0</v>
      </c>
      <c r="AU284" s="159">
        <f t="shared" si="717"/>
        <v>0</v>
      </c>
      <c r="AV284" s="159">
        <f t="shared" si="701"/>
        <v>0</v>
      </c>
      <c r="AW284" s="160">
        <f t="shared" si="702"/>
        <v>0</v>
      </c>
      <c r="AX284" s="159">
        <v>0</v>
      </c>
      <c r="AY284" s="159">
        <v>0</v>
      </c>
      <c r="AZ284" s="160">
        <f t="shared" si="703"/>
        <v>0</v>
      </c>
      <c r="BA284" s="159">
        <v>0</v>
      </c>
      <c r="BB284" s="159">
        <v>0</v>
      </c>
      <c r="BC284" s="160">
        <f t="shared" si="704"/>
        <v>0</v>
      </c>
      <c r="BD284" s="159">
        <f t="shared" si="718"/>
        <v>0</v>
      </c>
      <c r="BE284" s="159">
        <f t="shared" si="705"/>
        <v>0</v>
      </c>
      <c r="BF284" s="160">
        <f t="shared" si="706"/>
        <v>0</v>
      </c>
      <c r="BG284" s="225"/>
      <c r="BH284" s="226">
        <f t="shared" si="719"/>
        <v>0</v>
      </c>
      <c r="BI284" s="227">
        <f t="shared" si="707"/>
        <v>0</v>
      </c>
      <c r="BJ284" s="225"/>
      <c r="BK284" s="228"/>
      <c r="BL284" s="229"/>
    </row>
    <row r="285" spans="1:64" ht="15.75" customHeight="1">
      <c r="A285" s="185"/>
      <c r="B285" s="156"/>
      <c r="C285" s="292"/>
      <c r="D285" s="158">
        <f t="shared" si="684"/>
        <v>0</v>
      </c>
      <c r="E285" s="159">
        <f t="shared" si="708"/>
        <v>0</v>
      </c>
      <c r="F285" s="160">
        <f t="shared" si="709"/>
        <v>0</v>
      </c>
      <c r="G285" s="161"/>
      <c r="H285" s="159">
        <f t="shared" si="710"/>
        <v>0</v>
      </c>
      <c r="I285" s="159">
        <f t="shared" si="711"/>
        <v>0</v>
      </c>
      <c r="J285" s="160">
        <f t="shared" si="685"/>
        <v>0</v>
      </c>
      <c r="K285" s="159">
        <f t="shared" si="712"/>
        <v>0</v>
      </c>
      <c r="L285" s="159">
        <f t="shared" si="713"/>
        <v>0</v>
      </c>
      <c r="M285" s="160">
        <f t="shared" si="686"/>
        <v>0</v>
      </c>
      <c r="N285" s="159">
        <v>0</v>
      </c>
      <c r="O285" s="159">
        <v>0</v>
      </c>
      <c r="P285" s="160">
        <f t="shared" si="687"/>
        <v>0</v>
      </c>
      <c r="Q285" s="159">
        <v>0</v>
      </c>
      <c r="R285" s="159">
        <v>0</v>
      </c>
      <c r="S285" s="160">
        <f t="shared" si="688"/>
        <v>0</v>
      </c>
      <c r="T285" s="159">
        <f t="shared" si="714"/>
        <v>0</v>
      </c>
      <c r="U285" s="159">
        <f t="shared" si="689"/>
        <v>0</v>
      </c>
      <c r="V285" s="160">
        <f t="shared" si="690"/>
        <v>0</v>
      </c>
      <c r="W285" s="159">
        <v>0</v>
      </c>
      <c r="X285" s="159">
        <v>0</v>
      </c>
      <c r="Y285" s="160">
        <f t="shared" si="691"/>
        <v>0</v>
      </c>
      <c r="Z285" s="159">
        <v>0</v>
      </c>
      <c r="AA285" s="159">
        <v>0</v>
      </c>
      <c r="AB285" s="160">
        <f t="shared" si="692"/>
        <v>0</v>
      </c>
      <c r="AC285" s="159">
        <f t="shared" si="715"/>
        <v>0</v>
      </c>
      <c r="AD285" s="159">
        <f t="shared" si="693"/>
        <v>0</v>
      </c>
      <c r="AE285" s="160">
        <f t="shared" si="694"/>
        <v>0</v>
      </c>
      <c r="AF285" s="159">
        <v>0</v>
      </c>
      <c r="AG285" s="159">
        <v>0</v>
      </c>
      <c r="AH285" s="160">
        <f t="shared" si="695"/>
        <v>0</v>
      </c>
      <c r="AI285" s="159">
        <v>0</v>
      </c>
      <c r="AJ285" s="159">
        <v>0</v>
      </c>
      <c r="AK285" s="160">
        <f t="shared" si="696"/>
        <v>0</v>
      </c>
      <c r="AL285" s="159">
        <f t="shared" si="716"/>
        <v>0</v>
      </c>
      <c r="AM285" s="159">
        <f t="shared" si="697"/>
        <v>0</v>
      </c>
      <c r="AN285" s="160">
        <f t="shared" si="698"/>
        <v>0</v>
      </c>
      <c r="AO285" s="159">
        <v>0</v>
      </c>
      <c r="AP285" s="159">
        <v>0</v>
      </c>
      <c r="AQ285" s="160">
        <f t="shared" si="699"/>
        <v>0</v>
      </c>
      <c r="AR285" s="159">
        <v>0</v>
      </c>
      <c r="AS285" s="159">
        <v>0</v>
      </c>
      <c r="AT285" s="160">
        <f t="shared" si="700"/>
        <v>0</v>
      </c>
      <c r="AU285" s="159">
        <f t="shared" si="717"/>
        <v>0</v>
      </c>
      <c r="AV285" s="159">
        <f t="shared" si="701"/>
        <v>0</v>
      </c>
      <c r="AW285" s="160">
        <f t="shared" si="702"/>
        <v>0</v>
      </c>
      <c r="AX285" s="159">
        <v>0</v>
      </c>
      <c r="AY285" s="159">
        <v>0</v>
      </c>
      <c r="AZ285" s="160">
        <f t="shared" si="703"/>
        <v>0</v>
      </c>
      <c r="BA285" s="159">
        <v>0</v>
      </c>
      <c r="BB285" s="159">
        <v>0</v>
      </c>
      <c r="BC285" s="160">
        <f t="shared" si="704"/>
        <v>0</v>
      </c>
      <c r="BD285" s="159">
        <f t="shared" si="718"/>
        <v>0</v>
      </c>
      <c r="BE285" s="159">
        <f t="shared" si="705"/>
        <v>0</v>
      </c>
      <c r="BF285" s="160">
        <f t="shared" si="706"/>
        <v>0</v>
      </c>
      <c r="BG285" s="225"/>
      <c r="BH285" s="226">
        <f t="shared" si="719"/>
        <v>0</v>
      </c>
      <c r="BI285" s="227">
        <f t="shared" si="707"/>
        <v>0</v>
      </c>
      <c r="BJ285" s="225"/>
      <c r="BK285" s="228"/>
      <c r="BL285" s="229"/>
    </row>
    <row r="286" spans="1:64" ht="15.75" customHeight="1">
      <c r="A286" s="185"/>
      <c r="B286" s="156"/>
      <c r="C286" s="292"/>
      <c r="D286" s="158">
        <f t="shared" si="684"/>
        <v>0</v>
      </c>
      <c r="E286" s="159">
        <f t="shared" si="708"/>
        <v>0</v>
      </c>
      <c r="F286" s="160">
        <f t="shared" si="709"/>
        <v>0</v>
      </c>
      <c r="G286" s="161"/>
      <c r="H286" s="159">
        <f t="shared" si="710"/>
        <v>0</v>
      </c>
      <c r="I286" s="159">
        <f t="shared" si="711"/>
        <v>0</v>
      </c>
      <c r="J286" s="160">
        <f t="shared" si="685"/>
        <v>0</v>
      </c>
      <c r="K286" s="159">
        <f t="shared" si="712"/>
        <v>0</v>
      </c>
      <c r="L286" s="159">
        <f t="shared" si="713"/>
        <v>0</v>
      </c>
      <c r="M286" s="160">
        <f t="shared" si="686"/>
        <v>0</v>
      </c>
      <c r="N286" s="159">
        <v>0</v>
      </c>
      <c r="O286" s="159">
        <v>0</v>
      </c>
      <c r="P286" s="160">
        <f t="shared" si="687"/>
        <v>0</v>
      </c>
      <c r="Q286" s="159">
        <v>0</v>
      </c>
      <c r="R286" s="159">
        <v>0</v>
      </c>
      <c r="S286" s="160">
        <f t="shared" si="688"/>
        <v>0</v>
      </c>
      <c r="T286" s="159">
        <f t="shared" si="714"/>
        <v>0</v>
      </c>
      <c r="U286" s="159">
        <f t="shared" si="689"/>
        <v>0</v>
      </c>
      <c r="V286" s="160">
        <f t="shared" si="690"/>
        <v>0</v>
      </c>
      <c r="W286" s="159">
        <v>0</v>
      </c>
      <c r="X286" s="159">
        <v>0</v>
      </c>
      <c r="Y286" s="160">
        <f t="shared" si="691"/>
        <v>0</v>
      </c>
      <c r="Z286" s="159">
        <v>0</v>
      </c>
      <c r="AA286" s="159">
        <v>0</v>
      </c>
      <c r="AB286" s="160">
        <f t="shared" si="692"/>
        <v>0</v>
      </c>
      <c r="AC286" s="159">
        <f t="shared" si="715"/>
        <v>0</v>
      </c>
      <c r="AD286" s="159">
        <f t="shared" si="693"/>
        <v>0</v>
      </c>
      <c r="AE286" s="160">
        <f t="shared" si="694"/>
        <v>0</v>
      </c>
      <c r="AF286" s="159">
        <v>0</v>
      </c>
      <c r="AG286" s="159">
        <v>0</v>
      </c>
      <c r="AH286" s="160">
        <f t="shared" si="695"/>
        <v>0</v>
      </c>
      <c r="AI286" s="159">
        <v>0</v>
      </c>
      <c r="AJ286" s="159">
        <v>0</v>
      </c>
      <c r="AK286" s="160">
        <f t="shared" si="696"/>
        <v>0</v>
      </c>
      <c r="AL286" s="159">
        <f t="shared" si="716"/>
        <v>0</v>
      </c>
      <c r="AM286" s="159">
        <f t="shared" si="697"/>
        <v>0</v>
      </c>
      <c r="AN286" s="160">
        <f t="shared" si="698"/>
        <v>0</v>
      </c>
      <c r="AO286" s="159">
        <v>0</v>
      </c>
      <c r="AP286" s="159">
        <v>0</v>
      </c>
      <c r="AQ286" s="160">
        <f t="shared" si="699"/>
        <v>0</v>
      </c>
      <c r="AR286" s="159">
        <v>0</v>
      </c>
      <c r="AS286" s="159">
        <v>0</v>
      </c>
      <c r="AT286" s="160">
        <f t="shared" si="700"/>
        <v>0</v>
      </c>
      <c r="AU286" s="159">
        <f t="shared" si="717"/>
        <v>0</v>
      </c>
      <c r="AV286" s="159">
        <f t="shared" si="701"/>
        <v>0</v>
      </c>
      <c r="AW286" s="160">
        <f t="shared" si="702"/>
        <v>0</v>
      </c>
      <c r="AX286" s="159">
        <v>0</v>
      </c>
      <c r="AY286" s="159">
        <v>0</v>
      </c>
      <c r="AZ286" s="160">
        <f t="shared" si="703"/>
        <v>0</v>
      </c>
      <c r="BA286" s="159">
        <v>0</v>
      </c>
      <c r="BB286" s="159">
        <v>0</v>
      </c>
      <c r="BC286" s="160">
        <f t="shared" si="704"/>
        <v>0</v>
      </c>
      <c r="BD286" s="159">
        <f t="shared" si="718"/>
        <v>0</v>
      </c>
      <c r="BE286" s="159">
        <f t="shared" si="705"/>
        <v>0</v>
      </c>
      <c r="BF286" s="160">
        <f t="shared" si="706"/>
        <v>0</v>
      </c>
      <c r="BG286" s="225"/>
      <c r="BH286" s="226">
        <f t="shared" si="719"/>
        <v>0</v>
      </c>
      <c r="BI286" s="227">
        <f t="shared" si="707"/>
        <v>0</v>
      </c>
      <c r="BJ286" s="225"/>
      <c r="BK286" s="228"/>
      <c r="BL286" s="229"/>
    </row>
    <row r="287" spans="1:64" ht="15.75" customHeight="1">
      <c r="A287" s="185"/>
      <c r="B287" s="156"/>
      <c r="C287" s="292"/>
      <c r="D287" s="158">
        <f t="shared" si="684"/>
        <v>0</v>
      </c>
      <c r="E287" s="159">
        <f t="shared" si="708"/>
        <v>0</v>
      </c>
      <c r="F287" s="160">
        <f t="shared" si="709"/>
        <v>0</v>
      </c>
      <c r="G287" s="161"/>
      <c r="H287" s="159">
        <f t="shared" si="710"/>
        <v>0</v>
      </c>
      <c r="I287" s="159">
        <f t="shared" si="711"/>
        <v>0</v>
      </c>
      <c r="J287" s="160">
        <f t="shared" si="685"/>
        <v>0</v>
      </c>
      <c r="K287" s="159">
        <f t="shared" si="712"/>
        <v>0</v>
      </c>
      <c r="L287" s="159">
        <f t="shared" si="713"/>
        <v>0</v>
      </c>
      <c r="M287" s="160">
        <f t="shared" si="686"/>
        <v>0</v>
      </c>
      <c r="N287" s="159">
        <v>0</v>
      </c>
      <c r="O287" s="159">
        <v>0</v>
      </c>
      <c r="P287" s="160">
        <f t="shared" si="687"/>
        <v>0</v>
      </c>
      <c r="Q287" s="159">
        <v>0</v>
      </c>
      <c r="R287" s="159">
        <v>0</v>
      </c>
      <c r="S287" s="160">
        <f t="shared" si="688"/>
        <v>0</v>
      </c>
      <c r="T287" s="159">
        <f t="shared" si="714"/>
        <v>0</v>
      </c>
      <c r="U287" s="159">
        <f t="shared" si="689"/>
        <v>0</v>
      </c>
      <c r="V287" s="160">
        <f t="shared" si="690"/>
        <v>0</v>
      </c>
      <c r="W287" s="159">
        <v>0</v>
      </c>
      <c r="X287" s="159">
        <v>0</v>
      </c>
      <c r="Y287" s="160">
        <f t="shared" si="691"/>
        <v>0</v>
      </c>
      <c r="Z287" s="159">
        <v>0</v>
      </c>
      <c r="AA287" s="159">
        <v>0</v>
      </c>
      <c r="AB287" s="160">
        <f t="shared" si="692"/>
        <v>0</v>
      </c>
      <c r="AC287" s="159">
        <f t="shared" si="715"/>
        <v>0</v>
      </c>
      <c r="AD287" s="159">
        <f t="shared" si="693"/>
        <v>0</v>
      </c>
      <c r="AE287" s="160">
        <f t="shared" si="694"/>
        <v>0</v>
      </c>
      <c r="AF287" s="159">
        <v>0</v>
      </c>
      <c r="AG287" s="159">
        <v>0</v>
      </c>
      <c r="AH287" s="160">
        <f t="shared" si="695"/>
        <v>0</v>
      </c>
      <c r="AI287" s="159">
        <v>0</v>
      </c>
      <c r="AJ287" s="159">
        <v>0</v>
      </c>
      <c r="AK287" s="160">
        <f t="shared" si="696"/>
        <v>0</v>
      </c>
      <c r="AL287" s="159">
        <f t="shared" si="716"/>
        <v>0</v>
      </c>
      <c r="AM287" s="159">
        <f t="shared" si="697"/>
        <v>0</v>
      </c>
      <c r="AN287" s="160">
        <f t="shared" si="698"/>
        <v>0</v>
      </c>
      <c r="AO287" s="159">
        <v>0</v>
      </c>
      <c r="AP287" s="159">
        <v>0</v>
      </c>
      <c r="AQ287" s="160">
        <f t="shared" si="699"/>
        <v>0</v>
      </c>
      <c r="AR287" s="159">
        <v>0</v>
      </c>
      <c r="AS287" s="159">
        <v>0</v>
      </c>
      <c r="AT287" s="160">
        <f t="shared" si="700"/>
        <v>0</v>
      </c>
      <c r="AU287" s="159">
        <f t="shared" si="717"/>
        <v>0</v>
      </c>
      <c r="AV287" s="159">
        <f t="shared" si="701"/>
        <v>0</v>
      </c>
      <c r="AW287" s="160">
        <f t="shared" si="702"/>
        <v>0</v>
      </c>
      <c r="AX287" s="159">
        <v>0</v>
      </c>
      <c r="AY287" s="159">
        <v>0</v>
      </c>
      <c r="AZ287" s="160">
        <f t="shared" si="703"/>
        <v>0</v>
      </c>
      <c r="BA287" s="159">
        <v>0</v>
      </c>
      <c r="BB287" s="159">
        <v>0</v>
      </c>
      <c r="BC287" s="160">
        <f t="shared" si="704"/>
        <v>0</v>
      </c>
      <c r="BD287" s="159">
        <f t="shared" si="718"/>
        <v>0</v>
      </c>
      <c r="BE287" s="159">
        <f t="shared" si="705"/>
        <v>0</v>
      </c>
      <c r="BF287" s="160">
        <f t="shared" si="706"/>
        <v>0</v>
      </c>
      <c r="BG287" s="225"/>
      <c r="BH287" s="226">
        <f t="shared" si="719"/>
        <v>0</v>
      </c>
      <c r="BI287" s="227">
        <f t="shared" si="707"/>
        <v>0</v>
      </c>
      <c r="BJ287" s="225"/>
      <c r="BK287" s="228"/>
      <c r="BL287" s="229"/>
    </row>
    <row r="288" spans="1:64" ht="15.75" customHeight="1">
      <c r="A288" s="185"/>
      <c r="B288" s="156"/>
      <c r="C288" s="292"/>
      <c r="D288" s="158">
        <f t="shared" si="684"/>
        <v>0</v>
      </c>
      <c r="E288" s="159">
        <f t="shared" si="708"/>
        <v>0</v>
      </c>
      <c r="F288" s="160">
        <f t="shared" si="709"/>
        <v>0</v>
      </c>
      <c r="G288" s="161"/>
      <c r="H288" s="159">
        <f t="shared" si="710"/>
        <v>0</v>
      </c>
      <c r="I288" s="159">
        <f t="shared" si="711"/>
        <v>0</v>
      </c>
      <c r="J288" s="160">
        <f t="shared" si="685"/>
        <v>0</v>
      </c>
      <c r="K288" s="159">
        <f t="shared" si="712"/>
        <v>0</v>
      </c>
      <c r="L288" s="159">
        <f t="shared" si="713"/>
        <v>0</v>
      </c>
      <c r="M288" s="160">
        <f t="shared" si="686"/>
        <v>0</v>
      </c>
      <c r="N288" s="159">
        <v>0</v>
      </c>
      <c r="O288" s="159">
        <v>0</v>
      </c>
      <c r="P288" s="160">
        <f t="shared" si="687"/>
        <v>0</v>
      </c>
      <c r="Q288" s="159">
        <v>0</v>
      </c>
      <c r="R288" s="159">
        <v>0</v>
      </c>
      <c r="S288" s="160">
        <f t="shared" si="688"/>
        <v>0</v>
      </c>
      <c r="T288" s="159">
        <f t="shared" si="714"/>
        <v>0</v>
      </c>
      <c r="U288" s="159">
        <f t="shared" si="689"/>
        <v>0</v>
      </c>
      <c r="V288" s="160">
        <f t="shared" si="690"/>
        <v>0</v>
      </c>
      <c r="W288" s="159">
        <v>0</v>
      </c>
      <c r="X288" s="159">
        <v>0</v>
      </c>
      <c r="Y288" s="160">
        <f t="shared" si="691"/>
        <v>0</v>
      </c>
      <c r="Z288" s="159">
        <v>0</v>
      </c>
      <c r="AA288" s="159">
        <v>0</v>
      </c>
      <c r="AB288" s="160">
        <f t="shared" si="692"/>
        <v>0</v>
      </c>
      <c r="AC288" s="159">
        <f t="shared" si="715"/>
        <v>0</v>
      </c>
      <c r="AD288" s="159">
        <f t="shared" si="693"/>
        <v>0</v>
      </c>
      <c r="AE288" s="160">
        <f t="shared" si="694"/>
        <v>0</v>
      </c>
      <c r="AF288" s="159">
        <v>0</v>
      </c>
      <c r="AG288" s="159">
        <v>0</v>
      </c>
      <c r="AH288" s="160">
        <f t="shared" si="695"/>
        <v>0</v>
      </c>
      <c r="AI288" s="159">
        <v>0</v>
      </c>
      <c r="AJ288" s="159">
        <v>0</v>
      </c>
      <c r="AK288" s="160">
        <f t="shared" si="696"/>
        <v>0</v>
      </c>
      <c r="AL288" s="159">
        <f t="shared" si="716"/>
        <v>0</v>
      </c>
      <c r="AM288" s="159">
        <f t="shared" si="697"/>
        <v>0</v>
      </c>
      <c r="AN288" s="160">
        <f t="shared" si="698"/>
        <v>0</v>
      </c>
      <c r="AO288" s="159">
        <v>0</v>
      </c>
      <c r="AP288" s="159">
        <v>0</v>
      </c>
      <c r="AQ288" s="160">
        <f t="shared" si="699"/>
        <v>0</v>
      </c>
      <c r="AR288" s="159">
        <v>0</v>
      </c>
      <c r="AS288" s="159">
        <v>0</v>
      </c>
      <c r="AT288" s="160">
        <f t="shared" si="700"/>
        <v>0</v>
      </c>
      <c r="AU288" s="159">
        <f t="shared" si="717"/>
        <v>0</v>
      </c>
      <c r="AV288" s="159">
        <f t="shared" si="701"/>
        <v>0</v>
      </c>
      <c r="AW288" s="160">
        <f t="shared" si="702"/>
        <v>0</v>
      </c>
      <c r="AX288" s="159">
        <v>0</v>
      </c>
      <c r="AY288" s="159">
        <v>0</v>
      </c>
      <c r="AZ288" s="160">
        <f t="shared" si="703"/>
        <v>0</v>
      </c>
      <c r="BA288" s="159">
        <v>0</v>
      </c>
      <c r="BB288" s="159">
        <v>0</v>
      </c>
      <c r="BC288" s="160">
        <f t="shared" si="704"/>
        <v>0</v>
      </c>
      <c r="BD288" s="159">
        <f t="shared" si="718"/>
        <v>0</v>
      </c>
      <c r="BE288" s="159">
        <f t="shared" si="705"/>
        <v>0</v>
      </c>
      <c r="BF288" s="160">
        <f t="shared" si="706"/>
        <v>0</v>
      </c>
      <c r="BG288" s="225"/>
      <c r="BH288" s="226">
        <f t="shared" si="719"/>
        <v>0</v>
      </c>
      <c r="BI288" s="227">
        <f t="shared" si="707"/>
        <v>0</v>
      </c>
      <c r="BJ288" s="225"/>
      <c r="BK288" s="228"/>
      <c r="BL288" s="229"/>
    </row>
    <row r="289" spans="1:64" ht="15.75" customHeight="1">
      <c r="A289" s="185"/>
      <c r="B289" s="156"/>
      <c r="C289" s="292"/>
      <c r="D289" s="158">
        <f t="shared" si="684"/>
        <v>0</v>
      </c>
      <c r="E289" s="159">
        <f t="shared" si="708"/>
        <v>0</v>
      </c>
      <c r="F289" s="160">
        <f t="shared" si="709"/>
        <v>0</v>
      </c>
      <c r="G289" s="161"/>
      <c r="H289" s="159">
        <f t="shared" si="710"/>
        <v>0</v>
      </c>
      <c r="I289" s="159">
        <f t="shared" si="711"/>
        <v>0</v>
      </c>
      <c r="J289" s="160">
        <f t="shared" si="685"/>
        <v>0</v>
      </c>
      <c r="K289" s="159">
        <f t="shared" si="712"/>
        <v>0</v>
      </c>
      <c r="L289" s="159">
        <f t="shared" si="713"/>
        <v>0</v>
      </c>
      <c r="M289" s="160">
        <f t="shared" si="686"/>
        <v>0</v>
      </c>
      <c r="N289" s="159">
        <v>0</v>
      </c>
      <c r="O289" s="159">
        <v>0</v>
      </c>
      <c r="P289" s="160">
        <f t="shared" si="687"/>
        <v>0</v>
      </c>
      <c r="Q289" s="159">
        <v>0</v>
      </c>
      <c r="R289" s="159">
        <v>0</v>
      </c>
      <c r="S289" s="160">
        <f t="shared" si="688"/>
        <v>0</v>
      </c>
      <c r="T289" s="159">
        <f t="shared" si="714"/>
        <v>0</v>
      </c>
      <c r="U289" s="159">
        <f t="shared" si="689"/>
        <v>0</v>
      </c>
      <c r="V289" s="160">
        <f t="shared" si="690"/>
        <v>0</v>
      </c>
      <c r="W289" s="159">
        <v>0</v>
      </c>
      <c r="X289" s="159">
        <v>0</v>
      </c>
      <c r="Y289" s="160">
        <f t="shared" si="691"/>
        <v>0</v>
      </c>
      <c r="Z289" s="159">
        <v>0</v>
      </c>
      <c r="AA289" s="159">
        <v>0</v>
      </c>
      <c r="AB289" s="160">
        <f t="shared" si="692"/>
        <v>0</v>
      </c>
      <c r="AC289" s="159">
        <f t="shared" si="715"/>
        <v>0</v>
      </c>
      <c r="AD289" s="159">
        <f t="shared" si="693"/>
        <v>0</v>
      </c>
      <c r="AE289" s="160">
        <f t="shared" si="694"/>
        <v>0</v>
      </c>
      <c r="AF289" s="159">
        <v>0</v>
      </c>
      <c r="AG289" s="159">
        <v>0</v>
      </c>
      <c r="AH289" s="160">
        <f t="shared" si="695"/>
        <v>0</v>
      </c>
      <c r="AI289" s="159">
        <v>0</v>
      </c>
      <c r="AJ289" s="159">
        <v>0</v>
      </c>
      <c r="AK289" s="160">
        <f t="shared" si="696"/>
        <v>0</v>
      </c>
      <c r="AL289" s="159">
        <f t="shared" si="716"/>
        <v>0</v>
      </c>
      <c r="AM289" s="159">
        <f t="shared" si="697"/>
        <v>0</v>
      </c>
      <c r="AN289" s="160">
        <f t="shared" si="698"/>
        <v>0</v>
      </c>
      <c r="AO289" s="159">
        <v>0</v>
      </c>
      <c r="AP289" s="159">
        <v>0</v>
      </c>
      <c r="AQ289" s="160">
        <f t="shared" si="699"/>
        <v>0</v>
      </c>
      <c r="AR289" s="159">
        <v>0</v>
      </c>
      <c r="AS289" s="159">
        <v>0</v>
      </c>
      <c r="AT289" s="160">
        <f t="shared" si="700"/>
        <v>0</v>
      </c>
      <c r="AU289" s="159">
        <f t="shared" si="717"/>
        <v>0</v>
      </c>
      <c r="AV289" s="159">
        <f t="shared" si="701"/>
        <v>0</v>
      </c>
      <c r="AW289" s="160">
        <f t="shared" si="702"/>
        <v>0</v>
      </c>
      <c r="AX289" s="159">
        <v>0</v>
      </c>
      <c r="AY289" s="159">
        <v>0</v>
      </c>
      <c r="AZ289" s="160">
        <f t="shared" si="703"/>
        <v>0</v>
      </c>
      <c r="BA289" s="159">
        <v>0</v>
      </c>
      <c r="BB289" s="159">
        <v>0</v>
      </c>
      <c r="BC289" s="160">
        <f t="shared" si="704"/>
        <v>0</v>
      </c>
      <c r="BD289" s="159">
        <f t="shared" si="718"/>
        <v>0</v>
      </c>
      <c r="BE289" s="159">
        <f t="shared" si="705"/>
        <v>0</v>
      </c>
      <c r="BF289" s="160">
        <f t="shared" si="706"/>
        <v>0</v>
      </c>
      <c r="BG289" s="225"/>
      <c r="BH289" s="226">
        <f t="shared" si="719"/>
        <v>0</v>
      </c>
      <c r="BI289" s="227">
        <f t="shared" si="707"/>
        <v>0</v>
      </c>
      <c r="BJ289" s="225"/>
      <c r="BK289" s="228"/>
      <c r="BL289" s="229"/>
    </row>
    <row r="290" spans="1:64" ht="15.75" customHeight="1">
      <c r="A290" s="185"/>
      <c r="B290" s="156"/>
      <c r="C290" s="292"/>
      <c r="D290" s="158">
        <f t="shared" si="684"/>
        <v>0</v>
      </c>
      <c r="E290" s="159">
        <f t="shared" si="708"/>
        <v>0</v>
      </c>
      <c r="F290" s="160">
        <f t="shared" si="709"/>
        <v>0</v>
      </c>
      <c r="G290" s="161"/>
      <c r="H290" s="159">
        <f t="shared" si="710"/>
        <v>0</v>
      </c>
      <c r="I290" s="159">
        <f t="shared" si="711"/>
        <v>0</v>
      </c>
      <c r="J290" s="160">
        <f t="shared" si="685"/>
        <v>0</v>
      </c>
      <c r="K290" s="159">
        <f t="shared" si="712"/>
        <v>0</v>
      </c>
      <c r="L290" s="159">
        <f t="shared" si="713"/>
        <v>0</v>
      </c>
      <c r="M290" s="160">
        <f t="shared" si="686"/>
        <v>0</v>
      </c>
      <c r="N290" s="159">
        <v>0</v>
      </c>
      <c r="O290" s="159">
        <v>0</v>
      </c>
      <c r="P290" s="160">
        <f t="shared" si="687"/>
        <v>0</v>
      </c>
      <c r="Q290" s="159">
        <v>0</v>
      </c>
      <c r="R290" s="159">
        <v>0</v>
      </c>
      <c r="S290" s="160">
        <f t="shared" si="688"/>
        <v>0</v>
      </c>
      <c r="T290" s="159">
        <f t="shared" si="714"/>
        <v>0</v>
      </c>
      <c r="U290" s="159">
        <f t="shared" si="689"/>
        <v>0</v>
      </c>
      <c r="V290" s="160">
        <f t="shared" si="690"/>
        <v>0</v>
      </c>
      <c r="W290" s="159">
        <v>0</v>
      </c>
      <c r="X290" s="159">
        <v>0</v>
      </c>
      <c r="Y290" s="160">
        <f t="shared" si="691"/>
        <v>0</v>
      </c>
      <c r="Z290" s="159">
        <v>0</v>
      </c>
      <c r="AA290" s="159">
        <v>0</v>
      </c>
      <c r="AB290" s="160">
        <f t="shared" si="692"/>
        <v>0</v>
      </c>
      <c r="AC290" s="159">
        <f t="shared" si="715"/>
        <v>0</v>
      </c>
      <c r="AD290" s="159">
        <f t="shared" si="693"/>
        <v>0</v>
      </c>
      <c r="AE290" s="160">
        <f t="shared" si="694"/>
        <v>0</v>
      </c>
      <c r="AF290" s="159">
        <v>0</v>
      </c>
      <c r="AG290" s="159">
        <v>0</v>
      </c>
      <c r="AH290" s="160">
        <f t="shared" si="695"/>
        <v>0</v>
      </c>
      <c r="AI290" s="159">
        <v>0</v>
      </c>
      <c r="AJ290" s="159">
        <v>0</v>
      </c>
      <c r="AK290" s="160">
        <f t="shared" si="696"/>
        <v>0</v>
      </c>
      <c r="AL290" s="159">
        <f t="shared" si="716"/>
        <v>0</v>
      </c>
      <c r="AM290" s="159">
        <f t="shared" si="697"/>
        <v>0</v>
      </c>
      <c r="AN290" s="160">
        <f t="shared" si="698"/>
        <v>0</v>
      </c>
      <c r="AO290" s="159">
        <v>0</v>
      </c>
      <c r="AP290" s="159">
        <v>0</v>
      </c>
      <c r="AQ290" s="160">
        <f t="shared" si="699"/>
        <v>0</v>
      </c>
      <c r="AR290" s="159">
        <v>0</v>
      </c>
      <c r="AS290" s="159">
        <v>0</v>
      </c>
      <c r="AT290" s="160">
        <f t="shared" si="700"/>
        <v>0</v>
      </c>
      <c r="AU290" s="159">
        <f t="shared" si="717"/>
        <v>0</v>
      </c>
      <c r="AV290" s="159">
        <f t="shared" si="701"/>
        <v>0</v>
      </c>
      <c r="AW290" s="160">
        <f t="shared" si="702"/>
        <v>0</v>
      </c>
      <c r="AX290" s="159">
        <v>0</v>
      </c>
      <c r="AY290" s="159">
        <v>0</v>
      </c>
      <c r="AZ290" s="160">
        <f t="shared" si="703"/>
        <v>0</v>
      </c>
      <c r="BA290" s="159">
        <v>0</v>
      </c>
      <c r="BB290" s="159">
        <v>0</v>
      </c>
      <c r="BC290" s="160">
        <f t="shared" si="704"/>
        <v>0</v>
      </c>
      <c r="BD290" s="159">
        <f t="shared" si="718"/>
        <v>0</v>
      </c>
      <c r="BE290" s="159">
        <f t="shared" si="705"/>
        <v>0</v>
      </c>
      <c r="BF290" s="160">
        <f t="shared" si="706"/>
        <v>0</v>
      </c>
      <c r="BG290" s="225"/>
      <c r="BH290" s="226">
        <f t="shared" si="719"/>
        <v>0</v>
      </c>
      <c r="BI290" s="227">
        <f t="shared" si="707"/>
        <v>0</v>
      </c>
      <c r="BJ290" s="225"/>
      <c r="BK290" s="228"/>
      <c r="BL290" s="229"/>
    </row>
    <row r="291" spans="1:64" ht="15.75" customHeight="1">
      <c r="A291" s="138"/>
      <c r="B291" s="162"/>
      <c r="C291" s="163"/>
      <c r="D291" s="164">
        <f t="shared" si="684"/>
        <v>0</v>
      </c>
      <c r="E291" s="165">
        <f t="shared" si="708"/>
        <v>0</v>
      </c>
      <c r="F291" s="166">
        <f t="shared" si="709"/>
        <v>0</v>
      </c>
      <c r="G291" s="167"/>
      <c r="H291" s="165">
        <f t="shared" si="710"/>
        <v>0</v>
      </c>
      <c r="I291" s="165">
        <f t="shared" si="711"/>
        <v>0</v>
      </c>
      <c r="J291" s="166">
        <f t="shared" si="685"/>
        <v>0</v>
      </c>
      <c r="K291" s="165">
        <f t="shared" si="712"/>
        <v>0</v>
      </c>
      <c r="L291" s="165">
        <f t="shared" si="713"/>
        <v>0</v>
      </c>
      <c r="M291" s="166">
        <f t="shared" si="686"/>
        <v>0</v>
      </c>
      <c r="N291" s="164">
        <v>0</v>
      </c>
      <c r="O291" s="165">
        <v>0</v>
      </c>
      <c r="P291" s="166">
        <f t="shared" si="687"/>
        <v>0</v>
      </c>
      <c r="Q291" s="198">
        <v>0</v>
      </c>
      <c r="R291" s="199">
        <v>0</v>
      </c>
      <c r="S291" s="166">
        <f t="shared" si="688"/>
        <v>0</v>
      </c>
      <c r="T291" s="200">
        <f t="shared" si="714"/>
        <v>0</v>
      </c>
      <c r="U291" s="200">
        <f t="shared" si="689"/>
        <v>0</v>
      </c>
      <c r="V291" s="201">
        <f t="shared" si="690"/>
        <v>0</v>
      </c>
      <c r="W291" s="164">
        <v>0</v>
      </c>
      <c r="X291" s="165">
        <v>0</v>
      </c>
      <c r="Y291" s="166">
        <f t="shared" si="691"/>
        <v>0</v>
      </c>
      <c r="Z291" s="198">
        <v>0</v>
      </c>
      <c r="AA291" s="199">
        <v>0</v>
      </c>
      <c r="AB291" s="166">
        <f t="shared" si="692"/>
        <v>0</v>
      </c>
      <c r="AC291" s="200">
        <f t="shared" si="715"/>
        <v>0</v>
      </c>
      <c r="AD291" s="200">
        <f t="shared" si="693"/>
        <v>0</v>
      </c>
      <c r="AE291" s="201">
        <f t="shared" si="694"/>
        <v>0</v>
      </c>
      <c r="AF291" s="164">
        <v>0</v>
      </c>
      <c r="AG291" s="165">
        <v>0</v>
      </c>
      <c r="AH291" s="166">
        <f t="shared" si="695"/>
        <v>0</v>
      </c>
      <c r="AI291" s="198">
        <v>0</v>
      </c>
      <c r="AJ291" s="199">
        <v>0</v>
      </c>
      <c r="AK291" s="166">
        <f t="shared" si="696"/>
        <v>0</v>
      </c>
      <c r="AL291" s="200">
        <f t="shared" si="716"/>
        <v>0</v>
      </c>
      <c r="AM291" s="200">
        <f t="shared" si="697"/>
        <v>0</v>
      </c>
      <c r="AN291" s="201">
        <f t="shared" si="698"/>
        <v>0</v>
      </c>
      <c r="AO291" s="164">
        <v>0</v>
      </c>
      <c r="AP291" s="165">
        <v>0</v>
      </c>
      <c r="AQ291" s="166">
        <f t="shared" si="699"/>
        <v>0</v>
      </c>
      <c r="AR291" s="198">
        <v>0</v>
      </c>
      <c r="AS291" s="199">
        <v>0</v>
      </c>
      <c r="AT291" s="166">
        <f t="shared" si="700"/>
        <v>0</v>
      </c>
      <c r="AU291" s="200">
        <f t="shared" si="717"/>
        <v>0</v>
      </c>
      <c r="AV291" s="200">
        <f t="shared" si="701"/>
        <v>0</v>
      </c>
      <c r="AW291" s="201">
        <f t="shared" si="702"/>
        <v>0</v>
      </c>
      <c r="AX291" s="164">
        <v>0</v>
      </c>
      <c r="AY291" s="165">
        <v>0</v>
      </c>
      <c r="AZ291" s="166">
        <f t="shared" si="703"/>
        <v>0</v>
      </c>
      <c r="BA291" s="198">
        <v>0</v>
      </c>
      <c r="BB291" s="199">
        <v>0</v>
      </c>
      <c r="BC291" s="166">
        <f t="shared" si="704"/>
        <v>0</v>
      </c>
      <c r="BD291" s="200">
        <f t="shared" si="718"/>
        <v>0</v>
      </c>
      <c r="BE291" s="200">
        <f t="shared" si="705"/>
        <v>0</v>
      </c>
      <c r="BF291" s="201">
        <f t="shared" si="706"/>
        <v>0</v>
      </c>
      <c r="BG291" s="211"/>
      <c r="BH291" s="233">
        <f t="shared" si="719"/>
        <v>0</v>
      </c>
      <c r="BI291" s="234">
        <f t="shared" si="707"/>
        <v>0</v>
      </c>
      <c r="BJ291" s="232"/>
      <c r="BK291" s="235"/>
      <c r="BL291" s="236"/>
    </row>
    <row r="292" spans="1:64" ht="15.75" customHeight="1">
      <c r="A292" s="139"/>
      <c r="B292" s="186"/>
      <c r="C292" s="187"/>
      <c r="D292" s="183"/>
      <c r="E292" s="183"/>
      <c r="F292" s="183"/>
      <c r="G292" s="184"/>
      <c r="H292" s="183"/>
      <c r="I292" s="183"/>
      <c r="J292" s="183"/>
      <c r="K292" s="183"/>
      <c r="L292" s="183"/>
      <c r="M292" s="183"/>
      <c r="N292" s="183"/>
      <c r="O292" s="183"/>
      <c r="P292" s="183"/>
      <c r="Q292" s="183"/>
      <c r="R292" s="183"/>
      <c r="S292" s="183"/>
      <c r="T292" s="203"/>
      <c r="U292" s="203"/>
      <c r="V292" s="187"/>
      <c r="W292" s="183"/>
      <c r="X292" s="183"/>
      <c r="Y292" s="183"/>
      <c r="Z292" s="183"/>
      <c r="AA292" s="183"/>
      <c r="AB292" s="183"/>
      <c r="AC292" s="203"/>
      <c r="AD292" s="203"/>
      <c r="AE292" s="187"/>
      <c r="AF292" s="183"/>
      <c r="AG292" s="183"/>
      <c r="AH292" s="183"/>
      <c r="AI292" s="183"/>
      <c r="AJ292" s="183"/>
      <c r="AK292" s="183"/>
      <c r="AL292" s="203"/>
      <c r="AM292" s="203"/>
      <c r="AN292" s="187"/>
      <c r="AO292" s="183"/>
      <c r="AP292" s="183"/>
      <c r="AQ292" s="183"/>
      <c r="AR292" s="183"/>
      <c r="AS292" s="183"/>
      <c r="AT292" s="183"/>
      <c r="AU292" s="203"/>
      <c r="AV292" s="203"/>
      <c r="AW292" s="187"/>
      <c r="AX292" s="183"/>
      <c r="AY292" s="183"/>
      <c r="AZ292" s="183"/>
      <c r="BA292" s="183"/>
      <c r="BB292" s="183"/>
      <c r="BC292" s="183"/>
      <c r="BD292" s="203"/>
      <c r="BE292" s="203"/>
      <c r="BF292" s="187"/>
      <c r="BG292" s="139"/>
      <c r="BH292" s="183"/>
      <c r="BI292" s="187"/>
      <c r="BJ292" s="139"/>
      <c r="BK292" s="242"/>
      <c r="BL292" s="242"/>
    </row>
    <row r="293" spans="1:64" ht="15.75" customHeight="1">
      <c r="A293" s="138"/>
      <c r="B293" s="1065" t="s">
        <v>273</v>
      </c>
      <c r="C293" s="1062" t="s">
        <v>274</v>
      </c>
      <c r="D293" s="1009" t="str">
        <f>AFEstatPref</f>
        <v>Historical</v>
      </c>
      <c r="E293" s="1010"/>
      <c r="F293" s="1011"/>
      <c r="G293" s="1041" t="str">
        <f>AFEstatSlc</f>
        <v>Proposed Original</v>
      </c>
      <c r="H293" s="1015"/>
      <c r="I293" s="1015"/>
      <c r="J293" s="1042"/>
      <c r="K293" s="1020" t="s">
        <v>275</v>
      </c>
      <c r="L293" s="1020"/>
      <c r="M293" s="1039"/>
      <c r="N293" s="1009" t="str">
        <f>AFEstatPref</f>
        <v>Historical</v>
      </c>
      <c r="O293" s="1010"/>
      <c r="P293" s="1011"/>
      <c r="Q293" s="1015" t="str">
        <f>AFEstatSlc</f>
        <v>Proposed Original</v>
      </c>
      <c r="R293" s="1015"/>
      <c r="S293" s="1016"/>
      <c r="T293" s="1019" t="s">
        <v>275</v>
      </c>
      <c r="U293" s="1020"/>
      <c r="V293" s="1021"/>
      <c r="W293" s="1009" t="str">
        <f>AFEstatPref</f>
        <v>Historical</v>
      </c>
      <c r="X293" s="1010"/>
      <c r="Y293" s="1011"/>
      <c r="Z293" s="1015" t="str">
        <f>AFEstatSlc</f>
        <v>Proposed Original</v>
      </c>
      <c r="AA293" s="1015"/>
      <c r="AB293" s="1016"/>
      <c r="AC293" s="1019" t="s">
        <v>275</v>
      </c>
      <c r="AD293" s="1020"/>
      <c r="AE293" s="1021"/>
      <c r="AF293" s="1009" t="str">
        <f>AFEstatPref</f>
        <v>Historical</v>
      </c>
      <c r="AG293" s="1010"/>
      <c r="AH293" s="1011"/>
      <c r="AI293" s="1015" t="str">
        <f>AFEstatSlc</f>
        <v>Proposed Original</v>
      </c>
      <c r="AJ293" s="1015"/>
      <c r="AK293" s="1016"/>
      <c r="AL293" s="1019" t="s">
        <v>275</v>
      </c>
      <c r="AM293" s="1020"/>
      <c r="AN293" s="1021"/>
      <c r="AO293" s="1009" t="str">
        <f>AFEstatPref</f>
        <v>Historical</v>
      </c>
      <c r="AP293" s="1010"/>
      <c r="AQ293" s="1011"/>
      <c r="AR293" s="1015" t="str">
        <f>AFEstatSlc</f>
        <v>Proposed Original</v>
      </c>
      <c r="AS293" s="1015"/>
      <c r="AT293" s="1016"/>
      <c r="AU293" s="1019" t="s">
        <v>275</v>
      </c>
      <c r="AV293" s="1020"/>
      <c r="AW293" s="1021"/>
      <c r="AX293" s="1009" t="str">
        <f>AFEstatPref</f>
        <v>Historical</v>
      </c>
      <c r="AY293" s="1010"/>
      <c r="AZ293" s="1011"/>
      <c r="BA293" s="1015" t="str">
        <f>AFEstatSlc</f>
        <v>Proposed Original</v>
      </c>
      <c r="BB293" s="1015"/>
      <c r="BC293" s="1016"/>
      <c r="BD293" s="1019" t="s">
        <v>275</v>
      </c>
      <c r="BE293" s="1020"/>
      <c r="BF293" s="1021"/>
      <c r="BG293" s="214"/>
      <c r="BH293" s="1051" t="s">
        <v>276</v>
      </c>
      <c r="BI293" s="1052"/>
      <c r="BJ293" s="214"/>
      <c r="BK293" s="1058" t="s">
        <v>277</v>
      </c>
      <c r="BL293" s="1055" t="s">
        <v>278</v>
      </c>
    </row>
    <row r="294" spans="1:64" ht="15.75" customHeight="1">
      <c r="A294" s="139"/>
      <c r="B294" s="1059"/>
      <c r="C294" s="1063"/>
      <c r="D294" s="1012"/>
      <c r="E294" s="1013"/>
      <c r="F294" s="1014"/>
      <c r="G294" s="1043"/>
      <c r="H294" s="1017"/>
      <c r="I294" s="1017"/>
      <c r="J294" s="1044"/>
      <c r="K294" s="1023"/>
      <c r="L294" s="1023"/>
      <c r="M294" s="1040"/>
      <c r="N294" s="1012"/>
      <c r="O294" s="1013"/>
      <c r="P294" s="1014"/>
      <c r="Q294" s="1017"/>
      <c r="R294" s="1017"/>
      <c r="S294" s="1018"/>
      <c r="T294" s="1022"/>
      <c r="U294" s="1023"/>
      <c r="V294" s="1024"/>
      <c r="W294" s="1012"/>
      <c r="X294" s="1013"/>
      <c r="Y294" s="1014"/>
      <c r="Z294" s="1017"/>
      <c r="AA294" s="1017"/>
      <c r="AB294" s="1018"/>
      <c r="AC294" s="1022"/>
      <c r="AD294" s="1023"/>
      <c r="AE294" s="1024"/>
      <c r="AF294" s="1012"/>
      <c r="AG294" s="1013"/>
      <c r="AH294" s="1014"/>
      <c r="AI294" s="1017"/>
      <c r="AJ294" s="1017"/>
      <c r="AK294" s="1018"/>
      <c r="AL294" s="1022"/>
      <c r="AM294" s="1023"/>
      <c r="AN294" s="1024"/>
      <c r="AO294" s="1012"/>
      <c r="AP294" s="1013"/>
      <c r="AQ294" s="1014"/>
      <c r="AR294" s="1017"/>
      <c r="AS294" s="1017"/>
      <c r="AT294" s="1018"/>
      <c r="AU294" s="1022"/>
      <c r="AV294" s="1023"/>
      <c r="AW294" s="1024"/>
      <c r="AX294" s="1012"/>
      <c r="AY294" s="1013"/>
      <c r="AZ294" s="1014"/>
      <c r="BA294" s="1017"/>
      <c r="BB294" s="1017"/>
      <c r="BC294" s="1018"/>
      <c r="BD294" s="1022"/>
      <c r="BE294" s="1023"/>
      <c r="BF294" s="1024"/>
      <c r="BG294" s="139"/>
      <c r="BH294" s="215" t="s">
        <v>279</v>
      </c>
      <c r="BI294" s="216" t="s">
        <v>280</v>
      </c>
      <c r="BJ294" s="139"/>
      <c r="BK294" s="1059"/>
      <c r="BL294" s="1056"/>
    </row>
    <row r="295" spans="1:64" ht="15.75" customHeight="1">
      <c r="A295" s="138"/>
      <c r="B295" s="149">
        <v>27</v>
      </c>
      <c r="C295" s="150" t="s">
        <v>311</v>
      </c>
      <c r="D295" s="151" t="s">
        <v>283</v>
      </c>
      <c r="E295" s="152" t="s">
        <v>284</v>
      </c>
      <c r="F295" s="153">
        <f>SUM(F296:F305)</f>
        <v>0</v>
      </c>
      <c r="G295" s="154" t="s">
        <v>285</v>
      </c>
      <c r="H295" s="152" t="s">
        <v>283</v>
      </c>
      <c r="I295" s="152" t="s">
        <v>284</v>
      </c>
      <c r="J295" s="153">
        <f>SUM(J296:J305)</f>
        <v>0</v>
      </c>
      <c r="K295" s="151" t="s">
        <v>283</v>
      </c>
      <c r="L295" s="152" t="s">
        <v>284</v>
      </c>
      <c r="M295" s="153">
        <f>SUM(M296:M305)</f>
        <v>0</v>
      </c>
      <c r="N295" s="151" t="s">
        <v>283</v>
      </c>
      <c r="O295" s="152" t="s">
        <v>284</v>
      </c>
      <c r="P295" s="153">
        <f>SUM(P296:P305)</f>
        <v>0</v>
      </c>
      <c r="Q295" s="152" t="s">
        <v>283</v>
      </c>
      <c r="R295" s="152" t="s">
        <v>284</v>
      </c>
      <c r="S295" s="153">
        <f>SUM(S296:S305)</f>
        <v>0</v>
      </c>
      <c r="T295" s="204" t="s">
        <v>283</v>
      </c>
      <c r="U295" s="205" t="s">
        <v>284</v>
      </c>
      <c r="V295" s="153">
        <f>SUM(V296:V305)</f>
        <v>0</v>
      </c>
      <c r="W295" s="151" t="s">
        <v>283</v>
      </c>
      <c r="X295" s="152" t="s">
        <v>284</v>
      </c>
      <c r="Y295" s="153">
        <f>SUM(Y296:Y305)</f>
        <v>0</v>
      </c>
      <c r="Z295" s="152" t="s">
        <v>283</v>
      </c>
      <c r="AA295" s="152" t="s">
        <v>284</v>
      </c>
      <c r="AB295" s="153">
        <f>SUM(AB296:AB305)</f>
        <v>0</v>
      </c>
      <c r="AC295" s="204" t="s">
        <v>283</v>
      </c>
      <c r="AD295" s="205" t="s">
        <v>284</v>
      </c>
      <c r="AE295" s="153">
        <f>SUM(AE296:AE305)</f>
        <v>0</v>
      </c>
      <c r="AF295" s="151" t="s">
        <v>283</v>
      </c>
      <c r="AG295" s="152" t="s">
        <v>284</v>
      </c>
      <c r="AH295" s="153">
        <f>SUM(AH296:AH305)</f>
        <v>0</v>
      </c>
      <c r="AI295" s="152" t="s">
        <v>283</v>
      </c>
      <c r="AJ295" s="152" t="s">
        <v>284</v>
      </c>
      <c r="AK295" s="153">
        <f>SUM(AK296:AK305)</f>
        <v>0</v>
      </c>
      <c r="AL295" s="204" t="s">
        <v>283</v>
      </c>
      <c r="AM295" s="205" t="s">
        <v>284</v>
      </c>
      <c r="AN295" s="153">
        <f>SUM(AN296:AN305)</f>
        <v>0</v>
      </c>
      <c r="AO295" s="151" t="s">
        <v>283</v>
      </c>
      <c r="AP295" s="152" t="s">
        <v>284</v>
      </c>
      <c r="AQ295" s="153">
        <f>SUM(AQ296:AQ305)</f>
        <v>0</v>
      </c>
      <c r="AR295" s="152" t="s">
        <v>283</v>
      </c>
      <c r="AS295" s="152" t="s">
        <v>284</v>
      </c>
      <c r="AT295" s="153">
        <f>SUM(AT296:AT305)</f>
        <v>0</v>
      </c>
      <c r="AU295" s="204" t="s">
        <v>283</v>
      </c>
      <c r="AV295" s="205" t="s">
        <v>284</v>
      </c>
      <c r="AW295" s="153">
        <f>SUM(AW296:AW305)</f>
        <v>0</v>
      </c>
      <c r="AX295" s="151" t="s">
        <v>283</v>
      </c>
      <c r="AY295" s="152" t="s">
        <v>284</v>
      </c>
      <c r="AZ295" s="153">
        <f>SUM(AZ296:AZ305)</f>
        <v>0</v>
      </c>
      <c r="BA295" s="152" t="s">
        <v>283</v>
      </c>
      <c r="BB295" s="152" t="s">
        <v>284</v>
      </c>
      <c r="BC295" s="153">
        <f>SUM(BC296:BC305)</f>
        <v>0</v>
      </c>
      <c r="BD295" s="204" t="s">
        <v>283</v>
      </c>
      <c r="BE295" s="205" t="s">
        <v>284</v>
      </c>
      <c r="BF295" s="153">
        <f>SUM(BF296:BF305)</f>
        <v>0</v>
      </c>
      <c r="BG295" s="196"/>
      <c r="BH295" s="221"/>
      <c r="BI295" s="243"/>
      <c r="BJ295" s="196"/>
      <c r="BK295" s="244"/>
      <c r="BL295" s="245"/>
    </row>
    <row r="296" spans="1:64" ht="15.75" customHeight="1">
      <c r="A296" s="185"/>
      <c r="B296" s="156"/>
      <c r="C296" s="185"/>
      <c r="D296" s="158">
        <f t="shared" ref="D296:D305" si="720">N296+W296+AF296+AO296+AX296</f>
        <v>0</v>
      </c>
      <c r="E296" s="159">
        <f>IFERROR(F296/D296,)</f>
        <v>0</v>
      </c>
      <c r="F296" s="160">
        <f>P296+Y296+AH296+AQ296+AZ296</f>
        <v>0</v>
      </c>
      <c r="G296" s="179"/>
      <c r="H296" s="159">
        <f>Q296+Z296+AI296+AR296+BA296</f>
        <v>0</v>
      </c>
      <c r="I296" s="159">
        <f>IFERROR(J296/H296,)</f>
        <v>0</v>
      </c>
      <c r="J296" s="160">
        <f t="shared" ref="J296:J305" si="721">S296+AB296+AK296+AT296+BC296</f>
        <v>0</v>
      </c>
      <c r="K296" s="159">
        <f>T296+AC296+AL296+AU296+BD296</f>
        <v>0</v>
      </c>
      <c r="L296" s="159">
        <f>IFERROR(M296/K296,)</f>
        <v>0</v>
      </c>
      <c r="M296" s="160">
        <f t="shared" ref="M296:M305" si="722">V296+AE296+AN296+AW296+BF296</f>
        <v>0</v>
      </c>
      <c r="N296" s="159">
        <v>0</v>
      </c>
      <c r="O296" s="159">
        <v>0</v>
      </c>
      <c r="P296" s="160">
        <f t="shared" ref="P296:P305" si="723">N296*O296</f>
        <v>0</v>
      </c>
      <c r="Q296" s="159">
        <v>0</v>
      </c>
      <c r="R296" s="159">
        <v>0</v>
      </c>
      <c r="S296" s="160">
        <f t="shared" ref="S296:S305" si="724">Q296*R296</f>
        <v>0</v>
      </c>
      <c r="T296" s="159">
        <f>Q296</f>
        <v>0</v>
      </c>
      <c r="U296" s="159">
        <f t="shared" ref="U296:U305" si="725">R296</f>
        <v>0</v>
      </c>
      <c r="V296" s="160">
        <f t="shared" ref="V296:V305" si="726">T296*U296</f>
        <v>0</v>
      </c>
      <c r="W296" s="159">
        <v>0</v>
      </c>
      <c r="X296" s="159">
        <v>0</v>
      </c>
      <c r="Y296" s="160">
        <f t="shared" ref="Y296:Y305" si="727">W296*X296</f>
        <v>0</v>
      </c>
      <c r="Z296" s="159">
        <v>0</v>
      </c>
      <c r="AA296" s="159">
        <v>0</v>
      </c>
      <c r="AB296" s="160">
        <f t="shared" ref="AB296:AB305" si="728">Z296*AA296</f>
        <v>0</v>
      </c>
      <c r="AC296" s="159">
        <f>Z296</f>
        <v>0</v>
      </c>
      <c r="AD296" s="159">
        <f t="shared" ref="AD296:AD305" si="729">AA296</f>
        <v>0</v>
      </c>
      <c r="AE296" s="160">
        <f t="shared" ref="AE296:AE305" si="730">AC296*AD296</f>
        <v>0</v>
      </c>
      <c r="AF296" s="159">
        <v>0</v>
      </c>
      <c r="AG296" s="159">
        <v>0</v>
      </c>
      <c r="AH296" s="160">
        <f t="shared" ref="AH296:AH305" si="731">AF296*AG296</f>
        <v>0</v>
      </c>
      <c r="AI296" s="159">
        <v>0</v>
      </c>
      <c r="AJ296" s="159">
        <v>0</v>
      </c>
      <c r="AK296" s="160">
        <f t="shared" ref="AK296:AK305" si="732">AI296*AJ296</f>
        <v>0</v>
      </c>
      <c r="AL296" s="159">
        <f>AI296</f>
        <v>0</v>
      </c>
      <c r="AM296" s="159">
        <f t="shared" ref="AM296:AM305" si="733">AJ296</f>
        <v>0</v>
      </c>
      <c r="AN296" s="160">
        <f t="shared" ref="AN296:AN305" si="734">AL296*AM296</f>
        <v>0</v>
      </c>
      <c r="AO296" s="159">
        <v>0</v>
      </c>
      <c r="AP296" s="159">
        <v>0</v>
      </c>
      <c r="AQ296" s="160">
        <f t="shared" ref="AQ296:AQ305" si="735">AO296*AP296</f>
        <v>0</v>
      </c>
      <c r="AR296" s="159">
        <v>0</v>
      </c>
      <c r="AS296" s="159">
        <v>0</v>
      </c>
      <c r="AT296" s="160">
        <f t="shared" ref="AT296:AT305" si="736">AR296*AS296</f>
        <v>0</v>
      </c>
      <c r="AU296" s="159">
        <f>AR296</f>
        <v>0</v>
      </c>
      <c r="AV296" s="159">
        <f t="shared" ref="AV296:AV305" si="737">AS296</f>
        <v>0</v>
      </c>
      <c r="AW296" s="160">
        <f t="shared" ref="AW296:AW305" si="738">AU296*AV296</f>
        <v>0</v>
      </c>
      <c r="AX296" s="159">
        <v>0</v>
      </c>
      <c r="AY296" s="159">
        <v>0</v>
      </c>
      <c r="AZ296" s="160">
        <f t="shared" ref="AZ296:AZ305" si="739">AX296*AY296</f>
        <v>0</v>
      </c>
      <c r="BA296" s="159">
        <v>0</v>
      </c>
      <c r="BB296" s="159">
        <v>0</v>
      </c>
      <c r="BC296" s="160">
        <f t="shared" ref="BC296:BC305" si="740">BA296*BB296</f>
        <v>0</v>
      </c>
      <c r="BD296" s="159">
        <f>BA296</f>
        <v>0</v>
      </c>
      <c r="BE296" s="159">
        <f t="shared" ref="BE296:BE305" si="741">BB296</f>
        <v>0</v>
      </c>
      <c r="BF296" s="160">
        <f t="shared" ref="BF296:BF305" si="742">BD296*BE296</f>
        <v>0</v>
      </c>
      <c r="BG296" s="225"/>
      <c r="BH296" s="226">
        <f>K296-H296</f>
        <v>0</v>
      </c>
      <c r="BI296" s="227">
        <f t="shared" ref="BI296:BI305" si="743">L296-I296</f>
        <v>0</v>
      </c>
      <c r="BJ296" s="225"/>
      <c r="BK296" s="228"/>
      <c r="BL296" s="229"/>
    </row>
    <row r="297" spans="1:64" ht="15.75" customHeight="1">
      <c r="A297" s="185"/>
      <c r="B297" s="156"/>
      <c r="C297" s="185"/>
      <c r="D297" s="158">
        <f t="shared" si="720"/>
        <v>0</v>
      </c>
      <c r="E297" s="159">
        <f t="shared" ref="E297:E305" si="744">IFERROR(F297/D297,)</f>
        <v>0</v>
      </c>
      <c r="F297" s="160">
        <f t="shared" ref="F297:F305" si="745">P297+Y297+AH297+AQ297+AZ297</f>
        <v>0</v>
      </c>
      <c r="G297" s="161"/>
      <c r="H297" s="159">
        <f t="shared" ref="H297:H305" si="746">Q297+Z297+AI297+AR297+BA297</f>
        <v>0</v>
      </c>
      <c r="I297" s="159">
        <f t="shared" ref="I297:I305" si="747">IFERROR(J297/H297,)</f>
        <v>0</v>
      </c>
      <c r="J297" s="160">
        <f t="shared" si="721"/>
        <v>0</v>
      </c>
      <c r="K297" s="159">
        <f t="shared" ref="K297:K305" si="748">T297+AC297+AL297+AU297+BD297</f>
        <v>0</v>
      </c>
      <c r="L297" s="159">
        <f t="shared" ref="L297:L305" si="749">IFERROR(M297/K297,)</f>
        <v>0</v>
      </c>
      <c r="M297" s="160">
        <f t="shared" si="722"/>
        <v>0</v>
      </c>
      <c r="N297" s="159">
        <v>0</v>
      </c>
      <c r="O297" s="159">
        <v>0</v>
      </c>
      <c r="P297" s="160">
        <f t="shared" si="723"/>
        <v>0</v>
      </c>
      <c r="Q297" s="159">
        <v>0</v>
      </c>
      <c r="R297" s="159">
        <v>0</v>
      </c>
      <c r="S297" s="160">
        <f t="shared" si="724"/>
        <v>0</v>
      </c>
      <c r="T297" s="159">
        <f t="shared" ref="T297:T305" si="750">Q297</f>
        <v>0</v>
      </c>
      <c r="U297" s="159">
        <f t="shared" si="725"/>
        <v>0</v>
      </c>
      <c r="V297" s="160">
        <f t="shared" si="726"/>
        <v>0</v>
      </c>
      <c r="W297" s="159">
        <v>0</v>
      </c>
      <c r="X297" s="159">
        <v>0</v>
      </c>
      <c r="Y297" s="160">
        <f t="shared" si="727"/>
        <v>0</v>
      </c>
      <c r="Z297" s="159">
        <v>0</v>
      </c>
      <c r="AA297" s="159">
        <v>0</v>
      </c>
      <c r="AB297" s="160">
        <f t="shared" si="728"/>
        <v>0</v>
      </c>
      <c r="AC297" s="159">
        <f t="shared" ref="AC297:AC305" si="751">Z297</f>
        <v>0</v>
      </c>
      <c r="AD297" s="159">
        <f t="shared" si="729"/>
        <v>0</v>
      </c>
      <c r="AE297" s="160">
        <f t="shared" si="730"/>
        <v>0</v>
      </c>
      <c r="AF297" s="159">
        <v>0</v>
      </c>
      <c r="AG297" s="159">
        <v>0</v>
      </c>
      <c r="AH297" s="160">
        <f t="shared" si="731"/>
        <v>0</v>
      </c>
      <c r="AI297" s="159">
        <v>0</v>
      </c>
      <c r="AJ297" s="159">
        <v>0</v>
      </c>
      <c r="AK297" s="160">
        <f t="shared" si="732"/>
        <v>0</v>
      </c>
      <c r="AL297" s="159">
        <f t="shared" ref="AL297:AL305" si="752">AI297</f>
        <v>0</v>
      </c>
      <c r="AM297" s="159">
        <f t="shared" si="733"/>
        <v>0</v>
      </c>
      <c r="AN297" s="160">
        <f t="shared" si="734"/>
        <v>0</v>
      </c>
      <c r="AO297" s="159">
        <v>0</v>
      </c>
      <c r="AP297" s="159">
        <v>0</v>
      </c>
      <c r="AQ297" s="160">
        <f t="shared" si="735"/>
        <v>0</v>
      </c>
      <c r="AR297" s="159">
        <v>0</v>
      </c>
      <c r="AS297" s="159">
        <v>0</v>
      </c>
      <c r="AT297" s="160">
        <f t="shared" si="736"/>
        <v>0</v>
      </c>
      <c r="AU297" s="159">
        <f t="shared" ref="AU297:AU305" si="753">AR297</f>
        <v>0</v>
      </c>
      <c r="AV297" s="159">
        <f t="shared" si="737"/>
        <v>0</v>
      </c>
      <c r="AW297" s="160">
        <f t="shared" si="738"/>
        <v>0</v>
      </c>
      <c r="AX297" s="159">
        <v>0</v>
      </c>
      <c r="AY297" s="159">
        <v>0</v>
      </c>
      <c r="AZ297" s="160">
        <f t="shared" si="739"/>
        <v>0</v>
      </c>
      <c r="BA297" s="159">
        <v>0</v>
      </c>
      <c r="BB297" s="159">
        <v>0</v>
      </c>
      <c r="BC297" s="160">
        <f t="shared" si="740"/>
        <v>0</v>
      </c>
      <c r="BD297" s="159">
        <f t="shared" ref="BD297:BD305" si="754">BA297</f>
        <v>0</v>
      </c>
      <c r="BE297" s="159">
        <f t="shared" si="741"/>
        <v>0</v>
      </c>
      <c r="BF297" s="160">
        <f t="shared" si="742"/>
        <v>0</v>
      </c>
      <c r="BG297" s="225"/>
      <c r="BH297" s="226">
        <f t="shared" ref="BH297:BH305" si="755">K297-H297</f>
        <v>0</v>
      </c>
      <c r="BI297" s="227">
        <f t="shared" si="743"/>
        <v>0</v>
      </c>
      <c r="BJ297" s="225"/>
      <c r="BK297" s="228"/>
      <c r="BL297" s="229"/>
    </row>
    <row r="298" spans="1:64" ht="15.75" customHeight="1">
      <c r="A298" s="185"/>
      <c r="B298" s="156"/>
      <c r="C298" s="185"/>
      <c r="D298" s="158">
        <f t="shared" si="720"/>
        <v>0</v>
      </c>
      <c r="E298" s="159">
        <f t="shared" si="744"/>
        <v>0</v>
      </c>
      <c r="F298" s="160">
        <f t="shared" si="745"/>
        <v>0</v>
      </c>
      <c r="G298" s="161"/>
      <c r="H298" s="159">
        <f t="shared" si="746"/>
        <v>0</v>
      </c>
      <c r="I298" s="159">
        <f t="shared" si="747"/>
        <v>0</v>
      </c>
      <c r="J298" s="160">
        <f t="shared" si="721"/>
        <v>0</v>
      </c>
      <c r="K298" s="159">
        <f t="shared" si="748"/>
        <v>0</v>
      </c>
      <c r="L298" s="159">
        <f t="shared" si="749"/>
        <v>0</v>
      </c>
      <c r="M298" s="160">
        <f t="shared" si="722"/>
        <v>0</v>
      </c>
      <c r="N298" s="159">
        <v>0</v>
      </c>
      <c r="O298" s="159">
        <v>0</v>
      </c>
      <c r="P298" s="160">
        <f t="shared" si="723"/>
        <v>0</v>
      </c>
      <c r="Q298" s="159">
        <v>0</v>
      </c>
      <c r="R298" s="159">
        <v>0</v>
      </c>
      <c r="S298" s="160">
        <f t="shared" si="724"/>
        <v>0</v>
      </c>
      <c r="T298" s="159">
        <f t="shared" si="750"/>
        <v>0</v>
      </c>
      <c r="U298" s="159">
        <f t="shared" si="725"/>
        <v>0</v>
      </c>
      <c r="V298" s="160">
        <f t="shared" si="726"/>
        <v>0</v>
      </c>
      <c r="W298" s="159">
        <v>0</v>
      </c>
      <c r="X298" s="159">
        <v>0</v>
      </c>
      <c r="Y298" s="160">
        <f t="shared" si="727"/>
        <v>0</v>
      </c>
      <c r="Z298" s="159">
        <v>0</v>
      </c>
      <c r="AA298" s="159">
        <v>0</v>
      </c>
      <c r="AB298" s="160">
        <f t="shared" si="728"/>
        <v>0</v>
      </c>
      <c r="AC298" s="159">
        <f t="shared" si="751"/>
        <v>0</v>
      </c>
      <c r="AD298" s="159">
        <f t="shared" si="729"/>
        <v>0</v>
      </c>
      <c r="AE298" s="160">
        <f t="shared" si="730"/>
        <v>0</v>
      </c>
      <c r="AF298" s="159">
        <v>0</v>
      </c>
      <c r="AG298" s="159">
        <v>0</v>
      </c>
      <c r="AH298" s="160">
        <f t="shared" si="731"/>
        <v>0</v>
      </c>
      <c r="AI298" s="159">
        <v>0</v>
      </c>
      <c r="AJ298" s="159">
        <v>0</v>
      </c>
      <c r="AK298" s="160">
        <f t="shared" si="732"/>
        <v>0</v>
      </c>
      <c r="AL298" s="159">
        <f t="shared" si="752"/>
        <v>0</v>
      </c>
      <c r="AM298" s="159">
        <f t="shared" si="733"/>
        <v>0</v>
      </c>
      <c r="AN298" s="160">
        <f t="shared" si="734"/>
        <v>0</v>
      </c>
      <c r="AO298" s="159">
        <v>0</v>
      </c>
      <c r="AP298" s="159">
        <v>0</v>
      </c>
      <c r="AQ298" s="160">
        <f t="shared" si="735"/>
        <v>0</v>
      </c>
      <c r="AR298" s="159">
        <v>0</v>
      </c>
      <c r="AS298" s="159">
        <v>0</v>
      </c>
      <c r="AT298" s="160">
        <f t="shared" si="736"/>
        <v>0</v>
      </c>
      <c r="AU298" s="159">
        <f t="shared" si="753"/>
        <v>0</v>
      </c>
      <c r="AV298" s="159">
        <f t="shared" si="737"/>
        <v>0</v>
      </c>
      <c r="AW298" s="160">
        <f t="shared" si="738"/>
        <v>0</v>
      </c>
      <c r="AX298" s="159">
        <v>0</v>
      </c>
      <c r="AY298" s="159">
        <v>0</v>
      </c>
      <c r="AZ298" s="160">
        <f t="shared" si="739"/>
        <v>0</v>
      </c>
      <c r="BA298" s="159">
        <v>0</v>
      </c>
      <c r="BB298" s="159">
        <v>0</v>
      </c>
      <c r="BC298" s="160">
        <f t="shared" si="740"/>
        <v>0</v>
      </c>
      <c r="BD298" s="159">
        <f t="shared" si="754"/>
        <v>0</v>
      </c>
      <c r="BE298" s="159">
        <f t="shared" si="741"/>
        <v>0</v>
      </c>
      <c r="BF298" s="160">
        <f t="shared" si="742"/>
        <v>0</v>
      </c>
      <c r="BG298" s="225"/>
      <c r="BH298" s="226">
        <f t="shared" si="755"/>
        <v>0</v>
      </c>
      <c r="BI298" s="227">
        <f t="shared" si="743"/>
        <v>0</v>
      </c>
      <c r="BJ298" s="225"/>
      <c r="BK298" s="228"/>
      <c r="BL298" s="229"/>
    </row>
    <row r="299" spans="1:64" ht="15.75" customHeight="1">
      <c r="A299" s="185"/>
      <c r="B299" s="156"/>
      <c r="C299" s="185"/>
      <c r="D299" s="158">
        <f t="shared" si="720"/>
        <v>0</v>
      </c>
      <c r="E299" s="159">
        <f t="shared" si="744"/>
        <v>0</v>
      </c>
      <c r="F299" s="160">
        <f t="shared" si="745"/>
        <v>0</v>
      </c>
      <c r="G299" s="161"/>
      <c r="H299" s="159">
        <f t="shared" si="746"/>
        <v>0</v>
      </c>
      <c r="I299" s="159">
        <f t="shared" si="747"/>
        <v>0</v>
      </c>
      <c r="J299" s="160">
        <f t="shared" si="721"/>
        <v>0</v>
      </c>
      <c r="K299" s="159">
        <f t="shared" si="748"/>
        <v>0</v>
      </c>
      <c r="L299" s="159">
        <f t="shared" si="749"/>
        <v>0</v>
      </c>
      <c r="M299" s="160">
        <f t="shared" si="722"/>
        <v>0</v>
      </c>
      <c r="N299" s="159">
        <v>0</v>
      </c>
      <c r="O299" s="159">
        <v>0</v>
      </c>
      <c r="P299" s="160">
        <f t="shared" si="723"/>
        <v>0</v>
      </c>
      <c r="Q299" s="159">
        <v>0</v>
      </c>
      <c r="R299" s="159">
        <v>0</v>
      </c>
      <c r="S299" s="160">
        <f t="shared" si="724"/>
        <v>0</v>
      </c>
      <c r="T299" s="159">
        <f t="shared" si="750"/>
        <v>0</v>
      </c>
      <c r="U299" s="159">
        <f t="shared" si="725"/>
        <v>0</v>
      </c>
      <c r="V299" s="160">
        <f t="shared" si="726"/>
        <v>0</v>
      </c>
      <c r="W299" s="159">
        <v>0</v>
      </c>
      <c r="X299" s="159">
        <v>0</v>
      </c>
      <c r="Y299" s="160">
        <f t="shared" si="727"/>
        <v>0</v>
      </c>
      <c r="Z299" s="159">
        <v>0</v>
      </c>
      <c r="AA299" s="159">
        <v>0</v>
      </c>
      <c r="AB299" s="160">
        <f t="shared" si="728"/>
        <v>0</v>
      </c>
      <c r="AC299" s="159">
        <f t="shared" si="751"/>
        <v>0</v>
      </c>
      <c r="AD299" s="159">
        <f t="shared" si="729"/>
        <v>0</v>
      </c>
      <c r="AE299" s="160">
        <f t="shared" si="730"/>
        <v>0</v>
      </c>
      <c r="AF299" s="159">
        <v>0</v>
      </c>
      <c r="AG299" s="159">
        <v>0</v>
      </c>
      <c r="AH299" s="160">
        <f t="shared" si="731"/>
        <v>0</v>
      </c>
      <c r="AI299" s="159">
        <v>0</v>
      </c>
      <c r="AJ299" s="159">
        <v>0</v>
      </c>
      <c r="AK299" s="160">
        <f t="shared" si="732"/>
        <v>0</v>
      </c>
      <c r="AL299" s="159">
        <f t="shared" si="752"/>
        <v>0</v>
      </c>
      <c r="AM299" s="159">
        <f t="shared" si="733"/>
        <v>0</v>
      </c>
      <c r="AN299" s="160">
        <f t="shared" si="734"/>
        <v>0</v>
      </c>
      <c r="AO299" s="159">
        <v>0</v>
      </c>
      <c r="AP299" s="159">
        <v>0</v>
      </c>
      <c r="AQ299" s="160">
        <f t="shared" si="735"/>
        <v>0</v>
      </c>
      <c r="AR299" s="159">
        <v>0</v>
      </c>
      <c r="AS299" s="159">
        <v>0</v>
      </c>
      <c r="AT299" s="160">
        <f t="shared" si="736"/>
        <v>0</v>
      </c>
      <c r="AU299" s="159">
        <f t="shared" si="753"/>
        <v>0</v>
      </c>
      <c r="AV299" s="159">
        <f t="shared" si="737"/>
        <v>0</v>
      </c>
      <c r="AW299" s="160">
        <f t="shared" si="738"/>
        <v>0</v>
      </c>
      <c r="AX299" s="159">
        <v>0</v>
      </c>
      <c r="AY299" s="159">
        <v>0</v>
      </c>
      <c r="AZ299" s="160">
        <f t="shared" si="739"/>
        <v>0</v>
      </c>
      <c r="BA299" s="159">
        <v>0</v>
      </c>
      <c r="BB299" s="159">
        <v>0</v>
      </c>
      <c r="BC299" s="160">
        <f t="shared" si="740"/>
        <v>0</v>
      </c>
      <c r="BD299" s="159">
        <f t="shared" si="754"/>
        <v>0</v>
      </c>
      <c r="BE299" s="159">
        <f t="shared" si="741"/>
        <v>0</v>
      </c>
      <c r="BF299" s="160">
        <f t="shared" si="742"/>
        <v>0</v>
      </c>
      <c r="BG299" s="225"/>
      <c r="BH299" s="226">
        <f t="shared" si="755"/>
        <v>0</v>
      </c>
      <c r="BI299" s="227">
        <f t="shared" si="743"/>
        <v>0</v>
      </c>
      <c r="BJ299" s="225"/>
      <c r="BK299" s="228"/>
      <c r="BL299" s="229"/>
    </row>
    <row r="300" spans="1:64" ht="15.75" customHeight="1">
      <c r="A300" s="185"/>
      <c r="B300" s="156"/>
      <c r="C300" s="185"/>
      <c r="D300" s="158">
        <f t="shared" si="720"/>
        <v>0</v>
      </c>
      <c r="E300" s="159">
        <f t="shared" si="744"/>
        <v>0</v>
      </c>
      <c r="F300" s="160">
        <f t="shared" si="745"/>
        <v>0</v>
      </c>
      <c r="G300" s="161"/>
      <c r="H300" s="159">
        <f t="shared" si="746"/>
        <v>0</v>
      </c>
      <c r="I300" s="159">
        <f t="shared" si="747"/>
        <v>0</v>
      </c>
      <c r="J300" s="160">
        <f t="shared" si="721"/>
        <v>0</v>
      </c>
      <c r="K300" s="159">
        <f t="shared" si="748"/>
        <v>0</v>
      </c>
      <c r="L300" s="159">
        <f t="shared" si="749"/>
        <v>0</v>
      </c>
      <c r="M300" s="160">
        <f t="shared" si="722"/>
        <v>0</v>
      </c>
      <c r="N300" s="159">
        <v>0</v>
      </c>
      <c r="O300" s="159">
        <v>0</v>
      </c>
      <c r="P300" s="160">
        <f t="shared" si="723"/>
        <v>0</v>
      </c>
      <c r="Q300" s="159">
        <v>0</v>
      </c>
      <c r="R300" s="159">
        <v>0</v>
      </c>
      <c r="S300" s="160">
        <f t="shared" si="724"/>
        <v>0</v>
      </c>
      <c r="T300" s="159">
        <f t="shared" si="750"/>
        <v>0</v>
      </c>
      <c r="U300" s="159">
        <f t="shared" si="725"/>
        <v>0</v>
      </c>
      <c r="V300" s="160">
        <f t="shared" si="726"/>
        <v>0</v>
      </c>
      <c r="W300" s="159">
        <v>0</v>
      </c>
      <c r="X300" s="159">
        <v>0</v>
      </c>
      <c r="Y300" s="160">
        <f t="shared" si="727"/>
        <v>0</v>
      </c>
      <c r="Z300" s="159">
        <v>0</v>
      </c>
      <c r="AA300" s="159">
        <v>0</v>
      </c>
      <c r="AB300" s="160">
        <f t="shared" si="728"/>
        <v>0</v>
      </c>
      <c r="AC300" s="159">
        <f t="shared" si="751"/>
        <v>0</v>
      </c>
      <c r="AD300" s="159">
        <f t="shared" si="729"/>
        <v>0</v>
      </c>
      <c r="AE300" s="160">
        <f t="shared" si="730"/>
        <v>0</v>
      </c>
      <c r="AF300" s="159">
        <v>0</v>
      </c>
      <c r="AG300" s="159">
        <v>0</v>
      </c>
      <c r="AH300" s="160">
        <f t="shared" si="731"/>
        <v>0</v>
      </c>
      <c r="AI300" s="159">
        <v>0</v>
      </c>
      <c r="AJ300" s="159">
        <v>0</v>
      </c>
      <c r="AK300" s="160">
        <f t="shared" si="732"/>
        <v>0</v>
      </c>
      <c r="AL300" s="159">
        <f t="shared" si="752"/>
        <v>0</v>
      </c>
      <c r="AM300" s="159">
        <f t="shared" si="733"/>
        <v>0</v>
      </c>
      <c r="AN300" s="160">
        <f t="shared" si="734"/>
        <v>0</v>
      </c>
      <c r="AO300" s="159">
        <v>0</v>
      </c>
      <c r="AP300" s="159">
        <v>0</v>
      </c>
      <c r="AQ300" s="160">
        <f t="shared" si="735"/>
        <v>0</v>
      </c>
      <c r="AR300" s="159">
        <v>0</v>
      </c>
      <c r="AS300" s="159">
        <v>0</v>
      </c>
      <c r="AT300" s="160">
        <f t="shared" si="736"/>
        <v>0</v>
      </c>
      <c r="AU300" s="159">
        <f t="shared" si="753"/>
        <v>0</v>
      </c>
      <c r="AV300" s="159">
        <f t="shared" si="737"/>
        <v>0</v>
      </c>
      <c r="AW300" s="160">
        <f t="shared" si="738"/>
        <v>0</v>
      </c>
      <c r="AX300" s="159">
        <v>0</v>
      </c>
      <c r="AY300" s="159">
        <v>0</v>
      </c>
      <c r="AZ300" s="160">
        <f t="shared" si="739"/>
        <v>0</v>
      </c>
      <c r="BA300" s="159">
        <v>0</v>
      </c>
      <c r="BB300" s="159">
        <v>0</v>
      </c>
      <c r="BC300" s="160">
        <f t="shared" si="740"/>
        <v>0</v>
      </c>
      <c r="BD300" s="159">
        <f t="shared" si="754"/>
        <v>0</v>
      </c>
      <c r="BE300" s="159">
        <f t="shared" si="741"/>
        <v>0</v>
      </c>
      <c r="BF300" s="160">
        <f t="shared" si="742"/>
        <v>0</v>
      </c>
      <c r="BG300" s="225"/>
      <c r="BH300" s="226">
        <f t="shared" si="755"/>
        <v>0</v>
      </c>
      <c r="BI300" s="227">
        <f t="shared" si="743"/>
        <v>0</v>
      </c>
      <c r="BJ300" s="225"/>
      <c r="BK300" s="228"/>
      <c r="BL300" s="229"/>
    </row>
    <row r="301" spans="1:64" ht="15.75" customHeight="1">
      <c r="A301" s="185"/>
      <c r="B301" s="156"/>
      <c r="C301" s="185"/>
      <c r="D301" s="158">
        <f t="shared" si="720"/>
        <v>0</v>
      </c>
      <c r="E301" s="159">
        <f t="shared" si="744"/>
        <v>0</v>
      </c>
      <c r="F301" s="160">
        <f t="shared" si="745"/>
        <v>0</v>
      </c>
      <c r="G301" s="161"/>
      <c r="H301" s="159">
        <f t="shared" si="746"/>
        <v>0</v>
      </c>
      <c r="I301" s="159">
        <f t="shared" si="747"/>
        <v>0</v>
      </c>
      <c r="J301" s="160">
        <f t="shared" si="721"/>
        <v>0</v>
      </c>
      <c r="K301" s="159">
        <f t="shared" si="748"/>
        <v>0</v>
      </c>
      <c r="L301" s="159">
        <f t="shared" si="749"/>
        <v>0</v>
      </c>
      <c r="M301" s="160">
        <f t="shared" si="722"/>
        <v>0</v>
      </c>
      <c r="N301" s="159">
        <v>0</v>
      </c>
      <c r="O301" s="159">
        <v>0</v>
      </c>
      <c r="P301" s="160">
        <f t="shared" si="723"/>
        <v>0</v>
      </c>
      <c r="Q301" s="159">
        <v>0</v>
      </c>
      <c r="R301" s="159">
        <v>0</v>
      </c>
      <c r="S301" s="160">
        <f t="shared" si="724"/>
        <v>0</v>
      </c>
      <c r="T301" s="159">
        <f t="shared" si="750"/>
        <v>0</v>
      </c>
      <c r="U301" s="159">
        <f t="shared" si="725"/>
        <v>0</v>
      </c>
      <c r="V301" s="160">
        <f t="shared" si="726"/>
        <v>0</v>
      </c>
      <c r="W301" s="159">
        <v>0</v>
      </c>
      <c r="X301" s="159">
        <v>0</v>
      </c>
      <c r="Y301" s="160">
        <f t="shared" si="727"/>
        <v>0</v>
      </c>
      <c r="Z301" s="159">
        <v>0</v>
      </c>
      <c r="AA301" s="159">
        <v>0</v>
      </c>
      <c r="AB301" s="160">
        <f t="shared" si="728"/>
        <v>0</v>
      </c>
      <c r="AC301" s="159">
        <f t="shared" si="751"/>
        <v>0</v>
      </c>
      <c r="AD301" s="159">
        <f t="shared" si="729"/>
        <v>0</v>
      </c>
      <c r="AE301" s="160">
        <f t="shared" si="730"/>
        <v>0</v>
      </c>
      <c r="AF301" s="159">
        <v>0</v>
      </c>
      <c r="AG301" s="159">
        <v>0</v>
      </c>
      <c r="AH301" s="160">
        <f t="shared" si="731"/>
        <v>0</v>
      </c>
      <c r="AI301" s="159">
        <v>0</v>
      </c>
      <c r="AJ301" s="159">
        <v>0</v>
      </c>
      <c r="AK301" s="160">
        <f t="shared" si="732"/>
        <v>0</v>
      </c>
      <c r="AL301" s="159">
        <f t="shared" si="752"/>
        <v>0</v>
      </c>
      <c r="AM301" s="159">
        <f t="shared" si="733"/>
        <v>0</v>
      </c>
      <c r="AN301" s="160">
        <f t="shared" si="734"/>
        <v>0</v>
      </c>
      <c r="AO301" s="159">
        <v>0</v>
      </c>
      <c r="AP301" s="159">
        <v>0</v>
      </c>
      <c r="AQ301" s="160">
        <f t="shared" si="735"/>
        <v>0</v>
      </c>
      <c r="AR301" s="159">
        <v>0</v>
      </c>
      <c r="AS301" s="159">
        <v>0</v>
      </c>
      <c r="AT301" s="160">
        <f t="shared" si="736"/>
        <v>0</v>
      </c>
      <c r="AU301" s="159">
        <f t="shared" si="753"/>
        <v>0</v>
      </c>
      <c r="AV301" s="159">
        <f t="shared" si="737"/>
        <v>0</v>
      </c>
      <c r="AW301" s="160">
        <f t="shared" si="738"/>
        <v>0</v>
      </c>
      <c r="AX301" s="159">
        <v>0</v>
      </c>
      <c r="AY301" s="159">
        <v>0</v>
      </c>
      <c r="AZ301" s="160">
        <f t="shared" si="739"/>
        <v>0</v>
      </c>
      <c r="BA301" s="159">
        <v>0</v>
      </c>
      <c r="BB301" s="159">
        <v>0</v>
      </c>
      <c r="BC301" s="160">
        <f t="shared" si="740"/>
        <v>0</v>
      </c>
      <c r="BD301" s="159">
        <f t="shared" si="754"/>
        <v>0</v>
      </c>
      <c r="BE301" s="159">
        <f t="shared" si="741"/>
        <v>0</v>
      </c>
      <c r="BF301" s="160">
        <f t="shared" si="742"/>
        <v>0</v>
      </c>
      <c r="BG301" s="225"/>
      <c r="BH301" s="226">
        <f t="shared" si="755"/>
        <v>0</v>
      </c>
      <c r="BI301" s="227">
        <f t="shared" si="743"/>
        <v>0</v>
      </c>
      <c r="BJ301" s="225"/>
      <c r="BK301" s="228"/>
      <c r="BL301" s="229"/>
    </row>
    <row r="302" spans="1:64" ht="15.75" customHeight="1">
      <c r="A302" s="185"/>
      <c r="B302" s="156"/>
      <c r="C302" s="185"/>
      <c r="D302" s="158">
        <f t="shared" si="720"/>
        <v>0</v>
      </c>
      <c r="E302" s="159">
        <f t="shared" si="744"/>
        <v>0</v>
      </c>
      <c r="F302" s="160">
        <f t="shared" si="745"/>
        <v>0</v>
      </c>
      <c r="G302" s="161"/>
      <c r="H302" s="159">
        <f t="shared" si="746"/>
        <v>0</v>
      </c>
      <c r="I302" s="159">
        <f t="shared" si="747"/>
        <v>0</v>
      </c>
      <c r="J302" s="160">
        <f t="shared" si="721"/>
        <v>0</v>
      </c>
      <c r="K302" s="159">
        <f t="shared" si="748"/>
        <v>0</v>
      </c>
      <c r="L302" s="159">
        <f t="shared" si="749"/>
        <v>0</v>
      </c>
      <c r="M302" s="160">
        <f t="shared" si="722"/>
        <v>0</v>
      </c>
      <c r="N302" s="159">
        <v>0</v>
      </c>
      <c r="O302" s="159">
        <v>0</v>
      </c>
      <c r="P302" s="160">
        <f t="shared" si="723"/>
        <v>0</v>
      </c>
      <c r="Q302" s="159">
        <v>0</v>
      </c>
      <c r="R302" s="159">
        <v>0</v>
      </c>
      <c r="S302" s="160">
        <f t="shared" si="724"/>
        <v>0</v>
      </c>
      <c r="T302" s="159">
        <f t="shared" si="750"/>
        <v>0</v>
      </c>
      <c r="U302" s="159">
        <f t="shared" si="725"/>
        <v>0</v>
      </c>
      <c r="V302" s="160">
        <f t="shared" si="726"/>
        <v>0</v>
      </c>
      <c r="W302" s="159">
        <v>0</v>
      </c>
      <c r="X302" s="159">
        <v>0</v>
      </c>
      <c r="Y302" s="160">
        <f t="shared" si="727"/>
        <v>0</v>
      </c>
      <c r="Z302" s="159">
        <v>0</v>
      </c>
      <c r="AA302" s="159">
        <v>0</v>
      </c>
      <c r="AB302" s="160">
        <f t="shared" si="728"/>
        <v>0</v>
      </c>
      <c r="AC302" s="159">
        <f t="shared" si="751"/>
        <v>0</v>
      </c>
      <c r="AD302" s="159">
        <f t="shared" si="729"/>
        <v>0</v>
      </c>
      <c r="AE302" s="160">
        <f t="shared" si="730"/>
        <v>0</v>
      </c>
      <c r="AF302" s="159">
        <v>0</v>
      </c>
      <c r="AG302" s="159">
        <v>0</v>
      </c>
      <c r="AH302" s="160">
        <f t="shared" si="731"/>
        <v>0</v>
      </c>
      <c r="AI302" s="159">
        <v>0</v>
      </c>
      <c r="AJ302" s="159">
        <v>0</v>
      </c>
      <c r="AK302" s="160">
        <f t="shared" si="732"/>
        <v>0</v>
      </c>
      <c r="AL302" s="159">
        <f t="shared" si="752"/>
        <v>0</v>
      </c>
      <c r="AM302" s="159">
        <f t="shared" si="733"/>
        <v>0</v>
      </c>
      <c r="AN302" s="160">
        <f t="shared" si="734"/>
        <v>0</v>
      </c>
      <c r="AO302" s="159">
        <v>0</v>
      </c>
      <c r="AP302" s="159">
        <v>0</v>
      </c>
      <c r="AQ302" s="160">
        <f t="shared" si="735"/>
        <v>0</v>
      </c>
      <c r="AR302" s="159">
        <v>0</v>
      </c>
      <c r="AS302" s="159">
        <v>0</v>
      </c>
      <c r="AT302" s="160">
        <f t="shared" si="736"/>
        <v>0</v>
      </c>
      <c r="AU302" s="159">
        <f t="shared" si="753"/>
        <v>0</v>
      </c>
      <c r="AV302" s="159">
        <f t="shared" si="737"/>
        <v>0</v>
      </c>
      <c r="AW302" s="160">
        <f t="shared" si="738"/>
        <v>0</v>
      </c>
      <c r="AX302" s="159">
        <v>0</v>
      </c>
      <c r="AY302" s="159">
        <v>0</v>
      </c>
      <c r="AZ302" s="160">
        <f t="shared" si="739"/>
        <v>0</v>
      </c>
      <c r="BA302" s="159">
        <v>0</v>
      </c>
      <c r="BB302" s="159">
        <v>0</v>
      </c>
      <c r="BC302" s="160">
        <f t="shared" si="740"/>
        <v>0</v>
      </c>
      <c r="BD302" s="159">
        <f t="shared" si="754"/>
        <v>0</v>
      </c>
      <c r="BE302" s="159">
        <f t="shared" si="741"/>
        <v>0</v>
      </c>
      <c r="BF302" s="160">
        <f t="shared" si="742"/>
        <v>0</v>
      </c>
      <c r="BG302" s="225"/>
      <c r="BH302" s="226">
        <f t="shared" si="755"/>
        <v>0</v>
      </c>
      <c r="BI302" s="227">
        <f t="shared" si="743"/>
        <v>0</v>
      </c>
      <c r="BJ302" s="225"/>
      <c r="BK302" s="228"/>
      <c r="BL302" s="229"/>
    </row>
    <row r="303" spans="1:64" ht="15.75" customHeight="1">
      <c r="A303" s="185"/>
      <c r="B303" s="156"/>
      <c r="C303" s="185"/>
      <c r="D303" s="158">
        <f t="shared" si="720"/>
        <v>0</v>
      </c>
      <c r="E303" s="159">
        <f t="shared" si="744"/>
        <v>0</v>
      </c>
      <c r="F303" s="160">
        <f t="shared" si="745"/>
        <v>0</v>
      </c>
      <c r="G303" s="161"/>
      <c r="H303" s="159">
        <f t="shared" si="746"/>
        <v>0</v>
      </c>
      <c r="I303" s="159">
        <f t="shared" si="747"/>
        <v>0</v>
      </c>
      <c r="J303" s="160">
        <f t="shared" si="721"/>
        <v>0</v>
      </c>
      <c r="K303" s="159">
        <f t="shared" si="748"/>
        <v>0</v>
      </c>
      <c r="L303" s="159">
        <f t="shared" si="749"/>
        <v>0</v>
      </c>
      <c r="M303" s="160">
        <f t="shared" si="722"/>
        <v>0</v>
      </c>
      <c r="N303" s="159">
        <v>0</v>
      </c>
      <c r="O303" s="159">
        <v>0</v>
      </c>
      <c r="P303" s="160">
        <f t="shared" si="723"/>
        <v>0</v>
      </c>
      <c r="Q303" s="159">
        <v>0</v>
      </c>
      <c r="R303" s="159">
        <v>0</v>
      </c>
      <c r="S303" s="160">
        <f t="shared" si="724"/>
        <v>0</v>
      </c>
      <c r="T303" s="159">
        <f t="shared" si="750"/>
        <v>0</v>
      </c>
      <c r="U303" s="159">
        <f t="shared" si="725"/>
        <v>0</v>
      </c>
      <c r="V303" s="160">
        <f t="shared" si="726"/>
        <v>0</v>
      </c>
      <c r="W303" s="159">
        <v>0</v>
      </c>
      <c r="X303" s="159">
        <v>0</v>
      </c>
      <c r="Y303" s="160">
        <f t="shared" si="727"/>
        <v>0</v>
      </c>
      <c r="Z303" s="159">
        <v>0</v>
      </c>
      <c r="AA303" s="159">
        <v>0</v>
      </c>
      <c r="AB303" s="160">
        <f t="shared" si="728"/>
        <v>0</v>
      </c>
      <c r="AC303" s="159">
        <f t="shared" si="751"/>
        <v>0</v>
      </c>
      <c r="AD303" s="159">
        <f t="shared" si="729"/>
        <v>0</v>
      </c>
      <c r="AE303" s="160">
        <f t="shared" si="730"/>
        <v>0</v>
      </c>
      <c r="AF303" s="159">
        <v>0</v>
      </c>
      <c r="AG303" s="159">
        <v>0</v>
      </c>
      <c r="AH303" s="160">
        <f t="shared" si="731"/>
        <v>0</v>
      </c>
      <c r="AI303" s="159">
        <v>0</v>
      </c>
      <c r="AJ303" s="159">
        <v>0</v>
      </c>
      <c r="AK303" s="160">
        <f t="shared" si="732"/>
        <v>0</v>
      </c>
      <c r="AL303" s="159">
        <f t="shared" si="752"/>
        <v>0</v>
      </c>
      <c r="AM303" s="159">
        <f t="shared" si="733"/>
        <v>0</v>
      </c>
      <c r="AN303" s="160">
        <f t="shared" si="734"/>
        <v>0</v>
      </c>
      <c r="AO303" s="159">
        <v>0</v>
      </c>
      <c r="AP303" s="159">
        <v>0</v>
      </c>
      <c r="AQ303" s="160">
        <f t="shared" si="735"/>
        <v>0</v>
      </c>
      <c r="AR303" s="159">
        <v>0</v>
      </c>
      <c r="AS303" s="159">
        <v>0</v>
      </c>
      <c r="AT303" s="160">
        <f t="shared" si="736"/>
        <v>0</v>
      </c>
      <c r="AU303" s="159">
        <f t="shared" si="753"/>
        <v>0</v>
      </c>
      <c r="AV303" s="159">
        <f t="shared" si="737"/>
        <v>0</v>
      </c>
      <c r="AW303" s="160">
        <f t="shared" si="738"/>
        <v>0</v>
      </c>
      <c r="AX303" s="159">
        <v>0</v>
      </c>
      <c r="AY303" s="159">
        <v>0</v>
      </c>
      <c r="AZ303" s="160">
        <f t="shared" si="739"/>
        <v>0</v>
      </c>
      <c r="BA303" s="159">
        <v>0</v>
      </c>
      <c r="BB303" s="159">
        <v>0</v>
      </c>
      <c r="BC303" s="160">
        <f t="shared" si="740"/>
        <v>0</v>
      </c>
      <c r="BD303" s="159">
        <f t="shared" si="754"/>
        <v>0</v>
      </c>
      <c r="BE303" s="159">
        <f t="shared" si="741"/>
        <v>0</v>
      </c>
      <c r="BF303" s="160">
        <f t="shared" si="742"/>
        <v>0</v>
      </c>
      <c r="BG303" s="225"/>
      <c r="BH303" s="226">
        <f t="shared" si="755"/>
        <v>0</v>
      </c>
      <c r="BI303" s="227">
        <f t="shared" si="743"/>
        <v>0</v>
      </c>
      <c r="BJ303" s="225"/>
      <c r="BK303" s="228"/>
      <c r="BL303" s="229"/>
    </row>
    <row r="304" spans="1:64" ht="15.75" customHeight="1">
      <c r="A304" s="185"/>
      <c r="B304" s="156"/>
      <c r="C304" s="185"/>
      <c r="D304" s="158">
        <f t="shared" si="720"/>
        <v>0</v>
      </c>
      <c r="E304" s="159">
        <f t="shared" si="744"/>
        <v>0</v>
      </c>
      <c r="F304" s="160">
        <f t="shared" si="745"/>
        <v>0</v>
      </c>
      <c r="G304" s="161"/>
      <c r="H304" s="159">
        <f t="shared" si="746"/>
        <v>0</v>
      </c>
      <c r="I304" s="159">
        <f t="shared" si="747"/>
        <v>0</v>
      </c>
      <c r="J304" s="160">
        <f t="shared" si="721"/>
        <v>0</v>
      </c>
      <c r="K304" s="159">
        <f t="shared" si="748"/>
        <v>0</v>
      </c>
      <c r="L304" s="159">
        <f t="shared" si="749"/>
        <v>0</v>
      </c>
      <c r="M304" s="160">
        <f t="shared" si="722"/>
        <v>0</v>
      </c>
      <c r="N304" s="159">
        <v>0</v>
      </c>
      <c r="O304" s="159">
        <v>0</v>
      </c>
      <c r="P304" s="160">
        <f t="shared" si="723"/>
        <v>0</v>
      </c>
      <c r="Q304" s="159">
        <v>0</v>
      </c>
      <c r="R304" s="159">
        <v>0</v>
      </c>
      <c r="S304" s="160">
        <f t="shared" si="724"/>
        <v>0</v>
      </c>
      <c r="T304" s="159">
        <f t="shared" si="750"/>
        <v>0</v>
      </c>
      <c r="U304" s="159">
        <f t="shared" si="725"/>
        <v>0</v>
      </c>
      <c r="V304" s="160">
        <f t="shared" si="726"/>
        <v>0</v>
      </c>
      <c r="W304" s="159">
        <v>0</v>
      </c>
      <c r="X304" s="159">
        <v>0</v>
      </c>
      <c r="Y304" s="160">
        <f t="shared" si="727"/>
        <v>0</v>
      </c>
      <c r="Z304" s="159">
        <v>0</v>
      </c>
      <c r="AA304" s="159">
        <v>0</v>
      </c>
      <c r="AB304" s="160">
        <f t="shared" si="728"/>
        <v>0</v>
      </c>
      <c r="AC304" s="159">
        <f t="shared" si="751"/>
        <v>0</v>
      </c>
      <c r="AD304" s="159">
        <f t="shared" si="729"/>
        <v>0</v>
      </c>
      <c r="AE304" s="160">
        <f t="shared" si="730"/>
        <v>0</v>
      </c>
      <c r="AF304" s="159">
        <v>0</v>
      </c>
      <c r="AG304" s="159">
        <v>0</v>
      </c>
      <c r="AH304" s="160">
        <f t="shared" si="731"/>
        <v>0</v>
      </c>
      <c r="AI304" s="159">
        <v>0</v>
      </c>
      <c r="AJ304" s="159">
        <v>0</v>
      </c>
      <c r="AK304" s="160">
        <f t="shared" si="732"/>
        <v>0</v>
      </c>
      <c r="AL304" s="159">
        <f t="shared" si="752"/>
        <v>0</v>
      </c>
      <c r="AM304" s="159">
        <f t="shared" si="733"/>
        <v>0</v>
      </c>
      <c r="AN304" s="160">
        <f t="shared" si="734"/>
        <v>0</v>
      </c>
      <c r="AO304" s="159">
        <v>0</v>
      </c>
      <c r="AP304" s="159">
        <v>0</v>
      </c>
      <c r="AQ304" s="160">
        <f t="shared" si="735"/>
        <v>0</v>
      </c>
      <c r="AR304" s="159">
        <v>0</v>
      </c>
      <c r="AS304" s="159">
        <v>0</v>
      </c>
      <c r="AT304" s="160">
        <f t="shared" si="736"/>
        <v>0</v>
      </c>
      <c r="AU304" s="159">
        <f t="shared" si="753"/>
        <v>0</v>
      </c>
      <c r="AV304" s="159">
        <f t="shared" si="737"/>
        <v>0</v>
      </c>
      <c r="AW304" s="160">
        <f t="shared" si="738"/>
        <v>0</v>
      </c>
      <c r="AX304" s="159">
        <v>0</v>
      </c>
      <c r="AY304" s="159">
        <v>0</v>
      </c>
      <c r="AZ304" s="160">
        <f t="shared" si="739"/>
        <v>0</v>
      </c>
      <c r="BA304" s="159">
        <v>0</v>
      </c>
      <c r="BB304" s="159">
        <v>0</v>
      </c>
      <c r="BC304" s="160">
        <f t="shared" si="740"/>
        <v>0</v>
      </c>
      <c r="BD304" s="159">
        <f t="shared" si="754"/>
        <v>0</v>
      </c>
      <c r="BE304" s="159">
        <f t="shared" si="741"/>
        <v>0</v>
      </c>
      <c r="BF304" s="160">
        <f t="shared" si="742"/>
        <v>0</v>
      </c>
      <c r="BG304" s="225"/>
      <c r="BH304" s="226">
        <f t="shared" si="755"/>
        <v>0</v>
      </c>
      <c r="BI304" s="227">
        <f t="shared" si="743"/>
        <v>0</v>
      </c>
      <c r="BJ304" s="225"/>
      <c r="BK304" s="228"/>
      <c r="BL304" s="229"/>
    </row>
    <row r="305" spans="1:64" ht="15.75" customHeight="1">
      <c r="A305" s="138"/>
      <c r="B305" s="162"/>
      <c r="C305" s="163"/>
      <c r="D305" s="164">
        <f t="shared" si="720"/>
        <v>0</v>
      </c>
      <c r="E305" s="165">
        <f t="shared" si="744"/>
        <v>0</v>
      </c>
      <c r="F305" s="166">
        <f t="shared" si="745"/>
        <v>0</v>
      </c>
      <c r="G305" s="167"/>
      <c r="H305" s="165">
        <f t="shared" si="746"/>
        <v>0</v>
      </c>
      <c r="I305" s="165">
        <f t="shared" si="747"/>
        <v>0</v>
      </c>
      <c r="J305" s="166">
        <f t="shared" si="721"/>
        <v>0</v>
      </c>
      <c r="K305" s="165">
        <f t="shared" si="748"/>
        <v>0</v>
      </c>
      <c r="L305" s="165">
        <f t="shared" si="749"/>
        <v>0</v>
      </c>
      <c r="M305" s="166">
        <f t="shared" si="722"/>
        <v>0</v>
      </c>
      <c r="N305" s="164">
        <v>0</v>
      </c>
      <c r="O305" s="165">
        <v>0</v>
      </c>
      <c r="P305" s="166">
        <f t="shared" si="723"/>
        <v>0</v>
      </c>
      <c r="Q305" s="198">
        <v>0</v>
      </c>
      <c r="R305" s="199">
        <v>0</v>
      </c>
      <c r="S305" s="166">
        <f t="shared" si="724"/>
        <v>0</v>
      </c>
      <c r="T305" s="200">
        <f t="shared" si="750"/>
        <v>0</v>
      </c>
      <c r="U305" s="200">
        <f t="shared" si="725"/>
        <v>0</v>
      </c>
      <c r="V305" s="201">
        <f t="shared" si="726"/>
        <v>0</v>
      </c>
      <c r="W305" s="164">
        <v>0</v>
      </c>
      <c r="X305" s="165">
        <v>0</v>
      </c>
      <c r="Y305" s="166">
        <f t="shared" si="727"/>
        <v>0</v>
      </c>
      <c r="Z305" s="198">
        <v>0</v>
      </c>
      <c r="AA305" s="199">
        <v>0</v>
      </c>
      <c r="AB305" s="166">
        <f t="shared" si="728"/>
        <v>0</v>
      </c>
      <c r="AC305" s="200">
        <f t="shared" si="751"/>
        <v>0</v>
      </c>
      <c r="AD305" s="200">
        <f t="shared" si="729"/>
        <v>0</v>
      </c>
      <c r="AE305" s="201">
        <f t="shared" si="730"/>
        <v>0</v>
      </c>
      <c r="AF305" s="164">
        <v>0</v>
      </c>
      <c r="AG305" s="165">
        <v>0</v>
      </c>
      <c r="AH305" s="166">
        <f t="shared" si="731"/>
        <v>0</v>
      </c>
      <c r="AI305" s="198">
        <v>0</v>
      </c>
      <c r="AJ305" s="199">
        <v>0</v>
      </c>
      <c r="AK305" s="166">
        <f t="shared" si="732"/>
        <v>0</v>
      </c>
      <c r="AL305" s="200">
        <f t="shared" si="752"/>
        <v>0</v>
      </c>
      <c r="AM305" s="200">
        <f t="shared" si="733"/>
        <v>0</v>
      </c>
      <c r="AN305" s="201">
        <f t="shared" si="734"/>
        <v>0</v>
      </c>
      <c r="AO305" s="164">
        <v>0</v>
      </c>
      <c r="AP305" s="165">
        <v>0</v>
      </c>
      <c r="AQ305" s="166">
        <f t="shared" si="735"/>
        <v>0</v>
      </c>
      <c r="AR305" s="198">
        <v>0</v>
      </c>
      <c r="AS305" s="199">
        <v>0</v>
      </c>
      <c r="AT305" s="166">
        <f t="shared" si="736"/>
        <v>0</v>
      </c>
      <c r="AU305" s="200">
        <f t="shared" si="753"/>
        <v>0</v>
      </c>
      <c r="AV305" s="200">
        <f t="shared" si="737"/>
        <v>0</v>
      </c>
      <c r="AW305" s="201">
        <f t="shared" si="738"/>
        <v>0</v>
      </c>
      <c r="AX305" s="164">
        <v>0</v>
      </c>
      <c r="AY305" s="165">
        <v>0</v>
      </c>
      <c r="AZ305" s="166">
        <f t="shared" si="739"/>
        <v>0</v>
      </c>
      <c r="BA305" s="198">
        <v>0</v>
      </c>
      <c r="BB305" s="199">
        <v>0</v>
      </c>
      <c r="BC305" s="166">
        <f t="shared" si="740"/>
        <v>0</v>
      </c>
      <c r="BD305" s="200">
        <f t="shared" si="754"/>
        <v>0</v>
      </c>
      <c r="BE305" s="200">
        <f t="shared" si="741"/>
        <v>0</v>
      </c>
      <c r="BF305" s="201">
        <f t="shared" si="742"/>
        <v>0</v>
      </c>
      <c r="BG305" s="211"/>
      <c r="BH305" s="233">
        <f t="shared" si="755"/>
        <v>0</v>
      </c>
      <c r="BI305" s="234">
        <f t="shared" si="743"/>
        <v>0</v>
      </c>
      <c r="BJ305" s="232"/>
      <c r="BK305" s="235"/>
      <c r="BL305" s="236"/>
    </row>
    <row r="306" spans="1:64" ht="15.75" customHeight="1">
      <c r="A306" s="139"/>
      <c r="B306" s="186"/>
      <c r="C306" s="187"/>
      <c r="D306" s="183"/>
      <c r="E306" s="183"/>
      <c r="F306" s="183"/>
      <c r="G306" s="184"/>
      <c r="H306" s="183"/>
      <c r="I306" s="183"/>
      <c r="J306" s="183"/>
      <c r="K306" s="183"/>
      <c r="L306" s="183"/>
      <c r="M306" s="183"/>
      <c r="N306" s="183"/>
      <c r="O306" s="183"/>
      <c r="P306" s="183"/>
      <c r="Q306" s="183"/>
      <c r="R306" s="183"/>
      <c r="S306" s="183"/>
      <c r="T306" s="203"/>
      <c r="U306" s="203"/>
      <c r="V306" s="187"/>
      <c r="W306" s="183"/>
      <c r="X306" s="183"/>
      <c r="Y306" s="183"/>
      <c r="Z306" s="183"/>
      <c r="AA306" s="183"/>
      <c r="AB306" s="183"/>
      <c r="AC306" s="203"/>
      <c r="AD306" s="203"/>
      <c r="AE306" s="187"/>
      <c r="AF306" s="183"/>
      <c r="AG306" s="183"/>
      <c r="AH306" s="183"/>
      <c r="AI306" s="183"/>
      <c r="AJ306" s="183"/>
      <c r="AK306" s="183"/>
      <c r="AL306" s="203"/>
      <c r="AM306" s="203"/>
      <c r="AN306" s="187"/>
      <c r="AO306" s="183"/>
      <c r="AP306" s="183"/>
      <c r="AQ306" s="183"/>
      <c r="AR306" s="183"/>
      <c r="AS306" s="183"/>
      <c r="AT306" s="183"/>
      <c r="AU306" s="203"/>
      <c r="AV306" s="203"/>
      <c r="AW306" s="187"/>
      <c r="AX306" s="183"/>
      <c r="AY306" s="183"/>
      <c r="AZ306" s="183"/>
      <c r="BA306" s="183"/>
      <c r="BB306" s="183"/>
      <c r="BC306" s="183"/>
      <c r="BD306" s="203"/>
      <c r="BE306" s="203"/>
      <c r="BF306" s="187"/>
      <c r="BG306" s="139"/>
      <c r="BH306" s="183"/>
      <c r="BI306" s="187"/>
      <c r="BJ306" s="139"/>
      <c r="BK306" s="242"/>
      <c r="BL306" s="242"/>
    </row>
    <row r="307" spans="1:64" ht="15.75" customHeight="1">
      <c r="A307" s="138"/>
      <c r="B307" s="1065" t="s">
        <v>273</v>
      </c>
      <c r="C307" s="1062" t="s">
        <v>274</v>
      </c>
      <c r="D307" s="1009" t="str">
        <f>AFEstatPref</f>
        <v>Historical</v>
      </c>
      <c r="E307" s="1010"/>
      <c r="F307" s="1011"/>
      <c r="G307" s="1041" t="str">
        <f>AFEstatSlc</f>
        <v>Proposed Original</v>
      </c>
      <c r="H307" s="1015"/>
      <c r="I307" s="1015"/>
      <c r="J307" s="1042"/>
      <c r="K307" s="1020" t="s">
        <v>275</v>
      </c>
      <c r="L307" s="1020"/>
      <c r="M307" s="1039"/>
      <c r="N307" s="1009" t="str">
        <f>AFEstatPref</f>
        <v>Historical</v>
      </c>
      <c r="O307" s="1010"/>
      <c r="P307" s="1011"/>
      <c r="Q307" s="1015" t="str">
        <f>AFEstatSlc</f>
        <v>Proposed Original</v>
      </c>
      <c r="R307" s="1015"/>
      <c r="S307" s="1016"/>
      <c r="T307" s="1019" t="s">
        <v>275</v>
      </c>
      <c r="U307" s="1020"/>
      <c r="V307" s="1021"/>
      <c r="W307" s="1009" t="str">
        <f>AFEstatPref</f>
        <v>Historical</v>
      </c>
      <c r="X307" s="1010"/>
      <c r="Y307" s="1011"/>
      <c r="Z307" s="1015" t="str">
        <f>AFEstatSlc</f>
        <v>Proposed Original</v>
      </c>
      <c r="AA307" s="1015"/>
      <c r="AB307" s="1016"/>
      <c r="AC307" s="1019" t="s">
        <v>275</v>
      </c>
      <c r="AD307" s="1020"/>
      <c r="AE307" s="1021"/>
      <c r="AF307" s="1009" t="str">
        <f>AFEstatPref</f>
        <v>Historical</v>
      </c>
      <c r="AG307" s="1010"/>
      <c r="AH307" s="1011"/>
      <c r="AI307" s="1015" t="str">
        <f>AFEstatSlc</f>
        <v>Proposed Original</v>
      </c>
      <c r="AJ307" s="1015"/>
      <c r="AK307" s="1016"/>
      <c r="AL307" s="1019" t="s">
        <v>275</v>
      </c>
      <c r="AM307" s="1020"/>
      <c r="AN307" s="1021"/>
      <c r="AO307" s="1009" t="str">
        <f>AFEstatPref</f>
        <v>Historical</v>
      </c>
      <c r="AP307" s="1010"/>
      <c r="AQ307" s="1011"/>
      <c r="AR307" s="1015" t="str">
        <f>AFEstatSlc</f>
        <v>Proposed Original</v>
      </c>
      <c r="AS307" s="1015"/>
      <c r="AT307" s="1016"/>
      <c r="AU307" s="1019" t="s">
        <v>275</v>
      </c>
      <c r="AV307" s="1020"/>
      <c r="AW307" s="1021"/>
      <c r="AX307" s="1009" t="str">
        <f>AFEstatPref</f>
        <v>Historical</v>
      </c>
      <c r="AY307" s="1010"/>
      <c r="AZ307" s="1011"/>
      <c r="BA307" s="1015" t="str">
        <f>AFEstatSlc</f>
        <v>Proposed Original</v>
      </c>
      <c r="BB307" s="1015"/>
      <c r="BC307" s="1016"/>
      <c r="BD307" s="1019" t="s">
        <v>275</v>
      </c>
      <c r="BE307" s="1020"/>
      <c r="BF307" s="1021"/>
      <c r="BG307" s="214"/>
      <c r="BH307" s="1051" t="s">
        <v>276</v>
      </c>
      <c r="BI307" s="1052"/>
      <c r="BJ307" s="214"/>
      <c r="BK307" s="1058" t="s">
        <v>277</v>
      </c>
      <c r="BL307" s="1055" t="s">
        <v>278</v>
      </c>
    </row>
    <row r="308" spans="1:64" ht="15.75" customHeight="1">
      <c r="A308" s="139"/>
      <c r="B308" s="1059"/>
      <c r="C308" s="1063"/>
      <c r="D308" s="1012"/>
      <c r="E308" s="1013"/>
      <c r="F308" s="1014"/>
      <c r="G308" s="1043"/>
      <c r="H308" s="1017"/>
      <c r="I308" s="1017"/>
      <c r="J308" s="1044"/>
      <c r="K308" s="1023"/>
      <c r="L308" s="1023"/>
      <c r="M308" s="1040"/>
      <c r="N308" s="1012"/>
      <c r="O308" s="1013"/>
      <c r="P308" s="1014"/>
      <c r="Q308" s="1017"/>
      <c r="R308" s="1017"/>
      <c r="S308" s="1018"/>
      <c r="T308" s="1022"/>
      <c r="U308" s="1023"/>
      <c r="V308" s="1024"/>
      <c r="W308" s="1012"/>
      <c r="X308" s="1013"/>
      <c r="Y308" s="1014"/>
      <c r="Z308" s="1017"/>
      <c r="AA308" s="1017"/>
      <c r="AB308" s="1018"/>
      <c r="AC308" s="1022"/>
      <c r="AD308" s="1023"/>
      <c r="AE308" s="1024"/>
      <c r="AF308" s="1012"/>
      <c r="AG308" s="1013"/>
      <c r="AH308" s="1014"/>
      <c r="AI308" s="1017"/>
      <c r="AJ308" s="1017"/>
      <c r="AK308" s="1018"/>
      <c r="AL308" s="1022"/>
      <c r="AM308" s="1023"/>
      <c r="AN308" s="1024"/>
      <c r="AO308" s="1012"/>
      <c r="AP308" s="1013"/>
      <c r="AQ308" s="1014"/>
      <c r="AR308" s="1017"/>
      <c r="AS308" s="1017"/>
      <c r="AT308" s="1018"/>
      <c r="AU308" s="1022"/>
      <c r="AV308" s="1023"/>
      <c r="AW308" s="1024"/>
      <c r="AX308" s="1012"/>
      <c r="AY308" s="1013"/>
      <c r="AZ308" s="1014"/>
      <c r="BA308" s="1017"/>
      <c r="BB308" s="1017"/>
      <c r="BC308" s="1018"/>
      <c r="BD308" s="1022"/>
      <c r="BE308" s="1023"/>
      <c r="BF308" s="1024"/>
      <c r="BG308" s="139"/>
      <c r="BH308" s="215" t="s">
        <v>279</v>
      </c>
      <c r="BI308" s="216" t="s">
        <v>280</v>
      </c>
      <c r="BJ308" s="139"/>
      <c r="BK308" s="1059"/>
      <c r="BL308" s="1056"/>
    </row>
    <row r="309" spans="1:64" ht="15.75" customHeight="1">
      <c r="A309" s="138"/>
      <c r="B309" s="149">
        <v>28</v>
      </c>
      <c r="C309" s="150" t="s">
        <v>312</v>
      </c>
      <c r="D309" s="151" t="s">
        <v>283</v>
      </c>
      <c r="E309" s="152" t="s">
        <v>284</v>
      </c>
      <c r="F309" s="153">
        <f>SUM(F310:F319)</f>
        <v>0</v>
      </c>
      <c r="G309" s="154" t="s">
        <v>285</v>
      </c>
      <c r="H309" s="152" t="s">
        <v>283</v>
      </c>
      <c r="I309" s="152" t="s">
        <v>284</v>
      </c>
      <c r="J309" s="153">
        <f>SUM(J310:J319)</f>
        <v>0</v>
      </c>
      <c r="K309" s="151" t="s">
        <v>283</v>
      </c>
      <c r="L309" s="152" t="s">
        <v>284</v>
      </c>
      <c r="M309" s="153">
        <f>SUM(M310:M319)</f>
        <v>0</v>
      </c>
      <c r="N309" s="151" t="s">
        <v>283</v>
      </c>
      <c r="O309" s="152" t="s">
        <v>284</v>
      </c>
      <c r="P309" s="153">
        <f>SUM(P310:P319)</f>
        <v>0</v>
      </c>
      <c r="Q309" s="152" t="s">
        <v>283</v>
      </c>
      <c r="R309" s="152" t="s">
        <v>284</v>
      </c>
      <c r="S309" s="153">
        <f>SUM(S310:S319)</f>
        <v>0</v>
      </c>
      <c r="T309" s="204" t="s">
        <v>283</v>
      </c>
      <c r="U309" s="205" t="s">
        <v>284</v>
      </c>
      <c r="V309" s="153">
        <f>SUM(V310:V319)</f>
        <v>0</v>
      </c>
      <c r="W309" s="151" t="s">
        <v>283</v>
      </c>
      <c r="X309" s="152" t="s">
        <v>284</v>
      </c>
      <c r="Y309" s="153">
        <f>SUM(Y310:Y319)</f>
        <v>0</v>
      </c>
      <c r="Z309" s="152" t="s">
        <v>283</v>
      </c>
      <c r="AA309" s="152" t="s">
        <v>284</v>
      </c>
      <c r="AB309" s="153">
        <f>SUM(AB310:AB319)</f>
        <v>0</v>
      </c>
      <c r="AC309" s="204" t="s">
        <v>283</v>
      </c>
      <c r="AD309" s="205" t="s">
        <v>284</v>
      </c>
      <c r="AE309" s="153">
        <f>SUM(AE310:AE319)</f>
        <v>0</v>
      </c>
      <c r="AF309" s="151" t="s">
        <v>283</v>
      </c>
      <c r="AG309" s="152" t="s">
        <v>284</v>
      </c>
      <c r="AH309" s="153">
        <f>SUM(AH310:AH319)</f>
        <v>0</v>
      </c>
      <c r="AI309" s="152" t="s">
        <v>283</v>
      </c>
      <c r="AJ309" s="152" t="s">
        <v>284</v>
      </c>
      <c r="AK309" s="153">
        <f>SUM(AK310:AK319)</f>
        <v>0</v>
      </c>
      <c r="AL309" s="204" t="s">
        <v>283</v>
      </c>
      <c r="AM309" s="205" t="s">
        <v>284</v>
      </c>
      <c r="AN309" s="153">
        <f>SUM(AN310:AN319)</f>
        <v>0</v>
      </c>
      <c r="AO309" s="151" t="s">
        <v>283</v>
      </c>
      <c r="AP309" s="152" t="s">
        <v>284</v>
      </c>
      <c r="AQ309" s="153">
        <f>SUM(AQ310:AQ319)</f>
        <v>0</v>
      </c>
      <c r="AR309" s="152" t="s">
        <v>283</v>
      </c>
      <c r="AS309" s="152" t="s">
        <v>284</v>
      </c>
      <c r="AT309" s="153">
        <f>SUM(AT310:AT319)</f>
        <v>0</v>
      </c>
      <c r="AU309" s="204" t="s">
        <v>283</v>
      </c>
      <c r="AV309" s="205" t="s">
        <v>284</v>
      </c>
      <c r="AW309" s="153">
        <f>SUM(AW310:AW319)</f>
        <v>0</v>
      </c>
      <c r="AX309" s="151" t="s">
        <v>283</v>
      </c>
      <c r="AY309" s="152" t="s">
        <v>284</v>
      </c>
      <c r="AZ309" s="153">
        <f>SUM(AZ310:AZ319)</f>
        <v>0</v>
      </c>
      <c r="BA309" s="152" t="s">
        <v>283</v>
      </c>
      <c r="BB309" s="152" t="s">
        <v>284</v>
      </c>
      <c r="BC309" s="153">
        <f>SUM(BC310:BC319)</f>
        <v>0</v>
      </c>
      <c r="BD309" s="204" t="s">
        <v>283</v>
      </c>
      <c r="BE309" s="205" t="s">
        <v>284</v>
      </c>
      <c r="BF309" s="153">
        <f>SUM(BF310:BF319)</f>
        <v>0</v>
      </c>
      <c r="BG309" s="196"/>
      <c r="BH309" s="221"/>
      <c r="BI309" s="243"/>
      <c r="BJ309" s="196"/>
      <c r="BK309" s="244"/>
      <c r="BL309" s="245"/>
    </row>
    <row r="310" spans="1:64" ht="15.75" customHeight="1">
      <c r="A310" s="185"/>
      <c r="B310" s="156"/>
      <c r="C310" s="178" t="s">
        <v>287</v>
      </c>
      <c r="D310" s="158">
        <f t="shared" ref="D310:D319" si="756">N310+W310+AF310+AO310+AX310</f>
        <v>0</v>
      </c>
      <c r="E310" s="159">
        <f>IFERROR(F310/D310,)</f>
        <v>0</v>
      </c>
      <c r="F310" s="160">
        <f>P310+Y310+AH310+AQ310+AZ310</f>
        <v>0</v>
      </c>
      <c r="G310" s="179"/>
      <c r="H310" s="159">
        <f>Q310+Z310+AI310+AR310+BA310</f>
        <v>0</v>
      </c>
      <c r="I310" s="159">
        <f>IFERROR(J310/H310,)</f>
        <v>0</v>
      </c>
      <c r="J310" s="160">
        <f t="shared" ref="J310:J319" si="757">S310+AB310+AK310+AT310+BC310</f>
        <v>0</v>
      </c>
      <c r="K310" s="159">
        <f>T310+AC310+AL310+AU310+BD310</f>
        <v>0</v>
      </c>
      <c r="L310" s="159">
        <f>IFERROR(M310/K310,)</f>
        <v>0</v>
      </c>
      <c r="M310" s="160">
        <f t="shared" ref="M310:M319" si="758">V310+AE310+AN310+AW310+BF310</f>
        <v>0</v>
      </c>
      <c r="N310" s="159">
        <v>0</v>
      </c>
      <c r="O310" s="159">
        <v>0</v>
      </c>
      <c r="P310" s="160">
        <f t="shared" ref="P310:P319" si="759">N310*O310</f>
        <v>0</v>
      </c>
      <c r="Q310" s="159">
        <v>0</v>
      </c>
      <c r="R310" s="159">
        <v>0</v>
      </c>
      <c r="S310" s="160">
        <f t="shared" ref="S310:S319" si="760">Q310*R310</f>
        <v>0</v>
      </c>
      <c r="T310" s="159">
        <f>Q310</f>
        <v>0</v>
      </c>
      <c r="U310" s="159">
        <f t="shared" ref="U310:U319" si="761">R310</f>
        <v>0</v>
      </c>
      <c r="V310" s="160">
        <f t="shared" ref="V310:V319" si="762">T310*U310</f>
        <v>0</v>
      </c>
      <c r="W310" s="159">
        <v>0</v>
      </c>
      <c r="X310" s="159">
        <v>0</v>
      </c>
      <c r="Y310" s="160">
        <f t="shared" ref="Y310:Y319" si="763">W310*X310</f>
        <v>0</v>
      </c>
      <c r="Z310" s="159">
        <v>0</v>
      </c>
      <c r="AA310" s="159">
        <v>0</v>
      </c>
      <c r="AB310" s="160">
        <f t="shared" ref="AB310:AB319" si="764">Z310*AA310</f>
        <v>0</v>
      </c>
      <c r="AC310" s="159">
        <f>Z310</f>
        <v>0</v>
      </c>
      <c r="AD310" s="159">
        <f t="shared" ref="AD310:AD319" si="765">AA310</f>
        <v>0</v>
      </c>
      <c r="AE310" s="160">
        <f t="shared" ref="AE310:AE319" si="766">AC310*AD310</f>
        <v>0</v>
      </c>
      <c r="AF310" s="159">
        <v>0</v>
      </c>
      <c r="AG310" s="159">
        <v>0</v>
      </c>
      <c r="AH310" s="160">
        <f t="shared" ref="AH310:AH319" si="767">AF310*AG310</f>
        <v>0</v>
      </c>
      <c r="AI310" s="159">
        <v>0</v>
      </c>
      <c r="AJ310" s="159">
        <v>0</v>
      </c>
      <c r="AK310" s="160">
        <f t="shared" ref="AK310:AK319" si="768">AI310*AJ310</f>
        <v>0</v>
      </c>
      <c r="AL310" s="159">
        <f>AI310</f>
        <v>0</v>
      </c>
      <c r="AM310" s="159">
        <f t="shared" ref="AM310:AM319" si="769">AJ310</f>
        <v>0</v>
      </c>
      <c r="AN310" s="160">
        <f t="shared" ref="AN310:AN319" si="770">AL310*AM310</f>
        <v>0</v>
      </c>
      <c r="AO310" s="159">
        <v>0</v>
      </c>
      <c r="AP310" s="159">
        <v>0</v>
      </c>
      <c r="AQ310" s="160">
        <f t="shared" ref="AQ310:AQ319" si="771">AO310*AP310</f>
        <v>0</v>
      </c>
      <c r="AR310" s="159">
        <v>0</v>
      </c>
      <c r="AS310" s="159">
        <v>0</v>
      </c>
      <c r="AT310" s="160">
        <f t="shared" ref="AT310:AT319" si="772">AR310*AS310</f>
        <v>0</v>
      </c>
      <c r="AU310" s="159">
        <f>AR310</f>
        <v>0</v>
      </c>
      <c r="AV310" s="159">
        <f t="shared" ref="AV310:AV319" si="773">AS310</f>
        <v>0</v>
      </c>
      <c r="AW310" s="160">
        <f t="shared" ref="AW310:AW319" si="774">AU310*AV310</f>
        <v>0</v>
      </c>
      <c r="AX310" s="159">
        <v>0</v>
      </c>
      <c r="AY310" s="159">
        <v>0</v>
      </c>
      <c r="AZ310" s="160">
        <f t="shared" ref="AZ310:AZ319" si="775">AX310*AY310</f>
        <v>0</v>
      </c>
      <c r="BA310" s="159">
        <v>0</v>
      </c>
      <c r="BB310" s="159">
        <v>0</v>
      </c>
      <c r="BC310" s="160">
        <f t="shared" ref="BC310:BC319" si="776">BA310*BB310</f>
        <v>0</v>
      </c>
      <c r="BD310" s="159">
        <f>BA310</f>
        <v>0</v>
      </c>
      <c r="BE310" s="159">
        <f t="shared" ref="BE310:BE319" si="777">BB310</f>
        <v>0</v>
      </c>
      <c r="BF310" s="160">
        <f t="shared" ref="BF310:BF319" si="778">BD310*BE310</f>
        <v>0</v>
      </c>
      <c r="BG310" s="230"/>
      <c r="BH310" s="226">
        <f>K310-H310</f>
        <v>0</v>
      </c>
      <c r="BI310" s="227">
        <f t="shared" ref="BI310:BI319" si="779">L310-I310</f>
        <v>0</v>
      </c>
      <c r="BJ310" s="230"/>
      <c r="BK310" s="228"/>
      <c r="BL310" s="229"/>
    </row>
    <row r="311" spans="1:64" ht="15.75" customHeight="1">
      <c r="A311" s="185"/>
      <c r="B311" s="156"/>
      <c r="C311" s="289" t="s">
        <v>313</v>
      </c>
      <c r="D311" s="158">
        <f t="shared" si="756"/>
        <v>0</v>
      </c>
      <c r="E311" s="159">
        <f t="shared" ref="E311:E319" si="780">IFERROR(F311/D311,)</f>
        <v>0</v>
      </c>
      <c r="F311" s="160">
        <f t="shared" ref="F311:F319" si="781">P311+Y311+AH311+AQ311+AZ311</f>
        <v>0</v>
      </c>
      <c r="G311" s="161"/>
      <c r="H311" s="159">
        <f t="shared" ref="H311:H319" si="782">Q311+Z311+AI311+AR311+BA311</f>
        <v>0</v>
      </c>
      <c r="I311" s="159">
        <f t="shared" ref="I311:I319" si="783">IFERROR(J311/H311,)</f>
        <v>0</v>
      </c>
      <c r="J311" s="160">
        <f t="shared" si="757"/>
        <v>0</v>
      </c>
      <c r="K311" s="159">
        <f t="shared" ref="K311:K319" si="784">T311+AC311+AL311+AU311+BD311</f>
        <v>0</v>
      </c>
      <c r="L311" s="159">
        <f t="shared" ref="L311:L319" si="785">IFERROR(M311/K311,)</f>
        <v>0</v>
      </c>
      <c r="M311" s="160">
        <f t="shared" si="758"/>
        <v>0</v>
      </c>
      <c r="N311" s="159">
        <v>0</v>
      </c>
      <c r="O311" s="159">
        <v>0</v>
      </c>
      <c r="P311" s="160">
        <f t="shared" si="759"/>
        <v>0</v>
      </c>
      <c r="Q311" s="159">
        <v>0</v>
      </c>
      <c r="R311" s="159">
        <v>0</v>
      </c>
      <c r="S311" s="160">
        <f t="shared" si="760"/>
        <v>0</v>
      </c>
      <c r="T311" s="159">
        <f t="shared" ref="T311:T319" si="786">Q311</f>
        <v>0</v>
      </c>
      <c r="U311" s="159">
        <f t="shared" si="761"/>
        <v>0</v>
      </c>
      <c r="V311" s="160">
        <f t="shared" si="762"/>
        <v>0</v>
      </c>
      <c r="W311" s="159">
        <v>0</v>
      </c>
      <c r="X311" s="159">
        <v>0</v>
      </c>
      <c r="Y311" s="160">
        <f t="shared" si="763"/>
        <v>0</v>
      </c>
      <c r="Z311" s="159">
        <v>0</v>
      </c>
      <c r="AA311" s="159">
        <v>0</v>
      </c>
      <c r="AB311" s="160">
        <f t="shared" si="764"/>
        <v>0</v>
      </c>
      <c r="AC311" s="159">
        <f t="shared" ref="AC311:AC319" si="787">Z311</f>
        <v>0</v>
      </c>
      <c r="AD311" s="159">
        <f t="shared" si="765"/>
        <v>0</v>
      </c>
      <c r="AE311" s="160">
        <f t="shared" si="766"/>
        <v>0</v>
      </c>
      <c r="AF311" s="159">
        <v>0</v>
      </c>
      <c r="AG311" s="159">
        <v>0</v>
      </c>
      <c r="AH311" s="160">
        <f t="shared" si="767"/>
        <v>0</v>
      </c>
      <c r="AI311" s="159">
        <v>0</v>
      </c>
      <c r="AJ311" s="159">
        <v>0</v>
      </c>
      <c r="AK311" s="160">
        <f t="shared" si="768"/>
        <v>0</v>
      </c>
      <c r="AL311" s="159">
        <f t="shared" ref="AL311:AL319" si="788">AI311</f>
        <v>0</v>
      </c>
      <c r="AM311" s="159">
        <f t="shared" si="769"/>
        <v>0</v>
      </c>
      <c r="AN311" s="160">
        <f t="shared" si="770"/>
        <v>0</v>
      </c>
      <c r="AO311" s="159">
        <v>0</v>
      </c>
      <c r="AP311" s="159">
        <v>0</v>
      </c>
      <c r="AQ311" s="160">
        <f t="shared" si="771"/>
        <v>0</v>
      </c>
      <c r="AR311" s="159">
        <v>0</v>
      </c>
      <c r="AS311" s="159">
        <v>0</v>
      </c>
      <c r="AT311" s="160">
        <f t="shared" si="772"/>
        <v>0</v>
      </c>
      <c r="AU311" s="159">
        <f t="shared" ref="AU311:AU319" si="789">AR311</f>
        <v>0</v>
      </c>
      <c r="AV311" s="159">
        <f t="shared" si="773"/>
        <v>0</v>
      </c>
      <c r="AW311" s="160">
        <f t="shared" si="774"/>
        <v>0</v>
      </c>
      <c r="AX311" s="159">
        <v>0</v>
      </c>
      <c r="AY311" s="159">
        <v>0</v>
      </c>
      <c r="AZ311" s="160">
        <f t="shared" si="775"/>
        <v>0</v>
      </c>
      <c r="BA311" s="159">
        <v>0</v>
      </c>
      <c r="BB311" s="159">
        <v>0</v>
      </c>
      <c r="BC311" s="160">
        <f t="shared" si="776"/>
        <v>0</v>
      </c>
      <c r="BD311" s="159">
        <f t="shared" ref="BD311:BD319" si="790">BA311</f>
        <v>0</v>
      </c>
      <c r="BE311" s="159">
        <f t="shared" si="777"/>
        <v>0</v>
      </c>
      <c r="BF311" s="160">
        <f t="shared" si="778"/>
        <v>0</v>
      </c>
      <c r="BG311" s="225"/>
      <c r="BH311" s="226">
        <f t="shared" ref="BH311:BH319" si="791">K311-H311</f>
        <v>0</v>
      </c>
      <c r="BI311" s="227">
        <f t="shared" si="779"/>
        <v>0</v>
      </c>
      <c r="BJ311" s="225"/>
      <c r="BK311" s="228"/>
      <c r="BL311" s="229"/>
    </row>
    <row r="312" spans="1:64" ht="15.75" customHeight="1">
      <c r="A312" s="185"/>
      <c r="B312" s="156"/>
      <c r="C312" s="290"/>
      <c r="D312" s="158">
        <f t="shared" si="756"/>
        <v>0</v>
      </c>
      <c r="E312" s="159">
        <f t="shared" si="780"/>
        <v>0</v>
      </c>
      <c r="F312" s="160">
        <f t="shared" si="781"/>
        <v>0</v>
      </c>
      <c r="G312" s="161"/>
      <c r="H312" s="159">
        <f t="shared" si="782"/>
        <v>0</v>
      </c>
      <c r="I312" s="159">
        <f t="shared" si="783"/>
        <v>0</v>
      </c>
      <c r="J312" s="160">
        <f t="shared" si="757"/>
        <v>0</v>
      </c>
      <c r="K312" s="159">
        <f t="shared" si="784"/>
        <v>0</v>
      </c>
      <c r="L312" s="159">
        <f t="shared" si="785"/>
        <v>0</v>
      </c>
      <c r="M312" s="160">
        <f t="shared" si="758"/>
        <v>0</v>
      </c>
      <c r="N312" s="159">
        <v>0</v>
      </c>
      <c r="O312" s="159">
        <v>0</v>
      </c>
      <c r="P312" s="160">
        <f t="shared" si="759"/>
        <v>0</v>
      </c>
      <c r="Q312" s="159">
        <v>0</v>
      </c>
      <c r="R312" s="159">
        <v>0</v>
      </c>
      <c r="S312" s="160">
        <f t="shared" si="760"/>
        <v>0</v>
      </c>
      <c r="T312" s="159">
        <f t="shared" si="786"/>
        <v>0</v>
      </c>
      <c r="U312" s="159">
        <f t="shared" si="761"/>
        <v>0</v>
      </c>
      <c r="V312" s="160">
        <f t="shared" si="762"/>
        <v>0</v>
      </c>
      <c r="W312" s="159">
        <v>0</v>
      </c>
      <c r="X312" s="159">
        <v>0</v>
      </c>
      <c r="Y312" s="160">
        <f t="shared" si="763"/>
        <v>0</v>
      </c>
      <c r="Z312" s="159">
        <v>0</v>
      </c>
      <c r="AA312" s="159">
        <v>0</v>
      </c>
      <c r="AB312" s="160">
        <f t="shared" si="764"/>
        <v>0</v>
      </c>
      <c r="AC312" s="159">
        <f t="shared" si="787"/>
        <v>0</v>
      </c>
      <c r="AD312" s="159">
        <f t="shared" si="765"/>
        <v>0</v>
      </c>
      <c r="AE312" s="160">
        <f t="shared" si="766"/>
        <v>0</v>
      </c>
      <c r="AF312" s="159">
        <v>0</v>
      </c>
      <c r="AG312" s="159">
        <v>0</v>
      </c>
      <c r="AH312" s="160">
        <f t="shared" si="767"/>
        <v>0</v>
      </c>
      <c r="AI312" s="159">
        <v>0</v>
      </c>
      <c r="AJ312" s="159">
        <v>0</v>
      </c>
      <c r="AK312" s="160">
        <f t="shared" si="768"/>
        <v>0</v>
      </c>
      <c r="AL312" s="159">
        <f t="shared" si="788"/>
        <v>0</v>
      </c>
      <c r="AM312" s="159">
        <f t="shared" si="769"/>
        <v>0</v>
      </c>
      <c r="AN312" s="160">
        <f t="shared" si="770"/>
        <v>0</v>
      </c>
      <c r="AO312" s="159">
        <v>0</v>
      </c>
      <c r="AP312" s="159">
        <v>0</v>
      </c>
      <c r="AQ312" s="160">
        <f t="shared" si="771"/>
        <v>0</v>
      </c>
      <c r="AR312" s="159">
        <v>0</v>
      </c>
      <c r="AS312" s="159">
        <v>0</v>
      </c>
      <c r="AT312" s="160">
        <f t="shared" si="772"/>
        <v>0</v>
      </c>
      <c r="AU312" s="159">
        <f t="shared" si="789"/>
        <v>0</v>
      </c>
      <c r="AV312" s="159">
        <f t="shared" si="773"/>
        <v>0</v>
      </c>
      <c r="AW312" s="160">
        <f t="shared" si="774"/>
        <v>0</v>
      </c>
      <c r="AX312" s="159">
        <v>0</v>
      </c>
      <c r="AY312" s="159">
        <v>0</v>
      </c>
      <c r="AZ312" s="160">
        <f t="shared" si="775"/>
        <v>0</v>
      </c>
      <c r="BA312" s="159">
        <v>0</v>
      </c>
      <c r="BB312" s="159">
        <v>0</v>
      </c>
      <c r="BC312" s="160">
        <f t="shared" si="776"/>
        <v>0</v>
      </c>
      <c r="BD312" s="159">
        <f t="shared" si="790"/>
        <v>0</v>
      </c>
      <c r="BE312" s="159">
        <f t="shared" si="777"/>
        <v>0</v>
      </c>
      <c r="BF312" s="160">
        <f t="shared" si="778"/>
        <v>0</v>
      </c>
      <c r="BG312" s="225"/>
      <c r="BH312" s="226">
        <f t="shared" si="791"/>
        <v>0</v>
      </c>
      <c r="BI312" s="227">
        <f t="shared" si="779"/>
        <v>0</v>
      </c>
      <c r="BJ312" s="225"/>
      <c r="BK312" s="228"/>
      <c r="BL312" s="229"/>
    </row>
    <row r="313" spans="1:64" ht="15.75" customHeight="1">
      <c r="A313" s="185"/>
      <c r="B313" s="156"/>
      <c r="C313" s="290"/>
      <c r="D313" s="158">
        <f t="shared" si="756"/>
        <v>0</v>
      </c>
      <c r="E313" s="159">
        <f t="shared" si="780"/>
        <v>0</v>
      </c>
      <c r="F313" s="160">
        <f t="shared" si="781"/>
        <v>0</v>
      </c>
      <c r="G313" s="161"/>
      <c r="H313" s="159">
        <f t="shared" si="782"/>
        <v>0</v>
      </c>
      <c r="I313" s="159">
        <f t="shared" si="783"/>
        <v>0</v>
      </c>
      <c r="J313" s="160">
        <f t="shared" si="757"/>
        <v>0</v>
      </c>
      <c r="K313" s="159">
        <f t="shared" si="784"/>
        <v>0</v>
      </c>
      <c r="L313" s="159">
        <f t="shared" si="785"/>
        <v>0</v>
      </c>
      <c r="M313" s="160">
        <f t="shared" si="758"/>
        <v>0</v>
      </c>
      <c r="N313" s="159">
        <v>0</v>
      </c>
      <c r="O313" s="159">
        <v>0</v>
      </c>
      <c r="P313" s="160">
        <f t="shared" si="759"/>
        <v>0</v>
      </c>
      <c r="Q313" s="159">
        <v>0</v>
      </c>
      <c r="R313" s="159">
        <v>0</v>
      </c>
      <c r="S313" s="160">
        <f t="shared" si="760"/>
        <v>0</v>
      </c>
      <c r="T313" s="159">
        <f t="shared" si="786"/>
        <v>0</v>
      </c>
      <c r="U313" s="159">
        <f t="shared" si="761"/>
        <v>0</v>
      </c>
      <c r="V313" s="160">
        <f t="shared" si="762"/>
        <v>0</v>
      </c>
      <c r="W313" s="159">
        <v>0</v>
      </c>
      <c r="X313" s="159">
        <v>0</v>
      </c>
      <c r="Y313" s="160">
        <f t="shared" si="763"/>
        <v>0</v>
      </c>
      <c r="Z313" s="159">
        <v>0</v>
      </c>
      <c r="AA313" s="159">
        <v>0</v>
      </c>
      <c r="AB313" s="160">
        <f t="shared" si="764"/>
        <v>0</v>
      </c>
      <c r="AC313" s="159">
        <f t="shared" si="787"/>
        <v>0</v>
      </c>
      <c r="AD313" s="159">
        <f t="shared" si="765"/>
        <v>0</v>
      </c>
      <c r="AE313" s="160">
        <f t="shared" si="766"/>
        <v>0</v>
      </c>
      <c r="AF313" s="159">
        <v>0</v>
      </c>
      <c r="AG313" s="159">
        <v>0</v>
      </c>
      <c r="AH313" s="160">
        <f t="shared" si="767"/>
        <v>0</v>
      </c>
      <c r="AI313" s="159">
        <v>0</v>
      </c>
      <c r="AJ313" s="159">
        <v>0</v>
      </c>
      <c r="AK313" s="160">
        <f t="shared" si="768"/>
        <v>0</v>
      </c>
      <c r="AL313" s="159">
        <f t="shared" si="788"/>
        <v>0</v>
      </c>
      <c r="AM313" s="159">
        <f t="shared" si="769"/>
        <v>0</v>
      </c>
      <c r="AN313" s="160">
        <f t="shared" si="770"/>
        <v>0</v>
      </c>
      <c r="AO313" s="159">
        <v>0</v>
      </c>
      <c r="AP313" s="159">
        <v>0</v>
      </c>
      <c r="AQ313" s="160">
        <f t="shared" si="771"/>
        <v>0</v>
      </c>
      <c r="AR313" s="159">
        <v>0</v>
      </c>
      <c r="AS313" s="159">
        <v>0</v>
      </c>
      <c r="AT313" s="160">
        <f t="shared" si="772"/>
        <v>0</v>
      </c>
      <c r="AU313" s="159">
        <f t="shared" si="789"/>
        <v>0</v>
      </c>
      <c r="AV313" s="159">
        <f t="shared" si="773"/>
        <v>0</v>
      </c>
      <c r="AW313" s="160">
        <f t="shared" si="774"/>
        <v>0</v>
      </c>
      <c r="AX313" s="159">
        <v>0</v>
      </c>
      <c r="AY313" s="159">
        <v>0</v>
      </c>
      <c r="AZ313" s="160">
        <f t="shared" si="775"/>
        <v>0</v>
      </c>
      <c r="BA313" s="159">
        <v>0</v>
      </c>
      <c r="BB313" s="159">
        <v>0</v>
      </c>
      <c r="BC313" s="160">
        <f t="shared" si="776"/>
        <v>0</v>
      </c>
      <c r="BD313" s="159">
        <f t="shared" si="790"/>
        <v>0</v>
      </c>
      <c r="BE313" s="159">
        <f t="shared" si="777"/>
        <v>0</v>
      </c>
      <c r="BF313" s="160">
        <f t="shared" si="778"/>
        <v>0</v>
      </c>
      <c r="BG313" s="230"/>
      <c r="BH313" s="226">
        <f t="shared" si="791"/>
        <v>0</v>
      </c>
      <c r="BI313" s="227">
        <f t="shared" si="779"/>
        <v>0</v>
      </c>
      <c r="BJ313" s="230"/>
      <c r="BK313" s="228"/>
      <c r="BL313" s="229"/>
    </row>
    <row r="314" spans="1:64" ht="15.75" customHeight="1">
      <c r="A314" s="185"/>
      <c r="B314" s="156"/>
      <c r="C314" s="290"/>
      <c r="D314" s="158">
        <f t="shared" si="756"/>
        <v>0</v>
      </c>
      <c r="E314" s="159">
        <f t="shared" si="780"/>
        <v>0</v>
      </c>
      <c r="F314" s="160">
        <f t="shared" si="781"/>
        <v>0</v>
      </c>
      <c r="G314" s="161"/>
      <c r="H314" s="159">
        <f t="shared" si="782"/>
        <v>0</v>
      </c>
      <c r="I314" s="159">
        <f t="shared" si="783"/>
        <v>0</v>
      </c>
      <c r="J314" s="160">
        <f t="shared" si="757"/>
        <v>0</v>
      </c>
      <c r="K314" s="159">
        <f t="shared" si="784"/>
        <v>0</v>
      </c>
      <c r="L314" s="159">
        <f t="shared" si="785"/>
        <v>0</v>
      </c>
      <c r="M314" s="160">
        <f t="shared" si="758"/>
        <v>0</v>
      </c>
      <c r="N314" s="159">
        <v>0</v>
      </c>
      <c r="O314" s="159">
        <v>0</v>
      </c>
      <c r="P314" s="160">
        <f t="shared" si="759"/>
        <v>0</v>
      </c>
      <c r="Q314" s="159">
        <v>0</v>
      </c>
      <c r="R314" s="159">
        <v>0</v>
      </c>
      <c r="S314" s="160">
        <f t="shared" si="760"/>
        <v>0</v>
      </c>
      <c r="T314" s="159">
        <f t="shared" si="786"/>
        <v>0</v>
      </c>
      <c r="U314" s="159">
        <f t="shared" si="761"/>
        <v>0</v>
      </c>
      <c r="V314" s="160">
        <f t="shared" si="762"/>
        <v>0</v>
      </c>
      <c r="W314" s="159">
        <v>0</v>
      </c>
      <c r="X314" s="159">
        <v>0</v>
      </c>
      <c r="Y314" s="160">
        <f t="shared" si="763"/>
        <v>0</v>
      </c>
      <c r="Z314" s="159">
        <v>0</v>
      </c>
      <c r="AA314" s="159">
        <v>0</v>
      </c>
      <c r="AB314" s="160">
        <f t="shared" si="764"/>
        <v>0</v>
      </c>
      <c r="AC314" s="159">
        <f t="shared" si="787"/>
        <v>0</v>
      </c>
      <c r="AD314" s="159">
        <f t="shared" si="765"/>
        <v>0</v>
      </c>
      <c r="AE314" s="160">
        <f t="shared" si="766"/>
        <v>0</v>
      </c>
      <c r="AF314" s="159">
        <v>0</v>
      </c>
      <c r="AG314" s="159">
        <v>0</v>
      </c>
      <c r="AH314" s="160">
        <f t="shared" si="767"/>
        <v>0</v>
      </c>
      <c r="AI314" s="159">
        <v>0</v>
      </c>
      <c r="AJ314" s="159">
        <v>0</v>
      </c>
      <c r="AK314" s="160">
        <f t="shared" si="768"/>
        <v>0</v>
      </c>
      <c r="AL314" s="159">
        <f t="shared" si="788"/>
        <v>0</v>
      </c>
      <c r="AM314" s="159">
        <f t="shared" si="769"/>
        <v>0</v>
      </c>
      <c r="AN314" s="160">
        <f t="shared" si="770"/>
        <v>0</v>
      </c>
      <c r="AO314" s="159">
        <v>0</v>
      </c>
      <c r="AP314" s="159">
        <v>0</v>
      </c>
      <c r="AQ314" s="160">
        <f t="shared" si="771"/>
        <v>0</v>
      </c>
      <c r="AR314" s="159">
        <v>0</v>
      </c>
      <c r="AS314" s="159">
        <v>0</v>
      </c>
      <c r="AT314" s="160">
        <f t="shared" si="772"/>
        <v>0</v>
      </c>
      <c r="AU314" s="159">
        <f t="shared" si="789"/>
        <v>0</v>
      </c>
      <c r="AV314" s="159">
        <f t="shared" si="773"/>
        <v>0</v>
      </c>
      <c r="AW314" s="160">
        <f t="shared" si="774"/>
        <v>0</v>
      </c>
      <c r="AX314" s="159">
        <v>0</v>
      </c>
      <c r="AY314" s="159">
        <v>0</v>
      </c>
      <c r="AZ314" s="160">
        <f t="shared" si="775"/>
        <v>0</v>
      </c>
      <c r="BA314" s="159">
        <v>0</v>
      </c>
      <c r="BB314" s="159">
        <v>0</v>
      </c>
      <c r="BC314" s="160">
        <f t="shared" si="776"/>
        <v>0</v>
      </c>
      <c r="BD314" s="159">
        <f t="shared" si="790"/>
        <v>0</v>
      </c>
      <c r="BE314" s="159">
        <f t="shared" si="777"/>
        <v>0</v>
      </c>
      <c r="BF314" s="160">
        <f t="shared" si="778"/>
        <v>0</v>
      </c>
      <c r="BG314" s="225"/>
      <c r="BH314" s="226">
        <f t="shared" si="791"/>
        <v>0</v>
      </c>
      <c r="BI314" s="227">
        <f t="shared" si="779"/>
        <v>0</v>
      </c>
      <c r="BJ314" s="225"/>
      <c r="BK314" s="228"/>
      <c r="BL314" s="229"/>
    </row>
    <row r="315" spans="1:64" ht="15.75" customHeight="1">
      <c r="A315" s="185"/>
      <c r="B315" s="156"/>
      <c r="C315" s="290"/>
      <c r="D315" s="158">
        <f t="shared" si="756"/>
        <v>0</v>
      </c>
      <c r="E315" s="159">
        <f t="shared" si="780"/>
        <v>0</v>
      </c>
      <c r="F315" s="160">
        <f t="shared" si="781"/>
        <v>0</v>
      </c>
      <c r="G315" s="161"/>
      <c r="H315" s="159">
        <f t="shared" si="782"/>
        <v>0</v>
      </c>
      <c r="I315" s="159">
        <f t="shared" si="783"/>
        <v>0</v>
      </c>
      <c r="J315" s="160">
        <f t="shared" si="757"/>
        <v>0</v>
      </c>
      <c r="K315" s="159">
        <f t="shared" si="784"/>
        <v>0</v>
      </c>
      <c r="L315" s="159">
        <f t="shared" si="785"/>
        <v>0</v>
      </c>
      <c r="M315" s="160">
        <f t="shared" si="758"/>
        <v>0</v>
      </c>
      <c r="N315" s="159">
        <v>0</v>
      </c>
      <c r="O315" s="159">
        <v>0</v>
      </c>
      <c r="P315" s="160">
        <f t="shared" si="759"/>
        <v>0</v>
      </c>
      <c r="Q315" s="159">
        <v>0</v>
      </c>
      <c r="R315" s="159">
        <v>0</v>
      </c>
      <c r="S315" s="160">
        <f t="shared" si="760"/>
        <v>0</v>
      </c>
      <c r="T315" s="159">
        <f t="shared" si="786"/>
        <v>0</v>
      </c>
      <c r="U315" s="159">
        <f t="shared" si="761"/>
        <v>0</v>
      </c>
      <c r="V315" s="160">
        <f t="shared" si="762"/>
        <v>0</v>
      </c>
      <c r="W315" s="159">
        <v>0</v>
      </c>
      <c r="X315" s="159">
        <v>0</v>
      </c>
      <c r="Y315" s="160">
        <f t="shared" si="763"/>
        <v>0</v>
      </c>
      <c r="Z315" s="159">
        <v>0</v>
      </c>
      <c r="AA315" s="159">
        <v>0</v>
      </c>
      <c r="AB315" s="160">
        <f t="shared" si="764"/>
        <v>0</v>
      </c>
      <c r="AC315" s="159">
        <f t="shared" si="787"/>
        <v>0</v>
      </c>
      <c r="AD315" s="159">
        <f t="shared" si="765"/>
        <v>0</v>
      </c>
      <c r="AE315" s="160">
        <f t="shared" si="766"/>
        <v>0</v>
      </c>
      <c r="AF315" s="159">
        <v>0</v>
      </c>
      <c r="AG315" s="159">
        <v>0</v>
      </c>
      <c r="AH315" s="160">
        <f t="shared" si="767"/>
        <v>0</v>
      </c>
      <c r="AI315" s="159">
        <v>0</v>
      </c>
      <c r="AJ315" s="159">
        <v>0</v>
      </c>
      <c r="AK315" s="160">
        <f t="shared" si="768"/>
        <v>0</v>
      </c>
      <c r="AL315" s="159">
        <f t="shared" si="788"/>
        <v>0</v>
      </c>
      <c r="AM315" s="159">
        <f t="shared" si="769"/>
        <v>0</v>
      </c>
      <c r="AN315" s="160">
        <f t="shared" si="770"/>
        <v>0</v>
      </c>
      <c r="AO315" s="159">
        <v>0</v>
      </c>
      <c r="AP315" s="159">
        <v>0</v>
      </c>
      <c r="AQ315" s="160">
        <f t="shared" si="771"/>
        <v>0</v>
      </c>
      <c r="AR315" s="159">
        <v>0</v>
      </c>
      <c r="AS315" s="159">
        <v>0</v>
      </c>
      <c r="AT315" s="160">
        <f t="shared" si="772"/>
        <v>0</v>
      </c>
      <c r="AU315" s="159">
        <f t="shared" si="789"/>
        <v>0</v>
      </c>
      <c r="AV315" s="159">
        <f t="shared" si="773"/>
        <v>0</v>
      </c>
      <c r="AW315" s="160">
        <f t="shared" si="774"/>
        <v>0</v>
      </c>
      <c r="AX315" s="159">
        <v>0</v>
      </c>
      <c r="AY315" s="159">
        <v>0</v>
      </c>
      <c r="AZ315" s="160">
        <f t="shared" si="775"/>
        <v>0</v>
      </c>
      <c r="BA315" s="159">
        <v>0</v>
      </c>
      <c r="BB315" s="159">
        <v>0</v>
      </c>
      <c r="BC315" s="160">
        <f t="shared" si="776"/>
        <v>0</v>
      </c>
      <c r="BD315" s="159">
        <f t="shared" si="790"/>
        <v>0</v>
      </c>
      <c r="BE315" s="159">
        <f t="shared" si="777"/>
        <v>0</v>
      </c>
      <c r="BF315" s="160">
        <f t="shared" si="778"/>
        <v>0</v>
      </c>
      <c r="BG315" s="225"/>
      <c r="BH315" s="226">
        <f t="shared" si="791"/>
        <v>0</v>
      </c>
      <c r="BI315" s="227">
        <f t="shared" si="779"/>
        <v>0</v>
      </c>
      <c r="BJ315" s="225"/>
      <c r="BK315" s="228"/>
      <c r="BL315" s="229"/>
    </row>
    <row r="316" spans="1:64" ht="15.75" customHeight="1">
      <c r="A316" s="185"/>
      <c r="B316" s="156"/>
      <c r="C316" s="290"/>
      <c r="D316" s="158">
        <f t="shared" si="756"/>
        <v>0</v>
      </c>
      <c r="E316" s="159">
        <f t="shared" si="780"/>
        <v>0</v>
      </c>
      <c r="F316" s="160">
        <f t="shared" si="781"/>
        <v>0</v>
      </c>
      <c r="G316" s="161"/>
      <c r="H316" s="159">
        <f t="shared" si="782"/>
        <v>0</v>
      </c>
      <c r="I316" s="159">
        <f t="shared" si="783"/>
        <v>0</v>
      </c>
      <c r="J316" s="160">
        <f t="shared" si="757"/>
        <v>0</v>
      </c>
      <c r="K316" s="159">
        <f t="shared" si="784"/>
        <v>0</v>
      </c>
      <c r="L316" s="159">
        <f t="shared" si="785"/>
        <v>0</v>
      </c>
      <c r="M316" s="160">
        <f t="shared" si="758"/>
        <v>0</v>
      </c>
      <c r="N316" s="159">
        <v>0</v>
      </c>
      <c r="O316" s="159">
        <v>0</v>
      </c>
      <c r="P316" s="160">
        <f t="shared" si="759"/>
        <v>0</v>
      </c>
      <c r="Q316" s="159">
        <v>0</v>
      </c>
      <c r="R316" s="159">
        <v>0</v>
      </c>
      <c r="S316" s="160">
        <f t="shared" si="760"/>
        <v>0</v>
      </c>
      <c r="T316" s="159">
        <f t="shared" si="786"/>
        <v>0</v>
      </c>
      <c r="U316" s="159">
        <f t="shared" si="761"/>
        <v>0</v>
      </c>
      <c r="V316" s="160">
        <f t="shared" si="762"/>
        <v>0</v>
      </c>
      <c r="W316" s="159">
        <v>0</v>
      </c>
      <c r="X316" s="159">
        <v>0</v>
      </c>
      <c r="Y316" s="160">
        <f t="shared" si="763"/>
        <v>0</v>
      </c>
      <c r="Z316" s="159">
        <v>0</v>
      </c>
      <c r="AA316" s="159">
        <v>0</v>
      </c>
      <c r="AB316" s="160">
        <f t="shared" si="764"/>
        <v>0</v>
      </c>
      <c r="AC316" s="159">
        <f t="shared" si="787"/>
        <v>0</v>
      </c>
      <c r="AD316" s="159">
        <f t="shared" si="765"/>
        <v>0</v>
      </c>
      <c r="AE316" s="160">
        <f t="shared" si="766"/>
        <v>0</v>
      </c>
      <c r="AF316" s="159">
        <v>0</v>
      </c>
      <c r="AG316" s="159">
        <v>0</v>
      </c>
      <c r="AH316" s="160">
        <f t="shared" si="767"/>
        <v>0</v>
      </c>
      <c r="AI316" s="159">
        <v>0</v>
      </c>
      <c r="AJ316" s="159">
        <v>0</v>
      </c>
      <c r="AK316" s="160">
        <f t="shared" si="768"/>
        <v>0</v>
      </c>
      <c r="AL316" s="159">
        <f t="shared" si="788"/>
        <v>0</v>
      </c>
      <c r="AM316" s="159">
        <f t="shared" si="769"/>
        <v>0</v>
      </c>
      <c r="AN316" s="160">
        <f t="shared" si="770"/>
        <v>0</v>
      </c>
      <c r="AO316" s="159">
        <v>0</v>
      </c>
      <c r="AP316" s="159">
        <v>0</v>
      </c>
      <c r="AQ316" s="160">
        <f t="shared" si="771"/>
        <v>0</v>
      </c>
      <c r="AR316" s="159">
        <v>0</v>
      </c>
      <c r="AS316" s="159">
        <v>0</v>
      </c>
      <c r="AT316" s="160">
        <f t="shared" si="772"/>
        <v>0</v>
      </c>
      <c r="AU316" s="159">
        <f t="shared" si="789"/>
        <v>0</v>
      </c>
      <c r="AV316" s="159">
        <f t="shared" si="773"/>
        <v>0</v>
      </c>
      <c r="AW316" s="160">
        <f t="shared" si="774"/>
        <v>0</v>
      </c>
      <c r="AX316" s="159">
        <v>0</v>
      </c>
      <c r="AY316" s="159">
        <v>0</v>
      </c>
      <c r="AZ316" s="160">
        <f t="shared" si="775"/>
        <v>0</v>
      </c>
      <c r="BA316" s="159">
        <v>0</v>
      </c>
      <c r="BB316" s="159">
        <v>0</v>
      </c>
      <c r="BC316" s="160">
        <f t="shared" si="776"/>
        <v>0</v>
      </c>
      <c r="BD316" s="159">
        <f t="shared" si="790"/>
        <v>0</v>
      </c>
      <c r="BE316" s="159">
        <f t="shared" si="777"/>
        <v>0</v>
      </c>
      <c r="BF316" s="160">
        <f t="shared" si="778"/>
        <v>0</v>
      </c>
      <c r="BG316" s="225"/>
      <c r="BH316" s="226">
        <f t="shared" si="791"/>
        <v>0</v>
      </c>
      <c r="BI316" s="227">
        <f t="shared" si="779"/>
        <v>0</v>
      </c>
      <c r="BJ316" s="225"/>
      <c r="BK316" s="228"/>
      <c r="BL316" s="229"/>
    </row>
    <row r="317" spans="1:64" ht="15.75" customHeight="1">
      <c r="A317" s="185"/>
      <c r="B317" s="156"/>
      <c r="C317" s="290"/>
      <c r="D317" s="158">
        <f t="shared" si="756"/>
        <v>0</v>
      </c>
      <c r="E317" s="159">
        <f t="shared" si="780"/>
        <v>0</v>
      </c>
      <c r="F317" s="160">
        <f t="shared" si="781"/>
        <v>0</v>
      </c>
      <c r="G317" s="161"/>
      <c r="H317" s="159">
        <f t="shared" si="782"/>
        <v>0</v>
      </c>
      <c r="I317" s="159">
        <f t="shared" si="783"/>
        <v>0</v>
      </c>
      <c r="J317" s="160">
        <f t="shared" si="757"/>
        <v>0</v>
      </c>
      <c r="K317" s="159">
        <f t="shared" si="784"/>
        <v>0</v>
      </c>
      <c r="L317" s="159">
        <f t="shared" si="785"/>
        <v>0</v>
      </c>
      <c r="M317" s="160">
        <f t="shared" si="758"/>
        <v>0</v>
      </c>
      <c r="N317" s="159">
        <v>0</v>
      </c>
      <c r="O317" s="159">
        <v>0</v>
      </c>
      <c r="P317" s="160">
        <f t="shared" si="759"/>
        <v>0</v>
      </c>
      <c r="Q317" s="159">
        <v>0</v>
      </c>
      <c r="R317" s="159">
        <v>0</v>
      </c>
      <c r="S317" s="160">
        <f t="shared" si="760"/>
        <v>0</v>
      </c>
      <c r="T317" s="159">
        <f t="shared" si="786"/>
        <v>0</v>
      </c>
      <c r="U317" s="159">
        <f t="shared" si="761"/>
        <v>0</v>
      </c>
      <c r="V317" s="160">
        <f t="shared" si="762"/>
        <v>0</v>
      </c>
      <c r="W317" s="159">
        <v>0</v>
      </c>
      <c r="X317" s="159">
        <v>0</v>
      </c>
      <c r="Y317" s="160">
        <f t="shared" si="763"/>
        <v>0</v>
      </c>
      <c r="Z317" s="159">
        <v>0</v>
      </c>
      <c r="AA317" s="159">
        <v>0</v>
      </c>
      <c r="AB317" s="160">
        <f t="shared" si="764"/>
        <v>0</v>
      </c>
      <c r="AC317" s="159">
        <f t="shared" si="787"/>
        <v>0</v>
      </c>
      <c r="AD317" s="159">
        <f t="shared" si="765"/>
        <v>0</v>
      </c>
      <c r="AE317" s="160">
        <f t="shared" si="766"/>
        <v>0</v>
      </c>
      <c r="AF317" s="159">
        <v>0</v>
      </c>
      <c r="AG317" s="159">
        <v>0</v>
      </c>
      <c r="AH317" s="160">
        <f t="shared" si="767"/>
        <v>0</v>
      </c>
      <c r="AI317" s="159">
        <v>0</v>
      </c>
      <c r="AJ317" s="159">
        <v>0</v>
      </c>
      <c r="AK317" s="160">
        <f t="shared" si="768"/>
        <v>0</v>
      </c>
      <c r="AL317" s="159">
        <f t="shared" si="788"/>
        <v>0</v>
      </c>
      <c r="AM317" s="159">
        <f t="shared" si="769"/>
        <v>0</v>
      </c>
      <c r="AN317" s="160">
        <f t="shared" si="770"/>
        <v>0</v>
      </c>
      <c r="AO317" s="159">
        <v>0</v>
      </c>
      <c r="AP317" s="159">
        <v>0</v>
      </c>
      <c r="AQ317" s="160">
        <f t="shared" si="771"/>
        <v>0</v>
      </c>
      <c r="AR317" s="159">
        <v>0</v>
      </c>
      <c r="AS317" s="159">
        <v>0</v>
      </c>
      <c r="AT317" s="160">
        <f t="shared" si="772"/>
        <v>0</v>
      </c>
      <c r="AU317" s="159">
        <f t="shared" si="789"/>
        <v>0</v>
      </c>
      <c r="AV317" s="159">
        <f t="shared" si="773"/>
        <v>0</v>
      </c>
      <c r="AW317" s="160">
        <f t="shared" si="774"/>
        <v>0</v>
      </c>
      <c r="AX317" s="159">
        <v>0</v>
      </c>
      <c r="AY317" s="159">
        <v>0</v>
      </c>
      <c r="AZ317" s="160">
        <f t="shared" si="775"/>
        <v>0</v>
      </c>
      <c r="BA317" s="159">
        <v>0</v>
      </c>
      <c r="BB317" s="159">
        <v>0</v>
      </c>
      <c r="BC317" s="160">
        <f t="shared" si="776"/>
        <v>0</v>
      </c>
      <c r="BD317" s="159">
        <f t="shared" si="790"/>
        <v>0</v>
      </c>
      <c r="BE317" s="159">
        <f t="shared" si="777"/>
        <v>0</v>
      </c>
      <c r="BF317" s="160">
        <f t="shared" si="778"/>
        <v>0</v>
      </c>
      <c r="BG317" s="225"/>
      <c r="BH317" s="226">
        <f t="shared" si="791"/>
        <v>0</v>
      </c>
      <c r="BI317" s="227">
        <f t="shared" si="779"/>
        <v>0</v>
      </c>
      <c r="BJ317" s="225"/>
      <c r="BK317" s="228"/>
      <c r="BL317" s="229"/>
    </row>
    <row r="318" spans="1:64" ht="15.75" customHeight="1">
      <c r="A318" s="185"/>
      <c r="B318" s="156"/>
      <c r="C318" s="290"/>
      <c r="D318" s="158">
        <f t="shared" si="756"/>
        <v>0</v>
      </c>
      <c r="E318" s="159">
        <f t="shared" si="780"/>
        <v>0</v>
      </c>
      <c r="F318" s="160">
        <f t="shared" si="781"/>
        <v>0</v>
      </c>
      <c r="G318" s="161"/>
      <c r="H318" s="159">
        <f t="shared" si="782"/>
        <v>0</v>
      </c>
      <c r="I318" s="159">
        <f t="shared" si="783"/>
        <v>0</v>
      </c>
      <c r="J318" s="160">
        <f t="shared" si="757"/>
        <v>0</v>
      </c>
      <c r="K318" s="159">
        <f t="shared" si="784"/>
        <v>0</v>
      </c>
      <c r="L318" s="159">
        <f t="shared" si="785"/>
        <v>0</v>
      </c>
      <c r="M318" s="160">
        <f t="shared" si="758"/>
        <v>0</v>
      </c>
      <c r="N318" s="159">
        <v>0</v>
      </c>
      <c r="O318" s="159">
        <v>0</v>
      </c>
      <c r="P318" s="160">
        <f t="shared" si="759"/>
        <v>0</v>
      </c>
      <c r="Q318" s="159">
        <v>0</v>
      </c>
      <c r="R318" s="159">
        <v>0</v>
      </c>
      <c r="S318" s="160">
        <f t="shared" si="760"/>
        <v>0</v>
      </c>
      <c r="T318" s="159">
        <f t="shared" si="786"/>
        <v>0</v>
      </c>
      <c r="U318" s="159">
        <f t="shared" si="761"/>
        <v>0</v>
      </c>
      <c r="V318" s="160">
        <f t="shared" si="762"/>
        <v>0</v>
      </c>
      <c r="W318" s="159">
        <v>0</v>
      </c>
      <c r="X318" s="159">
        <v>0</v>
      </c>
      <c r="Y318" s="160">
        <f t="shared" si="763"/>
        <v>0</v>
      </c>
      <c r="Z318" s="159">
        <v>0</v>
      </c>
      <c r="AA318" s="159">
        <v>0</v>
      </c>
      <c r="AB318" s="160">
        <f t="shared" si="764"/>
        <v>0</v>
      </c>
      <c r="AC318" s="159">
        <f t="shared" si="787"/>
        <v>0</v>
      </c>
      <c r="AD318" s="159">
        <f t="shared" si="765"/>
        <v>0</v>
      </c>
      <c r="AE318" s="160">
        <f t="shared" si="766"/>
        <v>0</v>
      </c>
      <c r="AF318" s="159">
        <v>0</v>
      </c>
      <c r="AG318" s="159">
        <v>0</v>
      </c>
      <c r="AH318" s="160">
        <f t="shared" si="767"/>
        <v>0</v>
      </c>
      <c r="AI318" s="159">
        <v>0</v>
      </c>
      <c r="AJ318" s="159">
        <v>0</v>
      </c>
      <c r="AK318" s="160">
        <f t="shared" si="768"/>
        <v>0</v>
      </c>
      <c r="AL318" s="159">
        <f t="shared" si="788"/>
        <v>0</v>
      </c>
      <c r="AM318" s="159">
        <f t="shared" si="769"/>
        <v>0</v>
      </c>
      <c r="AN318" s="160">
        <f t="shared" si="770"/>
        <v>0</v>
      </c>
      <c r="AO318" s="159">
        <v>0</v>
      </c>
      <c r="AP318" s="159">
        <v>0</v>
      </c>
      <c r="AQ318" s="160">
        <f t="shared" si="771"/>
        <v>0</v>
      </c>
      <c r="AR318" s="159">
        <v>0</v>
      </c>
      <c r="AS318" s="159">
        <v>0</v>
      </c>
      <c r="AT318" s="160">
        <f t="shared" si="772"/>
        <v>0</v>
      </c>
      <c r="AU318" s="159">
        <f t="shared" si="789"/>
        <v>0</v>
      </c>
      <c r="AV318" s="159">
        <f t="shared" si="773"/>
        <v>0</v>
      </c>
      <c r="AW318" s="160">
        <f t="shared" si="774"/>
        <v>0</v>
      </c>
      <c r="AX318" s="159">
        <v>0</v>
      </c>
      <c r="AY318" s="159">
        <v>0</v>
      </c>
      <c r="AZ318" s="160">
        <f t="shared" si="775"/>
        <v>0</v>
      </c>
      <c r="BA318" s="159">
        <v>0</v>
      </c>
      <c r="BB318" s="159">
        <v>0</v>
      </c>
      <c r="BC318" s="160">
        <f t="shared" si="776"/>
        <v>0</v>
      </c>
      <c r="BD318" s="159">
        <f t="shared" si="790"/>
        <v>0</v>
      </c>
      <c r="BE318" s="159">
        <f t="shared" si="777"/>
        <v>0</v>
      </c>
      <c r="BF318" s="160">
        <f t="shared" si="778"/>
        <v>0</v>
      </c>
      <c r="BG318" s="230"/>
      <c r="BH318" s="226">
        <f t="shared" si="791"/>
        <v>0</v>
      </c>
      <c r="BI318" s="227">
        <f t="shared" si="779"/>
        <v>0</v>
      </c>
      <c r="BJ318" s="230"/>
      <c r="BK318" s="228"/>
      <c r="BL318" s="229"/>
    </row>
    <row r="319" spans="1:64" ht="15.75" customHeight="1">
      <c r="A319" s="138"/>
      <c r="B319" s="162"/>
      <c r="C319" s="163"/>
      <c r="D319" s="164">
        <f t="shared" si="756"/>
        <v>0</v>
      </c>
      <c r="E319" s="165">
        <f t="shared" si="780"/>
        <v>0</v>
      </c>
      <c r="F319" s="166">
        <f t="shared" si="781"/>
        <v>0</v>
      </c>
      <c r="G319" s="167"/>
      <c r="H319" s="165">
        <f t="shared" si="782"/>
        <v>0</v>
      </c>
      <c r="I319" s="165">
        <f t="shared" si="783"/>
        <v>0</v>
      </c>
      <c r="J319" s="166">
        <f t="shared" si="757"/>
        <v>0</v>
      </c>
      <c r="K319" s="165">
        <f t="shared" si="784"/>
        <v>0</v>
      </c>
      <c r="L319" s="165">
        <f t="shared" si="785"/>
        <v>0</v>
      </c>
      <c r="M319" s="166">
        <f t="shared" si="758"/>
        <v>0</v>
      </c>
      <c r="N319" s="164">
        <v>0</v>
      </c>
      <c r="O319" s="165">
        <v>0</v>
      </c>
      <c r="P319" s="166">
        <f t="shared" si="759"/>
        <v>0</v>
      </c>
      <c r="Q319" s="198">
        <v>0</v>
      </c>
      <c r="R319" s="199">
        <v>0</v>
      </c>
      <c r="S319" s="166">
        <f t="shared" si="760"/>
        <v>0</v>
      </c>
      <c r="T319" s="200">
        <f t="shared" si="786"/>
        <v>0</v>
      </c>
      <c r="U319" s="200">
        <f t="shared" si="761"/>
        <v>0</v>
      </c>
      <c r="V319" s="201">
        <f t="shared" si="762"/>
        <v>0</v>
      </c>
      <c r="W319" s="164">
        <v>0</v>
      </c>
      <c r="X319" s="165">
        <v>0</v>
      </c>
      <c r="Y319" s="166">
        <f t="shared" si="763"/>
        <v>0</v>
      </c>
      <c r="Z319" s="198">
        <v>0</v>
      </c>
      <c r="AA319" s="199">
        <v>0</v>
      </c>
      <c r="AB319" s="166">
        <f t="shared" si="764"/>
        <v>0</v>
      </c>
      <c r="AC319" s="200">
        <f t="shared" si="787"/>
        <v>0</v>
      </c>
      <c r="AD319" s="200">
        <f t="shared" si="765"/>
        <v>0</v>
      </c>
      <c r="AE319" s="201">
        <f t="shared" si="766"/>
        <v>0</v>
      </c>
      <c r="AF319" s="164">
        <v>0</v>
      </c>
      <c r="AG319" s="165">
        <v>0</v>
      </c>
      <c r="AH319" s="166">
        <f t="shared" si="767"/>
        <v>0</v>
      </c>
      <c r="AI319" s="198">
        <v>0</v>
      </c>
      <c r="AJ319" s="199">
        <v>0</v>
      </c>
      <c r="AK319" s="166">
        <f t="shared" si="768"/>
        <v>0</v>
      </c>
      <c r="AL319" s="200">
        <f t="shared" si="788"/>
        <v>0</v>
      </c>
      <c r="AM319" s="200">
        <f t="shared" si="769"/>
        <v>0</v>
      </c>
      <c r="AN319" s="201">
        <f t="shared" si="770"/>
        <v>0</v>
      </c>
      <c r="AO319" s="164">
        <v>0</v>
      </c>
      <c r="AP319" s="165">
        <v>0</v>
      </c>
      <c r="AQ319" s="166">
        <f t="shared" si="771"/>
        <v>0</v>
      </c>
      <c r="AR319" s="198">
        <v>0</v>
      </c>
      <c r="AS319" s="199">
        <v>0</v>
      </c>
      <c r="AT319" s="166">
        <f t="shared" si="772"/>
        <v>0</v>
      </c>
      <c r="AU319" s="200">
        <f t="shared" si="789"/>
        <v>0</v>
      </c>
      <c r="AV319" s="200">
        <f t="shared" si="773"/>
        <v>0</v>
      </c>
      <c r="AW319" s="201">
        <f t="shared" si="774"/>
        <v>0</v>
      </c>
      <c r="AX319" s="164">
        <v>0</v>
      </c>
      <c r="AY319" s="165">
        <v>0</v>
      </c>
      <c r="AZ319" s="166">
        <f t="shared" si="775"/>
        <v>0</v>
      </c>
      <c r="BA319" s="198">
        <v>0</v>
      </c>
      <c r="BB319" s="199">
        <v>0</v>
      </c>
      <c r="BC319" s="166">
        <f t="shared" si="776"/>
        <v>0</v>
      </c>
      <c r="BD319" s="200">
        <f t="shared" si="790"/>
        <v>0</v>
      </c>
      <c r="BE319" s="200">
        <f t="shared" si="777"/>
        <v>0</v>
      </c>
      <c r="BF319" s="201">
        <f t="shared" si="778"/>
        <v>0</v>
      </c>
      <c r="BG319" s="232"/>
      <c r="BH319" s="233">
        <f t="shared" si="791"/>
        <v>0</v>
      </c>
      <c r="BI319" s="234">
        <f t="shared" si="779"/>
        <v>0</v>
      </c>
      <c r="BJ319" s="232"/>
      <c r="BK319" s="235"/>
      <c r="BL319" s="236"/>
    </row>
    <row r="320" spans="1:64" ht="15.75" customHeight="1">
      <c r="A320" s="139"/>
      <c r="B320" s="189"/>
      <c r="C320" s="190"/>
      <c r="D320" s="191"/>
      <c r="E320" s="191"/>
      <c r="F320" s="192"/>
      <c r="G320" s="189"/>
      <c r="H320" s="191"/>
      <c r="I320" s="191"/>
      <c r="J320" s="192"/>
      <c r="K320" s="191"/>
      <c r="L320" s="191"/>
      <c r="M320" s="192"/>
      <c r="N320" s="191"/>
      <c r="O320" s="191"/>
      <c r="P320" s="192"/>
      <c r="Q320" s="191"/>
      <c r="R320" s="191"/>
      <c r="S320" s="192"/>
      <c r="T320" s="206"/>
      <c r="U320" s="206"/>
      <c r="V320" s="207"/>
      <c r="W320" s="191"/>
      <c r="X320" s="191"/>
      <c r="Y320" s="192"/>
      <c r="Z320" s="191"/>
      <c r="AA320" s="191"/>
      <c r="AB320" s="192"/>
      <c r="AC320" s="206"/>
      <c r="AD320" s="206"/>
      <c r="AE320" s="207"/>
      <c r="AF320" s="191"/>
      <c r="AG320" s="191"/>
      <c r="AH320" s="192"/>
      <c r="AI320" s="191"/>
      <c r="AJ320" s="191"/>
      <c r="AK320" s="192"/>
      <c r="AL320" s="206"/>
      <c r="AM320" s="206"/>
      <c r="AN320" s="207"/>
      <c r="AO320" s="191"/>
      <c r="AP320" s="191"/>
      <c r="AQ320" s="192"/>
      <c r="AR320" s="191"/>
      <c r="AS320" s="191"/>
      <c r="AT320" s="192"/>
      <c r="AU320" s="206"/>
      <c r="AV320" s="206"/>
      <c r="AW320" s="207"/>
      <c r="AX320" s="191"/>
      <c r="AY320" s="191"/>
      <c r="AZ320" s="192"/>
      <c r="BA320" s="191"/>
      <c r="BB320" s="191"/>
      <c r="BC320" s="192"/>
      <c r="BD320" s="206"/>
      <c r="BE320" s="206"/>
      <c r="BF320" s="207"/>
      <c r="BG320" s="232"/>
      <c r="BH320" s="191"/>
      <c r="BI320" s="191"/>
      <c r="BJ320" s="232"/>
      <c r="BK320" s="248"/>
      <c r="BL320" s="248"/>
    </row>
    <row r="321" spans="1:64" ht="15.75" customHeight="1">
      <c r="A321" s="139"/>
      <c r="B321" s="186"/>
      <c r="C321" s="187"/>
      <c r="D321" s="183"/>
      <c r="E321" s="183"/>
      <c r="F321" s="183"/>
      <c r="G321" s="184"/>
      <c r="H321" s="183"/>
      <c r="I321" s="183"/>
      <c r="J321" s="183"/>
      <c r="K321" s="183"/>
      <c r="L321" s="183"/>
      <c r="M321" s="183"/>
      <c r="N321" s="183"/>
      <c r="O321" s="183"/>
      <c r="P321" s="183"/>
      <c r="Q321" s="183"/>
      <c r="R321" s="183"/>
      <c r="S321" s="183"/>
      <c r="T321" s="203"/>
      <c r="U321" s="203"/>
      <c r="V321" s="187"/>
      <c r="W321" s="183"/>
      <c r="X321" s="183"/>
      <c r="Y321" s="183"/>
      <c r="Z321" s="183"/>
      <c r="AA321" s="183"/>
      <c r="AB321" s="183"/>
      <c r="AC321" s="203"/>
      <c r="AD321" s="203"/>
      <c r="AE321" s="187"/>
      <c r="AF321" s="183"/>
      <c r="AG321" s="183"/>
      <c r="AH321" s="183"/>
      <c r="AI321" s="183"/>
      <c r="AJ321" s="183"/>
      <c r="AK321" s="183"/>
      <c r="AL321" s="203"/>
      <c r="AM321" s="203"/>
      <c r="AN321" s="187"/>
      <c r="AO321" s="183"/>
      <c r="AP321" s="183"/>
      <c r="AQ321" s="183"/>
      <c r="AR321" s="183"/>
      <c r="AS321" s="183"/>
      <c r="AT321" s="183"/>
      <c r="AU321" s="203"/>
      <c r="AV321" s="203"/>
      <c r="AW321" s="187"/>
      <c r="AX321" s="183"/>
      <c r="AY321" s="183"/>
      <c r="AZ321" s="183"/>
      <c r="BA321" s="183"/>
      <c r="BB321" s="183"/>
      <c r="BC321" s="183"/>
      <c r="BD321" s="203"/>
      <c r="BE321" s="203"/>
      <c r="BF321" s="187"/>
      <c r="BG321" s="139"/>
      <c r="BH321" s="183"/>
      <c r="BI321" s="187"/>
      <c r="BJ321" s="139"/>
      <c r="BK321" s="242"/>
      <c r="BL321" s="242"/>
    </row>
    <row r="322" spans="1:64" ht="15.75" customHeight="1">
      <c r="A322" s="138"/>
      <c r="B322" s="1065" t="s">
        <v>273</v>
      </c>
      <c r="C322" s="1062" t="s">
        <v>274</v>
      </c>
      <c r="D322" s="1009" t="str">
        <f>AFEstatPref</f>
        <v>Historical</v>
      </c>
      <c r="E322" s="1010"/>
      <c r="F322" s="1011"/>
      <c r="G322" s="1041" t="str">
        <f>AFEstatSlc</f>
        <v>Proposed Original</v>
      </c>
      <c r="H322" s="1015"/>
      <c r="I322" s="1015"/>
      <c r="J322" s="1042"/>
      <c r="K322" s="1020" t="s">
        <v>275</v>
      </c>
      <c r="L322" s="1020"/>
      <c r="M322" s="1039"/>
      <c r="N322" s="1009" t="str">
        <f>AFEstatPref</f>
        <v>Historical</v>
      </c>
      <c r="O322" s="1010"/>
      <c r="P322" s="1011"/>
      <c r="Q322" s="1015" t="str">
        <f>AFEstatSlc</f>
        <v>Proposed Original</v>
      </c>
      <c r="R322" s="1015"/>
      <c r="S322" s="1016"/>
      <c r="T322" s="1019" t="s">
        <v>275</v>
      </c>
      <c r="U322" s="1020"/>
      <c r="V322" s="1021"/>
      <c r="W322" s="1009" t="str">
        <f>AFEstatPref</f>
        <v>Historical</v>
      </c>
      <c r="X322" s="1010"/>
      <c r="Y322" s="1011"/>
      <c r="Z322" s="1015" t="str">
        <f>AFEstatSlc</f>
        <v>Proposed Original</v>
      </c>
      <c r="AA322" s="1015"/>
      <c r="AB322" s="1016"/>
      <c r="AC322" s="1019" t="s">
        <v>275</v>
      </c>
      <c r="AD322" s="1020"/>
      <c r="AE322" s="1021"/>
      <c r="AF322" s="1009" t="str">
        <f>AFEstatPref</f>
        <v>Historical</v>
      </c>
      <c r="AG322" s="1010"/>
      <c r="AH322" s="1011"/>
      <c r="AI322" s="1015" t="str">
        <f>AFEstatSlc</f>
        <v>Proposed Original</v>
      </c>
      <c r="AJ322" s="1015"/>
      <c r="AK322" s="1016"/>
      <c r="AL322" s="1019" t="s">
        <v>275</v>
      </c>
      <c r="AM322" s="1020"/>
      <c r="AN322" s="1021"/>
      <c r="AO322" s="1009" t="str">
        <f>AFEstatPref</f>
        <v>Historical</v>
      </c>
      <c r="AP322" s="1010"/>
      <c r="AQ322" s="1011"/>
      <c r="AR322" s="1015" t="str">
        <f>AFEstatSlc</f>
        <v>Proposed Original</v>
      </c>
      <c r="AS322" s="1015"/>
      <c r="AT322" s="1016"/>
      <c r="AU322" s="1019" t="s">
        <v>275</v>
      </c>
      <c r="AV322" s="1020"/>
      <c r="AW322" s="1021"/>
      <c r="AX322" s="1009" t="str">
        <f>AFEstatPref</f>
        <v>Historical</v>
      </c>
      <c r="AY322" s="1010"/>
      <c r="AZ322" s="1011"/>
      <c r="BA322" s="1015" t="str">
        <f>AFEstatSlc</f>
        <v>Proposed Original</v>
      </c>
      <c r="BB322" s="1015"/>
      <c r="BC322" s="1016"/>
      <c r="BD322" s="1019" t="s">
        <v>275</v>
      </c>
      <c r="BE322" s="1020"/>
      <c r="BF322" s="1021"/>
      <c r="BG322" s="214"/>
      <c r="BH322" s="1051" t="s">
        <v>276</v>
      </c>
      <c r="BI322" s="1052"/>
      <c r="BJ322" s="214"/>
      <c r="BK322" s="1058" t="s">
        <v>277</v>
      </c>
      <c r="BL322" s="1055" t="s">
        <v>278</v>
      </c>
    </row>
    <row r="323" spans="1:64" ht="15.75" customHeight="1">
      <c r="A323" s="139"/>
      <c r="B323" s="1059"/>
      <c r="C323" s="1063"/>
      <c r="D323" s="1012"/>
      <c r="E323" s="1013"/>
      <c r="F323" s="1014"/>
      <c r="G323" s="1043"/>
      <c r="H323" s="1017"/>
      <c r="I323" s="1017"/>
      <c r="J323" s="1044"/>
      <c r="K323" s="1023"/>
      <c r="L323" s="1023"/>
      <c r="M323" s="1040"/>
      <c r="N323" s="1012"/>
      <c r="O323" s="1013"/>
      <c r="P323" s="1014"/>
      <c r="Q323" s="1017"/>
      <c r="R323" s="1017"/>
      <c r="S323" s="1018"/>
      <c r="T323" s="1022"/>
      <c r="U323" s="1023"/>
      <c r="V323" s="1024"/>
      <c r="W323" s="1012"/>
      <c r="X323" s="1013"/>
      <c r="Y323" s="1014"/>
      <c r="Z323" s="1017"/>
      <c r="AA323" s="1017"/>
      <c r="AB323" s="1018"/>
      <c r="AC323" s="1022"/>
      <c r="AD323" s="1023"/>
      <c r="AE323" s="1024"/>
      <c r="AF323" s="1012"/>
      <c r="AG323" s="1013"/>
      <c r="AH323" s="1014"/>
      <c r="AI323" s="1017"/>
      <c r="AJ323" s="1017"/>
      <c r="AK323" s="1018"/>
      <c r="AL323" s="1022"/>
      <c r="AM323" s="1023"/>
      <c r="AN323" s="1024"/>
      <c r="AO323" s="1012"/>
      <c r="AP323" s="1013"/>
      <c r="AQ323" s="1014"/>
      <c r="AR323" s="1017"/>
      <c r="AS323" s="1017"/>
      <c r="AT323" s="1018"/>
      <c r="AU323" s="1022"/>
      <c r="AV323" s="1023"/>
      <c r="AW323" s="1024"/>
      <c r="AX323" s="1012"/>
      <c r="AY323" s="1013"/>
      <c r="AZ323" s="1014"/>
      <c r="BA323" s="1017"/>
      <c r="BB323" s="1017"/>
      <c r="BC323" s="1018"/>
      <c r="BD323" s="1022"/>
      <c r="BE323" s="1023"/>
      <c r="BF323" s="1024"/>
      <c r="BG323" s="139"/>
      <c r="BH323" s="215" t="s">
        <v>279</v>
      </c>
      <c r="BI323" s="216" t="s">
        <v>280</v>
      </c>
      <c r="BJ323" s="139"/>
      <c r="BK323" s="1059"/>
      <c r="BL323" s="1056"/>
    </row>
    <row r="324" spans="1:64" ht="15.75" customHeight="1">
      <c r="A324" s="139"/>
      <c r="B324" s="170">
        <v>30</v>
      </c>
      <c r="C324" s="253" t="s">
        <v>314</v>
      </c>
      <c r="D324" s="278"/>
      <c r="E324" s="278"/>
      <c r="F324" s="279">
        <f>+F325+F339+F353+F367</f>
        <v>0</v>
      </c>
      <c r="G324" s="280"/>
      <c r="H324" s="278"/>
      <c r="I324" s="278"/>
      <c r="J324" s="279">
        <f>+J325+J339+J353+J367</f>
        <v>0</v>
      </c>
      <c r="K324" s="278"/>
      <c r="L324" s="278"/>
      <c r="M324" s="279">
        <f>+M325+M339+M353+M367</f>
        <v>0</v>
      </c>
      <c r="N324" s="278"/>
      <c r="O324" s="278"/>
      <c r="P324" s="279">
        <f>+P325+P339+P353+P367</f>
        <v>0</v>
      </c>
      <c r="Q324" s="281"/>
      <c r="R324" s="278"/>
      <c r="S324" s="279">
        <f>+S325+S339+S353+S367</f>
        <v>0</v>
      </c>
      <c r="T324" s="278"/>
      <c r="U324" s="278"/>
      <c r="V324" s="279">
        <f>+V325+V339+V353+V367</f>
        <v>0</v>
      </c>
      <c r="W324" s="278"/>
      <c r="X324" s="278"/>
      <c r="Y324" s="279">
        <f>+Y325+Y339+Y353+Y367</f>
        <v>0</v>
      </c>
      <c r="Z324" s="281"/>
      <c r="AA324" s="278"/>
      <c r="AB324" s="279">
        <f>+AB325+AB339+AB353+AB367</f>
        <v>0</v>
      </c>
      <c r="AC324" s="278"/>
      <c r="AD324" s="278"/>
      <c r="AE324" s="279">
        <f>+AE325+AE339+AE353+AE367</f>
        <v>0</v>
      </c>
      <c r="AF324" s="278"/>
      <c r="AG324" s="278"/>
      <c r="AH324" s="279">
        <f>+AH325+AH339+AH353+AH367</f>
        <v>0</v>
      </c>
      <c r="AI324" s="281"/>
      <c r="AJ324" s="278"/>
      <c r="AK324" s="279">
        <f>+AK325+AK339+AK353+AK367</f>
        <v>0</v>
      </c>
      <c r="AL324" s="278"/>
      <c r="AM324" s="278"/>
      <c r="AN324" s="279">
        <f>+AN325+AN339+AN353+AN367</f>
        <v>0</v>
      </c>
      <c r="AO324" s="278"/>
      <c r="AP324" s="278"/>
      <c r="AQ324" s="279">
        <f>+AQ325+AQ339+AQ353+AQ367</f>
        <v>0</v>
      </c>
      <c r="AR324" s="281"/>
      <c r="AS324" s="278"/>
      <c r="AT324" s="279">
        <f>+AT325+AT339+AT353+AT367</f>
        <v>0</v>
      </c>
      <c r="AU324" s="278"/>
      <c r="AV324" s="278"/>
      <c r="AW324" s="279">
        <f>+AW325+AW339+AW353+AW367</f>
        <v>0</v>
      </c>
      <c r="AX324" s="278"/>
      <c r="AY324" s="278"/>
      <c r="AZ324" s="279">
        <f>+AZ325+AZ339+AZ353+AZ367</f>
        <v>0</v>
      </c>
      <c r="BA324" s="281"/>
      <c r="BB324" s="278"/>
      <c r="BC324" s="279">
        <f>+BC325+BC339+BC353+BC367</f>
        <v>0</v>
      </c>
      <c r="BD324" s="278"/>
      <c r="BE324" s="278"/>
      <c r="BF324" s="279">
        <f>+BF325+BF339+BF353+BF367</f>
        <v>0</v>
      </c>
      <c r="BG324" s="139"/>
      <c r="BH324" s="284"/>
      <c r="BI324" s="285"/>
      <c r="BJ324" s="139"/>
      <c r="BK324" s="170"/>
      <c r="BL324" s="263"/>
    </row>
    <row r="325" spans="1:64" ht="15.75" customHeight="1">
      <c r="A325" s="138"/>
      <c r="B325" s="149">
        <v>31</v>
      </c>
      <c r="C325" s="150" t="s">
        <v>315</v>
      </c>
      <c r="D325" s="151" t="s">
        <v>283</v>
      </c>
      <c r="E325" s="152" t="s">
        <v>284</v>
      </c>
      <c r="F325" s="153">
        <f>SUM(F326:F335)</f>
        <v>0</v>
      </c>
      <c r="G325" s="154" t="s">
        <v>285</v>
      </c>
      <c r="H325" s="152" t="s">
        <v>283</v>
      </c>
      <c r="I325" s="152" t="s">
        <v>284</v>
      </c>
      <c r="J325" s="153">
        <f>SUM(J326:J335)</f>
        <v>0</v>
      </c>
      <c r="K325" s="151" t="s">
        <v>283</v>
      </c>
      <c r="L325" s="152" t="s">
        <v>284</v>
      </c>
      <c r="M325" s="153">
        <f>SUM(M326:M335)</f>
        <v>0</v>
      </c>
      <c r="N325" s="151" t="s">
        <v>283</v>
      </c>
      <c r="O325" s="152" t="s">
        <v>284</v>
      </c>
      <c r="P325" s="153">
        <f>SUM(P326:P335)</f>
        <v>0</v>
      </c>
      <c r="Q325" s="152" t="s">
        <v>283</v>
      </c>
      <c r="R325" s="152" t="s">
        <v>284</v>
      </c>
      <c r="S325" s="153">
        <f>SUM(S326:S335)</f>
        <v>0</v>
      </c>
      <c r="T325" s="204" t="s">
        <v>283</v>
      </c>
      <c r="U325" s="205" t="s">
        <v>284</v>
      </c>
      <c r="V325" s="153">
        <f>SUM(V326:V335)</f>
        <v>0</v>
      </c>
      <c r="W325" s="151" t="s">
        <v>283</v>
      </c>
      <c r="X325" s="152" t="s">
        <v>284</v>
      </c>
      <c r="Y325" s="153">
        <f>SUM(Y326:Y335)</f>
        <v>0</v>
      </c>
      <c r="Z325" s="152" t="s">
        <v>283</v>
      </c>
      <c r="AA325" s="152" t="s">
        <v>284</v>
      </c>
      <c r="AB325" s="153">
        <f>SUM(AB326:AB335)</f>
        <v>0</v>
      </c>
      <c r="AC325" s="204" t="s">
        <v>283</v>
      </c>
      <c r="AD325" s="205" t="s">
        <v>284</v>
      </c>
      <c r="AE325" s="153">
        <f>SUM(AE326:AE335)</f>
        <v>0</v>
      </c>
      <c r="AF325" s="151" t="s">
        <v>283</v>
      </c>
      <c r="AG325" s="152" t="s">
        <v>284</v>
      </c>
      <c r="AH325" s="153">
        <f>SUM(AH326:AH335)</f>
        <v>0</v>
      </c>
      <c r="AI325" s="152" t="s">
        <v>283</v>
      </c>
      <c r="AJ325" s="152" t="s">
        <v>284</v>
      </c>
      <c r="AK325" s="153">
        <f>SUM(AK326:AK335)</f>
        <v>0</v>
      </c>
      <c r="AL325" s="204" t="s">
        <v>283</v>
      </c>
      <c r="AM325" s="205" t="s">
        <v>284</v>
      </c>
      <c r="AN325" s="153">
        <f>SUM(AN326:AN335)</f>
        <v>0</v>
      </c>
      <c r="AO325" s="151" t="s">
        <v>283</v>
      </c>
      <c r="AP325" s="152" t="s">
        <v>284</v>
      </c>
      <c r="AQ325" s="153">
        <f>SUM(AQ326:AQ335)</f>
        <v>0</v>
      </c>
      <c r="AR325" s="152" t="s">
        <v>283</v>
      </c>
      <c r="AS325" s="152" t="s">
        <v>284</v>
      </c>
      <c r="AT325" s="153">
        <f>SUM(AT326:AT335)</f>
        <v>0</v>
      </c>
      <c r="AU325" s="204" t="s">
        <v>283</v>
      </c>
      <c r="AV325" s="205" t="s">
        <v>284</v>
      </c>
      <c r="AW325" s="153">
        <f>SUM(AW326:AW335)</f>
        <v>0</v>
      </c>
      <c r="AX325" s="151" t="s">
        <v>283</v>
      </c>
      <c r="AY325" s="152" t="s">
        <v>284</v>
      </c>
      <c r="AZ325" s="153">
        <f>SUM(AZ326:AZ335)</f>
        <v>0</v>
      </c>
      <c r="BA325" s="152" t="s">
        <v>283</v>
      </c>
      <c r="BB325" s="152" t="s">
        <v>284</v>
      </c>
      <c r="BC325" s="153">
        <f>SUM(BC326:BC335)</f>
        <v>0</v>
      </c>
      <c r="BD325" s="204" t="s">
        <v>283</v>
      </c>
      <c r="BE325" s="205" t="s">
        <v>284</v>
      </c>
      <c r="BF325" s="153">
        <f>SUM(BF326:BF335)</f>
        <v>0</v>
      </c>
      <c r="BG325" s="196"/>
      <c r="BH325" s="221"/>
      <c r="BI325" s="243"/>
      <c r="BJ325" s="196"/>
      <c r="BK325" s="244"/>
      <c r="BL325" s="245"/>
    </row>
    <row r="326" spans="1:64" ht="15.75" customHeight="1">
      <c r="A326" s="185"/>
      <c r="B326" s="156"/>
      <c r="C326" s="185"/>
      <c r="D326" s="158">
        <f t="shared" ref="D326:D335" si="792">N326+W326+AF326+AO326+AX326</f>
        <v>0</v>
      </c>
      <c r="E326" s="159">
        <f>IFERROR(F326/D326,)</f>
        <v>0</v>
      </c>
      <c r="F326" s="160">
        <f>P326+Y326+AH326+AQ326+AZ326</f>
        <v>0</v>
      </c>
      <c r="G326" s="179"/>
      <c r="H326" s="159">
        <f>Q326+Z326+AI326+AR326+BA326</f>
        <v>0</v>
      </c>
      <c r="I326" s="159">
        <f>IFERROR(J326/H326,)</f>
        <v>0</v>
      </c>
      <c r="J326" s="160">
        <f t="shared" ref="J326:J335" si="793">S326+AB326+AK326+AT326+BC326</f>
        <v>0</v>
      </c>
      <c r="K326" s="159">
        <f>T326+AC326+AL326+AU326+BD326</f>
        <v>0</v>
      </c>
      <c r="L326" s="159">
        <f>IFERROR(M326/K326,)</f>
        <v>0</v>
      </c>
      <c r="M326" s="160">
        <f t="shared" ref="M326:M335" si="794">V326+AE326+AN326+AW326+BF326</f>
        <v>0</v>
      </c>
      <c r="N326" s="159">
        <v>0</v>
      </c>
      <c r="O326" s="159">
        <v>0</v>
      </c>
      <c r="P326" s="160">
        <f t="shared" ref="P326:P335" si="795">N326*O326</f>
        <v>0</v>
      </c>
      <c r="Q326" s="159">
        <v>0</v>
      </c>
      <c r="R326" s="159">
        <v>0</v>
      </c>
      <c r="S326" s="160">
        <f t="shared" ref="S326:S335" si="796">Q326*R326</f>
        <v>0</v>
      </c>
      <c r="T326" s="159">
        <f>Q326</f>
        <v>0</v>
      </c>
      <c r="U326" s="159">
        <f t="shared" ref="U326:U335" si="797">R326</f>
        <v>0</v>
      </c>
      <c r="V326" s="160">
        <f t="shared" ref="V326:V335" si="798">T326*U326</f>
        <v>0</v>
      </c>
      <c r="W326" s="159">
        <v>0</v>
      </c>
      <c r="X326" s="159">
        <v>0</v>
      </c>
      <c r="Y326" s="160">
        <f t="shared" ref="Y326:Y335" si="799">W326*X326</f>
        <v>0</v>
      </c>
      <c r="Z326" s="159">
        <v>0</v>
      </c>
      <c r="AA326" s="159">
        <v>0</v>
      </c>
      <c r="AB326" s="160">
        <f t="shared" ref="AB326:AB335" si="800">Z326*AA326</f>
        <v>0</v>
      </c>
      <c r="AC326" s="159">
        <f>Z326</f>
        <v>0</v>
      </c>
      <c r="AD326" s="159">
        <f t="shared" ref="AD326:AD335" si="801">AA326</f>
        <v>0</v>
      </c>
      <c r="AE326" s="160">
        <f t="shared" ref="AE326:AE335" si="802">AC326*AD326</f>
        <v>0</v>
      </c>
      <c r="AF326" s="159">
        <v>0</v>
      </c>
      <c r="AG326" s="159">
        <v>0</v>
      </c>
      <c r="AH326" s="160">
        <f t="shared" ref="AH326:AH335" si="803">AF326*AG326</f>
        <v>0</v>
      </c>
      <c r="AI326" s="159">
        <v>0</v>
      </c>
      <c r="AJ326" s="159">
        <v>0</v>
      </c>
      <c r="AK326" s="160">
        <f t="shared" ref="AK326:AK335" si="804">AI326*AJ326</f>
        <v>0</v>
      </c>
      <c r="AL326" s="159">
        <f>AI326</f>
        <v>0</v>
      </c>
      <c r="AM326" s="159">
        <f t="shared" ref="AM326:AM335" si="805">AJ326</f>
        <v>0</v>
      </c>
      <c r="AN326" s="160">
        <f t="shared" ref="AN326:AN335" si="806">AL326*AM326</f>
        <v>0</v>
      </c>
      <c r="AO326" s="159">
        <v>0</v>
      </c>
      <c r="AP326" s="159">
        <v>0</v>
      </c>
      <c r="AQ326" s="160">
        <f t="shared" ref="AQ326:AQ335" si="807">AO326*AP326</f>
        <v>0</v>
      </c>
      <c r="AR326" s="159">
        <v>0</v>
      </c>
      <c r="AS326" s="159">
        <v>0</v>
      </c>
      <c r="AT326" s="160">
        <f t="shared" ref="AT326:AT335" si="808">AR326*AS326</f>
        <v>0</v>
      </c>
      <c r="AU326" s="159">
        <f>AR326</f>
        <v>0</v>
      </c>
      <c r="AV326" s="159">
        <f t="shared" ref="AV326:AV335" si="809">AS326</f>
        <v>0</v>
      </c>
      <c r="AW326" s="160">
        <f t="shared" ref="AW326:AW335" si="810">AU326*AV326</f>
        <v>0</v>
      </c>
      <c r="AX326" s="159">
        <v>0</v>
      </c>
      <c r="AY326" s="159">
        <v>0</v>
      </c>
      <c r="AZ326" s="160">
        <f t="shared" ref="AZ326:AZ335" si="811">AX326*AY326</f>
        <v>0</v>
      </c>
      <c r="BA326" s="159">
        <v>0</v>
      </c>
      <c r="BB326" s="159">
        <v>0</v>
      </c>
      <c r="BC326" s="160">
        <f t="shared" ref="BC326:BC335" si="812">BA326*BB326</f>
        <v>0</v>
      </c>
      <c r="BD326" s="159">
        <f>BA326</f>
        <v>0</v>
      </c>
      <c r="BE326" s="159">
        <f t="shared" ref="BE326:BE335" si="813">BB326</f>
        <v>0</v>
      </c>
      <c r="BF326" s="160">
        <f t="shared" ref="BF326:BF335" si="814">BD326*BE326</f>
        <v>0</v>
      </c>
      <c r="BG326" s="225"/>
      <c r="BH326" s="226">
        <f>K326-H326</f>
        <v>0</v>
      </c>
      <c r="BI326" s="227">
        <f t="shared" ref="BI326:BI335" si="815">L326-I326</f>
        <v>0</v>
      </c>
      <c r="BJ326" s="225"/>
      <c r="BK326" s="228"/>
      <c r="BL326" s="229"/>
    </row>
    <row r="327" spans="1:64" ht="15.75" customHeight="1">
      <c r="A327" s="185"/>
      <c r="B327" s="156"/>
      <c r="C327" s="185"/>
      <c r="D327" s="158">
        <f t="shared" si="792"/>
        <v>0</v>
      </c>
      <c r="E327" s="159">
        <f t="shared" ref="E327:E335" si="816">IFERROR(F327/D327,)</f>
        <v>0</v>
      </c>
      <c r="F327" s="160">
        <f t="shared" ref="F327:F335" si="817">P327+Y327+AH327+AQ327+AZ327</f>
        <v>0</v>
      </c>
      <c r="G327" s="161"/>
      <c r="H327" s="159">
        <f t="shared" ref="H327:H335" si="818">Q327+Z327+AI327+AR327+BA327</f>
        <v>0</v>
      </c>
      <c r="I327" s="159">
        <f t="shared" ref="I327:I335" si="819">IFERROR(J327/H327,)</f>
        <v>0</v>
      </c>
      <c r="J327" s="160">
        <f t="shared" si="793"/>
        <v>0</v>
      </c>
      <c r="K327" s="159">
        <f t="shared" ref="K327:K335" si="820">T327+AC327+AL327+AU327+BD327</f>
        <v>0</v>
      </c>
      <c r="L327" s="159">
        <f t="shared" ref="L327:L335" si="821">IFERROR(M327/K327,)</f>
        <v>0</v>
      </c>
      <c r="M327" s="160">
        <f t="shared" si="794"/>
        <v>0</v>
      </c>
      <c r="N327" s="159">
        <v>0</v>
      </c>
      <c r="O327" s="159">
        <v>0</v>
      </c>
      <c r="P327" s="160">
        <f t="shared" si="795"/>
        <v>0</v>
      </c>
      <c r="Q327" s="159">
        <v>0</v>
      </c>
      <c r="R327" s="159">
        <v>0</v>
      </c>
      <c r="S327" s="160">
        <f t="shared" si="796"/>
        <v>0</v>
      </c>
      <c r="T327" s="159">
        <f t="shared" ref="T327:T335" si="822">Q327</f>
        <v>0</v>
      </c>
      <c r="U327" s="159">
        <f t="shared" si="797"/>
        <v>0</v>
      </c>
      <c r="V327" s="160">
        <f t="shared" si="798"/>
        <v>0</v>
      </c>
      <c r="W327" s="159">
        <v>0</v>
      </c>
      <c r="X327" s="159">
        <v>0</v>
      </c>
      <c r="Y327" s="160">
        <f t="shared" si="799"/>
        <v>0</v>
      </c>
      <c r="Z327" s="159">
        <v>0</v>
      </c>
      <c r="AA327" s="159">
        <v>0</v>
      </c>
      <c r="AB327" s="160">
        <f t="shared" si="800"/>
        <v>0</v>
      </c>
      <c r="AC327" s="159">
        <f t="shared" ref="AC327:AC335" si="823">Z327</f>
        <v>0</v>
      </c>
      <c r="AD327" s="159">
        <f t="shared" si="801"/>
        <v>0</v>
      </c>
      <c r="AE327" s="160">
        <f t="shared" si="802"/>
        <v>0</v>
      </c>
      <c r="AF327" s="159">
        <v>0</v>
      </c>
      <c r="AG327" s="159">
        <v>0</v>
      </c>
      <c r="AH327" s="160">
        <f t="shared" si="803"/>
        <v>0</v>
      </c>
      <c r="AI327" s="159">
        <v>0</v>
      </c>
      <c r="AJ327" s="159">
        <v>0</v>
      </c>
      <c r="AK327" s="160">
        <f t="shared" si="804"/>
        <v>0</v>
      </c>
      <c r="AL327" s="159">
        <f t="shared" ref="AL327:AL335" si="824">AI327</f>
        <v>0</v>
      </c>
      <c r="AM327" s="159">
        <f t="shared" si="805"/>
        <v>0</v>
      </c>
      <c r="AN327" s="160">
        <f t="shared" si="806"/>
        <v>0</v>
      </c>
      <c r="AO327" s="159">
        <v>0</v>
      </c>
      <c r="AP327" s="159">
        <v>0</v>
      </c>
      <c r="AQ327" s="160">
        <f t="shared" si="807"/>
        <v>0</v>
      </c>
      <c r="AR327" s="159">
        <v>0</v>
      </c>
      <c r="AS327" s="159">
        <v>0</v>
      </c>
      <c r="AT327" s="160">
        <f t="shared" si="808"/>
        <v>0</v>
      </c>
      <c r="AU327" s="159">
        <f t="shared" ref="AU327:AU335" si="825">AR327</f>
        <v>0</v>
      </c>
      <c r="AV327" s="159">
        <f t="shared" si="809"/>
        <v>0</v>
      </c>
      <c r="AW327" s="160">
        <f t="shared" si="810"/>
        <v>0</v>
      </c>
      <c r="AX327" s="159">
        <v>0</v>
      </c>
      <c r="AY327" s="159">
        <v>0</v>
      </c>
      <c r="AZ327" s="160">
        <f t="shared" si="811"/>
        <v>0</v>
      </c>
      <c r="BA327" s="159">
        <v>0</v>
      </c>
      <c r="BB327" s="159">
        <v>0</v>
      </c>
      <c r="BC327" s="160">
        <f t="shared" si="812"/>
        <v>0</v>
      </c>
      <c r="BD327" s="159">
        <f t="shared" ref="BD327:BD335" si="826">BA327</f>
        <v>0</v>
      </c>
      <c r="BE327" s="159">
        <f t="shared" si="813"/>
        <v>0</v>
      </c>
      <c r="BF327" s="160">
        <f t="shared" si="814"/>
        <v>0</v>
      </c>
      <c r="BG327" s="225"/>
      <c r="BH327" s="226">
        <f t="shared" ref="BH327:BH335" si="827">K327-H327</f>
        <v>0</v>
      </c>
      <c r="BI327" s="227">
        <f t="shared" si="815"/>
        <v>0</v>
      </c>
      <c r="BJ327" s="225"/>
      <c r="BK327" s="228"/>
      <c r="BL327" s="229"/>
    </row>
    <row r="328" spans="1:64" ht="15.75" customHeight="1">
      <c r="A328" s="185"/>
      <c r="B328" s="156"/>
      <c r="C328" s="185"/>
      <c r="D328" s="158">
        <f t="shared" si="792"/>
        <v>0</v>
      </c>
      <c r="E328" s="159">
        <f t="shared" si="816"/>
        <v>0</v>
      </c>
      <c r="F328" s="160">
        <f t="shared" si="817"/>
        <v>0</v>
      </c>
      <c r="G328" s="161"/>
      <c r="H328" s="159">
        <f t="shared" si="818"/>
        <v>0</v>
      </c>
      <c r="I328" s="159">
        <f t="shared" si="819"/>
        <v>0</v>
      </c>
      <c r="J328" s="160">
        <f t="shared" si="793"/>
        <v>0</v>
      </c>
      <c r="K328" s="159">
        <f t="shared" si="820"/>
        <v>0</v>
      </c>
      <c r="L328" s="159">
        <f t="shared" si="821"/>
        <v>0</v>
      </c>
      <c r="M328" s="160">
        <f t="shared" si="794"/>
        <v>0</v>
      </c>
      <c r="N328" s="159">
        <v>0</v>
      </c>
      <c r="O328" s="159">
        <v>0</v>
      </c>
      <c r="P328" s="160">
        <f t="shared" si="795"/>
        <v>0</v>
      </c>
      <c r="Q328" s="159">
        <v>0</v>
      </c>
      <c r="R328" s="159">
        <v>0</v>
      </c>
      <c r="S328" s="160">
        <f t="shared" si="796"/>
        <v>0</v>
      </c>
      <c r="T328" s="159">
        <f t="shared" si="822"/>
        <v>0</v>
      </c>
      <c r="U328" s="159">
        <f t="shared" si="797"/>
        <v>0</v>
      </c>
      <c r="V328" s="160">
        <f t="shared" si="798"/>
        <v>0</v>
      </c>
      <c r="W328" s="159">
        <v>0</v>
      </c>
      <c r="X328" s="159">
        <v>0</v>
      </c>
      <c r="Y328" s="160">
        <f t="shared" si="799"/>
        <v>0</v>
      </c>
      <c r="Z328" s="159">
        <v>0</v>
      </c>
      <c r="AA328" s="159">
        <v>0</v>
      </c>
      <c r="AB328" s="160">
        <f t="shared" si="800"/>
        <v>0</v>
      </c>
      <c r="AC328" s="159">
        <f t="shared" si="823"/>
        <v>0</v>
      </c>
      <c r="AD328" s="159">
        <f t="shared" si="801"/>
        <v>0</v>
      </c>
      <c r="AE328" s="160">
        <f t="shared" si="802"/>
        <v>0</v>
      </c>
      <c r="AF328" s="159">
        <v>0</v>
      </c>
      <c r="AG328" s="159">
        <v>0</v>
      </c>
      <c r="AH328" s="160">
        <f t="shared" si="803"/>
        <v>0</v>
      </c>
      <c r="AI328" s="159">
        <v>0</v>
      </c>
      <c r="AJ328" s="159">
        <v>0</v>
      </c>
      <c r="AK328" s="160">
        <f t="shared" si="804"/>
        <v>0</v>
      </c>
      <c r="AL328" s="159">
        <f t="shared" si="824"/>
        <v>0</v>
      </c>
      <c r="AM328" s="159">
        <f t="shared" si="805"/>
        <v>0</v>
      </c>
      <c r="AN328" s="160">
        <f t="shared" si="806"/>
        <v>0</v>
      </c>
      <c r="AO328" s="159">
        <v>0</v>
      </c>
      <c r="AP328" s="159">
        <v>0</v>
      </c>
      <c r="AQ328" s="160">
        <f t="shared" si="807"/>
        <v>0</v>
      </c>
      <c r="AR328" s="159">
        <v>0</v>
      </c>
      <c r="AS328" s="159">
        <v>0</v>
      </c>
      <c r="AT328" s="160">
        <f t="shared" si="808"/>
        <v>0</v>
      </c>
      <c r="AU328" s="159">
        <f t="shared" si="825"/>
        <v>0</v>
      </c>
      <c r="AV328" s="159">
        <f t="shared" si="809"/>
        <v>0</v>
      </c>
      <c r="AW328" s="160">
        <f t="shared" si="810"/>
        <v>0</v>
      </c>
      <c r="AX328" s="159">
        <v>0</v>
      </c>
      <c r="AY328" s="159">
        <v>0</v>
      </c>
      <c r="AZ328" s="160">
        <f t="shared" si="811"/>
        <v>0</v>
      </c>
      <c r="BA328" s="159">
        <v>0</v>
      </c>
      <c r="BB328" s="159">
        <v>0</v>
      </c>
      <c r="BC328" s="160">
        <f t="shared" si="812"/>
        <v>0</v>
      </c>
      <c r="BD328" s="159">
        <f t="shared" si="826"/>
        <v>0</v>
      </c>
      <c r="BE328" s="159">
        <f t="shared" si="813"/>
        <v>0</v>
      </c>
      <c r="BF328" s="160">
        <f t="shared" si="814"/>
        <v>0</v>
      </c>
      <c r="BG328" s="225"/>
      <c r="BH328" s="226">
        <f t="shared" si="827"/>
        <v>0</v>
      </c>
      <c r="BI328" s="227">
        <f t="shared" si="815"/>
        <v>0</v>
      </c>
      <c r="BJ328" s="225"/>
      <c r="BK328" s="228"/>
      <c r="BL328" s="229"/>
    </row>
    <row r="329" spans="1:64" ht="15.75" customHeight="1">
      <c r="A329" s="185"/>
      <c r="B329" s="156"/>
      <c r="C329" s="185"/>
      <c r="D329" s="158">
        <f t="shared" si="792"/>
        <v>0</v>
      </c>
      <c r="E329" s="159">
        <f t="shared" si="816"/>
        <v>0</v>
      </c>
      <c r="F329" s="160">
        <f t="shared" si="817"/>
        <v>0</v>
      </c>
      <c r="G329" s="161"/>
      <c r="H329" s="159">
        <f t="shared" si="818"/>
        <v>0</v>
      </c>
      <c r="I329" s="159">
        <f t="shared" si="819"/>
        <v>0</v>
      </c>
      <c r="J329" s="160">
        <f t="shared" si="793"/>
        <v>0</v>
      </c>
      <c r="K329" s="159">
        <f t="shared" si="820"/>
        <v>0</v>
      </c>
      <c r="L329" s="159">
        <f t="shared" si="821"/>
        <v>0</v>
      </c>
      <c r="M329" s="160">
        <f t="shared" si="794"/>
        <v>0</v>
      </c>
      <c r="N329" s="159">
        <v>0</v>
      </c>
      <c r="O329" s="159">
        <v>0</v>
      </c>
      <c r="P329" s="160">
        <f t="shared" si="795"/>
        <v>0</v>
      </c>
      <c r="Q329" s="159">
        <v>0</v>
      </c>
      <c r="R329" s="159">
        <v>0</v>
      </c>
      <c r="S329" s="160">
        <f t="shared" si="796"/>
        <v>0</v>
      </c>
      <c r="T329" s="159">
        <f t="shared" si="822"/>
        <v>0</v>
      </c>
      <c r="U329" s="159">
        <f t="shared" si="797"/>
        <v>0</v>
      </c>
      <c r="V329" s="160">
        <f t="shared" si="798"/>
        <v>0</v>
      </c>
      <c r="W329" s="159">
        <v>0</v>
      </c>
      <c r="X329" s="159">
        <v>0</v>
      </c>
      <c r="Y329" s="160">
        <f t="shared" si="799"/>
        <v>0</v>
      </c>
      <c r="Z329" s="159">
        <v>0</v>
      </c>
      <c r="AA329" s="159">
        <v>0</v>
      </c>
      <c r="AB329" s="160">
        <f t="shared" si="800"/>
        <v>0</v>
      </c>
      <c r="AC329" s="159">
        <f t="shared" si="823"/>
        <v>0</v>
      </c>
      <c r="AD329" s="159">
        <f t="shared" si="801"/>
        <v>0</v>
      </c>
      <c r="AE329" s="160">
        <f t="shared" si="802"/>
        <v>0</v>
      </c>
      <c r="AF329" s="159">
        <v>0</v>
      </c>
      <c r="AG329" s="159">
        <v>0</v>
      </c>
      <c r="AH329" s="160">
        <f t="shared" si="803"/>
        <v>0</v>
      </c>
      <c r="AI329" s="159">
        <v>0</v>
      </c>
      <c r="AJ329" s="159">
        <v>0</v>
      </c>
      <c r="AK329" s="160">
        <f t="shared" si="804"/>
        <v>0</v>
      </c>
      <c r="AL329" s="159">
        <f t="shared" si="824"/>
        <v>0</v>
      </c>
      <c r="AM329" s="159">
        <f t="shared" si="805"/>
        <v>0</v>
      </c>
      <c r="AN329" s="160">
        <f t="shared" si="806"/>
        <v>0</v>
      </c>
      <c r="AO329" s="159">
        <v>0</v>
      </c>
      <c r="AP329" s="159">
        <v>0</v>
      </c>
      <c r="AQ329" s="160">
        <f t="shared" si="807"/>
        <v>0</v>
      </c>
      <c r="AR329" s="159">
        <v>0</v>
      </c>
      <c r="AS329" s="159">
        <v>0</v>
      </c>
      <c r="AT329" s="160">
        <f t="shared" si="808"/>
        <v>0</v>
      </c>
      <c r="AU329" s="159">
        <f t="shared" si="825"/>
        <v>0</v>
      </c>
      <c r="AV329" s="159">
        <f t="shared" si="809"/>
        <v>0</v>
      </c>
      <c r="AW329" s="160">
        <f t="shared" si="810"/>
        <v>0</v>
      </c>
      <c r="AX329" s="159">
        <v>0</v>
      </c>
      <c r="AY329" s="159">
        <v>0</v>
      </c>
      <c r="AZ329" s="160">
        <f t="shared" si="811"/>
        <v>0</v>
      </c>
      <c r="BA329" s="159">
        <v>0</v>
      </c>
      <c r="BB329" s="159">
        <v>0</v>
      </c>
      <c r="BC329" s="160">
        <f t="shared" si="812"/>
        <v>0</v>
      </c>
      <c r="BD329" s="159">
        <f t="shared" si="826"/>
        <v>0</v>
      </c>
      <c r="BE329" s="159">
        <f t="shared" si="813"/>
        <v>0</v>
      </c>
      <c r="BF329" s="160">
        <f t="shared" si="814"/>
        <v>0</v>
      </c>
      <c r="BG329" s="225"/>
      <c r="BH329" s="226">
        <f t="shared" si="827"/>
        <v>0</v>
      </c>
      <c r="BI329" s="227">
        <f t="shared" si="815"/>
        <v>0</v>
      </c>
      <c r="BJ329" s="225"/>
      <c r="BK329" s="228"/>
      <c r="BL329" s="229"/>
    </row>
    <row r="330" spans="1:64" ht="15.75" customHeight="1">
      <c r="A330" s="185"/>
      <c r="B330" s="156"/>
      <c r="C330" s="185"/>
      <c r="D330" s="158">
        <f t="shared" si="792"/>
        <v>0</v>
      </c>
      <c r="E330" s="159">
        <f t="shared" si="816"/>
        <v>0</v>
      </c>
      <c r="F330" s="160">
        <f t="shared" si="817"/>
        <v>0</v>
      </c>
      <c r="G330" s="161"/>
      <c r="H330" s="159">
        <f t="shared" si="818"/>
        <v>0</v>
      </c>
      <c r="I330" s="159">
        <f t="shared" si="819"/>
        <v>0</v>
      </c>
      <c r="J330" s="160">
        <f t="shared" si="793"/>
        <v>0</v>
      </c>
      <c r="K330" s="159">
        <f t="shared" si="820"/>
        <v>0</v>
      </c>
      <c r="L330" s="159">
        <f t="shared" si="821"/>
        <v>0</v>
      </c>
      <c r="M330" s="160">
        <f t="shared" si="794"/>
        <v>0</v>
      </c>
      <c r="N330" s="159">
        <v>0</v>
      </c>
      <c r="O330" s="159">
        <v>0</v>
      </c>
      <c r="P330" s="160">
        <f t="shared" si="795"/>
        <v>0</v>
      </c>
      <c r="Q330" s="159">
        <v>0</v>
      </c>
      <c r="R330" s="159">
        <v>0</v>
      </c>
      <c r="S330" s="160">
        <f t="shared" si="796"/>
        <v>0</v>
      </c>
      <c r="T330" s="159">
        <f t="shared" si="822"/>
        <v>0</v>
      </c>
      <c r="U330" s="159">
        <f t="shared" si="797"/>
        <v>0</v>
      </c>
      <c r="V330" s="160">
        <f t="shared" si="798"/>
        <v>0</v>
      </c>
      <c r="W330" s="159">
        <v>0</v>
      </c>
      <c r="X330" s="159">
        <v>0</v>
      </c>
      <c r="Y330" s="160">
        <f t="shared" si="799"/>
        <v>0</v>
      </c>
      <c r="Z330" s="159">
        <v>0</v>
      </c>
      <c r="AA330" s="159">
        <v>0</v>
      </c>
      <c r="AB330" s="160">
        <f t="shared" si="800"/>
        <v>0</v>
      </c>
      <c r="AC330" s="159">
        <f t="shared" si="823"/>
        <v>0</v>
      </c>
      <c r="AD330" s="159">
        <f t="shared" si="801"/>
        <v>0</v>
      </c>
      <c r="AE330" s="160">
        <f t="shared" si="802"/>
        <v>0</v>
      </c>
      <c r="AF330" s="159">
        <v>0</v>
      </c>
      <c r="AG330" s="159">
        <v>0</v>
      </c>
      <c r="AH330" s="160">
        <f t="shared" si="803"/>
        <v>0</v>
      </c>
      <c r="AI330" s="159">
        <v>0</v>
      </c>
      <c r="AJ330" s="159">
        <v>0</v>
      </c>
      <c r="AK330" s="160">
        <f t="shared" si="804"/>
        <v>0</v>
      </c>
      <c r="AL330" s="159">
        <f t="shared" si="824"/>
        <v>0</v>
      </c>
      <c r="AM330" s="159">
        <f t="shared" si="805"/>
        <v>0</v>
      </c>
      <c r="AN330" s="160">
        <f t="shared" si="806"/>
        <v>0</v>
      </c>
      <c r="AO330" s="159">
        <v>0</v>
      </c>
      <c r="AP330" s="159">
        <v>0</v>
      </c>
      <c r="AQ330" s="160">
        <f t="shared" si="807"/>
        <v>0</v>
      </c>
      <c r="AR330" s="159">
        <v>0</v>
      </c>
      <c r="AS330" s="159">
        <v>0</v>
      </c>
      <c r="AT330" s="160">
        <f t="shared" si="808"/>
        <v>0</v>
      </c>
      <c r="AU330" s="159">
        <f t="shared" si="825"/>
        <v>0</v>
      </c>
      <c r="AV330" s="159">
        <f t="shared" si="809"/>
        <v>0</v>
      </c>
      <c r="AW330" s="160">
        <f t="shared" si="810"/>
        <v>0</v>
      </c>
      <c r="AX330" s="159">
        <v>0</v>
      </c>
      <c r="AY330" s="159">
        <v>0</v>
      </c>
      <c r="AZ330" s="160">
        <f t="shared" si="811"/>
        <v>0</v>
      </c>
      <c r="BA330" s="159">
        <v>0</v>
      </c>
      <c r="BB330" s="159">
        <v>0</v>
      </c>
      <c r="BC330" s="160">
        <f t="shared" si="812"/>
        <v>0</v>
      </c>
      <c r="BD330" s="159">
        <f t="shared" si="826"/>
        <v>0</v>
      </c>
      <c r="BE330" s="159">
        <f t="shared" si="813"/>
        <v>0</v>
      </c>
      <c r="BF330" s="160">
        <f t="shared" si="814"/>
        <v>0</v>
      </c>
      <c r="BG330" s="225"/>
      <c r="BH330" s="226">
        <f t="shared" si="827"/>
        <v>0</v>
      </c>
      <c r="BI330" s="227">
        <f t="shared" si="815"/>
        <v>0</v>
      </c>
      <c r="BJ330" s="225"/>
      <c r="BK330" s="228"/>
      <c r="BL330" s="229"/>
    </row>
    <row r="331" spans="1:64" ht="15.75" customHeight="1">
      <c r="A331" s="185"/>
      <c r="B331" s="156"/>
      <c r="C331" s="185"/>
      <c r="D331" s="158">
        <f t="shared" si="792"/>
        <v>0</v>
      </c>
      <c r="E331" s="159">
        <f t="shared" si="816"/>
        <v>0</v>
      </c>
      <c r="F331" s="160">
        <f t="shared" si="817"/>
        <v>0</v>
      </c>
      <c r="G331" s="161"/>
      <c r="H331" s="159">
        <f t="shared" si="818"/>
        <v>0</v>
      </c>
      <c r="I331" s="159">
        <f t="shared" si="819"/>
        <v>0</v>
      </c>
      <c r="J331" s="160">
        <f t="shared" si="793"/>
        <v>0</v>
      </c>
      <c r="K331" s="159">
        <f t="shared" si="820"/>
        <v>0</v>
      </c>
      <c r="L331" s="159">
        <f t="shared" si="821"/>
        <v>0</v>
      </c>
      <c r="M331" s="160">
        <f t="shared" si="794"/>
        <v>0</v>
      </c>
      <c r="N331" s="159">
        <v>0</v>
      </c>
      <c r="O331" s="159">
        <v>0</v>
      </c>
      <c r="P331" s="160">
        <f t="shared" si="795"/>
        <v>0</v>
      </c>
      <c r="Q331" s="159">
        <v>0</v>
      </c>
      <c r="R331" s="159">
        <v>0</v>
      </c>
      <c r="S331" s="160">
        <f t="shared" si="796"/>
        <v>0</v>
      </c>
      <c r="T331" s="159">
        <f t="shared" si="822"/>
        <v>0</v>
      </c>
      <c r="U331" s="159">
        <f t="shared" si="797"/>
        <v>0</v>
      </c>
      <c r="V331" s="160">
        <f t="shared" si="798"/>
        <v>0</v>
      </c>
      <c r="W331" s="159">
        <v>0</v>
      </c>
      <c r="X331" s="159">
        <v>0</v>
      </c>
      <c r="Y331" s="160">
        <f t="shared" si="799"/>
        <v>0</v>
      </c>
      <c r="Z331" s="159">
        <v>0</v>
      </c>
      <c r="AA331" s="159">
        <v>0</v>
      </c>
      <c r="AB331" s="160">
        <f t="shared" si="800"/>
        <v>0</v>
      </c>
      <c r="AC331" s="159">
        <f t="shared" si="823"/>
        <v>0</v>
      </c>
      <c r="AD331" s="159">
        <f t="shared" si="801"/>
        <v>0</v>
      </c>
      <c r="AE331" s="160">
        <f t="shared" si="802"/>
        <v>0</v>
      </c>
      <c r="AF331" s="159">
        <v>0</v>
      </c>
      <c r="AG331" s="159">
        <v>0</v>
      </c>
      <c r="AH331" s="160">
        <f t="shared" si="803"/>
        <v>0</v>
      </c>
      <c r="AI331" s="159">
        <v>0</v>
      </c>
      <c r="AJ331" s="159">
        <v>0</v>
      </c>
      <c r="AK331" s="160">
        <f t="shared" si="804"/>
        <v>0</v>
      </c>
      <c r="AL331" s="159">
        <f t="shared" si="824"/>
        <v>0</v>
      </c>
      <c r="AM331" s="159">
        <f t="shared" si="805"/>
        <v>0</v>
      </c>
      <c r="AN331" s="160">
        <f t="shared" si="806"/>
        <v>0</v>
      </c>
      <c r="AO331" s="159">
        <v>0</v>
      </c>
      <c r="AP331" s="159">
        <v>0</v>
      </c>
      <c r="AQ331" s="160">
        <f t="shared" si="807"/>
        <v>0</v>
      </c>
      <c r="AR331" s="159">
        <v>0</v>
      </c>
      <c r="AS331" s="159">
        <v>0</v>
      </c>
      <c r="AT331" s="160">
        <f t="shared" si="808"/>
        <v>0</v>
      </c>
      <c r="AU331" s="159">
        <f t="shared" si="825"/>
        <v>0</v>
      </c>
      <c r="AV331" s="159">
        <f t="shared" si="809"/>
        <v>0</v>
      </c>
      <c r="AW331" s="160">
        <f t="shared" si="810"/>
        <v>0</v>
      </c>
      <c r="AX331" s="159">
        <v>0</v>
      </c>
      <c r="AY331" s="159">
        <v>0</v>
      </c>
      <c r="AZ331" s="160">
        <f t="shared" si="811"/>
        <v>0</v>
      </c>
      <c r="BA331" s="159">
        <v>0</v>
      </c>
      <c r="BB331" s="159">
        <v>0</v>
      </c>
      <c r="BC331" s="160">
        <f t="shared" si="812"/>
        <v>0</v>
      </c>
      <c r="BD331" s="159">
        <f t="shared" si="826"/>
        <v>0</v>
      </c>
      <c r="BE331" s="159">
        <f t="shared" si="813"/>
        <v>0</v>
      </c>
      <c r="BF331" s="160">
        <f t="shared" si="814"/>
        <v>0</v>
      </c>
      <c r="BG331" s="225"/>
      <c r="BH331" s="226">
        <f t="shared" si="827"/>
        <v>0</v>
      </c>
      <c r="BI331" s="227">
        <f t="shared" si="815"/>
        <v>0</v>
      </c>
      <c r="BJ331" s="225"/>
      <c r="BK331" s="228"/>
      <c r="BL331" s="229"/>
    </row>
    <row r="332" spans="1:64" ht="15.75" customHeight="1">
      <c r="A332" s="185"/>
      <c r="B332" s="156"/>
      <c r="C332" s="185"/>
      <c r="D332" s="158">
        <f t="shared" si="792"/>
        <v>0</v>
      </c>
      <c r="E332" s="159">
        <f t="shared" si="816"/>
        <v>0</v>
      </c>
      <c r="F332" s="160">
        <f t="shared" si="817"/>
        <v>0</v>
      </c>
      <c r="G332" s="161"/>
      <c r="H332" s="159">
        <f t="shared" si="818"/>
        <v>0</v>
      </c>
      <c r="I332" s="159">
        <f t="shared" si="819"/>
        <v>0</v>
      </c>
      <c r="J332" s="160">
        <f t="shared" si="793"/>
        <v>0</v>
      </c>
      <c r="K332" s="159">
        <f t="shared" si="820"/>
        <v>0</v>
      </c>
      <c r="L332" s="159">
        <f t="shared" si="821"/>
        <v>0</v>
      </c>
      <c r="M332" s="160">
        <f t="shared" si="794"/>
        <v>0</v>
      </c>
      <c r="N332" s="159">
        <v>0</v>
      </c>
      <c r="O332" s="159">
        <v>0</v>
      </c>
      <c r="P332" s="160">
        <f t="shared" si="795"/>
        <v>0</v>
      </c>
      <c r="Q332" s="159">
        <v>0</v>
      </c>
      <c r="R332" s="159">
        <v>0</v>
      </c>
      <c r="S332" s="160">
        <f t="shared" si="796"/>
        <v>0</v>
      </c>
      <c r="T332" s="159">
        <f t="shared" si="822"/>
        <v>0</v>
      </c>
      <c r="U332" s="159">
        <f t="shared" si="797"/>
        <v>0</v>
      </c>
      <c r="V332" s="160">
        <f t="shared" si="798"/>
        <v>0</v>
      </c>
      <c r="W332" s="159">
        <v>0</v>
      </c>
      <c r="X332" s="159">
        <v>0</v>
      </c>
      <c r="Y332" s="160">
        <f t="shared" si="799"/>
        <v>0</v>
      </c>
      <c r="Z332" s="159">
        <v>0</v>
      </c>
      <c r="AA332" s="159">
        <v>0</v>
      </c>
      <c r="AB332" s="160">
        <f t="shared" si="800"/>
        <v>0</v>
      </c>
      <c r="AC332" s="159">
        <f t="shared" si="823"/>
        <v>0</v>
      </c>
      <c r="AD332" s="159">
        <f t="shared" si="801"/>
        <v>0</v>
      </c>
      <c r="AE332" s="160">
        <f t="shared" si="802"/>
        <v>0</v>
      </c>
      <c r="AF332" s="159">
        <v>0</v>
      </c>
      <c r="AG332" s="159">
        <v>0</v>
      </c>
      <c r="AH332" s="160">
        <f t="shared" si="803"/>
        <v>0</v>
      </c>
      <c r="AI332" s="159">
        <v>0</v>
      </c>
      <c r="AJ332" s="159">
        <v>0</v>
      </c>
      <c r="AK332" s="160">
        <f t="shared" si="804"/>
        <v>0</v>
      </c>
      <c r="AL332" s="159">
        <f t="shared" si="824"/>
        <v>0</v>
      </c>
      <c r="AM332" s="159">
        <f t="shared" si="805"/>
        <v>0</v>
      </c>
      <c r="AN332" s="160">
        <f t="shared" si="806"/>
        <v>0</v>
      </c>
      <c r="AO332" s="159">
        <v>0</v>
      </c>
      <c r="AP332" s="159">
        <v>0</v>
      </c>
      <c r="AQ332" s="160">
        <f t="shared" si="807"/>
        <v>0</v>
      </c>
      <c r="AR332" s="159">
        <v>0</v>
      </c>
      <c r="AS332" s="159">
        <v>0</v>
      </c>
      <c r="AT332" s="160">
        <f t="shared" si="808"/>
        <v>0</v>
      </c>
      <c r="AU332" s="159">
        <f t="shared" si="825"/>
        <v>0</v>
      </c>
      <c r="AV332" s="159">
        <f t="shared" si="809"/>
        <v>0</v>
      </c>
      <c r="AW332" s="160">
        <f t="shared" si="810"/>
        <v>0</v>
      </c>
      <c r="AX332" s="159">
        <v>0</v>
      </c>
      <c r="AY332" s="159">
        <v>0</v>
      </c>
      <c r="AZ332" s="160">
        <f t="shared" si="811"/>
        <v>0</v>
      </c>
      <c r="BA332" s="159">
        <v>0</v>
      </c>
      <c r="BB332" s="159">
        <v>0</v>
      </c>
      <c r="BC332" s="160">
        <f t="shared" si="812"/>
        <v>0</v>
      </c>
      <c r="BD332" s="159">
        <f t="shared" si="826"/>
        <v>0</v>
      </c>
      <c r="BE332" s="159">
        <f t="shared" si="813"/>
        <v>0</v>
      </c>
      <c r="BF332" s="160">
        <f t="shared" si="814"/>
        <v>0</v>
      </c>
      <c r="BG332" s="225"/>
      <c r="BH332" s="226">
        <f t="shared" si="827"/>
        <v>0</v>
      </c>
      <c r="BI332" s="227">
        <f t="shared" si="815"/>
        <v>0</v>
      </c>
      <c r="BJ332" s="225"/>
      <c r="BK332" s="228"/>
      <c r="BL332" s="229"/>
    </row>
    <row r="333" spans="1:64" ht="15.75" customHeight="1">
      <c r="A333" s="185"/>
      <c r="B333" s="156"/>
      <c r="C333" s="185"/>
      <c r="D333" s="158">
        <f t="shared" si="792"/>
        <v>0</v>
      </c>
      <c r="E333" s="159">
        <f t="shared" si="816"/>
        <v>0</v>
      </c>
      <c r="F333" s="160">
        <f t="shared" si="817"/>
        <v>0</v>
      </c>
      <c r="G333" s="161"/>
      <c r="H333" s="159">
        <f t="shared" si="818"/>
        <v>0</v>
      </c>
      <c r="I333" s="159">
        <f t="shared" si="819"/>
        <v>0</v>
      </c>
      <c r="J333" s="160">
        <f t="shared" si="793"/>
        <v>0</v>
      </c>
      <c r="K333" s="159">
        <f t="shared" si="820"/>
        <v>0</v>
      </c>
      <c r="L333" s="159">
        <f t="shared" si="821"/>
        <v>0</v>
      </c>
      <c r="M333" s="160">
        <f t="shared" si="794"/>
        <v>0</v>
      </c>
      <c r="N333" s="159">
        <v>0</v>
      </c>
      <c r="O333" s="159">
        <v>0</v>
      </c>
      <c r="P333" s="160">
        <f t="shared" si="795"/>
        <v>0</v>
      </c>
      <c r="Q333" s="159">
        <v>0</v>
      </c>
      <c r="R333" s="159">
        <v>0</v>
      </c>
      <c r="S333" s="160">
        <f t="shared" si="796"/>
        <v>0</v>
      </c>
      <c r="T333" s="159">
        <f t="shared" si="822"/>
        <v>0</v>
      </c>
      <c r="U333" s="159">
        <f t="shared" si="797"/>
        <v>0</v>
      </c>
      <c r="V333" s="160">
        <f t="shared" si="798"/>
        <v>0</v>
      </c>
      <c r="W333" s="159">
        <v>0</v>
      </c>
      <c r="X333" s="159">
        <v>0</v>
      </c>
      <c r="Y333" s="160">
        <f t="shared" si="799"/>
        <v>0</v>
      </c>
      <c r="Z333" s="159">
        <v>0</v>
      </c>
      <c r="AA333" s="159">
        <v>0</v>
      </c>
      <c r="AB333" s="160">
        <f t="shared" si="800"/>
        <v>0</v>
      </c>
      <c r="AC333" s="159">
        <f t="shared" si="823"/>
        <v>0</v>
      </c>
      <c r="AD333" s="159">
        <f t="shared" si="801"/>
        <v>0</v>
      </c>
      <c r="AE333" s="160">
        <f t="shared" si="802"/>
        <v>0</v>
      </c>
      <c r="AF333" s="159">
        <v>0</v>
      </c>
      <c r="AG333" s="159">
        <v>0</v>
      </c>
      <c r="AH333" s="160">
        <f t="shared" si="803"/>
        <v>0</v>
      </c>
      <c r="AI333" s="159">
        <v>0</v>
      </c>
      <c r="AJ333" s="159">
        <v>0</v>
      </c>
      <c r="AK333" s="160">
        <f t="shared" si="804"/>
        <v>0</v>
      </c>
      <c r="AL333" s="159">
        <f t="shared" si="824"/>
        <v>0</v>
      </c>
      <c r="AM333" s="159">
        <f t="shared" si="805"/>
        <v>0</v>
      </c>
      <c r="AN333" s="160">
        <f t="shared" si="806"/>
        <v>0</v>
      </c>
      <c r="AO333" s="159">
        <v>0</v>
      </c>
      <c r="AP333" s="159">
        <v>0</v>
      </c>
      <c r="AQ333" s="160">
        <f t="shared" si="807"/>
        <v>0</v>
      </c>
      <c r="AR333" s="159">
        <v>0</v>
      </c>
      <c r="AS333" s="159">
        <v>0</v>
      </c>
      <c r="AT333" s="160">
        <f t="shared" si="808"/>
        <v>0</v>
      </c>
      <c r="AU333" s="159">
        <f t="shared" si="825"/>
        <v>0</v>
      </c>
      <c r="AV333" s="159">
        <f t="shared" si="809"/>
        <v>0</v>
      </c>
      <c r="AW333" s="160">
        <f t="shared" si="810"/>
        <v>0</v>
      </c>
      <c r="AX333" s="159">
        <v>0</v>
      </c>
      <c r="AY333" s="159">
        <v>0</v>
      </c>
      <c r="AZ333" s="160">
        <f t="shared" si="811"/>
        <v>0</v>
      </c>
      <c r="BA333" s="159">
        <v>0</v>
      </c>
      <c r="BB333" s="159">
        <v>0</v>
      </c>
      <c r="BC333" s="160">
        <f t="shared" si="812"/>
        <v>0</v>
      </c>
      <c r="BD333" s="159">
        <f t="shared" si="826"/>
        <v>0</v>
      </c>
      <c r="BE333" s="159">
        <f t="shared" si="813"/>
        <v>0</v>
      </c>
      <c r="BF333" s="160">
        <f t="shared" si="814"/>
        <v>0</v>
      </c>
      <c r="BG333" s="225"/>
      <c r="BH333" s="226">
        <f t="shared" si="827"/>
        <v>0</v>
      </c>
      <c r="BI333" s="227">
        <f t="shared" si="815"/>
        <v>0</v>
      </c>
      <c r="BJ333" s="225"/>
      <c r="BK333" s="228"/>
      <c r="BL333" s="229"/>
    </row>
    <row r="334" spans="1:64" ht="15.75" customHeight="1">
      <c r="A334" s="185"/>
      <c r="B334" s="156"/>
      <c r="C334" s="185"/>
      <c r="D334" s="158">
        <f t="shared" si="792"/>
        <v>0</v>
      </c>
      <c r="E334" s="159">
        <f t="shared" si="816"/>
        <v>0</v>
      </c>
      <c r="F334" s="160">
        <f t="shared" si="817"/>
        <v>0</v>
      </c>
      <c r="G334" s="161"/>
      <c r="H334" s="159">
        <f t="shared" si="818"/>
        <v>0</v>
      </c>
      <c r="I334" s="159">
        <f t="shared" si="819"/>
        <v>0</v>
      </c>
      <c r="J334" s="160">
        <f t="shared" si="793"/>
        <v>0</v>
      </c>
      <c r="K334" s="159">
        <f t="shared" si="820"/>
        <v>0</v>
      </c>
      <c r="L334" s="159">
        <f t="shared" si="821"/>
        <v>0</v>
      </c>
      <c r="M334" s="160">
        <f t="shared" si="794"/>
        <v>0</v>
      </c>
      <c r="N334" s="159">
        <v>0</v>
      </c>
      <c r="O334" s="159">
        <v>0</v>
      </c>
      <c r="P334" s="160">
        <f t="shared" si="795"/>
        <v>0</v>
      </c>
      <c r="Q334" s="159">
        <v>0</v>
      </c>
      <c r="R334" s="159">
        <v>0</v>
      </c>
      <c r="S334" s="160">
        <f t="shared" si="796"/>
        <v>0</v>
      </c>
      <c r="T334" s="159">
        <f t="shared" si="822"/>
        <v>0</v>
      </c>
      <c r="U334" s="159">
        <f t="shared" si="797"/>
        <v>0</v>
      </c>
      <c r="V334" s="160">
        <f t="shared" si="798"/>
        <v>0</v>
      </c>
      <c r="W334" s="159">
        <v>0</v>
      </c>
      <c r="X334" s="159">
        <v>0</v>
      </c>
      <c r="Y334" s="160">
        <f t="shared" si="799"/>
        <v>0</v>
      </c>
      <c r="Z334" s="159">
        <v>0</v>
      </c>
      <c r="AA334" s="159">
        <v>0</v>
      </c>
      <c r="AB334" s="160">
        <f t="shared" si="800"/>
        <v>0</v>
      </c>
      <c r="AC334" s="159">
        <f t="shared" si="823"/>
        <v>0</v>
      </c>
      <c r="AD334" s="159">
        <f t="shared" si="801"/>
        <v>0</v>
      </c>
      <c r="AE334" s="160">
        <f t="shared" si="802"/>
        <v>0</v>
      </c>
      <c r="AF334" s="159">
        <v>0</v>
      </c>
      <c r="AG334" s="159">
        <v>0</v>
      </c>
      <c r="AH334" s="160">
        <f t="shared" si="803"/>
        <v>0</v>
      </c>
      <c r="AI334" s="159">
        <v>0</v>
      </c>
      <c r="AJ334" s="159">
        <v>0</v>
      </c>
      <c r="AK334" s="160">
        <f t="shared" si="804"/>
        <v>0</v>
      </c>
      <c r="AL334" s="159">
        <f t="shared" si="824"/>
        <v>0</v>
      </c>
      <c r="AM334" s="159">
        <f t="shared" si="805"/>
        <v>0</v>
      </c>
      <c r="AN334" s="160">
        <f t="shared" si="806"/>
        <v>0</v>
      </c>
      <c r="AO334" s="159">
        <v>0</v>
      </c>
      <c r="AP334" s="159">
        <v>0</v>
      </c>
      <c r="AQ334" s="160">
        <f t="shared" si="807"/>
        <v>0</v>
      </c>
      <c r="AR334" s="159">
        <v>0</v>
      </c>
      <c r="AS334" s="159">
        <v>0</v>
      </c>
      <c r="AT334" s="160">
        <f t="shared" si="808"/>
        <v>0</v>
      </c>
      <c r="AU334" s="159">
        <f t="shared" si="825"/>
        <v>0</v>
      </c>
      <c r="AV334" s="159">
        <f t="shared" si="809"/>
        <v>0</v>
      </c>
      <c r="AW334" s="160">
        <f t="shared" si="810"/>
        <v>0</v>
      </c>
      <c r="AX334" s="159">
        <v>0</v>
      </c>
      <c r="AY334" s="159">
        <v>0</v>
      </c>
      <c r="AZ334" s="160">
        <f t="shared" si="811"/>
        <v>0</v>
      </c>
      <c r="BA334" s="159">
        <v>0</v>
      </c>
      <c r="BB334" s="159">
        <v>0</v>
      </c>
      <c r="BC334" s="160">
        <f t="shared" si="812"/>
        <v>0</v>
      </c>
      <c r="BD334" s="159">
        <f t="shared" si="826"/>
        <v>0</v>
      </c>
      <c r="BE334" s="159">
        <f t="shared" si="813"/>
        <v>0</v>
      </c>
      <c r="BF334" s="160">
        <f t="shared" si="814"/>
        <v>0</v>
      </c>
      <c r="BG334" s="225"/>
      <c r="BH334" s="226">
        <f t="shared" si="827"/>
        <v>0</v>
      </c>
      <c r="BI334" s="227">
        <f t="shared" si="815"/>
        <v>0</v>
      </c>
      <c r="BJ334" s="225"/>
      <c r="BK334" s="228"/>
      <c r="BL334" s="229"/>
    </row>
    <row r="335" spans="1:64" ht="15.75" customHeight="1">
      <c r="A335" s="138"/>
      <c r="B335" s="162"/>
      <c r="C335" s="163"/>
      <c r="D335" s="164">
        <f t="shared" si="792"/>
        <v>0</v>
      </c>
      <c r="E335" s="165">
        <f t="shared" si="816"/>
        <v>0</v>
      </c>
      <c r="F335" s="166">
        <f t="shared" si="817"/>
        <v>0</v>
      </c>
      <c r="G335" s="167"/>
      <c r="H335" s="165">
        <f t="shared" si="818"/>
        <v>0</v>
      </c>
      <c r="I335" s="165">
        <f t="shared" si="819"/>
        <v>0</v>
      </c>
      <c r="J335" s="166">
        <f t="shared" si="793"/>
        <v>0</v>
      </c>
      <c r="K335" s="165">
        <f t="shared" si="820"/>
        <v>0</v>
      </c>
      <c r="L335" s="165">
        <f t="shared" si="821"/>
        <v>0</v>
      </c>
      <c r="M335" s="166">
        <f t="shared" si="794"/>
        <v>0</v>
      </c>
      <c r="N335" s="164">
        <v>0</v>
      </c>
      <c r="O335" s="165">
        <v>0</v>
      </c>
      <c r="P335" s="166">
        <f t="shared" si="795"/>
        <v>0</v>
      </c>
      <c r="Q335" s="198">
        <v>0</v>
      </c>
      <c r="R335" s="199">
        <v>0</v>
      </c>
      <c r="S335" s="166">
        <f t="shared" si="796"/>
        <v>0</v>
      </c>
      <c r="T335" s="200">
        <f t="shared" si="822"/>
        <v>0</v>
      </c>
      <c r="U335" s="200">
        <f t="shared" si="797"/>
        <v>0</v>
      </c>
      <c r="V335" s="201">
        <f t="shared" si="798"/>
        <v>0</v>
      </c>
      <c r="W335" s="164">
        <v>0</v>
      </c>
      <c r="X335" s="165">
        <v>0</v>
      </c>
      <c r="Y335" s="166">
        <f t="shared" si="799"/>
        <v>0</v>
      </c>
      <c r="Z335" s="198">
        <v>0</v>
      </c>
      <c r="AA335" s="199">
        <v>0</v>
      </c>
      <c r="AB335" s="166">
        <f t="shared" si="800"/>
        <v>0</v>
      </c>
      <c r="AC335" s="200">
        <f t="shared" si="823"/>
        <v>0</v>
      </c>
      <c r="AD335" s="200">
        <f t="shared" si="801"/>
        <v>0</v>
      </c>
      <c r="AE335" s="201">
        <f t="shared" si="802"/>
        <v>0</v>
      </c>
      <c r="AF335" s="164">
        <v>0</v>
      </c>
      <c r="AG335" s="165">
        <v>0</v>
      </c>
      <c r="AH335" s="166">
        <f t="shared" si="803"/>
        <v>0</v>
      </c>
      <c r="AI335" s="198">
        <v>0</v>
      </c>
      <c r="AJ335" s="199">
        <v>0</v>
      </c>
      <c r="AK335" s="166">
        <f t="shared" si="804"/>
        <v>0</v>
      </c>
      <c r="AL335" s="200">
        <f t="shared" si="824"/>
        <v>0</v>
      </c>
      <c r="AM335" s="200">
        <f t="shared" si="805"/>
        <v>0</v>
      </c>
      <c r="AN335" s="201">
        <f t="shared" si="806"/>
        <v>0</v>
      </c>
      <c r="AO335" s="164">
        <v>0</v>
      </c>
      <c r="AP335" s="165">
        <v>0</v>
      </c>
      <c r="AQ335" s="166">
        <f t="shared" si="807"/>
        <v>0</v>
      </c>
      <c r="AR335" s="198">
        <v>0</v>
      </c>
      <c r="AS335" s="199">
        <v>0</v>
      </c>
      <c r="AT335" s="166">
        <f t="shared" si="808"/>
        <v>0</v>
      </c>
      <c r="AU335" s="200">
        <f t="shared" si="825"/>
        <v>0</v>
      </c>
      <c r="AV335" s="200">
        <f t="shared" si="809"/>
        <v>0</v>
      </c>
      <c r="AW335" s="201">
        <f t="shared" si="810"/>
        <v>0</v>
      </c>
      <c r="AX335" s="164">
        <v>0</v>
      </c>
      <c r="AY335" s="165">
        <v>0</v>
      </c>
      <c r="AZ335" s="166">
        <f t="shared" si="811"/>
        <v>0</v>
      </c>
      <c r="BA335" s="198">
        <v>0</v>
      </c>
      <c r="BB335" s="199">
        <v>0</v>
      </c>
      <c r="BC335" s="166">
        <f t="shared" si="812"/>
        <v>0</v>
      </c>
      <c r="BD335" s="200">
        <f t="shared" si="826"/>
        <v>0</v>
      </c>
      <c r="BE335" s="200">
        <f t="shared" si="813"/>
        <v>0</v>
      </c>
      <c r="BF335" s="201">
        <f t="shared" si="814"/>
        <v>0</v>
      </c>
      <c r="BG335" s="211"/>
      <c r="BH335" s="233">
        <f t="shared" si="827"/>
        <v>0</v>
      </c>
      <c r="BI335" s="234">
        <f t="shared" si="815"/>
        <v>0</v>
      </c>
      <c r="BJ335" s="232"/>
      <c r="BK335" s="235"/>
      <c r="BL335" s="236"/>
    </row>
    <row r="336" spans="1:64" ht="15.75" customHeight="1">
      <c r="A336" s="139"/>
      <c r="B336" s="186"/>
      <c r="C336" s="187"/>
      <c r="D336" s="183"/>
      <c r="E336" s="183"/>
      <c r="F336" s="183"/>
      <c r="G336" s="184"/>
      <c r="H336" s="183"/>
      <c r="I336" s="183"/>
      <c r="J336" s="183"/>
      <c r="K336" s="183"/>
      <c r="L336" s="183"/>
      <c r="M336" s="183"/>
      <c r="N336" s="183"/>
      <c r="O336" s="183"/>
      <c r="P336" s="183"/>
      <c r="Q336" s="183"/>
      <c r="R336" s="183"/>
      <c r="S336" s="183"/>
      <c r="T336" s="203"/>
      <c r="U336" s="203"/>
      <c r="V336" s="187"/>
      <c r="W336" s="183"/>
      <c r="X336" s="183"/>
      <c r="Y336" s="183"/>
      <c r="Z336" s="183"/>
      <c r="AA336" s="183"/>
      <c r="AB336" s="183"/>
      <c r="AC336" s="203"/>
      <c r="AD336" s="203"/>
      <c r="AE336" s="187"/>
      <c r="AF336" s="183"/>
      <c r="AG336" s="183"/>
      <c r="AH336" s="183"/>
      <c r="AI336" s="183"/>
      <c r="AJ336" s="183"/>
      <c r="AK336" s="183"/>
      <c r="AL336" s="203"/>
      <c r="AM336" s="203"/>
      <c r="AN336" s="187"/>
      <c r="AO336" s="183"/>
      <c r="AP336" s="183"/>
      <c r="AQ336" s="183"/>
      <c r="AR336" s="183"/>
      <c r="AS336" s="183"/>
      <c r="AT336" s="183"/>
      <c r="AU336" s="203"/>
      <c r="AV336" s="203"/>
      <c r="AW336" s="187"/>
      <c r="AX336" s="183"/>
      <c r="AY336" s="183"/>
      <c r="AZ336" s="183"/>
      <c r="BA336" s="183"/>
      <c r="BB336" s="183"/>
      <c r="BC336" s="183"/>
      <c r="BD336" s="203"/>
      <c r="BE336" s="203"/>
      <c r="BF336" s="187"/>
      <c r="BG336" s="139"/>
      <c r="BH336" s="183"/>
      <c r="BI336" s="187"/>
      <c r="BJ336" s="139"/>
      <c r="BK336" s="242"/>
      <c r="BL336" s="242"/>
    </row>
    <row r="337" spans="1:64" ht="15.75" customHeight="1">
      <c r="A337" s="138"/>
      <c r="B337" s="1065" t="s">
        <v>273</v>
      </c>
      <c r="C337" s="1062" t="s">
        <v>274</v>
      </c>
      <c r="D337" s="1009" t="str">
        <f>AFEstatPref</f>
        <v>Historical</v>
      </c>
      <c r="E337" s="1010"/>
      <c r="F337" s="1011"/>
      <c r="G337" s="1041" t="str">
        <f>AFEstatSlc</f>
        <v>Proposed Original</v>
      </c>
      <c r="H337" s="1015"/>
      <c r="I337" s="1015"/>
      <c r="J337" s="1042"/>
      <c r="K337" s="1020" t="s">
        <v>275</v>
      </c>
      <c r="L337" s="1020"/>
      <c r="M337" s="1039"/>
      <c r="N337" s="1009" t="str">
        <f>AFEstatPref</f>
        <v>Historical</v>
      </c>
      <c r="O337" s="1010"/>
      <c r="P337" s="1011"/>
      <c r="Q337" s="1015" t="str">
        <f>AFEstatSlc</f>
        <v>Proposed Original</v>
      </c>
      <c r="R337" s="1015"/>
      <c r="S337" s="1016"/>
      <c r="T337" s="1019" t="s">
        <v>275</v>
      </c>
      <c r="U337" s="1020"/>
      <c r="V337" s="1021"/>
      <c r="W337" s="1009" t="str">
        <f>AFEstatPref</f>
        <v>Historical</v>
      </c>
      <c r="X337" s="1010"/>
      <c r="Y337" s="1011"/>
      <c r="Z337" s="1015" t="str">
        <f>AFEstatSlc</f>
        <v>Proposed Original</v>
      </c>
      <c r="AA337" s="1015"/>
      <c r="AB337" s="1016"/>
      <c r="AC337" s="1019" t="s">
        <v>275</v>
      </c>
      <c r="AD337" s="1020"/>
      <c r="AE337" s="1021"/>
      <c r="AF337" s="1009" t="str">
        <f>AFEstatPref</f>
        <v>Historical</v>
      </c>
      <c r="AG337" s="1010"/>
      <c r="AH337" s="1011"/>
      <c r="AI337" s="1015" t="str">
        <f>AFEstatSlc</f>
        <v>Proposed Original</v>
      </c>
      <c r="AJ337" s="1015"/>
      <c r="AK337" s="1016"/>
      <c r="AL337" s="1019" t="s">
        <v>275</v>
      </c>
      <c r="AM337" s="1020"/>
      <c r="AN337" s="1021"/>
      <c r="AO337" s="1009" t="str">
        <f>AFEstatPref</f>
        <v>Historical</v>
      </c>
      <c r="AP337" s="1010"/>
      <c r="AQ337" s="1011"/>
      <c r="AR337" s="1015" t="str">
        <f>AFEstatSlc</f>
        <v>Proposed Original</v>
      </c>
      <c r="AS337" s="1015"/>
      <c r="AT337" s="1016"/>
      <c r="AU337" s="1019" t="s">
        <v>275</v>
      </c>
      <c r="AV337" s="1020"/>
      <c r="AW337" s="1021"/>
      <c r="AX337" s="1009" t="str">
        <f>AFEstatPref</f>
        <v>Historical</v>
      </c>
      <c r="AY337" s="1010"/>
      <c r="AZ337" s="1011"/>
      <c r="BA337" s="1015" t="str">
        <f>AFEstatSlc</f>
        <v>Proposed Original</v>
      </c>
      <c r="BB337" s="1015"/>
      <c r="BC337" s="1016"/>
      <c r="BD337" s="1019" t="s">
        <v>275</v>
      </c>
      <c r="BE337" s="1020"/>
      <c r="BF337" s="1021"/>
      <c r="BG337" s="214"/>
      <c r="BH337" s="1051" t="s">
        <v>276</v>
      </c>
      <c r="BI337" s="1052"/>
      <c r="BJ337" s="214"/>
      <c r="BK337" s="1058" t="s">
        <v>277</v>
      </c>
      <c r="BL337" s="1055" t="s">
        <v>278</v>
      </c>
    </row>
    <row r="338" spans="1:64" ht="15.75" customHeight="1">
      <c r="A338" s="139"/>
      <c r="B338" s="1059"/>
      <c r="C338" s="1063"/>
      <c r="D338" s="1012"/>
      <c r="E338" s="1013"/>
      <c r="F338" s="1014"/>
      <c r="G338" s="1043"/>
      <c r="H338" s="1017"/>
      <c r="I338" s="1017"/>
      <c r="J338" s="1044"/>
      <c r="K338" s="1023"/>
      <c r="L338" s="1023"/>
      <c r="M338" s="1040"/>
      <c r="N338" s="1012"/>
      <c r="O338" s="1013"/>
      <c r="P338" s="1014"/>
      <c r="Q338" s="1017"/>
      <c r="R338" s="1017"/>
      <c r="S338" s="1018"/>
      <c r="T338" s="1022"/>
      <c r="U338" s="1023"/>
      <c r="V338" s="1024"/>
      <c r="W338" s="1012"/>
      <c r="X338" s="1013"/>
      <c r="Y338" s="1014"/>
      <c r="Z338" s="1017"/>
      <c r="AA338" s="1017"/>
      <c r="AB338" s="1018"/>
      <c r="AC338" s="1022"/>
      <c r="AD338" s="1023"/>
      <c r="AE338" s="1024"/>
      <c r="AF338" s="1012"/>
      <c r="AG338" s="1013"/>
      <c r="AH338" s="1014"/>
      <c r="AI338" s="1017"/>
      <c r="AJ338" s="1017"/>
      <c r="AK338" s="1018"/>
      <c r="AL338" s="1022"/>
      <c r="AM338" s="1023"/>
      <c r="AN338" s="1024"/>
      <c r="AO338" s="1012"/>
      <c r="AP338" s="1013"/>
      <c r="AQ338" s="1014"/>
      <c r="AR338" s="1017"/>
      <c r="AS338" s="1017"/>
      <c r="AT338" s="1018"/>
      <c r="AU338" s="1022"/>
      <c r="AV338" s="1023"/>
      <c r="AW338" s="1024"/>
      <c r="AX338" s="1012"/>
      <c r="AY338" s="1013"/>
      <c r="AZ338" s="1014"/>
      <c r="BA338" s="1017"/>
      <c r="BB338" s="1017"/>
      <c r="BC338" s="1018"/>
      <c r="BD338" s="1022"/>
      <c r="BE338" s="1023"/>
      <c r="BF338" s="1024"/>
      <c r="BG338" s="139"/>
      <c r="BH338" s="215" t="s">
        <v>279</v>
      </c>
      <c r="BI338" s="216" t="s">
        <v>280</v>
      </c>
      <c r="BJ338" s="139"/>
      <c r="BK338" s="1059"/>
      <c r="BL338" s="1056"/>
    </row>
    <row r="339" spans="1:64" ht="15.75" customHeight="1">
      <c r="A339" s="138"/>
      <c r="B339" s="149">
        <v>32</v>
      </c>
      <c r="C339" s="150" t="s">
        <v>316</v>
      </c>
      <c r="D339" s="151" t="s">
        <v>283</v>
      </c>
      <c r="E339" s="152" t="s">
        <v>284</v>
      </c>
      <c r="F339" s="153">
        <f>SUM(F340:F349)</f>
        <v>0</v>
      </c>
      <c r="G339" s="154" t="s">
        <v>285</v>
      </c>
      <c r="H339" s="152" t="s">
        <v>283</v>
      </c>
      <c r="I339" s="152" t="s">
        <v>284</v>
      </c>
      <c r="J339" s="153">
        <f>SUM(J340:J349)</f>
        <v>0</v>
      </c>
      <c r="K339" s="151" t="s">
        <v>283</v>
      </c>
      <c r="L339" s="152" t="s">
        <v>284</v>
      </c>
      <c r="M339" s="153">
        <f>SUM(M340:M349)</f>
        <v>0</v>
      </c>
      <c r="N339" s="151" t="s">
        <v>283</v>
      </c>
      <c r="O339" s="152" t="s">
        <v>284</v>
      </c>
      <c r="P339" s="153">
        <f>SUM(P340:P349)</f>
        <v>0</v>
      </c>
      <c r="Q339" s="152" t="s">
        <v>283</v>
      </c>
      <c r="R339" s="152" t="s">
        <v>284</v>
      </c>
      <c r="S339" s="153">
        <f>SUM(S340:S349)</f>
        <v>0</v>
      </c>
      <c r="T339" s="204" t="s">
        <v>283</v>
      </c>
      <c r="U339" s="205" t="s">
        <v>284</v>
      </c>
      <c r="V339" s="153">
        <f>SUM(V340:V349)</f>
        <v>0</v>
      </c>
      <c r="W339" s="151" t="s">
        <v>283</v>
      </c>
      <c r="X339" s="152" t="s">
        <v>284</v>
      </c>
      <c r="Y339" s="153">
        <f>SUM(Y340:Y349)</f>
        <v>0</v>
      </c>
      <c r="Z339" s="152" t="s">
        <v>283</v>
      </c>
      <c r="AA339" s="152" t="s">
        <v>284</v>
      </c>
      <c r="AB339" s="153">
        <f>SUM(AB340:AB349)</f>
        <v>0</v>
      </c>
      <c r="AC339" s="204" t="s">
        <v>283</v>
      </c>
      <c r="AD339" s="205" t="s">
        <v>284</v>
      </c>
      <c r="AE339" s="153">
        <f>SUM(AE340:AE349)</f>
        <v>0</v>
      </c>
      <c r="AF339" s="151" t="s">
        <v>283</v>
      </c>
      <c r="AG339" s="152" t="s">
        <v>284</v>
      </c>
      <c r="AH339" s="153">
        <f>SUM(AH340:AH349)</f>
        <v>0</v>
      </c>
      <c r="AI339" s="152" t="s">
        <v>283</v>
      </c>
      <c r="AJ339" s="152" t="s">
        <v>284</v>
      </c>
      <c r="AK339" s="153">
        <f>SUM(AK340:AK349)</f>
        <v>0</v>
      </c>
      <c r="AL339" s="204" t="s">
        <v>283</v>
      </c>
      <c r="AM339" s="205" t="s">
        <v>284</v>
      </c>
      <c r="AN339" s="153">
        <f>SUM(AN340:AN349)</f>
        <v>0</v>
      </c>
      <c r="AO339" s="151" t="s">
        <v>283</v>
      </c>
      <c r="AP339" s="152" t="s">
        <v>284</v>
      </c>
      <c r="AQ339" s="153">
        <f>SUM(AQ340:AQ349)</f>
        <v>0</v>
      </c>
      <c r="AR339" s="152" t="s">
        <v>283</v>
      </c>
      <c r="AS339" s="152" t="s">
        <v>284</v>
      </c>
      <c r="AT339" s="153">
        <f>SUM(AT340:AT349)</f>
        <v>0</v>
      </c>
      <c r="AU339" s="204" t="s">
        <v>283</v>
      </c>
      <c r="AV339" s="205" t="s">
        <v>284</v>
      </c>
      <c r="AW339" s="153">
        <f>SUM(AW340:AW349)</f>
        <v>0</v>
      </c>
      <c r="AX339" s="151" t="s">
        <v>283</v>
      </c>
      <c r="AY339" s="152" t="s">
        <v>284</v>
      </c>
      <c r="AZ339" s="153">
        <f>SUM(AZ340:AZ349)</f>
        <v>0</v>
      </c>
      <c r="BA339" s="152" t="s">
        <v>283</v>
      </c>
      <c r="BB339" s="152" t="s">
        <v>284</v>
      </c>
      <c r="BC339" s="153">
        <f>SUM(BC340:BC349)</f>
        <v>0</v>
      </c>
      <c r="BD339" s="204" t="s">
        <v>283</v>
      </c>
      <c r="BE339" s="205" t="s">
        <v>284</v>
      </c>
      <c r="BF339" s="153">
        <f>SUM(BF340:BF349)</f>
        <v>0</v>
      </c>
      <c r="BG339" s="196"/>
      <c r="BH339" s="221"/>
      <c r="BI339" s="243"/>
      <c r="BJ339" s="196"/>
      <c r="BK339" s="244"/>
      <c r="BL339" s="245"/>
    </row>
    <row r="340" spans="1:64" ht="15.75" customHeight="1">
      <c r="A340" s="185"/>
      <c r="B340" s="156"/>
      <c r="C340" s="258" t="s">
        <v>287</v>
      </c>
      <c r="D340" s="158">
        <f t="shared" ref="D340:D349" si="828">N340+W340+AF340+AO340+AX340</f>
        <v>0</v>
      </c>
      <c r="E340" s="159">
        <f>IFERROR(F340/D340,)</f>
        <v>0</v>
      </c>
      <c r="F340" s="160">
        <f>P340+Y340+AH340+AQ340+AZ340</f>
        <v>0</v>
      </c>
      <c r="G340" s="179"/>
      <c r="H340" s="159">
        <f>Q340+Z340+AI340+AR340+BA340</f>
        <v>0</v>
      </c>
      <c r="I340" s="159">
        <f>IFERROR(J340/H340,)</f>
        <v>0</v>
      </c>
      <c r="J340" s="160">
        <f t="shared" ref="J340:J349" si="829">S340+AB340+AK340+AT340+BC340</f>
        <v>0</v>
      </c>
      <c r="K340" s="159">
        <f>T340+AC340+AL340+AU340+BD340</f>
        <v>0</v>
      </c>
      <c r="L340" s="159">
        <f>IFERROR(M340/K340,)</f>
        <v>0</v>
      </c>
      <c r="M340" s="160">
        <f t="shared" ref="M340:M349" si="830">V340+AE340+AN340+AW340+BF340</f>
        <v>0</v>
      </c>
      <c r="N340" s="159">
        <v>0</v>
      </c>
      <c r="O340" s="159">
        <v>0</v>
      </c>
      <c r="P340" s="160">
        <f t="shared" ref="P340:P349" si="831">N340*O340</f>
        <v>0</v>
      </c>
      <c r="Q340" s="159">
        <v>0</v>
      </c>
      <c r="R340" s="159">
        <v>0</v>
      </c>
      <c r="S340" s="160">
        <f t="shared" ref="S340:S349" si="832">Q340*R340</f>
        <v>0</v>
      </c>
      <c r="T340" s="159">
        <f>Q340</f>
        <v>0</v>
      </c>
      <c r="U340" s="159">
        <f t="shared" ref="U340:U349" si="833">R340</f>
        <v>0</v>
      </c>
      <c r="V340" s="160">
        <f t="shared" ref="V340:V349" si="834">T340*U340</f>
        <v>0</v>
      </c>
      <c r="W340" s="159">
        <v>0</v>
      </c>
      <c r="X340" s="159">
        <v>0</v>
      </c>
      <c r="Y340" s="160">
        <f t="shared" ref="Y340:Y349" si="835">W340*X340</f>
        <v>0</v>
      </c>
      <c r="Z340" s="159">
        <v>0</v>
      </c>
      <c r="AA340" s="159">
        <v>0</v>
      </c>
      <c r="AB340" s="160">
        <f t="shared" ref="AB340:AB349" si="836">Z340*AA340</f>
        <v>0</v>
      </c>
      <c r="AC340" s="159">
        <f>Z340</f>
        <v>0</v>
      </c>
      <c r="AD340" s="159">
        <f t="shared" ref="AD340:AD349" si="837">AA340</f>
        <v>0</v>
      </c>
      <c r="AE340" s="160">
        <f t="shared" ref="AE340:AE349" si="838">AC340*AD340</f>
        <v>0</v>
      </c>
      <c r="AF340" s="159">
        <v>0</v>
      </c>
      <c r="AG340" s="159">
        <v>0</v>
      </c>
      <c r="AH340" s="160">
        <f t="shared" ref="AH340:AH349" si="839">AF340*AG340</f>
        <v>0</v>
      </c>
      <c r="AI340" s="159">
        <v>0</v>
      </c>
      <c r="AJ340" s="159">
        <v>0</v>
      </c>
      <c r="AK340" s="160">
        <f t="shared" ref="AK340:AK349" si="840">AI340*AJ340</f>
        <v>0</v>
      </c>
      <c r="AL340" s="159">
        <f>AI340</f>
        <v>0</v>
      </c>
      <c r="AM340" s="159">
        <f t="shared" ref="AM340:AM349" si="841">AJ340</f>
        <v>0</v>
      </c>
      <c r="AN340" s="160">
        <f t="shared" ref="AN340:AN349" si="842">AL340*AM340</f>
        <v>0</v>
      </c>
      <c r="AO340" s="159">
        <v>0</v>
      </c>
      <c r="AP340" s="159">
        <v>0</v>
      </c>
      <c r="AQ340" s="160">
        <f t="shared" ref="AQ340:AQ349" si="843">AO340*AP340</f>
        <v>0</v>
      </c>
      <c r="AR340" s="159">
        <v>0</v>
      </c>
      <c r="AS340" s="159">
        <v>0</v>
      </c>
      <c r="AT340" s="160">
        <f t="shared" ref="AT340:AT349" si="844">AR340*AS340</f>
        <v>0</v>
      </c>
      <c r="AU340" s="159">
        <f>AR340</f>
        <v>0</v>
      </c>
      <c r="AV340" s="159">
        <f t="shared" ref="AV340:AV349" si="845">AS340</f>
        <v>0</v>
      </c>
      <c r="AW340" s="160">
        <f t="shared" ref="AW340:AW349" si="846">AU340*AV340</f>
        <v>0</v>
      </c>
      <c r="AX340" s="159">
        <v>0</v>
      </c>
      <c r="AY340" s="159">
        <v>0</v>
      </c>
      <c r="AZ340" s="160">
        <f t="shared" ref="AZ340:AZ349" si="847">AX340*AY340</f>
        <v>0</v>
      </c>
      <c r="BA340" s="159">
        <v>0</v>
      </c>
      <c r="BB340" s="159">
        <v>0</v>
      </c>
      <c r="BC340" s="160">
        <f t="shared" ref="BC340:BC349" si="848">BA340*BB340</f>
        <v>0</v>
      </c>
      <c r="BD340" s="159">
        <f>BA340</f>
        <v>0</v>
      </c>
      <c r="BE340" s="159">
        <f t="shared" ref="BE340:BE349" si="849">BB340</f>
        <v>0</v>
      </c>
      <c r="BF340" s="160">
        <f t="shared" ref="BF340:BF349" si="850">BD340*BE340</f>
        <v>0</v>
      </c>
      <c r="BG340" s="225"/>
      <c r="BH340" s="226">
        <f>K340-H340</f>
        <v>0</v>
      </c>
      <c r="BI340" s="227">
        <f t="shared" ref="BI340:BI349" si="851">L340-I340</f>
        <v>0</v>
      </c>
      <c r="BJ340" s="225"/>
      <c r="BK340" s="228"/>
      <c r="BL340" s="229"/>
    </row>
    <row r="341" spans="1:64" ht="15.75" customHeight="1">
      <c r="A341" s="185"/>
      <c r="B341" s="156"/>
      <c r="C341" s="291"/>
      <c r="D341" s="158">
        <f t="shared" si="828"/>
        <v>0</v>
      </c>
      <c r="E341" s="159">
        <f t="shared" ref="E341:E349" si="852">IFERROR(F341/D341,)</f>
        <v>0</v>
      </c>
      <c r="F341" s="160">
        <f t="shared" ref="F341:F349" si="853">P341+Y341+AH341+AQ341+AZ341</f>
        <v>0</v>
      </c>
      <c r="G341" s="161"/>
      <c r="H341" s="159">
        <f t="shared" ref="H341:H349" si="854">Q341+Z341+AI341+AR341+BA341</f>
        <v>0</v>
      </c>
      <c r="I341" s="159">
        <f t="shared" ref="I341:I349" si="855">IFERROR(J341/H341,)</f>
        <v>0</v>
      </c>
      <c r="J341" s="160">
        <f t="shared" si="829"/>
        <v>0</v>
      </c>
      <c r="K341" s="159">
        <f t="shared" ref="K341:K349" si="856">T341+AC341+AL341+AU341+BD341</f>
        <v>0</v>
      </c>
      <c r="L341" s="159">
        <f t="shared" ref="L341:L349" si="857">IFERROR(M341/K341,)</f>
        <v>0</v>
      </c>
      <c r="M341" s="160">
        <f t="shared" si="830"/>
        <v>0</v>
      </c>
      <c r="N341" s="159">
        <v>0</v>
      </c>
      <c r="O341" s="159">
        <v>0</v>
      </c>
      <c r="P341" s="160">
        <f t="shared" si="831"/>
        <v>0</v>
      </c>
      <c r="Q341" s="159">
        <v>0</v>
      </c>
      <c r="R341" s="159">
        <v>0</v>
      </c>
      <c r="S341" s="160">
        <f t="shared" si="832"/>
        <v>0</v>
      </c>
      <c r="T341" s="159">
        <f t="shared" ref="T341:T349" si="858">Q341</f>
        <v>0</v>
      </c>
      <c r="U341" s="159">
        <f t="shared" si="833"/>
        <v>0</v>
      </c>
      <c r="V341" s="160">
        <f t="shared" si="834"/>
        <v>0</v>
      </c>
      <c r="W341" s="159">
        <v>0</v>
      </c>
      <c r="X341" s="159">
        <v>0</v>
      </c>
      <c r="Y341" s="160">
        <f t="shared" si="835"/>
        <v>0</v>
      </c>
      <c r="Z341" s="159">
        <v>0</v>
      </c>
      <c r="AA341" s="159">
        <v>0</v>
      </c>
      <c r="AB341" s="160">
        <f t="shared" si="836"/>
        <v>0</v>
      </c>
      <c r="AC341" s="159">
        <f t="shared" ref="AC341:AC349" si="859">Z341</f>
        <v>0</v>
      </c>
      <c r="AD341" s="159">
        <f t="shared" si="837"/>
        <v>0</v>
      </c>
      <c r="AE341" s="160">
        <f t="shared" si="838"/>
        <v>0</v>
      </c>
      <c r="AF341" s="159">
        <v>0</v>
      </c>
      <c r="AG341" s="159">
        <v>0</v>
      </c>
      <c r="AH341" s="160">
        <f t="shared" si="839"/>
        <v>0</v>
      </c>
      <c r="AI341" s="159">
        <v>0</v>
      </c>
      <c r="AJ341" s="159">
        <v>0</v>
      </c>
      <c r="AK341" s="160">
        <f t="shared" si="840"/>
        <v>0</v>
      </c>
      <c r="AL341" s="159">
        <f t="shared" ref="AL341:AL349" si="860">AI341</f>
        <v>0</v>
      </c>
      <c r="AM341" s="159">
        <f t="shared" si="841"/>
        <v>0</v>
      </c>
      <c r="AN341" s="160">
        <f t="shared" si="842"/>
        <v>0</v>
      </c>
      <c r="AO341" s="159">
        <v>0</v>
      </c>
      <c r="AP341" s="159">
        <v>0</v>
      </c>
      <c r="AQ341" s="160">
        <f t="shared" si="843"/>
        <v>0</v>
      </c>
      <c r="AR341" s="159">
        <v>0</v>
      </c>
      <c r="AS341" s="159">
        <v>0</v>
      </c>
      <c r="AT341" s="160">
        <f t="shared" si="844"/>
        <v>0</v>
      </c>
      <c r="AU341" s="159">
        <f t="shared" ref="AU341:AU349" si="861">AR341</f>
        <v>0</v>
      </c>
      <c r="AV341" s="159">
        <f t="shared" si="845"/>
        <v>0</v>
      </c>
      <c r="AW341" s="160">
        <f t="shared" si="846"/>
        <v>0</v>
      </c>
      <c r="AX341" s="159">
        <v>0</v>
      </c>
      <c r="AY341" s="159">
        <v>0</v>
      </c>
      <c r="AZ341" s="160">
        <f t="shared" si="847"/>
        <v>0</v>
      </c>
      <c r="BA341" s="159">
        <v>0</v>
      </c>
      <c r="BB341" s="159">
        <v>0</v>
      </c>
      <c r="BC341" s="160">
        <f t="shared" si="848"/>
        <v>0</v>
      </c>
      <c r="BD341" s="159">
        <f t="shared" ref="BD341:BD349" si="862">BA341</f>
        <v>0</v>
      </c>
      <c r="BE341" s="159">
        <f t="shared" si="849"/>
        <v>0</v>
      </c>
      <c r="BF341" s="160">
        <f t="shared" si="850"/>
        <v>0</v>
      </c>
      <c r="BG341" s="225"/>
      <c r="BH341" s="226">
        <f t="shared" ref="BH341:BH349" si="863">K341-H341</f>
        <v>0</v>
      </c>
      <c r="BI341" s="227">
        <f t="shared" si="851"/>
        <v>0</v>
      </c>
      <c r="BJ341" s="225"/>
      <c r="BK341" s="228"/>
      <c r="BL341" s="229"/>
    </row>
    <row r="342" spans="1:64" ht="15.75" customHeight="1">
      <c r="A342" s="185"/>
      <c r="B342" s="156"/>
      <c r="C342" s="291"/>
      <c r="D342" s="158">
        <f t="shared" si="828"/>
        <v>0</v>
      </c>
      <c r="E342" s="159">
        <f t="shared" si="852"/>
        <v>0</v>
      </c>
      <c r="F342" s="160">
        <f t="shared" si="853"/>
        <v>0</v>
      </c>
      <c r="G342" s="161"/>
      <c r="H342" s="159">
        <f t="shared" si="854"/>
        <v>0</v>
      </c>
      <c r="I342" s="159">
        <f t="shared" si="855"/>
        <v>0</v>
      </c>
      <c r="J342" s="160">
        <f t="shared" si="829"/>
        <v>0</v>
      </c>
      <c r="K342" s="159">
        <f t="shared" si="856"/>
        <v>0</v>
      </c>
      <c r="L342" s="159">
        <f t="shared" si="857"/>
        <v>0</v>
      </c>
      <c r="M342" s="160">
        <f t="shared" si="830"/>
        <v>0</v>
      </c>
      <c r="N342" s="159">
        <v>0</v>
      </c>
      <c r="O342" s="159">
        <v>0</v>
      </c>
      <c r="P342" s="160">
        <f t="shared" si="831"/>
        <v>0</v>
      </c>
      <c r="Q342" s="159">
        <v>0</v>
      </c>
      <c r="R342" s="159">
        <v>0</v>
      </c>
      <c r="S342" s="160">
        <f t="shared" si="832"/>
        <v>0</v>
      </c>
      <c r="T342" s="159">
        <f t="shared" si="858"/>
        <v>0</v>
      </c>
      <c r="U342" s="159">
        <f t="shared" si="833"/>
        <v>0</v>
      </c>
      <c r="V342" s="160">
        <f t="shared" si="834"/>
        <v>0</v>
      </c>
      <c r="W342" s="159">
        <v>0</v>
      </c>
      <c r="X342" s="159">
        <v>0</v>
      </c>
      <c r="Y342" s="160">
        <f t="shared" si="835"/>
        <v>0</v>
      </c>
      <c r="Z342" s="159">
        <v>0</v>
      </c>
      <c r="AA342" s="159">
        <v>0</v>
      </c>
      <c r="AB342" s="160">
        <f t="shared" si="836"/>
        <v>0</v>
      </c>
      <c r="AC342" s="159">
        <f t="shared" si="859"/>
        <v>0</v>
      </c>
      <c r="AD342" s="159">
        <f t="shared" si="837"/>
        <v>0</v>
      </c>
      <c r="AE342" s="160">
        <f t="shared" si="838"/>
        <v>0</v>
      </c>
      <c r="AF342" s="159">
        <v>0</v>
      </c>
      <c r="AG342" s="159">
        <v>0</v>
      </c>
      <c r="AH342" s="160">
        <f t="shared" si="839"/>
        <v>0</v>
      </c>
      <c r="AI342" s="159">
        <v>0</v>
      </c>
      <c r="AJ342" s="159">
        <v>0</v>
      </c>
      <c r="AK342" s="160">
        <f t="shared" si="840"/>
        <v>0</v>
      </c>
      <c r="AL342" s="159">
        <f t="shared" si="860"/>
        <v>0</v>
      </c>
      <c r="AM342" s="159">
        <f t="shared" si="841"/>
        <v>0</v>
      </c>
      <c r="AN342" s="160">
        <f t="shared" si="842"/>
        <v>0</v>
      </c>
      <c r="AO342" s="159">
        <v>0</v>
      </c>
      <c r="AP342" s="159">
        <v>0</v>
      </c>
      <c r="AQ342" s="160">
        <f t="shared" si="843"/>
        <v>0</v>
      </c>
      <c r="AR342" s="159">
        <v>0</v>
      </c>
      <c r="AS342" s="159">
        <v>0</v>
      </c>
      <c r="AT342" s="160">
        <f t="shared" si="844"/>
        <v>0</v>
      </c>
      <c r="AU342" s="159">
        <f t="shared" si="861"/>
        <v>0</v>
      </c>
      <c r="AV342" s="159">
        <f t="shared" si="845"/>
        <v>0</v>
      </c>
      <c r="AW342" s="160">
        <f t="shared" si="846"/>
        <v>0</v>
      </c>
      <c r="AX342" s="159">
        <v>0</v>
      </c>
      <c r="AY342" s="159">
        <v>0</v>
      </c>
      <c r="AZ342" s="160">
        <f t="shared" si="847"/>
        <v>0</v>
      </c>
      <c r="BA342" s="159">
        <v>0</v>
      </c>
      <c r="BB342" s="159">
        <v>0</v>
      </c>
      <c r="BC342" s="160">
        <f t="shared" si="848"/>
        <v>0</v>
      </c>
      <c r="BD342" s="159">
        <f t="shared" si="862"/>
        <v>0</v>
      </c>
      <c r="BE342" s="159">
        <f t="shared" si="849"/>
        <v>0</v>
      </c>
      <c r="BF342" s="160">
        <f t="shared" si="850"/>
        <v>0</v>
      </c>
      <c r="BG342" s="225"/>
      <c r="BH342" s="226">
        <f t="shared" si="863"/>
        <v>0</v>
      </c>
      <c r="BI342" s="227">
        <f t="shared" si="851"/>
        <v>0</v>
      </c>
      <c r="BJ342" s="225"/>
      <c r="BK342" s="228"/>
      <c r="BL342" s="229"/>
    </row>
    <row r="343" spans="1:64" ht="15.75" customHeight="1">
      <c r="A343" s="185"/>
      <c r="B343" s="156"/>
      <c r="C343" s="291"/>
      <c r="D343" s="158">
        <f t="shared" si="828"/>
        <v>0</v>
      </c>
      <c r="E343" s="159">
        <f t="shared" si="852"/>
        <v>0</v>
      </c>
      <c r="F343" s="160">
        <f t="shared" si="853"/>
        <v>0</v>
      </c>
      <c r="G343" s="161"/>
      <c r="H343" s="159">
        <f t="shared" si="854"/>
        <v>0</v>
      </c>
      <c r="I343" s="159">
        <f t="shared" si="855"/>
        <v>0</v>
      </c>
      <c r="J343" s="160">
        <f t="shared" si="829"/>
        <v>0</v>
      </c>
      <c r="K343" s="159">
        <f t="shared" si="856"/>
        <v>0</v>
      </c>
      <c r="L343" s="159">
        <f t="shared" si="857"/>
        <v>0</v>
      </c>
      <c r="M343" s="160">
        <f t="shared" si="830"/>
        <v>0</v>
      </c>
      <c r="N343" s="159">
        <v>0</v>
      </c>
      <c r="O343" s="159">
        <v>0</v>
      </c>
      <c r="P343" s="160">
        <f t="shared" si="831"/>
        <v>0</v>
      </c>
      <c r="Q343" s="159">
        <v>0</v>
      </c>
      <c r="R343" s="159">
        <v>0</v>
      </c>
      <c r="S343" s="160">
        <f t="shared" si="832"/>
        <v>0</v>
      </c>
      <c r="T343" s="159">
        <f t="shared" si="858"/>
        <v>0</v>
      </c>
      <c r="U343" s="159">
        <f t="shared" si="833"/>
        <v>0</v>
      </c>
      <c r="V343" s="160">
        <f t="shared" si="834"/>
        <v>0</v>
      </c>
      <c r="W343" s="159">
        <v>0</v>
      </c>
      <c r="X343" s="159">
        <v>0</v>
      </c>
      <c r="Y343" s="160">
        <f t="shared" si="835"/>
        <v>0</v>
      </c>
      <c r="Z343" s="159">
        <v>0</v>
      </c>
      <c r="AA343" s="159">
        <v>0</v>
      </c>
      <c r="AB343" s="160">
        <f t="shared" si="836"/>
        <v>0</v>
      </c>
      <c r="AC343" s="159">
        <f t="shared" si="859"/>
        <v>0</v>
      </c>
      <c r="AD343" s="159">
        <f t="shared" si="837"/>
        <v>0</v>
      </c>
      <c r="AE343" s="160">
        <f t="shared" si="838"/>
        <v>0</v>
      </c>
      <c r="AF343" s="159">
        <v>0</v>
      </c>
      <c r="AG343" s="159">
        <v>0</v>
      </c>
      <c r="AH343" s="160">
        <f t="shared" si="839"/>
        <v>0</v>
      </c>
      <c r="AI343" s="159">
        <v>0</v>
      </c>
      <c r="AJ343" s="159">
        <v>0</v>
      </c>
      <c r="AK343" s="160">
        <f t="shared" si="840"/>
        <v>0</v>
      </c>
      <c r="AL343" s="159">
        <f t="shared" si="860"/>
        <v>0</v>
      </c>
      <c r="AM343" s="159">
        <f t="shared" si="841"/>
        <v>0</v>
      </c>
      <c r="AN343" s="160">
        <f t="shared" si="842"/>
        <v>0</v>
      </c>
      <c r="AO343" s="159">
        <v>0</v>
      </c>
      <c r="AP343" s="159">
        <v>0</v>
      </c>
      <c r="AQ343" s="160">
        <f t="shared" si="843"/>
        <v>0</v>
      </c>
      <c r="AR343" s="159">
        <v>0</v>
      </c>
      <c r="AS343" s="159">
        <v>0</v>
      </c>
      <c r="AT343" s="160">
        <f t="shared" si="844"/>
        <v>0</v>
      </c>
      <c r="AU343" s="159">
        <f t="shared" si="861"/>
        <v>0</v>
      </c>
      <c r="AV343" s="159">
        <f t="shared" si="845"/>
        <v>0</v>
      </c>
      <c r="AW343" s="160">
        <f t="shared" si="846"/>
        <v>0</v>
      </c>
      <c r="AX343" s="159">
        <v>0</v>
      </c>
      <c r="AY343" s="159">
        <v>0</v>
      </c>
      <c r="AZ343" s="160">
        <f t="shared" si="847"/>
        <v>0</v>
      </c>
      <c r="BA343" s="159">
        <v>0</v>
      </c>
      <c r="BB343" s="159">
        <v>0</v>
      </c>
      <c r="BC343" s="160">
        <f t="shared" si="848"/>
        <v>0</v>
      </c>
      <c r="BD343" s="159">
        <f t="shared" si="862"/>
        <v>0</v>
      </c>
      <c r="BE343" s="159">
        <f t="shared" si="849"/>
        <v>0</v>
      </c>
      <c r="BF343" s="160">
        <f t="shared" si="850"/>
        <v>0</v>
      </c>
      <c r="BG343" s="225"/>
      <c r="BH343" s="226">
        <f t="shared" si="863"/>
        <v>0</v>
      </c>
      <c r="BI343" s="227">
        <f t="shared" si="851"/>
        <v>0</v>
      </c>
      <c r="BJ343" s="225"/>
      <c r="BK343" s="228"/>
      <c r="BL343" s="229"/>
    </row>
    <row r="344" spans="1:64" ht="15.75" customHeight="1">
      <c r="A344" s="185"/>
      <c r="B344" s="156"/>
      <c r="C344" s="291"/>
      <c r="D344" s="158">
        <f t="shared" si="828"/>
        <v>0</v>
      </c>
      <c r="E344" s="159">
        <f t="shared" si="852"/>
        <v>0</v>
      </c>
      <c r="F344" s="160">
        <f t="shared" si="853"/>
        <v>0</v>
      </c>
      <c r="G344" s="161"/>
      <c r="H344" s="159">
        <f t="shared" si="854"/>
        <v>0</v>
      </c>
      <c r="I344" s="159">
        <f t="shared" si="855"/>
        <v>0</v>
      </c>
      <c r="J344" s="160">
        <f t="shared" si="829"/>
        <v>0</v>
      </c>
      <c r="K344" s="159">
        <f t="shared" si="856"/>
        <v>0</v>
      </c>
      <c r="L344" s="159">
        <f t="shared" si="857"/>
        <v>0</v>
      </c>
      <c r="M344" s="160">
        <f t="shared" si="830"/>
        <v>0</v>
      </c>
      <c r="N344" s="159">
        <v>0</v>
      </c>
      <c r="O344" s="159">
        <v>0</v>
      </c>
      <c r="P344" s="160">
        <f t="shared" si="831"/>
        <v>0</v>
      </c>
      <c r="Q344" s="159">
        <v>0</v>
      </c>
      <c r="R344" s="159">
        <v>0</v>
      </c>
      <c r="S344" s="160">
        <f t="shared" si="832"/>
        <v>0</v>
      </c>
      <c r="T344" s="159">
        <f t="shared" si="858"/>
        <v>0</v>
      </c>
      <c r="U344" s="159">
        <f t="shared" si="833"/>
        <v>0</v>
      </c>
      <c r="V344" s="160">
        <f t="shared" si="834"/>
        <v>0</v>
      </c>
      <c r="W344" s="159">
        <v>0</v>
      </c>
      <c r="X344" s="159">
        <v>0</v>
      </c>
      <c r="Y344" s="160">
        <f t="shared" si="835"/>
        <v>0</v>
      </c>
      <c r="Z344" s="159">
        <v>0</v>
      </c>
      <c r="AA344" s="159">
        <v>0</v>
      </c>
      <c r="AB344" s="160">
        <f t="shared" si="836"/>
        <v>0</v>
      </c>
      <c r="AC344" s="159">
        <f t="shared" si="859"/>
        <v>0</v>
      </c>
      <c r="AD344" s="159">
        <f t="shared" si="837"/>
        <v>0</v>
      </c>
      <c r="AE344" s="160">
        <f t="shared" si="838"/>
        <v>0</v>
      </c>
      <c r="AF344" s="159">
        <v>0</v>
      </c>
      <c r="AG344" s="159">
        <v>0</v>
      </c>
      <c r="AH344" s="160">
        <f t="shared" si="839"/>
        <v>0</v>
      </c>
      <c r="AI344" s="159">
        <v>0</v>
      </c>
      <c r="AJ344" s="159">
        <v>0</v>
      </c>
      <c r="AK344" s="160">
        <f t="shared" si="840"/>
        <v>0</v>
      </c>
      <c r="AL344" s="159">
        <f t="shared" si="860"/>
        <v>0</v>
      </c>
      <c r="AM344" s="159">
        <f t="shared" si="841"/>
        <v>0</v>
      </c>
      <c r="AN344" s="160">
        <f t="shared" si="842"/>
        <v>0</v>
      </c>
      <c r="AO344" s="159">
        <v>0</v>
      </c>
      <c r="AP344" s="159">
        <v>0</v>
      </c>
      <c r="AQ344" s="160">
        <f t="shared" si="843"/>
        <v>0</v>
      </c>
      <c r="AR344" s="159">
        <v>0</v>
      </c>
      <c r="AS344" s="159">
        <v>0</v>
      </c>
      <c r="AT344" s="160">
        <f t="shared" si="844"/>
        <v>0</v>
      </c>
      <c r="AU344" s="159">
        <f t="shared" si="861"/>
        <v>0</v>
      </c>
      <c r="AV344" s="159">
        <f t="shared" si="845"/>
        <v>0</v>
      </c>
      <c r="AW344" s="160">
        <f t="shared" si="846"/>
        <v>0</v>
      </c>
      <c r="AX344" s="159">
        <v>0</v>
      </c>
      <c r="AY344" s="159">
        <v>0</v>
      </c>
      <c r="AZ344" s="160">
        <f t="shared" si="847"/>
        <v>0</v>
      </c>
      <c r="BA344" s="159">
        <v>0</v>
      </c>
      <c r="BB344" s="159">
        <v>0</v>
      </c>
      <c r="BC344" s="160">
        <f t="shared" si="848"/>
        <v>0</v>
      </c>
      <c r="BD344" s="159">
        <f t="shared" si="862"/>
        <v>0</v>
      </c>
      <c r="BE344" s="159">
        <f t="shared" si="849"/>
        <v>0</v>
      </c>
      <c r="BF344" s="160">
        <f t="shared" si="850"/>
        <v>0</v>
      </c>
      <c r="BG344" s="225"/>
      <c r="BH344" s="226">
        <f t="shared" si="863"/>
        <v>0</v>
      </c>
      <c r="BI344" s="227">
        <f t="shared" si="851"/>
        <v>0</v>
      </c>
      <c r="BJ344" s="225"/>
      <c r="BK344" s="228"/>
      <c r="BL344" s="229"/>
    </row>
    <row r="345" spans="1:64" ht="15.75" customHeight="1">
      <c r="A345" s="185"/>
      <c r="B345" s="156"/>
      <c r="C345" s="291"/>
      <c r="D345" s="158">
        <f t="shared" si="828"/>
        <v>0</v>
      </c>
      <c r="E345" s="159">
        <f t="shared" si="852"/>
        <v>0</v>
      </c>
      <c r="F345" s="160">
        <f t="shared" si="853"/>
        <v>0</v>
      </c>
      <c r="G345" s="161"/>
      <c r="H345" s="159">
        <f t="shared" si="854"/>
        <v>0</v>
      </c>
      <c r="I345" s="159">
        <f t="shared" si="855"/>
        <v>0</v>
      </c>
      <c r="J345" s="160">
        <f t="shared" si="829"/>
        <v>0</v>
      </c>
      <c r="K345" s="159">
        <f t="shared" si="856"/>
        <v>0</v>
      </c>
      <c r="L345" s="159">
        <f t="shared" si="857"/>
        <v>0</v>
      </c>
      <c r="M345" s="160">
        <f t="shared" si="830"/>
        <v>0</v>
      </c>
      <c r="N345" s="159">
        <v>0</v>
      </c>
      <c r="O345" s="159">
        <v>0</v>
      </c>
      <c r="P345" s="160">
        <f t="shared" si="831"/>
        <v>0</v>
      </c>
      <c r="Q345" s="159">
        <v>0</v>
      </c>
      <c r="R345" s="159">
        <v>0</v>
      </c>
      <c r="S345" s="160">
        <f t="shared" si="832"/>
        <v>0</v>
      </c>
      <c r="T345" s="159">
        <f t="shared" si="858"/>
        <v>0</v>
      </c>
      <c r="U345" s="159">
        <f t="shared" si="833"/>
        <v>0</v>
      </c>
      <c r="V345" s="160">
        <f t="shared" si="834"/>
        <v>0</v>
      </c>
      <c r="W345" s="159">
        <v>0</v>
      </c>
      <c r="X345" s="159">
        <v>0</v>
      </c>
      <c r="Y345" s="160">
        <f t="shared" si="835"/>
        <v>0</v>
      </c>
      <c r="Z345" s="159">
        <v>0</v>
      </c>
      <c r="AA345" s="159">
        <v>0</v>
      </c>
      <c r="AB345" s="160">
        <f t="shared" si="836"/>
        <v>0</v>
      </c>
      <c r="AC345" s="159">
        <f t="shared" si="859"/>
        <v>0</v>
      </c>
      <c r="AD345" s="159">
        <f t="shared" si="837"/>
        <v>0</v>
      </c>
      <c r="AE345" s="160">
        <f t="shared" si="838"/>
        <v>0</v>
      </c>
      <c r="AF345" s="159">
        <v>0</v>
      </c>
      <c r="AG345" s="159">
        <v>0</v>
      </c>
      <c r="AH345" s="160">
        <f t="shared" si="839"/>
        <v>0</v>
      </c>
      <c r="AI345" s="159">
        <v>0</v>
      </c>
      <c r="AJ345" s="159">
        <v>0</v>
      </c>
      <c r="AK345" s="160">
        <f t="shared" si="840"/>
        <v>0</v>
      </c>
      <c r="AL345" s="159">
        <f t="shared" si="860"/>
        <v>0</v>
      </c>
      <c r="AM345" s="159">
        <f t="shared" si="841"/>
        <v>0</v>
      </c>
      <c r="AN345" s="160">
        <f t="shared" si="842"/>
        <v>0</v>
      </c>
      <c r="AO345" s="159">
        <v>0</v>
      </c>
      <c r="AP345" s="159">
        <v>0</v>
      </c>
      <c r="AQ345" s="160">
        <f t="shared" si="843"/>
        <v>0</v>
      </c>
      <c r="AR345" s="159">
        <v>0</v>
      </c>
      <c r="AS345" s="159">
        <v>0</v>
      </c>
      <c r="AT345" s="160">
        <f t="shared" si="844"/>
        <v>0</v>
      </c>
      <c r="AU345" s="159">
        <f t="shared" si="861"/>
        <v>0</v>
      </c>
      <c r="AV345" s="159">
        <f t="shared" si="845"/>
        <v>0</v>
      </c>
      <c r="AW345" s="160">
        <f t="shared" si="846"/>
        <v>0</v>
      </c>
      <c r="AX345" s="159">
        <v>0</v>
      </c>
      <c r="AY345" s="159">
        <v>0</v>
      </c>
      <c r="AZ345" s="160">
        <f t="shared" si="847"/>
        <v>0</v>
      </c>
      <c r="BA345" s="159">
        <v>0</v>
      </c>
      <c r="BB345" s="159">
        <v>0</v>
      </c>
      <c r="BC345" s="160">
        <f t="shared" si="848"/>
        <v>0</v>
      </c>
      <c r="BD345" s="159">
        <f t="shared" si="862"/>
        <v>0</v>
      </c>
      <c r="BE345" s="159">
        <f t="shared" si="849"/>
        <v>0</v>
      </c>
      <c r="BF345" s="160">
        <f t="shared" si="850"/>
        <v>0</v>
      </c>
      <c r="BG345" s="225"/>
      <c r="BH345" s="226">
        <f t="shared" si="863"/>
        <v>0</v>
      </c>
      <c r="BI345" s="227">
        <f t="shared" si="851"/>
        <v>0</v>
      </c>
      <c r="BJ345" s="225"/>
      <c r="BK345" s="228"/>
      <c r="BL345" s="229"/>
    </row>
    <row r="346" spans="1:64" ht="15.75" customHeight="1">
      <c r="A346" s="185"/>
      <c r="B346" s="156"/>
      <c r="C346" s="291"/>
      <c r="D346" s="158">
        <f t="shared" si="828"/>
        <v>0</v>
      </c>
      <c r="E346" s="159">
        <f t="shared" si="852"/>
        <v>0</v>
      </c>
      <c r="F346" s="160">
        <f t="shared" si="853"/>
        <v>0</v>
      </c>
      <c r="G346" s="161"/>
      <c r="H346" s="159">
        <f t="shared" si="854"/>
        <v>0</v>
      </c>
      <c r="I346" s="159">
        <f t="shared" si="855"/>
        <v>0</v>
      </c>
      <c r="J346" s="160">
        <f t="shared" si="829"/>
        <v>0</v>
      </c>
      <c r="K346" s="159">
        <f t="shared" si="856"/>
        <v>0</v>
      </c>
      <c r="L346" s="159">
        <f t="shared" si="857"/>
        <v>0</v>
      </c>
      <c r="M346" s="160">
        <f t="shared" si="830"/>
        <v>0</v>
      </c>
      <c r="N346" s="159">
        <v>0</v>
      </c>
      <c r="O346" s="159">
        <v>0</v>
      </c>
      <c r="P346" s="160">
        <f t="shared" si="831"/>
        <v>0</v>
      </c>
      <c r="Q346" s="159">
        <v>0</v>
      </c>
      <c r="R346" s="159">
        <v>0</v>
      </c>
      <c r="S346" s="160">
        <f t="shared" si="832"/>
        <v>0</v>
      </c>
      <c r="T346" s="159">
        <f t="shared" si="858"/>
        <v>0</v>
      </c>
      <c r="U346" s="159">
        <f t="shared" si="833"/>
        <v>0</v>
      </c>
      <c r="V346" s="160">
        <f t="shared" si="834"/>
        <v>0</v>
      </c>
      <c r="W346" s="159">
        <v>0</v>
      </c>
      <c r="X346" s="159">
        <v>0</v>
      </c>
      <c r="Y346" s="160">
        <f t="shared" si="835"/>
        <v>0</v>
      </c>
      <c r="Z346" s="159">
        <v>0</v>
      </c>
      <c r="AA346" s="159">
        <v>0</v>
      </c>
      <c r="AB346" s="160">
        <f t="shared" si="836"/>
        <v>0</v>
      </c>
      <c r="AC346" s="159">
        <f t="shared" si="859"/>
        <v>0</v>
      </c>
      <c r="AD346" s="159">
        <f t="shared" si="837"/>
        <v>0</v>
      </c>
      <c r="AE346" s="160">
        <f t="shared" si="838"/>
        <v>0</v>
      </c>
      <c r="AF346" s="159">
        <v>0</v>
      </c>
      <c r="AG346" s="159">
        <v>0</v>
      </c>
      <c r="AH346" s="160">
        <f t="shared" si="839"/>
        <v>0</v>
      </c>
      <c r="AI346" s="159">
        <v>0</v>
      </c>
      <c r="AJ346" s="159">
        <v>0</v>
      </c>
      <c r="AK346" s="160">
        <f t="shared" si="840"/>
        <v>0</v>
      </c>
      <c r="AL346" s="159">
        <f t="shared" si="860"/>
        <v>0</v>
      </c>
      <c r="AM346" s="159">
        <f t="shared" si="841"/>
        <v>0</v>
      </c>
      <c r="AN346" s="160">
        <f t="shared" si="842"/>
        <v>0</v>
      </c>
      <c r="AO346" s="159">
        <v>0</v>
      </c>
      <c r="AP346" s="159">
        <v>0</v>
      </c>
      <c r="AQ346" s="160">
        <f t="shared" si="843"/>
        <v>0</v>
      </c>
      <c r="AR346" s="159">
        <v>0</v>
      </c>
      <c r="AS346" s="159">
        <v>0</v>
      </c>
      <c r="AT346" s="160">
        <f t="shared" si="844"/>
        <v>0</v>
      </c>
      <c r="AU346" s="159">
        <f t="shared" si="861"/>
        <v>0</v>
      </c>
      <c r="AV346" s="159">
        <f t="shared" si="845"/>
        <v>0</v>
      </c>
      <c r="AW346" s="160">
        <f t="shared" si="846"/>
        <v>0</v>
      </c>
      <c r="AX346" s="159">
        <v>0</v>
      </c>
      <c r="AY346" s="159">
        <v>0</v>
      </c>
      <c r="AZ346" s="160">
        <f t="shared" si="847"/>
        <v>0</v>
      </c>
      <c r="BA346" s="159">
        <v>0</v>
      </c>
      <c r="BB346" s="159">
        <v>0</v>
      </c>
      <c r="BC346" s="160">
        <f t="shared" si="848"/>
        <v>0</v>
      </c>
      <c r="BD346" s="159">
        <f t="shared" si="862"/>
        <v>0</v>
      </c>
      <c r="BE346" s="159">
        <f t="shared" si="849"/>
        <v>0</v>
      </c>
      <c r="BF346" s="160">
        <f t="shared" si="850"/>
        <v>0</v>
      </c>
      <c r="BG346" s="225"/>
      <c r="BH346" s="226">
        <f t="shared" si="863"/>
        <v>0</v>
      </c>
      <c r="BI346" s="227">
        <f t="shared" si="851"/>
        <v>0</v>
      </c>
      <c r="BJ346" s="225"/>
      <c r="BK346" s="228"/>
      <c r="BL346" s="229"/>
    </row>
    <row r="347" spans="1:64" ht="15.75" customHeight="1">
      <c r="A347" s="185"/>
      <c r="B347" s="156"/>
      <c r="C347" s="291"/>
      <c r="D347" s="158">
        <f t="shared" si="828"/>
        <v>0</v>
      </c>
      <c r="E347" s="159">
        <f t="shared" si="852"/>
        <v>0</v>
      </c>
      <c r="F347" s="160">
        <f t="shared" si="853"/>
        <v>0</v>
      </c>
      <c r="G347" s="161"/>
      <c r="H347" s="159">
        <f t="shared" si="854"/>
        <v>0</v>
      </c>
      <c r="I347" s="159">
        <f t="shared" si="855"/>
        <v>0</v>
      </c>
      <c r="J347" s="160">
        <f t="shared" si="829"/>
        <v>0</v>
      </c>
      <c r="K347" s="159">
        <f t="shared" si="856"/>
        <v>0</v>
      </c>
      <c r="L347" s="159">
        <f t="shared" si="857"/>
        <v>0</v>
      </c>
      <c r="M347" s="160">
        <f t="shared" si="830"/>
        <v>0</v>
      </c>
      <c r="N347" s="159">
        <v>0</v>
      </c>
      <c r="O347" s="159">
        <v>0</v>
      </c>
      <c r="P347" s="160">
        <f t="shared" si="831"/>
        <v>0</v>
      </c>
      <c r="Q347" s="159">
        <v>0</v>
      </c>
      <c r="R347" s="159">
        <v>0</v>
      </c>
      <c r="S347" s="160">
        <f t="shared" si="832"/>
        <v>0</v>
      </c>
      <c r="T347" s="159">
        <f t="shared" si="858"/>
        <v>0</v>
      </c>
      <c r="U347" s="159">
        <f t="shared" si="833"/>
        <v>0</v>
      </c>
      <c r="V347" s="160">
        <f t="shared" si="834"/>
        <v>0</v>
      </c>
      <c r="W347" s="159">
        <v>0</v>
      </c>
      <c r="X347" s="159">
        <v>0</v>
      </c>
      <c r="Y347" s="160">
        <f t="shared" si="835"/>
        <v>0</v>
      </c>
      <c r="Z347" s="159">
        <v>0</v>
      </c>
      <c r="AA347" s="159">
        <v>0</v>
      </c>
      <c r="AB347" s="160">
        <f t="shared" si="836"/>
        <v>0</v>
      </c>
      <c r="AC347" s="159">
        <f t="shared" si="859"/>
        <v>0</v>
      </c>
      <c r="AD347" s="159">
        <f t="shared" si="837"/>
        <v>0</v>
      </c>
      <c r="AE347" s="160">
        <f t="shared" si="838"/>
        <v>0</v>
      </c>
      <c r="AF347" s="159">
        <v>0</v>
      </c>
      <c r="AG347" s="159">
        <v>0</v>
      </c>
      <c r="AH347" s="160">
        <f t="shared" si="839"/>
        <v>0</v>
      </c>
      <c r="AI347" s="159">
        <v>0</v>
      </c>
      <c r="AJ347" s="159">
        <v>0</v>
      </c>
      <c r="AK347" s="160">
        <f t="shared" si="840"/>
        <v>0</v>
      </c>
      <c r="AL347" s="159">
        <f t="shared" si="860"/>
        <v>0</v>
      </c>
      <c r="AM347" s="159">
        <f t="shared" si="841"/>
        <v>0</v>
      </c>
      <c r="AN347" s="160">
        <f t="shared" si="842"/>
        <v>0</v>
      </c>
      <c r="AO347" s="159">
        <v>0</v>
      </c>
      <c r="AP347" s="159">
        <v>0</v>
      </c>
      <c r="AQ347" s="160">
        <f t="shared" si="843"/>
        <v>0</v>
      </c>
      <c r="AR347" s="159">
        <v>0</v>
      </c>
      <c r="AS347" s="159">
        <v>0</v>
      </c>
      <c r="AT347" s="160">
        <f t="shared" si="844"/>
        <v>0</v>
      </c>
      <c r="AU347" s="159">
        <f t="shared" si="861"/>
        <v>0</v>
      </c>
      <c r="AV347" s="159">
        <f t="shared" si="845"/>
        <v>0</v>
      </c>
      <c r="AW347" s="160">
        <f t="shared" si="846"/>
        <v>0</v>
      </c>
      <c r="AX347" s="159">
        <v>0</v>
      </c>
      <c r="AY347" s="159">
        <v>0</v>
      </c>
      <c r="AZ347" s="160">
        <f t="shared" si="847"/>
        <v>0</v>
      </c>
      <c r="BA347" s="159">
        <v>0</v>
      </c>
      <c r="BB347" s="159">
        <v>0</v>
      </c>
      <c r="BC347" s="160">
        <f t="shared" si="848"/>
        <v>0</v>
      </c>
      <c r="BD347" s="159">
        <f t="shared" si="862"/>
        <v>0</v>
      </c>
      <c r="BE347" s="159">
        <f t="shared" si="849"/>
        <v>0</v>
      </c>
      <c r="BF347" s="160">
        <f t="shared" si="850"/>
        <v>0</v>
      </c>
      <c r="BG347" s="225"/>
      <c r="BH347" s="226">
        <f t="shared" si="863"/>
        <v>0</v>
      </c>
      <c r="BI347" s="227">
        <f t="shared" si="851"/>
        <v>0</v>
      </c>
      <c r="BJ347" s="225"/>
      <c r="BK347" s="228"/>
      <c r="BL347" s="229"/>
    </row>
    <row r="348" spans="1:64" ht="15.75" customHeight="1">
      <c r="A348" s="138"/>
      <c r="B348" s="149"/>
      <c r="C348" s="291"/>
      <c r="D348" s="158">
        <f t="shared" si="828"/>
        <v>0</v>
      </c>
      <c r="E348" s="159">
        <f t="shared" si="852"/>
        <v>0</v>
      </c>
      <c r="F348" s="160">
        <f t="shared" si="853"/>
        <v>0</v>
      </c>
      <c r="G348" s="161"/>
      <c r="H348" s="159">
        <f t="shared" si="854"/>
        <v>0</v>
      </c>
      <c r="I348" s="159">
        <f t="shared" si="855"/>
        <v>0</v>
      </c>
      <c r="J348" s="160">
        <f t="shared" si="829"/>
        <v>0</v>
      </c>
      <c r="K348" s="159">
        <f t="shared" si="856"/>
        <v>0</v>
      </c>
      <c r="L348" s="159">
        <f t="shared" si="857"/>
        <v>0</v>
      </c>
      <c r="M348" s="160">
        <f t="shared" si="830"/>
        <v>0</v>
      </c>
      <c r="N348" s="159">
        <v>0</v>
      </c>
      <c r="O348" s="159">
        <v>0</v>
      </c>
      <c r="P348" s="160">
        <f t="shared" si="831"/>
        <v>0</v>
      </c>
      <c r="Q348" s="159">
        <v>0</v>
      </c>
      <c r="R348" s="159">
        <v>0</v>
      </c>
      <c r="S348" s="160">
        <f t="shared" si="832"/>
        <v>0</v>
      </c>
      <c r="T348" s="159">
        <f t="shared" si="858"/>
        <v>0</v>
      </c>
      <c r="U348" s="159">
        <f t="shared" si="833"/>
        <v>0</v>
      </c>
      <c r="V348" s="160">
        <f t="shared" si="834"/>
        <v>0</v>
      </c>
      <c r="W348" s="159">
        <v>0</v>
      </c>
      <c r="X348" s="159">
        <v>0</v>
      </c>
      <c r="Y348" s="160">
        <f t="shared" si="835"/>
        <v>0</v>
      </c>
      <c r="Z348" s="159">
        <v>0</v>
      </c>
      <c r="AA348" s="159">
        <v>0</v>
      </c>
      <c r="AB348" s="160">
        <f t="shared" si="836"/>
        <v>0</v>
      </c>
      <c r="AC348" s="159">
        <f t="shared" si="859"/>
        <v>0</v>
      </c>
      <c r="AD348" s="159">
        <f t="shared" si="837"/>
        <v>0</v>
      </c>
      <c r="AE348" s="160">
        <f t="shared" si="838"/>
        <v>0</v>
      </c>
      <c r="AF348" s="159">
        <v>0</v>
      </c>
      <c r="AG348" s="159">
        <v>0</v>
      </c>
      <c r="AH348" s="160">
        <f t="shared" si="839"/>
        <v>0</v>
      </c>
      <c r="AI348" s="159">
        <v>0</v>
      </c>
      <c r="AJ348" s="159">
        <v>0</v>
      </c>
      <c r="AK348" s="160">
        <f t="shared" si="840"/>
        <v>0</v>
      </c>
      <c r="AL348" s="159">
        <f t="shared" si="860"/>
        <v>0</v>
      </c>
      <c r="AM348" s="159">
        <f t="shared" si="841"/>
        <v>0</v>
      </c>
      <c r="AN348" s="160">
        <f t="shared" si="842"/>
        <v>0</v>
      </c>
      <c r="AO348" s="159">
        <v>0</v>
      </c>
      <c r="AP348" s="159">
        <v>0</v>
      </c>
      <c r="AQ348" s="160">
        <f t="shared" si="843"/>
        <v>0</v>
      </c>
      <c r="AR348" s="159">
        <v>0</v>
      </c>
      <c r="AS348" s="159">
        <v>0</v>
      </c>
      <c r="AT348" s="160">
        <f t="shared" si="844"/>
        <v>0</v>
      </c>
      <c r="AU348" s="159">
        <f t="shared" si="861"/>
        <v>0</v>
      </c>
      <c r="AV348" s="159">
        <f t="shared" si="845"/>
        <v>0</v>
      </c>
      <c r="AW348" s="160">
        <f t="shared" si="846"/>
        <v>0</v>
      </c>
      <c r="AX348" s="159">
        <v>0</v>
      </c>
      <c r="AY348" s="159">
        <v>0</v>
      </c>
      <c r="AZ348" s="160">
        <f t="shared" si="847"/>
        <v>0</v>
      </c>
      <c r="BA348" s="159">
        <v>0</v>
      </c>
      <c r="BB348" s="159">
        <v>0</v>
      </c>
      <c r="BC348" s="160">
        <f t="shared" si="848"/>
        <v>0</v>
      </c>
      <c r="BD348" s="159">
        <f t="shared" si="862"/>
        <v>0</v>
      </c>
      <c r="BE348" s="159">
        <f t="shared" si="849"/>
        <v>0</v>
      </c>
      <c r="BF348" s="160">
        <f t="shared" si="850"/>
        <v>0</v>
      </c>
      <c r="BG348" s="211"/>
      <c r="BH348" s="226">
        <f t="shared" si="863"/>
        <v>0</v>
      </c>
      <c r="BI348" s="227">
        <f t="shared" si="851"/>
        <v>0</v>
      </c>
      <c r="BJ348" s="211"/>
      <c r="BK348" s="246"/>
      <c r="BL348" s="247"/>
    </row>
    <row r="349" spans="1:64" ht="15.75" customHeight="1">
      <c r="A349" s="138"/>
      <c r="B349" s="162"/>
      <c r="C349" s="163"/>
      <c r="D349" s="164">
        <f t="shared" si="828"/>
        <v>0</v>
      </c>
      <c r="E349" s="165">
        <f t="shared" si="852"/>
        <v>0</v>
      </c>
      <c r="F349" s="166">
        <f t="shared" si="853"/>
        <v>0</v>
      </c>
      <c r="G349" s="167"/>
      <c r="H349" s="165">
        <f t="shared" si="854"/>
        <v>0</v>
      </c>
      <c r="I349" s="165">
        <f t="shared" si="855"/>
        <v>0</v>
      </c>
      <c r="J349" s="166">
        <f t="shared" si="829"/>
        <v>0</v>
      </c>
      <c r="K349" s="165">
        <f t="shared" si="856"/>
        <v>0</v>
      </c>
      <c r="L349" s="165">
        <f t="shared" si="857"/>
        <v>0</v>
      </c>
      <c r="M349" s="166">
        <f t="shared" si="830"/>
        <v>0</v>
      </c>
      <c r="N349" s="164">
        <v>0</v>
      </c>
      <c r="O349" s="165">
        <v>0</v>
      </c>
      <c r="P349" s="166">
        <f t="shared" si="831"/>
        <v>0</v>
      </c>
      <c r="Q349" s="198">
        <v>0</v>
      </c>
      <c r="R349" s="199">
        <v>0</v>
      </c>
      <c r="S349" s="166">
        <f t="shared" si="832"/>
        <v>0</v>
      </c>
      <c r="T349" s="200">
        <f t="shared" si="858"/>
        <v>0</v>
      </c>
      <c r="U349" s="200">
        <f t="shared" si="833"/>
        <v>0</v>
      </c>
      <c r="V349" s="201">
        <f t="shared" si="834"/>
        <v>0</v>
      </c>
      <c r="W349" s="164">
        <v>0</v>
      </c>
      <c r="X349" s="165">
        <v>0</v>
      </c>
      <c r="Y349" s="166">
        <f t="shared" si="835"/>
        <v>0</v>
      </c>
      <c r="Z349" s="198">
        <v>0</v>
      </c>
      <c r="AA349" s="199">
        <v>0</v>
      </c>
      <c r="AB349" s="166">
        <f t="shared" si="836"/>
        <v>0</v>
      </c>
      <c r="AC349" s="200">
        <f t="shared" si="859"/>
        <v>0</v>
      </c>
      <c r="AD349" s="200">
        <f t="shared" si="837"/>
        <v>0</v>
      </c>
      <c r="AE349" s="201">
        <f t="shared" si="838"/>
        <v>0</v>
      </c>
      <c r="AF349" s="164">
        <v>0</v>
      </c>
      <c r="AG349" s="165">
        <v>0</v>
      </c>
      <c r="AH349" s="166">
        <f t="shared" si="839"/>
        <v>0</v>
      </c>
      <c r="AI349" s="198">
        <v>0</v>
      </c>
      <c r="AJ349" s="199">
        <v>0</v>
      </c>
      <c r="AK349" s="166">
        <f t="shared" si="840"/>
        <v>0</v>
      </c>
      <c r="AL349" s="200">
        <f t="shared" si="860"/>
        <v>0</v>
      </c>
      <c r="AM349" s="200">
        <f t="shared" si="841"/>
        <v>0</v>
      </c>
      <c r="AN349" s="201">
        <f t="shared" si="842"/>
        <v>0</v>
      </c>
      <c r="AO349" s="164">
        <v>0</v>
      </c>
      <c r="AP349" s="165">
        <v>0</v>
      </c>
      <c r="AQ349" s="166">
        <f t="shared" si="843"/>
        <v>0</v>
      </c>
      <c r="AR349" s="198">
        <v>0</v>
      </c>
      <c r="AS349" s="199">
        <v>0</v>
      </c>
      <c r="AT349" s="166">
        <f t="shared" si="844"/>
        <v>0</v>
      </c>
      <c r="AU349" s="200">
        <f t="shared" si="861"/>
        <v>0</v>
      </c>
      <c r="AV349" s="200">
        <f t="shared" si="845"/>
        <v>0</v>
      </c>
      <c r="AW349" s="201">
        <f t="shared" si="846"/>
        <v>0</v>
      </c>
      <c r="AX349" s="164">
        <v>0</v>
      </c>
      <c r="AY349" s="165">
        <v>0</v>
      </c>
      <c r="AZ349" s="166">
        <f t="shared" si="847"/>
        <v>0</v>
      </c>
      <c r="BA349" s="198">
        <v>0</v>
      </c>
      <c r="BB349" s="199">
        <v>0</v>
      </c>
      <c r="BC349" s="166">
        <f t="shared" si="848"/>
        <v>0</v>
      </c>
      <c r="BD349" s="200">
        <f t="shared" si="862"/>
        <v>0</v>
      </c>
      <c r="BE349" s="200">
        <f t="shared" si="849"/>
        <v>0</v>
      </c>
      <c r="BF349" s="201">
        <f t="shared" si="850"/>
        <v>0</v>
      </c>
      <c r="BG349" s="211"/>
      <c r="BH349" s="233">
        <f t="shared" si="863"/>
        <v>0</v>
      </c>
      <c r="BI349" s="234">
        <f t="shared" si="851"/>
        <v>0</v>
      </c>
      <c r="BJ349" s="232"/>
      <c r="BK349" s="235"/>
      <c r="BL349" s="236"/>
    </row>
    <row r="350" spans="1:64" ht="15.75" customHeight="1">
      <c r="A350" s="139"/>
      <c r="B350" s="186"/>
      <c r="C350" s="187"/>
      <c r="D350" s="183"/>
      <c r="E350" s="183"/>
      <c r="F350" s="183"/>
      <c r="G350" s="184"/>
      <c r="H350" s="183"/>
      <c r="I350" s="183"/>
      <c r="J350" s="183"/>
      <c r="K350" s="183"/>
      <c r="L350" s="183"/>
      <c r="M350" s="183"/>
      <c r="N350" s="183"/>
      <c r="O350" s="183"/>
      <c r="P350" s="183"/>
      <c r="Q350" s="183"/>
      <c r="R350" s="183"/>
      <c r="S350" s="183"/>
      <c r="T350" s="203"/>
      <c r="U350" s="203"/>
      <c r="V350" s="187"/>
      <c r="W350" s="183"/>
      <c r="X350" s="183"/>
      <c r="Y350" s="183"/>
      <c r="Z350" s="183"/>
      <c r="AA350" s="183"/>
      <c r="AB350" s="183"/>
      <c r="AC350" s="203"/>
      <c r="AD350" s="203"/>
      <c r="AE350" s="187"/>
      <c r="AF350" s="183"/>
      <c r="AG350" s="183"/>
      <c r="AH350" s="183"/>
      <c r="AI350" s="183"/>
      <c r="AJ350" s="183"/>
      <c r="AK350" s="183"/>
      <c r="AL350" s="203"/>
      <c r="AM350" s="203"/>
      <c r="AN350" s="187"/>
      <c r="AO350" s="183"/>
      <c r="AP350" s="183"/>
      <c r="AQ350" s="183"/>
      <c r="AR350" s="183"/>
      <c r="AS350" s="183"/>
      <c r="AT350" s="183"/>
      <c r="AU350" s="203"/>
      <c r="AV350" s="203"/>
      <c r="AW350" s="187"/>
      <c r="AX350" s="183"/>
      <c r="AY350" s="183"/>
      <c r="AZ350" s="183"/>
      <c r="BA350" s="183"/>
      <c r="BB350" s="183"/>
      <c r="BC350" s="183"/>
      <c r="BD350" s="203"/>
      <c r="BE350" s="203"/>
      <c r="BF350" s="187"/>
      <c r="BG350" s="139"/>
      <c r="BH350" s="183"/>
      <c r="BI350" s="187"/>
      <c r="BJ350" s="139"/>
      <c r="BK350" s="242"/>
      <c r="BL350" s="242"/>
    </row>
    <row r="351" spans="1:64" ht="15.75" customHeight="1">
      <c r="A351" s="138"/>
      <c r="B351" s="1065" t="s">
        <v>273</v>
      </c>
      <c r="C351" s="1062" t="s">
        <v>274</v>
      </c>
      <c r="D351" s="1009" t="str">
        <f>AFEstatPref</f>
        <v>Historical</v>
      </c>
      <c r="E351" s="1010"/>
      <c r="F351" s="1011"/>
      <c r="G351" s="1041" t="str">
        <f>AFEstatSlc</f>
        <v>Proposed Original</v>
      </c>
      <c r="H351" s="1015"/>
      <c r="I351" s="1015"/>
      <c r="J351" s="1042"/>
      <c r="K351" s="1020" t="s">
        <v>275</v>
      </c>
      <c r="L351" s="1020"/>
      <c r="M351" s="1039"/>
      <c r="N351" s="1009" t="str">
        <f>AFEstatPref</f>
        <v>Historical</v>
      </c>
      <c r="O351" s="1010"/>
      <c r="P351" s="1011"/>
      <c r="Q351" s="1015" t="str">
        <f>AFEstatSlc</f>
        <v>Proposed Original</v>
      </c>
      <c r="R351" s="1015"/>
      <c r="S351" s="1016"/>
      <c r="T351" s="1019" t="s">
        <v>275</v>
      </c>
      <c r="U351" s="1020"/>
      <c r="V351" s="1021"/>
      <c r="W351" s="1009" t="str">
        <f>AFEstatPref</f>
        <v>Historical</v>
      </c>
      <c r="X351" s="1010"/>
      <c r="Y351" s="1011"/>
      <c r="Z351" s="1015" t="str">
        <f>AFEstatSlc</f>
        <v>Proposed Original</v>
      </c>
      <c r="AA351" s="1015"/>
      <c r="AB351" s="1016"/>
      <c r="AC351" s="1019" t="s">
        <v>275</v>
      </c>
      <c r="AD351" s="1020"/>
      <c r="AE351" s="1021"/>
      <c r="AF351" s="1009" t="str">
        <f>AFEstatPref</f>
        <v>Historical</v>
      </c>
      <c r="AG351" s="1010"/>
      <c r="AH351" s="1011"/>
      <c r="AI351" s="1015" t="str">
        <f>AFEstatSlc</f>
        <v>Proposed Original</v>
      </c>
      <c r="AJ351" s="1015"/>
      <c r="AK351" s="1016"/>
      <c r="AL351" s="1019" t="s">
        <v>275</v>
      </c>
      <c r="AM351" s="1020"/>
      <c r="AN351" s="1021"/>
      <c r="AO351" s="1009" t="str">
        <f>AFEstatPref</f>
        <v>Historical</v>
      </c>
      <c r="AP351" s="1010"/>
      <c r="AQ351" s="1011"/>
      <c r="AR351" s="1015" t="str">
        <f>AFEstatSlc</f>
        <v>Proposed Original</v>
      </c>
      <c r="AS351" s="1015"/>
      <c r="AT351" s="1016"/>
      <c r="AU351" s="1019" t="s">
        <v>275</v>
      </c>
      <c r="AV351" s="1020"/>
      <c r="AW351" s="1021"/>
      <c r="AX351" s="1009" t="str">
        <f>AFEstatPref</f>
        <v>Historical</v>
      </c>
      <c r="AY351" s="1010"/>
      <c r="AZ351" s="1011"/>
      <c r="BA351" s="1015" t="str">
        <f>AFEstatSlc</f>
        <v>Proposed Original</v>
      </c>
      <c r="BB351" s="1015"/>
      <c r="BC351" s="1016"/>
      <c r="BD351" s="1019" t="s">
        <v>275</v>
      </c>
      <c r="BE351" s="1020"/>
      <c r="BF351" s="1021"/>
      <c r="BG351" s="214"/>
      <c r="BH351" s="1051" t="s">
        <v>276</v>
      </c>
      <c r="BI351" s="1052"/>
      <c r="BJ351" s="214"/>
      <c r="BK351" s="1058" t="s">
        <v>277</v>
      </c>
      <c r="BL351" s="1055" t="s">
        <v>278</v>
      </c>
    </row>
    <row r="352" spans="1:64" ht="15.75" customHeight="1">
      <c r="A352" s="139"/>
      <c r="B352" s="1059"/>
      <c r="C352" s="1063"/>
      <c r="D352" s="1012"/>
      <c r="E352" s="1013"/>
      <c r="F352" s="1014"/>
      <c r="G352" s="1043"/>
      <c r="H352" s="1017"/>
      <c r="I352" s="1017"/>
      <c r="J352" s="1044"/>
      <c r="K352" s="1023"/>
      <c r="L352" s="1023"/>
      <c r="M352" s="1040"/>
      <c r="N352" s="1012"/>
      <c r="O352" s="1013"/>
      <c r="P352" s="1014"/>
      <c r="Q352" s="1017"/>
      <c r="R352" s="1017"/>
      <c r="S352" s="1018"/>
      <c r="T352" s="1022"/>
      <c r="U352" s="1023"/>
      <c r="V352" s="1024"/>
      <c r="W352" s="1012"/>
      <c r="X352" s="1013"/>
      <c r="Y352" s="1014"/>
      <c r="Z352" s="1017"/>
      <c r="AA352" s="1017"/>
      <c r="AB352" s="1018"/>
      <c r="AC352" s="1022"/>
      <c r="AD352" s="1023"/>
      <c r="AE352" s="1024"/>
      <c r="AF352" s="1012"/>
      <c r="AG352" s="1013"/>
      <c r="AH352" s="1014"/>
      <c r="AI352" s="1017"/>
      <c r="AJ352" s="1017"/>
      <c r="AK352" s="1018"/>
      <c r="AL352" s="1022"/>
      <c r="AM352" s="1023"/>
      <c r="AN352" s="1024"/>
      <c r="AO352" s="1012"/>
      <c r="AP352" s="1013"/>
      <c r="AQ352" s="1014"/>
      <c r="AR352" s="1017"/>
      <c r="AS352" s="1017"/>
      <c r="AT352" s="1018"/>
      <c r="AU352" s="1022"/>
      <c r="AV352" s="1023"/>
      <c r="AW352" s="1024"/>
      <c r="AX352" s="1012"/>
      <c r="AY352" s="1013"/>
      <c r="AZ352" s="1014"/>
      <c r="BA352" s="1017"/>
      <c r="BB352" s="1017"/>
      <c r="BC352" s="1018"/>
      <c r="BD352" s="1022"/>
      <c r="BE352" s="1023"/>
      <c r="BF352" s="1024"/>
      <c r="BG352" s="139"/>
      <c r="BH352" s="215" t="s">
        <v>279</v>
      </c>
      <c r="BI352" s="216" t="s">
        <v>280</v>
      </c>
      <c r="BJ352" s="139"/>
      <c r="BK352" s="1059"/>
      <c r="BL352" s="1056"/>
    </row>
    <row r="353" spans="1:64" ht="15.75" customHeight="1">
      <c r="A353" s="138"/>
      <c r="B353" s="149">
        <v>33</v>
      </c>
      <c r="C353" s="150" t="s">
        <v>317</v>
      </c>
      <c r="D353" s="151" t="s">
        <v>283</v>
      </c>
      <c r="E353" s="152" t="s">
        <v>284</v>
      </c>
      <c r="F353" s="153">
        <f>SUM(F354:F363)</f>
        <v>0</v>
      </c>
      <c r="G353" s="154" t="s">
        <v>285</v>
      </c>
      <c r="H353" s="152" t="s">
        <v>283</v>
      </c>
      <c r="I353" s="152" t="s">
        <v>284</v>
      </c>
      <c r="J353" s="153">
        <f>SUM(J354:J363)</f>
        <v>0</v>
      </c>
      <c r="K353" s="151" t="s">
        <v>283</v>
      </c>
      <c r="L353" s="152" t="s">
        <v>284</v>
      </c>
      <c r="M353" s="153">
        <f>SUM(M354:M363)</f>
        <v>0</v>
      </c>
      <c r="N353" s="151" t="s">
        <v>283</v>
      </c>
      <c r="O353" s="152" t="s">
        <v>284</v>
      </c>
      <c r="P353" s="153">
        <f>SUM(P354:P363)</f>
        <v>0</v>
      </c>
      <c r="Q353" s="152" t="s">
        <v>283</v>
      </c>
      <c r="R353" s="152" t="s">
        <v>284</v>
      </c>
      <c r="S353" s="153">
        <f>SUM(S354:S363)</f>
        <v>0</v>
      </c>
      <c r="T353" s="204" t="s">
        <v>283</v>
      </c>
      <c r="U353" s="205" t="s">
        <v>284</v>
      </c>
      <c r="V353" s="153">
        <f>SUM(V354:V363)</f>
        <v>0</v>
      </c>
      <c r="W353" s="151" t="s">
        <v>283</v>
      </c>
      <c r="X353" s="152" t="s">
        <v>284</v>
      </c>
      <c r="Y353" s="153">
        <f>SUM(Y354:Y363)</f>
        <v>0</v>
      </c>
      <c r="Z353" s="152" t="s">
        <v>283</v>
      </c>
      <c r="AA353" s="152" t="s">
        <v>284</v>
      </c>
      <c r="AB353" s="153">
        <f>SUM(AB354:AB363)</f>
        <v>0</v>
      </c>
      <c r="AC353" s="204" t="s">
        <v>283</v>
      </c>
      <c r="AD353" s="205" t="s">
        <v>284</v>
      </c>
      <c r="AE353" s="153">
        <f>SUM(AE354:AE363)</f>
        <v>0</v>
      </c>
      <c r="AF353" s="151" t="s">
        <v>283</v>
      </c>
      <c r="AG353" s="152" t="s">
        <v>284</v>
      </c>
      <c r="AH353" s="153">
        <f>SUM(AH354:AH363)</f>
        <v>0</v>
      </c>
      <c r="AI353" s="152" t="s">
        <v>283</v>
      </c>
      <c r="AJ353" s="152" t="s">
        <v>284</v>
      </c>
      <c r="AK353" s="153">
        <f>SUM(AK354:AK363)</f>
        <v>0</v>
      </c>
      <c r="AL353" s="204" t="s">
        <v>283</v>
      </c>
      <c r="AM353" s="205" t="s">
        <v>284</v>
      </c>
      <c r="AN353" s="153">
        <f>SUM(AN354:AN363)</f>
        <v>0</v>
      </c>
      <c r="AO353" s="151" t="s">
        <v>283</v>
      </c>
      <c r="AP353" s="152" t="s">
        <v>284</v>
      </c>
      <c r="AQ353" s="153">
        <f>SUM(AQ354:AQ363)</f>
        <v>0</v>
      </c>
      <c r="AR353" s="152" t="s">
        <v>283</v>
      </c>
      <c r="AS353" s="152" t="s">
        <v>284</v>
      </c>
      <c r="AT353" s="153">
        <f>SUM(AT354:AT363)</f>
        <v>0</v>
      </c>
      <c r="AU353" s="204" t="s">
        <v>283</v>
      </c>
      <c r="AV353" s="205" t="s">
        <v>284</v>
      </c>
      <c r="AW353" s="153">
        <f>SUM(AW354:AW363)</f>
        <v>0</v>
      </c>
      <c r="AX353" s="151" t="s">
        <v>283</v>
      </c>
      <c r="AY353" s="152" t="s">
        <v>284</v>
      </c>
      <c r="AZ353" s="153">
        <f>SUM(AZ354:AZ363)</f>
        <v>0</v>
      </c>
      <c r="BA353" s="152" t="s">
        <v>283</v>
      </c>
      <c r="BB353" s="152" t="s">
        <v>284</v>
      </c>
      <c r="BC353" s="153">
        <f>SUM(BC354:BC363)</f>
        <v>0</v>
      </c>
      <c r="BD353" s="204" t="s">
        <v>283</v>
      </c>
      <c r="BE353" s="205" t="s">
        <v>284</v>
      </c>
      <c r="BF353" s="153">
        <f>SUM(BF354:BF363)</f>
        <v>0</v>
      </c>
      <c r="BG353" s="196"/>
      <c r="BH353" s="221"/>
      <c r="BI353" s="243"/>
      <c r="BJ353" s="196"/>
      <c r="BK353" s="244"/>
      <c r="BL353" s="245"/>
    </row>
    <row r="354" spans="1:64" ht="15.75" customHeight="1">
      <c r="A354" s="185"/>
      <c r="B354" s="156"/>
      <c r="C354" s="291"/>
      <c r="D354" s="158">
        <f t="shared" ref="D354:D363" si="864">N354+W354+AF354+AO354+AX354</f>
        <v>0</v>
      </c>
      <c r="E354" s="159">
        <f>IFERROR(F354/D354,)</f>
        <v>0</v>
      </c>
      <c r="F354" s="160">
        <f>P354+Y354+AH354+AQ354+AZ354</f>
        <v>0</v>
      </c>
      <c r="G354" s="179"/>
      <c r="H354" s="159">
        <f>Q354+Z354+AI354+AR354+BA354</f>
        <v>0</v>
      </c>
      <c r="I354" s="159">
        <f>IFERROR(J354/H354,)</f>
        <v>0</v>
      </c>
      <c r="J354" s="160">
        <f t="shared" ref="J354:J363" si="865">S354+AB354+AK354+AT354+BC354</f>
        <v>0</v>
      </c>
      <c r="K354" s="159">
        <f>T354+AC354+AL354+AU354+BD354</f>
        <v>0</v>
      </c>
      <c r="L354" s="159">
        <f>IFERROR(M354/K354,)</f>
        <v>0</v>
      </c>
      <c r="M354" s="160">
        <f t="shared" ref="M354:M363" si="866">V354+AE354+AN354+AW354+BF354</f>
        <v>0</v>
      </c>
      <c r="N354" s="159">
        <v>0</v>
      </c>
      <c r="O354" s="159">
        <v>0</v>
      </c>
      <c r="P354" s="160">
        <f t="shared" ref="P354:P363" si="867">N354*O354</f>
        <v>0</v>
      </c>
      <c r="Q354" s="159">
        <v>0</v>
      </c>
      <c r="R354" s="159">
        <v>0</v>
      </c>
      <c r="S354" s="160">
        <f t="shared" ref="S354:S363" si="868">Q354*R354</f>
        <v>0</v>
      </c>
      <c r="T354" s="159">
        <f>Q354</f>
        <v>0</v>
      </c>
      <c r="U354" s="159">
        <f t="shared" ref="U354:U363" si="869">R354</f>
        <v>0</v>
      </c>
      <c r="V354" s="160">
        <f t="shared" ref="V354:V363" si="870">T354*U354</f>
        <v>0</v>
      </c>
      <c r="W354" s="159">
        <v>0</v>
      </c>
      <c r="X354" s="159">
        <v>0</v>
      </c>
      <c r="Y354" s="160">
        <f t="shared" ref="Y354:Y363" si="871">W354*X354</f>
        <v>0</v>
      </c>
      <c r="Z354" s="159">
        <v>0</v>
      </c>
      <c r="AA354" s="159">
        <v>0</v>
      </c>
      <c r="AB354" s="160">
        <f t="shared" ref="AB354:AB363" si="872">Z354*AA354</f>
        <v>0</v>
      </c>
      <c r="AC354" s="159">
        <f>Z354</f>
        <v>0</v>
      </c>
      <c r="AD354" s="159">
        <f t="shared" ref="AD354:AD363" si="873">AA354</f>
        <v>0</v>
      </c>
      <c r="AE354" s="160">
        <f t="shared" ref="AE354:AE363" si="874">AC354*AD354</f>
        <v>0</v>
      </c>
      <c r="AF354" s="159">
        <v>0</v>
      </c>
      <c r="AG354" s="159">
        <v>0</v>
      </c>
      <c r="AH354" s="160">
        <f t="shared" ref="AH354:AH363" si="875">AF354*AG354</f>
        <v>0</v>
      </c>
      <c r="AI354" s="159">
        <v>0</v>
      </c>
      <c r="AJ354" s="159">
        <v>0</v>
      </c>
      <c r="AK354" s="160">
        <f t="shared" ref="AK354:AK363" si="876">AI354*AJ354</f>
        <v>0</v>
      </c>
      <c r="AL354" s="159">
        <f>AI354</f>
        <v>0</v>
      </c>
      <c r="AM354" s="159">
        <f t="shared" ref="AM354:AM363" si="877">AJ354</f>
        <v>0</v>
      </c>
      <c r="AN354" s="160">
        <f t="shared" ref="AN354:AN363" si="878">AL354*AM354</f>
        <v>0</v>
      </c>
      <c r="AO354" s="159">
        <v>0</v>
      </c>
      <c r="AP354" s="159">
        <v>0</v>
      </c>
      <c r="AQ354" s="160">
        <f t="shared" ref="AQ354:AQ363" si="879">AO354*AP354</f>
        <v>0</v>
      </c>
      <c r="AR354" s="159">
        <v>0</v>
      </c>
      <c r="AS354" s="159">
        <v>0</v>
      </c>
      <c r="AT354" s="160">
        <f t="shared" ref="AT354:AT363" si="880">AR354*AS354</f>
        <v>0</v>
      </c>
      <c r="AU354" s="159">
        <f>AR354</f>
        <v>0</v>
      </c>
      <c r="AV354" s="159">
        <f t="shared" ref="AV354:AV363" si="881">AS354</f>
        <v>0</v>
      </c>
      <c r="AW354" s="160">
        <f t="shared" ref="AW354:AW363" si="882">AU354*AV354</f>
        <v>0</v>
      </c>
      <c r="AX354" s="159">
        <v>0</v>
      </c>
      <c r="AY354" s="159">
        <v>0</v>
      </c>
      <c r="AZ354" s="160">
        <f t="shared" ref="AZ354:AZ363" si="883">AX354*AY354</f>
        <v>0</v>
      </c>
      <c r="BA354" s="159">
        <v>0</v>
      </c>
      <c r="BB354" s="159">
        <v>0</v>
      </c>
      <c r="BC354" s="160">
        <f t="shared" ref="BC354:BC363" si="884">BA354*BB354</f>
        <v>0</v>
      </c>
      <c r="BD354" s="159">
        <f>BA354</f>
        <v>0</v>
      </c>
      <c r="BE354" s="159">
        <f t="shared" ref="BE354:BE363" si="885">BB354</f>
        <v>0</v>
      </c>
      <c r="BF354" s="160">
        <f t="shared" ref="BF354:BF363" si="886">BD354*BE354</f>
        <v>0</v>
      </c>
      <c r="BG354" s="225"/>
      <c r="BH354" s="226">
        <f>K354-H354</f>
        <v>0</v>
      </c>
      <c r="BI354" s="227">
        <f t="shared" ref="BI354:BI363" si="887">L354-I354</f>
        <v>0</v>
      </c>
      <c r="BJ354" s="225"/>
      <c r="BK354" s="228"/>
      <c r="BL354" s="229"/>
    </row>
    <row r="355" spans="1:64" ht="15.75" customHeight="1">
      <c r="A355" s="185"/>
      <c r="B355" s="156"/>
      <c r="C355" s="291"/>
      <c r="D355" s="158">
        <f t="shared" si="864"/>
        <v>0</v>
      </c>
      <c r="E355" s="159">
        <f t="shared" ref="E355:E363" si="888">IFERROR(F355/D355,)</f>
        <v>0</v>
      </c>
      <c r="F355" s="160">
        <f t="shared" ref="F355:F363" si="889">P355+Y355+AH355+AQ355+AZ355</f>
        <v>0</v>
      </c>
      <c r="G355" s="161"/>
      <c r="H355" s="159">
        <f t="shared" ref="H355:H363" si="890">Q355+Z355+AI355+AR355+BA355</f>
        <v>0</v>
      </c>
      <c r="I355" s="159">
        <f t="shared" ref="I355:I363" si="891">IFERROR(J355/H355,)</f>
        <v>0</v>
      </c>
      <c r="J355" s="160">
        <f t="shared" si="865"/>
        <v>0</v>
      </c>
      <c r="K355" s="159">
        <f t="shared" ref="K355:K363" si="892">T355+AC355+AL355+AU355+BD355</f>
        <v>0</v>
      </c>
      <c r="L355" s="159">
        <f t="shared" ref="L355:L363" si="893">IFERROR(M355/K355,)</f>
        <v>0</v>
      </c>
      <c r="M355" s="160">
        <f t="shared" si="866"/>
        <v>0</v>
      </c>
      <c r="N355" s="159">
        <v>0</v>
      </c>
      <c r="O355" s="159">
        <v>0</v>
      </c>
      <c r="P355" s="160">
        <f t="shared" si="867"/>
        <v>0</v>
      </c>
      <c r="Q355" s="159">
        <v>0</v>
      </c>
      <c r="R355" s="159">
        <v>0</v>
      </c>
      <c r="S355" s="160">
        <f t="shared" si="868"/>
        <v>0</v>
      </c>
      <c r="T355" s="159">
        <f t="shared" ref="T355:T363" si="894">Q355</f>
        <v>0</v>
      </c>
      <c r="U355" s="159">
        <f t="shared" si="869"/>
        <v>0</v>
      </c>
      <c r="V355" s="160">
        <f t="shared" si="870"/>
        <v>0</v>
      </c>
      <c r="W355" s="159">
        <v>0</v>
      </c>
      <c r="X355" s="159">
        <v>0</v>
      </c>
      <c r="Y355" s="160">
        <f t="shared" si="871"/>
        <v>0</v>
      </c>
      <c r="Z355" s="159">
        <v>0</v>
      </c>
      <c r="AA355" s="159">
        <v>0</v>
      </c>
      <c r="AB355" s="160">
        <f t="shared" si="872"/>
        <v>0</v>
      </c>
      <c r="AC355" s="159">
        <f t="shared" ref="AC355:AC363" si="895">Z355</f>
        <v>0</v>
      </c>
      <c r="AD355" s="159">
        <f t="shared" si="873"/>
        <v>0</v>
      </c>
      <c r="AE355" s="160">
        <f t="shared" si="874"/>
        <v>0</v>
      </c>
      <c r="AF355" s="159">
        <v>0</v>
      </c>
      <c r="AG355" s="159">
        <v>0</v>
      </c>
      <c r="AH355" s="160">
        <f t="shared" si="875"/>
        <v>0</v>
      </c>
      <c r="AI355" s="159">
        <v>0</v>
      </c>
      <c r="AJ355" s="159">
        <v>0</v>
      </c>
      <c r="AK355" s="160">
        <f t="shared" si="876"/>
        <v>0</v>
      </c>
      <c r="AL355" s="159">
        <f t="shared" ref="AL355:AL363" si="896">AI355</f>
        <v>0</v>
      </c>
      <c r="AM355" s="159">
        <f t="shared" si="877"/>
        <v>0</v>
      </c>
      <c r="AN355" s="160">
        <f t="shared" si="878"/>
        <v>0</v>
      </c>
      <c r="AO355" s="159">
        <v>0</v>
      </c>
      <c r="AP355" s="159">
        <v>0</v>
      </c>
      <c r="AQ355" s="160">
        <f t="shared" si="879"/>
        <v>0</v>
      </c>
      <c r="AR355" s="159">
        <v>0</v>
      </c>
      <c r="AS355" s="159">
        <v>0</v>
      </c>
      <c r="AT355" s="160">
        <f t="shared" si="880"/>
        <v>0</v>
      </c>
      <c r="AU355" s="159">
        <f t="shared" ref="AU355:AU363" si="897">AR355</f>
        <v>0</v>
      </c>
      <c r="AV355" s="159">
        <f t="shared" si="881"/>
        <v>0</v>
      </c>
      <c r="AW355" s="160">
        <f t="shared" si="882"/>
        <v>0</v>
      </c>
      <c r="AX355" s="159">
        <v>0</v>
      </c>
      <c r="AY355" s="159">
        <v>0</v>
      </c>
      <c r="AZ355" s="160">
        <f t="shared" si="883"/>
        <v>0</v>
      </c>
      <c r="BA355" s="159">
        <v>0</v>
      </c>
      <c r="BB355" s="159">
        <v>0</v>
      </c>
      <c r="BC355" s="160">
        <f t="shared" si="884"/>
        <v>0</v>
      </c>
      <c r="BD355" s="159">
        <f t="shared" ref="BD355:BD363" si="898">BA355</f>
        <v>0</v>
      </c>
      <c r="BE355" s="159">
        <f t="shared" si="885"/>
        <v>0</v>
      </c>
      <c r="BF355" s="160">
        <f t="shared" si="886"/>
        <v>0</v>
      </c>
      <c r="BG355" s="225"/>
      <c r="BH355" s="226">
        <f t="shared" ref="BH355:BH363" si="899">K355-H355</f>
        <v>0</v>
      </c>
      <c r="BI355" s="227">
        <f t="shared" si="887"/>
        <v>0</v>
      </c>
      <c r="BJ355" s="225"/>
      <c r="BK355" s="228"/>
      <c r="BL355" s="229"/>
    </row>
    <row r="356" spans="1:64" ht="15.75" customHeight="1">
      <c r="A356" s="185"/>
      <c r="B356" s="156"/>
      <c r="C356" s="291"/>
      <c r="D356" s="158">
        <f t="shared" si="864"/>
        <v>0</v>
      </c>
      <c r="E356" s="159">
        <f t="shared" si="888"/>
        <v>0</v>
      </c>
      <c r="F356" s="160">
        <f t="shared" si="889"/>
        <v>0</v>
      </c>
      <c r="G356" s="161"/>
      <c r="H356" s="159">
        <f t="shared" si="890"/>
        <v>0</v>
      </c>
      <c r="I356" s="159">
        <f t="shared" si="891"/>
        <v>0</v>
      </c>
      <c r="J356" s="160">
        <f t="shared" si="865"/>
        <v>0</v>
      </c>
      <c r="K356" s="159">
        <f t="shared" si="892"/>
        <v>0</v>
      </c>
      <c r="L356" s="159">
        <f t="shared" si="893"/>
        <v>0</v>
      </c>
      <c r="M356" s="160">
        <f t="shared" si="866"/>
        <v>0</v>
      </c>
      <c r="N356" s="159">
        <v>0</v>
      </c>
      <c r="O356" s="159">
        <v>0</v>
      </c>
      <c r="P356" s="160">
        <f t="shared" si="867"/>
        <v>0</v>
      </c>
      <c r="Q356" s="159">
        <v>0</v>
      </c>
      <c r="R356" s="159">
        <v>0</v>
      </c>
      <c r="S356" s="160">
        <f t="shared" si="868"/>
        <v>0</v>
      </c>
      <c r="T356" s="159">
        <f t="shared" si="894"/>
        <v>0</v>
      </c>
      <c r="U356" s="159">
        <f t="shared" si="869"/>
        <v>0</v>
      </c>
      <c r="V356" s="160">
        <f t="shared" si="870"/>
        <v>0</v>
      </c>
      <c r="W356" s="159">
        <v>0</v>
      </c>
      <c r="X356" s="159">
        <v>0</v>
      </c>
      <c r="Y356" s="160">
        <f t="shared" si="871"/>
        <v>0</v>
      </c>
      <c r="Z356" s="159">
        <v>0</v>
      </c>
      <c r="AA356" s="159">
        <v>0</v>
      </c>
      <c r="AB356" s="160">
        <f t="shared" si="872"/>
        <v>0</v>
      </c>
      <c r="AC356" s="159">
        <f t="shared" si="895"/>
        <v>0</v>
      </c>
      <c r="AD356" s="159">
        <f t="shared" si="873"/>
        <v>0</v>
      </c>
      <c r="AE356" s="160">
        <f t="shared" si="874"/>
        <v>0</v>
      </c>
      <c r="AF356" s="159">
        <v>0</v>
      </c>
      <c r="AG356" s="159">
        <v>0</v>
      </c>
      <c r="AH356" s="160">
        <f t="shared" si="875"/>
        <v>0</v>
      </c>
      <c r="AI356" s="159">
        <v>0</v>
      </c>
      <c r="AJ356" s="159">
        <v>0</v>
      </c>
      <c r="AK356" s="160">
        <f t="shared" si="876"/>
        <v>0</v>
      </c>
      <c r="AL356" s="159">
        <f t="shared" si="896"/>
        <v>0</v>
      </c>
      <c r="AM356" s="159">
        <f t="shared" si="877"/>
        <v>0</v>
      </c>
      <c r="AN356" s="160">
        <f t="shared" si="878"/>
        <v>0</v>
      </c>
      <c r="AO356" s="159">
        <v>0</v>
      </c>
      <c r="AP356" s="159">
        <v>0</v>
      </c>
      <c r="AQ356" s="160">
        <f t="shared" si="879"/>
        <v>0</v>
      </c>
      <c r="AR356" s="159">
        <v>0</v>
      </c>
      <c r="AS356" s="159">
        <v>0</v>
      </c>
      <c r="AT356" s="160">
        <f t="shared" si="880"/>
        <v>0</v>
      </c>
      <c r="AU356" s="159">
        <f t="shared" si="897"/>
        <v>0</v>
      </c>
      <c r="AV356" s="159">
        <f t="shared" si="881"/>
        <v>0</v>
      </c>
      <c r="AW356" s="160">
        <f t="shared" si="882"/>
        <v>0</v>
      </c>
      <c r="AX356" s="159">
        <v>0</v>
      </c>
      <c r="AY356" s="159">
        <v>0</v>
      </c>
      <c r="AZ356" s="160">
        <f t="shared" si="883"/>
        <v>0</v>
      </c>
      <c r="BA356" s="159">
        <v>0</v>
      </c>
      <c r="BB356" s="159">
        <v>0</v>
      </c>
      <c r="BC356" s="160">
        <f t="shared" si="884"/>
        <v>0</v>
      </c>
      <c r="BD356" s="159">
        <f t="shared" si="898"/>
        <v>0</v>
      </c>
      <c r="BE356" s="159">
        <f t="shared" si="885"/>
        <v>0</v>
      </c>
      <c r="BF356" s="160">
        <f t="shared" si="886"/>
        <v>0</v>
      </c>
      <c r="BG356" s="225"/>
      <c r="BH356" s="226">
        <f t="shared" si="899"/>
        <v>0</v>
      </c>
      <c r="BI356" s="227">
        <f t="shared" si="887"/>
        <v>0</v>
      </c>
      <c r="BJ356" s="225"/>
      <c r="BK356" s="228"/>
      <c r="BL356" s="229"/>
    </row>
    <row r="357" spans="1:64" ht="15.75" customHeight="1">
      <c r="A357" s="185"/>
      <c r="B357" s="156"/>
      <c r="C357" s="291"/>
      <c r="D357" s="158">
        <f t="shared" si="864"/>
        <v>0</v>
      </c>
      <c r="E357" s="159">
        <f t="shared" si="888"/>
        <v>0</v>
      </c>
      <c r="F357" s="160">
        <f t="shared" si="889"/>
        <v>0</v>
      </c>
      <c r="G357" s="161"/>
      <c r="H357" s="159">
        <f t="shared" si="890"/>
        <v>0</v>
      </c>
      <c r="I357" s="159">
        <f t="shared" si="891"/>
        <v>0</v>
      </c>
      <c r="J357" s="160">
        <f t="shared" si="865"/>
        <v>0</v>
      </c>
      <c r="K357" s="159">
        <f t="shared" si="892"/>
        <v>0</v>
      </c>
      <c r="L357" s="159">
        <f t="shared" si="893"/>
        <v>0</v>
      </c>
      <c r="M357" s="160">
        <f t="shared" si="866"/>
        <v>0</v>
      </c>
      <c r="N357" s="159">
        <v>0</v>
      </c>
      <c r="O357" s="159">
        <v>0</v>
      </c>
      <c r="P357" s="160">
        <f t="shared" si="867"/>
        <v>0</v>
      </c>
      <c r="Q357" s="159">
        <v>0</v>
      </c>
      <c r="R357" s="159">
        <v>0</v>
      </c>
      <c r="S357" s="160">
        <f t="shared" si="868"/>
        <v>0</v>
      </c>
      <c r="T357" s="159">
        <f t="shared" si="894"/>
        <v>0</v>
      </c>
      <c r="U357" s="159">
        <f t="shared" si="869"/>
        <v>0</v>
      </c>
      <c r="V357" s="160">
        <f t="shared" si="870"/>
        <v>0</v>
      </c>
      <c r="W357" s="159">
        <v>0</v>
      </c>
      <c r="X357" s="159">
        <v>0</v>
      </c>
      <c r="Y357" s="160">
        <f t="shared" si="871"/>
        <v>0</v>
      </c>
      <c r="Z357" s="159">
        <v>0</v>
      </c>
      <c r="AA357" s="159">
        <v>0</v>
      </c>
      <c r="AB357" s="160">
        <f t="shared" si="872"/>
        <v>0</v>
      </c>
      <c r="AC357" s="159">
        <f t="shared" si="895"/>
        <v>0</v>
      </c>
      <c r="AD357" s="159">
        <f t="shared" si="873"/>
        <v>0</v>
      </c>
      <c r="AE357" s="160">
        <f t="shared" si="874"/>
        <v>0</v>
      </c>
      <c r="AF357" s="159">
        <v>0</v>
      </c>
      <c r="AG357" s="159">
        <v>0</v>
      </c>
      <c r="AH357" s="160">
        <f t="shared" si="875"/>
        <v>0</v>
      </c>
      <c r="AI357" s="159">
        <v>0</v>
      </c>
      <c r="AJ357" s="159">
        <v>0</v>
      </c>
      <c r="AK357" s="160">
        <f t="shared" si="876"/>
        <v>0</v>
      </c>
      <c r="AL357" s="159">
        <f t="shared" si="896"/>
        <v>0</v>
      </c>
      <c r="AM357" s="159">
        <f t="shared" si="877"/>
        <v>0</v>
      </c>
      <c r="AN357" s="160">
        <f t="shared" si="878"/>
        <v>0</v>
      </c>
      <c r="AO357" s="159">
        <v>0</v>
      </c>
      <c r="AP357" s="159">
        <v>0</v>
      </c>
      <c r="AQ357" s="160">
        <f t="shared" si="879"/>
        <v>0</v>
      </c>
      <c r="AR357" s="159">
        <v>0</v>
      </c>
      <c r="AS357" s="159">
        <v>0</v>
      </c>
      <c r="AT357" s="160">
        <f t="shared" si="880"/>
        <v>0</v>
      </c>
      <c r="AU357" s="159">
        <f t="shared" si="897"/>
        <v>0</v>
      </c>
      <c r="AV357" s="159">
        <f t="shared" si="881"/>
        <v>0</v>
      </c>
      <c r="AW357" s="160">
        <f t="shared" si="882"/>
        <v>0</v>
      </c>
      <c r="AX357" s="159">
        <v>0</v>
      </c>
      <c r="AY357" s="159">
        <v>0</v>
      </c>
      <c r="AZ357" s="160">
        <f t="shared" si="883"/>
        <v>0</v>
      </c>
      <c r="BA357" s="159">
        <v>0</v>
      </c>
      <c r="BB357" s="159">
        <v>0</v>
      </c>
      <c r="BC357" s="160">
        <f t="shared" si="884"/>
        <v>0</v>
      </c>
      <c r="BD357" s="159">
        <f t="shared" si="898"/>
        <v>0</v>
      </c>
      <c r="BE357" s="159">
        <f t="shared" si="885"/>
        <v>0</v>
      </c>
      <c r="BF357" s="160">
        <f t="shared" si="886"/>
        <v>0</v>
      </c>
      <c r="BG357" s="225"/>
      <c r="BH357" s="226">
        <f t="shared" si="899"/>
        <v>0</v>
      </c>
      <c r="BI357" s="227">
        <f t="shared" si="887"/>
        <v>0</v>
      </c>
      <c r="BJ357" s="225"/>
      <c r="BK357" s="228"/>
      <c r="BL357" s="229"/>
    </row>
    <row r="358" spans="1:64" ht="15.75" customHeight="1">
      <c r="A358" s="185"/>
      <c r="B358" s="156"/>
      <c r="C358" s="291"/>
      <c r="D358" s="158">
        <f t="shared" si="864"/>
        <v>0</v>
      </c>
      <c r="E358" s="159">
        <f t="shared" si="888"/>
        <v>0</v>
      </c>
      <c r="F358" s="160">
        <f t="shared" si="889"/>
        <v>0</v>
      </c>
      <c r="G358" s="161"/>
      <c r="H358" s="159">
        <f t="shared" si="890"/>
        <v>0</v>
      </c>
      <c r="I358" s="159">
        <f t="shared" si="891"/>
        <v>0</v>
      </c>
      <c r="J358" s="160">
        <f t="shared" si="865"/>
        <v>0</v>
      </c>
      <c r="K358" s="159">
        <f t="shared" si="892"/>
        <v>0</v>
      </c>
      <c r="L358" s="159">
        <f t="shared" si="893"/>
        <v>0</v>
      </c>
      <c r="M358" s="160">
        <f t="shared" si="866"/>
        <v>0</v>
      </c>
      <c r="N358" s="159">
        <v>0</v>
      </c>
      <c r="O358" s="159">
        <v>0</v>
      </c>
      <c r="P358" s="160">
        <f t="shared" si="867"/>
        <v>0</v>
      </c>
      <c r="Q358" s="159">
        <v>0</v>
      </c>
      <c r="R358" s="159">
        <v>0</v>
      </c>
      <c r="S358" s="160">
        <f t="shared" si="868"/>
        <v>0</v>
      </c>
      <c r="T358" s="159">
        <f t="shared" si="894"/>
        <v>0</v>
      </c>
      <c r="U358" s="159">
        <f t="shared" si="869"/>
        <v>0</v>
      </c>
      <c r="V358" s="160">
        <f t="shared" si="870"/>
        <v>0</v>
      </c>
      <c r="W358" s="159">
        <v>0</v>
      </c>
      <c r="X358" s="159">
        <v>0</v>
      </c>
      <c r="Y358" s="160">
        <f t="shared" si="871"/>
        <v>0</v>
      </c>
      <c r="Z358" s="159">
        <v>0</v>
      </c>
      <c r="AA358" s="159">
        <v>0</v>
      </c>
      <c r="AB358" s="160">
        <f t="shared" si="872"/>
        <v>0</v>
      </c>
      <c r="AC358" s="159">
        <f t="shared" si="895"/>
        <v>0</v>
      </c>
      <c r="AD358" s="159">
        <f t="shared" si="873"/>
        <v>0</v>
      </c>
      <c r="AE358" s="160">
        <f t="shared" si="874"/>
        <v>0</v>
      </c>
      <c r="AF358" s="159">
        <v>0</v>
      </c>
      <c r="AG358" s="159">
        <v>0</v>
      </c>
      <c r="AH358" s="160">
        <f t="shared" si="875"/>
        <v>0</v>
      </c>
      <c r="AI358" s="159">
        <v>0</v>
      </c>
      <c r="AJ358" s="159">
        <v>0</v>
      </c>
      <c r="AK358" s="160">
        <f t="shared" si="876"/>
        <v>0</v>
      </c>
      <c r="AL358" s="159">
        <f t="shared" si="896"/>
        <v>0</v>
      </c>
      <c r="AM358" s="159">
        <f t="shared" si="877"/>
        <v>0</v>
      </c>
      <c r="AN358" s="160">
        <f t="shared" si="878"/>
        <v>0</v>
      </c>
      <c r="AO358" s="159">
        <v>0</v>
      </c>
      <c r="AP358" s="159">
        <v>0</v>
      </c>
      <c r="AQ358" s="160">
        <f t="shared" si="879"/>
        <v>0</v>
      </c>
      <c r="AR358" s="159">
        <v>0</v>
      </c>
      <c r="AS358" s="159">
        <v>0</v>
      </c>
      <c r="AT358" s="160">
        <f t="shared" si="880"/>
        <v>0</v>
      </c>
      <c r="AU358" s="159">
        <f t="shared" si="897"/>
        <v>0</v>
      </c>
      <c r="AV358" s="159">
        <f t="shared" si="881"/>
        <v>0</v>
      </c>
      <c r="AW358" s="160">
        <f t="shared" si="882"/>
        <v>0</v>
      </c>
      <c r="AX358" s="159">
        <v>0</v>
      </c>
      <c r="AY358" s="159">
        <v>0</v>
      </c>
      <c r="AZ358" s="160">
        <f t="shared" si="883"/>
        <v>0</v>
      </c>
      <c r="BA358" s="159">
        <v>0</v>
      </c>
      <c r="BB358" s="159">
        <v>0</v>
      </c>
      <c r="BC358" s="160">
        <f t="shared" si="884"/>
        <v>0</v>
      </c>
      <c r="BD358" s="159">
        <f t="shared" si="898"/>
        <v>0</v>
      </c>
      <c r="BE358" s="159">
        <f t="shared" si="885"/>
        <v>0</v>
      </c>
      <c r="BF358" s="160">
        <f t="shared" si="886"/>
        <v>0</v>
      </c>
      <c r="BG358" s="225"/>
      <c r="BH358" s="226">
        <f t="shared" si="899"/>
        <v>0</v>
      </c>
      <c r="BI358" s="227">
        <f t="shared" si="887"/>
        <v>0</v>
      </c>
      <c r="BJ358" s="225"/>
      <c r="BK358" s="228"/>
      <c r="BL358" s="229"/>
    </row>
    <row r="359" spans="1:64" ht="15.75" customHeight="1">
      <c r="A359" s="185"/>
      <c r="B359" s="156"/>
      <c r="C359" s="291"/>
      <c r="D359" s="158">
        <f t="shared" si="864"/>
        <v>0</v>
      </c>
      <c r="E359" s="159">
        <f t="shared" si="888"/>
        <v>0</v>
      </c>
      <c r="F359" s="160">
        <f t="shared" si="889"/>
        <v>0</v>
      </c>
      <c r="G359" s="161"/>
      <c r="H359" s="159">
        <f t="shared" si="890"/>
        <v>0</v>
      </c>
      <c r="I359" s="159">
        <f t="shared" si="891"/>
        <v>0</v>
      </c>
      <c r="J359" s="160">
        <f t="shared" si="865"/>
        <v>0</v>
      </c>
      <c r="K359" s="159">
        <f t="shared" si="892"/>
        <v>0</v>
      </c>
      <c r="L359" s="159">
        <f t="shared" si="893"/>
        <v>0</v>
      </c>
      <c r="M359" s="160">
        <f t="shared" si="866"/>
        <v>0</v>
      </c>
      <c r="N359" s="159">
        <v>0</v>
      </c>
      <c r="O359" s="159">
        <v>0</v>
      </c>
      <c r="P359" s="160">
        <f t="shared" si="867"/>
        <v>0</v>
      </c>
      <c r="Q359" s="159">
        <v>0</v>
      </c>
      <c r="R359" s="159">
        <v>0</v>
      </c>
      <c r="S359" s="160">
        <f t="shared" si="868"/>
        <v>0</v>
      </c>
      <c r="T359" s="159">
        <f t="shared" si="894"/>
        <v>0</v>
      </c>
      <c r="U359" s="159">
        <f t="shared" si="869"/>
        <v>0</v>
      </c>
      <c r="V359" s="160">
        <f t="shared" si="870"/>
        <v>0</v>
      </c>
      <c r="W359" s="159">
        <v>0</v>
      </c>
      <c r="X359" s="159">
        <v>0</v>
      </c>
      <c r="Y359" s="160">
        <f t="shared" si="871"/>
        <v>0</v>
      </c>
      <c r="Z359" s="159">
        <v>0</v>
      </c>
      <c r="AA359" s="159">
        <v>0</v>
      </c>
      <c r="AB359" s="160">
        <f t="shared" si="872"/>
        <v>0</v>
      </c>
      <c r="AC359" s="159">
        <f t="shared" si="895"/>
        <v>0</v>
      </c>
      <c r="AD359" s="159">
        <f t="shared" si="873"/>
        <v>0</v>
      </c>
      <c r="AE359" s="160">
        <f t="shared" si="874"/>
        <v>0</v>
      </c>
      <c r="AF359" s="159">
        <v>0</v>
      </c>
      <c r="AG359" s="159">
        <v>0</v>
      </c>
      <c r="AH359" s="160">
        <f t="shared" si="875"/>
        <v>0</v>
      </c>
      <c r="AI359" s="159">
        <v>0</v>
      </c>
      <c r="AJ359" s="159">
        <v>0</v>
      </c>
      <c r="AK359" s="160">
        <f t="shared" si="876"/>
        <v>0</v>
      </c>
      <c r="AL359" s="159">
        <f t="shared" si="896"/>
        <v>0</v>
      </c>
      <c r="AM359" s="159">
        <f t="shared" si="877"/>
        <v>0</v>
      </c>
      <c r="AN359" s="160">
        <f t="shared" si="878"/>
        <v>0</v>
      </c>
      <c r="AO359" s="159">
        <v>0</v>
      </c>
      <c r="AP359" s="159">
        <v>0</v>
      </c>
      <c r="AQ359" s="160">
        <f t="shared" si="879"/>
        <v>0</v>
      </c>
      <c r="AR359" s="159">
        <v>0</v>
      </c>
      <c r="AS359" s="159">
        <v>0</v>
      </c>
      <c r="AT359" s="160">
        <f t="shared" si="880"/>
        <v>0</v>
      </c>
      <c r="AU359" s="159">
        <f t="shared" si="897"/>
        <v>0</v>
      </c>
      <c r="AV359" s="159">
        <f t="shared" si="881"/>
        <v>0</v>
      </c>
      <c r="AW359" s="160">
        <f t="shared" si="882"/>
        <v>0</v>
      </c>
      <c r="AX359" s="159">
        <v>0</v>
      </c>
      <c r="AY359" s="159">
        <v>0</v>
      </c>
      <c r="AZ359" s="160">
        <f t="shared" si="883"/>
        <v>0</v>
      </c>
      <c r="BA359" s="159">
        <v>0</v>
      </c>
      <c r="BB359" s="159">
        <v>0</v>
      </c>
      <c r="BC359" s="160">
        <f t="shared" si="884"/>
        <v>0</v>
      </c>
      <c r="BD359" s="159">
        <f t="shared" si="898"/>
        <v>0</v>
      </c>
      <c r="BE359" s="159">
        <f t="shared" si="885"/>
        <v>0</v>
      </c>
      <c r="BF359" s="160">
        <f t="shared" si="886"/>
        <v>0</v>
      </c>
      <c r="BG359" s="225"/>
      <c r="BH359" s="226">
        <f t="shared" si="899"/>
        <v>0</v>
      </c>
      <c r="BI359" s="227">
        <f t="shared" si="887"/>
        <v>0</v>
      </c>
      <c r="BJ359" s="225"/>
      <c r="BK359" s="228"/>
      <c r="BL359" s="229"/>
    </row>
    <row r="360" spans="1:64" ht="15.75" customHeight="1">
      <c r="A360" s="185"/>
      <c r="B360" s="156"/>
      <c r="C360" s="291"/>
      <c r="D360" s="158">
        <f t="shared" si="864"/>
        <v>0</v>
      </c>
      <c r="E360" s="159">
        <f t="shared" si="888"/>
        <v>0</v>
      </c>
      <c r="F360" s="160">
        <f t="shared" si="889"/>
        <v>0</v>
      </c>
      <c r="G360" s="161"/>
      <c r="H360" s="159">
        <f t="shared" si="890"/>
        <v>0</v>
      </c>
      <c r="I360" s="159">
        <f t="shared" si="891"/>
        <v>0</v>
      </c>
      <c r="J360" s="160">
        <f t="shared" si="865"/>
        <v>0</v>
      </c>
      <c r="K360" s="159">
        <f t="shared" si="892"/>
        <v>0</v>
      </c>
      <c r="L360" s="159">
        <f t="shared" si="893"/>
        <v>0</v>
      </c>
      <c r="M360" s="160">
        <f t="shared" si="866"/>
        <v>0</v>
      </c>
      <c r="N360" s="159">
        <v>0</v>
      </c>
      <c r="O360" s="159">
        <v>0</v>
      </c>
      <c r="P360" s="160">
        <f t="shared" si="867"/>
        <v>0</v>
      </c>
      <c r="Q360" s="159">
        <v>0</v>
      </c>
      <c r="R360" s="159">
        <v>0</v>
      </c>
      <c r="S360" s="160">
        <f t="shared" si="868"/>
        <v>0</v>
      </c>
      <c r="T360" s="159">
        <f t="shared" si="894"/>
        <v>0</v>
      </c>
      <c r="U360" s="159">
        <f t="shared" si="869"/>
        <v>0</v>
      </c>
      <c r="V360" s="160">
        <f t="shared" si="870"/>
        <v>0</v>
      </c>
      <c r="W360" s="159">
        <v>0</v>
      </c>
      <c r="X360" s="159">
        <v>0</v>
      </c>
      <c r="Y360" s="160">
        <f t="shared" si="871"/>
        <v>0</v>
      </c>
      <c r="Z360" s="159">
        <v>0</v>
      </c>
      <c r="AA360" s="159">
        <v>0</v>
      </c>
      <c r="AB360" s="160">
        <f t="shared" si="872"/>
        <v>0</v>
      </c>
      <c r="AC360" s="159">
        <f t="shared" si="895"/>
        <v>0</v>
      </c>
      <c r="AD360" s="159">
        <f t="shared" si="873"/>
        <v>0</v>
      </c>
      <c r="AE360" s="160">
        <f t="shared" si="874"/>
        <v>0</v>
      </c>
      <c r="AF360" s="159">
        <v>0</v>
      </c>
      <c r="AG360" s="159">
        <v>0</v>
      </c>
      <c r="AH360" s="160">
        <f t="shared" si="875"/>
        <v>0</v>
      </c>
      <c r="AI360" s="159">
        <v>0</v>
      </c>
      <c r="AJ360" s="159">
        <v>0</v>
      </c>
      <c r="AK360" s="160">
        <f t="shared" si="876"/>
        <v>0</v>
      </c>
      <c r="AL360" s="159">
        <f t="shared" si="896"/>
        <v>0</v>
      </c>
      <c r="AM360" s="159">
        <f t="shared" si="877"/>
        <v>0</v>
      </c>
      <c r="AN360" s="160">
        <f t="shared" si="878"/>
        <v>0</v>
      </c>
      <c r="AO360" s="159">
        <v>0</v>
      </c>
      <c r="AP360" s="159">
        <v>0</v>
      </c>
      <c r="AQ360" s="160">
        <f t="shared" si="879"/>
        <v>0</v>
      </c>
      <c r="AR360" s="159">
        <v>0</v>
      </c>
      <c r="AS360" s="159">
        <v>0</v>
      </c>
      <c r="AT360" s="160">
        <f t="shared" si="880"/>
        <v>0</v>
      </c>
      <c r="AU360" s="159">
        <f t="shared" si="897"/>
        <v>0</v>
      </c>
      <c r="AV360" s="159">
        <f t="shared" si="881"/>
        <v>0</v>
      </c>
      <c r="AW360" s="160">
        <f t="shared" si="882"/>
        <v>0</v>
      </c>
      <c r="AX360" s="159">
        <v>0</v>
      </c>
      <c r="AY360" s="159">
        <v>0</v>
      </c>
      <c r="AZ360" s="160">
        <f t="shared" si="883"/>
        <v>0</v>
      </c>
      <c r="BA360" s="159">
        <v>0</v>
      </c>
      <c r="BB360" s="159">
        <v>0</v>
      </c>
      <c r="BC360" s="160">
        <f t="shared" si="884"/>
        <v>0</v>
      </c>
      <c r="BD360" s="159">
        <f t="shared" si="898"/>
        <v>0</v>
      </c>
      <c r="BE360" s="159">
        <f t="shared" si="885"/>
        <v>0</v>
      </c>
      <c r="BF360" s="160">
        <f t="shared" si="886"/>
        <v>0</v>
      </c>
      <c r="BG360" s="225"/>
      <c r="BH360" s="226">
        <f t="shared" si="899"/>
        <v>0</v>
      </c>
      <c r="BI360" s="227">
        <f t="shared" si="887"/>
        <v>0</v>
      </c>
      <c r="BJ360" s="225"/>
      <c r="BK360" s="228"/>
      <c r="BL360" s="229"/>
    </row>
    <row r="361" spans="1:64" ht="15.75" customHeight="1">
      <c r="A361" s="185"/>
      <c r="B361" s="156"/>
      <c r="C361" s="291"/>
      <c r="D361" s="158">
        <f t="shared" si="864"/>
        <v>0</v>
      </c>
      <c r="E361" s="159">
        <f t="shared" si="888"/>
        <v>0</v>
      </c>
      <c r="F361" s="160">
        <f t="shared" si="889"/>
        <v>0</v>
      </c>
      <c r="G361" s="161"/>
      <c r="H361" s="159">
        <f t="shared" si="890"/>
        <v>0</v>
      </c>
      <c r="I361" s="159">
        <f t="shared" si="891"/>
        <v>0</v>
      </c>
      <c r="J361" s="160">
        <f t="shared" si="865"/>
        <v>0</v>
      </c>
      <c r="K361" s="159">
        <f t="shared" si="892"/>
        <v>0</v>
      </c>
      <c r="L361" s="159">
        <f t="shared" si="893"/>
        <v>0</v>
      </c>
      <c r="M361" s="160">
        <f t="shared" si="866"/>
        <v>0</v>
      </c>
      <c r="N361" s="159">
        <v>0</v>
      </c>
      <c r="O361" s="159">
        <v>0</v>
      </c>
      <c r="P361" s="160">
        <f t="shared" si="867"/>
        <v>0</v>
      </c>
      <c r="Q361" s="159">
        <v>0</v>
      </c>
      <c r="R361" s="159">
        <v>0</v>
      </c>
      <c r="S361" s="160">
        <f t="shared" si="868"/>
        <v>0</v>
      </c>
      <c r="T361" s="159">
        <f t="shared" si="894"/>
        <v>0</v>
      </c>
      <c r="U361" s="159">
        <f t="shared" si="869"/>
        <v>0</v>
      </c>
      <c r="V361" s="160">
        <f t="shared" si="870"/>
        <v>0</v>
      </c>
      <c r="W361" s="159">
        <v>0</v>
      </c>
      <c r="X361" s="159">
        <v>0</v>
      </c>
      <c r="Y361" s="160">
        <f t="shared" si="871"/>
        <v>0</v>
      </c>
      <c r="Z361" s="159">
        <v>0</v>
      </c>
      <c r="AA361" s="159">
        <v>0</v>
      </c>
      <c r="AB361" s="160">
        <f t="shared" si="872"/>
        <v>0</v>
      </c>
      <c r="AC361" s="159">
        <f t="shared" si="895"/>
        <v>0</v>
      </c>
      <c r="AD361" s="159">
        <f t="shared" si="873"/>
        <v>0</v>
      </c>
      <c r="AE361" s="160">
        <f t="shared" si="874"/>
        <v>0</v>
      </c>
      <c r="AF361" s="159">
        <v>0</v>
      </c>
      <c r="AG361" s="159">
        <v>0</v>
      </c>
      <c r="AH361" s="160">
        <f t="shared" si="875"/>
        <v>0</v>
      </c>
      <c r="AI361" s="159">
        <v>0</v>
      </c>
      <c r="AJ361" s="159">
        <v>0</v>
      </c>
      <c r="AK361" s="160">
        <f t="shared" si="876"/>
        <v>0</v>
      </c>
      <c r="AL361" s="159">
        <f t="shared" si="896"/>
        <v>0</v>
      </c>
      <c r="AM361" s="159">
        <f t="shared" si="877"/>
        <v>0</v>
      </c>
      <c r="AN361" s="160">
        <f t="shared" si="878"/>
        <v>0</v>
      </c>
      <c r="AO361" s="159">
        <v>0</v>
      </c>
      <c r="AP361" s="159">
        <v>0</v>
      </c>
      <c r="AQ361" s="160">
        <f t="shared" si="879"/>
        <v>0</v>
      </c>
      <c r="AR361" s="159">
        <v>0</v>
      </c>
      <c r="AS361" s="159">
        <v>0</v>
      </c>
      <c r="AT361" s="160">
        <f t="shared" si="880"/>
        <v>0</v>
      </c>
      <c r="AU361" s="159">
        <f t="shared" si="897"/>
        <v>0</v>
      </c>
      <c r="AV361" s="159">
        <f t="shared" si="881"/>
        <v>0</v>
      </c>
      <c r="AW361" s="160">
        <f t="shared" si="882"/>
        <v>0</v>
      </c>
      <c r="AX361" s="159">
        <v>0</v>
      </c>
      <c r="AY361" s="159">
        <v>0</v>
      </c>
      <c r="AZ361" s="160">
        <f t="shared" si="883"/>
        <v>0</v>
      </c>
      <c r="BA361" s="159">
        <v>0</v>
      </c>
      <c r="BB361" s="159">
        <v>0</v>
      </c>
      <c r="BC361" s="160">
        <f t="shared" si="884"/>
        <v>0</v>
      </c>
      <c r="BD361" s="159">
        <f t="shared" si="898"/>
        <v>0</v>
      </c>
      <c r="BE361" s="159">
        <f t="shared" si="885"/>
        <v>0</v>
      </c>
      <c r="BF361" s="160">
        <f t="shared" si="886"/>
        <v>0</v>
      </c>
      <c r="BG361" s="225"/>
      <c r="BH361" s="226">
        <f t="shared" si="899"/>
        <v>0</v>
      </c>
      <c r="BI361" s="227">
        <f t="shared" si="887"/>
        <v>0</v>
      </c>
      <c r="BJ361" s="225"/>
      <c r="BK361" s="228"/>
      <c r="BL361" s="229"/>
    </row>
    <row r="362" spans="1:64" ht="15.75" customHeight="1">
      <c r="A362" s="185"/>
      <c r="B362" s="156"/>
      <c r="C362" s="291"/>
      <c r="D362" s="158">
        <f t="shared" si="864"/>
        <v>0</v>
      </c>
      <c r="E362" s="159">
        <f t="shared" si="888"/>
        <v>0</v>
      </c>
      <c r="F362" s="160">
        <f t="shared" si="889"/>
        <v>0</v>
      </c>
      <c r="G362" s="161"/>
      <c r="H362" s="159">
        <f t="shared" si="890"/>
        <v>0</v>
      </c>
      <c r="I362" s="159">
        <f t="shared" si="891"/>
        <v>0</v>
      </c>
      <c r="J362" s="160">
        <f t="shared" si="865"/>
        <v>0</v>
      </c>
      <c r="K362" s="159">
        <f t="shared" si="892"/>
        <v>0</v>
      </c>
      <c r="L362" s="159">
        <f t="shared" si="893"/>
        <v>0</v>
      </c>
      <c r="M362" s="160">
        <f t="shared" si="866"/>
        <v>0</v>
      </c>
      <c r="N362" s="159">
        <v>0</v>
      </c>
      <c r="O362" s="159">
        <v>0</v>
      </c>
      <c r="P362" s="160">
        <f t="shared" si="867"/>
        <v>0</v>
      </c>
      <c r="Q362" s="159">
        <v>0</v>
      </c>
      <c r="R362" s="159">
        <v>0</v>
      </c>
      <c r="S362" s="160">
        <f t="shared" si="868"/>
        <v>0</v>
      </c>
      <c r="T362" s="159">
        <f t="shared" si="894"/>
        <v>0</v>
      </c>
      <c r="U362" s="159">
        <f t="shared" si="869"/>
        <v>0</v>
      </c>
      <c r="V362" s="160">
        <f t="shared" si="870"/>
        <v>0</v>
      </c>
      <c r="W362" s="159">
        <v>0</v>
      </c>
      <c r="X362" s="159">
        <v>0</v>
      </c>
      <c r="Y362" s="160">
        <f t="shared" si="871"/>
        <v>0</v>
      </c>
      <c r="Z362" s="159">
        <v>0</v>
      </c>
      <c r="AA362" s="159">
        <v>0</v>
      </c>
      <c r="AB362" s="160">
        <f t="shared" si="872"/>
        <v>0</v>
      </c>
      <c r="AC362" s="159">
        <f t="shared" si="895"/>
        <v>0</v>
      </c>
      <c r="AD362" s="159">
        <f t="shared" si="873"/>
        <v>0</v>
      </c>
      <c r="AE362" s="160">
        <f t="shared" si="874"/>
        <v>0</v>
      </c>
      <c r="AF362" s="159">
        <v>0</v>
      </c>
      <c r="AG362" s="159">
        <v>0</v>
      </c>
      <c r="AH362" s="160">
        <f t="shared" si="875"/>
        <v>0</v>
      </c>
      <c r="AI362" s="159">
        <v>0</v>
      </c>
      <c r="AJ362" s="159">
        <v>0</v>
      </c>
      <c r="AK362" s="160">
        <f t="shared" si="876"/>
        <v>0</v>
      </c>
      <c r="AL362" s="159">
        <f t="shared" si="896"/>
        <v>0</v>
      </c>
      <c r="AM362" s="159">
        <f t="shared" si="877"/>
        <v>0</v>
      </c>
      <c r="AN362" s="160">
        <f t="shared" si="878"/>
        <v>0</v>
      </c>
      <c r="AO362" s="159">
        <v>0</v>
      </c>
      <c r="AP362" s="159">
        <v>0</v>
      </c>
      <c r="AQ362" s="160">
        <f t="shared" si="879"/>
        <v>0</v>
      </c>
      <c r="AR362" s="159">
        <v>0</v>
      </c>
      <c r="AS362" s="159">
        <v>0</v>
      </c>
      <c r="AT362" s="160">
        <f t="shared" si="880"/>
        <v>0</v>
      </c>
      <c r="AU362" s="159">
        <f t="shared" si="897"/>
        <v>0</v>
      </c>
      <c r="AV362" s="159">
        <f t="shared" si="881"/>
        <v>0</v>
      </c>
      <c r="AW362" s="160">
        <f t="shared" si="882"/>
        <v>0</v>
      </c>
      <c r="AX362" s="159">
        <v>0</v>
      </c>
      <c r="AY362" s="159">
        <v>0</v>
      </c>
      <c r="AZ362" s="160">
        <f t="shared" si="883"/>
        <v>0</v>
      </c>
      <c r="BA362" s="159">
        <v>0</v>
      </c>
      <c r="BB362" s="159">
        <v>0</v>
      </c>
      <c r="BC362" s="160">
        <f t="shared" si="884"/>
        <v>0</v>
      </c>
      <c r="BD362" s="159">
        <f t="shared" si="898"/>
        <v>0</v>
      </c>
      <c r="BE362" s="159">
        <f t="shared" si="885"/>
        <v>0</v>
      </c>
      <c r="BF362" s="160">
        <f t="shared" si="886"/>
        <v>0</v>
      </c>
      <c r="BG362" s="225"/>
      <c r="BH362" s="226">
        <f t="shared" si="899"/>
        <v>0</v>
      </c>
      <c r="BI362" s="227">
        <f t="shared" si="887"/>
        <v>0</v>
      </c>
      <c r="BJ362" s="225"/>
      <c r="BK362" s="228"/>
      <c r="BL362" s="229"/>
    </row>
    <row r="363" spans="1:64" ht="15.75" customHeight="1">
      <c r="A363" s="138"/>
      <c r="B363" s="162"/>
      <c r="C363" s="163"/>
      <c r="D363" s="164">
        <f t="shared" si="864"/>
        <v>0</v>
      </c>
      <c r="E363" s="165">
        <f t="shared" si="888"/>
        <v>0</v>
      </c>
      <c r="F363" s="166">
        <f t="shared" si="889"/>
        <v>0</v>
      </c>
      <c r="G363" s="167"/>
      <c r="H363" s="165">
        <f t="shared" si="890"/>
        <v>0</v>
      </c>
      <c r="I363" s="165">
        <f t="shared" si="891"/>
        <v>0</v>
      </c>
      <c r="J363" s="166">
        <f t="shared" si="865"/>
        <v>0</v>
      </c>
      <c r="K363" s="165">
        <f t="shared" si="892"/>
        <v>0</v>
      </c>
      <c r="L363" s="165">
        <f t="shared" si="893"/>
        <v>0</v>
      </c>
      <c r="M363" s="166">
        <f t="shared" si="866"/>
        <v>0</v>
      </c>
      <c r="N363" s="164">
        <v>0</v>
      </c>
      <c r="O363" s="165">
        <v>0</v>
      </c>
      <c r="P363" s="166">
        <f t="shared" si="867"/>
        <v>0</v>
      </c>
      <c r="Q363" s="198">
        <v>0</v>
      </c>
      <c r="R363" s="199">
        <v>0</v>
      </c>
      <c r="S363" s="166">
        <f t="shared" si="868"/>
        <v>0</v>
      </c>
      <c r="T363" s="200">
        <f t="shared" si="894"/>
        <v>0</v>
      </c>
      <c r="U363" s="200">
        <f t="shared" si="869"/>
        <v>0</v>
      </c>
      <c r="V363" s="201">
        <f t="shared" si="870"/>
        <v>0</v>
      </c>
      <c r="W363" s="164">
        <v>0</v>
      </c>
      <c r="X363" s="165">
        <v>0</v>
      </c>
      <c r="Y363" s="166">
        <f t="shared" si="871"/>
        <v>0</v>
      </c>
      <c r="Z363" s="198">
        <v>0</v>
      </c>
      <c r="AA363" s="199">
        <v>0</v>
      </c>
      <c r="AB363" s="166">
        <f t="shared" si="872"/>
        <v>0</v>
      </c>
      <c r="AC363" s="200">
        <f t="shared" si="895"/>
        <v>0</v>
      </c>
      <c r="AD363" s="200">
        <f t="shared" si="873"/>
        <v>0</v>
      </c>
      <c r="AE363" s="201">
        <f t="shared" si="874"/>
        <v>0</v>
      </c>
      <c r="AF363" s="164">
        <v>0</v>
      </c>
      <c r="AG363" s="165">
        <v>0</v>
      </c>
      <c r="AH363" s="166">
        <f t="shared" si="875"/>
        <v>0</v>
      </c>
      <c r="AI363" s="198">
        <v>0</v>
      </c>
      <c r="AJ363" s="199">
        <v>0</v>
      </c>
      <c r="AK363" s="166">
        <f t="shared" si="876"/>
        <v>0</v>
      </c>
      <c r="AL363" s="200">
        <f t="shared" si="896"/>
        <v>0</v>
      </c>
      <c r="AM363" s="200">
        <f t="shared" si="877"/>
        <v>0</v>
      </c>
      <c r="AN363" s="201">
        <f t="shared" si="878"/>
        <v>0</v>
      </c>
      <c r="AO363" s="164">
        <v>0</v>
      </c>
      <c r="AP363" s="165">
        <v>0</v>
      </c>
      <c r="AQ363" s="166">
        <f t="shared" si="879"/>
        <v>0</v>
      </c>
      <c r="AR363" s="198">
        <v>0</v>
      </c>
      <c r="AS363" s="199">
        <v>0</v>
      </c>
      <c r="AT363" s="166">
        <f t="shared" si="880"/>
        <v>0</v>
      </c>
      <c r="AU363" s="200">
        <f t="shared" si="897"/>
        <v>0</v>
      </c>
      <c r="AV363" s="200">
        <f t="shared" si="881"/>
        <v>0</v>
      </c>
      <c r="AW363" s="201">
        <f t="shared" si="882"/>
        <v>0</v>
      </c>
      <c r="AX363" s="164">
        <v>0</v>
      </c>
      <c r="AY363" s="165">
        <v>0</v>
      </c>
      <c r="AZ363" s="166">
        <f t="shared" si="883"/>
        <v>0</v>
      </c>
      <c r="BA363" s="198">
        <v>0</v>
      </c>
      <c r="BB363" s="199">
        <v>0</v>
      </c>
      <c r="BC363" s="166">
        <f t="shared" si="884"/>
        <v>0</v>
      </c>
      <c r="BD363" s="200">
        <f t="shared" si="898"/>
        <v>0</v>
      </c>
      <c r="BE363" s="200">
        <f t="shared" si="885"/>
        <v>0</v>
      </c>
      <c r="BF363" s="201">
        <f t="shared" si="886"/>
        <v>0</v>
      </c>
      <c r="BG363" s="211"/>
      <c r="BH363" s="233">
        <f t="shared" si="899"/>
        <v>0</v>
      </c>
      <c r="BI363" s="234">
        <f t="shared" si="887"/>
        <v>0</v>
      </c>
      <c r="BJ363" s="232"/>
      <c r="BK363" s="235"/>
      <c r="BL363" s="236"/>
    </row>
    <row r="364" spans="1:64" ht="15.75" customHeight="1">
      <c r="A364" s="139"/>
      <c r="B364" s="186"/>
      <c r="C364" s="187"/>
      <c r="D364" s="183"/>
      <c r="E364" s="183"/>
      <c r="F364" s="183"/>
      <c r="G364" s="184"/>
      <c r="H364" s="183"/>
      <c r="I364" s="183"/>
      <c r="J364" s="183"/>
      <c r="K364" s="183"/>
      <c r="L364" s="183"/>
      <c r="M364" s="183"/>
      <c r="N364" s="183"/>
      <c r="O364" s="183"/>
      <c r="P364" s="183"/>
      <c r="Q364" s="183"/>
      <c r="R364" s="183"/>
      <c r="S364" s="183"/>
      <c r="T364" s="203"/>
      <c r="U364" s="203"/>
      <c r="V364" s="187"/>
      <c r="W364" s="183"/>
      <c r="X364" s="183"/>
      <c r="Y364" s="183"/>
      <c r="Z364" s="183"/>
      <c r="AA364" s="183"/>
      <c r="AB364" s="183"/>
      <c r="AC364" s="203"/>
      <c r="AD364" s="203"/>
      <c r="AE364" s="187"/>
      <c r="AF364" s="183"/>
      <c r="AG364" s="183"/>
      <c r="AH364" s="183"/>
      <c r="AI364" s="183"/>
      <c r="AJ364" s="183"/>
      <c r="AK364" s="183"/>
      <c r="AL364" s="203"/>
      <c r="AM364" s="203"/>
      <c r="AN364" s="187"/>
      <c r="AO364" s="183"/>
      <c r="AP364" s="183"/>
      <c r="AQ364" s="183"/>
      <c r="AR364" s="183"/>
      <c r="AS364" s="183"/>
      <c r="AT364" s="183"/>
      <c r="AU364" s="203"/>
      <c r="AV364" s="203"/>
      <c r="AW364" s="187"/>
      <c r="AX364" s="183"/>
      <c r="AY364" s="183"/>
      <c r="AZ364" s="183"/>
      <c r="BA364" s="183"/>
      <c r="BB364" s="183"/>
      <c r="BC364" s="183"/>
      <c r="BD364" s="203"/>
      <c r="BE364" s="203"/>
      <c r="BF364" s="187"/>
      <c r="BG364" s="139"/>
      <c r="BH364" s="183"/>
      <c r="BI364" s="187"/>
      <c r="BJ364" s="139"/>
      <c r="BK364" s="242"/>
      <c r="BL364" s="242"/>
    </row>
    <row r="365" spans="1:64" ht="15.75" customHeight="1">
      <c r="A365" s="138"/>
      <c r="B365" s="1065" t="s">
        <v>273</v>
      </c>
      <c r="C365" s="1062" t="s">
        <v>274</v>
      </c>
      <c r="D365" s="1009" t="str">
        <f>AFEstatPref</f>
        <v>Historical</v>
      </c>
      <c r="E365" s="1010"/>
      <c r="F365" s="1011"/>
      <c r="G365" s="1041" t="str">
        <f>AFEstatSlc</f>
        <v>Proposed Original</v>
      </c>
      <c r="H365" s="1015"/>
      <c r="I365" s="1015"/>
      <c r="J365" s="1042"/>
      <c r="K365" s="1020" t="s">
        <v>275</v>
      </c>
      <c r="L365" s="1020"/>
      <c r="M365" s="1039"/>
      <c r="N365" s="1009" t="str">
        <f>AFEstatPref</f>
        <v>Historical</v>
      </c>
      <c r="O365" s="1010"/>
      <c r="P365" s="1011"/>
      <c r="Q365" s="1015" t="str">
        <f>AFEstatSlc</f>
        <v>Proposed Original</v>
      </c>
      <c r="R365" s="1015"/>
      <c r="S365" s="1016"/>
      <c r="T365" s="1019" t="s">
        <v>275</v>
      </c>
      <c r="U365" s="1020"/>
      <c r="V365" s="1021"/>
      <c r="W365" s="1009" t="str">
        <f>AFEstatPref</f>
        <v>Historical</v>
      </c>
      <c r="X365" s="1010"/>
      <c r="Y365" s="1011"/>
      <c r="Z365" s="1015" t="str">
        <f>AFEstatSlc</f>
        <v>Proposed Original</v>
      </c>
      <c r="AA365" s="1015"/>
      <c r="AB365" s="1016"/>
      <c r="AC365" s="1019" t="s">
        <v>275</v>
      </c>
      <c r="AD365" s="1020"/>
      <c r="AE365" s="1021"/>
      <c r="AF365" s="1009" t="str">
        <f>AFEstatPref</f>
        <v>Historical</v>
      </c>
      <c r="AG365" s="1010"/>
      <c r="AH365" s="1011"/>
      <c r="AI365" s="1015" t="str">
        <f>AFEstatSlc</f>
        <v>Proposed Original</v>
      </c>
      <c r="AJ365" s="1015"/>
      <c r="AK365" s="1016"/>
      <c r="AL365" s="1019" t="s">
        <v>275</v>
      </c>
      <c r="AM365" s="1020"/>
      <c r="AN365" s="1021"/>
      <c r="AO365" s="1009" t="str">
        <f>AFEstatPref</f>
        <v>Historical</v>
      </c>
      <c r="AP365" s="1010"/>
      <c r="AQ365" s="1011"/>
      <c r="AR365" s="1015" t="str">
        <f>AFEstatSlc</f>
        <v>Proposed Original</v>
      </c>
      <c r="AS365" s="1015"/>
      <c r="AT365" s="1016"/>
      <c r="AU365" s="1019" t="s">
        <v>275</v>
      </c>
      <c r="AV365" s="1020"/>
      <c r="AW365" s="1021"/>
      <c r="AX365" s="1009" t="str">
        <f>AFEstatPref</f>
        <v>Historical</v>
      </c>
      <c r="AY365" s="1010"/>
      <c r="AZ365" s="1011"/>
      <c r="BA365" s="1015" t="str">
        <f>AFEstatSlc</f>
        <v>Proposed Original</v>
      </c>
      <c r="BB365" s="1015"/>
      <c r="BC365" s="1016"/>
      <c r="BD365" s="1019" t="s">
        <v>275</v>
      </c>
      <c r="BE365" s="1020"/>
      <c r="BF365" s="1021"/>
      <c r="BG365" s="214"/>
      <c r="BH365" s="1051" t="s">
        <v>276</v>
      </c>
      <c r="BI365" s="1052"/>
      <c r="BJ365" s="214"/>
      <c r="BK365" s="1058" t="s">
        <v>277</v>
      </c>
      <c r="BL365" s="1055" t="s">
        <v>278</v>
      </c>
    </row>
    <row r="366" spans="1:64" ht="15.75" customHeight="1">
      <c r="A366" s="139"/>
      <c r="B366" s="1059"/>
      <c r="C366" s="1063"/>
      <c r="D366" s="1012"/>
      <c r="E366" s="1013"/>
      <c r="F366" s="1014"/>
      <c r="G366" s="1043"/>
      <c r="H366" s="1017"/>
      <c r="I366" s="1017"/>
      <c r="J366" s="1044"/>
      <c r="K366" s="1023"/>
      <c r="L366" s="1023"/>
      <c r="M366" s="1040"/>
      <c r="N366" s="1012"/>
      <c r="O366" s="1013"/>
      <c r="P366" s="1014"/>
      <c r="Q366" s="1017"/>
      <c r="R366" s="1017"/>
      <c r="S366" s="1018"/>
      <c r="T366" s="1022"/>
      <c r="U366" s="1023"/>
      <c r="V366" s="1024"/>
      <c r="W366" s="1012"/>
      <c r="X366" s="1013"/>
      <c r="Y366" s="1014"/>
      <c r="Z366" s="1017"/>
      <c r="AA366" s="1017"/>
      <c r="AB366" s="1018"/>
      <c r="AC366" s="1022"/>
      <c r="AD366" s="1023"/>
      <c r="AE366" s="1024"/>
      <c r="AF366" s="1012"/>
      <c r="AG366" s="1013"/>
      <c r="AH366" s="1014"/>
      <c r="AI366" s="1017"/>
      <c r="AJ366" s="1017"/>
      <c r="AK366" s="1018"/>
      <c r="AL366" s="1022"/>
      <c r="AM366" s="1023"/>
      <c r="AN366" s="1024"/>
      <c r="AO366" s="1012"/>
      <c r="AP366" s="1013"/>
      <c r="AQ366" s="1014"/>
      <c r="AR366" s="1017"/>
      <c r="AS366" s="1017"/>
      <c r="AT366" s="1018"/>
      <c r="AU366" s="1022"/>
      <c r="AV366" s="1023"/>
      <c r="AW366" s="1024"/>
      <c r="AX366" s="1012"/>
      <c r="AY366" s="1013"/>
      <c r="AZ366" s="1014"/>
      <c r="BA366" s="1017"/>
      <c r="BB366" s="1017"/>
      <c r="BC366" s="1018"/>
      <c r="BD366" s="1022"/>
      <c r="BE366" s="1023"/>
      <c r="BF366" s="1024"/>
      <c r="BG366" s="139"/>
      <c r="BH366" s="215" t="s">
        <v>279</v>
      </c>
      <c r="BI366" s="216" t="s">
        <v>280</v>
      </c>
      <c r="BJ366" s="139"/>
      <c r="BK366" s="1059"/>
      <c r="BL366" s="1056"/>
    </row>
    <row r="367" spans="1:64" ht="15.75" customHeight="1">
      <c r="A367" s="138"/>
      <c r="B367" s="149">
        <v>34</v>
      </c>
      <c r="C367" s="150" t="s">
        <v>318</v>
      </c>
      <c r="D367" s="151" t="s">
        <v>283</v>
      </c>
      <c r="E367" s="152" t="s">
        <v>284</v>
      </c>
      <c r="F367" s="153">
        <f>SUM(F368:F377)</f>
        <v>0</v>
      </c>
      <c r="G367" s="154" t="s">
        <v>285</v>
      </c>
      <c r="H367" s="152" t="s">
        <v>283</v>
      </c>
      <c r="I367" s="152" t="s">
        <v>284</v>
      </c>
      <c r="J367" s="153">
        <f>SUM(J368:J377)</f>
        <v>0</v>
      </c>
      <c r="K367" s="151" t="s">
        <v>283</v>
      </c>
      <c r="L367" s="152" t="s">
        <v>284</v>
      </c>
      <c r="M367" s="153">
        <f>SUM(M368:M377)</f>
        <v>0</v>
      </c>
      <c r="N367" s="151" t="s">
        <v>283</v>
      </c>
      <c r="O367" s="152" t="s">
        <v>284</v>
      </c>
      <c r="P367" s="153">
        <f>SUM(P368:P377)</f>
        <v>0</v>
      </c>
      <c r="Q367" s="152" t="s">
        <v>283</v>
      </c>
      <c r="R367" s="152" t="s">
        <v>284</v>
      </c>
      <c r="S367" s="153">
        <f>SUM(S368:S377)</f>
        <v>0</v>
      </c>
      <c r="T367" s="204" t="s">
        <v>283</v>
      </c>
      <c r="U367" s="205" t="s">
        <v>284</v>
      </c>
      <c r="V367" s="153">
        <f>SUM(V368:V377)</f>
        <v>0</v>
      </c>
      <c r="W367" s="151" t="s">
        <v>283</v>
      </c>
      <c r="X367" s="152" t="s">
        <v>284</v>
      </c>
      <c r="Y367" s="153">
        <f>SUM(Y368:Y377)</f>
        <v>0</v>
      </c>
      <c r="Z367" s="152" t="s">
        <v>283</v>
      </c>
      <c r="AA367" s="152" t="s">
        <v>284</v>
      </c>
      <c r="AB367" s="153">
        <f>SUM(AB368:AB377)</f>
        <v>0</v>
      </c>
      <c r="AC367" s="204" t="s">
        <v>283</v>
      </c>
      <c r="AD367" s="205" t="s">
        <v>284</v>
      </c>
      <c r="AE367" s="153">
        <f>SUM(AE368:AE377)</f>
        <v>0</v>
      </c>
      <c r="AF367" s="151" t="s">
        <v>283</v>
      </c>
      <c r="AG367" s="152" t="s">
        <v>284</v>
      </c>
      <c r="AH367" s="153">
        <f>SUM(AH368:AH377)</f>
        <v>0</v>
      </c>
      <c r="AI367" s="152" t="s">
        <v>283</v>
      </c>
      <c r="AJ367" s="152" t="s">
        <v>284</v>
      </c>
      <c r="AK367" s="153">
        <f>SUM(AK368:AK377)</f>
        <v>0</v>
      </c>
      <c r="AL367" s="204" t="s">
        <v>283</v>
      </c>
      <c r="AM367" s="205" t="s">
        <v>284</v>
      </c>
      <c r="AN367" s="153">
        <f>SUM(AN368:AN377)</f>
        <v>0</v>
      </c>
      <c r="AO367" s="151" t="s">
        <v>283</v>
      </c>
      <c r="AP367" s="152" t="s">
        <v>284</v>
      </c>
      <c r="AQ367" s="153">
        <f>SUM(AQ368:AQ377)</f>
        <v>0</v>
      </c>
      <c r="AR367" s="152" t="s">
        <v>283</v>
      </c>
      <c r="AS367" s="152" t="s">
        <v>284</v>
      </c>
      <c r="AT367" s="153">
        <f>SUM(AT368:AT377)</f>
        <v>0</v>
      </c>
      <c r="AU367" s="204" t="s">
        <v>283</v>
      </c>
      <c r="AV367" s="205" t="s">
        <v>284</v>
      </c>
      <c r="AW367" s="153">
        <f>SUM(AW368:AW377)</f>
        <v>0</v>
      </c>
      <c r="AX367" s="151" t="s">
        <v>283</v>
      </c>
      <c r="AY367" s="152" t="s">
        <v>284</v>
      </c>
      <c r="AZ367" s="153">
        <f>SUM(AZ368:AZ377)</f>
        <v>0</v>
      </c>
      <c r="BA367" s="152" t="s">
        <v>283</v>
      </c>
      <c r="BB367" s="152" t="s">
        <v>284</v>
      </c>
      <c r="BC367" s="153">
        <f>SUM(BC368:BC377)</f>
        <v>0</v>
      </c>
      <c r="BD367" s="204" t="s">
        <v>283</v>
      </c>
      <c r="BE367" s="205" t="s">
        <v>284</v>
      </c>
      <c r="BF367" s="153">
        <f>SUM(BF368:BF377)</f>
        <v>0</v>
      </c>
      <c r="BG367" s="196"/>
      <c r="BH367" s="221"/>
      <c r="BI367" s="243"/>
      <c r="BJ367" s="196"/>
      <c r="BK367" s="244"/>
      <c r="BL367" s="245"/>
    </row>
    <row r="368" spans="1:64" ht="15.75" customHeight="1">
      <c r="A368" s="185"/>
      <c r="B368" s="156"/>
      <c r="C368" s="185"/>
      <c r="D368" s="158">
        <f t="shared" ref="D368:D377" si="900">N368+W368+AF368+AO368+AX368</f>
        <v>0</v>
      </c>
      <c r="E368" s="159">
        <f>IFERROR(F368/D368,)</f>
        <v>0</v>
      </c>
      <c r="F368" s="160">
        <f>P368+Y368+AH368+AQ368+AZ368</f>
        <v>0</v>
      </c>
      <c r="G368" s="179"/>
      <c r="H368" s="159">
        <f>Q368+Z368+AI368+AR368+BA368</f>
        <v>0</v>
      </c>
      <c r="I368" s="159">
        <f>IFERROR(J368/H368,)</f>
        <v>0</v>
      </c>
      <c r="J368" s="160">
        <f t="shared" ref="J368:J377" si="901">S368+AB368+AK368+AT368+BC368</f>
        <v>0</v>
      </c>
      <c r="K368" s="159">
        <f>T368+AC368+AL368+AU368+BD368</f>
        <v>0</v>
      </c>
      <c r="L368" s="159">
        <f>IFERROR(M368/K368,)</f>
        <v>0</v>
      </c>
      <c r="M368" s="160">
        <f t="shared" ref="M368:M377" si="902">V368+AE368+AN368+AW368+BF368</f>
        <v>0</v>
      </c>
      <c r="N368" s="159">
        <v>0</v>
      </c>
      <c r="O368" s="159">
        <v>0</v>
      </c>
      <c r="P368" s="160">
        <f t="shared" ref="P368:P377" si="903">N368*O368</f>
        <v>0</v>
      </c>
      <c r="Q368" s="159">
        <v>0</v>
      </c>
      <c r="R368" s="159">
        <v>0</v>
      </c>
      <c r="S368" s="160">
        <f t="shared" ref="S368:S377" si="904">Q368*R368</f>
        <v>0</v>
      </c>
      <c r="T368" s="159">
        <f>Q368</f>
        <v>0</v>
      </c>
      <c r="U368" s="159">
        <f t="shared" ref="U368:U377" si="905">R368</f>
        <v>0</v>
      </c>
      <c r="V368" s="160">
        <f t="shared" ref="V368:V377" si="906">T368*U368</f>
        <v>0</v>
      </c>
      <c r="W368" s="159">
        <v>0</v>
      </c>
      <c r="X368" s="159">
        <v>0</v>
      </c>
      <c r="Y368" s="160">
        <f t="shared" ref="Y368:Y377" si="907">W368*X368</f>
        <v>0</v>
      </c>
      <c r="Z368" s="159">
        <v>0</v>
      </c>
      <c r="AA368" s="159">
        <v>0</v>
      </c>
      <c r="AB368" s="160">
        <f t="shared" ref="AB368:AB377" si="908">Z368*AA368</f>
        <v>0</v>
      </c>
      <c r="AC368" s="159">
        <f>Z368</f>
        <v>0</v>
      </c>
      <c r="AD368" s="159">
        <f t="shared" ref="AD368:AD377" si="909">AA368</f>
        <v>0</v>
      </c>
      <c r="AE368" s="160">
        <f t="shared" ref="AE368:AE377" si="910">AC368*AD368</f>
        <v>0</v>
      </c>
      <c r="AF368" s="159">
        <v>0</v>
      </c>
      <c r="AG368" s="159">
        <v>0</v>
      </c>
      <c r="AH368" s="160">
        <f t="shared" ref="AH368:AH377" si="911">AF368*AG368</f>
        <v>0</v>
      </c>
      <c r="AI368" s="159">
        <v>0</v>
      </c>
      <c r="AJ368" s="159">
        <v>0</v>
      </c>
      <c r="AK368" s="160">
        <f t="shared" ref="AK368:AK377" si="912">AI368*AJ368</f>
        <v>0</v>
      </c>
      <c r="AL368" s="159">
        <f>AI368</f>
        <v>0</v>
      </c>
      <c r="AM368" s="159">
        <f t="shared" ref="AM368:AM377" si="913">AJ368</f>
        <v>0</v>
      </c>
      <c r="AN368" s="160">
        <f t="shared" ref="AN368:AN377" si="914">AL368*AM368</f>
        <v>0</v>
      </c>
      <c r="AO368" s="159">
        <v>0</v>
      </c>
      <c r="AP368" s="159">
        <v>0</v>
      </c>
      <c r="AQ368" s="160">
        <f t="shared" ref="AQ368:AQ377" si="915">AO368*AP368</f>
        <v>0</v>
      </c>
      <c r="AR368" s="159">
        <v>0</v>
      </c>
      <c r="AS368" s="159">
        <v>0</v>
      </c>
      <c r="AT368" s="160">
        <f t="shared" ref="AT368:AT377" si="916">AR368*AS368</f>
        <v>0</v>
      </c>
      <c r="AU368" s="159">
        <f>AR368</f>
        <v>0</v>
      </c>
      <c r="AV368" s="159">
        <f t="shared" ref="AV368:AV377" si="917">AS368</f>
        <v>0</v>
      </c>
      <c r="AW368" s="160">
        <f t="shared" ref="AW368:AW377" si="918">AU368*AV368</f>
        <v>0</v>
      </c>
      <c r="AX368" s="159">
        <v>0</v>
      </c>
      <c r="AY368" s="159">
        <v>0</v>
      </c>
      <c r="AZ368" s="160">
        <f t="shared" ref="AZ368:AZ377" si="919">AX368*AY368</f>
        <v>0</v>
      </c>
      <c r="BA368" s="159">
        <v>0</v>
      </c>
      <c r="BB368" s="159">
        <v>0</v>
      </c>
      <c r="BC368" s="160">
        <f t="shared" ref="BC368:BC377" si="920">BA368*BB368</f>
        <v>0</v>
      </c>
      <c r="BD368" s="159">
        <f>BA368</f>
        <v>0</v>
      </c>
      <c r="BE368" s="159">
        <f t="shared" ref="BE368:BE377" si="921">BB368</f>
        <v>0</v>
      </c>
      <c r="BF368" s="160">
        <f t="shared" ref="BF368:BF377" si="922">BD368*BE368</f>
        <v>0</v>
      </c>
      <c r="BG368" s="230"/>
      <c r="BH368" s="226">
        <f>K368-H368</f>
        <v>0</v>
      </c>
      <c r="BI368" s="227">
        <f t="shared" ref="BI368:BI377" si="923">L368-I368</f>
        <v>0</v>
      </c>
      <c r="BJ368" s="230"/>
      <c r="BK368" s="228"/>
      <c r="BL368" s="229"/>
    </row>
    <row r="369" spans="1:64" ht="15.75" customHeight="1">
      <c r="A369" s="185"/>
      <c r="B369" s="156"/>
      <c r="C369" s="185"/>
      <c r="D369" s="158">
        <f t="shared" si="900"/>
        <v>0</v>
      </c>
      <c r="E369" s="159">
        <f t="shared" ref="E369:E377" si="924">IFERROR(F369/D369,)</f>
        <v>0</v>
      </c>
      <c r="F369" s="160">
        <f t="shared" ref="F369:F377" si="925">P369+Y369+AH369+AQ369+AZ369</f>
        <v>0</v>
      </c>
      <c r="G369" s="161"/>
      <c r="H369" s="159">
        <f t="shared" ref="H369:H377" si="926">Q369+Z369+AI369+AR369+BA369</f>
        <v>0</v>
      </c>
      <c r="I369" s="159">
        <f t="shared" ref="I369:I377" si="927">IFERROR(J369/H369,)</f>
        <v>0</v>
      </c>
      <c r="J369" s="160">
        <f t="shared" si="901"/>
        <v>0</v>
      </c>
      <c r="K369" s="159">
        <f t="shared" ref="K369:K377" si="928">T369+AC369+AL369+AU369+BD369</f>
        <v>0</v>
      </c>
      <c r="L369" s="159">
        <f t="shared" ref="L369:L377" si="929">IFERROR(M369/K369,)</f>
        <v>0</v>
      </c>
      <c r="M369" s="160">
        <f t="shared" si="902"/>
        <v>0</v>
      </c>
      <c r="N369" s="159">
        <v>0</v>
      </c>
      <c r="O369" s="159">
        <v>0</v>
      </c>
      <c r="P369" s="160">
        <f t="shared" si="903"/>
        <v>0</v>
      </c>
      <c r="Q369" s="159">
        <v>0</v>
      </c>
      <c r="R369" s="159">
        <v>0</v>
      </c>
      <c r="S369" s="160">
        <f t="shared" si="904"/>
        <v>0</v>
      </c>
      <c r="T369" s="159">
        <f t="shared" ref="T369:T377" si="930">Q369</f>
        <v>0</v>
      </c>
      <c r="U369" s="159">
        <f t="shared" si="905"/>
        <v>0</v>
      </c>
      <c r="V369" s="160">
        <f t="shared" si="906"/>
        <v>0</v>
      </c>
      <c r="W369" s="159">
        <v>0</v>
      </c>
      <c r="X369" s="159">
        <v>0</v>
      </c>
      <c r="Y369" s="160">
        <f t="shared" si="907"/>
        <v>0</v>
      </c>
      <c r="Z369" s="159">
        <v>0</v>
      </c>
      <c r="AA369" s="159">
        <v>0</v>
      </c>
      <c r="AB369" s="160">
        <f t="shared" si="908"/>
        <v>0</v>
      </c>
      <c r="AC369" s="159">
        <f t="shared" ref="AC369:AC377" si="931">Z369</f>
        <v>0</v>
      </c>
      <c r="AD369" s="159">
        <f t="shared" si="909"/>
        <v>0</v>
      </c>
      <c r="AE369" s="160">
        <f t="shared" si="910"/>
        <v>0</v>
      </c>
      <c r="AF369" s="159">
        <v>0</v>
      </c>
      <c r="AG369" s="159">
        <v>0</v>
      </c>
      <c r="AH369" s="160">
        <f t="shared" si="911"/>
        <v>0</v>
      </c>
      <c r="AI369" s="159">
        <v>0</v>
      </c>
      <c r="AJ369" s="159">
        <v>0</v>
      </c>
      <c r="AK369" s="160">
        <f t="shared" si="912"/>
        <v>0</v>
      </c>
      <c r="AL369" s="159">
        <f t="shared" ref="AL369:AL377" si="932">AI369</f>
        <v>0</v>
      </c>
      <c r="AM369" s="159">
        <f t="shared" si="913"/>
        <v>0</v>
      </c>
      <c r="AN369" s="160">
        <f t="shared" si="914"/>
        <v>0</v>
      </c>
      <c r="AO369" s="159">
        <v>0</v>
      </c>
      <c r="AP369" s="159">
        <v>0</v>
      </c>
      <c r="AQ369" s="160">
        <f t="shared" si="915"/>
        <v>0</v>
      </c>
      <c r="AR369" s="159">
        <v>0</v>
      </c>
      <c r="AS369" s="159">
        <v>0</v>
      </c>
      <c r="AT369" s="160">
        <f t="shared" si="916"/>
        <v>0</v>
      </c>
      <c r="AU369" s="159">
        <f t="shared" ref="AU369:AU377" si="933">AR369</f>
        <v>0</v>
      </c>
      <c r="AV369" s="159">
        <f t="shared" si="917"/>
        <v>0</v>
      </c>
      <c r="AW369" s="160">
        <f t="shared" si="918"/>
        <v>0</v>
      </c>
      <c r="AX369" s="159">
        <v>0</v>
      </c>
      <c r="AY369" s="159">
        <v>0</v>
      </c>
      <c r="AZ369" s="160">
        <f t="shared" si="919"/>
        <v>0</v>
      </c>
      <c r="BA369" s="159">
        <v>0</v>
      </c>
      <c r="BB369" s="159">
        <v>0</v>
      </c>
      <c r="BC369" s="160">
        <f t="shared" si="920"/>
        <v>0</v>
      </c>
      <c r="BD369" s="159">
        <f t="shared" ref="BD369:BD377" si="934">BA369</f>
        <v>0</v>
      </c>
      <c r="BE369" s="159">
        <f t="shared" si="921"/>
        <v>0</v>
      </c>
      <c r="BF369" s="160">
        <f t="shared" si="922"/>
        <v>0</v>
      </c>
      <c r="BG369" s="230"/>
      <c r="BH369" s="226">
        <f t="shared" ref="BH369:BH377" si="935">K369-H369</f>
        <v>0</v>
      </c>
      <c r="BI369" s="227">
        <f t="shared" si="923"/>
        <v>0</v>
      </c>
      <c r="BJ369" s="230"/>
      <c r="BK369" s="228"/>
      <c r="BL369" s="229"/>
    </row>
    <row r="370" spans="1:64" ht="15.75" customHeight="1">
      <c r="A370" s="185"/>
      <c r="B370" s="156"/>
      <c r="C370" s="185"/>
      <c r="D370" s="158">
        <f t="shared" si="900"/>
        <v>0</v>
      </c>
      <c r="E370" s="159">
        <f t="shared" si="924"/>
        <v>0</v>
      </c>
      <c r="F370" s="160">
        <f t="shared" si="925"/>
        <v>0</v>
      </c>
      <c r="G370" s="161"/>
      <c r="H370" s="159">
        <f t="shared" si="926"/>
        <v>0</v>
      </c>
      <c r="I370" s="159">
        <f t="shared" si="927"/>
        <v>0</v>
      </c>
      <c r="J370" s="160">
        <f t="shared" si="901"/>
        <v>0</v>
      </c>
      <c r="K370" s="159">
        <f t="shared" si="928"/>
        <v>0</v>
      </c>
      <c r="L370" s="159">
        <f t="shared" si="929"/>
        <v>0</v>
      </c>
      <c r="M370" s="160">
        <f t="shared" si="902"/>
        <v>0</v>
      </c>
      <c r="N370" s="159">
        <v>0</v>
      </c>
      <c r="O370" s="159">
        <v>0</v>
      </c>
      <c r="P370" s="160">
        <f t="shared" si="903"/>
        <v>0</v>
      </c>
      <c r="Q370" s="159">
        <v>0</v>
      </c>
      <c r="R370" s="159">
        <v>0</v>
      </c>
      <c r="S370" s="160">
        <f t="shared" si="904"/>
        <v>0</v>
      </c>
      <c r="T370" s="159">
        <f t="shared" si="930"/>
        <v>0</v>
      </c>
      <c r="U370" s="159">
        <f t="shared" si="905"/>
        <v>0</v>
      </c>
      <c r="V370" s="160">
        <f t="shared" si="906"/>
        <v>0</v>
      </c>
      <c r="W370" s="159">
        <v>0</v>
      </c>
      <c r="X370" s="159">
        <v>0</v>
      </c>
      <c r="Y370" s="160">
        <f t="shared" si="907"/>
        <v>0</v>
      </c>
      <c r="Z370" s="159">
        <v>0</v>
      </c>
      <c r="AA370" s="159">
        <v>0</v>
      </c>
      <c r="AB370" s="160">
        <f t="shared" si="908"/>
        <v>0</v>
      </c>
      <c r="AC370" s="159">
        <f t="shared" si="931"/>
        <v>0</v>
      </c>
      <c r="AD370" s="159">
        <f t="shared" si="909"/>
        <v>0</v>
      </c>
      <c r="AE370" s="160">
        <f t="shared" si="910"/>
        <v>0</v>
      </c>
      <c r="AF370" s="159">
        <v>0</v>
      </c>
      <c r="AG370" s="159">
        <v>0</v>
      </c>
      <c r="AH370" s="160">
        <f t="shared" si="911"/>
        <v>0</v>
      </c>
      <c r="AI370" s="159">
        <v>0</v>
      </c>
      <c r="AJ370" s="159">
        <v>0</v>
      </c>
      <c r="AK370" s="160">
        <f t="shared" si="912"/>
        <v>0</v>
      </c>
      <c r="AL370" s="159">
        <f t="shared" si="932"/>
        <v>0</v>
      </c>
      <c r="AM370" s="159">
        <f t="shared" si="913"/>
        <v>0</v>
      </c>
      <c r="AN370" s="160">
        <f t="shared" si="914"/>
        <v>0</v>
      </c>
      <c r="AO370" s="159">
        <v>0</v>
      </c>
      <c r="AP370" s="159">
        <v>0</v>
      </c>
      <c r="AQ370" s="160">
        <f t="shared" si="915"/>
        <v>0</v>
      </c>
      <c r="AR370" s="159">
        <v>0</v>
      </c>
      <c r="AS370" s="159">
        <v>0</v>
      </c>
      <c r="AT370" s="160">
        <f t="shared" si="916"/>
        <v>0</v>
      </c>
      <c r="AU370" s="159">
        <f t="shared" si="933"/>
        <v>0</v>
      </c>
      <c r="AV370" s="159">
        <f t="shared" si="917"/>
        <v>0</v>
      </c>
      <c r="AW370" s="160">
        <f t="shared" si="918"/>
        <v>0</v>
      </c>
      <c r="AX370" s="159">
        <v>0</v>
      </c>
      <c r="AY370" s="159">
        <v>0</v>
      </c>
      <c r="AZ370" s="160">
        <f t="shared" si="919"/>
        <v>0</v>
      </c>
      <c r="BA370" s="159">
        <v>0</v>
      </c>
      <c r="BB370" s="159">
        <v>0</v>
      </c>
      <c r="BC370" s="160">
        <f t="shared" si="920"/>
        <v>0</v>
      </c>
      <c r="BD370" s="159">
        <f t="shared" si="934"/>
        <v>0</v>
      </c>
      <c r="BE370" s="159">
        <f t="shared" si="921"/>
        <v>0</v>
      </c>
      <c r="BF370" s="160">
        <f t="shared" si="922"/>
        <v>0</v>
      </c>
      <c r="BG370" s="230"/>
      <c r="BH370" s="226">
        <f t="shared" si="935"/>
        <v>0</v>
      </c>
      <c r="BI370" s="227">
        <f t="shared" si="923"/>
        <v>0</v>
      </c>
      <c r="BJ370" s="230"/>
      <c r="BK370" s="228"/>
      <c r="BL370" s="229"/>
    </row>
    <row r="371" spans="1:64" ht="15.75" customHeight="1">
      <c r="A371" s="185"/>
      <c r="B371" s="156"/>
      <c r="C371" s="185"/>
      <c r="D371" s="158">
        <f t="shared" si="900"/>
        <v>0</v>
      </c>
      <c r="E371" s="159">
        <f t="shared" si="924"/>
        <v>0</v>
      </c>
      <c r="F371" s="160">
        <f t="shared" si="925"/>
        <v>0</v>
      </c>
      <c r="G371" s="161"/>
      <c r="H371" s="159">
        <f t="shared" si="926"/>
        <v>0</v>
      </c>
      <c r="I371" s="159">
        <f t="shared" si="927"/>
        <v>0</v>
      </c>
      <c r="J371" s="160">
        <f t="shared" si="901"/>
        <v>0</v>
      </c>
      <c r="K371" s="159">
        <f t="shared" si="928"/>
        <v>0</v>
      </c>
      <c r="L371" s="159">
        <f t="shared" si="929"/>
        <v>0</v>
      </c>
      <c r="M371" s="160">
        <f t="shared" si="902"/>
        <v>0</v>
      </c>
      <c r="N371" s="159">
        <v>0</v>
      </c>
      <c r="O371" s="159">
        <v>0</v>
      </c>
      <c r="P371" s="160">
        <f t="shared" si="903"/>
        <v>0</v>
      </c>
      <c r="Q371" s="159">
        <v>0</v>
      </c>
      <c r="R371" s="159">
        <v>0</v>
      </c>
      <c r="S371" s="160">
        <f t="shared" si="904"/>
        <v>0</v>
      </c>
      <c r="T371" s="159">
        <f t="shared" si="930"/>
        <v>0</v>
      </c>
      <c r="U371" s="159">
        <f t="shared" si="905"/>
        <v>0</v>
      </c>
      <c r="V371" s="160">
        <f t="shared" si="906"/>
        <v>0</v>
      </c>
      <c r="W371" s="159">
        <v>0</v>
      </c>
      <c r="X371" s="159">
        <v>0</v>
      </c>
      <c r="Y371" s="160">
        <f t="shared" si="907"/>
        <v>0</v>
      </c>
      <c r="Z371" s="159">
        <v>0</v>
      </c>
      <c r="AA371" s="159">
        <v>0</v>
      </c>
      <c r="AB371" s="160">
        <f t="shared" si="908"/>
        <v>0</v>
      </c>
      <c r="AC371" s="159">
        <f t="shared" si="931"/>
        <v>0</v>
      </c>
      <c r="AD371" s="159">
        <f t="shared" si="909"/>
        <v>0</v>
      </c>
      <c r="AE371" s="160">
        <f t="shared" si="910"/>
        <v>0</v>
      </c>
      <c r="AF371" s="159">
        <v>0</v>
      </c>
      <c r="AG371" s="159">
        <v>0</v>
      </c>
      <c r="AH371" s="160">
        <f t="shared" si="911"/>
        <v>0</v>
      </c>
      <c r="AI371" s="159">
        <v>0</v>
      </c>
      <c r="AJ371" s="159">
        <v>0</v>
      </c>
      <c r="AK371" s="160">
        <f t="shared" si="912"/>
        <v>0</v>
      </c>
      <c r="AL371" s="159">
        <f t="shared" si="932"/>
        <v>0</v>
      </c>
      <c r="AM371" s="159">
        <f t="shared" si="913"/>
        <v>0</v>
      </c>
      <c r="AN371" s="160">
        <f t="shared" si="914"/>
        <v>0</v>
      </c>
      <c r="AO371" s="159">
        <v>0</v>
      </c>
      <c r="AP371" s="159">
        <v>0</v>
      </c>
      <c r="AQ371" s="160">
        <f t="shared" si="915"/>
        <v>0</v>
      </c>
      <c r="AR371" s="159">
        <v>0</v>
      </c>
      <c r="AS371" s="159">
        <v>0</v>
      </c>
      <c r="AT371" s="160">
        <f t="shared" si="916"/>
        <v>0</v>
      </c>
      <c r="AU371" s="159">
        <f t="shared" si="933"/>
        <v>0</v>
      </c>
      <c r="AV371" s="159">
        <f t="shared" si="917"/>
        <v>0</v>
      </c>
      <c r="AW371" s="160">
        <f t="shared" si="918"/>
        <v>0</v>
      </c>
      <c r="AX371" s="159">
        <v>0</v>
      </c>
      <c r="AY371" s="159">
        <v>0</v>
      </c>
      <c r="AZ371" s="160">
        <f t="shared" si="919"/>
        <v>0</v>
      </c>
      <c r="BA371" s="159">
        <v>0</v>
      </c>
      <c r="BB371" s="159">
        <v>0</v>
      </c>
      <c r="BC371" s="160">
        <f t="shared" si="920"/>
        <v>0</v>
      </c>
      <c r="BD371" s="159">
        <f t="shared" si="934"/>
        <v>0</v>
      </c>
      <c r="BE371" s="159">
        <f t="shared" si="921"/>
        <v>0</v>
      </c>
      <c r="BF371" s="160">
        <f t="shared" si="922"/>
        <v>0</v>
      </c>
      <c r="BG371" s="230"/>
      <c r="BH371" s="226">
        <f t="shared" si="935"/>
        <v>0</v>
      </c>
      <c r="BI371" s="227">
        <f t="shared" si="923"/>
        <v>0</v>
      </c>
      <c r="BJ371" s="230"/>
      <c r="BK371" s="228"/>
      <c r="BL371" s="229"/>
    </row>
    <row r="372" spans="1:64" ht="15.75" customHeight="1">
      <c r="A372" s="185"/>
      <c r="B372" s="156"/>
      <c r="C372" s="185"/>
      <c r="D372" s="158">
        <f t="shared" si="900"/>
        <v>0</v>
      </c>
      <c r="E372" s="159">
        <f t="shared" si="924"/>
        <v>0</v>
      </c>
      <c r="F372" s="160">
        <f t="shared" si="925"/>
        <v>0</v>
      </c>
      <c r="G372" s="161"/>
      <c r="H372" s="159">
        <f t="shared" si="926"/>
        <v>0</v>
      </c>
      <c r="I372" s="159">
        <f t="shared" si="927"/>
        <v>0</v>
      </c>
      <c r="J372" s="160">
        <f t="shared" si="901"/>
        <v>0</v>
      </c>
      <c r="K372" s="159">
        <f t="shared" si="928"/>
        <v>0</v>
      </c>
      <c r="L372" s="159">
        <f t="shared" si="929"/>
        <v>0</v>
      </c>
      <c r="M372" s="160">
        <f t="shared" si="902"/>
        <v>0</v>
      </c>
      <c r="N372" s="159">
        <v>0</v>
      </c>
      <c r="O372" s="159">
        <v>0</v>
      </c>
      <c r="P372" s="160">
        <f t="shared" si="903"/>
        <v>0</v>
      </c>
      <c r="Q372" s="159">
        <v>0</v>
      </c>
      <c r="R372" s="159">
        <v>0</v>
      </c>
      <c r="S372" s="160">
        <f t="shared" si="904"/>
        <v>0</v>
      </c>
      <c r="T372" s="159">
        <f t="shared" si="930"/>
        <v>0</v>
      </c>
      <c r="U372" s="159">
        <f t="shared" si="905"/>
        <v>0</v>
      </c>
      <c r="V372" s="160">
        <f t="shared" si="906"/>
        <v>0</v>
      </c>
      <c r="W372" s="159">
        <v>0</v>
      </c>
      <c r="X372" s="159">
        <v>0</v>
      </c>
      <c r="Y372" s="160">
        <f t="shared" si="907"/>
        <v>0</v>
      </c>
      <c r="Z372" s="159">
        <v>0</v>
      </c>
      <c r="AA372" s="159">
        <v>0</v>
      </c>
      <c r="AB372" s="160">
        <f t="shared" si="908"/>
        <v>0</v>
      </c>
      <c r="AC372" s="159">
        <f t="shared" si="931"/>
        <v>0</v>
      </c>
      <c r="AD372" s="159">
        <f t="shared" si="909"/>
        <v>0</v>
      </c>
      <c r="AE372" s="160">
        <f t="shared" si="910"/>
        <v>0</v>
      </c>
      <c r="AF372" s="159">
        <v>0</v>
      </c>
      <c r="AG372" s="159">
        <v>0</v>
      </c>
      <c r="AH372" s="160">
        <f t="shared" si="911"/>
        <v>0</v>
      </c>
      <c r="AI372" s="159">
        <v>0</v>
      </c>
      <c r="AJ372" s="159">
        <v>0</v>
      </c>
      <c r="AK372" s="160">
        <f t="shared" si="912"/>
        <v>0</v>
      </c>
      <c r="AL372" s="159">
        <f t="shared" si="932"/>
        <v>0</v>
      </c>
      <c r="AM372" s="159">
        <f t="shared" si="913"/>
        <v>0</v>
      </c>
      <c r="AN372" s="160">
        <f t="shared" si="914"/>
        <v>0</v>
      </c>
      <c r="AO372" s="159">
        <v>0</v>
      </c>
      <c r="AP372" s="159">
        <v>0</v>
      </c>
      <c r="AQ372" s="160">
        <f t="shared" si="915"/>
        <v>0</v>
      </c>
      <c r="AR372" s="159">
        <v>0</v>
      </c>
      <c r="AS372" s="159">
        <v>0</v>
      </c>
      <c r="AT372" s="160">
        <f t="shared" si="916"/>
        <v>0</v>
      </c>
      <c r="AU372" s="159">
        <f t="shared" si="933"/>
        <v>0</v>
      </c>
      <c r="AV372" s="159">
        <f t="shared" si="917"/>
        <v>0</v>
      </c>
      <c r="AW372" s="160">
        <f t="shared" si="918"/>
        <v>0</v>
      </c>
      <c r="AX372" s="159">
        <v>0</v>
      </c>
      <c r="AY372" s="159">
        <v>0</v>
      </c>
      <c r="AZ372" s="160">
        <f t="shared" si="919"/>
        <v>0</v>
      </c>
      <c r="BA372" s="159">
        <v>0</v>
      </c>
      <c r="BB372" s="159">
        <v>0</v>
      </c>
      <c r="BC372" s="160">
        <f t="shared" si="920"/>
        <v>0</v>
      </c>
      <c r="BD372" s="159">
        <f t="shared" si="934"/>
        <v>0</v>
      </c>
      <c r="BE372" s="159">
        <f t="shared" si="921"/>
        <v>0</v>
      </c>
      <c r="BF372" s="160">
        <f t="shared" si="922"/>
        <v>0</v>
      </c>
      <c r="BG372" s="230"/>
      <c r="BH372" s="226">
        <f t="shared" si="935"/>
        <v>0</v>
      </c>
      <c r="BI372" s="227">
        <f t="shared" si="923"/>
        <v>0</v>
      </c>
      <c r="BJ372" s="230"/>
      <c r="BK372" s="228"/>
      <c r="BL372" s="229"/>
    </row>
    <row r="373" spans="1:64" ht="15.75" customHeight="1">
      <c r="A373" s="185"/>
      <c r="B373" s="156"/>
      <c r="C373" s="185"/>
      <c r="D373" s="158">
        <f t="shared" si="900"/>
        <v>0</v>
      </c>
      <c r="E373" s="159">
        <f t="shared" si="924"/>
        <v>0</v>
      </c>
      <c r="F373" s="160">
        <f t="shared" si="925"/>
        <v>0</v>
      </c>
      <c r="G373" s="161"/>
      <c r="H373" s="159">
        <f t="shared" si="926"/>
        <v>0</v>
      </c>
      <c r="I373" s="159">
        <f t="shared" si="927"/>
        <v>0</v>
      </c>
      <c r="J373" s="160">
        <f t="shared" si="901"/>
        <v>0</v>
      </c>
      <c r="K373" s="159">
        <f t="shared" si="928"/>
        <v>0</v>
      </c>
      <c r="L373" s="159">
        <f t="shared" si="929"/>
        <v>0</v>
      </c>
      <c r="M373" s="160">
        <f t="shared" si="902"/>
        <v>0</v>
      </c>
      <c r="N373" s="159">
        <v>0</v>
      </c>
      <c r="O373" s="159">
        <v>0</v>
      </c>
      <c r="P373" s="160">
        <f t="shared" si="903"/>
        <v>0</v>
      </c>
      <c r="Q373" s="159">
        <v>0</v>
      </c>
      <c r="R373" s="159">
        <v>0</v>
      </c>
      <c r="S373" s="160">
        <f t="shared" si="904"/>
        <v>0</v>
      </c>
      <c r="T373" s="159">
        <f t="shared" si="930"/>
        <v>0</v>
      </c>
      <c r="U373" s="159">
        <f t="shared" si="905"/>
        <v>0</v>
      </c>
      <c r="V373" s="160">
        <f t="shared" si="906"/>
        <v>0</v>
      </c>
      <c r="W373" s="159">
        <v>0</v>
      </c>
      <c r="X373" s="159">
        <v>0</v>
      </c>
      <c r="Y373" s="160">
        <f t="shared" si="907"/>
        <v>0</v>
      </c>
      <c r="Z373" s="159">
        <v>0</v>
      </c>
      <c r="AA373" s="159">
        <v>0</v>
      </c>
      <c r="AB373" s="160">
        <f t="shared" si="908"/>
        <v>0</v>
      </c>
      <c r="AC373" s="159">
        <f t="shared" si="931"/>
        <v>0</v>
      </c>
      <c r="AD373" s="159">
        <f t="shared" si="909"/>
        <v>0</v>
      </c>
      <c r="AE373" s="160">
        <f t="shared" si="910"/>
        <v>0</v>
      </c>
      <c r="AF373" s="159">
        <v>0</v>
      </c>
      <c r="AG373" s="159">
        <v>0</v>
      </c>
      <c r="AH373" s="160">
        <f t="shared" si="911"/>
        <v>0</v>
      </c>
      <c r="AI373" s="159">
        <v>0</v>
      </c>
      <c r="AJ373" s="159">
        <v>0</v>
      </c>
      <c r="AK373" s="160">
        <f t="shared" si="912"/>
        <v>0</v>
      </c>
      <c r="AL373" s="159">
        <f t="shared" si="932"/>
        <v>0</v>
      </c>
      <c r="AM373" s="159">
        <f t="shared" si="913"/>
        <v>0</v>
      </c>
      <c r="AN373" s="160">
        <f t="shared" si="914"/>
        <v>0</v>
      </c>
      <c r="AO373" s="159">
        <v>0</v>
      </c>
      <c r="AP373" s="159">
        <v>0</v>
      </c>
      <c r="AQ373" s="160">
        <f t="shared" si="915"/>
        <v>0</v>
      </c>
      <c r="AR373" s="159">
        <v>0</v>
      </c>
      <c r="AS373" s="159">
        <v>0</v>
      </c>
      <c r="AT373" s="160">
        <f t="shared" si="916"/>
        <v>0</v>
      </c>
      <c r="AU373" s="159">
        <f t="shared" si="933"/>
        <v>0</v>
      </c>
      <c r="AV373" s="159">
        <f t="shared" si="917"/>
        <v>0</v>
      </c>
      <c r="AW373" s="160">
        <f t="shared" si="918"/>
        <v>0</v>
      </c>
      <c r="AX373" s="159">
        <v>0</v>
      </c>
      <c r="AY373" s="159">
        <v>0</v>
      </c>
      <c r="AZ373" s="160">
        <f t="shared" si="919"/>
        <v>0</v>
      </c>
      <c r="BA373" s="159">
        <v>0</v>
      </c>
      <c r="BB373" s="159">
        <v>0</v>
      </c>
      <c r="BC373" s="160">
        <f t="shared" si="920"/>
        <v>0</v>
      </c>
      <c r="BD373" s="159">
        <f t="shared" si="934"/>
        <v>0</v>
      </c>
      <c r="BE373" s="159">
        <f t="shared" si="921"/>
        <v>0</v>
      </c>
      <c r="BF373" s="160">
        <f t="shared" si="922"/>
        <v>0</v>
      </c>
      <c r="BG373" s="225"/>
      <c r="BH373" s="226">
        <f t="shared" si="935"/>
        <v>0</v>
      </c>
      <c r="BI373" s="227">
        <f t="shared" si="923"/>
        <v>0</v>
      </c>
      <c r="BJ373" s="225"/>
      <c r="BK373" s="228"/>
      <c r="BL373" s="229"/>
    </row>
    <row r="374" spans="1:64" ht="15.75" customHeight="1">
      <c r="A374" s="185"/>
      <c r="B374" s="156"/>
      <c r="C374" s="185"/>
      <c r="D374" s="158">
        <f t="shared" si="900"/>
        <v>0</v>
      </c>
      <c r="E374" s="159">
        <f t="shared" si="924"/>
        <v>0</v>
      </c>
      <c r="F374" s="160">
        <f t="shared" si="925"/>
        <v>0</v>
      </c>
      <c r="G374" s="161"/>
      <c r="H374" s="159">
        <f t="shared" si="926"/>
        <v>0</v>
      </c>
      <c r="I374" s="159">
        <f t="shared" si="927"/>
        <v>0</v>
      </c>
      <c r="J374" s="160">
        <f t="shared" si="901"/>
        <v>0</v>
      </c>
      <c r="K374" s="159">
        <f t="shared" si="928"/>
        <v>0</v>
      </c>
      <c r="L374" s="159">
        <f t="shared" si="929"/>
        <v>0</v>
      </c>
      <c r="M374" s="160">
        <f t="shared" si="902"/>
        <v>0</v>
      </c>
      <c r="N374" s="159">
        <v>0</v>
      </c>
      <c r="O374" s="159">
        <v>0</v>
      </c>
      <c r="P374" s="160">
        <f t="shared" si="903"/>
        <v>0</v>
      </c>
      <c r="Q374" s="159">
        <v>0</v>
      </c>
      <c r="R374" s="159">
        <v>0</v>
      </c>
      <c r="S374" s="160">
        <f t="shared" si="904"/>
        <v>0</v>
      </c>
      <c r="T374" s="159">
        <f t="shared" si="930"/>
        <v>0</v>
      </c>
      <c r="U374" s="159">
        <f t="shared" si="905"/>
        <v>0</v>
      </c>
      <c r="V374" s="160">
        <f t="shared" si="906"/>
        <v>0</v>
      </c>
      <c r="W374" s="159">
        <v>0</v>
      </c>
      <c r="X374" s="159">
        <v>0</v>
      </c>
      <c r="Y374" s="160">
        <f t="shared" si="907"/>
        <v>0</v>
      </c>
      <c r="Z374" s="159">
        <v>0</v>
      </c>
      <c r="AA374" s="159">
        <v>0</v>
      </c>
      <c r="AB374" s="160">
        <f t="shared" si="908"/>
        <v>0</v>
      </c>
      <c r="AC374" s="159">
        <f t="shared" si="931"/>
        <v>0</v>
      </c>
      <c r="AD374" s="159">
        <f t="shared" si="909"/>
        <v>0</v>
      </c>
      <c r="AE374" s="160">
        <f t="shared" si="910"/>
        <v>0</v>
      </c>
      <c r="AF374" s="159">
        <v>0</v>
      </c>
      <c r="AG374" s="159">
        <v>0</v>
      </c>
      <c r="AH374" s="160">
        <f t="shared" si="911"/>
        <v>0</v>
      </c>
      <c r="AI374" s="159">
        <v>0</v>
      </c>
      <c r="AJ374" s="159">
        <v>0</v>
      </c>
      <c r="AK374" s="160">
        <f t="shared" si="912"/>
        <v>0</v>
      </c>
      <c r="AL374" s="159">
        <f t="shared" si="932"/>
        <v>0</v>
      </c>
      <c r="AM374" s="159">
        <f t="shared" si="913"/>
        <v>0</v>
      </c>
      <c r="AN374" s="160">
        <f t="shared" si="914"/>
        <v>0</v>
      </c>
      <c r="AO374" s="159">
        <v>0</v>
      </c>
      <c r="AP374" s="159">
        <v>0</v>
      </c>
      <c r="AQ374" s="160">
        <f t="shared" si="915"/>
        <v>0</v>
      </c>
      <c r="AR374" s="159">
        <v>0</v>
      </c>
      <c r="AS374" s="159">
        <v>0</v>
      </c>
      <c r="AT374" s="160">
        <f t="shared" si="916"/>
        <v>0</v>
      </c>
      <c r="AU374" s="159">
        <f t="shared" si="933"/>
        <v>0</v>
      </c>
      <c r="AV374" s="159">
        <f t="shared" si="917"/>
        <v>0</v>
      </c>
      <c r="AW374" s="160">
        <f t="shared" si="918"/>
        <v>0</v>
      </c>
      <c r="AX374" s="159">
        <v>0</v>
      </c>
      <c r="AY374" s="159">
        <v>0</v>
      </c>
      <c r="AZ374" s="160">
        <f t="shared" si="919"/>
        <v>0</v>
      </c>
      <c r="BA374" s="159">
        <v>0</v>
      </c>
      <c r="BB374" s="159">
        <v>0</v>
      </c>
      <c r="BC374" s="160">
        <f t="shared" si="920"/>
        <v>0</v>
      </c>
      <c r="BD374" s="159">
        <f t="shared" si="934"/>
        <v>0</v>
      </c>
      <c r="BE374" s="159">
        <f t="shared" si="921"/>
        <v>0</v>
      </c>
      <c r="BF374" s="160">
        <f t="shared" si="922"/>
        <v>0</v>
      </c>
      <c r="BG374" s="225"/>
      <c r="BH374" s="226">
        <f t="shared" si="935"/>
        <v>0</v>
      </c>
      <c r="BI374" s="227">
        <f t="shared" si="923"/>
        <v>0</v>
      </c>
      <c r="BJ374" s="225"/>
      <c r="BK374" s="228"/>
      <c r="BL374" s="229"/>
    </row>
    <row r="375" spans="1:64" ht="15.75" customHeight="1">
      <c r="A375" s="185"/>
      <c r="B375" s="156"/>
      <c r="C375" s="185"/>
      <c r="D375" s="158">
        <f t="shared" si="900"/>
        <v>0</v>
      </c>
      <c r="E375" s="159">
        <f t="shared" si="924"/>
        <v>0</v>
      </c>
      <c r="F375" s="160">
        <f t="shared" si="925"/>
        <v>0</v>
      </c>
      <c r="G375" s="161"/>
      <c r="H375" s="159">
        <f t="shared" si="926"/>
        <v>0</v>
      </c>
      <c r="I375" s="159">
        <f t="shared" si="927"/>
        <v>0</v>
      </c>
      <c r="J375" s="160">
        <f t="shared" si="901"/>
        <v>0</v>
      </c>
      <c r="K375" s="159">
        <f t="shared" si="928"/>
        <v>0</v>
      </c>
      <c r="L375" s="159">
        <f t="shared" si="929"/>
        <v>0</v>
      </c>
      <c r="M375" s="160">
        <f t="shared" si="902"/>
        <v>0</v>
      </c>
      <c r="N375" s="159">
        <v>0</v>
      </c>
      <c r="O375" s="159">
        <v>0</v>
      </c>
      <c r="P375" s="160">
        <f t="shared" si="903"/>
        <v>0</v>
      </c>
      <c r="Q375" s="159">
        <v>0</v>
      </c>
      <c r="R375" s="159">
        <v>0</v>
      </c>
      <c r="S375" s="160">
        <f t="shared" si="904"/>
        <v>0</v>
      </c>
      <c r="T375" s="159">
        <f t="shared" si="930"/>
        <v>0</v>
      </c>
      <c r="U375" s="159">
        <f t="shared" si="905"/>
        <v>0</v>
      </c>
      <c r="V375" s="160">
        <f t="shared" si="906"/>
        <v>0</v>
      </c>
      <c r="W375" s="159">
        <v>0</v>
      </c>
      <c r="X375" s="159">
        <v>0</v>
      </c>
      <c r="Y375" s="160">
        <f t="shared" si="907"/>
        <v>0</v>
      </c>
      <c r="Z375" s="159">
        <v>0</v>
      </c>
      <c r="AA375" s="159">
        <v>0</v>
      </c>
      <c r="AB375" s="160">
        <f t="shared" si="908"/>
        <v>0</v>
      </c>
      <c r="AC375" s="159">
        <f t="shared" si="931"/>
        <v>0</v>
      </c>
      <c r="AD375" s="159">
        <f t="shared" si="909"/>
        <v>0</v>
      </c>
      <c r="AE375" s="160">
        <f t="shared" si="910"/>
        <v>0</v>
      </c>
      <c r="AF375" s="159">
        <v>0</v>
      </c>
      <c r="AG375" s="159">
        <v>0</v>
      </c>
      <c r="AH375" s="160">
        <f t="shared" si="911"/>
        <v>0</v>
      </c>
      <c r="AI375" s="159">
        <v>0</v>
      </c>
      <c r="AJ375" s="159">
        <v>0</v>
      </c>
      <c r="AK375" s="160">
        <f t="shared" si="912"/>
        <v>0</v>
      </c>
      <c r="AL375" s="159">
        <f t="shared" si="932"/>
        <v>0</v>
      </c>
      <c r="AM375" s="159">
        <f t="shared" si="913"/>
        <v>0</v>
      </c>
      <c r="AN375" s="160">
        <f t="shared" si="914"/>
        <v>0</v>
      </c>
      <c r="AO375" s="159">
        <v>0</v>
      </c>
      <c r="AP375" s="159">
        <v>0</v>
      </c>
      <c r="AQ375" s="160">
        <f t="shared" si="915"/>
        <v>0</v>
      </c>
      <c r="AR375" s="159">
        <v>0</v>
      </c>
      <c r="AS375" s="159">
        <v>0</v>
      </c>
      <c r="AT375" s="160">
        <f t="shared" si="916"/>
        <v>0</v>
      </c>
      <c r="AU375" s="159">
        <f t="shared" si="933"/>
        <v>0</v>
      </c>
      <c r="AV375" s="159">
        <f t="shared" si="917"/>
        <v>0</v>
      </c>
      <c r="AW375" s="160">
        <f t="shared" si="918"/>
        <v>0</v>
      </c>
      <c r="AX375" s="159">
        <v>0</v>
      </c>
      <c r="AY375" s="159">
        <v>0</v>
      </c>
      <c r="AZ375" s="160">
        <f t="shared" si="919"/>
        <v>0</v>
      </c>
      <c r="BA375" s="159">
        <v>0</v>
      </c>
      <c r="BB375" s="159">
        <v>0</v>
      </c>
      <c r="BC375" s="160">
        <f t="shared" si="920"/>
        <v>0</v>
      </c>
      <c r="BD375" s="159">
        <f t="shared" si="934"/>
        <v>0</v>
      </c>
      <c r="BE375" s="159">
        <f t="shared" si="921"/>
        <v>0</v>
      </c>
      <c r="BF375" s="160">
        <f t="shared" si="922"/>
        <v>0</v>
      </c>
      <c r="BG375" s="225"/>
      <c r="BH375" s="226">
        <f t="shared" si="935"/>
        <v>0</v>
      </c>
      <c r="BI375" s="227">
        <f t="shared" si="923"/>
        <v>0</v>
      </c>
      <c r="BJ375" s="225"/>
      <c r="BK375" s="228"/>
      <c r="BL375" s="229"/>
    </row>
    <row r="376" spans="1:64" ht="15.75" customHeight="1">
      <c r="A376" s="185"/>
      <c r="B376" s="156"/>
      <c r="C376" s="185"/>
      <c r="D376" s="158">
        <f t="shared" si="900"/>
        <v>0</v>
      </c>
      <c r="E376" s="159">
        <f t="shared" si="924"/>
        <v>0</v>
      </c>
      <c r="F376" s="160">
        <f t="shared" si="925"/>
        <v>0</v>
      </c>
      <c r="G376" s="161"/>
      <c r="H376" s="159">
        <f t="shared" si="926"/>
        <v>0</v>
      </c>
      <c r="I376" s="159">
        <f t="shared" si="927"/>
        <v>0</v>
      </c>
      <c r="J376" s="160">
        <f t="shared" si="901"/>
        <v>0</v>
      </c>
      <c r="K376" s="159">
        <f t="shared" si="928"/>
        <v>0</v>
      </c>
      <c r="L376" s="159">
        <f t="shared" si="929"/>
        <v>0</v>
      </c>
      <c r="M376" s="160">
        <f t="shared" si="902"/>
        <v>0</v>
      </c>
      <c r="N376" s="159">
        <v>0</v>
      </c>
      <c r="O376" s="159">
        <v>0</v>
      </c>
      <c r="P376" s="160">
        <f t="shared" si="903"/>
        <v>0</v>
      </c>
      <c r="Q376" s="159">
        <v>0</v>
      </c>
      <c r="R376" s="159">
        <v>0</v>
      </c>
      <c r="S376" s="160">
        <f t="shared" si="904"/>
        <v>0</v>
      </c>
      <c r="T376" s="159">
        <f t="shared" si="930"/>
        <v>0</v>
      </c>
      <c r="U376" s="159">
        <f t="shared" si="905"/>
        <v>0</v>
      </c>
      <c r="V376" s="160">
        <f t="shared" si="906"/>
        <v>0</v>
      </c>
      <c r="W376" s="159">
        <v>0</v>
      </c>
      <c r="X376" s="159">
        <v>0</v>
      </c>
      <c r="Y376" s="160">
        <f t="shared" si="907"/>
        <v>0</v>
      </c>
      <c r="Z376" s="159">
        <v>0</v>
      </c>
      <c r="AA376" s="159">
        <v>0</v>
      </c>
      <c r="AB376" s="160">
        <f t="shared" si="908"/>
        <v>0</v>
      </c>
      <c r="AC376" s="159">
        <f t="shared" si="931"/>
        <v>0</v>
      </c>
      <c r="AD376" s="159">
        <f t="shared" si="909"/>
        <v>0</v>
      </c>
      <c r="AE376" s="160">
        <f t="shared" si="910"/>
        <v>0</v>
      </c>
      <c r="AF376" s="159">
        <v>0</v>
      </c>
      <c r="AG376" s="159">
        <v>0</v>
      </c>
      <c r="AH376" s="160">
        <f t="shared" si="911"/>
        <v>0</v>
      </c>
      <c r="AI376" s="159">
        <v>0</v>
      </c>
      <c r="AJ376" s="159">
        <v>0</v>
      </c>
      <c r="AK376" s="160">
        <f t="shared" si="912"/>
        <v>0</v>
      </c>
      <c r="AL376" s="159">
        <f t="shared" si="932"/>
        <v>0</v>
      </c>
      <c r="AM376" s="159">
        <f t="shared" si="913"/>
        <v>0</v>
      </c>
      <c r="AN376" s="160">
        <f t="shared" si="914"/>
        <v>0</v>
      </c>
      <c r="AO376" s="159">
        <v>0</v>
      </c>
      <c r="AP376" s="159">
        <v>0</v>
      </c>
      <c r="AQ376" s="160">
        <f t="shared" si="915"/>
        <v>0</v>
      </c>
      <c r="AR376" s="159">
        <v>0</v>
      </c>
      <c r="AS376" s="159">
        <v>0</v>
      </c>
      <c r="AT376" s="160">
        <f t="shared" si="916"/>
        <v>0</v>
      </c>
      <c r="AU376" s="159">
        <f t="shared" si="933"/>
        <v>0</v>
      </c>
      <c r="AV376" s="159">
        <f t="shared" si="917"/>
        <v>0</v>
      </c>
      <c r="AW376" s="160">
        <f t="shared" si="918"/>
        <v>0</v>
      </c>
      <c r="AX376" s="159">
        <v>0</v>
      </c>
      <c r="AY376" s="159">
        <v>0</v>
      </c>
      <c r="AZ376" s="160">
        <f t="shared" si="919"/>
        <v>0</v>
      </c>
      <c r="BA376" s="159">
        <v>0</v>
      </c>
      <c r="BB376" s="159">
        <v>0</v>
      </c>
      <c r="BC376" s="160">
        <f t="shared" si="920"/>
        <v>0</v>
      </c>
      <c r="BD376" s="159">
        <f t="shared" si="934"/>
        <v>0</v>
      </c>
      <c r="BE376" s="159">
        <f t="shared" si="921"/>
        <v>0</v>
      </c>
      <c r="BF376" s="160">
        <f t="shared" si="922"/>
        <v>0</v>
      </c>
      <c r="BG376" s="225"/>
      <c r="BH376" s="226">
        <f t="shared" si="935"/>
        <v>0</v>
      </c>
      <c r="BI376" s="227">
        <f t="shared" si="923"/>
        <v>0</v>
      </c>
      <c r="BJ376" s="225"/>
      <c r="BK376" s="228"/>
      <c r="BL376" s="229"/>
    </row>
    <row r="377" spans="1:64" ht="15.75" customHeight="1">
      <c r="A377" s="138"/>
      <c r="B377" s="162"/>
      <c r="C377" s="163"/>
      <c r="D377" s="164">
        <f t="shared" si="900"/>
        <v>0</v>
      </c>
      <c r="E377" s="165">
        <f t="shared" si="924"/>
        <v>0</v>
      </c>
      <c r="F377" s="166">
        <f t="shared" si="925"/>
        <v>0</v>
      </c>
      <c r="G377" s="167"/>
      <c r="H377" s="165">
        <f t="shared" si="926"/>
        <v>0</v>
      </c>
      <c r="I377" s="165">
        <f t="shared" si="927"/>
        <v>0</v>
      </c>
      <c r="J377" s="166">
        <f t="shared" si="901"/>
        <v>0</v>
      </c>
      <c r="K377" s="165">
        <f t="shared" si="928"/>
        <v>0</v>
      </c>
      <c r="L377" s="165">
        <f t="shared" si="929"/>
        <v>0</v>
      </c>
      <c r="M377" s="166">
        <f t="shared" si="902"/>
        <v>0</v>
      </c>
      <c r="N377" s="164">
        <v>0</v>
      </c>
      <c r="O377" s="165">
        <v>0</v>
      </c>
      <c r="P377" s="166">
        <f t="shared" si="903"/>
        <v>0</v>
      </c>
      <c r="Q377" s="198">
        <v>0</v>
      </c>
      <c r="R377" s="199">
        <v>0</v>
      </c>
      <c r="S377" s="166">
        <f t="shared" si="904"/>
        <v>0</v>
      </c>
      <c r="T377" s="200">
        <f t="shared" si="930"/>
        <v>0</v>
      </c>
      <c r="U377" s="200">
        <f t="shared" si="905"/>
        <v>0</v>
      </c>
      <c r="V377" s="201">
        <f t="shared" si="906"/>
        <v>0</v>
      </c>
      <c r="W377" s="164">
        <v>0</v>
      </c>
      <c r="X377" s="165">
        <v>0</v>
      </c>
      <c r="Y377" s="166">
        <f t="shared" si="907"/>
        <v>0</v>
      </c>
      <c r="Z377" s="198">
        <v>0</v>
      </c>
      <c r="AA377" s="199">
        <v>0</v>
      </c>
      <c r="AB377" s="166">
        <f t="shared" si="908"/>
        <v>0</v>
      </c>
      <c r="AC377" s="200">
        <f t="shared" si="931"/>
        <v>0</v>
      </c>
      <c r="AD377" s="200">
        <f t="shared" si="909"/>
        <v>0</v>
      </c>
      <c r="AE377" s="201">
        <f t="shared" si="910"/>
        <v>0</v>
      </c>
      <c r="AF377" s="164">
        <v>0</v>
      </c>
      <c r="AG377" s="165">
        <v>0</v>
      </c>
      <c r="AH377" s="166">
        <f t="shared" si="911"/>
        <v>0</v>
      </c>
      <c r="AI377" s="198">
        <v>0</v>
      </c>
      <c r="AJ377" s="199">
        <v>0</v>
      </c>
      <c r="AK377" s="166">
        <f t="shared" si="912"/>
        <v>0</v>
      </c>
      <c r="AL377" s="200">
        <f t="shared" si="932"/>
        <v>0</v>
      </c>
      <c r="AM377" s="200">
        <f t="shared" si="913"/>
        <v>0</v>
      </c>
      <c r="AN377" s="201">
        <f t="shared" si="914"/>
        <v>0</v>
      </c>
      <c r="AO377" s="164">
        <v>0</v>
      </c>
      <c r="AP377" s="165">
        <v>0</v>
      </c>
      <c r="AQ377" s="166">
        <f t="shared" si="915"/>
        <v>0</v>
      </c>
      <c r="AR377" s="198">
        <v>0</v>
      </c>
      <c r="AS377" s="199">
        <v>0</v>
      </c>
      <c r="AT377" s="166">
        <f t="shared" si="916"/>
        <v>0</v>
      </c>
      <c r="AU377" s="200">
        <f t="shared" si="933"/>
        <v>0</v>
      </c>
      <c r="AV377" s="200">
        <f t="shared" si="917"/>
        <v>0</v>
      </c>
      <c r="AW377" s="201">
        <f t="shared" si="918"/>
        <v>0</v>
      </c>
      <c r="AX377" s="164">
        <v>0</v>
      </c>
      <c r="AY377" s="165">
        <v>0</v>
      </c>
      <c r="AZ377" s="166">
        <f t="shared" si="919"/>
        <v>0</v>
      </c>
      <c r="BA377" s="198">
        <v>0</v>
      </c>
      <c r="BB377" s="199">
        <v>0</v>
      </c>
      <c r="BC377" s="166">
        <f t="shared" si="920"/>
        <v>0</v>
      </c>
      <c r="BD377" s="200">
        <f t="shared" si="934"/>
        <v>0</v>
      </c>
      <c r="BE377" s="200">
        <f t="shared" si="921"/>
        <v>0</v>
      </c>
      <c r="BF377" s="201">
        <f t="shared" si="922"/>
        <v>0</v>
      </c>
      <c r="BG377" s="211"/>
      <c r="BH377" s="233">
        <f t="shared" si="935"/>
        <v>0</v>
      </c>
      <c r="BI377" s="234">
        <f t="shared" si="923"/>
        <v>0</v>
      </c>
      <c r="BJ377" s="232"/>
      <c r="BK377" s="235"/>
      <c r="BL377" s="236"/>
    </row>
    <row r="378" spans="1:64" ht="15.75" customHeight="1">
      <c r="A378" s="139"/>
      <c r="B378" s="189"/>
      <c r="C378" s="190"/>
      <c r="D378" s="191"/>
      <c r="E378" s="191"/>
      <c r="F378" s="192"/>
      <c r="G378" s="189"/>
      <c r="H378" s="191"/>
      <c r="I378" s="191"/>
      <c r="J378" s="192"/>
      <c r="K378" s="191"/>
      <c r="L378" s="191"/>
      <c r="M378" s="192"/>
      <c r="N378" s="191"/>
      <c r="O378" s="191"/>
      <c r="P378" s="192"/>
      <c r="Q378" s="191"/>
      <c r="R378" s="191"/>
      <c r="S378" s="192"/>
      <c r="T378" s="206"/>
      <c r="U378" s="206"/>
      <c r="V378" s="207"/>
      <c r="W378" s="191"/>
      <c r="X378" s="191"/>
      <c r="Y378" s="192"/>
      <c r="Z378" s="191"/>
      <c r="AA378" s="191"/>
      <c r="AB378" s="192"/>
      <c r="AC378" s="206"/>
      <c r="AD378" s="206"/>
      <c r="AE378" s="207"/>
      <c r="AF378" s="191"/>
      <c r="AG378" s="191"/>
      <c r="AH378" s="192"/>
      <c r="AI378" s="191"/>
      <c r="AJ378" s="191"/>
      <c r="AK378" s="192"/>
      <c r="AL378" s="206"/>
      <c r="AM378" s="206"/>
      <c r="AN378" s="207"/>
      <c r="AO378" s="191"/>
      <c r="AP378" s="191"/>
      <c r="AQ378" s="192"/>
      <c r="AR378" s="191"/>
      <c r="AS378" s="191"/>
      <c r="AT378" s="192"/>
      <c r="AU378" s="206"/>
      <c r="AV378" s="206"/>
      <c r="AW378" s="207"/>
      <c r="AX378" s="191"/>
      <c r="AY378" s="191"/>
      <c r="AZ378" s="192"/>
      <c r="BA378" s="191"/>
      <c r="BB378" s="191"/>
      <c r="BC378" s="192"/>
      <c r="BD378" s="206"/>
      <c r="BE378" s="206"/>
      <c r="BF378" s="207"/>
      <c r="BG378" s="232"/>
      <c r="BH378" s="191"/>
      <c r="BI378" s="191"/>
      <c r="BJ378" s="232"/>
      <c r="BK378" s="248"/>
      <c r="BL378" s="248"/>
    </row>
    <row r="379" spans="1:64" ht="15.75" customHeight="1">
      <c r="A379" s="139"/>
      <c r="B379" s="186"/>
      <c r="C379" s="187"/>
      <c r="D379" s="183"/>
      <c r="E379" s="183"/>
      <c r="F379" s="183"/>
      <c r="G379" s="184"/>
      <c r="H379" s="183"/>
      <c r="I379" s="183"/>
      <c r="J379" s="183"/>
      <c r="K379" s="183"/>
      <c r="L379" s="183"/>
      <c r="M379" s="183"/>
      <c r="N379" s="183"/>
      <c r="O379" s="183"/>
      <c r="P379" s="183"/>
      <c r="Q379" s="183"/>
      <c r="R379" s="183"/>
      <c r="S379" s="183"/>
      <c r="T379" s="203"/>
      <c r="U379" s="203"/>
      <c r="V379" s="187"/>
      <c r="W379" s="183"/>
      <c r="X379" s="183"/>
      <c r="Y379" s="183"/>
      <c r="Z379" s="183"/>
      <c r="AA379" s="183"/>
      <c r="AB379" s="183"/>
      <c r="AC379" s="203"/>
      <c r="AD379" s="203"/>
      <c r="AE379" s="187"/>
      <c r="AF379" s="183"/>
      <c r="AG379" s="183"/>
      <c r="AH379" s="183"/>
      <c r="AI379" s="183"/>
      <c r="AJ379" s="183"/>
      <c r="AK379" s="183"/>
      <c r="AL379" s="203"/>
      <c r="AM379" s="203"/>
      <c r="AN379" s="187"/>
      <c r="AO379" s="183"/>
      <c r="AP379" s="183"/>
      <c r="AQ379" s="183"/>
      <c r="AR379" s="183"/>
      <c r="AS379" s="183"/>
      <c r="AT379" s="183"/>
      <c r="AU379" s="203"/>
      <c r="AV379" s="203"/>
      <c r="AW379" s="187"/>
      <c r="AX379" s="183"/>
      <c r="AY379" s="183"/>
      <c r="AZ379" s="183"/>
      <c r="BA379" s="183"/>
      <c r="BB379" s="183"/>
      <c r="BC379" s="183"/>
      <c r="BD379" s="203"/>
      <c r="BE379" s="203"/>
      <c r="BF379" s="187"/>
      <c r="BG379" s="139"/>
      <c r="BH379" s="183"/>
      <c r="BI379" s="187"/>
      <c r="BJ379" s="139"/>
      <c r="BK379" s="242"/>
      <c r="BL379" s="242"/>
    </row>
    <row r="380" spans="1:64" ht="15.75" customHeight="1">
      <c r="A380" s="138"/>
      <c r="B380" s="1065" t="s">
        <v>273</v>
      </c>
      <c r="C380" s="1062" t="s">
        <v>274</v>
      </c>
      <c r="D380" s="1009" t="str">
        <f>AFEstatPref</f>
        <v>Historical</v>
      </c>
      <c r="E380" s="1010"/>
      <c r="F380" s="1011"/>
      <c r="G380" s="1041" t="str">
        <f>AFEstatSlc</f>
        <v>Proposed Original</v>
      </c>
      <c r="H380" s="1015"/>
      <c r="I380" s="1015"/>
      <c r="J380" s="1042"/>
      <c r="K380" s="1020" t="s">
        <v>275</v>
      </c>
      <c r="L380" s="1020"/>
      <c r="M380" s="1039"/>
      <c r="N380" s="1009" t="str">
        <f>AFEstatPref</f>
        <v>Historical</v>
      </c>
      <c r="O380" s="1010"/>
      <c r="P380" s="1011"/>
      <c r="Q380" s="1015" t="str">
        <f>AFEstatSlc</f>
        <v>Proposed Original</v>
      </c>
      <c r="R380" s="1015"/>
      <c r="S380" s="1016"/>
      <c r="T380" s="1019" t="s">
        <v>275</v>
      </c>
      <c r="U380" s="1020"/>
      <c r="V380" s="1021"/>
      <c r="W380" s="1009" t="str">
        <f>AFEstatPref</f>
        <v>Historical</v>
      </c>
      <c r="X380" s="1010"/>
      <c r="Y380" s="1011"/>
      <c r="Z380" s="1015" t="str">
        <f>AFEstatSlc</f>
        <v>Proposed Original</v>
      </c>
      <c r="AA380" s="1015"/>
      <c r="AB380" s="1016"/>
      <c r="AC380" s="1019" t="s">
        <v>275</v>
      </c>
      <c r="AD380" s="1020"/>
      <c r="AE380" s="1021"/>
      <c r="AF380" s="1009" t="str">
        <f>AFEstatPref</f>
        <v>Historical</v>
      </c>
      <c r="AG380" s="1010"/>
      <c r="AH380" s="1011"/>
      <c r="AI380" s="1015" t="str">
        <f>AFEstatSlc</f>
        <v>Proposed Original</v>
      </c>
      <c r="AJ380" s="1015"/>
      <c r="AK380" s="1016"/>
      <c r="AL380" s="1019" t="s">
        <v>275</v>
      </c>
      <c r="AM380" s="1020"/>
      <c r="AN380" s="1021"/>
      <c r="AO380" s="1009" t="str">
        <f>AFEstatPref</f>
        <v>Historical</v>
      </c>
      <c r="AP380" s="1010"/>
      <c r="AQ380" s="1011"/>
      <c r="AR380" s="1015" t="str">
        <f>AFEstatSlc</f>
        <v>Proposed Original</v>
      </c>
      <c r="AS380" s="1015"/>
      <c r="AT380" s="1016"/>
      <c r="AU380" s="1019" t="s">
        <v>275</v>
      </c>
      <c r="AV380" s="1020"/>
      <c r="AW380" s="1021"/>
      <c r="AX380" s="1009" t="str">
        <f>AFEstatPref</f>
        <v>Historical</v>
      </c>
      <c r="AY380" s="1010"/>
      <c r="AZ380" s="1011"/>
      <c r="BA380" s="1015" t="str">
        <f>AFEstatSlc</f>
        <v>Proposed Original</v>
      </c>
      <c r="BB380" s="1015"/>
      <c r="BC380" s="1016"/>
      <c r="BD380" s="1019" t="s">
        <v>275</v>
      </c>
      <c r="BE380" s="1020"/>
      <c r="BF380" s="1021"/>
      <c r="BG380" s="214"/>
      <c r="BH380" s="1051" t="s">
        <v>276</v>
      </c>
      <c r="BI380" s="1052"/>
      <c r="BJ380" s="214"/>
      <c r="BK380" s="1058" t="s">
        <v>277</v>
      </c>
      <c r="BL380" s="1055" t="s">
        <v>278</v>
      </c>
    </row>
    <row r="381" spans="1:64" ht="15.75" customHeight="1">
      <c r="A381" s="139"/>
      <c r="B381" s="1059"/>
      <c r="C381" s="1063"/>
      <c r="D381" s="1012"/>
      <c r="E381" s="1013"/>
      <c r="F381" s="1014"/>
      <c r="G381" s="1043"/>
      <c r="H381" s="1017"/>
      <c r="I381" s="1017"/>
      <c r="J381" s="1044"/>
      <c r="K381" s="1023"/>
      <c r="L381" s="1023"/>
      <c r="M381" s="1040"/>
      <c r="N381" s="1012"/>
      <c r="O381" s="1013"/>
      <c r="P381" s="1014"/>
      <c r="Q381" s="1017"/>
      <c r="R381" s="1017"/>
      <c r="S381" s="1018"/>
      <c r="T381" s="1022"/>
      <c r="U381" s="1023"/>
      <c r="V381" s="1024"/>
      <c r="W381" s="1012"/>
      <c r="X381" s="1013"/>
      <c r="Y381" s="1014"/>
      <c r="Z381" s="1017"/>
      <c r="AA381" s="1017"/>
      <c r="AB381" s="1018"/>
      <c r="AC381" s="1022"/>
      <c r="AD381" s="1023"/>
      <c r="AE381" s="1024"/>
      <c r="AF381" s="1012"/>
      <c r="AG381" s="1013"/>
      <c r="AH381" s="1014"/>
      <c r="AI381" s="1017"/>
      <c r="AJ381" s="1017"/>
      <c r="AK381" s="1018"/>
      <c r="AL381" s="1022"/>
      <c r="AM381" s="1023"/>
      <c r="AN381" s="1024"/>
      <c r="AO381" s="1012"/>
      <c r="AP381" s="1013"/>
      <c r="AQ381" s="1014"/>
      <c r="AR381" s="1017"/>
      <c r="AS381" s="1017"/>
      <c r="AT381" s="1018"/>
      <c r="AU381" s="1022"/>
      <c r="AV381" s="1023"/>
      <c r="AW381" s="1024"/>
      <c r="AX381" s="1012"/>
      <c r="AY381" s="1013"/>
      <c r="AZ381" s="1014"/>
      <c r="BA381" s="1017"/>
      <c r="BB381" s="1017"/>
      <c r="BC381" s="1018"/>
      <c r="BD381" s="1022"/>
      <c r="BE381" s="1023"/>
      <c r="BF381" s="1024"/>
      <c r="BG381" s="139"/>
      <c r="BH381" s="215" t="s">
        <v>279</v>
      </c>
      <c r="BI381" s="216" t="s">
        <v>280</v>
      </c>
      <c r="BJ381" s="139"/>
      <c r="BK381" s="1059"/>
      <c r="BL381" s="1056"/>
    </row>
    <row r="382" spans="1:64" ht="15.75" customHeight="1">
      <c r="A382" s="139"/>
      <c r="B382" s="170">
        <v>36</v>
      </c>
      <c r="C382" s="253" t="s">
        <v>170</v>
      </c>
      <c r="D382" s="278"/>
      <c r="E382" s="278"/>
      <c r="F382" s="279">
        <f>+F383+F397+F411+F425+F439+F453</f>
        <v>0</v>
      </c>
      <c r="G382" s="280"/>
      <c r="H382" s="278"/>
      <c r="I382" s="278"/>
      <c r="J382" s="279">
        <f>+J383+J397+J411+J425+J439+J453</f>
        <v>0</v>
      </c>
      <c r="K382" s="278"/>
      <c r="L382" s="278"/>
      <c r="M382" s="279">
        <f>+M383+M397+M411+M425+M439+M453</f>
        <v>0</v>
      </c>
      <c r="N382" s="278"/>
      <c r="O382" s="278"/>
      <c r="P382" s="279">
        <f>+P383+P397+P411+P425+P439+P453</f>
        <v>0</v>
      </c>
      <c r="Q382" s="281"/>
      <c r="R382" s="278"/>
      <c r="S382" s="279">
        <f>+S383+S397+S411+S425+S439+S453</f>
        <v>0</v>
      </c>
      <c r="T382" s="278"/>
      <c r="U382" s="278"/>
      <c r="V382" s="279">
        <f>+V383+V397+V411+V425+V439+V453</f>
        <v>0</v>
      </c>
      <c r="W382" s="278"/>
      <c r="X382" s="278"/>
      <c r="Y382" s="279">
        <f>+Y383+Y397+Y411+Y425+Y439+Y453</f>
        <v>0</v>
      </c>
      <c r="Z382" s="281"/>
      <c r="AA382" s="278"/>
      <c r="AB382" s="279">
        <f>+AB383+AB397+AB411+AB425+AB439+AB453</f>
        <v>0</v>
      </c>
      <c r="AC382" s="278"/>
      <c r="AD382" s="278"/>
      <c r="AE382" s="279">
        <f>+AE383+AE397+AE411+AE425+AE439+AE453</f>
        <v>0</v>
      </c>
      <c r="AF382" s="278"/>
      <c r="AG382" s="278"/>
      <c r="AH382" s="279">
        <f>+AH383+AH397+AH411+AH425+AH439+AH453</f>
        <v>0</v>
      </c>
      <c r="AI382" s="281"/>
      <c r="AJ382" s="278"/>
      <c r="AK382" s="279">
        <f>+AK383+AK397+AK411+AK425+AK439+AK453</f>
        <v>0</v>
      </c>
      <c r="AL382" s="278"/>
      <c r="AM382" s="278"/>
      <c r="AN382" s="279">
        <f>+AN383+AN397+AN411+AN425+AN439+AN453</f>
        <v>0</v>
      </c>
      <c r="AO382" s="278"/>
      <c r="AP382" s="278"/>
      <c r="AQ382" s="279">
        <f>+AQ383+AQ397+AQ411+AQ425+AQ439+AQ453</f>
        <v>0</v>
      </c>
      <c r="AR382" s="281"/>
      <c r="AS382" s="278"/>
      <c r="AT382" s="279">
        <f>+AT383+AT397+AT411+AT425+AT439+AT453</f>
        <v>0</v>
      </c>
      <c r="AU382" s="278"/>
      <c r="AV382" s="278"/>
      <c r="AW382" s="279">
        <f>+AW383+AW397+AW411+AW425+AW439+AW453</f>
        <v>0</v>
      </c>
      <c r="AX382" s="278"/>
      <c r="AY382" s="278"/>
      <c r="AZ382" s="279">
        <f>+AZ383+AZ397+AZ411+AZ425+AZ439+AZ453</f>
        <v>0</v>
      </c>
      <c r="BA382" s="281"/>
      <c r="BB382" s="278"/>
      <c r="BC382" s="279">
        <f>+BC383+BC397+BC411+BC425+BC439+BC453</f>
        <v>0</v>
      </c>
      <c r="BD382" s="278"/>
      <c r="BE382" s="278"/>
      <c r="BF382" s="279">
        <f>+BF383+BF397+BF411+BF425+BF439+BF453</f>
        <v>0</v>
      </c>
      <c r="BG382" s="139"/>
      <c r="BH382" s="284"/>
      <c r="BI382" s="285"/>
      <c r="BJ382" s="139"/>
      <c r="BK382" s="170"/>
      <c r="BL382" s="263"/>
    </row>
    <row r="383" spans="1:64" ht="15.75" customHeight="1">
      <c r="A383" s="138"/>
      <c r="B383" s="149">
        <v>37</v>
      </c>
      <c r="C383" s="150" t="s">
        <v>319</v>
      </c>
      <c r="D383" s="151" t="s">
        <v>283</v>
      </c>
      <c r="E383" s="152" t="s">
        <v>284</v>
      </c>
      <c r="F383" s="153">
        <f>SUM(F384:F393)</f>
        <v>0</v>
      </c>
      <c r="G383" s="154" t="s">
        <v>285</v>
      </c>
      <c r="H383" s="152" t="s">
        <v>283</v>
      </c>
      <c r="I383" s="152" t="s">
        <v>284</v>
      </c>
      <c r="J383" s="153">
        <f>SUM(J384:J393)</f>
        <v>0</v>
      </c>
      <c r="K383" s="151" t="s">
        <v>283</v>
      </c>
      <c r="L383" s="152" t="s">
        <v>284</v>
      </c>
      <c r="M383" s="153">
        <f>SUM(M384:M393)</f>
        <v>0</v>
      </c>
      <c r="N383" s="151" t="s">
        <v>283</v>
      </c>
      <c r="O383" s="152" t="s">
        <v>284</v>
      </c>
      <c r="P383" s="153">
        <f>SUM(P384:P393)</f>
        <v>0</v>
      </c>
      <c r="Q383" s="152" t="s">
        <v>283</v>
      </c>
      <c r="R383" s="152" t="s">
        <v>284</v>
      </c>
      <c r="S383" s="153">
        <f>SUM(S384:S393)</f>
        <v>0</v>
      </c>
      <c r="T383" s="204" t="s">
        <v>283</v>
      </c>
      <c r="U383" s="205" t="s">
        <v>284</v>
      </c>
      <c r="V383" s="153">
        <f>SUM(V384:V393)</f>
        <v>0</v>
      </c>
      <c r="W383" s="151" t="s">
        <v>283</v>
      </c>
      <c r="X383" s="152" t="s">
        <v>284</v>
      </c>
      <c r="Y383" s="153">
        <f>SUM(Y384:Y393)</f>
        <v>0</v>
      </c>
      <c r="Z383" s="152" t="s">
        <v>283</v>
      </c>
      <c r="AA383" s="152" t="s">
        <v>284</v>
      </c>
      <c r="AB383" s="153">
        <f>SUM(AB384:AB393)</f>
        <v>0</v>
      </c>
      <c r="AC383" s="204" t="s">
        <v>283</v>
      </c>
      <c r="AD383" s="205" t="s">
        <v>284</v>
      </c>
      <c r="AE383" s="153">
        <f>SUM(AE384:AE393)</f>
        <v>0</v>
      </c>
      <c r="AF383" s="151" t="s">
        <v>283</v>
      </c>
      <c r="AG383" s="152" t="s">
        <v>284</v>
      </c>
      <c r="AH383" s="153">
        <f>SUM(AH384:AH393)</f>
        <v>0</v>
      </c>
      <c r="AI383" s="152" t="s">
        <v>283</v>
      </c>
      <c r="AJ383" s="152" t="s">
        <v>284</v>
      </c>
      <c r="AK383" s="153">
        <f>SUM(AK384:AK393)</f>
        <v>0</v>
      </c>
      <c r="AL383" s="204" t="s">
        <v>283</v>
      </c>
      <c r="AM383" s="205" t="s">
        <v>284</v>
      </c>
      <c r="AN383" s="153">
        <f>SUM(AN384:AN393)</f>
        <v>0</v>
      </c>
      <c r="AO383" s="151" t="s">
        <v>283</v>
      </c>
      <c r="AP383" s="152" t="s">
        <v>284</v>
      </c>
      <c r="AQ383" s="153">
        <f>SUM(AQ384:AQ393)</f>
        <v>0</v>
      </c>
      <c r="AR383" s="152" t="s">
        <v>283</v>
      </c>
      <c r="AS383" s="152" t="s">
        <v>284</v>
      </c>
      <c r="AT383" s="153">
        <f>SUM(AT384:AT393)</f>
        <v>0</v>
      </c>
      <c r="AU383" s="204" t="s">
        <v>283</v>
      </c>
      <c r="AV383" s="205" t="s">
        <v>284</v>
      </c>
      <c r="AW383" s="153">
        <f>SUM(AW384:AW393)</f>
        <v>0</v>
      </c>
      <c r="AX383" s="151" t="s">
        <v>283</v>
      </c>
      <c r="AY383" s="152" t="s">
        <v>284</v>
      </c>
      <c r="AZ383" s="153">
        <f>SUM(AZ384:AZ393)</f>
        <v>0</v>
      </c>
      <c r="BA383" s="152" t="s">
        <v>283</v>
      </c>
      <c r="BB383" s="152" t="s">
        <v>284</v>
      </c>
      <c r="BC383" s="153">
        <f>SUM(BC384:BC393)</f>
        <v>0</v>
      </c>
      <c r="BD383" s="204" t="s">
        <v>283</v>
      </c>
      <c r="BE383" s="205" t="s">
        <v>284</v>
      </c>
      <c r="BF383" s="153">
        <f>SUM(BF384:BF393)</f>
        <v>0</v>
      </c>
      <c r="BG383" s="196"/>
      <c r="BH383" s="221"/>
      <c r="BI383" s="243"/>
      <c r="BJ383" s="196"/>
      <c r="BK383" s="244"/>
      <c r="BL383" s="245"/>
    </row>
    <row r="384" spans="1:64" ht="15.75" customHeight="1">
      <c r="A384" s="185"/>
      <c r="B384" s="156"/>
      <c r="C384" s="185"/>
      <c r="D384" s="158">
        <f t="shared" ref="D384:D393" si="936">N384+W384+AF384+AO384+AX384</f>
        <v>0</v>
      </c>
      <c r="E384" s="159">
        <f>IFERROR(F384/D384,)</f>
        <v>0</v>
      </c>
      <c r="F384" s="160">
        <f>P384+Y384+AH384+AQ384+AZ384</f>
        <v>0</v>
      </c>
      <c r="G384" s="179"/>
      <c r="H384" s="159">
        <f>Q384+Z384+AI384+AR384+BA384</f>
        <v>0</v>
      </c>
      <c r="I384" s="159">
        <f>IFERROR(J384/H384,)</f>
        <v>0</v>
      </c>
      <c r="J384" s="160">
        <f t="shared" ref="J384:J393" si="937">S384+AB384+AK384+AT384+BC384</f>
        <v>0</v>
      </c>
      <c r="K384" s="159">
        <f>T384+AC384+AL384+AU384+BD384</f>
        <v>0</v>
      </c>
      <c r="L384" s="159">
        <f>IFERROR(M384/K384,)</f>
        <v>0</v>
      </c>
      <c r="M384" s="160">
        <f t="shared" ref="M384:M393" si="938">V384+AE384+AN384+AW384+BF384</f>
        <v>0</v>
      </c>
      <c r="N384" s="159">
        <v>0</v>
      </c>
      <c r="O384" s="159">
        <v>0</v>
      </c>
      <c r="P384" s="160">
        <f t="shared" ref="P384:P393" si="939">N384*O384</f>
        <v>0</v>
      </c>
      <c r="Q384" s="159">
        <v>0</v>
      </c>
      <c r="R384" s="159">
        <v>0</v>
      </c>
      <c r="S384" s="160">
        <f t="shared" ref="S384:S393" si="940">Q384*R384</f>
        <v>0</v>
      </c>
      <c r="T384" s="159">
        <f>Q384</f>
        <v>0</v>
      </c>
      <c r="U384" s="159">
        <f t="shared" ref="U384:U393" si="941">R384</f>
        <v>0</v>
      </c>
      <c r="V384" s="160">
        <f t="shared" ref="V384:V393" si="942">T384*U384</f>
        <v>0</v>
      </c>
      <c r="W384" s="159">
        <v>0</v>
      </c>
      <c r="X384" s="159">
        <v>0</v>
      </c>
      <c r="Y384" s="160">
        <f t="shared" ref="Y384:Y393" si="943">W384*X384</f>
        <v>0</v>
      </c>
      <c r="Z384" s="159">
        <v>0</v>
      </c>
      <c r="AA384" s="159">
        <v>0</v>
      </c>
      <c r="AB384" s="160">
        <f t="shared" ref="AB384:AB393" si="944">Z384*AA384</f>
        <v>0</v>
      </c>
      <c r="AC384" s="159">
        <f>Z384</f>
        <v>0</v>
      </c>
      <c r="AD384" s="159">
        <f t="shared" ref="AD384:AD393" si="945">AA384</f>
        <v>0</v>
      </c>
      <c r="AE384" s="160">
        <f t="shared" ref="AE384:AE393" si="946">AC384*AD384</f>
        <v>0</v>
      </c>
      <c r="AF384" s="159">
        <v>0</v>
      </c>
      <c r="AG384" s="159">
        <v>0</v>
      </c>
      <c r="AH384" s="160">
        <f t="shared" ref="AH384:AH393" si="947">AF384*AG384</f>
        <v>0</v>
      </c>
      <c r="AI384" s="159">
        <v>0</v>
      </c>
      <c r="AJ384" s="159">
        <v>0</v>
      </c>
      <c r="AK384" s="160">
        <f t="shared" ref="AK384:AK393" si="948">AI384*AJ384</f>
        <v>0</v>
      </c>
      <c r="AL384" s="159">
        <f>AI384</f>
        <v>0</v>
      </c>
      <c r="AM384" s="159">
        <f t="shared" ref="AM384:AM393" si="949">AJ384</f>
        <v>0</v>
      </c>
      <c r="AN384" s="160">
        <f t="shared" ref="AN384:AN393" si="950">AL384*AM384</f>
        <v>0</v>
      </c>
      <c r="AO384" s="159">
        <v>0</v>
      </c>
      <c r="AP384" s="159">
        <v>0</v>
      </c>
      <c r="AQ384" s="160">
        <f t="shared" ref="AQ384:AQ393" si="951">AO384*AP384</f>
        <v>0</v>
      </c>
      <c r="AR384" s="159">
        <v>0</v>
      </c>
      <c r="AS384" s="159">
        <v>0</v>
      </c>
      <c r="AT384" s="160">
        <f t="shared" ref="AT384:AT393" si="952">AR384*AS384</f>
        <v>0</v>
      </c>
      <c r="AU384" s="159">
        <f>AR384</f>
        <v>0</v>
      </c>
      <c r="AV384" s="159">
        <f t="shared" ref="AV384:AV393" si="953">AS384</f>
        <v>0</v>
      </c>
      <c r="AW384" s="160">
        <f t="shared" ref="AW384:AW393" si="954">AU384*AV384</f>
        <v>0</v>
      </c>
      <c r="AX384" s="159">
        <v>0</v>
      </c>
      <c r="AY384" s="159">
        <v>0</v>
      </c>
      <c r="AZ384" s="160">
        <f t="shared" ref="AZ384:AZ393" si="955">AX384*AY384</f>
        <v>0</v>
      </c>
      <c r="BA384" s="159">
        <v>0</v>
      </c>
      <c r="BB384" s="159">
        <v>0</v>
      </c>
      <c r="BC384" s="160">
        <f t="shared" ref="BC384:BC393" si="956">BA384*BB384</f>
        <v>0</v>
      </c>
      <c r="BD384" s="159">
        <f>BA384</f>
        <v>0</v>
      </c>
      <c r="BE384" s="159">
        <f t="shared" ref="BE384:BE393" si="957">BB384</f>
        <v>0</v>
      </c>
      <c r="BF384" s="160">
        <f t="shared" ref="BF384:BF393" si="958">BD384*BE384</f>
        <v>0</v>
      </c>
      <c r="BG384" s="225"/>
      <c r="BH384" s="226">
        <f>K384-H384</f>
        <v>0</v>
      </c>
      <c r="BI384" s="227">
        <f t="shared" ref="BI384:BI393" si="959">L384-I384</f>
        <v>0</v>
      </c>
      <c r="BJ384" s="225"/>
      <c r="BK384" s="228"/>
      <c r="BL384" s="229"/>
    </row>
    <row r="385" spans="1:64" ht="15.75" customHeight="1">
      <c r="A385" s="185"/>
      <c r="B385" s="156"/>
      <c r="C385" s="185"/>
      <c r="D385" s="158">
        <f t="shared" si="936"/>
        <v>0</v>
      </c>
      <c r="E385" s="159">
        <f t="shared" ref="E385:E393" si="960">IFERROR(F385/D385,)</f>
        <v>0</v>
      </c>
      <c r="F385" s="160">
        <f t="shared" ref="F385:F393" si="961">P385+Y385+AH385+AQ385+AZ385</f>
        <v>0</v>
      </c>
      <c r="G385" s="161"/>
      <c r="H385" s="159">
        <f t="shared" ref="H385:H393" si="962">Q385+Z385+AI385+AR385+BA385</f>
        <v>0</v>
      </c>
      <c r="I385" s="159">
        <f t="shared" ref="I385:I393" si="963">IFERROR(J385/H385,)</f>
        <v>0</v>
      </c>
      <c r="J385" s="160">
        <f t="shared" si="937"/>
        <v>0</v>
      </c>
      <c r="K385" s="159">
        <f t="shared" ref="K385:K393" si="964">T385+AC385+AL385+AU385+BD385</f>
        <v>0</v>
      </c>
      <c r="L385" s="159">
        <f t="shared" ref="L385:L393" si="965">IFERROR(M385/K385,)</f>
        <v>0</v>
      </c>
      <c r="M385" s="160">
        <f t="shared" si="938"/>
        <v>0</v>
      </c>
      <c r="N385" s="159">
        <v>0</v>
      </c>
      <c r="O385" s="159">
        <v>0</v>
      </c>
      <c r="P385" s="160">
        <f t="shared" si="939"/>
        <v>0</v>
      </c>
      <c r="Q385" s="159">
        <v>0</v>
      </c>
      <c r="R385" s="159">
        <v>0</v>
      </c>
      <c r="S385" s="160">
        <f t="shared" si="940"/>
        <v>0</v>
      </c>
      <c r="T385" s="159">
        <f t="shared" ref="T385:T393" si="966">Q385</f>
        <v>0</v>
      </c>
      <c r="U385" s="159">
        <f t="shared" si="941"/>
        <v>0</v>
      </c>
      <c r="V385" s="160">
        <f t="shared" si="942"/>
        <v>0</v>
      </c>
      <c r="W385" s="159">
        <v>0</v>
      </c>
      <c r="X385" s="159">
        <v>0</v>
      </c>
      <c r="Y385" s="160">
        <f t="shared" si="943"/>
        <v>0</v>
      </c>
      <c r="Z385" s="159">
        <v>0</v>
      </c>
      <c r="AA385" s="159">
        <v>0</v>
      </c>
      <c r="AB385" s="160">
        <f t="shared" si="944"/>
        <v>0</v>
      </c>
      <c r="AC385" s="159">
        <f t="shared" ref="AC385:AC393" si="967">Z385</f>
        <v>0</v>
      </c>
      <c r="AD385" s="159">
        <f t="shared" si="945"/>
        <v>0</v>
      </c>
      <c r="AE385" s="160">
        <f t="shared" si="946"/>
        <v>0</v>
      </c>
      <c r="AF385" s="159">
        <v>0</v>
      </c>
      <c r="AG385" s="159">
        <v>0</v>
      </c>
      <c r="AH385" s="160">
        <f t="shared" si="947"/>
        <v>0</v>
      </c>
      <c r="AI385" s="159">
        <v>0</v>
      </c>
      <c r="AJ385" s="159">
        <v>0</v>
      </c>
      <c r="AK385" s="160">
        <f t="shared" si="948"/>
        <v>0</v>
      </c>
      <c r="AL385" s="159">
        <f t="shared" ref="AL385:AL393" si="968">AI385</f>
        <v>0</v>
      </c>
      <c r="AM385" s="159">
        <f t="shared" si="949"/>
        <v>0</v>
      </c>
      <c r="AN385" s="160">
        <f t="shared" si="950"/>
        <v>0</v>
      </c>
      <c r="AO385" s="159">
        <v>0</v>
      </c>
      <c r="AP385" s="159">
        <v>0</v>
      </c>
      <c r="AQ385" s="160">
        <f t="shared" si="951"/>
        <v>0</v>
      </c>
      <c r="AR385" s="159">
        <v>0</v>
      </c>
      <c r="AS385" s="159">
        <v>0</v>
      </c>
      <c r="AT385" s="160">
        <f t="shared" si="952"/>
        <v>0</v>
      </c>
      <c r="AU385" s="159">
        <f t="shared" ref="AU385:AU393" si="969">AR385</f>
        <v>0</v>
      </c>
      <c r="AV385" s="159">
        <f t="shared" si="953"/>
        <v>0</v>
      </c>
      <c r="AW385" s="160">
        <f t="shared" si="954"/>
        <v>0</v>
      </c>
      <c r="AX385" s="159">
        <v>0</v>
      </c>
      <c r="AY385" s="159">
        <v>0</v>
      </c>
      <c r="AZ385" s="160">
        <f t="shared" si="955"/>
        <v>0</v>
      </c>
      <c r="BA385" s="159">
        <v>0</v>
      </c>
      <c r="BB385" s="159">
        <v>0</v>
      </c>
      <c r="BC385" s="160">
        <f t="shared" si="956"/>
        <v>0</v>
      </c>
      <c r="BD385" s="159">
        <f t="shared" ref="BD385:BD393" si="970">BA385</f>
        <v>0</v>
      </c>
      <c r="BE385" s="159">
        <f t="shared" si="957"/>
        <v>0</v>
      </c>
      <c r="BF385" s="160">
        <f t="shared" si="958"/>
        <v>0</v>
      </c>
      <c r="BG385" s="225"/>
      <c r="BH385" s="226">
        <f t="shared" ref="BH385:BH393" si="971">K385-H385</f>
        <v>0</v>
      </c>
      <c r="BI385" s="227">
        <f t="shared" si="959"/>
        <v>0</v>
      </c>
      <c r="BJ385" s="225"/>
      <c r="BK385" s="228"/>
      <c r="BL385" s="229"/>
    </row>
    <row r="386" spans="1:64" ht="15.75" customHeight="1">
      <c r="A386" s="185"/>
      <c r="B386" s="156"/>
      <c r="C386" s="185"/>
      <c r="D386" s="158">
        <f t="shared" si="936"/>
        <v>0</v>
      </c>
      <c r="E386" s="159">
        <f t="shared" si="960"/>
        <v>0</v>
      </c>
      <c r="F386" s="160">
        <f t="shared" si="961"/>
        <v>0</v>
      </c>
      <c r="G386" s="161"/>
      <c r="H386" s="159">
        <f t="shared" si="962"/>
        <v>0</v>
      </c>
      <c r="I386" s="159">
        <f t="shared" si="963"/>
        <v>0</v>
      </c>
      <c r="J386" s="160">
        <f t="shared" si="937"/>
        <v>0</v>
      </c>
      <c r="K386" s="159">
        <f t="shared" si="964"/>
        <v>0</v>
      </c>
      <c r="L386" s="159">
        <f t="shared" si="965"/>
        <v>0</v>
      </c>
      <c r="M386" s="160">
        <f t="shared" si="938"/>
        <v>0</v>
      </c>
      <c r="N386" s="159">
        <v>0</v>
      </c>
      <c r="O386" s="159">
        <v>0</v>
      </c>
      <c r="P386" s="160">
        <f t="shared" si="939"/>
        <v>0</v>
      </c>
      <c r="Q386" s="159">
        <v>0</v>
      </c>
      <c r="R386" s="159">
        <v>0</v>
      </c>
      <c r="S386" s="160">
        <f t="shared" si="940"/>
        <v>0</v>
      </c>
      <c r="T386" s="159">
        <f t="shared" si="966"/>
        <v>0</v>
      </c>
      <c r="U386" s="159">
        <f t="shared" si="941"/>
        <v>0</v>
      </c>
      <c r="V386" s="160">
        <f t="shared" si="942"/>
        <v>0</v>
      </c>
      <c r="W386" s="159">
        <v>0</v>
      </c>
      <c r="X386" s="159">
        <v>0</v>
      </c>
      <c r="Y386" s="160">
        <f t="shared" si="943"/>
        <v>0</v>
      </c>
      <c r="Z386" s="159">
        <v>0</v>
      </c>
      <c r="AA386" s="159">
        <v>0</v>
      </c>
      <c r="AB386" s="160">
        <f t="shared" si="944"/>
        <v>0</v>
      </c>
      <c r="AC386" s="159">
        <f t="shared" si="967"/>
        <v>0</v>
      </c>
      <c r="AD386" s="159">
        <f t="shared" si="945"/>
        <v>0</v>
      </c>
      <c r="AE386" s="160">
        <f t="shared" si="946"/>
        <v>0</v>
      </c>
      <c r="AF386" s="159">
        <v>0</v>
      </c>
      <c r="AG386" s="159">
        <v>0</v>
      </c>
      <c r="AH386" s="160">
        <f t="shared" si="947"/>
        <v>0</v>
      </c>
      <c r="AI386" s="159">
        <v>0</v>
      </c>
      <c r="AJ386" s="159">
        <v>0</v>
      </c>
      <c r="AK386" s="160">
        <f t="shared" si="948"/>
        <v>0</v>
      </c>
      <c r="AL386" s="159">
        <f t="shared" si="968"/>
        <v>0</v>
      </c>
      <c r="AM386" s="159">
        <f t="shared" si="949"/>
        <v>0</v>
      </c>
      <c r="AN386" s="160">
        <f t="shared" si="950"/>
        <v>0</v>
      </c>
      <c r="AO386" s="159">
        <v>0</v>
      </c>
      <c r="AP386" s="159">
        <v>0</v>
      </c>
      <c r="AQ386" s="160">
        <f t="shared" si="951"/>
        <v>0</v>
      </c>
      <c r="AR386" s="159">
        <v>0</v>
      </c>
      <c r="AS386" s="159">
        <v>0</v>
      </c>
      <c r="AT386" s="160">
        <f t="shared" si="952"/>
        <v>0</v>
      </c>
      <c r="AU386" s="159">
        <f t="shared" si="969"/>
        <v>0</v>
      </c>
      <c r="AV386" s="159">
        <f t="shared" si="953"/>
        <v>0</v>
      </c>
      <c r="AW386" s="160">
        <f t="shared" si="954"/>
        <v>0</v>
      </c>
      <c r="AX386" s="159">
        <v>0</v>
      </c>
      <c r="AY386" s="159">
        <v>0</v>
      </c>
      <c r="AZ386" s="160">
        <f t="shared" si="955"/>
        <v>0</v>
      </c>
      <c r="BA386" s="159">
        <v>0</v>
      </c>
      <c r="BB386" s="159">
        <v>0</v>
      </c>
      <c r="BC386" s="160">
        <f t="shared" si="956"/>
        <v>0</v>
      </c>
      <c r="BD386" s="159">
        <f t="shared" si="970"/>
        <v>0</v>
      </c>
      <c r="BE386" s="159">
        <f t="shared" si="957"/>
        <v>0</v>
      </c>
      <c r="BF386" s="160">
        <f t="shared" si="958"/>
        <v>0</v>
      </c>
      <c r="BG386" s="225"/>
      <c r="BH386" s="226">
        <f t="shared" si="971"/>
        <v>0</v>
      </c>
      <c r="BI386" s="227">
        <f t="shared" si="959"/>
        <v>0</v>
      </c>
      <c r="BJ386" s="225"/>
      <c r="BK386" s="228"/>
      <c r="BL386" s="229"/>
    </row>
    <row r="387" spans="1:64" ht="15.75" customHeight="1">
      <c r="A387" s="185"/>
      <c r="B387" s="156"/>
      <c r="C387" s="185"/>
      <c r="D387" s="158">
        <f t="shared" si="936"/>
        <v>0</v>
      </c>
      <c r="E387" s="159">
        <f t="shared" si="960"/>
        <v>0</v>
      </c>
      <c r="F387" s="160">
        <f t="shared" si="961"/>
        <v>0</v>
      </c>
      <c r="G387" s="161"/>
      <c r="H387" s="159">
        <f t="shared" si="962"/>
        <v>0</v>
      </c>
      <c r="I387" s="159">
        <f t="shared" si="963"/>
        <v>0</v>
      </c>
      <c r="J387" s="160">
        <f t="shared" si="937"/>
        <v>0</v>
      </c>
      <c r="K387" s="159">
        <f t="shared" si="964"/>
        <v>0</v>
      </c>
      <c r="L387" s="159">
        <f t="shared" si="965"/>
        <v>0</v>
      </c>
      <c r="M387" s="160">
        <f t="shared" si="938"/>
        <v>0</v>
      </c>
      <c r="N387" s="159">
        <v>0</v>
      </c>
      <c r="O387" s="159">
        <v>0</v>
      </c>
      <c r="P387" s="160">
        <f t="shared" si="939"/>
        <v>0</v>
      </c>
      <c r="Q387" s="159">
        <v>0</v>
      </c>
      <c r="R387" s="159">
        <v>0</v>
      </c>
      <c r="S387" s="160">
        <f t="shared" si="940"/>
        <v>0</v>
      </c>
      <c r="T387" s="159">
        <f t="shared" si="966"/>
        <v>0</v>
      </c>
      <c r="U387" s="159">
        <f t="shared" si="941"/>
        <v>0</v>
      </c>
      <c r="V387" s="160">
        <f t="shared" si="942"/>
        <v>0</v>
      </c>
      <c r="W387" s="159">
        <v>0</v>
      </c>
      <c r="X387" s="159">
        <v>0</v>
      </c>
      <c r="Y387" s="160">
        <f t="shared" si="943"/>
        <v>0</v>
      </c>
      <c r="Z387" s="159">
        <v>0</v>
      </c>
      <c r="AA387" s="159">
        <v>0</v>
      </c>
      <c r="AB387" s="160">
        <f t="shared" si="944"/>
        <v>0</v>
      </c>
      <c r="AC387" s="159">
        <f t="shared" si="967"/>
        <v>0</v>
      </c>
      <c r="AD387" s="159">
        <f t="shared" si="945"/>
        <v>0</v>
      </c>
      <c r="AE387" s="160">
        <f t="shared" si="946"/>
        <v>0</v>
      </c>
      <c r="AF387" s="159">
        <v>0</v>
      </c>
      <c r="AG387" s="159">
        <v>0</v>
      </c>
      <c r="AH387" s="160">
        <f t="shared" si="947"/>
        <v>0</v>
      </c>
      <c r="AI387" s="159">
        <v>0</v>
      </c>
      <c r="AJ387" s="159">
        <v>0</v>
      </c>
      <c r="AK387" s="160">
        <f t="shared" si="948"/>
        <v>0</v>
      </c>
      <c r="AL387" s="159">
        <f t="shared" si="968"/>
        <v>0</v>
      </c>
      <c r="AM387" s="159">
        <f t="shared" si="949"/>
        <v>0</v>
      </c>
      <c r="AN387" s="160">
        <f t="shared" si="950"/>
        <v>0</v>
      </c>
      <c r="AO387" s="159">
        <v>0</v>
      </c>
      <c r="AP387" s="159">
        <v>0</v>
      </c>
      <c r="AQ387" s="160">
        <f t="shared" si="951"/>
        <v>0</v>
      </c>
      <c r="AR387" s="159">
        <v>0</v>
      </c>
      <c r="AS387" s="159">
        <v>0</v>
      </c>
      <c r="AT387" s="160">
        <f t="shared" si="952"/>
        <v>0</v>
      </c>
      <c r="AU387" s="159">
        <f t="shared" si="969"/>
        <v>0</v>
      </c>
      <c r="AV387" s="159">
        <f t="shared" si="953"/>
        <v>0</v>
      </c>
      <c r="AW387" s="160">
        <f t="shared" si="954"/>
        <v>0</v>
      </c>
      <c r="AX387" s="159">
        <v>0</v>
      </c>
      <c r="AY387" s="159">
        <v>0</v>
      </c>
      <c r="AZ387" s="160">
        <f t="shared" si="955"/>
        <v>0</v>
      </c>
      <c r="BA387" s="159">
        <v>0</v>
      </c>
      <c r="BB387" s="159">
        <v>0</v>
      </c>
      <c r="BC387" s="160">
        <f t="shared" si="956"/>
        <v>0</v>
      </c>
      <c r="BD387" s="159">
        <f t="shared" si="970"/>
        <v>0</v>
      </c>
      <c r="BE387" s="159">
        <f t="shared" si="957"/>
        <v>0</v>
      </c>
      <c r="BF387" s="160">
        <f t="shared" si="958"/>
        <v>0</v>
      </c>
      <c r="BG387" s="225"/>
      <c r="BH387" s="226">
        <f t="shared" si="971"/>
        <v>0</v>
      </c>
      <c r="BI387" s="227">
        <f t="shared" si="959"/>
        <v>0</v>
      </c>
      <c r="BJ387" s="225"/>
      <c r="BK387" s="228"/>
      <c r="BL387" s="229"/>
    </row>
    <row r="388" spans="1:64" ht="15.75" customHeight="1">
      <c r="A388" s="185"/>
      <c r="B388" s="156"/>
      <c r="C388" s="185"/>
      <c r="D388" s="158">
        <f t="shared" si="936"/>
        <v>0</v>
      </c>
      <c r="E388" s="159">
        <f t="shared" si="960"/>
        <v>0</v>
      </c>
      <c r="F388" s="160">
        <f t="shared" si="961"/>
        <v>0</v>
      </c>
      <c r="G388" s="161"/>
      <c r="H388" s="159">
        <f t="shared" si="962"/>
        <v>0</v>
      </c>
      <c r="I388" s="159">
        <f t="shared" si="963"/>
        <v>0</v>
      </c>
      <c r="J388" s="160">
        <f t="shared" si="937"/>
        <v>0</v>
      </c>
      <c r="K388" s="159">
        <f t="shared" si="964"/>
        <v>0</v>
      </c>
      <c r="L388" s="159">
        <f t="shared" si="965"/>
        <v>0</v>
      </c>
      <c r="M388" s="160">
        <f t="shared" si="938"/>
        <v>0</v>
      </c>
      <c r="N388" s="159">
        <v>0</v>
      </c>
      <c r="O388" s="159">
        <v>0</v>
      </c>
      <c r="P388" s="160">
        <f t="shared" si="939"/>
        <v>0</v>
      </c>
      <c r="Q388" s="159">
        <v>0</v>
      </c>
      <c r="R388" s="159">
        <v>0</v>
      </c>
      <c r="S388" s="160">
        <f t="shared" si="940"/>
        <v>0</v>
      </c>
      <c r="T388" s="159">
        <f t="shared" si="966"/>
        <v>0</v>
      </c>
      <c r="U388" s="159">
        <f t="shared" si="941"/>
        <v>0</v>
      </c>
      <c r="V388" s="160">
        <f t="shared" si="942"/>
        <v>0</v>
      </c>
      <c r="W388" s="159">
        <v>0</v>
      </c>
      <c r="X388" s="159">
        <v>0</v>
      </c>
      <c r="Y388" s="160">
        <f t="shared" si="943"/>
        <v>0</v>
      </c>
      <c r="Z388" s="159">
        <v>0</v>
      </c>
      <c r="AA388" s="159">
        <v>0</v>
      </c>
      <c r="AB388" s="160">
        <f t="shared" si="944"/>
        <v>0</v>
      </c>
      <c r="AC388" s="159">
        <f t="shared" si="967"/>
        <v>0</v>
      </c>
      <c r="AD388" s="159">
        <f t="shared" si="945"/>
        <v>0</v>
      </c>
      <c r="AE388" s="160">
        <f t="shared" si="946"/>
        <v>0</v>
      </c>
      <c r="AF388" s="159">
        <v>0</v>
      </c>
      <c r="AG388" s="159">
        <v>0</v>
      </c>
      <c r="AH388" s="160">
        <f t="shared" si="947"/>
        <v>0</v>
      </c>
      <c r="AI388" s="159">
        <v>0</v>
      </c>
      <c r="AJ388" s="159">
        <v>0</v>
      </c>
      <c r="AK388" s="160">
        <f t="shared" si="948"/>
        <v>0</v>
      </c>
      <c r="AL388" s="159">
        <f t="shared" si="968"/>
        <v>0</v>
      </c>
      <c r="AM388" s="159">
        <f t="shared" si="949"/>
        <v>0</v>
      </c>
      <c r="AN388" s="160">
        <f t="shared" si="950"/>
        <v>0</v>
      </c>
      <c r="AO388" s="159">
        <v>0</v>
      </c>
      <c r="AP388" s="159">
        <v>0</v>
      </c>
      <c r="AQ388" s="160">
        <f t="shared" si="951"/>
        <v>0</v>
      </c>
      <c r="AR388" s="159">
        <v>0</v>
      </c>
      <c r="AS388" s="159">
        <v>0</v>
      </c>
      <c r="AT388" s="160">
        <f t="shared" si="952"/>
        <v>0</v>
      </c>
      <c r="AU388" s="159">
        <f t="shared" si="969"/>
        <v>0</v>
      </c>
      <c r="AV388" s="159">
        <f t="shared" si="953"/>
        <v>0</v>
      </c>
      <c r="AW388" s="160">
        <f t="shared" si="954"/>
        <v>0</v>
      </c>
      <c r="AX388" s="159">
        <v>0</v>
      </c>
      <c r="AY388" s="159">
        <v>0</v>
      </c>
      <c r="AZ388" s="160">
        <f t="shared" si="955"/>
        <v>0</v>
      </c>
      <c r="BA388" s="159">
        <v>0</v>
      </c>
      <c r="BB388" s="159">
        <v>0</v>
      </c>
      <c r="BC388" s="160">
        <f t="shared" si="956"/>
        <v>0</v>
      </c>
      <c r="BD388" s="159">
        <f t="shared" si="970"/>
        <v>0</v>
      </c>
      <c r="BE388" s="159">
        <f t="shared" si="957"/>
        <v>0</v>
      </c>
      <c r="BF388" s="160">
        <f t="shared" si="958"/>
        <v>0</v>
      </c>
      <c r="BG388" s="225"/>
      <c r="BH388" s="226">
        <f t="shared" si="971"/>
        <v>0</v>
      </c>
      <c r="BI388" s="227">
        <f t="shared" si="959"/>
        <v>0</v>
      </c>
      <c r="BJ388" s="225"/>
      <c r="BK388" s="228"/>
      <c r="BL388" s="229"/>
    </row>
    <row r="389" spans="1:64" ht="15.75" customHeight="1">
      <c r="A389" s="185"/>
      <c r="B389" s="156"/>
      <c r="C389" s="185"/>
      <c r="D389" s="158">
        <f t="shared" si="936"/>
        <v>0</v>
      </c>
      <c r="E389" s="159">
        <f t="shared" si="960"/>
        <v>0</v>
      </c>
      <c r="F389" s="160">
        <f t="shared" si="961"/>
        <v>0</v>
      </c>
      <c r="G389" s="161"/>
      <c r="H389" s="159">
        <f t="shared" si="962"/>
        <v>0</v>
      </c>
      <c r="I389" s="159">
        <f t="shared" si="963"/>
        <v>0</v>
      </c>
      <c r="J389" s="160">
        <f t="shared" si="937"/>
        <v>0</v>
      </c>
      <c r="K389" s="159">
        <f t="shared" si="964"/>
        <v>0</v>
      </c>
      <c r="L389" s="159">
        <f t="shared" si="965"/>
        <v>0</v>
      </c>
      <c r="M389" s="160">
        <f t="shared" si="938"/>
        <v>0</v>
      </c>
      <c r="N389" s="159">
        <v>0</v>
      </c>
      <c r="O389" s="159">
        <v>0</v>
      </c>
      <c r="P389" s="160">
        <f t="shared" si="939"/>
        <v>0</v>
      </c>
      <c r="Q389" s="159">
        <v>0</v>
      </c>
      <c r="R389" s="159">
        <v>0</v>
      </c>
      <c r="S389" s="160">
        <f t="shared" si="940"/>
        <v>0</v>
      </c>
      <c r="T389" s="159">
        <f t="shared" si="966"/>
        <v>0</v>
      </c>
      <c r="U389" s="159">
        <f t="shared" si="941"/>
        <v>0</v>
      </c>
      <c r="V389" s="160">
        <f t="shared" si="942"/>
        <v>0</v>
      </c>
      <c r="W389" s="159">
        <v>0</v>
      </c>
      <c r="X389" s="159">
        <v>0</v>
      </c>
      <c r="Y389" s="160">
        <f t="shared" si="943"/>
        <v>0</v>
      </c>
      <c r="Z389" s="159">
        <v>0</v>
      </c>
      <c r="AA389" s="159">
        <v>0</v>
      </c>
      <c r="AB389" s="160">
        <f t="shared" si="944"/>
        <v>0</v>
      </c>
      <c r="AC389" s="159">
        <f t="shared" si="967"/>
        <v>0</v>
      </c>
      <c r="AD389" s="159">
        <f t="shared" si="945"/>
        <v>0</v>
      </c>
      <c r="AE389" s="160">
        <f t="shared" si="946"/>
        <v>0</v>
      </c>
      <c r="AF389" s="159">
        <v>0</v>
      </c>
      <c r="AG389" s="159">
        <v>0</v>
      </c>
      <c r="AH389" s="160">
        <f t="shared" si="947"/>
        <v>0</v>
      </c>
      <c r="AI389" s="159">
        <v>0</v>
      </c>
      <c r="AJ389" s="159">
        <v>0</v>
      </c>
      <c r="AK389" s="160">
        <f t="shared" si="948"/>
        <v>0</v>
      </c>
      <c r="AL389" s="159">
        <f t="shared" si="968"/>
        <v>0</v>
      </c>
      <c r="AM389" s="159">
        <f t="shared" si="949"/>
        <v>0</v>
      </c>
      <c r="AN389" s="160">
        <f t="shared" si="950"/>
        <v>0</v>
      </c>
      <c r="AO389" s="159">
        <v>0</v>
      </c>
      <c r="AP389" s="159">
        <v>0</v>
      </c>
      <c r="AQ389" s="160">
        <f t="shared" si="951"/>
        <v>0</v>
      </c>
      <c r="AR389" s="159">
        <v>0</v>
      </c>
      <c r="AS389" s="159">
        <v>0</v>
      </c>
      <c r="AT389" s="160">
        <f t="shared" si="952"/>
        <v>0</v>
      </c>
      <c r="AU389" s="159">
        <f t="shared" si="969"/>
        <v>0</v>
      </c>
      <c r="AV389" s="159">
        <f t="shared" si="953"/>
        <v>0</v>
      </c>
      <c r="AW389" s="160">
        <f t="shared" si="954"/>
        <v>0</v>
      </c>
      <c r="AX389" s="159">
        <v>0</v>
      </c>
      <c r="AY389" s="159">
        <v>0</v>
      </c>
      <c r="AZ389" s="160">
        <f t="shared" si="955"/>
        <v>0</v>
      </c>
      <c r="BA389" s="159">
        <v>0</v>
      </c>
      <c r="BB389" s="159">
        <v>0</v>
      </c>
      <c r="BC389" s="160">
        <f t="shared" si="956"/>
        <v>0</v>
      </c>
      <c r="BD389" s="159">
        <f t="shared" si="970"/>
        <v>0</v>
      </c>
      <c r="BE389" s="159">
        <f t="shared" si="957"/>
        <v>0</v>
      </c>
      <c r="BF389" s="160">
        <f t="shared" si="958"/>
        <v>0</v>
      </c>
      <c r="BG389" s="225"/>
      <c r="BH389" s="226">
        <f t="shared" si="971"/>
        <v>0</v>
      </c>
      <c r="BI389" s="227">
        <f t="shared" si="959"/>
        <v>0</v>
      </c>
      <c r="BJ389" s="225"/>
      <c r="BK389" s="228"/>
      <c r="BL389" s="229"/>
    </row>
    <row r="390" spans="1:64" ht="15.75" customHeight="1">
      <c r="A390" s="185"/>
      <c r="B390" s="156"/>
      <c r="C390" s="185"/>
      <c r="D390" s="158">
        <f t="shared" si="936"/>
        <v>0</v>
      </c>
      <c r="E390" s="159">
        <f t="shared" si="960"/>
        <v>0</v>
      </c>
      <c r="F390" s="160">
        <f t="shared" si="961"/>
        <v>0</v>
      </c>
      <c r="G390" s="161"/>
      <c r="H390" s="159">
        <f t="shared" si="962"/>
        <v>0</v>
      </c>
      <c r="I390" s="159">
        <f t="shared" si="963"/>
        <v>0</v>
      </c>
      <c r="J390" s="160">
        <f t="shared" si="937"/>
        <v>0</v>
      </c>
      <c r="K390" s="159">
        <f t="shared" si="964"/>
        <v>0</v>
      </c>
      <c r="L390" s="159">
        <f t="shared" si="965"/>
        <v>0</v>
      </c>
      <c r="M390" s="160">
        <f t="shared" si="938"/>
        <v>0</v>
      </c>
      <c r="N390" s="159">
        <v>0</v>
      </c>
      <c r="O390" s="159">
        <v>0</v>
      </c>
      <c r="P390" s="160">
        <f t="shared" si="939"/>
        <v>0</v>
      </c>
      <c r="Q390" s="159">
        <v>0</v>
      </c>
      <c r="R390" s="159">
        <v>0</v>
      </c>
      <c r="S390" s="160">
        <f t="shared" si="940"/>
        <v>0</v>
      </c>
      <c r="T390" s="159">
        <f t="shared" si="966"/>
        <v>0</v>
      </c>
      <c r="U390" s="159">
        <f t="shared" si="941"/>
        <v>0</v>
      </c>
      <c r="V390" s="160">
        <f t="shared" si="942"/>
        <v>0</v>
      </c>
      <c r="W390" s="159">
        <v>0</v>
      </c>
      <c r="X390" s="159">
        <v>0</v>
      </c>
      <c r="Y390" s="160">
        <f t="shared" si="943"/>
        <v>0</v>
      </c>
      <c r="Z390" s="159">
        <v>0</v>
      </c>
      <c r="AA390" s="159">
        <v>0</v>
      </c>
      <c r="AB390" s="160">
        <f t="shared" si="944"/>
        <v>0</v>
      </c>
      <c r="AC390" s="159">
        <f t="shared" si="967"/>
        <v>0</v>
      </c>
      <c r="AD390" s="159">
        <f t="shared" si="945"/>
        <v>0</v>
      </c>
      <c r="AE390" s="160">
        <f t="shared" si="946"/>
        <v>0</v>
      </c>
      <c r="AF390" s="159">
        <v>0</v>
      </c>
      <c r="AG390" s="159">
        <v>0</v>
      </c>
      <c r="AH390" s="160">
        <f t="shared" si="947"/>
        <v>0</v>
      </c>
      <c r="AI390" s="159">
        <v>0</v>
      </c>
      <c r="AJ390" s="159">
        <v>0</v>
      </c>
      <c r="AK390" s="160">
        <f t="shared" si="948"/>
        <v>0</v>
      </c>
      <c r="AL390" s="159">
        <f t="shared" si="968"/>
        <v>0</v>
      </c>
      <c r="AM390" s="159">
        <f t="shared" si="949"/>
        <v>0</v>
      </c>
      <c r="AN390" s="160">
        <f t="shared" si="950"/>
        <v>0</v>
      </c>
      <c r="AO390" s="159">
        <v>0</v>
      </c>
      <c r="AP390" s="159">
        <v>0</v>
      </c>
      <c r="AQ390" s="160">
        <f t="shared" si="951"/>
        <v>0</v>
      </c>
      <c r="AR390" s="159">
        <v>0</v>
      </c>
      <c r="AS390" s="159">
        <v>0</v>
      </c>
      <c r="AT390" s="160">
        <f t="shared" si="952"/>
        <v>0</v>
      </c>
      <c r="AU390" s="159">
        <f t="shared" si="969"/>
        <v>0</v>
      </c>
      <c r="AV390" s="159">
        <f t="shared" si="953"/>
        <v>0</v>
      </c>
      <c r="AW390" s="160">
        <f t="shared" si="954"/>
        <v>0</v>
      </c>
      <c r="AX390" s="159">
        <v>0</v>
      </c>
      <c r="AY390" s="159">
        <v>0</v>
      </c>
      <c r="AZ390" s="160">
        <f t="shared" si="955"/>
        <v>0</v>
      </c>
      <c r="BA390" s="159">
        <v>0</v>
      </c>
      <c r="BB390" s="159">
        <v>0</v>
      </c>
      <c r="BC390" s="160">
        <f t="shared" si="956"/>
        <v>0</v>
      </c>
      <c r="BD390" s="159">
        <f t="shared" si="970"/>
        <v>0</v>
      </c>
      <c r="BE390" s="159">
        <f t="shared" si="957"/>
        <v>0</v>
      </c>
      <c r="BF390" s="160">
        <f t="shared" si="958"/>
        <v>0</v>
      </c>
      <c r="BG390" s="225"/>
      <c r="BH390" s="226">
        <f t="shared" si="971"/>
        <v>0</v>
      </c>
      <c r="BI390" s="227">
        <f t="shared" si="959"/>
        <v>0</v>
      </c>
      <c r="BJ390" s="225"/>
      <c r="BK390" s="228"/>
      <c r="BL390" s="229"/>
    </row>
    <row r="391" spans="1:64" ht="15.75" customHeight="1">
      <c r="A391" s="185"/>
      <c r="B391" s="156"/>
      <c r="C391" s="185"/>
      <c r="D391" s="158">
        <f t="shared" si="936"/>
        <v>0</v>
      </c>
      <c r="E391" s="159">
        <f t="shared" si="960"/>
        <v>0</v>
      </c>
      <c r="F391" s="160">
        <f t="shared" si="961"/>
        <v>0</v>
      </c>
      <c r="G391" s="161"/>
      <c r="H391" s="159">
        <f t="shared" si="962"/>
        <v>0</v>
      </c>
      <c r="I391" s="159">
        <f t="shared" si="963"/>
        <v>0</v>
      </c>
      <c r="J391" s="160">
        <f t="shared" si="937"/>
        <v>0</v>
      </c>
      <c r="K391" s="159">
        <f t="shared" si="964"/>
        <v>0</v>
      </c>
      <c r="L391" s="159">
        <f t="shared" si="965"/>
        <v>0</v>
      </c>
      <c r="M391" s="160">
        <f t="shared" si="938"/>
        <v>0</v>
      </c>
      <c r="N391" s="159">
        <v>0</v>
      </c>
      <c r="O391" s="159">
        <v>0</v>
      </c>
      <c r="P391" s="160">
        <f t="shared" si="939"/>
        <v>0</v>
      </c>
      <c r="Q391" s="159">
        <v>0</v>
      </c>
      <c r="R391" s="159">
        <v>0</v>
      </c>
      <c r="S391" s="160">
        <f t="shared" si="940"/>
        <v>0</v>
      </c>
      <c r="T391" s="159">
        <f t="shared" si="966"/>
        <v>0</v>
      </c>
      <c r="U391" s="159">
        <f t="shared" si="941"/>
        <v>0</v>
      </c>
      <c r="V391" s="160">
        <f t="shared" si="942"/>
        <v>0</v>
      </c>
      <c r="W391" s="159">
        <v>0</v>
      </c>
      <c r="X391" s="159">
        <v>0</v>
      </c>
      <c r="Y391" s="160">
        <f t="shared" si="943"/>
        <v>0</v>
      </c>
      <c r="Z391" s="159">
        <v>0</v>
      </c>
      <c r="AA391" s="159">
        <v>0</v>
      </c>
      <c r="AB391" s="160">
        <f t="shared" si="944"/>
        <v>0</v>
      </c>
      <c r="AC391" s="159">
        <f t="shared" si="967"/>
        <v>0</v>
      </c>
      <c r="AD391" s="159">
        <f t="shared" si="945"/>
        <v>0</v>
      </c>
      <c r="AE391" s="160">
        <f t="shared" si="946"/>
        <v>0</v>
      </c>
      <c r="AF391" s="159">
        <v>0</v>
      </c>
      <c r="AG391" s="159">
        <v>0</v>
      </c>
      <c r="AH391" s="160">
        <f t="shared" si="947"/>
        <v>0</v>
      </c>
      <c r="AI391" s="159">
        <v>0</v>
      </c>
      <c r="AJ391" s="159">
        <v>0</v>
      </c>
      <c r="AK391" s="160">
        <f t="shared" si="948"/>
        <v>0</v>
      </c>
      <c r="AL391" s="159">
        <f t="shared" si="968"/>
        <v>0</v>
      </c>
      <c r="AM391" s="159">
        <f t="shared" si="949"/>
        <v>0</v>
      </c>
      <c r="AN391" s="160">
        <f t="shared" si="950"/>
        <v>0</v>
      </c>
      <c r="AO391" s="159">
        <v>0</v>
      </c>
      <c r="AP391" s="159">
        <v>0</v>
      </c>
      <c r="AQ391" s="160">
        <f t="shared" si="951"/>
        <v>0</v>
      </c>
      <c r="AR391" s="159">
        <v>0</v>
      </c>
      <c r="AS391" s="159">
        <v>0</v>
      </c>
      <c r="AT391" s="160">
        <f t="shared" si="952"/>
        <v>0</v>
      </c>
      <c r="AU391" s="159">
        <f t="shared" si="969"/>
        <v>0</v>
      </c>
      <c r="AV391" s="159">
        <f t="shared" si="953"/>
        <v>0</v>
      </c>
      <c r="AW391" s="160">
        <f t="shared" si="954"/>
        <v>0</v>
      </c>
      <c r="AX391" s="159">
        <v>0</v>
      </c>
      <c r="AY391" s="159">
        <v>0</v>
      </c>
      <c r="AZ391" s="160">
        <f t="shared" si="955"/>
        <v>0</v>
      </c>
      <c r="BA391" s="159">
        <v>0</v>
      </c>
      <c r="BB391" s="159">
        <v>0</v>
      </c>
      <c r="BC391" s="160">
        <f t="shared" si="956"/>
        <v>0</v>
      </c>
      <c r="BD391" s="159">
        <f t="shared" si="970"/>
        <v>0</v>
      </c>
      <c r="BE391" s="159">
        <f t="shared" si="957"/>
        <v>0</v>
      </c>
      <c r="BF391" s="160">
        <f t="shared" si="958"/>
        <v>0</v>
      </c>
      <c r="BG391" s="225"/>
      <c r="BH391" s="226">
        <f t="shared" si="971"/>
        <v>0</v>
      </c>
      <c r="BI391" s="227">
        <f t="shared" si="959"/>
        <v>0</v>
      </c>
      <c r="BJ391" s="225"/>
      <c r="BK391" s="228"/>
      <c r="BL391" s="229"/>
    </row>
    <row r="392" spans="1:64" ht="15.75" customHeight="1">
      <c r="A392" s="185"/>
      <c r="B392" s="156"/>
      <c r="C392" s="185"/>
      <c r="D392" s="158">
        <f t="shared" si="936"/>
        <v>0</v>
      </c>
      <c r="E392" s="159">
        <f t="shared" si="960"/>
        <v>0</v>
      </c>
      <c r="F392" s="160">
        <f t="shared" si="961"/>
        <v>0</v>
      </c>
      <c r="G392" s="161"/>
      <c r="H392" s="159">
        <f t="shared" si="962"/>
        <v>0</v>
      </c>
      <c r="I392" s="159">
        <f t="shared" si="963"/>
        <v>0</v>
      </c>
      <c r="J392" s="160">
        <f t="shared" si="937"/>
        <v>0</v>
      </c>
      <c r="K392" s="159">
        <f t="shared" si="964"/>
        <v>0</v>
      </c>
      <c r="L392" s="159">
        <f t="shared" si="965"/>
        <v>0</v>
      </c>
      <c r="M392" s="160">
        <f t="shared" si="938"/>
        <v>0</v>
      </c>
      <c r="N392" s="159">
        <v>0</v>
      </c>
      <c r="O392" s="159">
        <v>0</v>
      </c>
      <c r="P392" s="160">
        <f t="shared" si="939"/>
        <v>0</v>
      </c>
      <c r="Q392" s="159">
        <v>0</v>
      </c>
      <c r="R392" s="159">
        <v>0</v>
      </c>
      <c r="S392" s="160">
        <f t="shared" si="940"/>
        <v>0</v>
      </c>
      <c r="T392" s="159">
        <f t="shared" si="966"/>
        <v>0</v>
      </c>
      <c r="U392" s="159">
        <f t="shared" si="941"/>
        <v>0</v>
      </c>
      <c r="V392" s="160">
        <f t="shared" si="942"/>
        <v>0</v>
      </c>
      <c r="W392" s="159">
        <v>0</v>
      </c>
      <c r="X392" s="159">
        <v>0</v>
      </c>
      <c r="Y392" s="160">
        <f t="shared" si="943"/>
        <v>0</v>
      </c>
      <c r="Z392" s="159">
        <v>0</v>
      </c>
      <c r="AA392" s="159">
        <v>0</v>
      </c>
      <c r="AB392" s="160">
        <f t="shared" si="944"/>
        <v>0</v>
      </c>
      <c r="AC392" s="159">
        <f t="shared" si="967"/>
        <v>0</v>
      </c>
      <c r="AD392" s="159">
        <f t="shared" si="945"/>
        <v>0</v>
      </c>
      <c r="AE392" s="160">
        <f t="shared" si="946"/>
        <v>0</v>
      </c>
      <c r="AF392" s="159">
        <v>0</v>
      </c>
      <c r="AG392" s="159">
        <v>0</v>
      </c>
      <c r="AH392" s="160">
        <f t="shared" si="947"/>
        <v>0</v>
      </c>
      <c r="AI392" s="159">
        <v>0</v>
      </c>
      <c r="AJ392" s="159">
        <v>0</v>
      </c>
      <c r="AK392" s="160">
        <f t="shared" si="948"/>
        <v>0</v>
      </c>
      <c r="AL392" s="159">
        <f t="shared" si="968"/>
        <v>0</v>
      </c>
      <c r="AM392" s="159">
        <f t="shared" si="949"/>
        <v>0</v>
      </c>
      <c r="AN392" s="160">
        <f t="shared" si="950"/>
        <v>0</v>
      </c>
      <c r="AO392" s="159">
        <v>0</v>
      </c>
      <c r="AP392" s="159">
        <v>0</v>
      </c>
      <c r="AQ392" s="160">
        <f t="shared" si="951"/>
        <v>0</v>
      </c>
      <c r="AR392" s="159">
        <v>0</v>
      </c>
      <c r="AS392" s="159">
        <v>0</v>
      </c>
      <c r="AT392" s="160">
        <f t="shared" si="952"/>
        <v>0</v>
      </c>
      <c r="AU392" s="159">
        <f t="shared" si="969"/>
        <v>0</v>
      </c>
      <c r="AV392" s="159">
        <f t="shared" si="953"/>
        <v>0</v>
      </c>
      <c r="AW392" s="160">
        <f t="shared" si="954"/>
        <v>0</v>
      </c>
      <c r="AX392" s="159">
        <v>0</v>
      </c>
      <c r="AY392" s="159">
        <v>0</v>
      </c>
      <c r="AZ392" s="160">
        <f t="shared" si="955"/>
        <v>0</v>
      </c>
      <c r="BA392" s="159">
        <v>0</v>
      </c>
      <c r="BB392" s="159">
        <v>0</v>
      </c>
      <c r="BC392" s="160">
        <f t="shared" si="956"/>
        <v>0</v>
      </c>
      <c r="BD392" s="159">
        <f t="shared" si="970"/>
        <v>0</v>
      </c>
      <c r="BE392" s="159">
        <f t="shared" si="957"/>
        <v>0</v>
      </c>
      <c r="BF392" s="160">
        <f t="shared" si="958"/>
        <v>0</v>
      </c>
      <c r="BG392" s="225"/>
      <c r="BH392" s="226">
        <f t="shared" si="971"/>
        <v>0</v>
      </c>
      <c r="BI392" s="227">
        <f t="shared" si="959"/>
        <v>0</v>
      </c>
      <c r="BJ392" s="225"/>
      <c r="BK392" s="228"/>
      <c r="BL392" s="229"/>
    </row>
    <row r="393" spans="1:64" ht="15.75" customHeight="1">
      <c r="A393" s="138"/>
      <c r="B393" s="162"/>
      <c r="C393" s="163"/>
      <c r="D393" s="164">
        <f t="shared" si="936"/>
        <v>0</v>
      </c>
      <c r="E393" s="165">
        <f t="shared" si="960"/>
        <v>0</v>
      </c>
      <c r="F393" s="166">
        <f t="shared" si="961"/>
        <v>0</v>
      </c>
      <c r="G393" s="167"/>
      <c r="H393" s="165">
        <f t="shared" si="962"/>
        <v>0</v>
      </c>
      <c r="I393" s="165">
        <f t="shared" si="963"/>
        <v>0</v>
      </c>
      <c r="J393" s="166">
        <f t="shared" si="937"/>
        <v>0</v>
      </c>
      <c r="K393" s="165">
        <f t="shared" si="964"/>
        <v>0</v>
      </c>
      <c r="L393" s="165">
        <f t="shared" si="965"/>
        <v>0</v>
      </c>
      <c r="M393" s="166">
        <f t="shared" si="938"/>
        <v>0</v>
      </c>
      <c r="N393" s="164">
        <v>0</v>
      </c>
      <c r="O393" s="165">
        <v>0</v>
      </c>
      <c r="P393" s="166">
        <f t="shared" si="939"/>
        <v>0</v>
      </c>
      <c r="Q393" s="198">
        <v>0</v>
      </c>
      <c r="R393" s="199">
        <v>0</v>
      </c>
      <c r="S393" s="166">
        <f t="shared" si="940"/>
        <v>0</v>
      </c>
      <c r="T393" s="200">
        <f t="shared" si="966"/>
        <v>0</v>
      </c>
      <c r="U393" s="200">
        <f t="shared" si="941"/>
        <v>0</v>
      </c>
      <c r="V393" s="201">
        <f t="shared" si="942"/>
        <v>0</v>
      </c>
      <c r="W393" s="164">
        <v>0</v>
      </c>
      <c r="X393" s="165">
        <v>0</v>
      </c>
      <c r="Y393" s="166">
        <f t="shared" si="943"/>
        <v>0</v>
      </c>
      <c r="Z393" s="198">
        <v>0</v>
      </c>
      <c r="AA393" s="199">
        <v>0</v>
      </c>
      <c r="AB393" s="166">
        <f t="shared" si="944"/>
        <v>0</v>
      </c>
      <c r="AC393" s="200">
        <f t="shared" si="967"/>
        <v>0</v>
      </c>
      <c r="AD393" s="200">
        <f t="shared" si="945"/>
        <v>0</v>
      </c>
      <c r="AE393" s="201">
        <f t="shared" si="946"/>
        <v>0</v>
      </c>
      <c r="AF393" s="164">
        <v>0</v>
      </c>
      <c r="AG393" s="165">
        <v>0</v>
      </c>
      <c r="AH393" s="166">
        <f t="shared" si="947"/>
        <v>0</v>
      </c>
      <c r="AI393" s="198">
        <v>0</v>
      </c>
      <c r="AJ393" s="199">
        <v>0</v>
      </c>
      <c r="AK393" s="166">
        <f t="shared" si="948"/>
        <v>0</v>
      </c>
      <c r="AL393" s="200">
        <f t="shared" si="968"/>
        <v>0</v>
      </c>
      <c r="AM393" s="200">
        <f t="shared" si="949"/>
        <v>0</v>
      </c>
      <c r="AN393" s="201">
        <f t="shared" si="950"/>
        <v>0</v>
      </c>
      <c r="AO393" s="164">
        <v>0</v>
      </c>
      <c r="AP393" s="165">
        <v>0</v>
      </c>
      <c r="AQ393" s="166">
        <f t="shared" si="951"/>
        <v>0</v>
      </c>
      <c r="AR393" s="198">
        <v>0</v>
      </c>
      <c r="AS393" s="199">
        <v>0</v>
      </c>
      <c r="AT393" s="166">
        <f t="shared" si="952"/>
        <v>0</v>
      </c>
      <c r="AU393" s="200">
        <f t="shared" si="969"/>
        <v>0</v>
      </c>
      <c r="AV393" s="200">
        <f t="shared" si="953"/>
        <v>0</v>
      </c>
      <c r="AW393" s="201">
        <f t="shared" si="954"/>
        <v>0</v>
      </c>
      <c r="AX393" s="164">
        <v>0</v>
      </c>
      <c r="AY393" s="165">
        <v>0</v>
      </c>
      <c r="AZ393" s="166">
        <f t="shared" si="955"/>
        <v>0</v>
      </c>
      <c r="BA393" s="198">
        <v>0</v>
      </c>
      <c r="BB393" s="199">
        <v>0</v>
      </c>
      <c r="BC393" s="166">
        <f t="shared" si="956"/>
        <v>0</v>
      </c>
      <c r="BD393" s="200">
        <f t="shared" si="970"/>
        <v>0</v>
      </c>
      <c r="BE393" s="200">
        <f t="shared" si="957"/>
        <v>0</v>
      </c>
      <c r="BF393" s="201">
        <f t="shared" si="958"/>
        <v>0</v>
      </c>
      <c r="BG393" s="211"/>
      <c r="BH393" s="233">
        <f t="shared" si="971"/>
        <v>0</v>
      </c>
      <c r="BI393" s="234">
        <f t="shared" si="959"/>
        <v>0</v>
      </c>
      <c r="BJ393" s="232"/>
      <c r="BK393" s="235"/>
      <c r="BL393" s="236"/>
    </row>
    <row r="394" spans="1:64" ht="15.75" customHeight="1">
      <c r="A394" s="139"/>
      <c r="B394" s="186"/>
      <c r="C394" s="187"/>
      <c r="D394" s="183"/>
      <c r="E394" s="183"/>
      <c r="F394" s="183"/>
      <c r="G394" s="184"/>
      <c r="H394" s="183"/>
      <c r="I394" s="183"/>
      <c r="J394" s="183"/>
      <c r="K394" s="183"/>
      <c r="L394" s="183"/>
      <c r="M394" s="183"/>
      <c r="N394" s="183"/>
      <c r="O394" s="183"/>
      <c r="P394" s="183"/>
      <c r="Q394" s="183"/>
      <c r="R394" s="183"/>
      <c r="S394" s="183"/>
      <c r="T394" s="203"/>
      <c r="U394" s="203"/>
      <c r="V394" s="187"/>
      <c r="W394" s="183"/>
      <c r="X394" s="183"/>
      <c r="Y394" s="183"/>
      <c r="Z394" s="183"/>
      <c r="AA394" s="183"/>
      <c r="AB394" s="183"/>
      <c r="AC394" s="203"/>
      <c r="AD394" s="203"/>
      <c r="AE394" s="187"/>
      <c r="AF394" s="183"/>
      <c r="AG394" s="183"/>
      <c r="AH394" s="183"/>
      <c r="AI394" s="183"/>
      <c r="AJ394" s="183"/>
      <c r="AK394" s="183"/>
      <c r="AL394" s="203"/>
      <c r="AM394" s="203"/>
      <c r="AN394" s="187"/>
      <c r="AO394" s="183"/>
      <c r="AP394" s="183"/>
      <c r="AQ394" s="183"/>
      <c r="AR394" s="183"/>
      <c r="AS394" s="183"/>
      <c r="AT394" s="183"/>
      <c r="AU394" s="203"/>
      <c r="AV394" s="203"/>
      <c r="AW394" s="187"/>
      <c r="AX394" s="183"/>
      <c r="AY394" s="183"/>
      <c r="AZ394" s="183"/>
      <c r="BA394" s="183"/>
      <c r="BB394" s="183"/>
      <c r="BC394" s="183"/>
      <c r="BD394" s="203"/>
      <c r="BE394" s="203"/>
      <c r="BF394" s="187"/>
      <c r="BG394" s="139"/>
      <c r="BH394" s="183"/>
      <c r="BI394" s="187"/>
      <c r="BJ394" s="139"/>
      <c r="BK394" s="242"/>
      <c r="BL394" s="242"/>
    </row>
    <row r="395" spans="1:64" ht="15.75" customHeight="1">
      <c r="A395" s="138"/>
      <c r="B395" s="1065" t="s">
        <v>273</v>
      </c>
      <c r="C395" s="1062" t="s">
        <v>274</v>
      </c>
      <c r="D395" s="1009" t="str">
        <f>AFEstatPref</f>
        <v>Historical</v>
      </c>
      <c r="E395" s="1010"/>
      <c r="F395" s="1011"/>
      <c r="G395" s="1041" t="str">
        <f>AFEstatSlc</f>
        <v>Proposed Original</v>
      </c>
      <c r="H395" s="1015"/>
      <c r="I395" s="1015"/>
      <c r="J395" s="1042"/>
      <c r="K395" s="1020" t="s">
        <v>275</v>
      </c>
      <c r="L395" s="1020"/>
      <c r="M395" s="1039"/>
      <c r="N395" s="1009" t="str">
        <f>AFEstatPref</f>
        <v>Historical</v>
      </c>
      <c r="O395" s="1010"/>
      <c r="P395" s="1011"/>
      <c r="Q395" s="1015" t="str">
        <f>AFEstatSlc</f>
        <v>Proposed Original</v>
      </c>
      <c r="R395" s="1015"/>
      <c r="S395" s="1016"/>
      <c r="T395" s="1019" t="s">
        <v>275</v>
      </c>
      <c r="U395" s="1020"/>
      <c r="V395" s="1021"/>
      <c r="W395" s="1009" t="str">
        <f>AFEstatPref</f>
        <v>Historical</v>
      </c>
      <c r="X395" s="1010"/>
      <c r="Y395" s="1011"/>
      <c r="Z395" s="1015" t="str">
        <f>AFEstatSlc</f>
        <v>Proposed Original</v>
      </c>
      <c r="AA395" s="1015"/>
      <c r="AB395" s="1016"/>
      <c r="AC395" s="1019" t="s">
        <v>275</v>
      </c>
      <c r="AD395" s="1020"/>
      <c r="AE395" s="1021"/>
      <c r="AF395" s="1009" t="str">
        <f>AFEstatPref</f>
        <v>Historical</v>
      </c>
      <c r="AG395" s="1010"/>
      <c r="AH395" s="1011"/>
      <c r="AI395" s="1015" t="str">
        <f>AFEstatSlc</f>
        <v>Proposed Original</v>
      </c>
      <c r="AJ395" s="1015"/>
      <c r="AK395" s="1016"/>
      <c r="AL395" s="1019" t="s">
        <v>275</v>
      </c>
      <c r="AM395" s="1020"/>
      <c r="AN395" s="1021"/>
      <c r="AO395" s="1009" t="str">
        <f>AFEstatPref</f>
        <v>Historical</v>
      </c>
      <c r="AP395" s="1010"/>
      <c r="AQ395" s="1011"/>
      <c r="AR395" s="1015" t="str">
        <f>AFEstatSlc</f>
        <v>Proposed Original</v>
      </c>
      <c r="AS395" s="1015"/>
      <c r="AT395" s="1016"/>
      <c r="AU395" s="1019" t="s">
        <v>275</v>
      </c>
      <c r="AV395" s="1020"/>
      <c r="AW395" s="1021"/>
      <c r="AX395" s="1009" t="str">
        <f>AFEstatPref</f>
        <v>Historical</v>
      </c>
      <c r="AY395" s="1010"/>
      <c r="AZ395" s="1011"/>
      <c r="BA395" s="1015" t="str">
        <f>AFEstatSlc</f>
        <v>Proposed Original</v>
      </c>
      <c r="BB395" s="1015"/>
      <c r="BC395" s="1016"/>
      <c r="BD395" s="1019" t="s">
        <v>275</v>
      </c>
      <c r="BE395" s="1020"/>
      <c r="BF395" s="1021"/>
      <c r="BG395" s="214"/>
      <c r="BH395" s="1051" t="s">
        <v>276</v>
      </c>
      <c r="BI395" s="1052"/>
      <c r="BJ395" s="214"/>
      <c r="BK395" s="1058" t="s">
        <v>277</v>
      </c>
      <c r="BL395" s="1055" t="s">
        <v>278</v>
      </c>
    </row>
    <row r="396" spans="1:64" ht="15.75" customHeight="1">
      <c r="A396" s="139"/>
      <c r="B396" s="1059"/>
      <c r="C396" s="1063"/>
      <c r="D396" s="1012"/>
      <c r="E396" s="1013"/>
      <c r="F396" s="1014"/>
      <c r="G396" s="1043"/>
      <c r="H396" s="1017"/>
      <c r="I396" s="1017"/>
      <c r="J396" s="1044"/>
      <c r="K396" s="1023"/>
      <c r="L396" s="1023"/>
      <c r="M396" s="1040"/>
      <c r="N396" s="1012"/>
      <c r="O396" s="1013"/>
      <c r="P396" s="1014"/>
      <c r="Q396" s="1017"/>
      <c r="R396" s="1017"/>
      <c r="S396" s="1018"/>
      <c r="T396" s="1022"/>
      <c r="U396" s="1023"/>
      <c r="V396" s="1024"/>
      <c r="W396" s="1012"/>
      <c r="X396" s="1013"/>
      <c r="Y396" s="1014"/>
      <c r="Z396" s="1017"/>
      <c r="AA396" s="1017"/>
      <c r="AB396" s="1018"/>
      <c r="AC396" s="1022"/>
      <c r="AD396" s="1023"/>
      <c r="AE396" s="1024"/>
      <c r="AF396" s="1012"/>
      <c r="AG396" s="1013"/>
      <c r="AH396" s="1014"/>
      <c r="AI396" s="1017"/>
      <c r="AJ396" s="1017"/>
      <c r="AK396" s="1018"/>
      <c r="AL396" s="1022"/>
      <c r="AM396" s="1023"/>
      <c r="AN396" s="1024"/>
      <c r="AO396" s="1012"/>
      <c r="AP396" s="1013"/>
      <c r="AQ396" s="1014"/>
      <c r="AR396" s="1017"/>
      <c r="AS396" s="1017"/>
      <c r="AT396" s="1018"/>
      <c r="AU396" s="1022"/>
      <c r="AV396" s="1023"/>
      <c r="AW396" s="1024"/>
      <c r="AX396" s="1012"/>
      <c r="AY396" s="1013"/>
      <c r="AZ396" s="1014"/>
      <c r="BA396" s="1017"/>
      <c r="BB396" s="1017"/>
      <c r="BC396" s="1018"/>
      <c r="BD396" s="1022"/>
      <c r="BE396" s="1023"/>
      <c r="BF396" s="1024"/>
      <c r="BG396" s="139"/>
      <c r="BH396" s="215" t="s">
        <v>279</v>
      </c>
      <c r="BI396" s="216" t="s">
        <v>280</v>
      </c>
      <c r="BJ396" s="139"/>
      <c r="BK396" s="1059"/>
      <c r="BL396" s="1056"/>
    </row>
    <row r="397" spans="1:64" ht="15.75" customHeight="1">
      <c r="A397" s="138"/>
      <c r="B397" s="149">
        <v>38</v>
      </c>
      <c r="C397" s="150" t="s">
        <v>312</v>
      </c>
      <c r="D397" s="151" t="s">
        <v>283</v>
      </c>
      <c r="E397" s="152" t="s">
        <v>284</v>
      </c>
      <c r="F397" s="153">
        <f>SUM(F398:F407)</f>
        <v>0</v>
      </c>
      <c r="G397" s="154" t="s">
        <v>285</v>
      </c>
      <c r="H397" s="152" t="s">
        <v>283</v>
      </c>
      <c r="I397" s="152" t="s">
        <v>284</v>
      </c>
      <c r="J397" s="153">
        <f>SUM(J398:J407)</f>
        <v>0</v>
      </c>
      <c r="K397" s="151" t="s">
        <v>283</v>
      </c>
      <c r="L397" s="152" t="s">
        <v>284</v>
      </c>
      <c r="M397" s="153">
        <f>SUM(M398:M407)</f>
        <v>0</v>
      </c>
      <c r="N397" s="151" t="s">
        <v>283</v>
      </c>
      <c r="O397" s="152" t="s">
        <v>284</v>
      </c>
      <c r="P397" s="153">
        <f>SUM(P398:P407)</f>
        <v>0</v>
      </c>
      <c r="Q397" s="152" t="s">
        <v>283</v>
      </c>
      <c r="R397" s="152" t="s">
        <v>284</v>
      </c>
      <c r="S397" s="153">
        <f>SUM(S398:S407)</f>
        <v>0</v>
      </c>
      <c r="T397" s="204" t="s">
        <v>283</v>
      </c>
      <c r="U397" s="205" t="s">
        <v>284</v>
      </c>
      <c r="V397" s="153">
        <f>SUM(V398:V407)</f>
        <v>0</v>
      </c>
      <c r="W397" s="151" t="s">
        <v>283</v>
      </c>
      <c r="X397" s="152" t="s">
        <v>284</v>
      </c>
      <c r="Y397" s="153">
        <f>SUM(Y398:Y407)</f>
        <v>0</v>
      </c>
      <c r="Z397" s="152" t="s">
        <v>283</v>
      </c>
      <c r="AA397" s="152" t="s">
        <v>284</v>
      </c>
      <c r="AB397" s="153">
        <f>SUM(AB398:AB407)</f>
        <v>0</v>
      </c>
      <c r="AC397" s="204" t="s">
        <v>283</v>
      </c>
      <c r="AD397" s="205" t="s">
        <v>284</v>
      </c>
      <c r="AE397" s="153">
        <f>SUM(AE398:AE407)</f>
        <v>0</v>
      </c>
      <c r="AF397" s="151" t="s">
        <v>283</v>
      </c>
      <c r="AG397" s="152" t="s">
        <v>284</v>
      </c>
      <c r="AH397" s="153">
        <f>SUM(AH398:AH407)</f>
        <v>0</v>
      </c>
      <c r="AI397" s="152" t="s">
        <v>283</v>
      </c>
      <c r="AJ397" s="152" t="s">
        <v>284</v>
      </c>
      <c r="AK397" s="153">
        <f>SUM(AK398:AK407)</f>
        <v>0</v>
      </c>
      <c r="AL397" s="204" t="s">
        <v>283</v>
      </c>
      <c r="AM397" s="205" t="s">
        <v>284</v>
      </c>
      <c r="AN397" s="153">
        <f>SUM(AN398:AN407)</f>
        <v>0</v>
      </c>
      <c r="AO397" s="151" t="s">
        <v>283</v>
      </c>
      <c r="AP397" s="152" t="s">
        <v>284</v>
      </c>
      <c r="AQ397" s="153">
        <f>SUM(AQ398:AQ407)</f>
        <v>0</v>
      </c>
      <c r="AR397" s="152" t="s">
        <v>283</v>
      </c>
      <c r="AS397" s="152" t="s">
        <v>284</v>
      </c>
      <c r="AT397" s="153">
        <f>SUM(AT398:AT407)</f>
        <v>0</v>
      </c>
      <c r="AU397" s="204" t="s">
        <v>283</v>
      </c>
      <c r="AV397" s="205" t="s">
        <v>284</v>
      </c>
      <c r="AW397" s="153">
        <f>SUM(AW398:AW407)</f>
        <v>0</v>
      </c>
      <c r="AX397" s="151" t="s">
        <v>283</v>
      </c>
      <c r="AY397" s="152" t="s">
        <v>284</v>
      </c>
      <c r="AZ397" s="153">
        <f>SUM(AZ398:AZ407)</f>
        <v>0</v>
      </c>
      <c r="BA397" s="152" t="s">
        <v>283</v>
      </c>
      <c r="BB397" s="152" t="s">
        <v>284</v>
      </c>
      <c r="BC397" s="153">
        <f>SUM(BC398:BC407)</f>
        <v>0</v>
      </c>
      <c r="BD397" s="204" t="s">
        <v>283</v>
      </c>
      <c r="BE397" s="205" t="s">
        <v>284</v>
      </c>
      <c r="BF397" s="153">
        <f>SUM(BF398:BF407)</f>
        <v>0</v>
      </c>
      <c r="BG397" s="196"/>
      <c r="BH397" s="221"/>
      <c r="BI397" s="243"/>
      <c r="BJ397" s="196"/>
      <c r="BK397" s="244"/>
      <c r="BL397" s="245"/>
    </row>
    <row r="398" spans="1:64" ht="15.75" customHeight="1">
      <c r="A398" s="185"/>
      <c r="B398" s="156"/>
      <c r="C398" s="289" t="s">
        <v>313</v>
      </c>
      <c r="D398" s="158">
        <f t="shared" ref="D398:D407" si="972">N398+W398+AF398+AO398+AX398</f>
        <v>0</v>
      </c>
      <c r="E398" s="159">
        <f>IFERROR(F398/D398,)</f>
        <v>0</v>
      </c>
      <c r="F398" s="160">
        <f>P398+Y398+AH398+AQ398+AZ398</f>
        <v>0</v>
      </c>
      <c r="G398" s="179"/>
      <c r="H398" s="159">
        <f>Q398+Z398+AI398+AR398+BA398</f>
        <v>0</v>
      </c>
      <c r="I398" s="159">
        <f>IFERROR(J398/H398,)</f>
        <v>0</v>
      </c>
      <c r="J398" s="160">
        <f t="shared" ref="J398:J407" si="973">S398+AB398+AK398+AT398+BC398</f>
        <v>0</v>
      </c>
      <c r="K398" s="159">
        <f>T398+AC398+AL398+AU398+BD398</f>
        <v>0</v>
      </c>
      <c r="L398" s="159">
        <f>IFERROR(M398/K398,)</f>
        <v>0</v>
      </c>
      <c r="M398" s="160">
        <f t="shared" ref="M398:M407" si="974">V398+AE398+AN398+AW398+BF398</f>
        <v>0</v>
      </c>
      <c r="N398" s="159">
        <v>0</v>
      </c>
      <c r="O398" s="159">
        <v>0</v>
      </c>
      <c r="P398" s="160">
        <f t="shared" ref="P398:P407" si="975">N398*O398</f>
        <v>0</v>
      </c>
      <c r="Q398" s="159">
        <v>0</v>
      </c>
      <c r="R398" s="159">
        <v>0</v>
      </c>
      <c r="S398" s="160">
        <f t="shared" ref="S398:S407" si="976">Q398*R398</f>
        <v>0</v>
      </c>
      <c r="T398" s="159">
        <f>Q398</f>
        <v>0</v>
      </c>
      <c r="U398" s="159">
        <f t="shared" ref="U398:U407" si="977">R398</f>
        <v>0</v>
      </c>
      <c r="V398" s="160">
        <f t="shared" ref="V398:V407" si="978">T398*U398</f>
        <v>0</v>
      </c>
      <c r="W398" s="159">
        <v>0</v>
      </c>
      <c r="X398" s="159">
        <v>0</v>
      </c>
      <c r="Y398" s="160">
        <f t="shared" ref="Y398:Y407" si="979">W398*X398</f>
        <v>0</v>
      </c>
      <c r="Z398" s="159">
        <v>0</v>
      </c>
      <c r="AA398" s="159">
        <v>0</v>
      </c>
      <c r="AB398" s="160">
        <f t="shared" ref="AB398:AB407" si="980">Z398*AA398</f>
        <v>0</v>
      </c>
      <c r="AC398" s="159">
        <f>Z398</f>
        <v>0</v>
      </c>
      <c r="AD398" s="159">
        <f t="shared" ref="AD398:AD407" si="981">AA398</f>
        <v>0</v>
      </c>
      <c r="AE398" s="160">
        <f t="shared" ref="AE398:AE407" si="982">AC398*AD398</f>
        <v>0</v>
      </c>
      <c r="AF398" s="159">
        <v>0</v>
      </c>
      <c r="AG398" s="159">
        <v>0</v>
      </c>
      <c r="AH398" s="160">
        <f t="shared" ref="AH398:AH407" si="983">AF398*AG398</f>
        <v>0</v>
      </c>
      <c r="AI398" s="159">
        <v>0</v>
      </c>
      <c r="AJ398" s="159">
        <v>0</v>
      </c>
      <c r="AK398" s="160">
        <f t="shared" ref="AK398:AK407" si="984">AI398*AJ398</f>
        <v>0</v>
      </c>
      <c r="AL398" s="159">
        <f>AI398</f>
        <v>0</v>
      </c>
      <c r="AM398" s="159">
        <f t="shared" ref="AM398:AM407" si="985">AJ398</f>
        <v>0</v>
      </c>
      <c r="AN398" s="160">
        <f t="shared" ref="AN398:AN407" si="986">AL398*AM398</f>
        <v>0</v>
      </c>
      <c r="AO398" s="159">
        <v>0</v>
      </c>
      <c r="AP398" s="159">
        <v>0</v>
      </c>
      <c r="AQ398" s="160">
        <f t="shared" ref="AQ398:AQ407" si="987">AO398*AP398</f>
        <v>0</v>
      </c>
      <c r="AR398" s="159">
        <v>0</v>
      </c>
      <c r="AS398" s="159">
        <v>0</v>
      </c>
      <c r="AT398" s="160">
        <f t="shared" ref="AT398:AT407" si="988">AR398*AS398</f>
        <v>0</v>
      </c>
      <c r="AU398" s="159">
        <f>AR398</f>
        <v>0</v>
      </c>
      <c r="AV398" s="159">
        <f t="shared" ref="AV398:AV407" si="989">AS398</f>
        <v>0</v>
      </c>
      <c r="AW398" s="160">
        <f t="shared" ref="AW398:AW407" si="990">AU398*AV398</f>
        <v>0</v>
      </c>
      <c r="AX398" s="159">
        <v>0</v>
      </c>
      <c r="AY398" s="159">
        <v>0</v>
      </c>
      <c r="AZ398" s="160">
        <f t="shared" ref="AZ398:AZ407" si="991">AX398*AY398</f>
        <v>0</v>
      </c>
      <c r="BA398" s="159">
        <v>0</v>
      </c>
      <c r="BB398" s="159">
        <v>0</v>
      </c>
      <c r="BC398" s="160">
        <f t="shared" ref="BC398:BC407" si="992">BA398*BB398</f>
        <v>0</v>
      </c>
      <c r="BD398" s="159">
        <f>BA398</f>
        <v>0</v>
      </c>
      <c r="BE398" s="159">
        <f t="shared" ref="BE398:BE407" si="993">BB398</f>
        <v>0</v>
      </c>
      <c r="BF398" s="160">
        <f t="shared" ref="BF398:BF407" si="994">BD398*BE398</f>
        <v>0</v>
      </c>
      <c r="BG398" s="225"/>
      <c r="BH398" s="226">
        <f>K398-H398</f>
        <v>0</v>
      </c>
      <c r="BI398" s="227">
        <f t="shared" ref="BI398:BI407" si="995">L398-I398</f>
        <v>0</v>
      </c>
      <c r="BJ398" s="225"/>
      <c r="BK398" s="228"/>
      <c r="BL398" s="229"/>
    </row>
    <row r="399" spans="1:64" ht="15.75" customHeight="1">
      <c r="A399" s="185"/>
      <c r="B399" s="156"/>
      <c r="C399" s="290"/>
      <c r="D399" s="158">
        <f t="shared" si="972"/>
        <v>0</v>
      </c>
      <c r="E399" s="159">
        <f t="shared" ref="E399:E407" si="996">IFERROR(F399/D399,)</f>
        <v>0</v>
      </c>
      <c r="F399" s="160">
        <f t="shared" ref="F399:F407" si="997">P399+Y399+AH399+AQ399+AZ399</f>
        <v>0</v>
      </c>
      <c r="G399" s="161"/>
      <c r="H399" s="159">
        <f t="shared" ref="H399:H407" si="998">Q399+Z399+AI399+AR399+BA399</f>
        <v>0</v>
      </c>
      <c r="I399" s="159">
        <f t="shared" ref="I399:I407" si="999">IFERROR(J399/H399,)</f>
        <v>0</v>
      </c>
      <c r="J399" s="160">
        <f t="shared" si="973"/>
        <v>0</v>
      </c>
      <c r="K399" s="159">
        <f t="shared" ref="K399:K407" si="1000">T399+AC399+AL399+AU399+BD399</f>
        <v>0</v>
      </c>
      <c r="L399" s="159">
        <f t="shared" ref="L399:L407" si="1001">IFERROR(M399/K399,)</f>
        <v>0</v>
      </c>
      <c r="M399" s="160">
        <f t="shared" si="974"/>
        <v>0</v>
      </c>
      <c r="N399" s="159">
        <v>0</v>
      </c>
      <c r="O399" s="159">
        <v>0</v>
      </c>
      <c r="P399" s="160">
        <f t="shared" si="975"/>
        <v>0</v>
      </c>
      <c r="Q399" s="159">
        <v>0</v>
      </c>
      <c r="R399" s="159">
        <v>0</v>
      </c>
      <c r="S399" s="160">
        <f t="shared" si="976"/>
        <v>0</v>
      </c>
      <c r="T399" s="159">
        <f t="shared" ref="T399:T407" si="1002">Q399</f>
        <v>0</v>
      </c>
      <c r="U399" s="159">
        <f t="shared" si="977"/>
        <v>0</v>
      </c>
      <c r="V399" s="160">
        <f t="shared" si="978"/>
        <v>0</v>
      </c>
      <c r="W399" s="159">
        <v>0</v>
      </c>
      <c r="X399" s="159">
        <v>0</v>
      </c>
      <c r="Y399" s="160">
        <f t="shared" si="979"/>
        <v>0</v>
      </c>
      <c r="Z399" s="159">
        <v>0</v>
      </c>
      <c r="AA399" s="159">
        <v>0</v>
      </c>
      <c r="AB399" s="160">
        <f t="shared" si="980"/>
        <v>0</v>
      </c>
      <c r="AC399" s="159">
        <f t="shared" ref="AC399:AC407" si="1003">Z399</f>
        <v>0</v>
      </c>
      <c r="AD399" s="159">
        <f t="shared" si="981"/>
        <v>0</v>
      </c>
      <c r="AE399" s="160">
        <f t="shared" si="982"/>
        <v>0</v>
      </c>
      <c r="AF399" s="159">
        <v>0</v>
      </c>
      <c r="AG399" s="159">
        <v>0</v>
      </c>
      <c r="AH399" s="160">
        <f t="shared" si="983"/>
        <v>0</v>
      </c>
      <c r="AI399" s="159">
        <v>0</v>
      </c>
      <c r="AJ399" s="159">
        <v>0</v>
      </c>
      <c r="AK399" s="160">
        <f t="shared" si="984"/>
        <v>0</v>
      </c>
      <c r="AL399" s="159">
        <f t="shared" ref="AL399:AL407" si="1004">AI399</f>
        <v>0</v>
      </c>
      <c r="AM399" s="159">
        <f t="shared" si="985"/>
        <v>0</v>
      </c>
      <c r="AN399" s="160">
        <f t="shared" si="986"/>
        <v>0</v>
      </c>
      <c r="AO399" s="159">
        <v>0</v>
      </c>
      <c r="AP399" s="159">
        <v>0</v>
      </c>
      <c r="AQ399" s="160">
        <f t="shared" si="987"/>
        <v>0</v>
      </c>
      <c r="AR399" s="159">
        <v>0</v>
      </c>
      <c r="AS399" s="159">
        <v>0</v>
      </c>
      <c r="AT399" s="160">
        <f t="shared" si="988"/>
        <v>0</v>
      </c>
      <c r="AU399" s="159">
        <f t="shared" ref="AU399:AU407" si="1005">AR399</f>
        <v>0</v>
      </c>
      <c r="AV399" s="159">
        <f t="shared" si="989"/>
        <v>0</v>
      </c>
      <c r="AW399" s="160">
        <f t="shared" si="990"/>
        <v>0</v>
      </c>
      <c r="AX399" s="159">
        <v>0</v>
      </c>
      <c r="AY399" s="159">
        <v>0</v>
      </c>
      <c r="AZ399" s="160">
        <f t="shared" si="991"/>
        <v>0</v>
      </c>
      <c r="BA399" s="159">
        <v>0</v>
      </c>
      <c r="BB399" s="159">
        <v>0</v>
      </c>
      <c r="BC399" s="160">
        <f t="shared" si="992"/>
        <v>0</v>
      </c>
      <c r="BD399" s="159">
        <f t="shared" ref="BD399:BD407" si="1006">BA399</f>
        <v>0</v>
      </c>
      <c r="BE399" s="159">
        <f t="shared" si="993"/>
        <v>0</v>
      </c>
      <c r="BF399" s="160">
        <f t="shared" si="994"/>
        <v>0</v>
      </c>
      <c r="BG399" s="225"/>
      <c r="BH399" s="226">
        <f t="shared" ref="BH399:BH407" si="1007">K399-H399</f>
        <v>0</v>
      </c>
      <c r="BI399" s="227">
        <f t="shared" si="995"/>
        <v>0</v>
      </c>
      <c r="BJ399" s="225"/>
      <c r="BK399" s="228"/>
      <c r="BL399" s="229"/>
    </row>
    <row r="400" spans="1:64" ht="15.75" customHeight="1">
      <c r="A400" s="185"/>
      <c r="B400" s="156"/>
      <c r="C400" s="290"/>
      <c r="D400" s="158">
        <f t="shared" si="972"/>
        <v>0</v>
      </c>
      <c r="E400" s="159">
        <f t="shared" si="996"/>
        <v>0</v>
      </c>
      <c r="F400" s="160">
        <f t="shared" si="997"/>
        <v>0</v>
      </c>
      <c r="G400" s="161"/>
      <c r="H400" s="159">
        <f t="shared" si="998"/>
        <v>0</v>
      </c>
      <c r="I400" s="159">
        <f t="shared" si="999"/>
        <v>0</v>
      </c>
      <c r="J400" s="160">
        <f t="shared" si="973"/>
        <v>0</v>
      </c>
      <c r="K400" s="159">
        <f t="shared" si="1000"/>
        <v>0</v>
      </c>
      <c r="L400" s="159">
        <f t="shared" si="1001"/>
        <v>0</v>
      </c>
      <c r="M400" s="160">
        <f t="shared" si="974"/>
        <v>0</v>
      </c>
      <c r="N400" s="159">
        <v>0</v>
      </c>
      <c r="O400" s="159">
        <v>0</v>
      </c>
      <c r="P400" s="160">
        <f t="shared" si="975"/>
        <v>0</v>
      </c>
      <c r="Q400" s="159">
        <v>0</v>
      </c>
      <c r="R400" s="159">
        <v>0</v>
      </c>
      <c r="S400" s="160">
        <f t="shared" si="976"/>
        <v>0</v>
      </c>
      <c r="T400" s="159">
        <f t="shared" si="1002"/>
        <v>0</v>
      </c>
      <c r="U400" s="159">
        <f t="shared" si="977"/>
        <v>0</v>
      </c>
      <c r="V400" s="160">
        <f t="shared" si="978"/>
        <v>0</v>
      </c>
      <c r="W400" s="159">
        <v>0</v>
      </c>
      <c r="X400" s="159">
        <v>0</v>
      </c>
      <c r="Y400" s="160">
        <f t="shared" si="979"/>
        <v>0</v>
      </c>
      <c r="Z400" s="159">
        <v>0</v>
      </c>
      <c r="AA400" s="159">
        <v>0</v>
      </c>
      <c r="AB400" s="160">
        <f t="shared" si="980"/>
        <v>0</v>
      </c>
      <c r="AC400" s="159">
        <f t="shared" si="1003"/>
        <v>0</v>
      </c>
      <c r="AD400" s="159">
        <f t="shared" si="981"/>
        <v>0</v>
      </c>
      <c r="AE400" s="160">
        <f t="shared" si="982"/>
        <v>0</v>
      </c>
      <c r="AF400" s="159">
        <v>0</v>
      </c>
      <c r="AG400" s="159">
        <v>0</v>
      </c>
      <c r="AH400" s="160">
        <f t="shared" si="983"/>
        <v>0</v>
      </c>
      <c r="AI400" s="159">
        <v>0</v>
      </c>
      <c r="AJ400" s="159">
        <v>0</v>
      </c>
      <c r="AK400" s="160">
        <f t="shared" si="984"/>
        <v>0</v>
      </c>
      <c r="AL400" s="159">
        <f t="shared" si="1004"/>
        <v>0</v>
      </c>
      <c r="AM400" s="159">
        <f t="shared" si="985"/>
        <v>0</v>
      </c>
      <c r="AN400" s="160">
        <f t="shared" si="986"/>
        <v>0</v>
      </c>
      <c r="AO400" s="159">
        <v>0</v>
      </c>
      <c r="AP400" s="159">
        <v>0</v>
      </c>
      <c r="AQ400" s="160">
        <f t="shared" si="987"/>
        <v>0</v>
      </c>
      <c r="AR400" s="159">
        <v>0</v>
      </c>
      <c r="AS400" s="159">
        <v>0</v>
      </c>
      <c r="AT400" s="160">
        <f t="shared" si="988"/>
        <v>0</v>
      </c>
      <c r="AU400" s="159">
        <f t="shared" si="1005"/>
        <v>0</v>
      </c>
      <c r="AV400" s="159">
        <f t="shared" si="989"/>
        <v>0</v>
      </c>
      <c r="AW400" s="160">
        <f t="shared" si="990"/>
        <v>0</v>
      </c>
      <c r="AX400" s="159">
        <v>0</v>
      </c>
      <c r="AY400" s="159">
        <v>0</v>
      </c>
      <c r="AZ400" s="160">
        <f t="shared" si="991"/>
        <v>0</v>
      </c>
      <c r="BA400" s="159">
        <v>0</v>
      </c>
      <c r="BB400" s="159">
        <v>0</v>
      </c>
      <c r="BC400" s="160">
        <f t="shared" si="992"/>
        <v>0</v>
      </c>
      <c r="BD400" s="159">
        <f t="shared" si="1006"/>
        <v>0</v>
      </c>
      <c r="BE400" s="159">
        <f t="shared" si="993"/>
        <v>0</v>
      </c>
      <c r="BF400" s="160">
        <f t="shared" si="994"/>
        <v>0</v>
      </c>
      <c r="BG400" s="225"/>
      <c r="BH400" s="226">
        <f t="shared" si="1007"/>
        <v>0</v>
      </c>
      <c r="BI400" s="227">
        <f t="shared" si="995"/>
        <v>0</v>
      </c>
      <c r="BJ400" s="225"/>
      <c r="BK400" s="228"/>
      <c r="BL400" s="229"/>
    </row>
    <row r="401" spans="1:64" ht="15.75" customHeight="1">
      <c r="A401" s="185"/>
      <c r="B401" s="156"/>
      <c r="C401" s="290"/>
      <c r="D401" s="158">
        <f t="shared" si="972"/>
        <v>0</v>
      </c>
      <c r="E401" s="159">
        <f t="shared" si="996"/>
        <v>0</v>
      </c>
      <c r="F401" s="160">
        <f t="shared" si="997"/>
        <v>0</v>
      </c>
      <c r="G401" s="161"/>
      <c r="H401" s="159">
        <f t="shared" si="998"/>
        <v>0</v>
      </c>
      <c r="I401" s="159">
        <f t="shared" si="999"/>
        <v>0</v>
      </c>
      <c r="J401" s="160">
        <f t="shared" si="973"/>
        <v>0</v>
      </c>
      <c r="K401" s="159">
        <f t="shared" si="1000"/>
        <v>0</v>
      </c>
      <c r="L401" s="159">
        <f t="shared" si="1001"/>
        <v>0</v>
      </c>
      <c r="M401" s="160">
        <f t="shared" si="974"/>
        <v>0</v>
      </c>
      <c r="N401" s="159">
        <v>0</v>
      </c>
      <c r="O401" s="159">
        <v>0</v>
      </c>
      <c r="P401" s="160">
        <f t="shared" si="975"/>
        <v>0</v>
      </c>
      <c r="Q401" s="159">
        <v>0</v>
      </c>
      <c r="R401" s="159">
        <v>0</v>
      </c>
      <c r="S401" s="160">
        <f t="shared" si="976"/>
        <v>0</v>
      </c>
      <c r="T401" s="159">
        <f t="shared" si="1002"/>
        <v>0</v>
      </c>
      <c r="U401" s="159">
        <f t="shared" si="977"/>
        <v>0</v>
      </c>
      <c r="V401" s="160">
        <f t="shared" si="978"/>
        <v>0</v>
      </c>
      <c r="W401" s="159">
        <v>0</v>
      </c>
      <c r="X401" s="159">
        <v>0</v>
      </c>
      <c r="Y401" s="160">
        <f t="shared" si="979"/>
        <v>0</v>
      </c>
      <c r="Z401" s="159">
        <v>0</v>
      </c>
      <c r="AA401" s="159">
        <v>0</v>
      </c>
      <c r="AB401" s="160">
        <f t="shared" si="980"/>
        <v>0</v>
      </c>
      <c r="AC401" s="159">
        <f t="shared" si="1003"/>
        <v>0</v>
      </c>
      <c r="AD401" s="159">
        <f t="shared" si="981"/>
        <v>0</v>
      </c>
      <c r="AE401" s="160">
        <f t="shared" si="982"/>
        <v>0</v>
      </c>
      <c r="AF401" s="159">
        <v>0</v>
      </c>
      <c r="AG401" s="159">
        <v>0</v>
      </c>
      <c r="AH401" s="160">
        <f t="shared" si="983"/>
        <v>0</v>
      </c>
      <c r="AI401" s="159">
        <v>0</v>
      </c>
      <c r="AJ401" s="159">
        <v>0</v>
      </c>
      <c r="AK401" s="160">
        <f t="shared" si="984"/>
        <v>0</v>
      </c>
      <c r="AL401" s="159">
        <f t="shared" si="1004"/>
        <v>0</v>
      </c>
      <c r="AM401" s="159">
        <f t="shared" si="985"/>
        <v>0</v>
      </c>
      <c r="AN401" s="160">
        <f t="shared" si="986"/>
        <v>0</v>
      </c>
      <c r="AO401" s="159">
        <v>0</v>
      </c>
      <c r="AP401" s="159">
        <v>0</v>
      </c>
      <c r="AQ401" s="160">
        <f t="shared" si="987"/>
        <v>0</v>
      </c>
      <c r="AR401" s="159">
        <v>0</v>
      </c>
      <c r="AS401" s="159">
        <v>0</v>
      </c>
      <c r="AT401" s="160">
        <f t="shared" si="988"/>
        <v>0</v>
      </c>
      <c r="AU401" s="159">
        <f t="shared" si="1005"/>
        <v>0</v>
      </c>
      <c r="AV401" s="159">
        <f t="shared" si="989"/>
        <v>0</v>
      </c>
      <c r="AW401" s="160">
        <f t="shared" si="990"/>
        <v>0</v>
      </c>
      <c r="AX401" s="159">
        <v>0</v>
      </c>
      <c r="AY401" s="159">
        <v>0</v>
      </c>
      <c r="AZ401" s="160">
        <f t="shared" si="991"/>
        <v>0</v>
      </c>
      <c r="BA401" s="159">
        <v>0</v>
      </c>
      <c r="BB401" s="159">
        <v>0</v>
      </c>
      <c r="BC401" s="160">
        <f t="shared" si="992"/>
        <v>0</v>
      </c>
      <c r="BD401" s="159">
        <f t="shared" si="1006"/>
        <v>0</v>
      </c>
      <c r="BE401" s="159">
        <f t="shared" si="993"/>
        <v>0</v>
      </c>
      <c r="BF401" s="160">
        <f t="shared" si="994"/>
        <v>0</v>
      </c>
      <c r="BG401" s="225"/>
      <c r="BH401" s="226">
        <f t="shared" si="1007"/>
        <v>0</v>
      </c>
      <c r="BI401" s="227">
        <f t="shared" si="995"/>
        <v>0</v>
      </c>
      <c r="BJ401" s="225"/>
      <c r="BK401" s="228"/>
      <c r="BL401" s="229"/>
    </row>
    <row r="402" spans="1:64" ht="15.75" customHeight="1">
      <c r="A402" s="185"/>
      <c r="B402" s="156"/>
      <c r="C402" s="290"/>
      <c r="D402" s="158">
        <f t="shared" si="972"/>
        <v>0</v>
      </c>
      <c r="E402" s="159">
        <f t="shared" si="996"/>
        <v>0</v>
      </c>
      <c r="F402" s="160">
        <f t="shared" si="997"/>
        <v>0</v>
      </c>
      <c r="G402" s="161"/>
      <c r="H402" s="159">
        <f t="shared" si="998"/>
        <v>0</v>
      </c>
      <c r="I402" s="159">
        <f t="shared" si="999"/>
        <v>0</v>
      </c>
      <c r="J402" s="160">
        <f t="shared" si="973"/>
        <v>0</v>
      </c>
      <c r="K402" s="159">
        <f t="shared" si="1000"/>
        <v>0</v>
      </c>
      <c r="L402" s="159">
        <f t="shared" si="1001"/>
        <v>0</v>
      </c>
      <c r="M402" s="160">
        <f t="shared" si="974"/>
        <v>0</v>
      </c>
      <c r="N402" s="159">
        <v>0</v>
      </c>
      <c r="O402" s="159">
        <v>0</v>
      </c>
      <c r="P402" s="160">
        <f t="shared" si="975"/>
        <v>0</v>
      </c>
      <c r="Q402" s="159">
        <v>0</v>
      </c>
      <c r="R402" s="159">
        <v>0</v>
      </c>
      <c r="S402" s="160">
        <f t="shared" si="976"/>
        <v>0</v>
      </c>
      <c r="T402" s="159">
        <f t="shared" si="1002"/>
        <v>0</v>
      </c>
      <c r="U402" s="159">
        <f t="shared" si="977"/>
        <v>0</v>
      </c>
      <c r="V402" s="160">
        <f t="shared" si="978"/>
        <v>0</v>
      </c>
      <c r="W402" s="159">
        <v>0</v>
      </c>
      <c r="X402" s="159">
        <v>0</v>
      </c>
      <c r="Y402" s="160">
        <f t="shared" si="979"/>
        <v>0</v>
      </c>
      <c r="Z402" s="159">
        <v>0</v>
      </c>
      <c r="AA402" s="159">
        <v>0</v>
      </c>
      <c r="AB402" s="160">
        <f t="shared" si="980"/>
        <v>0</v>
      </c>
      <c r="AC402" s="159">
        <f t="shared" si="1003"/>
        <v>0</v>
      </c>
      <c r="AD402" s="159">
        <f t="shared" si="981"/>
        <v>0</v>
      </c>
      <c r="AE402" s="160">
        <f t="shared" si="982"/>
        <v>0</v>
      </c>
      <c r="AF402" s="159">
        <v>0</v>
      </c>
      <c r="AG402" s="159">
        <v>0</v>
      </c>
      <c r="AH402" s="160">
        <f t="shared" si="983"/>
        <v>0</v>
      </c>
      <c r="AI402" s="159">
        <v>0</v>
      </c>
      <c r="AJ402" s="159">
        <v>0</v>
      </c>
      <c r="AK402" s="160">
        <f t="shared" si="984"/>
        <v>0</v>
      </c>
      <c r="AL402" s="159">
        <f t="shared" si="1004"/>
        <v>0</v>
      </c>
      <c r="AM402" s="159">
        <f t="shared" si="985"/>
        <v>0</v>
      </c>
      <c r="AN402" s="160">
        <f t="shared" si="986"/>
        <v>0</v>
      </c>
      <c r="AO402" s="159">
        <v>0</v>
      </c>
      <c r="AP402" s="159">
        <v>0</v>
      </c>
      <c r="AQ402" s="160">
        <f t="shared" si="987"/>
        <v>0</v>
      </c>
      <c r="AR402" s="159">
        <v>0</v>
      </c>
      <c r="AS402" s="159">
        <v>0</v>
      </c>
      <c r="AT402" s="160">
        <f t="shared" si="988"/>
        <v>0</v>
      </c>
      <c r="AU402" s="159">
        <f t="shared" si="1005"/>
        <v>0</v>
      </c>
      <c r="AV402" s="159">
        <f t="shared" si="989"/>
        <v>0</v>
      </c>
      <c r="AW402" s="160">
        <f t="shared" si="990"/>
        <v>0</v>
      </c>
      <c r="AX402" s="159">
        <v>0</v>
      </c>
      <c r="AY402" s="159">
        <v>0</v>
      </c>
      <c r="AZ402" s="160">
        <f t="shared" si="991"/>
        <v>0</v>
      </c>
      <c r="BA402" s="159">
        <v>0</v>
      </c>
      <c r="BB402" s="159">
        <v>0</v>
      </c>
      <c r="BC402" s="160">
        <f t="shared" si="992"/>
        <v>0</v>
      </c>
      <c r="BD402" s="159">
        <f t="shared" si="1006"/>
        <v>0</v>
      </c>
      <c r="BE402" s="159">
        <f t="shared" si="993"/>
        <v>0</v>
      </c>
      <c r="BF402" s="160">
        <f t="shared" si="994"/>
        <v>0</v>
      </c>
      <c r="BG402" s="225"/>
      <c r="BH402" s="226">
        <f t="shared" si="1007"/>
        <v>0</v>
      </c>
      <c r="BI402" s="227">
        <f t="shared" si="995"/>
        <v>0</v>
      </c>
      <c r="BJ402" s="225"/>
      <c r="BK402" s="228"/>
      <c r="BL402" s="229"/>
    </row>
    <row r="403" spans="1:64" ht="15.75" customHeight="1">
      <c r="A403" s="185"/>
      <c r="B403" s="156"/>
      <c r="C403" s="290"/>
      <c r="D403" s="158">
        <f t="shared" si="972"/>
        <v>0</v>
      </c>
      <c r="E403" s="159">
        <f t="shared" si="996"/>
        <v>0</v>
      </c>
      <c r="F403" s="160">
        <f t="shared" si="997"/>
        <v>0</v>
      </c>
      <c r="G403" s="161"/>
      <c r="H403" s="159">
        <f t="shared" si="998"/>
        <v>0</v>
      </c>
      <c r="I403" s="159">
        <f t="shared" si="999"/>
        <v>0</v>
      </c>
      <c r="J403" s="160">
        <f t="shared" si="973"/>
        <v>0</v>
      </c>
      <c r="K403" s="159">
        <f t="shared" si="1000"/>
        <v>0</v>
      </c>
      <c r="L403" s="159">
        <f t="shared" si="1001"/>
        <v>0</v>
      </c>
      <c r="M403" s="160">
        <f t="shared" si="974"/>
        <v>0</v>
      </c>
      <c r="N403" s="159">
        <v>0</v>
      </c>
      <c r="O403" s="159">
        <v>0</v>
      </c>
      <c r="P403" s="160">
        <f t="shared" si="975"/>
        <v>0</v>
      </c>
      <c r="Q403" s="159">
        <v>0</v>
      </c>
      <c r="R403" s="159">
        <v>0</v>
      </c>
      <c r="S403" s="160">
        <f t="shared" si="976"/>
        <v>0</v>
      </c>
      <c r="T403" s="159">
        <f t="shared" si="1002"/>
        <v>0</v>
      </c>
      <c r="U403" s="159">
        <f t="shared" si="977"/>
        <v>0</v>
      </c>
      <c r="V403" s="160">
        <f t="shared" si="978"/>
        <v>0</v>
      </c>
      <c r="W403" s="159">
        <v>0</v>
      </c>
      <c r="X403" s="159">
        <v>0</v>
      </c>
      <c r="Y403" s="160">
        <f t="shared" si="979"/>
        <v>0</v>
      </c>
      <c r="Z403" s="159">
        <v>0</v>
      </c>
      <c r="AA403" s="159">
        <v>0</v>
      </c>
      <c r="AB403" s="160">
        <f t="shared" si="980"/>
        <v>0</v>
      </c>
      <c r="AC403" s="159">
        <f t="shared" si="1003"/>
        <v>0</v>
      </c>
      <c r="AD403" s="159">
        <f t="shared" si="981"/>
        <v>0</v>
      </c>
      <c r="AE403" s="160">
        <f t="shared" si="982"/>
        <v>0</v>
      </c>
      <c r="AF403" s="159">
        <v>0</v>
      </c>
      <c r="AG403" s="159">
        <v>0</v>
      </c>
      <c r="AH403" s="160">
        <f t="shared" si="983"/>
        <v>0</v>
      </c>
      <c r="AI403" s="159">
        <v>0</v>
      </c>
      <c r="AJ403" s="159">
        <v>0</v>
      </c>
      <c r="AK403" s="160">
        <f t="shared" si="984"/>
        <v>0</v>
      </c>
      <c r="AL403" s="159">
        <f t="shared" si="1004"/>
        <v>0</v>
      </c>
      <c r="AM403" s="159">
        <f t="shared" si="985"/>
        <v>0</v>
      </c>
      <c r="AN403" s="160">
        <f t="shared" si="986"/>
        <v>0</v>
      </c>
      <c r="AO403" s="159">
        <v>0</v>
      </c>
      <c r="AP403" s="159">
        <v>0</v>
      </c>
      <c r="AQ403" s="160">
        <f t="shared" si="987"/>
        <v>0</v>
      </c>
      <c r="AR403" s="159">
        <v>0</v>
      </c>
      <c r="AS403" s="159">
        <v>0</v>
      </c>
      <c r="AT403" s="160">
        <f t="shared" si="988"/>
        <v>0</v>
      </c>
      <c r="AU403" s="159">
        <f t="shared" si="1005"/>
        <v>0</v>
      </c>
      <c r="AV403" s="159">
        <f t="shared" si="989"/>
        <v>0</v>
      </c>
      <c r="AW403" s="160">
        <f t="shared" si="990"/>
        <v>0</v>
      </c>
      <c r="AX403" s="159">
        <v>0</v>
      </c>
      <c r="AY403" s="159">
        <v>0</v>
      </c>
      <c r="AZ403" s="160">
        <f t="shared" si="991"/>
        <v>0</v>
      </c>
      <c r="BA403" s="159">
        <v>0</v>
      </c>
      <c r="BB403" s="159">
        <v>0</v>
      </c>
      <c r="BC403" s="160">
        <f t="shared" si="992"/>
        <v>0</v>
      </c>
      <c r="BD403" s="159">
        <f t="shared" si="1006"/>
        <v>0</v>
      </c>
      <c r="BE403" s="159">
        <f t="shared" si="993"/>
        <v>0</v>
      </c>
      <c r="BF403" s="160">
        <f t="shared" si="994"/>
        <v>0</v>
      </c>
      <c r="BG403" s="225"/>
      <c r="BH403" s="226">
        <f t="shared" si="1007"/>
        <v>0</v>
      </c>
      <c r="BI403" s="227">
        <f t="shared" si="995"/>
        <v>0</v>
      </c>
      <c r="BJ403" s="225"/>
      <c r="BK403" s="228"/>
      <c r="BL403" s="229"/>
    </row>
    <row r="404" spans="1:64" ht="15.75" customHeight="1">
      <c r="A404" s="185"/>
      <c r="B404" s="156"/>
      <c r="C404" s="290"/>
      <c r="D404" s="158">
        <f t="shared" si="972"/>
        <v>0</v>
      </c>
      <c r="E404" s="159">
        <f t="shared" si="996"/>
        <v>0</v>
      </c>
      <c r="F404" s="160">
        <f t="shared" si="997"/>
        <v>0</v>
      </c>
      <c r="G404" s="161"/>
      <c r="H404" s="159">
        <f t="shared" si="998"/>
        <v>0</v>
      </c>
      <c r="I404" s="159">
        <f t="shared" si="999"/>
        <v>0</v>
      </c>
      <c r="J404" s="160">
        <f t="shared" si="973"/>
        <v>0</v>
      </c>
      <c r="K404" s="159">
        <f t="shared" si="1000"/>
        <v>0</v>
      </c>
      <c r="L404" s="159">
        <f t="shared" si="1001"/>
        <v>0</v>
      </c>
      <c r="M404" s="160">
        <f t="shared" si="974"/>
        <v>0</v>
      </c>
      <c r="N404" s="159">
        <v>0</v>
      </c>
      <c r="O404" s="159">
        <v>0</v>
      </c>
      <c r="P404" s="160">
        <f t="shared" si="975"/>
        <v>0</v>
      </c>
      <c r="Q404" s="159">
        <v>0</v>
      </c>
      <c r="R404" s="159">
        <v>0</v>
      </c>
      <c r="S404" s="160">
        <f t="shared" si="976"/>
        <v>0</v>
      </c>
      <c r="T404" s="159">
        <f t="shared" si="1002"/>
        <v>0</v>
      </c>
      <c r="U404" s="159">
        <f t="shared" si="977"/>
        <v>0</v>
      </c>
      <c r="V404" s="160">
        <f t="shared" si="978"/>
        <v>0</v>
      </c>
      <c r="W404" s="159">
        <v>0</v>
      </c>
      <c r="X404" s="159">
        <v>0</v>
      </c>
      <c r="Y404" s="160">
        <f t="shared" si="979"/>
        <v>0</v>
      </c>
      <c r="Z404" s="159">
        <v>0</v>
      </c>
      <c r="AA404" s="159">
        <v>0</v>
      </c>
      <c r="AB404" s="160">
        <f t="shared" si="980"/>
        <v>0</v>
      </c>
      <c r="AC404" s="159">
        <f t="shared" si="1003"/>
        <v>0</v>
      </c>
      <c r="AD404" s="159">
        <f t="shared" si="981"/>
        <v>0</v>
      </c>
      <c r="AE404" s="160">
        <f t="shared" si="982"/>
        <v>0</v>
      </c>
      <c r="AF404" s="159">
        <v>0</v>
      </c>
      <c r="AG404" s="159">
        <v>0</v>
      </c>
      <c r="AH404" s="160">
        <f t="shared" si="983"/>
        <v>0</v>
      </c>
      <c r="AI404" s="159">
        <v>0</v>
      </c>
      <c r="AJ404" s="159">
        <v>0</v>
      </c>
      <c r="AK404" s="160">
        <f t="shared" si="984"/>
        <v>0</v>
      </c>
      <c r="AL404" s="159">
        <f t="shared" si="1004"/>
        <v>0</v>
      </c>
      <c r="AM404" s="159">
        <f t="shared" si="985"/>
        <v>0</v>
      </c>
      <c r="AN404" s="160">
        <f t="shared" si="986"/>
        <v>0</v>
      </c>
      <c r="AO404" s="159">
        <v>0</v>
      </c>
      <c r="AP404" s="159">
        <v>0</v>
      </c>
      <c r="AQ404" s="160">
        <f t="shared" si="987"/>
        <v>0</v>
      </c>
      <c r="AR404" s="159">
        <v>0</v>
      </c>
      <c r="AS404" s="159">
        <v>0</v>
      </c>
      <c r="AT404" s="160">
        <f t="shared" si="988"/>
        <v>0</v>
      </c>
      <c r="AU404" s="159">
        <f t="shared" si="1005"/>
        <v>0</v>
      </c>
      <c r="AV404" s="159">
        <f t="shared" si="989"/>
        <v>0</v>
      </c>
      <c r="AW404" s="160">
        <f t="shared" si="990"/>
        <v>0</v>
      </c>
      <c r="AX404" s="159">
        <v>0</v>
      </c>
      <c r="AY404" s="159">
        <v>0</v>
      </c>
      <c r="AZ404" s="160">
        <f t="shared" si="991"/>
        <v>0</v>
      </c>
      <c r="BA404" s="159">
        <v>0</v>
      </c>
      <c r="BB404" s="159">
        <v>0</v>
      </c>
      <c r="BC404" s="160">
        <f t="shared" si="992"/>
        <v>0</v>
      </c>
      <c r="BD404" s="159">
        <f t="shared" si="1006"/>
        <v>0</v>
      </c>
      <c r="BE404" s="159">
        <f t="shared" si="993"/>
        <v>0</v>
      </c>
      <c r="BF404" s="160">
        <f t="shared" si="994"/>
        <v>0</v>
      </c>
      <c r="BG404" s="225"/>
      <c r="BH404" s="226">
        <f t="shared" si="1007"/>
        <v>0</v>
      </c>
      <c r="BI404" s="227">
        <f t="shared" si="995"/>
        <v>0</v>
      </c>
      <c r="BJ404" s="225"/>
      <c r="BK404" s="228"/>
      <c r="BL404" s="229"/>
    </row>
    <row r="405" spans="1:64" ht="15.75" customHeight="1">
      <c r="A405" s="185"/>
      <c r="B405" s="156"/>
      <c r="C405" s="290"/>
      <c r="D405" s="158">
        <f t="shared" si="972"/>
        <v>0</v>
      </c>
      <c r="E405" s="159">
        <f t="shared" si="996"/>
        <v>0</v>
      </c>
      <c r="F405" s="160">
        <f t="shared" si="997"/>
        <v>0</v>
      </c>
      <c r="G405" s="161"/>
      <c r="H405" s="159">
        <f t="shared" si="998"/>
        <v>0</v>
      </c>
      <c r="I405" s="159">
        <f t="shared" si="999"/>
        <v>0</v>
      </c>
      <c r="J405" s="160">
        <f t="shared" si="973"/>
        <v>0</v>
      </c>
      <c r="K405" s="159">
        <f t="shared" si="1000"/>
        <v>0</v>
      </c>
      <c r="L405" s="159">
        <f t="shared" si="1001"/>
        <v>0</v>
      </c>
      <c r="M405" s="160">
        <f t="shared" si="974"/>
        <v>0</v>
      </c>
      <c r="N405" s="159">
        <v>0</v>
      </c>
      <c r="O405" s="159">
        <v>0</v>
      </c>
      <c r="P405" s="160">
        <f t="shared" si="975"/>
        <v>0</v>
      </c>
      <c r="Q405" s="159">
        <v>0</v>
      </c>
      <c r="R405" s="159">
        <v>0</v>
      </c>
      <c r="S405" s="160">
        <f t="shared" si="976"/>
        <v>0</v>
      </c>
      <c r="T405" s="159">
        <f t="shared" si="1002"/>
        <v>0</v>
      </c>
      <c r="U405" s="159">
        <f t="shared" si="977"/>
        <v>0</v>
      </c>
      <c r="V405" s="160">
        <f t="shared" si="978"/>
        <v>0</v>
      </c>
      <c r="W405" s="159">
        <v>0</v>
      </c>
      <c r="X405" s="159">
        <v>0</v>
      </c>
      <c r="Y405" s="160">
        <f t="shared" si="979"/>
        <v>0</v>
      </c>
      <c r="Z405" s="159">
        <v>0</v>
      </c>
      <c r="AA405" s="159">
        <v>0</v>
      </c>
      <c r="AB405" s="160">
        <f t="shared" si="980"/>
        <v>0</v>
      </c>
      <c r="AC405" s="159">
        <f t="shared" si="1003"/>
        <v>0</v>
      </c>
      <c r="AD405" s="159">
        <f t="shared" si="981"/>
        <v>0</v>
      </c>
      <c r="AE405" s="160">
        <f t="shared" si="982"/>
        <v>0</v>
      </c>
      <c r="AF405" s="159">
        <v>0</v>
      </c>
      <c r="AG405" s="159">
        <v>0</v>
      </c>
      <c r="AH405" s="160">
        <f t="shared" si="983"/>
        <v>0</v>
      </c>
      <c r="AI405" s="159">
        <v>0</v>
      </c>
      <c r="AJ405" s="159">
        <v>0</v>
      </c>
      <c r="AK405" s="160">
        <f t="shared" si="984"/>
        <v>0</v>
      </c>
      <c r="AL405" s="159">
        <f t="shared" si="1004"/>
        <v>0</v>
      </c>
      <c r="AM405" s="159">
        <f t="shared" si="985"/>
        <v>0</v>
      </c>
      <c r="AN405" s="160">
        <f t="shared" si="986"/>
        <v>0</v>
      </c>
      <c r="AO405" s="159">
        <v>0</v>
      </c>
      <c r="AP405" s="159">
        <v>0</v>
      </c>
      <c r="AQ405" s="160">
        <f t="shared" si="987"/>
        <v>0</v>
      </c>
      <c r="AR405" s="159">
        <v>0</v>
      </c>
      <c r="AS405" s="159">
        <v>0</v>
      </c>
      <c r="AT405" s="160">
        <f t="shared" si="988"/>
        <v>0</v>
      </c>
      <c r="AU405" s="159">
        <f t="shared" si="1005"/>
        <v>0</v>
      </c>
      <c r="AV405" s="159">
        <f t="shared" si="989"/>
        <v>0</v>
      </c>
      <c r="AW405" s="160">
        <f t="shared" si="990"/>
        <v>0</v>
      </c>
      <c r="AX405" s="159">
        <v>0</v>
      </c>
      <c r="AY405" s="159">
        <v>0</v>
      </c>
      <c r="AZ405" s="160">
        <f t="shared" si="991"/>
        <v>0</v>
      </c>
      <c r="BA405" s="159">
        <v>0</v>
      </c>
      <c r="BB405" s="159">
        <v>0</v>
      </c>
      <c r="BC405" s="160">
        <f t="shared" si="992"/>
        <v>0</v>
      </c>
      <c r="BD405" s="159">
        <f t="shared" si="1006"/>
        <v>0</v>
      </c>
      <c r="BE405" s="159">
        <f t="shared" si="993"/>
        <v>0</v>
      </c>
      <c r="BF405" s="160">
        <f t="shared" si="994"/>
        <v>0</v>
      </c>
      <c r="BG405" s="225"/>
      <c r="BH405" s="226">
        <f t="shared" si="1007"/>
        <v>0</v>
      </c>
      <c r="BI405" s="227">
        <f t="shared" si="995"/>
        <v>0</v>
      </c>
      <c r="BJ405" s="225"/>
      <c r="BK405" s="228"/>
      <c r="BL405" s="229"/>
    </row>
    <row r="406" spans="1:64" ht="15.75" customHeight="1">
      <c r="A406" s="185"/>
      <c r="B406" s="156"/>
      <c r="C406" s="290"/>
      <c r="D406" s="158">
        <f t="shared" si="972"/>
        <v>0</v>
      </c>
      <c r="E406" s="159">
        <f t="shared" si="996"/>
        <v>0</v>
      </c>
      <c r="F406" s="160">
        <f t="shared" si="997"/>
        <v>0</v>
      </c>
      <c r="G406" s="161"/>
      <c r="H406" s="159">
        <f t="shared" si="998"/>
        <v>0</v>
      </c>
      <c r="I406" s="159">
        <f t="shared" si="999"/>
        <v>0</v>
      </c>
      <c r="J406" s="160">
        <f t="shared" si="973"/>
        <v>0</v>
      </c>
      <c r="K406" s="159">
        <f t="shared" si="1000"/>
        <v>0</v>
      </c>
      <c r="L406" s="159">
        <f t="shared" si="1001"/>
        <v>0</v>
      </c>
      <c r="M406" s="160">
        <f t="shared" si="974"/>
        <v>0</v>
      </c>
      <c r="N406" s="159">
        <v>0</v>
      </c>
      <c r="O406" s="159">
        <v>0</v>
      </c>
      <c r="P406" s="160">
        <f t="shared" si="975"/>
        <v>0</v>
      </c>
      <c r="Q406" s="159">
        <v>0</v>
      </c>
      <c r="R406" s="159">
        <v>0</v>
      </c>
      <c r="S406" s="160">
        <f t="shared" si="976"/>
        <v>0</v>
      </c>
      <c r="T406" s="159">
        <f t="shared" si="1002"/>
        <v>0</v>
      </c>
      <c r="U406" s="159">
        <f t="shared" si="977"/>
        <v>0</v>
      </c>
      <c r="V406" s="160">
        <f t="shared" si="978"/>
        <v>0</v>
      </c>
      <c r="W406" s="159">
        <v>0</v>
      </c>
      <c r="X406" s="159">
        <v>0</v>
      </c>
      <c r="Y406" s="160">
        <f t="shared" si="979"/>
        <v>0</v>
      </c>
      <c r="Z406" s="159">
        <v>0</v>
      </c>
      <c r="AA406" s="159">
        <v>0</v>
      </c>
      <c r="AB406" s="160">
        <f t="shared" si="980"/>
        <v>0</v>
      </c>
      <c r="AC406" s="159">
        <f t="shared" si="1003"/>
        <v>0</v>
      </c>
      <c r="AD406" s="159">
        <f t="shared" si="981"/>
        <v>0</v>
      </c>
      <c r="AE406" s="160">
        <f t="shared" si="982"/>
        <v>0</v>
      </c>
      <c r="AF406" s="159">
        <v>0</v>
      </c>
      <c r="AG406" s="159">
        <v>0</v>
      </c>
      <c r="AH406" s="160">
        <f t="shared" si="983"/>
        <v>0</v>
      </c>
      <c r="AI406" s="159">
        <v>0</v>
      </c>
      <c r="AJ406" s="159">
        <v>0</v>
      </c>
      <c r="AK406" s="160">
        <f t="shared" si="984"/>
        <v>0</v>
      </c>
      <c r="AL406" s="159">
        <f t="shared" si="1004"/>
        <v>0</v>
      </c>
      <c r="AM406" s="159">
        <f t="shared" si="985"/>
        <v>0</v>
      </c>
      <c r="AN406" s="160">
        <f t="shared" si="986"/>
        <v>0</v>
      </c>
      <c r="AO406" s="159">
        <v>0</v>
      </c>
      <c r="AP406" s="159">
        <v>0</v>
      </c>
      <c r="AQ406" s="160">
        <f t="shared" si="987"/>
        <v>0</v>
      </c>
      <c r="AR406" s="159">
        <v>0</v>
      </c>
      <c r="AS406" s="159">
        <v>0</v>
      </c>
      <c r="AT406" s="160">
        <f t="shared" si="988"/>
        <v>0</v>
      </c>
      <c r="AU406" s="159">
        <f t="shared" si="1005"/>
        <v>0</v>
      </c>
      <c r="AV406" s="159">
        <f t="shared" si="989"/>
        <v>0</v>
      </c>
      <c r="AW406" s="160">
        <f t="shared" si="990"/>
        <v>0</v>
      </c>
      <c r="AX406" s="159">
        <v>0</v>
      </c>
      <c r="AY406" s="159">
        <v>0</v>
      </c>
      <c r="AZ406" s="160">
        <f t="shared" si="991"/>
        <v>0</v>
      </c>
      <c r="BA406" s="159">
        <v>0</v>
      </c>
      <c r="BB406" s="159">
        <v>0</v>
      </c>
      <c r="BC406" s="160">
        <f t="shared" si="992"/>
        <v>0</v>
      </c>
      <c r="BD406" s="159">
        <f t="shared" si="1006"/>
        <v>0</v>
      </c>
      <c r="BE406" s="159">
        <f t="shared" si="993"/>
        <v>0</v>
      </c>
      <c r="BF406" s="160">
        <f t="shared" si="994"/>
        <v>0</v>
      </c>
      <c r="BG406" s="225"/>
      <c r="BH406" s="226">
        <f t="shared" si="1007"/>
        <v>0</v>
      </c>
      <c r="BI406" s="227">
        <f t="shared" si="995"/>
        <v>0</v>
      </c>
      <c r="BJ406" s="225"/>
      <c r="BK406" s="228"/>
      <c r="BL406" s="229"/>
    </row>
    <row r="407" spans="1:64" ht="15.75" customHeight="1">
      <c r="A407" s="138"/>
      <c r="B407" s="162"/>
      <c r="C407" s="163"/>
      <c r="D407" s="164">
        <f t="shared" si="972"/>
        <v>0</v>
      </c>
      <c r="E407" s="165">
        <f t="shared" si="996"/>
        <v>0</v>
      </c>
      <c r="F407" s="166">
        <f t="shared" si="997"/>
        <v>0</v>
      </c>
      <c r="G407" s="167"/>
      <c r="H407" s="165">
        <f t="shared" si="998"/>
        <v>0</v>
      </c>
      <c r="I407" s="165">
        <f t="shared" si="999"/>
        <v>0</v>
      </c>
      <c r="J407" s="166">
        <f t="shared" si="973"/>
        <v>0</v>
      </c>
      <c r="K407" s="165">
        <f t="shared" si="1000"/>
        <v>0</v>
      </c>
      <c r="L407" s="165">
        <f t="shared" si="1001"/>
        <v>0</v>
      </c>
      <c r="M407" s="166">
        <f t="shared" si="974"/>
        <v>0</v>
      </c>
      <c r="N407" s="164">
        <v>0</v>
      </c>
      <c r="O407" s="165">
        <v>0</v>
      </c>
      <c r="P407" s="166">
        <f t="shared" si="975"/>
        <v>0</v>
      </c>
      <c r="Q407" s="198">
        <v>0</v>
      </c>
      <c r="R407" s="199">
        <v>0</v>
      </c>
      <c r="S407" s="166">
        <f t="shared" si="976"/>
        <v>0</v>
      </c>
      <c r="T407" s="200">
        <f t="shared" si="1002"/>
        <v>0</v>
      </c>
      <c r="U407" s="200">
        <f t="shared" si="977"/>
        <v>0</v>
      </c>
      <c r="V407" s="201">
        <f t="shared" si="978"/>
        <v>0</v>
      </c>
      <c r="W407" s="164">
        <v>0</v>
      </c>
      <c r="X407" s="165">
        <v>0</v>
      </c>
      <c r="Y407" s="166">
        <f t="shared" si="979"/>
        <v>0</v>
      </c>
      <c r="Z407" s="198">
        <v>0</v>
      </c>
      <c r="AA407" s="199">
        <v>0</v>
      </c>
      <c r="AB407" s="166">
        <f t="shared" si="980"/>
        <v>0</v>
      </c>
      <c r="AC407" s="200">
        <f t="shared" si="1003"/>
        <v>0</v>
      </c>
      <c r="AD407" s="200">
        <f t="shared" si="981"/>
        <v>0</v>
      </c>
      <c r="AE407" s="201">
        <f t="shared" si="982"/>
        <v>0</v>
      </c>
      <c r="AF407" s="164">
        <v>0</v>
      </c>
      <c r="AG407" s="165">
        <v>0</v>
      </c>
      <c r="AH407" s="166">
        <f t="shared" si="983"/>
        <v>0</v>
      </c>
      <c r="AI407" s="198">
        <v>0</v>
      </c>
      <c r="AJ407" s="199">
        <v>0</v>
      </c>
      <c r="AK407" s="166">
        <f t="shared" si="984"/>
        <v>0</v>
      </c>
      <c r="AL407" s="200">
        <f t="shared" si="1004"/>
        <v>0</v>
      </c>
      <c r="AM407" s="200">
        <f t="shared" si="985"/>
        <v>0</v>
      </c>
      <c r="AN407" s="201">
        <f t="shared" si="986"/>
        <v>0</v>
      </c>
      <c r="AO407" s="164">
        <v>0</v>
      </c>
      <c r="AP407" s="165">
        <v>0</v>
      </c>
      <c r="AQ407" s="166">
        <f t="shared" si="987"/>
        <v>0</v>
      </c>
      <c r="AR407" s="198">
        <v>0</v>
      </c>
      <c r="AS407" s="199">
        <v>0</v>
      </c>
      <c r="AT407" s="166">
        <f t="shared" si="988"/>
        <v>0</v>
      </c>
      <c r="AU407" s="200">
        <f t="shared" si="1005"/>
        <v>0</v>
      </c>
      <c r="AV407" s="200">
        <f t="shared" si="989"/>
        <v>0</v>
      </c>
      <c r="AW407" s="201">
        <f t="shared" si="990"/>
        <v>0</v>
      </c>
      <c r="AX407" s="164">
        <v>0</v>
      </c>
      <c r="AY407" s="165">
        <v>0</v>
      </c>
      <c r="AZ407" s="166">
        <f t="shared" si="991"/>
        <v>0</v>
      </c>
      <c r="BA407" s="198">
        <v>0</v>
      </c>
      <c r="BB407" s="199">
        <v>0</v>
      </c>
      <c r="BC407" s="166">
        <f t="shared" si="992"/>
        <v>0</v>
      </c>
      <c r="BD407" s="200">
        <f t="shared" si="1006"/>
        <v>0</v>
      </c>
      <c r="BE407" s="200">
        <f t="shared" si="993"/>
        <v>0</v>
      </c>
      <c r="BF407" s="201">
        <f t="shared" si="994"/>
        <v>0</v>
      </c>
      <c r="BG407" s="211"/>
      <c r="BH407" s="233">
        <f t="shared" si="1007"/>
        <v>0</v>
      </c>
      <c r="BI407" s="234">
        <f t="shared" si="995"/>
        <v>0</v>
      </c>
      <c r="BJ407" s="232"/>
      <c r="BK407" s="235"/>
      <c r="BL407" s="236"/>
    </row>
    <row r="408" spans="1:64" ht="15.75" customHeight="1">
      <c r="A408" s="139"/>
      <c r="B408" s="186"/>
      <c r="C408" s="187"/>
      <c r="D408" s="183"/>
      <c r="E408" s="183"/>
      <c r="F408" s="183"/>
      <c r="G408" s="184"/>
      <c r="H408" s="183"/>
      <c r="I408" s="183"/>
      <c r="J408" s="183"/>
      <c r="K408" s="183"/>
      <c r="L408" s="183"/>
      <c r="M408" s="183"/>
      <c r="N408" s="183"/>
      <c r="O408" s="183"/>
      <c r="P408" s="183"/>
      <c r="Q408" s="183"/>
      <c r="R408" s="183"/>
      <c r="S408" s="183"/>
      <c r="T408" s="203"/>
      <c r="U408" s="203"/>
      <c r="V408" s="187"/>
      <c r="W408" s="183"/>
      <c r="X408" s="183"/>
      <c r="Y408" s="183"/>
      <c r="Z408" s="183"/>
      <c r="AA408" s="183"/>
      <c r="AB408" s="183"/>
      <c r="AC408" s="203"/>
      <c r="AD408" s="203"/>
      <c r="AE408" s="187"/>
      <c r="AF408" s="183"/>
      <c r="AG408" s="183"/>
      <c r="AH408" s="183"/>
      <c r="AI408" s="183"/>
      <c r="AJ408" s="183"/>
      <c r="AK408" s="183"/>
      <c r="AL408" s="203"/>
      <c r="AM408" s="203"/>
      <c r="AN408" s="187"/>
      <c r="AO408" s="183"/>
      <c r="AP408" s="183"/>
      <c r="AQ408" s="183"/>
      <c r="AR408" s="183"/>
      <c r="AS408" s="183"/>
      <c r="AT408" s="183"/>
      <c r="AU408" s="203"/>
      <c r="AV408" s="203"/>
      <c r="AW408" s="187"/>
      <c r="AX408" s="183"/>
      <c r="AY408" s="183"/>
      <c r="AZ408" s="183"/>
      <c r="BA408" s="183"/>
      <c r="BB408" s="183"/>
      <c r="BC408" s="183"/>
      <c r="BD408" s="203"/>
      <c r="BE408" s="203"/>
      <c r="BF408" s="187"/>
      <c r="BG408" s="139"/>
      <c r="BH408" s="183"/>
      <c r="BI408" s="187"/>
      <c r="BJ408" s="139"/>
      <c r="BK408" s="242"/>
      <c r="BL408" s="242"/>
    </row>
    <row r="409" spans="1:64" ht="15.75" customHeight="1">
      <c r="A409" s="138"/>
      <c r="B409" s="1065" t="s">
        <v>273</v>
      </c>
      <c r="C409" s="1062" t="s">
        <v>274</v>
      </c>
      <c r="D409" s="1009" t="str">
        <f>AFEstatPref</f>
        <v>Historical</v>
      </c>
      <c r="E409" s="1010"/>
      <c r="F409" s="1011"/>
      <c r="G409" s="1041" t="str">
        <f>AFEstatSlc</f>
        <v>Proposed Original</v>
      </c>
      <c r="H409" s="1015"/>
      <c r="I409" s="1015"/>
      <c r="J409" s="1042"/>
      <c r="K409" s="1020" t="s">
        <v>275</v>
      </c>
      <c r="L409" s="1020"/>
      <c r="M409" s="1039"/>
      <c r="N409" s="1009" t="str">
        <f>AFEstatPref</f>
        <v>Historical</v>
      </c>
      <c r="O409" s="1010"/>
      <c r="P409" s="1011"/>
      <c r="Q409" s="1015" t="str">
        <f>AFEstatSlc</f>
        <v>Proposed Original</v>
      </c>
      <c r="R409" s="1015"/>
      <c r="S409" s="1016"/>
      <c r="T409" s="1019" t="s">
        <v>275</v>
      </c>
      <c r="U409" s="1020"/>
      <c r="V409" s="1021"/>
      <c r="W409" s="1009" t="str">
        <f>AFEstatPref</f>
        <v>Historical</v>
      </c>
      <c r="X409" s="1010"/>
      <c r="Y409" s="1011"/>
      <c r="Z409" s="1015" t="str">
        <f>AFEstatSlc</f>
        <v>Proposed Original</v>
      </c>
      <c r="AA409" s="1015"/>
      <c r="AB409" s="1016"/>
      <c r="AC409" s="1019" t="s">
        <v>275</v>
      </c>
      <c r="AD409" s="1020"/>
      <c r="AE409" s="1021"/>
      <c r="AF409" s="1009" t="str">
        <f>AFEstatPref</f>
        <v>Historical</v>
      </c>
      <c r="AG409" s="1010"/>
      <c r="AH409" s="1011"/>
      <c r="AI409" s="1015" t="str">
        <f>AFEstatSlc</f>
        <v>Proposed Original</v>
      </c>
      <c r="AJ409" s="1015"/>
      <c r="AK409" s="1016"/>
      <c r="AL409" s="1019" t="s">
        <v>275</v>
      </c>
      <c r="AM409" s="1020"/>
      <c r="AN409" s="1021"/>
      <c r="AO409" s="1009" t="str">
        <f>AFEstatPref</f>
        <v>Historical</v>
      </c>
      <c r="AP409" s="1010"/>
      <c r="AQ409" s="1011"/>
      <c r="AR409" s="1015" t="str">
        <f>AFEstatSlc</f>
        <v>Proposed Original</v>
      </c>
      <c r="AS409" s="1015"/>
      <c r="AT409" s="1016"/>
      <c r="AU409" s="1019" t="s">
        <v>275</v>
      </c>
      <c r="AV409" s="1020"/>
      <c r="AW409" s="1021"/>
      <c r="AX409" s="1009" t="str">
        <f>AFEstatPref</f>
        <v>Historical</v>
      </c>
      <c r="AY409" s="1010"/>
      <c r="AZ409" s="1011"/>
      <c r="BA409" s="1015" t="str">
        <f>AFEstatSlc</f>
        <v>Proposed Original</v>
      </c>
      <c r="BB409" s="1015"/>
      <c r="BC409" s="1016"/>
      <c r="BD409" s="1019" t="s">
        <v>275</v>
      </c>
      <c r="BE409" s="1020"/>
      <c r="BF409" s="1021"/>
      <c r="BG409" s="214"/>
      <c r="BH409" s="1051" t="s">
        <v>276</v>
      </c>
      <c r="BI409" s="1052"/>
      <c r="BJ409" s="214"/>
      <c r="BK409" s="1058" t="s">
        <v>277</v>
      </c>
      <c r="BL409" s="1055" t="s">
        <v>278</v>
      </c>
    </row>
    <row r="410" spans="1:64" ht="15.75" customHeight="1">
      <c r="A410" s="139"/>
      <c r="B410" s="1059"/>
      <c r="C410" s="1063"/>
      <c r="D410" s="1012"/>
      <c r="E410" s="1013"/>
      <c r="F410" s="1014"/>
      <c r="G410" s="1043"/>
      <c r="H410" s="1017"/>
      <c r="I410" s="1017"/>
      <c r="J410" s="1044"/>
      <c r="K410" s="1023"/>
      <c r="L410" s="1023"/>
      <c r="M410" s="1040"/>
      <c r="N410" s="1012"/>
      <c r="O410" s="1013"/>
      <c r="P410" s="1014"/>
      <c r="Q410" s="1017"/>
      <c r="R410" s="1017"/>
      <c r="S410" s="1018"/>
      <c r="T410" s="1022"/>
      <c r="U410" s="1023"/>
      <c r="V410" s="1024"/>
      <c r="W410" s="1012"/>
      <c r="X410" s="1013"/>
      <c r="Y410" s="1014"/>
      <c r="Z410" s="1017"/>
      <c r="AA410" s="1017"/>
      <c r="AB410" s="1018"/>
      <c r="AC410" s="1022"/>
      <c r="AD410" s="1023"/>
      <c r="AE410" s="1024"/>
      <c r="AF410" s="1012"/>
      <c r="AG410" s="1013"/>
      <c r="AH410" s="1014"/>
      <c r="AI410" s="1017"/>
      <c r="AJ410" s="1017"/>
      <c r="AK410" s="1018"/>
      <c r="AL410" s="1022"/>
      <c r="AM410" s="1023"/>
      <c r="AN410" s="1024"/>
      <c r="AO410" s="1012"/>
      <c r="AP410" s="1013"/>
      <c r="AQ410" s="1014"/>
      <c r="AR410" s="1017"/>
      <c r="AS410" s="1017"/>
      <c r="AT410" s="1018"/>
      <c r="AU410" s="1022"/>
      <c r="AV410" s="1023"/>
      <c r="AW410" s="1024"/>
      <c r="AX410" s="1012"/>
      <c r="AY410" s="1013"/>
      <c r="AZ410" s="1014"/>
      <c r="BA410" s="1017"/>
      <c r="BB410" s="1017"/>
      <c r="BC410" s="1018"/>
      <c r="BD410" s="1022"/>
      <c r="BE410" s="1023"/>
      <c r="BF410" s="1024"/>
      <c r="BG410" s="139"/>
      <c r="BH410" s="215" t="s">
        <v>279</v>
      </c>
      <c r="BI410" s="216" t="s">
        <v>280</v>
      </c>
      <c r="BJ410" s="139"/>
      <c r="BK410" s="1059"/>
      <c r="BL410" s="1056"/>
    </row>
    <row r="411" spans="1:64" ht="15.75" customHeight="1">
      <c r="A411" s="138"/>
      <c r="B411" s="149">
        <v>39</v>
      </c>
      <c r="C411" s="150" t="s">
        <v>320</v>
      </c>
      <c r="D411" s="151" t="s">
        <v>283</v>
      </c>
      <c r="E411" s="152" t="s">
        <v>284</v>
      </c>
      <c r="F411" s="153">
        <f>SUM(F412:F421)</f>
        <v>0</v>
      </c>
      <c r="G411" s="154" t="s">
        <v>285</v>
      </c>
      <c r="H411" s="152" t="s">
        <v>283</v>
      </c>
      <c r="I411" s="152" t="s">
        <v>284</v>
      </c>
      <c r="J411" s="153">
        <f>SUM(J412:J421)</f>
        <v>0</v>
      </c>
      <c r="K411" s="151" t="s">
        <v>283</v>
      </c>
      <c r="L411" s="152" t="s">
        <v>284</v>
      </c>
      <c r="M411" s="153">
        <f>SUM(M412:M421)</f>
        <v>0</v>
      </c>
      <c r="N411" s="151" t="s">
        <v>283</v>
      </c>
      <c r="O411" s="152" t="s">
        <v>284</v>
      </c>
      <c r="P411" s="153">
        <f>SUM(P412:P421)</f>
        <v>0</v>
      </c>
      <c r="Q411" s="152" t="s">
        <v>283</v>
      </c>
      <c r="R411" s="152" t="s">
        <v>284</v>
      </c>
      <c r="S411" s="153">
        <f>SUM(S412:S421)</f>
        <v>0</v>
      </c>
      <c r="T411" s="204" t="s">
        <v>283</v>
      </c>
      <c r="U411" s="205" t="s">
        <v>284</v>
      </c>
      <c r="V411" s="153">
        <f>SUM(V412:V421)</f>
        <v>0</v>
      </c>
      <c r="W411" s="151" t="s">
        <v>283</v>
      </c>
      <c r="X411" s="152" t="s">
        <v>284</v>
      </c>
      <c r="Y411" s="153">
        <f>SUM(Y412:Y421)</f>
        <v>0</v>
      </c>
      <c r="Z411" s="152" t="s">
        <v>283</v>
      </c>
      <c r="AA411" s="152" t="s">
        <v>284</v>
      </c>
      <c r="AB411" s="153">
        <f>SUM(AB412:AB421)</f>
        <v>0</v>
      </c>
      <c r="AC411" s="204" t="s">
        <v>283</v>
      </c>
      <c r="AD411" s="205" t="s">
        <v>284</v>
      </c>
      <c r="AE411" s="153">
        <f>SUM(AE412:AE421)</f>
        <v>0</v>
      </c>
      <c r="AF411" s="151" t="s">
        <v>283</v>
      </c>
      <c r="AG411" s="152" t="s">
        <v>284</v>
      </c>
      <c r="AH411" s="153">
        <f>SUM(AH412:AH421)</f>
        <v>0</v>
      </c>
      <c r="AI411" s="152" t="s">
        <v>283</v>
      </c>
      <c r="AJ411" s="152" t="s">
        <v>284</v>
      </c>
      <c r="AK411" s="153">
        <f>SUM(AK412:AK421)</f>
        <v>0</v>
      </c>
      <c r="AL411" s="204" t="s">
        <v>283</v>
      </c>
      <c r="AM411" s="205" t="s">
        <v>284</v>
      </c>
      <c r="AN411" s="153">
        <f>SUM(AN412:AN421)</f>
        <v>0</v>
      </c>
      <c r="AO411" s="151" t="s">
        <v>283</v>
      </c>
      <c r="AP411" s="152" t="s">
        <v>284</v>
      </c>
      <c r="AQ411" s="153">
        <f>SUM(AQ412:AQ421)</f>
        <v>0</v>
      </c>
      <c r="AR411" s="152" t="s">
        <v>283</v>
      </c>
      <c r="AS411" s="152" t="s">
        <v>284</v>
      </c>
      <c r="AT411" s="153">
        <f>SUM(AT412:AT421)</f>
        <v>0</v>
      </c>
      <c r="AU411" s="204" t="s">
        <v>283</v>
      </c>
      <c r="AV411" s="205" t="s">
        <v>284</v>
      </c>
      <c r="AW411" s="153">
        <f>SUM(AW412:AW421)</f>
        <v>0</v>
      </c>
      <c r="AX411" s="151" t="s">
        <v>283</v>
      </c>
      <c r="AY411" s="152" t="s">
        <v>284</v>
      </c>
      <c r="AZ411" s="153">
        <f>SUM(AZ412:AZ421)</f>
        <v>0</v>
      </c>
      <c r="BA411" s="152" t="s">
        <v>283</v>
      </c>
      <c r="BB411" s="152" t="s">
        <v>284</v>
      </c>
      <c r="BC411" s="153">
        <f>SUM(BC412:BC421)</f>
        <v>0</v>
      </c>
      <c r="BD411" s="204" t="s">
        <v>283</v>
      </c>
      <c r="BE411" s="205" t="s">
        <v>284</v>
      </c>
      <c r="BF411" s="153">
        <f>SUM(BF412:BF421)</f>
        <v>0</v>
      </c>
      <c r="BG411" s="196"/>
      <c r="BH411" s="221"/>
      <c r="BI411" s="243"/>
      <c r="BJ411" s="196"/>
      <c r="BK411" s="244"/>
      <c r="BL411" s="245"/>
    </row>
    <row r="412" spans="1:64" ht="15.75" customHeight="1">
      <c r="A412" s="185"/>
      <c r="B412" s="156"/>
      <c r="C412" s="297"/>
      <c r="D412" s="158">
        <f t="shared" ref="D412:D421" si="1008">N412+W412+AF412+AO412+AX412</f>
        <v>0</v>
      </c>
      <c r="E412" s="159">
        <f>IFERROR(F412/D412,)</f>
        <v>0</v>
      </c>
      <c r="F412" s="160">
        <f>P412+Y412+AH412+AQ412+AZ412</f>
        <v>0</v>
      </c>
      <c r="G412" s="179"/>
      <c r="H412" s="159">
        <f>Q412+Z412+AI412+AR412+BA412</f>
        <v>0</v>
      </c>
      <c r="I412" s="159">
        <f>IFERROR(J412/H412,)</f>
        <v>0</v>
      </c>
      <c r="J412" s="160">
        <f t="shared" ref="J412:J421" si="1009">S412+AB412+AK412+AT412+BC412</f>
        <v>0</v>
      </c>
      <c r="K412" s="159">
        <f>T412+AC412+AL412+AU412+BD412</f>
        <v>0</v>
      </c>
      <c r="L412" s="159">
        <f>IFERROR(M412/K412,)</f>
        <v>0</v>
      </c>
      <c r="M412" s="160">
        <f t="shared" ref="M412:M421" si="1010">V412+AE412+AN412+AW412+BF412</f>
        <v>0</v>
      </c>
      <c r="N412" s="159">
        <v>0</v>
      </c>
      <c r="O412" s="159">
        <v>0</v>
      </c>
      <c r="P412" s="160">
        <f t="shared" ref="P412:P421" si="1011">N412*O412</f>
        <v>0</v>
      </c>
      <c r="Q412" s="159">
        <v>0</v>
      </c>
      <c r="R412" s="159">
        <v>0</v>
      </c>
      <c r="S412" s="160">
        <f t="shared" ref="S412:S421" si="1012">Q412*R412</f>
        <v>0</v>
      </c>
      <c r="T412" s="159">
        <f>Q412</f>
        <v>0</v>
      </c>
      <c r="U412" s="159">
        <f t="shared" ref="U412:U421" si="1013">R412</f>
        <v>0</v>
      </c>
      <c r="V412" s="160">
        <f t="shared" ref="V412:V421" si="1014">T412*U412</f>
        <v>0</v>
      </c>
      <c r="W412" s="159">
        <v>0</v>
      </c>
      <c r="X412" s="159">
        <v>0</v>
      </c>
      <c r="Y412" s="160">
        <f t="shared" ref="Y412:Y421" si="1015">W412*X412</f>
        <v>0</v>
      </c>
      <c r="Z412" s="159">
        <v>0</v>
      </c>
      <c r="AA412" s="159">
        <v>0</v>
      </c>
      <c r="AB412" s="160">
        <f t="shared" ref="AB412:AB421" si="1016">Z412*AA412</f>
        <v>0</v>
      </c>
      <c r="AC412" s="159">
        <f>Z412</f>
        <v>0</v>
      </c>
      <c r="AD412" s="159">
        <f t="shared" ref="AD412:AD421" si="1017">AA412</f>
        <v>0</v>
      </c>
      <c r="AE412" s="160">
        <f t="shared" ref="AE412:AE421" si="1018">AC412*AD412</f>
        <v>0</v>
      </c>
      <c r="AF412" s="159">
        <v>0</v>
      </c>
      <c r="AG412" s="159">
        <v>0</v>
      </c>
      <c r="AH412" s="160">
        <f t="shared" ref="AH412:AH421" si="1019">AF412*AG412</f>
        <v>0</v>
      </c>
      <c r="AI412" s="159">
        <v>0</v>
      </c>
      <c r="AJ412" s="159">
        <v>0</v>
      </c>
      <c r="AK412" s="160">
        <f t="shared" ref="AK412:AK421" si="1020">AI412*AJ412</f>
        <v>0</v>
      </c>
      <c r="AL412" s="159">
        <f>AI412</f>
        <v>0</v>
      </c>
      <c r="AM412" s="159">
        <f t="shared" ref="AM412:AM421" si="1021">AJ412</f>
        <v>0</v>
      </c>
      <c r="AN412" s="160">
        <f t="shared" ref="AN412:AN421" si="1022">AL412*AM412</f>
        <v>0</v>
      </c>
      <c r="AO412" s="159">
        <v>0</v>
      </c>
      <c r="AP412" s="159">
        <v>0</v>
      </c>
      <c r="AQ412" s="160">
        <f t="shared" ref="AQ412:AQ421" si="1023">AO412*AP412</f>
        <v>0</v>
      </c>
      <c r="AR412" s="159">
        <v>0</v>
      </c>
      <c r="AS412" s="159">
        <v>0</v>
      </c>
      <c r="AT412" s="160">
        <f t="shared" ref="AT412:AT421" si="1024">AR412*AS412</f>
        <v>0</v>
      </c>
      <c r="AU412" s="159">
        <f>AR412</f>
        <v>0</v>
      </c>
      <c r="AV412" s="159">
        <f t="shared" ref="AV412:AV421" si="1025">AS412</f>
        <v>0</v>
      </c>
      <c r="AW412" s="160">
        <f t="shared" ref="AW412:AW421" si="1026">AU412*AV412</f>
        <v>0</v>
      </c>
      <c r="AX412" s="159">
        <v>0</v>
      </c>
      <c r="AY412" s="159">
        <v>0</v>
      </c>
      <c r="AZ412" s="160">
        <f t="shared" ref="AZ412:AZ421" si="1027">AX412*AY412</f>
        <v>0</v>
      </c>
      <c r="BA412" s="159">
        <v>0</v>
      </c>
      <c r="BB412" s="159">
        <v>0</v>
      </c>
      <c r="BC412" s="160">
        <f t="shared" ref="BC412:BC421" si="1028">BA412*BB412</f>
        <v>0</v>
      </c>
      <c r="BD412" s="159">
        <f>BA412</f>
        <v>0</v>
      </c>
      <c r="BE412" s="159">
        <f t="shared" ref="BE412:BE421" si="1029">BB412</f>
        <v>0</v>
      </c>
      <c r="BF412" s="160">
        <f t="shared" ref="BF412:BF421" si="1030">BD412*BE412</f>
        <v>0</v>
      </c>
      <c r="BG412" s="230"/>
      <c r="BH412" s="226">
        <f>K412-H412</f>
        <v>0</v>
      </c>
      <c r="BI412" s="227">
        <f t="shared" ref="BI412:BI421" si="1031">L412-I412</f>
        <v>0</v>
      </c>
      <c r="BJ412" s="225"/>
      <c r="BK412" s="228"/>
      <c r="BL412" s="229"/>
    </row>
    <row r="413" spans="1:64" ht="15.75" customHeight="1">
      <c r="A413" s="185"/>
      <c r="B413" s="156"/>
      <c r="C413" s="297"/>
      <c r="D413" s="158">
        <f t="shared" si="1008"/>
        <v>0</v>
      </c>
      <c r="E413" s="159">
        <f t="shared" ref="E413:E421" si="1032">IFERROR(F413/D413,)</f>
        <v>0</v>
      </c>
      <c r="F413" s="160">
        <f t="shared" ref="F413:F421" si="1033">P413+Y413+AH413+AQ413+AZ413</f>
        <v>0</v>
      </c>
      <c r="G413" s="161"/>
      <c r="H413" s="159">
        <f t="shared" ref="H413:H421" si="1034">Q413+Z413+AI413+AR413+BA413</f>
        <v>0</v>
      </c>
      <c r="I413" s="159">
        <f t="shared" ref="I413:I421" si="1035">IFERROR(J413/H413,)</f>
        <v>0</v>
      </c>
      <c r="J413" s="160">
        <f t="shared" si="1009"/>
        <v>0</v>
      </c>
      <c r="K413" s="159">
        <f t="shared" ref="K413:K421" si="1036">T413+AC413+AL413+AU413+BD413</f>
        <v>0</v>
      </c>
      <c r="L413" s="159">
        <f t="shared" ref="L413:L421" si="1037">IFERROR(M413/K413,)</f>
        <v>0</v>
      </c>
      <c r="M413" s="160">
        <f t="shared" si="1010"/>
        <v>0</v>
      </c>
      <c r="N413" s="159">
        <v>0</v>
      </c>
      <c r="O413" s="159">
        <v>0</v>
      </c>
      <c r="P413" s="160">
        <f t="shared" si="1011"/>
        <v>0</v>
      </c>
      <c r="Q413" s="159">
        <v>0</v>
      </c>
      <c r="R413" s="159">
        <v>0</v>
      </c>
      <c r="S413" s="160">
        <f t="shared" si="1012"/>
        <v>0</v>
      </c>
      <c r="T413" s="159">
        <f t="shared" ref="T413:T421" si="1038">Q413</f>
        <v>0</v>
      </c>
      <c r="U413" s="159">
        <f t="shared" si="1013"/>
        <v>0</v>
      </c>
      <c r="V413" s="160">
        <f t="shared" si="1014"/>
        <v>0</v>
      </c>
      <c r="W413" s="159">
        <v>0</v>
      </c>
      <c r="X413" s="159">
        <v>0</v>
      </c>
      <c r="Y413" s="160">
        <f t="shared" si="1015"/>
        <v>0</v>
      </c>
      <c r="Z413" s="159">
        <v>0</v>
      </c>
      <c r="AA413" s="159">
        <v>0</v>
      </c>
      <c r="AB413" s="160">
        <f t="shared" si="1016"/>
        <v>0</v>
      </c>
      <c r="AC413" s="159">
        <f t="shared" ref="AC413:AC421" si="1039">Z413</f>
        <v>0</v>
      </c>
      <c r="AD413" s="159">
        <f t="shared" si="1017"/>
        <v>0</v>
      </c>
      <c r="AE413" s="160">
        <f t="shared" si="1018"/>
        <v>0</v>
      </c>
      <c r="AF413" s="159">
        <v>0</v>
      </c>
      <c r="AG413" s="159">
        <v>0</v>
      </c>
      <c r="AH413" s="160">
        <f t="shared" si="1019"/>
        <v>0</v>
      </c>
      <c r="AI413" s="159">
        <v>0</v>
      </c>
      <c r="AJ413" s="159">
        <v>0</v>
      </c>
      <c r="AK413" s="160">
        <f t="shared" si="1020"/>
        <v>0</v>
      </c>
      <c r="AL413" s="159">
        <f t="shared" ref="AL413:AL421" si="1040">AI413</f>
        <v>0</v>
      </c>
      <c r="AM413" s="159">
        <f t="shared" si="1021"/>
        <v>0</v>
      </c>
      <c r="AN413" s="160">
        <f t="shared" si="1022"/>
        <v>0</v>
      </c>
      <c r="AO413" s="159">
        <v>0</v>
      </c>
      <c r="AP413" s="159">
        <v>0</v>
      </c>
      <c r="AQ413" s="160">
        <f t="shared" si="1023"/>
        <v>0</v>
      </c>
      <c r="AR413" s="159">
        <v>0</v>
      </c>
      <c r="AS413" s="159">
        <v>0</v>
      </c>
      <c r="AT413" s="160">
        <f t="shared" si="1024"/>
        <v>0</v>
      </c>
      <c r="AU413" s="159">
        <f t="shared" ref="AU413:AU421" si="1041">AR413</f>
        <v>0</v>
      </c>
      <c r="AV413" s="159">
        <f t="shared" si="1025"/>
        <v>0</v>
      </c>
      <c r="AW413" s="160">
        <f t="shared" si="1026"/>
        <v>0</v>
      </c>
      <c r="AX413" s="159">
        <v>0</v>
      </c>
      <c r="AY413" s="159">
        <v>0</v>
      </c>
      <c r="AZ413" s="160">
        <f t="shared" si="1027"/>
        <v>0</v>
      </c>
      <c r="BA413" s="159">
        <v>0</v>
      </c>
      <c r="BB413" s="159">
        <v>0</v>
      </c>
      <c r="BC413" s="160">
        <f t="shared" si="1028"/>
        <v>0</v>
      </c>
      <c r="BD413" s="159">
        <f t="shared" ref="BD413:BD421" si="1042">BA413</f>
        <v>0</v>
      </c>
      <c r="BE413" s="159">
        <f t="shared" si="1029"/>
        <v>0</v>
      </c>
      <c r="BF413" s="160">
        <f t="shared" si="1030"/>
        <v>0</v>
      </c>
      <c r="BG413" s="230"/>
      <c r="BH413" s="226">
        <f t="shared" ref="BH413:BH421" si="1043">K413-H413</f>
        <v>0</v>
      </c>
      <c r="BI413" s="227">
        <f t="shared" si="1031"/>
        <v>0</v>
      </c>
      <c r="BJ413" s="225"/>
      <c r="BK413" s="228"/>
      <c r="BL413" s="229"/>
    </row>
    <row r="414" spans="1:64" ht="15.75" customHeight="1">
      <c r="A414" s="185"/>
      <c r="B414" s="156"/>
      <c r="C414" s="297"/>
      <c r="D414" s="158">
        <f t="shared" si="1008"/>
        <v>0</v>
      </c>
      <c r="E414" s="159">
        <f t="shared" si="1032"/>
        <v>0</v>
      </c>
      <c r="F414" s="160">
        <f t="shared" si="1033"/>
        <v>0</v>
      </c>
      <c r="G414" s="161"/>
      <c r="H414" s="159">
        <f t="shared" si="1034"/>
        <v>0</v>
      </c>
      <c r="I414" s="159">
        <f t="shared" si="1035"/>
        <v>0</v>
      </c>
      <c r="J414" s="160">
        <f t="shared" si="1009"/>
        <v>0</v>
      </c>
      <c r="K414" s="159">
        <f t="shared" si="1036"/>
        <v>0</v>
      </c>
      <c r="L414" s="159">
        <f t="shared" si="1037"/>
        <v>0</v>
      </c>
      <c r="M414" s="160">
        <f t="shared" si="1010"/>
        <v>0</v>
      </c>
      <c r="N414" s="159">
        <v>0</v>
      </c>
      <c r="O414" s="159">
        <v>0</v>
      </c>
      <c r="P414" s="160">
        <f t="shared" si="1011"/>
        <v>0</v>
      </c>
      <c r="Q414" s="159">
        <v>0</v>
      </c>
      <c r="R414" s="159">
        <v>0</v>
      </c>
      <c r="S414" s="160">
        <f t="shared" si="1012"/>
        <v>0</v>
      </c>
      <c r="T414" s="159">
        <f t="shared" si="1038"/>
        <v>0</v>
      </c>
      <c r="U414" s="159">
        <f t="shared" si="1013"/>
        <v>0</v>
      </c>
      <c r="V414" s="160">
        <f t="shared" si="1014"/>
        <v>0</v>
      </c>
      <c r="W414" s="159">
        <v>0</v>
      </c>
      <c r="X414" s="159">
        <v>0</v>
      </c>
      <c r="Y414" s="160">
        <f t="shared" si="1015"/>
        <v>0</v>
      </c>
      <c r="Z414" s="159">
        <v>0</v>
      </c>
      <c r="AA414" s="159">
        <v>0</v>
      </c>
      <c r="AB414" s="160">
        <f t="shared" si="1016"/>
        <v>0</v>
      </c>
      <c r="AC414" s="159">
        <f t="shared" si="1039"/>
        <v>0</v>
      </c>
      <c r="AD414" s="159">
        <f t="shared" si="1017"/>
        <v>0</v>
      </c>
      <c r="AE414" s="160">
        <f t="shared" si="1018"/>
        <v>0</v>
      </c>
      <c r="AF414" s="159">
        <v>0</v>
      </c>
      <c r="AG414" s="159">
        <v>0</v>
      </c>
      <c r="AH414" s="160">
        <f t="shared" si="1019"/>
        <v>0</v>
      </c>
      <c r="AI414" s="159">
        <v>0</v>
      </c>
      <c r="AJ414" s="159">
        <v>0</v>
      </c>
      <c r="AK414" s="160">
        <f t="shared" si="1020"/>
        <v>0</v>
      </c>
      <c r="AL414" s="159">
        <f t="shared" si="1040"/>
        <v>0</v>
      </c>
      <c r="AM414" s="159">
        <f t="shared" si="1021"/>
        <v>0</v>
      </c>
      <c r="AN414" s="160">
        <f t="shared" si="1022"/>
        <v>0</v>
      </c>
      <c r="AO414" s="159">
        <v>0</v>
      </c>
      <c r="AP414" s="159">
        <v>0</v>
      </c>
      <c r="AQ414" s="160">
        <f t="shared" si="1023"/>
        <v>0</v>
      </c>
      <c r="AR414" s="159">
        <v>0</v>
      </c>
      <c r="AS414" s="159">
        <v>0</v>
      </c>
      <c r="AT414" s="160">
        <f t="shared" si="1024"/>
        <v>0</v>
      </c>
      <c r="AU414" s="159">
        <f t="shared" si="1041"/>
        <v>0</v>
      </c>
      <c r="AV414" s="159">
        <f t="shared" si="1025"/>
        <v>0</v>
      </c>
      <c r="AW414" s="160">
        <f t="shared" si="1026"/>
        <v>0</v>
      </c>
      <c r="AX414" s="159">
        <v>0</v>
      </c>
      <c r="AY414" s="159">
        <v>0</v>
      </c>
      <c r="AZ414" s="160">
        <f t="shared" si="1027"/>
        <v>0</v>
      </c>
      <c r="BA414" s="159">
        <v>0</v>
      </c>
      <c r="BB414" s="159">
        <v>0</v>
      </c>
      <c r="BC414" s="160">
        <f t="shared" si="1028"/>
        <v>0</v>
      </c>
      <c r="BD414" s="159">
        <f t="shared" si="1042"/>
        <v>0</v>
      </c>
      <c r="BE414" s="159">
        <f t="shared" si="1029"/>
        <v>0</v>
      </c>
      <c r="BF414" s="160">
        <f t="shared" si="1030"/>
        <v>0</v>
      </c>
      <c r="BG414" s="230"/>
      <c r="BH414" s="226">
        <f t="shared" si="1043"/>
        <v>0</v>
      </c>
      <c r="BI414" s="227">
        <f t="shared" si="1031"/>
        <v>0</v>
      </c>
      <c r="BJ414" s="225"/>
      <c r="BK414" s="228"/>
      <c r="BL414" s="229"/>
    </row>
    <row r="415" spans="1:64" ht="15.75" customHeight="1">
      <c r="A415" s="185"/>
      <c r="B415" s="156"/>
      <c r="C415" s="297"/>
      <c r="D415" s="158">
        <f t="shared" si="1008"/>
        <v>0</v>
      </c>
      <c r="E415" s="159">
        <f t="shared" si="1032"/>
        <v>0</v>
      </c>
      <c r="F415" s="160">
        <f t="shared" si="1033"/>
        <v>0</v>
      </c>
      <c r="G415" s="161"/>
      <c r="H415" s="159">
        <f t="shared" si="1034"/>
        <v>0</v>
      </c>
      <c r="I415" s="159">
        <f t="shared" si="1035"/>
        <v>0</v>
      </c>
      <c r="J415" s="160">
        <f t="shared" si="1009"/>
        <v>0</v>
      </c>
      <c r="K415" s="159">
        <f t="shared" si="1036"/>
        <v>0</v>
      </c>
      <c r="L415" s="159">
        <f t="shared" si="1037"/>
        <v>0</v>
      </c>
      <c r="M415" s="160">
        <f t="shared" si="1010"/>
        <v>0</v>
      </c>
      <c r="N415" s="159">
        <v>0</v>
      </c>
      <c r="O415" s="159">
        <v>0</v>
      </c>
      <c r="P415" s="160">
        <f t="shared" si="1011"/>
        <v>0</v>
      </c>
      <c r="Q415" s="159">
        <v>0</v>
      </c>
      <c r="R415" s="159">
        <v>0</v>
      </c>
      <c r="S415" s="160">
        <f t="shared" si="1012"/>
        <v>0</v>
      </c>
      <c r="T415" s="159">
        <f t="shared" si="1038"/>
        <v>0</v>
      </c>
      <c r="U415" s="159">
        <f t="shared" si="1013"/>
        <v>0</v>
      </c>
      <c r="V415" s="160">
        <f t="shared" si="1014"/>
        <v>0</v>
      </c>
      <c r="W415" s="159">
        <v>0</v>
      </c>
      <c r="X415" s="159">
        <v>0</v>
      </c>
      <c r="Y415" s="160">
        <f t="shared" si="1015"/>
        <v>0</v>
      </c>
      <c r="Z415" s="159">
        <v>0</v>
      </c>
      <c r="AA415" s="159">
        <v>0</v>
      </c>
      <c r="AB415" s="160">
        <f t="shared" si="1016"/>
        <v>0</v>
      </c>
      <c r="AC415" s="159">
        <f t="shared" si="1039"/>
        <v>0</v>
      </c>
      <c r="AD415" s="159">
        <f t="shared" si="1017"/>
        <v>0</v>
      </c>
      <c r="AE415" s="160">
        <f t="shared" si="1018"/>
        <v>0</v>
      </c>
      <c r="AF415" s="159">
        <v>0</v>
      </c>
      <c r="AG415" s="159">
        <v>0</v>
      </c>
      <c r="AH415" s="160">
        <f t="shared" si="1019"/>
        <v>0</v>
      </c>
      <c r="AI415" s="159">
        <v>0</v>
      </c>
      <c r="AJ415" s="159">
        <v>0</v>
      </c>
      <c r="AK415" s="160">
        <f t="shared" si="1020"/>
        <v>0</v>
      </c>
      <c r="AL415" s="159">
        <f t="shared" si="1040"/>
        <v>0</v>
      </c>
      <c r="AM415" s="159">
        <f t="shared" si="1021"/>
        <v>0</v>
      </c>
      <c r="AN415" s="160">
        <f t="shared" si="1022"/>
        <v>0</v>
      </c>
      <c r="AO415" s="159">
        <v>0</v>
      </c>
      <c r="AP415" s="159">
        <v>0</v>
      </c>
      <c r="AQ415" s="160">
        <f t="shared" si="1023"/>
        <v>0</v>
      </c>
      <c r="AR415" s="159">
        <v>0</v>
      </c>
      <c r="AS415" s="159">
        <v>0</v>
      </c>
      <c r="AT415" s="160">
        <f t="shared" si="1024"/>
        <v>0</v>
      </c>
      <c r="AU415" s="159">
        <f t="shared" si="1041"/>
        <v>0</v>
      </c>
      <c r="AV415" s="159">
        <f t="shared" si="1025"/>
        <v>0</v>
      </c>
      <c r="AW415" s="160">
        <f t="shared" si="1026"/>
        <v>0</v>
      </c>
      <c r="AX415" s="159">
        <v>0</v>
      </c>
      <c r="AY415" s="159">
        <v>0</v>
      </c>
      <c r="AZ415" s="160">
        <f t="shared" si="1027"/>
        <v>0</v>
      </c>
      <c r="BA415" s="159">
        <v>0</v>
      </c>
      <c r="BB415" s="159">
        <v>0</v>
      </c>
      <c r="BC415" s="160">
        <f t="shared" si="1028"/>
        <v>0</v>
      </c>
      <c r="BD415" s="159">
        <f t="shared" si="1042"/>
        <v>0</v>
      </c>
      <c r="BE415" s="159">
        <f t="shared" si="1029"/>
        <v>0</v>
      </c>
      <c r="BF415" s="160">
        <f t="shared" si="1030"/>
        <v>0</v>
      </c>
      <c r="BG415" s="230"/>
      <c r="BH415" s="226">
        <f t="shared" si="1043"/>
        <v>0</v>
      </c>
      <c r="BI415" s="227">
        <f t="shared" si="1031"/>
        <v>0</v>
      </c>
      <c r="BJ415" s="225"/>
      <c r="BK415" s="228"/>
      <c r="BL415" s="229"/>
    </row>
    <row r="416" spans="1:64" ht="15.75" customHeight="1">
      <c r="A416" s="185"/>
      <c r="B416" s="156"/>
      <c r="C416" s="297"/>
      <c r="D416" s="158">
        <f t="shared" si="1008"/>
        <v>0</v>
      </c>
      <c r="E416" s="159">
        <f t="shared" si="1032"/>
        <v>0</v>
      </c>
      <c r="F416" s="160">
        <f t="shared" si="1033"/>
        <v>0</v>
      </c>
      <c r="G416" s="161"/>
      <c r="H416" s="159">
        <f t="shared" si="1034"/>
        <v>0</v>
      </c>
      <c r="I416" s="159">
        <f t="shared" si="1035"/>
        <v>0</v>
      </c>
      <c r="J416" s="160">
        <f t="shared" si="1009"/>
        <v>0</v>
      </c>
      <c r="K416" s="159">
        <f t="shared" si="1036"/>
        <v>0</v>
      </c>
      <c r="L416" s="159">
        <f t="shared" si="1037"/>
        <v>0</v>
      </c>
      <c r="M416" s="160">
        <f t="shared" si="1010"/>
        <v>0</v>
      </c>
      <c r="N416" s="159">
        <v>0</v>
      </c>
      <c r="O416" s="159">
        <v>0</v>
      </c>
      <c r="P416" s="160">
        <f t="shared" si="1011"/>
        <v>0</v>
      </c>
      <c r="Q416" s="159">
        <v>0</v>
      </c>
      <c r="R416" s="159">
        <v>0</v>
      </c>
      <c r="S416" s="160">
        <f t="shared" si="1012"/>
        <v>0</v>
      </c>
      <c r="T416" s="159">
        <f t="shared" si="1038"/>
        <v>0</v>
      </c>
      <c r="U416" s="159">
        <f t="shared" si="1013"/>
        <v>0</v>
      </c>
      <c r="V416" s="160">
        <f t="shared" si="1014"/>
        <v>0</v>
      </c>
      <c r="W416" s="159">
        <v>0</v>
      </c>
      <c r="X416" s="159">
        <v>0</v>
      </c>
      <c r="Y416" s="160">
        <f t="shared" si="1015"/>
        <v>0</v>
      </c>
      <c r="Z416" s="159">
        <v>0</v>
      </c>
      <c r="AA416" s="159">
        <v>0</v>
      </c>
      <c r="AB416" s="160">
        <f t="shared" si="1016"/>
        <v>0</v>
      </c>
      <c r="AC416" s="159">
        <f t="shared" si="1039"/>
        <v>0</v>
      </c>
      <c r="AD416" s="159">
        <f t="shared" si="1017"/>
        <v>0</v>
      </c>
      <c r="AE416" s="160">
        <f t="shared" si="1018"/>
        <v>0</v>
      </c>
      <c r="AF416" s="159">
        <v>0</v>
      </c>
      <c r="AG416" s="159">
        <v>0</v>
      </c>
      <c r="AH416" s="160">
        <f t="shared" si="1019"/>
        <v>0</v>
      </c>
      <c r="AI416" s="159">
        <v>0</v>
      </c>
      <c r="AJ416" s="159">
        <v>0</v>
      </c>
      <c r="AK416" s="160">
        <f t="shared" si="1020"/>
        <v>0</v>
      </c>
      <c r="AL416" s="159">
        <f t="shared" si="1040"/>
        <v>0</v>
      </c>
      <c r="AM416" s="159">
        <f t="shared" si="1021"/>
        <v>0</v>
      </c>
      <c r="AN416" s="160">
        <f t="shared" si="1022"/>
        <v>0</v>
      </c>
      <c r="AO416" s="159">
        <v>0</v>
      </c>
      <c r="AP416" s="159">
        <v>0</v>
      </c>
      <c r="AQ416" s="160">
        <f t="shared" si="1023"/>
        <v>0</v>
      </c>
      <c r="AR416" s="159">
        <v>0</v>
      </c>
      <c r="AS416" s="159">
        <v>0</v>
      </c>
      <c r="AT416" s="160">
        <f t="shared" si="1024"/>
        <v>0</v>
      </c>
      <c r="AU416" s="159">
        <f t="shared" si="1041"/>
        <v>0</v>
      </c>
      <c r="AV416" s="159">
        <f t="shared" si="1025"/>
        <v>0</v>
      </c>
      <c r="AW416" s="160">
        <f t="shared" si="1026"/>
        <v>0</v>
      </c>
      <c r="AX416" s="159">
        <v>0</v>
      </c>
      <c r="AY416" s="159">
        <v>0</v>
      </c>
      <c r="AZ416" s="160">
        <f t="shared" si="1027"/>
        <v>0</v>
      </c>
      <c r="BA416" s="159">
        <v>0</v>
      </c>
      <c r="BB416" s="159">
        <v>0</v>
      </c>
      <c r="BC416" s="160">
        <f t="shared" si="1028"/>
        <v>0</v>
      </c>
      <c r="BD416" s="159">
        <f t="shared" si="1042"/>
        <v>0</v>
      </c>
      <c r="BE416" s="159">
        <f t="shared" si="1029"/>
        <v>0</v>
      </c>
      <c r="BF416" s="160">
        <f t="shared" si="1030"/>
        <v>0</v>
      </c>
      <c r="BG416" s="230"/>
      <c r="BH416" s="226">
        <f t="shared" si="1043"/>
        <v>0</v>
      </c>
      <c r="BI416" s="227">
        <f t="shared" si="1031"/>
        <v>0</v>
      </c>
      <c r="BJ416" s="225"/>
      <c r="BK416" s="228"/>
      <c r="BL416" s="229"/>
    </row>
    <row r="417" spans="1:64" ht="15.75" customHeight="1">
      <c r="A417" s="185"/>
      <c r="B417" s="156"/>
      <c r="C417" s="297"/>
      <c r="D417" s="158">
        <f t="shared" si="1008"/>
        <v>0</v>
      </c>
      <c r="E417" s="159">
        <f t="shared" si="1032"/>
        <v>0</v>
      </c>
      <c r="F417" s="160">
        <f t="shared" si="1033"/>
        <v>0</v>
      </c>
      <c r="G417" s="161"/>
      <c r="H417" s="159">
        <f t="shared" si="1034"/>
        <v>0</v>
      </c>
      <c r="I417" s="159">
        <f t="shared" si="1035"/>
        <v>0</v>
      </c>
      <c r="J417" s="160">
        <f t="shared" si="1009"/>
        <v>0</v>
      </c>
      <c r="K417" s="159">
        <f t="shared" si="1036"/>
        <v>0</v>
      </c>
      <c r="L417" s="159">
        <f t="shared" si="1037"/>
        <v>0</v>
      </c>
      <c r="M417" s="160">
        <f t="shared" si="1010"/>
        <v>0</v>
      </c>
      <c r="N417" s="159">
        <v>0</v>
      </c>
      <c r="O417" s="159">
        <v>0</v>
      </c>
      <c r="P417" s="160">
        <f t="shared" si="1011"/>
        <v>0</v>
      </c>
      <c r="Q417" s="159">
        <v>0</v>
      </c>
      <c r="R417" s="159">
        <v>0</v>
      </c>
      <c r="S417" s="160">
        <f t="shared" si="1012"/>
        <v>0</v>
      </c>
      <c r="T417" s="159">
        <f t="shared" si="1038"/>
        <v>0</v>
      </c>
      <c r="U417" s="159">
        <f t="shared" si="1013"/>
        <v>0</v>
      </c>
      <c r="V417" s="160">
        <f t="shared" si="1014"/>
        <v>0</v>
      </c>
      <c r="W417" s="159">
        <v>0</v>
      </c>
      <c r="X417" s="159">
        <v>0</v>
      </c>
      <c r="Y417" s="160">
        <f t="shared" si="1015"/>
        <v>0</v>
      </c>
      <c r="Z417" s="159">
        <v>0</v>
      </c>
      <c r="AA417" s="159">
        <v>0</v>
      </c>
      <c r="AB417" s="160">
        <f t="shared" si="1016"/>
        <v>0</v>
      </c>
      <c r="AC417" s="159">
        <f t="shared" si="1039"/>
        <v>0</v>
      </c>
      <c r="AD417" s="159">
        <f t="shared" si="1017"/>
        <v>0</v>
      </c>
      <c r="AE417" s="160">
        <f t="shared" si="1018"/>
        <v>0</v>
      </c>
      <c r="AF417" s="159">
        <v>0</v>
      </c>
      <c r="AG417" s="159">
        <v>0</v>
      </c>
      <c r="AH417" s="160">
        <f t="shared" si="1019"/>
        <v>0</v>
      </c>
      <c r="AI417" s="159">
        <v>0</v>
      </c>
      <c r="AJ417" s="159">
        <v>0</v>
      </c>
      <c r="AK417" s="160">
        <f t="shared" si="1020"/>
        <v>0</v>
      </c>
      <c r="AL417" s="159">
        <f t="shared" si="1040"/>
        <v>0</v>
      </c>
      <c r="AM417" s="159">
        <f t="shared" si="1021"/>
        <v>0</v>
      </c>
      <c r="AN417" s="160">
        <f t="shared" si="1022"/>
        <v>0</v>
      </c>
      <c r="AO417" s="159">
        <v>0</v>
      </c>
      <c r="AP417" s="159">
        <v>0</v>
      </c>
      <c r="AQ417" s="160">
        <f t="shared" si="1023"/>
        <v>0</v>
      </c>
      <c r="AR417" s="159">
        <v>0</v>
      </c>
      <c r="AS417" s="159">
        <v>0</v>
      </c>
      <c r="AT417" s="160">
        <f t="shared" si="1024"/>
        <v>0</v>
      </c>
      <c r="AU417" s="159">
        <f t="shared" si="1041"/>
        <v>0</v>
      </c>
      <c r="AV417" s="159">
        <f t="shared" si="1025"/>
        <v>0</v>
      </c>
      <c r="AW417" s="160">
        <f t="shared" si="1026"/>
        <v>0</v>
      </c>
      <c r="AX417" s="159">
        <v>0</v>
      </c>
      <c r="AY417" s="159">
        <v>0</v>
      </c>
      <c r="AZ417" s="160">
        <f t="shared" si="1027"/>
        <v>0</v>
      </c>
      <c r="BA417" s="159">
        <v>0</v>
      </c>
      <c r="BB417" s="159">
        <v>0</v>
      </c>
      <c r="BC417" s="160">
        <f t="shared" si="1028"/>
        <v>0</v>
      </c>
      <c r="BD417" s="159">
        <f t="shared" si="1042"/>
        <v>0</v>
      </c>
      <c r="BE417" s="159">
        <f t="shared" si="1029"/>
        <v>0</v>
      </c>
      <c r="BF417" s="160">
        <f t="shared" si="1030"/>
        <v>0</v>
      </c>
      <c r="BG417" s="230"/>
      <c r="BH417" s="226">
        <f t="shared" si="1043"/>
        <v>0</v>
      </c>
      <c r="BI417" s="227">
        <f t="shared" si="1031"/>
        <v>0</v>
      </c>
      <c r="BJ417" s="225"/>
      <c r="BK417" s="228"/>
      <c r="BL417" s="229"/>
    </row>
    <row r="418" spans="1:64" ht="15.75" customHeight="1">
      <c r="A418" s="185"/>
      <c r="B418" s="156"/>
      <c r="C418" s="297"/>
      <c r="D418" s="158">
        <f t="shared" si="1008"/>
        <v>0</v>
      </c>
      <c r="E418" s="159">
        <f t="shared" si="1032"/>
        <v>0</v>
      </c>
      <c r="F418" s="160">
        <f t="shared" si="1033"/>
        <v>0</v>
      </c>
      <c r="G418" s="161"/>
      <c r="H418" s="159">
        <f t="shared" si="1034"/>
        <v>0</v>
      </c>
      <c r="I418" s="159">
        <f t="shared" si="1035"/>
        <v>0</v>
      </c>
      <c r="J418" s="160">
        <f t="shared" si="1009"/>
        <v>0</v>
      </c>
      <c r="K418" s="159">
        <f t="shared" si="1036"/>
        <v>0</v>
      </c>
      <c r="L418" s="159">
        <f t="shared" si="1037"/>
        <v>0</v>
      </c>
      <c r="M418" s="160">
        <f t="shared" si="1010"/>
        <v>0</v>
      </c>
      <c r="N418" s="159">
        <v>0</v>
      </c>
      <c r="O418" s="159">
        <v>0</v>
      </c>
      <c r="P418" s="160">
        <f t="shared" si="1011"/>
        <v>0</v>
      </c>
      <c r="Q418" s="159">
        <v>0</v>
      </c>
      <c r="R418" s="159">
        <v>0</v>
      </c>
      <c r="S418" s="160">
        <f t="shared" si="1012"/>
        <v>0</v>
      </c>
      <c r="T418" s="159">
        <f t="shared" si="1038"/>
        <v>0</v>
      </c>
      <c r="U418" s="159">
        <f t="shared" si="1013"/>
        <v>0</v>
      </c>
      <c r="V418" s="160">
        <f t="shared" si="1014"/>
        <v>0</v>
      </c>
      <c r="W418" s="159">
        <v>0</v>
      </c>
      <c r="X418" s="159">
        <v>0</v>
      </c>
      <c r="Y418" s="160">
        <f t="shared" si="1015"/>
        <v>0</v>
      </c>
      <c r="Z418" s="159">
        <v>0</v>
      </c>
      <c r="AA418" s="159">
        <v>0</v>
      </c>
      <c r="AB418" s="160">
        <f t="shared" si="1016"/>
        <v>0</v>
      </c>
      <c r="AC418" s="159">
        <f t="shared" si="1039"/>
        <v>0</v>
      </c>
      <c r="AD418" s="159">
        <f t="shared" si="1017"/>
        <v>0</v>
      </c>
      <c r="AE418" s="160">
        <f t="shared" si="1018"/>
        <v>0</v>
      </c>
      <c r="AF418" s="159">
        <v>0</v>
      </c>
      <c r="AG418" s="159">
        <v>0</v>
      </c>
      <c r="AH418" s="160">
        <f t="shared" si="1019"/>
        <v>0</v>
      </c>
      <c r="AI418" s="159">
        <v>0</v>
      </c>
      <c r="AJ418" s="159">
        <v>0</v>
      </c>
      <c r="AK418" s="160">
        <f t="shared" si="1020"/>
        <v>0</v>
      </c>
      <c r="AL418" s="159">
        <f t="shared" si="1040"/>
        <v>0</v>
      </c>
      <c r="AM418" s="159">
        <f t="shared" si="1021"/>
        <v>0</v>
      </c>
      <c r="AN418" s="160">
        <f t="shared" si="1022"/>
        <v>0</v>
      </c>
      <c r="AO418" s="159">
        <v>0</v>
      </c>
      <c r="AP418" s="159">
        <v>0</v>
      </c>
      <c r="AQ418" s="160">
        <f t="shared" si="1023"/>
        <v>0</v>
      </c>
      <c r="AR418" s="159">
        <v>0</v>
      </c>
      <c r="AS418" s="159">
        <v>0</v>
      </c>
      <c r="AT418" s="160">
        <f t="shared" si="1024"/>
        <v>0</v>
      </c>
      <c r="AU418" s="159">
        <f t="shared" si="1041"/>
        <v>0</v>
      </c>
      <c r="AV418" s="159">
        <f t="shared" si="1025"/>
        <v>0</v>
      </c>
      <c r="AW418" s="160">
        <f t="shared" si="1026"/>
        <v>0</v>
      </c>
      <c r="AX418" s="159">
        <v>0</v>
      </c>
      <c r="AY418" s="159">
        <v>0</v>
      </c>
      <c r="AZ418" s="160">
        <f t="shared" si="1027"/>
        <v>0</v>
      </c>
      <c r="BA418" s="159">
        <v>0</v>
      </c>
      <c r="BB418" s="159">
        <v>0</v>
      </c>
      <c r="BC418" s="160">
        <f t="shared" si="1028"/>
        <v>0</v>
      </c>
      <c r="BD418" s="159">
        <f t="shared" si="1042"/>
        <v>0</v>
      </c>
      <c r="BE418" s="159">
        <f t="shared" si="1029"/>
        <v>0</v>
      </c>
      <c r="BF418" s="160">
        <f t="shared" si="1030"/>
        <v>0</v>
      </c>
      <c r="BG418" s="230"/>
      <c r="BH418" s="226">
        <f t="shared" si="1043"/>
        <v>0</v>
      </c>
      <c r="BI418" s="227">
        <f t="shared" si="1031"/>
        <v>0</v>
      </c>
      <c r="BJ418" s="225"/>
      <c r="BK418" s="228"/>
      <c r="BL418" s="229"/>
    </row>
    <row r="419" spans="1:64" ht="15.75" customHeight="1">
      <c r="A419" s="185"/>
      <c r="B419" s="156"/>
      <c r="C419" s="297"/>
      <c r="D419" s="158">
        <f t="shared" si="1008"/>
        <v>0</v>
      </c>
      <c r="E419" s="159">
        <f t="shared" si="1032"/>
        <v>0</v>
      </c>
      <c r="F419" s="160">
        <f t="shared" si="1033"/>
        <v>0</v>
      </c>
      <c r="G419" s="161"/>
      <c r="H419" s="159">
        <f t="shared" si="1034"/>
        <v>0</v>
      </c>
      <c r="I419" s="159">
        <f t="shared" si="1035"/>
        <v>0</v>
      </c>
      <c r="J419" s="160">
        <f t="shared" si="1009"/>
        <v>0</v>
      </c>
      <c r="K419" s="159">
        <f t="shared" si="1036"/>
        <v>0</v>
      </c>
      <c r="L419" s="159">
        <f t="shared" si="1037"/>
        <v>0</v>
      </c>
      <c r="M419" s="160">
        <f t="shared" si="1010"/>
        <v>0</v>
      </c>
      <c r="N419" s="159">
        <v>0</v>
      </c>
      <c r="O419" s="159">
        <v>0</v>
      </c>
      <c r="P419" s="160">
        <f t="shared" si="1011"/>
        <v>0</v>
      </c>
      <c r="Q419" s="159">
        <v>0</v>
      </c>
      <c r="R419" s="159">
        <v>0</v>
      </c>
      <c r="S419" s="160">
        <f t="shared" si="1012"/>
        <v>0</v>
      </c>
      <c r="T419" s="159">
        <f t="shared" si="1038"/>
        <v>0</v>
      </c>
      <c r="U419" s="159">
        <f t="shared" si="1013"/>
        <v>0</v>
      </c>
      <c r="V419" s="160">
        <f t="shared" si="1014"/>
        <v>0</v>
      </c>
      <c r="W419" s="159">
        <v>0</v>
      </c>
      <c r="X419" s="159">
        <v>0</v>
      </c>
      <c r="Y419" s="160">
        <f t="shared" si="1015"/>
        <v>0</v>
      </c>
      <c r="Z419" s="159">
        <v>0</v>
      </c>
      <c r="AA419" s="159">
        <v>0</v>
      </c>
      <c r="AB419" s="160">
        <f t="shared" si="1016"/>
        <v>0</v>
      </c>
      <c r="AC419" s="159">
        <f t="shared" si="1039"/>
        <v>0</v>
      </c>
      <c r="AD419" s="159">
        <f t="shared" si="1017"/>
        <v>0</v>
      </c>
      <c r="AE419" s="160">
        <f t="shared" si="1018"/>
        <v>0</v>
      </c>
      <c r="AF419" s="159">
        <v>0</v>
      </c>
      <c r="AG419" s="159">
        <v>0</v>
      </c>
      <c r="AH419" s="160">
        <f t="shared" si="1019"/>
        <v>0</v>
      </c>
      <c r="AI419" s="159">
        <v>0</v>
      </c>
      <c r="AJ419" s="159">
        <v>0</v>
      </c>
      <c r="AK419" s="160">
        <f t="shared" si="1020"/>
        <v>0</v>
      </c>
      <c r="AL419" s="159">
        <f t="shared" si="1040"/>
        <v>0</v>
      </c>
      <c r="AM419" s="159">
        <f t="shared" si="1021"/>
        <v>0</v>
      </c>
      <c r="AN419" s="160">
        <f t="shared" si="1022"/>
        <v>0</v>
      </c>
      <c r="AO419" s="159">
        <v>0</v>
      </c>
      <c r="AP419" s="159">
        <v>0</v>
      </c>
      <c r="AQ419" s="160">
        <f t="shared" si="1023"/>
        <v>0</v>
      </c>
      <c r="AR419" s="159">
        <v>0</v>
      </c>
      <c r="AS419" s="159">
        <v>0</v>
      </c>
      <c r="AT419" s="160">
        <f t="shared" si="1024"/>
        <v>0</v>
      </c>
      <c r="AU419" s="159">
        <f t="shared" si="1041"/>
        <v>0</v>
      </c>
      <c r="AV419" s="159">
        <f t="shared" si="1025"/>
        <v>0</v>
      </c>
      <c r="AW419" s="160">
        <f t="shared" si="1026"/>
        <v>0</v>
      </c>
      <c r="AX419" s="159">
        <v>0</v>
      </c>
      <c r="AY419" s="159">
        <v>0</v>
      </c>
      <c r="AZ419" s="160">
        <f t="shared" si="1027"/>
        <v>0</v>
      </c>
      <c r="BA419" s="159">
        <v>0</v>
      </c>
      <c r="BB419" s="159">
        <v>0</v>
      </c>
      <c r="BC419" s="160">
        <f t="shared" si="1028"/>
        <v>0</v>
      </c>
      <c r="BD419" s="159">
        <f t="shared" si="1042"/>
        <v>0</v>
      </c>
      <c r="BE419" s="159">
        <f t="shared" si="1029"/>
        <v>0</v>
      </c>
      <c r="BF419" s="160">
        <f t="shared" si="1030"/>
        <v>0</v>
      </c>
      <c r="BG419" s="230"/>
      <c r="BH419" s="226">
        <f t="shared" si="1043"/>
        <v>0</v>
      </c>
      <c r="BI419" s="227">
        <f t="shared" si="1031"/>
        <v>0</v>
      </c>
      <c r="BJ419" s="225"/>
      <c r="BK419" s="228"/>
      <c r="BL419" s="229"/>
    </row>
    <row r="420" spans="1:64" ht="15.75" customHeight="1">
      <c r="A420" s="185"/>
      <c r="B420" s="156"/>
      <c r="C420" s="297"/>
      <c r="D420" s="158">
        <f t="shared" si="1008"/>
        <v>0</v>
      </c>
      <c r="E420" s="159">
        <f t="shared" si="1032"/>
        <v>0</v>
      </c>
      <c r="F420" s="160">
        <f t="shared" si="1033"/>
        <v>0</v>
      </c>
      <c r="G420" s="161"/>
      <c r="H420" s="159">
        <f t="shared" si="1034"/>
        <v>0</v>
      </c>
      <c r="I420" s="159">
        <f t="shared" si="1035"/>
        <v>0</v>
      </c>
      <c r="J420" s="160">
        <f t="shared" si="1009"/>
        <v>0</v>
      </c>
      <c r="K420" s="159">
        <f t="shared" si="1036"/>
        <v>0</v>
      </c>
      <c r="L420" s="159">
        <f t="shared" si="1037"/>
        <v>0</v>
      </c>
      <c r="M420" s="160">
        <f t="shared" si="1010"/>
        <v>0</v>
      </c>
      <c r="N420" s="159">
        <v>0</v>
      </c>
      <c r="O420" s="159">
        <v>0</v>
      </c>
      <c r="P420" s="160">
        <f t="shared" si="1011"/>
        <v>0</v>
      </c>
      <c r="Q420" s="159">
        <v>0</v>
      </c>
      <c r="R420" s="159">
        <v>0</v>
      </c>
      <c r="S420" s="160">
        <f t="shared" si="1012"/>
        <v>0</v>
      </c>
      <c r="T420" s="159">
        <f t="shared" si="1038"/>
        <v>0</v>
      </c>
      <c r="U420" s="159">
        <f t="shared" si="1013"/>
        <v>0</v>
      </c>
      <c r="V420" s="160">
        <f t="shared" si="1014"/>
        <v>0</v>
      </c>
      <c r="W420" s="159">
        <v>0</v>
      </c>
      <c r="X420" s="159">
        <v>0</v>
      </c>
      <c r="Y420" s="160">
        <f t="shared" si="1015"/>
        <v>0</v>
      </c>
      <c r="Z420" s="159">
        <v>0</v>
      </c>
      <c r="AA420" s="159">
        <v>0</v>
      </c>
      <c r="AB420" s="160">
        <f t="shared" si="1016"/>
        <v>0</v>
      </c>
      <c r="AC420" s="159">
        <f t="shared" si="1039"/>
        <v>0</v>
      </c>
      <c r="AD420" s="159">
        <f t="shared" si="1017"/>
        <v>0</v>
      </c>
      <c r="AE420" s="160">
        <f t="shared" si="1018"/>
        <v>0</v>
      </c>
      <c r="AF420" s="159">
        <v>0</v>
      </c>
      <c r="AG420" s="159">
        <v>0</v>
      </c>
      <c r="AH420" s="160">
        <f t="shared" si="1019"/>
        <v>0</v>
      </c>
      <c r="AI420" s="159">
        <v>0</v>
      </c>
      <c r="AJ420" s="159">
        <v>0</v>
      </c>
      <c r="AK420" s="160">
        <f t="shared" si="1020"/>
        <v>0</v>
      </c>
      <c r="AL420" s="159">
        <f t="shared" si="1040"/>
        <v>0</v>
      </c>
      <c r="AM420" s="159">
        <f t="shared" si="1021"/>
        <v>0</v>
      </c>
      <c r="AN420" s="160">
        <f t="shared" si="1022"/>
        <v>0</v>
      </c>
      <c r="AO420" s="159">
        <v>0</v>
      </c>
      <c r="AP420" s="159">
        <v>0</v>
      </c>
      <c r="AQ420" s="160">
        <f t="shared" si="1023"/>
        <v>0</v>
      </c>
      <c r="AR420" s="159">
        <v>0</v>
      </c>
      <c r="AS420" s="159">
        <v>0</v>
      </c>
      <c r="AT420" s="160">
        <f t="shared" si="1024"/>
        <v>0</v>
      </c>
      <c r="AU420" s="159">
        <f t="shared" si="1041"/>
        <v>0</v>
      </c>
      <c r="AV420" s="159">
        <f t="shared" si="1025"/>
        <v>0</v>
      </c>
      <c r="AW420" s="160">
        <f t="shared" si="1026"/>
        <v>0</v>
      </c>
      <c r="AX420" s="159">
        <v>0</v>
      </c>
      <c r="AY420" s="159">
        <v>0</v>
      </c>
      <c r="AZ420" s="160">
        <f t="shared" si="1027"/>
        <v>0</v>
      </c>
      <c r="BA420" s="159">
        <v>0</v>
      </c>
      <c r="BB420" s="159">
        <v>0</v>
      </c>
      <c r="BC420" s="160">
        <f t="shared" si="1028"/>
        <v>0</v>
      </c>
      <c r="BD420" s="159">
        <f t="shared" si="1042"/>
        <v>0</v>
      </c>
      <c r="BE420" s="159">
        <f t="shared" si="1029"/>
        <v>0</v>
      </c>
      <c r="BF420" s="160">
        <f t="shared" si="1030"/>
        <v>0</v>
      </c>
      <c r="BG420" s="230"/>
      <c r="BH420" s="226">
        <f t="shared" si="1043"/>
        <v>0</v>
      </c>
      <c r="BI420" s="227">
        <f t="shared" si="1031"/>
        <v>0</v>
      </c>
      <c r="BJ420" s="230"/>
      <c r="BK420" s="228"/>
      <c r="BL420" s="229"/>
    </row>
    <row r="421" spans="1:64" ht="15.75" customHeight="1">
      <c r="A421" s="138"/>
      <c r="B421" s="162"/>
      <c r="C421" s="163"/>
      <c r="D421" s="164">
        <f t="shared" si="1008"/>
        <v>0</v>
      </c>
      <c r="E421" s="165">
        <f t="shared" si="1032"/>
        <v>0</v>
      </c>
      <c r="F421" s="166">
        <f t="shared" si="1033"/>
        <v>0</v>
      </c>
      <c r="G421" s="167"/>
      <c r="H421" s="165">
        <f t="shared" si="1034"/>
        <v>0</v>
      </c>
      <c r="I421" s="165">
        <f t="shared" si="1035"/>
        <v>0</v>
      </c>
      <c r="J421" s="166">
        <f t="shared" si="1009"/>
        <v>0</v>
      </c>
      <c r="K421" s="165">
        <f t="shared" si="1036"/>
        <v>0</v>
      </c>
      <c r="L421" s="165">
        <f t="shared" si="1037"/>
        <v>0</v>
      </c>
      <c r="M421" s="166">
        <f t="shared" si="1010"/>
        <v>0</v>
      </c>
      <c r="N421" s="164">
        <v>0</v>
      </c>
      <c r="O421" s="165">
        <v>0</v>
      </c>
      <c r="P421" s="166">
        <f t="shared" si="1011"/>
        <v>0</v>
      </c>
      <c r="Q421" s="198">
        <v>0</v>
      </c>
      <c r="R421" s="199">
        <v>0</v>
      </c>
      <c r="S421" s="166">
        <f t="shared" si="1012"/>
        <v>0</v>
      </c>
      <c r="T421" s="200">
        <f t="shared" si="1038"/>
        <v>0</v>
      </c>
      <c r="U421" s="200">
        <f t="shared" si="1013"/>
        <v>0</v>
      </c>
      <c r="V421" s="201">
        <f t="shared" si="1014"/>
        <v>0</v>
      </c>
      <c r="W421" s="164">
        <v>0</v>
      </c>
      <c r="X421" s="165">
        <v>0</v>
      </c>
      <c r="Y421" s="166">
        <f t="shared" si="1015"/>
        <v>0</v>
      </c>
      <c r="Z421" s="198">
        <v>0</v>
      </c>
      <c r="AA421" s="199">
        <v>0</v>
      </c>
      <c r="AB421" s="166">
        <f t="shared" si="1016"/>
        <v>0</v>
      </c>
      <c r="AC421" s="200">
        <f t="shared" si="1039"/>
        <v>0</v>
      </c>
      <c r="AD421" s="200">
        <f t="shared" si="1017"/>
        <v>0</v>
      </c>
      <c r="AE421" s="201">
        <f t="shared" si="1018"/>
        <v>0</v>
      </c>
      <c r="AF421" s="164">
        <v>0</v>
      </c>
      <c r="AG421" s="165">
        <v>0</v>
      </c>
      <c r="AH421" s="166">
        <f t="shared" si="1019"/>
        <v>0</v>
      </c>
      <c r="AI421" s="198">
        <v>0</v>
      </c>
      <c r="AJ421" s="199">
        <v>0</v>
      </c>
      <c r="AK421" s="166">
        <f t="shared" si="1020"/>
        <v>0</v>
      </c>
      <c r="AL421" s="200">
        <f t="shared" si="1040"/>
        <v>0</v>
      </c>
      <c r="AM421" s="200">
        <f t="shared" si="1021"/>
        <v>0</v>
      </c>
      <c r="AN421" s="201">
        <f t="shared" si="1022"/>
        <v>0</v>
      </c>
      <c r="AO421" s="164">
        <v>0</v>
      </c>
      <c r="AP421" s="165">
        <v>0</v>
      </c>
      <c r="AQ421" s="166">
        <f t="shared" si="1023"/>
        <v>0</v>
      </c>
      <c r="AR421" s="198">
        <v>0</v>
      </c>
      <c r="AS421" s="199">
        <v>0</v>
      </c>
      <c r="AT421" s="166">
        <f t="shared" si="1024"/>
        <v>0</v>
      </c>
      <c r="AU421" s="200">
        <f t="shared" si="1041"/>
        <v>0</v>
      </c>
      <c r="AV421" s="200">
        <f t="shared" si="1025"/>
        <v>0</v>
      </c>
      <c r="AW421" s="201">
        <f t="shared" si="1026"/>
        <v>0</v>
      </c>
      <c r="AX421" s="164">
        <v>0</v>
      </c>
      <c r="AY421" s="165">
        <v>0</v>
      </c>
      <c r="AZ421" s="166">
        <f t="shared" si="1027"/>
        <v>0</v>
      </c>
      <c r="BA421" s="198">
        <v>0</v>
      </c>
      <c r="BB421" s="199">
        <v>0</v>
      </c>
      <c r="BC421" s="166">
        <f t="shared" si="1028"/>
        <v>0</v>
      </c>
      <c r="BD421" s="200">
        <f t="shared" si="1042"/>
        <v>0</v>
      </c>
      <c r="BE421" s="200">
        <f t="shared" si="1029"/>
        <v>0</v>
      </c>
      <c r="BF421" s="201">
        <f t="shared" si="1030"/>
        <v>0</v>
      </c>
      <c r="BG421" s="232"/>
      <c r="BH421" s="233">
        <f t="shared" si="1043"/>
        <v>0</v>
      </c>
      <c r="BI421" s="234">
        <f t="shared" si="1031"/>
        <v>0</v>
      </c>
      <c r="BJ421" s="232"/>
      <c r="BK421" s="235"/>
      <c r="BL421" s="236"/>
    </row>
    <row r="422" spans="1:64" ht="15.75" customHeight="1">
      <c r="A422" s="139"/>
      <c r="B422" s="186"/>
      <c r="C422" s="187"/>
      <c r="D422" s="183"/>
      <c r="E422" s="183"/>
      <c r="F422" s="183"/>
      <c r="G422" s="184"/>
      <c r="H422" s="183"/>
      <c r="I422" s="183"/>
      <c r="J422" s="183"/>
      <c r="K422" s="183"/>
      <c r="L422" s="183"/>
      <c r="M422" s="183"/>
      <c r="N422" s="183"/>
      <c r="O422" s="183"/>
      <c r="P422" s="183"/>
      <c r="Q422" s="183"/>
      <c r="R422" s="183"/>
      <c r="S422" s="183"/>
      <c r="T422" s="203"/>
      <c r="U422" s="203"/>
      <c r="V422" s="187"/>
      <c r="W422" s="183"/>
      <c r="X422" s="183"/>
      <c r="Y422" s="183"/>
      <c r="Z422" s="183"/>
      <c r="AA422" s="183"/>
      <c r="AB422" s="183"/>
      <c r="AC422" s="203"/>
      <c r="AD422" s="203"/>
      <c r="AE422" s="187"/>
      <c r="AF422" s="183"/>
      <c r="AG422" s="183"/>
      <c r="AH422" s="183"/>
      <c r="AI422" s="183"/>
      <c r="AJ422" s="183"/>
      <c r="AK422" s="183"/>
      <c r="AL422" s="203"/>
      <c r="AM422" s="203"/>
      <c r="AN422" s="187"/>
      <c r="AO422" s="183"/>
      <c r="AP422" s="183"/>
      <c r="AQ422" s="183"/>
      <c r="AR422" s="183"/>
      <c r="AS422" s="183"/>
      <c r="AT422" s="183"/>
      <c r="AU422" s="203"/>
      <c r="AV422" s="203"/>
      <c r="AW422" s="187"/>
      <c r="AX422" s="183"/>
      <c r="AY422" s="183"/>
      <c r="AZ422" s="183"/>
      <c r="BA422" s="183"/>
      <c r="BB422" s="183"/>
      <c r="BC422" s="183"/>
      <c r="BD422" s="203"/>
      <c r="BE422" s="203"/>
      <c r="BF422" s="187"/>
      <c r="BG422" s="139"/>
      <c r="BH422" s="183"/>
      <c r="BI422" s="187"/>
      <c r="BJ422" s="139"/>
      <c r="BK422" s="242"/>
      <c r="BL422" s="242"/>
    </row>
    <row r="423" spans="1:64" ht="15.75" customHeight="1">
      <c r="A423" s="138"/>
      <c r="B423" s="1065" t="s">
        <v>273</v>
      </c>
      <c r="C423" s="1062" t="s">
        <v>274</v>
      </c>
      <c r="D423" s="1009" t="str">
        <f>AFEstatPref</f>
        <v>Historical</v>
      </c>
      <c r="E423" s="1010"/>
      <c r="F423" s="1011"/>
      <c r="G423" s="1041" t="str">
        <f>AFEstatSlc</f>
        <v>Proposed Original</v>
      </c>
      <c r="H423" s="1015"/>
      <c r="I423" s="1015"/>
      <c r="J423" s="1042"/>
      <c r="K423" s="1020" t="s">
        <v>275</v>
      </c>
      <c r="L423" s="1020"/>
      <c r="M423" s="1039"/>
      <c r="N423" s="1009" t="str">
        <f>AFEstatPref</f>
        <v>Historical</v>
      </c>
      <c r="O423" s="1010"/>
      <c r="P423" s="1011"/>
      <c r="Q423" s="1015" t="str">
        <f>AFEstatSlc</f>
        <v>Proposed Original</v>
      </c>
      <c r="R423" s="1015"/>
      <c r="S423" s="1016"/>
      <c r="T423" s="1019" t="s">
        <v>275</v>
      </c>
      <c r="U423" s="1020"/>
      <c r="V423" s="1021"/>
      <c r="W423" s="1009" t="str">
        <f>AFEstatPref</f>
        <v>Historical</v>
      </c>
      <c r="X423" s="1010"/>
      <c r="Y423" s="1011"/>
      <c r="Z423" s="1015" t="str">
        <f>AFEstatSlc</f>
        <v>Proposed Original</v>
      </c>
      <c r="AA423" s="1015"/>
      <c r="AB423" s="1016"/>
      <c r="AC423" s="1019" t="s">
        <v>275</v>
      </c>
      <c r="AD423" s="1020"/>
      <c r="AE423" s="1021"/>
      <c r="AF423" s="1009" t="str">
        <f>AFEstatPref</f>
        <v>Historical</v>
      </c>
      <c r="AG423" s="1010"/>
      <c r="AH423" s="1011"/>
      <c r="AI423" s="1015" t="str">
        <f>AFEstatSlc</f>
        <v>Proposed Original</v>
      </c>
      <c r="AJ423" s="1015"/>
      <c r="AK423" s="1016"/>
      <c r="AL423" s="1019" t="s">
        <v>275</v>
      </c>
      <c r="AM423" s="1020"/>
      <c r="AN423" s="1021"/>
      <c r="AO423" s="1009" t="str">
        <f>AFEstatPref</f>
        <v>Historical</v>
      </c>
      <c r="AP423" s="1010"/>
      <c r="AQ423" s="1011"/>
      <c r="AR423" s="1015" t="str">
        <f>AFEstatSlc</f>
        <v>Proposed Original</v>
      </c>
      <c r="AS423" s="1015"/>
      <c r="AT423" s="1016"/>
      <c r="AU423" s="1019" t="s">
        <v>275</v>
      </c>
      <c r="AV423" s="1020"/>
      <c r="AW423" s="1021"/>
      <c r="AX423" s="1009" t="str">
        <f>AFEstatPref</f>
        <v>Historical</v>
      </c>
      <c r="AY423" s="1010"/>
      <c r="AZ423" s="1011"/>
      <c r="BA423" s="1015" t="str">
        <f>AFEstatSlc</f>
        <v>Proposed Original</v>
      </c>
      <c r="BB423" s="1015"/>
      <c r="BC423" s="1016"/>
      <c r="BD423" s="1019" t="s">
        <v>275</v>
      </c>
      <c r="BE423" s="1020"/>
      <c r="BF423" s="1021"/>
      <c r="BG423" s="214"/>
      <c r="BH423" s="1051" t="s">
        <v>276</v>
      </c>
      <c r="BI423" s="1052"/>
      <c r="BJ423" s="214"/>
      <c r="BK423" s="1058" t="s">
        <v>277</v>
      </c>
      <c r="BL423" s="1055" t="s">
        <v>278</v>
      </c>
    </row>
    <row r="424" spans="1:64" ht="15.75" customHeight="1">
      <c r="A424" s="139"/>
      <c r="B424" s="1059"/>
      <c r="C424" s="1063"/>
      <c r="D424" s="1012"/>
      <c r="E424" s="1013"/>
      <c r="F424" s="1014"/>
      <c r="G424" s="1043"/>
      <c r="H424" s="1017"/>
      <c r="I424" s="1017"/>
      <c r="J424" s="1044"/>
      <c r="K424" s="1023"/>
      <c r="L424" s="1023"/>
      <c r="M424" s="1040"/>
      <c r="N424" s="1012"/>
      <c r="O424" s="1013"/>
      <c r="P424" s="1014"/>
      <c r="Q424" s="1017"/>
      <c r="R424" s="1017"/>
      <c r="S424" s="1018"/>
      <c r="T424" s="1022"/>
      <c r="U424" s="1023"/>
      <c r="V424" s="1024"/>
      <c r="W424" s="1012"/>
      <c r="X424" s="1013"/>
      <c r="Y424" s="1014"/>
      <c r="Z424" s="1017"/>
      <c r="AA424" s="1017"/>
      <c r="AB424" s="1018"/>
      <c r="AC424" s="1022"/>
      <c r="AD424" s="1023"/>
      <c r="AE424" s="1024"/>
      <c r="AF424" s="1012"/>
      <c r="AG424" s="1013"/>
      <c r="AH424" s="1014"/>
      <c r="AI424" s="1017"/>
      <c r="AJ424" s="1017"/>
      <c r="AK424" s="1018"/>
      <c r="AL424" s="1022"/>
      <c r="AM424" s="1023"/>
      <c r="AN424" s="1024"/>
      <c r="AO424" s="1012"/>
      <c r="AP424" s="1013"/>
      <c r="AQ424" s="1014"/>
      <c r="AR424" s="1017"/>
      <c r="AS424" s="1017"/>
      <c r="AT424" s="1018"/>
      <c r="AU424" s="1022"/>
      <c r="AV424" s="1023"/>
      <c r="AW424" s="1024"/>
      <c r="AX424" s="1012"/>
      <c r="AY424" s="1013"/>
      <c r="AZ424" s="1014"/>
      <c r="BA424" s="1017"/>
      <c r="BB424" s="1017"/>
      <c r="BC424" s="1018"/>
      <c r="BD424" s="1022"/>
      <c r="BE424" s="1023"/>
      <c r="BF424" s="1024"/>
      <c r="BG424" s="139"/>
      <c r="BH424" s="215" t="s">
        <v>279</v>
      </c>
      <c r="BI424" s="216" t="s">
        <v>280</v>
      </c>
      <c r="BJ424" s="139"/>
      <c r="BK424" s="1059"/>
      <c r="BL424" s="1056"/>
    </row>
    <row r="425" spans="1:64" ht="15.75" customHeight="1">
      <c r="A425" s="138"/>
      <c r="B425" s="149">
        <v>40</v>
      </c>
      <c r="C425" s="150" t="s">
        <v>321</v>
      </c>
      <c r="D425" s="151" t="s">
        <v>283</v>
      </c>
      <c r="E425" s="152" t="s">
        <v>284</v>
      </c>
      <c r="F425" s="153">
        <f>SUM(F426:F435)</f>
        <v>0</v>
      </c>
      <c r="G425" s="154" t="s">
        <v>285</v>
      </c>
      <c r="H425" s="152" t="s">
        <v>283</v>
      </c>
      <c r="I425" s="152" t="s">
        <v>284</v>
      </c>
      <c r="J425" s="153">
        <f>SUM(J426:J435)</f>
        <v>0</v>
      </c>
      <c r="K425" s="151" t="s">
        <v>283</v>
      </c>
      <c r="L425" s="152" t="s">
        <v>284</v>
      </c>
      <c r="M425" s="153">
        <f>SUM(M426:M435)</f>
        <v>0</v>
      </c>
      <c r="N425" s="151" t="s">
        <v>283</v>
      </c>
      <c r="O425" s="152" t="s">
        <v>284</v>
      </c>
      <c r="P425" s="153">
        <f>SUM(P426:P435)</f>
        <v>0</v>
      </c>
      <c r="Q425" s="152" t="s">
        <v>283</v>
      </c>
      <c r="R425" s="152" t="s">
        <v>284</v>
      </c>
      <c r="S425" s="153">
        <f>SUM(S426:S435)</f>
        <v>0</v>
      </c>
      <c r="T425" s="204" t="s">
        <v>283</v>
      </c>
      <c r="U425" s="205" t="s">
        <v>284</v>
      </c>
      <c r="V425" s="153">
        <f>SUM(V426:V435)</f>
        <v>0</v>
      </c>
      <c r="W425" s="151" t="s">
        <v>283</v>
      </c>
      <c r="X425" s="152" t="s">
        <v>284</v>
      </c>
      <c r="Y425" s="153">
        <f>SUM(Y426:Y435)</f>
        <v>0</v>
      </c>
      <c r="Z425" s="152" t="s">
        <v>283</v>
      </c>
      <c r="AA425" s="152" t="s">
        <v>284</v>
      </c>
      <c r="AB425" s="153">
        <f>SUM(AB426:AB435)</f>
        <v>0</v>
      </c>
      <c r="AC425" s="204" t="s">
        <v>283</v>
      </c>
      <c r="AD425" s="205" t="s">
        <v>284</v>
      </c>
      <c r="AE425" s="153">
        <f>SUM(AE426:AE435)</f>
        <v>0</v>
      </c>
      <c r="AF425" s="151" t="s">
        <v>283</v>
      </c>
      <c r="AG425" s="152" t="s">
        <v>284</v>
      </c>
      <c r="AH425" s="153">
        <f>SUM(AH426:AH435)</f>
        <v>0</v>
      </c>
      <c r="AI425" s="152" t="s">
        <v>283</v>
      </c>
      <c r="AJ425" s="152" t="s">
        <v>284</v>
      </c>
      <c r="AK425" s="153">
        <f>SUM(AK426:AK435)</f>
        <v>0</v>
      </c>
      <c r="AL425" s="204" t="s">
        <v>283</v>
      </c>
      <c r="AM425" s="205" t="s">
        <v>284</v>
      </c>
      <c r="AN425" s="153">
        <f>SUM(AN426:AN435)</f>
        <v>0</v>
      </c>
      <c r="AO425" s="151" t="s">
        <v>283</v>
      </c>
      <c r="AP425" s="152" t="s">
        <v>284</v>
      </c>
      <c r="AQ425" s="153">
        <f>SUM(AQ426:AQ435)</f>
        <v>0</v>
      </c>
      <c r="AR425" s="152" t="s">
        <v>283</v>
      </c>
      <c r="AS425" s="152" t="s">
        <v>284</v>
      </c>
      <c r="AT425" s="153">
        <f>SUM(AT426:AT435)</f>
        <v>0</v>
      </c>
      <c r="AU425" s="204" t="s">
        <v>283</v>
      </c>
      <c r="AV425" s="205" t="s">
        <v>284</v>
      </c>
      <c r="AW425" s="153">
        <f>SUM(AW426:AW435)</f>
        <v>0</v>
      </c>
      <c r="AX425" s="151" t="s">
        <v>283</v>
      </c>
      <c r="AY425" s="152" t="s">
        <v>284</v>
      </c>
      <c r="AZ425" s="153">
        <f>SUM(AZ426:AZ435)</f>
        <v>0</v>
      </c>
      <c r="BA425" s="152" t="s">
        <v>283</v>
      </c>
      <c r="BB425" s="152" t="s">
        <v>284</v>
      </c>
      <c r="BC425" s="153">
        <f>SUM(BC426:BC435)</f>
        <v>0</v>
      </c>
      <c r="BD425" s="204" t="s">
        <v>283</v>
      </c>
      <c r="BE425" s="205" t="s">
        <v>284</v>
      </c>
      <c r="BF425" s="153">
        <f>SUM(BF426:BF435)</f>
        <v>0</v>
      </c>
      <c r="BG425" s="196"/>
      <c r="BH425" s="221"/>
      <c r="BI425" s="243"/>
      <c r="BJ425" s="196"/>
      <c r="BK425" s="244"/>
      <c r="BL425" s="245"/>
    </row>
    <row r="426" spans="1:64" ht="15.75" customHeight="1">
      <c r="A426" s="185"/>
      <c r="B426" s="156"/>
      <c r="C426" s="297"/>
      <c r="D426" s="158">
        <f t="shared" ref="D426:D435" si="1044">N426+W426+AF426+AO426+AX426</f>
        <v>0</v>
      </c>
      <c r="E426" s="159">
        <f>IFERROR(F426/D426,)</f>
        <v>0</v>
      </c>
      <c r="F426" s="160">
        <f>P426+Y426+AH426+AQ426+AZ426</f>
        <v>0</v>
      </c>
      <c r="G426" s="179"/>
      <c r="H426" s="159">
        <f>Q426+Z426+AI426+AR426+BA426</f>
        <v>0</v>
      </c>
      <c r="I426" s="159">
        <f>IFERROR(J426/H426,)</f>
        <v>0</v>
      </c>
      <c r="J426" s="160">
        <f t="shared" ref="J426:J435" si="1045">S426+AB426+AK426+AT426+BC426</f>
        <v>0</v>
      </c>
      <c r="K426" s="159">
        <f>T426+AC426+AL426+AU426+BD426</f>
        <v>0</v>
      </c>
      <c r="L426" s="159">
        <f>IFERROR(M426/K426,)</f>
        <v>0</v>
      </c>
      <c r="M426" s="160">
        <f t="shared" ref="M426:M435" si="1046">V426+AE426+AN426+AW426+BF426</f>
        <v>0</v>
      </c>
      <c r="N426" s="159">
        <v>0</v>
      </c>
      <c r="O426" s="159">
        <v>0</v>
      </c>
      <c r="P426" s="160">
        <f t="shared" ref="P426:P435" si="1047">N426*O426</f>
        <v>0</v>
      </c>
      <c r="Q426" s="159">
        <v>0</v>
      </c>
      <c r="R426" s="159">
        <v>0</v>
      </c>
      <c r="S426" s="160">
        <f t="shared" ref="S426:S435" si="1048">Q426*R426</f>
        <v>0</v>
      </c>
      <c r="T426" s="159">
        <f>Q426</f>
        <v>0</v>
      </c>
      <c r="U426" s="159">
        <f t="shared" ref="U426:U435" si="1049">R426</f>
        <v>0</v>
      </c>
      <c r="V426" s="160">
        <f t="shared" ref="V426:V435" si="1050">T426*U426</f>
        <v>0</v>
      </c>
      <c r="W426" s="159">
        <v>0</v>
      </c>
      <c r="X426" s="159">
        <v>0</v>
      </c>
      <c r="Y426" s="160">
        <f t="shared" ref="Y426:Y435" si="1051">W426*X426</f>
        <v>0</v>
      </c>
      <c r="Z426" s="159">
        <v>0</v>
      </c>
      <c r="AA426" s="159">
        <v>0</v>
      </c>
      <c r="AB426" s="160">
        <f t="shared" ref="AB426:AB435" si="1052">Z426*AA426</f>
        <v>0</v>
      </c>
      <c r="AC426" s="159">
        <f>Z426</f>
        <v>0</v>
      </c>
      <c r="AD426" s="159">
        <f t="shared" ref="AD426:AD435" si="1053">AA426</f>
        <v>0</v>
      </c>
      <c r="AE426" s="160">
        <f t="shared" ref="AE426:AE435" si="1054">AC426*AD426</f>
        <v>0</v>
      </c>
      <c r="AF426" s="159">
        <v>0</v>
      </c>
      <c r="AG426" s="159">
        <v>0</v>
      </c>
      <c r="AH426" s="160">
        <f t="shared" ref="AH426:AH435" si="1055">AF426*AG426</f>
        <v>0</v>
      </c>
      <c r="AI426" s="159">
        <v>0</v>
      </c>
      <c r="AJ426" s="159">
        <v>0</v>
      </c>
      <c r="AK426" s="160">
        <f t="shared" ref="AK426:AK435" si="1056">AI426*AJ426</f>
        <v>0</v>
      </c>
      <c r="AL426" s="159">
        <f>AI426</f>
        <v>0</v>
      </c>
      <c r="AM426" s="159">
        <f t="shared" ref="AM426:AM435" si="1057">AJ426</f>
        <v>0</v>
      </c>
      <c r="AN426" s="160">
        <f t="shared" ref="AN426:AN435" si="1058">AL426*AM426</f>
        <v>0</v>
      </c>
      <c r="AO426" s="159">
        <v>0</v>
      </c>
      <c r="AP426" s="159">
        <v>0</v>
      </c>
      <c r="AQ426" s="160">
        <f t="shared" ref="AQ426:AQ435" si="1059">AO426*AP426</f>
        <v>0</v>
      </c>
      <c r="AR426" s="159">
        <v>0</v>
      </c>
      <c r="AS426" s="159">
        <v>0</v>
      </c>
      <c r="AT426" s="160">
        <f t="shared" ref="AT426:AT435" si="1060">AR426*AS426</f>
        <v>0</v>
      </c>
      <c r="AU426" s="159">
        <f>AR426</f>
        <v>0</v>
      </c>
      <c r="AV426" s="159">
        <f t="shared" ref="AV426:AV435" si="1061">AS426</f>
        <v>0</v>
      </c>
      <c r="AW426" s="160">
        <f t="shared" ref="AW426:AW435" si="1062">AU426*AV426</f>
        <v>0</v>
      </c>
      <c r="AX426" s="159">
        <v>0</v>
      </c>
      <c r="AY426" s="159">
        <v>0</v>
      </c>
      <c r="AZ426" s="160">
        <f t="shared" ref="AZ426:AZ435" si="1063">AX426*AY426</f>
        <v>0</v>
      </c>
      <c r="BA426" s="159">
        <v>0</v>
      </c>
      <c r="BB426" s="159">
        <v>0</v>
      </c>
      <c r="BC426" s="160">
        <f t="shared" ref="BC426:BC435" si="1064">BA426*BB426</f>
        <v>0</v>
      </c>
      <c r="BD426" s="159">
        <f>BA426</f>
        <v>0</v>
      </c>
      <c r="BE426" s="159">
        <f t="shared" ref="BE426:BE435" si="1065">BB426</f>
        <v>0</v>
      </c>
      <c r="BF426" s="160">
        <f t="shared" ref="BF426:BF435" si="1066">BD426*BE426</f>
        <v>0</v>
      </c>
      <c r="BG426" s="225"/>
      <c r="BH426" s="226">
        <f>K426-H426</f>
        <v>0</v>
      </c>
      <c r="BI426" s="227">
        <f t="shared" ref="BI426:BI435" si="1067">L426-I426</f>
        <v>0</v>
      </c>
      <c r="BJ426" s="225"/>
      <c r="BK426" s="228"/>
      <c r="BL426" s="229"/>
    </row>
    <row r="427" spans="1:64" ht="15.75" customHeight="1">
      <c r="A427" s="185"/>
      <c r="B427" s="156"/>
      <c r="C427" s="297"/>
      <c r="D427" s="158">
        <f t="shared" si="1044"/>
        <v>0</v>
      </c>
      <c r="E427" s="159">
        <f t="shared" ref="E427:E435" si="1068">IFERROR(F427/D427,)</f>
        <v>0</v>
      </c>
      <c r="F427" s="160">
        <f t="shared" ref="F427:F435" si="1069">P427+Y427+AH427+AQ427+AZ427</f>
        <v>0</v>
      </c>
      <c r="G427" s="161"/>
      <c r="H427" s="159">
        <f t="shared" ref="H427:H435" si="1070">Q427+Z427+AI427+AR427+BA427</f>
        <v>0</v>
      </c>
      <c r="I427" s="159">
        <f t="shared" ref="I427:I435" si="1071">IFERROR(J427/H427,)</f>
        <v>0</v>
      </c>
      <c r="J427" s="160">
        <f t="shared" si="1045"/>
        <v>0</v>
      </c>
      <c r="K427" s="159">
        <f t="shared" ref="K427:K435" si="1072">T427+AC427+AL427+AU427+BD427</f>
        <v>0</v>
      </c>
      <c r="L427" s="159">
        <f t="shared" ref="L427:L435" si="1073">IFERROR(M427/K427,)</f>
        <v>0</v>
      </c>
      <c r="M427" s="160">
        <f t="shared" si="1046"/>
        <v>0</v>
      </c>
      <c r="N427" s="159">
        <v>0</v>
      </c>
      <c r="O427" s="159">
        <v>0</v>
      </c>
      <c r="P427" s="160">
        <f t="shared" si="1047"/>
        <v>0</v>
      </c>
      <c r="Q427" s="159">
        <v>0</v>
      </c>
      <c r="R427" s="159">
        <v>0</v>
      </c>
      <c r="S427" s="160">
        <f t="shared" si="1048"/>
        <v>0</v>
      </c>
      <c r="T427" s="159">
        <f t="shared" ref="T427:T435" si="1074">Q427</f>
        <v>0</v>
      </c>
      <c r="U427" s="159">
        <f t="shared" si="1049"/>
        <v>0</v>
      </c>
      <c r="V427" s="160">
        <f t="shared" si="1050"/>
        <v>0</v>
      </c>
      <c r="W427" s="159">
        <v>0</v>
      </c>
      <c r="X427" s="159">
        <v>0</v>
      </c>
      <c r="Y427" s="160">
        <f t="shared" si="1051"/>
        <v>0</v>
      </c>
      <c r="Z427" s="159">
        <v>0</v>
      </c>
      <c r="AA427" s="159">
        <v>0</v>
      </c>
      <c r="AB427" s="160">
        <f t="shared" si="1052"/>
        <v>0</v>
      </c>
      <c r="AC427" s="159">
        <f t="shared" ref="AC427:AC435" si="1075">Z427</f>
        <v>0</v>
      </c>
      <c r="AD427" s="159">
        <f t="shared" si="1053"/>
        <v>0</v>
      </c>
      <c r="AE427" s="160">
        <f t="shared" si="1054"/>
        <v>0</v>
      </c>
      <c r="AF427" s="159">
        <v>0</v>
      </c>
      <c r="AG427" s="159">
        <v>0</v>
      </c>
      <c r="AH427" s="160">
        <f t="shared" si="1055"/>
        <v>0</v>
      </c>
      <c r="AI427" s="159">
        <v>0</v>
      </c>
      <c r="AJ427" s="159">
        <v>0</v>
      </c>
      <c r="AK427" s="160">
        <f t="shared" si="1056"/>
        <v>0</v>
      </c>
      <c r="AL427" s="159">
        <f t="shared" ref="AL427:AL435" si="1076">AI427</f>
        <v>0</v>
      </c>
      <c r="AM427" s="159">
        <f t="shared" si="1057"/>
        <v>0</v>
      </c>
      <c r="AN427" s="160">
        <f t="shared" si="1058"/>
        <v>0</v>
      </c>
      <c r="AO427" s="159">
        <v>0</v>
      </c>
      <c r="AP427" s="159">
        <v>0</v>
      </c>
      <c r="AQ427" s="160">
        <f t="shared" si="1059"/>
        <v>0</v>
      </c>
      <c r="AR427" s="159">
        <v>0</v>
      </c>
      <c r="AS427" s="159">
        <v>0</v>
      </c>
      <c r="AT427" s="160">
        <f t="shared" si="1060"/>
        <v>0</v>
      </c>
      <c r="AU427" s="159">
        <f t="shared" ref="AU427:AU435" si="1077">AR427</f>
        <v>0</v>
      </c>
      <c r="AV427" s="159">
        <f t="shared" si="1061"/>
        <v>0</v>
      </c>
      <c r="AW427" s="160">
        <f t="shared" si="1062"/>
        <v>0</v>
      </c>
      <c r="AX427" s="159">
        <v>0</v>
      </c>
      <c r="AY427" s="159">
        <v>0</v>
      </c>
      <c r="AZ427" s="160">
        <f t="shared" si="1063"/>
        <v>0</v>
      </c>
      <c r="BA427" s="159">
        <v>0</v>
      </c>
      <c r="BB427" s="159">
        <v>0</v>
      </c>
      <c r="BC427" s="160">
        <f t="shared" si="1064"/>
        <v>0</v>
      </c>
      <c r="BD427" s="159">
        <f t="shared" ref="BD427:BD435" si="1078">BA427</f>
        <v>0</v>
      </c>
      <c r="BE427" s="159">
        <f t="shared" si="1065"/>
        <v>0</v>
      </c>
      <c r="BF427" s="160">
        <f t="shared" si="1066"/>
        <v>0</v>
      </c>
      <c r="BG427" s="225"/>
      <c r="BH427" s="226">
        <f t="shared" ref="BH427:BH435" si="1079">K427-H427</f>
        <v>0</v>
      </c>
      <c r="BI427" s="227">
        <f t="shared" si="1067"/>
        <v>0</v>
      </c>
      <c r="BJ427" s="225"/>
      <c r="BK427" s="228"/>
      <c r="BL427" s="229"/>
    </row>
    <row r="428" spans="1:64" ht="15.75" customHeight="1">
      <c r="A428" s="185"/>
      <c r="B428" s="156"/>
      <c r="C428" s="297"/>
      <c r="D428" s="158">
        <f t="shared" si="1044"/>
        <v>0</v>
      </c>
      <c r="E428" s="159">
        <f t="shared" si="1068"/>
        <v>0</v>
      </c>
      <c r="F428" s="160">
        <f t="shared" si="1069"/>
        <v>0</v>
      </c>
      <c r="G428" s="161"/>
      <c r="H428" s="159">
        <f t="shared" si="1070"/>
        <v>0</v>
      </c>
      <c r="I428" s="159">
        <f t="shared" si="1071"/>
        <v>0</v>
      </c>
      <c r="J428" s="160">
        <f t="shared" si="1045"/>
        <v>0</v>
      </c>
      <c r="K428" s="159">
        <f t="shared" si="1072"/>
        <v>0</v>
      </c>
      <c r="L428" s="159">
        <f t="shared" si="1073"/>
        <v>0</v>
      </c>
      <c r="M428" s="160">
        <f t="shared" si="1046"/>
        <v>0</v>
      </c>
      <c r="N428" s="159">
        <v>0</v>
      </c>
      <c r="O428" s="159">
        <v>0</v>
      </c>
      <c r="P428" s="160">
        <f t="shared" si="1047"/>
        <v>0</v>
      </c>
      <c r="Q428" s="159">
        <v>0</v>
      </c>
      <c r="R428" s="159">
        <v>0</v>
      </c>
      <c r="S428" s="160">
        <f t="shared" si="1048"/>
        <v>0</v>
      </c>
      <c r="T428" s="159">
        <f t="shared" si="1074"/>
        <v>0</v>
      </c>
      <c r="U428" s="159">
        <f t="shared" si="1049"/>
        <v>0</v>
      </c>
      <c r="V428" s="160">
        <f t="shared" si="1050"/>
        <v>0</v>
      </c>
      <c r="W428" s="159">
        <v>0</v>
      </c>
      <c r="X428" s="159">
        <v>0</v>
      </c>
      <c r="Y428" s="160">
        <f t="shared" si="1051"/>
        <v>0</v>
      </c>
      <c r="Z428" s="159">
        <v>0</v>
      </c>
      <c r="AA428" s="159">
        <v>0</v>
      </c>
      <c r="AB428" s="160">
        <f t="shared" si="1052"/>
        <v>0</v>
      </c>
      <c r="AC428" s="159">
        <f t="shared" si="1075"/>
        <v>0</v>
      </c>
      <c r="AD428" s="159">
        <f t="shared" si="1053"/>
        <v>0</v>
      </c>
      <c r="AE428" s="160">
        <f t="shared" si="1054"/>
        <v>0</v>
      </c>
      <c r="AF428" s="159">
        <v>0</v>
      </c>
      <c r="AG428" s="159">
        <v>0</v>
      </c>
      <c r="AH428" s="160">
        <f t="shared" si="1055"/>
        <v>0</v>
      </c>
      <c r="AI428" s="159">
        <v>0</v>
      </c>
      <c r="AJ428" s="159">
        <v>0</v>
      </c>
      <c r="AK428" s="160">
        <f t="shared" si="1056"/>
        <v>0</v>
      </c>
      <c r="AL428" s="159">
        <f t="shared" si="1076"/>
        <v>0</v>
      </c>
      <c r="AM428" s="159">
        <f t="shared" si="1057"/>
        <v>0</v>
      </c>
      <c r="AN428" s="160">
        <f t="shared" si="1058"/>
        <v>0</v>
      </c>
      <c r="AO428" s="159">
        <v>0</v>
      </c>
      <c r="AP428" s="159">
        <v>0</v>
      </c>
      <c r="AQ428" s="160">
        <f t="shared" si="1059"/>
        <v>0</v>
      </c>
      <c r="AR428" s="159">
        <v>0</v>
      </c>
      <c r="AS428" s="159">
        <v>0</v>
      </c>
      <c r="AT428" s="160">
        <f t="shared" si="1060"/>
        <v>0</v>
      </c>
      <c r="AU428" s="159">
        <f t="shared" si="1077"/>
        <v>0</v>
      </c>
      <c r="AV428" s="159">
        <f t="shared" si="1061"/>
        <v>0</v>
      </c>
      <c r="AW428" s="160">
        <f t="shared" si="1062"/>
        <v>0</v>
      </c>
      <c r="AX428" s="159">
        <v>0</v>
      </c>
      <c r="AY428" s="159">
        <v>0</v>
      </c>
      <c r="AZ428" s="160">
        <f t="shared" si="1063"/>
        <v>0</v>
      </c>
      <c r="BA428" s="159">
        <v>0</v>
      </c>
      <c r="BB428" s="159">
        <v>0</v>
      </c>
      <c r="BC428" s="160">
        <f t="shared" si="1064"/>
        <v>0</v>
      </c>
      <c r="BD428" s="159">
        <f t="shared" si="1078"/>
        <v>0</v>
      </c>
      <c r="BE428" s="159">
        <f t="shared" si="1065"/>
        <v>0</v>
      </c>
      <c r="BF428" s="160">
        <f t="shared" si="1066"/>
        <v>0</v>
      </c>
      <c r="BG428" s="225"/>
      <c r="BH428" s="226">
        <f t="shared" si="1079"/>
        <v>0</v>
      </c>
      <c r="BI428" s="227">
        <f t="shared" si="1067"/>
        <v>0</v>
      </c>
      <c r="BJ428" s="225"/>
      <c r="BK428" s="228"/>
      <c r="BL428" s="229"/>
    </row>
    <row r="429" spans="1:64" ht="15.75" customHeight="1">
      <c r="A429" s="185"/>
      <c r="B429" s="156"/>
      <c r="C429" s="297"/>
      <c r="D429" s="158">
        <f t="shared" si="1044"/>
        <v>0</v>
      </c>
      <c r="E429" s="159">
        <f t="shared" si="1068"/>
        <v>0</v>
      </c>
      <c r="F429" s="160">
        <f t="shared" si="1069"/>
        <v>0</v>
      </c>
      <c r="G429" s="161"/>
      <c r="H429" s="159">
        <f t="shared" si="1070"/>
        <v>0</v>
      </c>
      <c r="I429" s="159">
        <f t="shared" si="1071"/>
        <v>0</v>
      </c>
      <c r="J429" s="160">
        <f t="shared" si="1045"/>
        <v>0</v>
      </c>
      <c r="K429" s="159">
        <f t="shared" si="1072"/>
        <v>0</v>
      </c>
      <c r="L429" s="159">
        <f t="shared" si="1073"/>
        <v>0</v>
      </c>
      <c r="M429" s="160">
        <f t="shared" si="1046"/>
        <v>0</v>
      </c>
      <c r="N429" s="159">
        <v>0</v>
      </c>
      <c r="O429" s="159">
        <v>0</v>
      </c>
      <c r="P429" s="160">
        <f t="shared" si="1047"/>
        <v>0</v>
      </c>
      <c r="Q429" s="159">
        <v>0</v>
      </c>
      <c r="R429" s="159">
        <v>0</v>
      </c>
      <c r="S429" s="160">
        <f t="shared" si="1048"/>
        <v>0</v>
      </c>
      <c r="T429" s="159">
        <f t="shared" si="1074"/>
        <v>0</v>
      </c>
      <c r="U429" s="159">
        <f t="shared" si="1049"/>
        <v>0</v>
      </c>
      <c r="V429" s="160">
        <f t="shared" si="1050"/>
        <v>0</v>
      </c>
      <c r="W429" s="159">
        <v>0</v>
      </c>
      <c r="X429" s="159">
        <v>0</v>
      </c>
      <c r="Y429" s="160">
        <f t="shared" si="1051"/>
        <v>0</v>
      </c>
      <c r="Z429" s="159">
        <v>0</v>
      </c>
      <c r="AA429" s="159">
        <v>0</v>
      </c>
      <c r="AB429" s="160">
        <f t="shared" si="1052"/>
        <v>0</v>
      </c>
      <c r="AC429" s="159">
        <f t="shared" si="1075"/>
        <v>0</v>
      </c>
      <c r="AD429" s="159">
        <f t="shared" si="1053"/>
        <v>0</v>
      </c>
      <c r="AE429" s="160">
        <f t="shared" si="1054"/>
        <v>0</v>
      </c>
      <c r="AF429" s="159">
        <v>0</v>
      </c>
      <c r="AG429" s="159">
        <v>0</v>
      </c>
      <c r="AH429" s="160">
        <f t="shared" si="1055"/>
        <v>0</v>
      </c>
      <c r="AI429" s="159">
        <v>0</v>
      </c>
      <c r="AJ429" s="159">
        <v>0</v>
      </c>
      <c r="AK429" s="160">
        <f t="shared" si="1056"/>
        <v>0</v>
      </c>
      <c r="AL429" s="159">
        <f t="shared" si="1076"/>
        <v>0</v>
      </c>
      <c r="AM429" s="159">
        <f t="shared" si="1057"/>
        <v>0</v>
      </c>
      <c r="AN429" s="160">
        <f t="shared" si="1058"/>
        <v>0</v>
      </c>
      <c r="AO429" s="159">
        <v>0</v>
      </c>
      <c r="AP429" s="159">
        <v>0</v>
      </c>
      <c r="AQ429" s="160">
        <f t="shared" si="1059"/>
        <v>0</v>
      </c>
      <c r="AR429" s="159">
        <v>0</v>
      </c>
      <c r="AS429" s="159">
        <v>0</v>
      </c>
      <c r="AT429" s="160">
        <f t="shared" si="1060"/>
        <v>0</v>
      </c>
      <c r="AU429" s="159">
        <f t="shared" si="1077"/>
        <v>0</v>
      </c>
      <c r="AV429" s="159">
        <f t="shared" si="1061"/>
        <v>0</v>
      </c>
      <c r="AW429" s="160">
        <f t="shared" si="1062"/>
        <v>0</v>
      </c>
      <c r="AX429" s="159">
        <v>0</v>
      </c>
      <c r="AY429" s="159">
        <v>0</v>
      </c>
      <c r="AZ429" s="160">
        <f t="shared" si="1063"/>
        <v>0</v>
      </c>
      <c r="BA429" s="159">
        <v>0</v>
      </c>
      <c r="BB429" s="159">
        <v>0</v>
      </c>
      <c r="BC429" s="160">
        <f t="shared" si="1064"/>
        <v>0</v>
      </c>
      <c r="BD429" s="159">
        <f t="shared" si="1078"/>
        <v>0</v>
      </c>
      <c r="BE429" s="159">
        <f t="shared" si="1065"/>
        <v>0</v>
      </c>
      <c r="BF429" s="160">
        <f t="shared" si="1066"/>
        <v>0</v>
      </c>
      <c r="BG429" s="225"/>
      <c r="BH429" s="226">
        <f t="shared" si="1079"/>
        <v>0</v>
      </c>
      <c r="BI429" s="227">
        <f t="shared" si="1067"/>
        <v>0</v>
      </c>
      <c r="BJ429" s="225"/>
      <c r="BK429" s="228"/>
      <c r="BL429" s="229"/>
    </row>
    <row r="430" spans="1:64" ht="15.75" customHeight="1">
      <c r="A430" s="185"/>
      <c r="B430" s="156"/>
      <c r="C430" s="297"/>
      <c r="D430" s="158">
        <f t="shared" si="1044"/>
        <v>0</v>
      </c>
      <c r="E430" s="159">
        <f t="shared" si="1068"/>
        <v>0</v>
      </c>
      <c r="F430" s="160">
        <f t="shared" si="1069"/>
        <v>0</v>
      </c>
      <c r="G430" s="161"/>
      <c r="H430" s="159">
        <f t="shared" si="1070"/>
        <v>0</v>
      </c>
      <c r="I430" s="159">
        <f t="shared" si="1071"/>
        <v>0</v>
      </c>
      <c r="J430" s="160">
        <f t="shared" si="1045"/>
        <v>0</v>
      </c>
      <c r="K430" s="159">
        <f t="shared" si="1072"/>
        <v>0</v>
      </c>
      <c r="L430" s="159">
        <f t="shared" si="1073"/>
        <v>0</v>
      </c>
      <c r="M430" s="160">
        <f t="shared" si="1046"/>
        <v>0</v>
      </c>
      <c r="N430" s="159">
        <v>0</v>
      </c>
      <c r="O430" s="159">
        <v>0</v>
      </c>
      <c r="P430" s="160">
        <f t="shared" si="1047"/>
        <v>0</v>
      </c>
      <c r="Q430" s="159">
        <v>0</v>
      </c>
      <c r="R430" s="159">
        <v>0</v>
      </c>
      <c r="S430" s="160">
        <f t="shared" si="1048"/>
        <v>0</v>
      </c>
      <c r="T430" s="159">
        <f t="shared" si="1074"/>
        <v>0</v>
      </c>
      <c r="U430" s="159">
        <f t="shared" si="1049"/>
        <v>0</v>
      </c>
      <c r="V430" s="160">
        <f t="shared" si="1050"/>
        <v>0</v>
      </c>
      <c r="W430" s="159">
        <v>0</v>
      </c>
      <c r="X430" s="159">
        <v>0</v>
      </c>
      <c r="Y430" s="160">
        <f t="shared" si="1051"/>
        <v>0</v>
      </c>
      <c r="Z430" s="159">
        <v>0</v>
      </c>
      <c r="AA430" s="159">
        <v>0</v>
      </c>
      <c r="AB430" s="160">
        <f t="shared" si="1052"/>
        <v>0</v>
      </c>
      <c r="AC430" s="159">
        <f t="shared" si="1075"/>
        <v>0</v>
      </c>
      <c r="AD430" s="159">
        <f t="shared" si="1053"/>
        <v>0</v>
      </c>
      <c r="AE430" s="160">
        <f t="shared" si="1054"/>
        <v>0</v>
      </c>
      <c r="AF430" s="159">
        <v>0</v>
      </c>
      <c r="AG430" s="159">
        <v>0</v>
      </c>
      <c r="AH430" s="160">
        <f t="shared" si="1055"/>
        <v>0</v>
      </c>
      <c r="AI430" s="159">
        <v>0</v>
      </c>
      <c r="AJ430" s="159">
        <v>0</v>
      </c>
      <c r="AK430" s="160">
        <f t="shared" si="1056"/>
        <v>0</v>
      </c>
      <c r="AL430" s="159">
        <f t="shared" si="1076"/>
        <v>0</v>
      </c>
      <c r="AM430" s="159">
        <f t="shared" si="1057"/>
        <v>0</v>
      </c>
      <c r="AN430" s="160">
        <f t="shared" si="1058"/>
        <v>0</v>
      </c>
      <c r="AO430" s="159">
        <v>0</v>
      </c>
      <c r="AP430" s="159">
        <v>0</v>
      </c>
      <c r="AQ430" s="160">
        <f t="shared" si="1059"/>
        <v>0</v>
      </c>
      <c r="AR430" s="159">
        <v>0</v>
      </c>
      <c r="AS430" s="159">
        <v>0</v>
      </c>
      <c r="AT430" s="160">
        <f t="shared" si="1060"/>
        <v>0</v>
      </c>
      <c r="AU430" s="159">
        <f t="shared" si="1077"/>
        <v>0</v>
      </c>
      <c r="AV430" s="159">
        <f t="shared" si="1061"/>
        <v>0</v>
      </c>
      <c r="AW430" s="160">
        <f t="shared" si="1062"/>
        <v>0</v>
      </c>
      <c r="AX430" s="159">
        <v>0</v>
      </c>
      <c r="AY430" s="159">
        <v>0</v>
      </c>
      <c r="AZ430" s="160">
        <f t="shared" si="1063"/>
        <v>0</v>
      </c>
      <c r="BA430" s="159">
        <v>0</v>
      </c>
      <c r="BB430" s="159">
        <v>0</v>
      </c>
      <c r="BC430" s="160">
        <f t="shared" si="1064"/>
        <v>0</v>
      </c>
      <c r="BD430" s="159">
        <f t="shared" si="1078"/>
        <v>0</v>
      </c>
      <c r="BE430" s="159">
        <f t="shared" si="1065"/>
        <v>0</v>
      </c>
      <c r="BF430" s="160">
        <f t="shared" si="1066"/>
        <v>0</v>
      </c>
      <c r="BG430" s="225"/>
      <c r="BH430" s="226">
        <f t="shared" si="1079"/>
        <v>0</v>
      </c>
      <c r="BI430" s="227">
        <f t="shared" si="1067"/>
        <v>0</v>
      </c>
      <c r="BJ430" s="225"/>
      <c r="BK430" s="228"/>
      <c r="BL430" s="229"/>
    </row>
    <row r="431" spans="1:64" ht="15.75" customHeight="1">
      <c r="A431" s="185"/>
      <c r="B431" s="156"/>
      <c r="C431" s="297"/>
      <c r="D431" s="158">
        <f t="shared" si="1044"/>
        <v>0</v>
      </c>
      <c r="E431" s="159">
        <f t="shared" si="1068"/>
        <v>0</v>
      </c>
      <c r="F431" s="160">
        <f t="shared" si="1069"/>
        <v>0</v>
      </c>
      <c r="G431" s="161"/>
      <c r="H431" s="159">
        <f t="shared" si="1070"/>
        <v>0</v>
      </c>
      <c r="I431" s="159">
        <f t="shared" si="1071"/>
        <v>0</v>
      </c>
      <c r="J431" s="160">
        <f t="shared" si="1045"/>
        <v>0</v>
      </c>
      <c r="K431" s="159">
        <f t="shared" si="1072"/>
        <v>0</v>
      </c>
      <c r="L431" s="159">
        <f t="shared" si="1073"/>
        <v>0</v>
      </c>
      <c r="M431" s="160">
        <f t="shared" si="1046"/>
        <v>0</v>
      </c>
      <c r="N431" s="159">
        <v>0</v>
      </c>
      <c r="O431" s="159">
        <v>0</v>
      </c>
      <c r="P431" s="160">
        <f t="shared" si="1047"/>
        <v>0</v>
      </c>
      <c r="Q431" s="159">
        <v>0</v>
      </c>
      <c r="R431" s="159">
        <v>0</v>
      </c>
      <c r="S431" s="160">
        <f t="shared" si="1048"/>
        <v>0</v>
      </c>
      <c r="T431" s="159">
        <f t="shared" si="1074"/>
        <v>0</v>
      </c>
      <c r="U431" s="159">
        <f t="shared" si="1049"/>
        <v>0</v>
      </c>
      <c r="V431" s="160">
        <f t="shared" si="1050"/>
        <v>0</v>
      </c>
      <c r="W431" s="159">
        <v>0</v>
      </c>
      <c r="X431" s="159">
        <v>0</v>
      </c>
      <c r="Y431" s="160">
        <f t="shared" si="1051"/>
        <v>0</v>
      </c>
      <c r="Z431" s="159">
        <v>0</v>
      </c>
      <c r="AA431" s="159">
        <v>0</v>
      </c>
      <c r="AB431" s="160">
        <f t="shared" si="1052"/>
        <v>0</v>
      </c>
      <c r="AC431" s="159">
        <f t="shared" si="1075"/>
        <v>0</v>
      </c>
      <c r="AD431" s="159">
        <f t="shared" si="1053"/>
        <v>0</v>
      </c>
      <c r="AE431" s="160">
        <f t="shared" si="1054"/>
        <v>0</v>
      </c>
      <c r="AF431" s="159">
        <v>0</v>
      </c>
      <c r="AG431" s="159">
        <v>0</v>
      </c>
      <c r="AH431" s="160">
        <f t="shared" si="1055"/>
        <v>0</v>
      </c>
      <c r="AI431" s="159">
        <v>0</v>
      </c>
      <c r="AJ431" s="159">
        <v>0</v>
      </c>
      <c r="AK431" s="160">
        <f t="shared" si="1056"/>
        <v>0</v>
      </c>
      <c r="AL431" s="159">
        <f t="shared" si="1076"/>
        <v>0</v>
      </c>
      <c r="AM431" s="159">
        <f t="shared" si="1057"/>
        <v>0</v>
      </c>
      <c r="AN431" s="160">
        <f t="shared" si="1058"/>
        <v>0</v>
      </c>
      <c r="AO431" s="159">
        <v>0</v>
      </c>
      <c r="AP431" s="159">
        <v>0</v>
      </c>
      <c r="AQ431" s="160">
        <f t="shared" si="1059"/>
        <v>0</v>
      </c>
      <c r="AR431" s="159">
        <v>0</v>
      </c>
      <c r="AS431" s="159">
        <v>0</v>
      </c>
      <c r="AT431" s="160">
        <f t="shared" si="1060"/>
        <v>0</v>
      </c>
      <c r="AU431" s="159">
        <f t="shared" si="1077"/>
        <v>0</v>
      </c>
      <c r="AV431" s="159">
        <f t="shared" si="1061"/>
        <v>0</v>
      </c>
      <c r="AW431" s="160">
        <f t="shared" si="1062"/>
        <v>0</v>
      </c>
      <c r="AX431" s="159">
        <v>0</v>
      </c>
      <c r="AY431" s="159">
        <v>0</v>
      </c>
      <c r="AZ431" s="160">
        <f t="shared" si="1063"/>
        <v>0</v>
      </c>
      <c r="BA431" s="159">
        <v>0</v>
      </c>
      <c r="BB431" s="159">
        <v>0</v>
      </c>
      <c r="BC431" s="160">
        <f t="shared" si="1064"/>
        <v>0</v>
      </c>
      <c r="BD431" s="159">
        <f t="shared" si="1078"/>
        <v>0</v>
      </c>
      <c r="BE431" s="159">
        <f t="shared" si="1065"/>
        <v>0</v>
      </c>
      <c r="BF431" s="160">
        <f t="shared" si="1066"/>
        <v>0</v>
      </c>
      <c r="BG431" s="225"/>
      <c r="BH431" s="226">
        <f t="shared" si="1079"/>
        <v>0</v>
      </c>
      <c r="BI431" s="227">
        <f t="shared" si="1067"/>
        <v>0</v>
      </c>
      <c r="BJ431" s="225"/>
      <c r="BK431" s="228"/>
      <c r="BL431" s="229"/>
    </row>
    <row r="432" spans="1:64" ht="15.75" customHeight="1">
      <c r="A432" s="185"/>
      <c r="B432" s="156"/>
      <c r="C432" s="297"/>
      <c r="D432" s="158">
        <f t="shared" si="1044"/>
        <v>0</v>
      </c>
      <c r="E432" s="159">
        <f t="shared" si="1068"/>
        <v>0</v>
      </c>
      <c r="F432" s="160">
        <f t="shared" si="1069"/>
        <v>0</v>
      </c>
      <c r="G432" s="161"/>
      <c r="H432" s="159">
        <f t="shared" si="1070"/>
        <v>0</v>
      </c>
      <c r="I432" s="159">
        <f t="shared" si="1071"/>
        <v>0</v>
      </c>
      <c r="J432" s="160">
        <f t="shared" si="1045"/>
        <v>0</v>
      </c>
      <c r="K432" s="159">
        <f t="shared" si="1072"/>
        <v>0</v>
      </c>
      <c r="L432" s="159">
        <f t="shared" si="1073"/>
        <v>0</v>
      </c>
      <c r="M432" s="160">
        <f t="shared" si="1046"/>
        <v>0</v>
      </c>
      <c r="N432" s="159">
        <v>0</v>
      </c>
      <c r="O432" s="159">
        <v>0</v>
      </c>
      <c r="P432" s="160">
        <f t="shared" si="1047"/>
        <v>0</v>
      </c>
      <c r="Q432" s="159">
        <v>0</v>
      </c>
      <c r="R432" s="159">
        <v>0</v>
      </c>
      <c r="S432" s="160">
        <f t="shared" si="1048"/>
        <v>0</v>
      </c>
      <c r="T432" s="159">
        <f t="shared" si="1074"/>
        <v>0</v>
      </c>
      <c r="U432" s="159">
        <f t="shared" si="1049"/>
        <v>0</v>
      </c>
      <c r="V432" s="160">
        <f t="shared" si="1050"/>
        <v>0</v>
      </c>
      <c r="W432" s="159">
        <v>0</v>
      </c>
      <c r="X432" s="159">
        <v>0</v>
      </c>
      <c r="Y432" s="160">
        <f t="shared" si="1051"/>
        <v>0</v>
      </c>
      <c r="Z432" s="159">
        <v>0</v>
      </c>
      <c r="AA432" s="159">
        <v>0</v>
      </c>
      <c r="AB432" s="160">
        <f t="shared" si="1052"/>
        <v>0</v>
      </c>
      <c r="AC432" s="159">
        <f t="shared" si="1075"/>
        <v>0</v>
      </c>
      <c r="AD432" s="159">
        <f t="shared" si="1053"/>
        <v>0</v>
      </c>
      <c r="AE432" s="160">
        <f t="shared" si="1054"/>
        <v>0</v>
      </c>
      <c r="AF432" s="159">
        <v>0</v>
      </c>
      <c r="AG432" s="159">
        <v>0</v>
      </c>
      <c r="AH432" s="160">
        <f t="shared" si="1055"/>
        <v>0</v>
      </c>
      <c r="AI432" s="159">
        <v>0</v>
      </c>
      <c r="AJ432" s="159">
        <v>0</v>
      </c>
      <c r="AK432" s="160">
        <f t="shared" si="1056"/>
        <v>0</v>
      </c>
      <c r="AL432" s="159">
        <f t="shared" si="1076"/>
        <v>0</v>
      </c>
      <c r="AM432" s="159">
        <f t="shared" si="1057"/>
        <v>0</v>
      </c>
      <c r="AN432" s="160">
        <f t="shared" si="1058"/>
        <v>0</v>
      </c>
      <c r="AO432" s="159">
        <v>0</v>
      </c>
      <c r="AP432" s="159">
        <v>0</v>
      </c>
      <c r="AQ432" s="160">
        <f t="shared" si="1059"/>
        <v>0</v>
      </c>
      <c r="AR432" s="159">
        <v>0</v>
      </c>
      <c r="AS432" s="159">
        <v>0</v>
      </c>
      <c r="AT432" s="160">
        <f t="shared" si="1060"/>
        <v>0</v>
      </c>
      <c r="AU432" s="159">
        <f t="shared" si="1077"/>
        <v>0</v>
      </c>
      <c r="AV432" s="159">
        <f t="shared" si="1061"/>
        <v>0</v>
      </c>
      <c r="AW432" s="160">
        <f t="shared" si="1062"/>
        <v>0</v>
      </c>
      <c r="AX432" s="159">
        <v>0</v>
      </c>
      <c r="AY432" s="159">
        <v>0</v>
      </c>
      <c r="AZ432" s="160">
        <f t="shared" si="1063"/>
        <v>0</v>
      </c>
      <c r="BA432" s="159">
        <v>0</v>
      </c>
      <c r="BB432" s="159">
        <v>0</v>
      </c>
      <c r="BC432" s="160">
        <f t="shared" si="1064"/>
        <v>0</v>
      </c>
      <c r="BD432" s="159">
        <f t="shared" si="1078"/>
        <v>0</v>
      </c>
      <c r="BE432" s="159">
        <f t="shared" si="1065"/>
        <v>0</v>
      </c>
      <c r="BF432" s="160">
        <f t="shared" si="1066"/>
        <v>0</v>
      </c>
      <c r="BG432" s="225"/>
      <c r="BH432" s="226">
        <f t="shared" si="1079"/>
        <v>0</v>
      </c>
      <c r="BI432" s="227">
        <f t="shared" si="1067"/>
        <v>0</v>
      </c>
      <c r="BJ432" s="225"/>
      <c r="BK432" s="228"/>
      <c r="BL432" s="229"/>
    </row>
    <row r="433" spans="1:64" ht="15.75" customHeight="1">
      <c r="A433" s="185"/>
      <c r="B433" s="156"/>
      <c r="C433" s="297"/>
      <c r="D433" s="158">
        <f t="shared" si="1044"/>
        <v>0</v>
      </c>
      <c r="E433" s="159">
        <f t="shared" si="1068"/>
        <v>0</v>
      </c>
      <c r="F433" s="160">
        <f t="shared" si="1069"/>
        <v>0</v>
      </c>
      <c r="G433" s="161"/>
      <c r="H433" s="159">
        <f t="shared" si="1070"/>
        <v>0</v>
      </c>
      <c r="I433" s="159">
        <f t="shared" si="1071"/>
        <v>0</v>
      </c>
      <c r="J433" s="160">
        <f t="shared" si="1045"/>
        <v>0</v>
      </c>
      <c r="K433" s="159">
        <f t="shared" si="1072"/>
        <v>0</v>
      </c>
      <c r="L433" s="159">
        <f t="shared" si="1073"/>
        <v>0</v>
      </c>
      <c r="M433" s="160">
        <f t="shared" si="1046"/>
        <v>0</v>
      </c>
      <c r="N433" s="159">
        <v>0</v>
      </c>
      <c r="O433" s="159">
        <v>0</v>
      </c>
      <c r="P433" s="160">
        <f t="shared" si="1047"/>
        <v>0</v>
      </c>
      <c r="Q433" s="159">
        <v>0</v>
      </c>
      <c r="R433" s="159">
        <v>0</v>
      </c>
      <c r="S433" s="160">
        <f t="shared" si="1048"/>
        <v>0</v>
      </c>
      <c r="T433" s="159">
        <f t="shared" si="1074"/>
        <v>0</v>
      </c>
      <c r="U433" s="159">
        <f t="shared" si="1049"/>
        <v>0</v>
      </c>
      <c r="V433" s="160">
        <f t="shared" si="1050"/>
        <v>0</v>
      </c>
      <c r="W433" s="159">
        <v>0</v>
      </c>
      <c r="X433" s="159">
        <v>0</v>
      </c>
      <c r="Y433" s="160">
        <f t="shared" si="1051"/>
        <v>0</v>
      </c>
      <c r="Z433" s="159">
        <v>0</v>
      </c>
      <c r="AA433" s="159">
        <v>0</v>
      </c>
      <c r="AB433" s="160">
        <f t="shared" si="1052"/>
        <v>0</v>
      </c>
      <c r="AC433" s="159">
        <f t="shared" si="1075"/>
        <v>0</v>
      </c>
      <c r="AD433" s="159">
        <f t="shared" si="1053"/>
        <v>0</v>
      </c>
      <c r="AE433" s="160">
        <f t="shared" si="1054"/>
        <v>0</v>
      </c>
      <c r="AF433" s="159">
        <v>0</v>
      </c>
      <c r="AG433" s="159">
        <v>0</v>
      </c>
      <c r="AH433" s="160">
        <f t="shared" si="1055"/>
        <v>0</v>
      </c>
      <c r="AI433" s="159">
        <v>0</v>
      </c>
      <c r="AJ433" s="159">
        <v>0</v>
      </c>
      <c r="AK433" s="160">
        <f t="shared" si="1056"/>
        <v>0</v>
      </c>
      <c r="AL433" s="159">
        <f t="shared" si="1076"/>
        <v>0</v>
      </c>
      <c r="AM433" s="159">
        <f t="shared" si="1057"/>
        <v>0</v>
      </c>
      <c r="AN433" s="160">
        <f t="shared" si="1058"/>
        <v>0</v>
      </c>
      <c r="AO433" s="159">
        <v>0</v>
      </c>
      <c r="AP433" s="159">
        <v>0</v>
      </c>
      <c r="AQ433" s="160">
        <f t="shared" si="1059"/>
        <v>0</v>
      </c>
      <c r="AR433" s="159">
        <v>0</v>
      </c>
      <c r="AS433" s="159">
        <v>0</v>
      </c>
      <c r="AT433" s="160">
        <f t="shared" si="1060"/>
        <v>0</v>
      </c>
      <c r="AU433" s="159">
        <f t="shared" si="1077"/>
        <v>0</v>
      </c>
      <c r="AV433" s="159">
        <f t="shared" si="1061"/>
        <v>0</v>
      </c>
      <c r="AW433" s="160">
        <f t="shared" si="1062"/>
        <v>0</v>
      </c>
      <c r="AX433" s="159">
        <v>0</v>
      </c>
      <c r="AY433" s="159">
        <v>0</v>
      </c>
      <c r="AZ433" s="160">
        <f t="shared" si="1063"/>
        <v>0</v>
      </c>
      <c r="BA433" s="159">
        <v>0</v>
      </c>
      <c r="BB433" s="159">
        <v>0</v>
      </c>
      <c r="BC433" s="160">
        <f t="shared" si="1064"/>
        <v>0</v>
      </c>
      <c r="BD433" s="159">
        <f t="shared" si="1078"/>
        <v>0</v>
      </c>
      <c r="BE433" s="159">
        <f t="shared" si="1065"/>
        <v>0</v>
      </c>
      <c r="BF433" s="160">
        <f t="shared" si="1066"/>
        <v>0</v>
      </c>
      <c r="BG433" s="225"/>
      <c r="BH433" s="226">
        <f t="shared" si="1079"/>
        <v>0</v>
      </c>
      <c r="BI433" s="227">
        <f t="shared" si="1067"/>
        <v>0</v>
      </c>
      <c r="BJ433" s="225"/>
      <c r="BK433" s="228"/>
      <c r="BL433" s="229"/>
    </row>
    <row r="434" spans="1:64" ht="15.75" customHeight="1">
      <c r="A434" s="185"/>
      <c r="B434" s="156"/>
      <c r="C434" s="297"/>
      <c r="D434" s="158">
        <f t="shared" si="1044"/>
        <v>0</v>
      </c>
      <c r="E434" s="159">
        <f t="shared" si="1068"/>
        <v>0</v>
      </c>
      <c r="F434" s="160">
        <f t="shared" si="1069"/>
        <v>0</v>
      </c>
      <c r="G434" s="161"/>
      <c r="H434" s="159">
        <f t="shared" si="1070"/>
        <v>0</v>
      </c>
      <c r="I434" s="159">
        <f t="shared" si="1071"/>
        <v>0</v>
      </c>
      <c r="J434" s="160">
        <f t="shared" si="1045"/>
        <v>0</v>
      </c>
      <c r="K434" s="159">
        <f t="shared" si="1072"/>
        <v>0</v>
      </c>
      <c r="L434" s="159">
        <f t="shared" si="1073"/>
        <v>0</v>
      </c>
      <c r="M434" s="160">
        <f t="shared" si="1046"/>
        <v>0</v>
      </c>
      <c r="N434" s="159">
        <v>0</v>
      </c>
      <c r="O434" s="159">
        <v>0</v>
      </c>
      <c r="P434" s="160">
        <f t="shared" si="1047"/>
        <v>0</v>
      </c>
      <c r="Q434" s="159">
        <v>0</v>
      </c>
      <c r="R434" s="159">
        <v>0</v>
      </c>
      <c r="S434" s="160">
        <f t="shared" si="1048"/>
        <v>0</v>
      </c>
      <c r="T434" s="159">
        <f t="shared" si="1074"/>
        <v>0</v>
      </c>
      <c r="U434" s="159">
        <f t="shared" si="1049"/>
        <v>0</v>
      </c>
      <c r="V434" s="160">
        <f t="shared" si="1050"/>
        <v>0</v>
      </c>
      <c r="W434" s="159">
        <v>0</v>
      </c>
      <c r="X434" s="159">
        <v>0</v>
      </c>
      <c r="Y434" s="160">
        <f t="shared" si="1051"/>
        <v>0</v>
      </c>
      <c r="Z434" s="159">
        <v>0</v>
      </c>
      <c r="AA434" s="159">
        <v>0</v>
      </c>
      <c r="AB434" s="160">
        <f t="shared" si="1052"/>
        <v>0</v>
      </c>
      <c r="AC434" s="159">
        <f t="shared" si="1075"/>
        <v>0</v>
      </c>
      <c r="AD434" s="159">
        <f t="shared" si="1053"/>
        <v>0</v>
      </c>
      <c r="AE434" s="160">
        <f t="shared" si="1054"/>
        <v>0</v>
      </c>
      <c r="AF434" s="159">
        <v>0</v>
      </c>
      <c r="AG434" s="159">
        <v>0</v>
      </c>
      <c r="AH434" s="160">
        <f t="shared" si="1055"/>
        <v>0</v>
      </c>
      <c r="AI434" s="159">
        <v>0</v>
      </c>
      <c r="AJ434" s="159">
        <v>0</v>
      </c>
      <c r="AK434" s="160">
        <f t="shared" si="1056"/>
        <v>0</v>
      </c>
      <c r="AL434" s="159">
        <f t="shared" si="1076"/>
        <v>0</v>
      </c>
      <c r="AM434" s="159">
        <f t="shared" si="1057"/>
        <v>0</v>
      </c>
      <c r="AN434" s="160">
        <f t="shared" si="1058"/>
        <v>0</v>
      </c>
      <c r="AO434" s="159">
        <v>0</v>
      </c>
      <c r="AP434" s="159">
        <v>0</v>
      </c>
      <c r="AQ434" s="160">
        <f t="shared" si="1059"/>
        <v>0</v>
      </c>
      <c r="AR434" s="159">
        <v>0</v>
      </c>
      <c r="AS434" s="159">
        <v>0</v>
      </c>
      <c r="AT434" s="160">
        <f t="shared" si="1060"/>
        <v>0</v>
      </c>
      <c r="AU434" s="159">
        <f t="shared" si="1077"/>
        <v>0</v>
      </c>
      <c r="AV434" s="159">
        <f t="shared" si="1061"/>
        <v>0</v>
      </c>
      <c r="AW434" s="160">
        <f t="shared" si="1062"/>
        <v>0</v>
      </c>
      <c r="AX434" s="159">
        <v>0</v>
      </c>
      <c r="AY434" s="159">
        <v>0</v>
      </c>
      <c r="AZ434" s="160">
        <f t="shared" si="1063"/>
        <v>0</v>
      </c>
      <c r="BA434" s="159">
        <v>0</v>
      </c>
      <c r="BB434" s="159">
        <v>0</v>
      </c>
      <c r="BC434" s="160">
        <f t="shared" si="1064"/>
        <v>0</v>
      </c>
      <c r="BD434" s="159">
        <f t="shared" si="1078"/>
        <v>0</v>
      </c>
      <c r="BE434" s="159">
        <f t="shared" si="1065"/>
        <v>0</v>
      </c>
      <c r="BF434" s="160">
        <f t="shared" si="1066"/>
        <v>0</v>
      </c>
      <c r="BG434" s="225"/>
      <c r="BH434" s="226">
        <f t="shared" si="1079"/>
        <v>0</v>
      </c>
      <c r="BI434" s="227">
        <f t="shared" si="1067"/>
        <v>0</v>
      </c>
      <c r="BJ434" s="225"/>
      <c r="BK434" s="228"/>
      <c r="BL434" s="229"/>
    </row>
    <row r="435" spans="1:64" ht="15.75" customHeight="1">
      <c r="A435" s="138"/>
      <c r="B435" s="162"/>
      <c r="C435" s="163"/>
      <c r="D435" s="164">
        <f t="shared" si="1044"/>
        <v>0</v>
      </c>
      <c r="E435" s="165">
        <f t="shared" si="1068"/>
        <v>0</v>
      </c>
      <c r="F435" s="166">
        <f t="shared" si="1069"/>
        <v>0</v>
      </c>
      <c r="G435" s="167"/>
      <c r="H435" s="165">
        <f t="shared" si="1070"/>
        <v>0</v>
      </c>
      <c r="I435" s="165">
        <f t="shared" si="1071"/>
        <v>0</v>
      </c>
      <c r="J435" s="166">
        <f t="shared" si="1045"/>
        <v>0</v>
      </c>
      <c r="K435" s="165">
        <f t="shared" si="1072"/>
        <v>0</v>
      </c>
      <c r="L435" s="165">
        <f t="shared" si="1073"/>
        <v>0</v>
      </c>
      <c r="M435" s="166">
        <f t="shared" si="1046"/>
        <v>0</v>
      </c>
      <c r="N435" s="164">
        <v>0</v>
      </c>
      <c r="O435" s="165">
        <v>0</v>
      </c>
      <c r="P435" s="166">
        <f t="shared" si="1047"/>
        <v>0</v>
      </c>
      <c r="Q435" s="198">
        <v>0</v>
      </c>
      <c r="R435" s="199">
        <v>0</v>
      </c>
      <c r="S435" s="166">
        <f t="shared" si="1048"/>
        <v>0</v>
      </c>
      <c r="T435" s="200">
        <f t="shared" si="1074"/>
        <v>0</v>
      </c>
      <c r="U435" s="200">
        <f t="shared" si="1049"/>
        <v>0</v>
      </c>
      <c r="V435" s="201">
        <f t="shared" si="1050"/>
        <v>0</v>
      </c>
      <c r="W435" s="164">
        <v>0</v>
      </c>
      <c r="X435" s="165">
        <v>0</v>
      </c>
      <c r="Y435" s="166">
        <f t="shared" si="1051"/>
        <v>0</v>
      </c>
      <c r="Z435" s="198">
        <v>0</v>
      </c>
      <c r="AA435" s="199">
        <v>0</v>
      </c>
      <c r="AB435" s="166">
        <f t="shared" si="1052"/>
        <v>0</v>
      </c>
      <c r="AC435" s="200">
        <f t="shared" si="1075"/>
        <v>0</v>
      </c>
      <c r="AD435" s="200">
        <f t="shared" si="1053"/>
        <v>0</v>
      </c>
      <c r="AE435" s="201">
        <f t="shared" si="1054"/>
        <v>0</v>
      </c>
      <c r="AF435" s="164">
        <v>0</v>
      </c>
      <c r="AG435" s="165">
        <v>0</v>
      </c>
      <c r="AH435" s="166">
        <f t="shared" si="1055"/>
        <v>0</v>
      </c>
      <c r="AI435" s="198">
        <v>0</v>
      </c>
      <c r="AJ435" s="199">
        <v>0</v>
      </c>
      <c r="AK435" s="166">
        <f t="shared" si="1056"/>
        <v>0</v>
      </c>
      <c r="AL435" s="200">
        <f t="shared" si="1076"/>
        <v>0</v>
      </c>
      <c r="AM435" s="200">
        <f t="shared" si="1057"/>
        <v>0</v>
      </c>
      <c r="AN435" s="201">
        <f t="shared" si="1058"/>
        <v>0</v>
      </c>
      <c r="AO435" s="164">
        <v>0</v>
      </c>
      <c r="AP435" s="165">
        <v>0</v>
      </c>
      <c r="AQ435" s="166">
        <f t="shared" si="1059"/>
        <v>0</v>
      </c>
      <c r="AR435" s="198">
        <v>0</v>
      </c>
      <c r="AS435" s="199">
        <v>0</v>
      </c>
      <c r="AT435" s="166">
        <f t="shared" si="1060"/>
        <v>0</v>
      </c>
      <c r="AU435" s="200">
        <f t="shared" si="1077"/>
        <v>0</v>
      </c>
      <c r="AV435" s="200">
        <f t="shared" si="1061"/>
        <v>0</v>
      </c>
      <c r="AW435" s="201">
        <f t="shared" si="1062"/>
        <v>0</v>
      </c>
      <c r="AX435" s="164">
        <v>0</v>
      </c>
      <c r="AY435" s="165">
        <v>0</v>
      </c>
      <c r="AZ435" s="166">
        <f t="shared" si="1063"/>
        <v>0</v>
      </c>
      <c r="BA435" s="198">
        <v>0</v>
      </c>
      <c r="BB435" s="199">
        <v>0</v>
      </c>
      <c r="BC435" s="166">
        <f t="shared" si="1064"/>
        <v>0</v>
      </c>
      <c r="BD435" s="200">
        <f t="shared" si="1078"/>
        <v>0</v>
      </c>
      <c r="BE435" s="200">
        <f t="shared" si="1065"/>
        <v>0</v>
      </c>
      <c r="BF435" s="201">
        <f t="shared" si="1066"/>
        <v>0</v>
      </c>
      <c r="BG435" s="211"/>
      <c r="BH435" s="233">
        <f t="shared" si="1079"/>
        <v>0</v>
      </c>
      <c r="BI435" s="234">
        <f t="shared" si="1067"/>
        <v>0</v>
      </c>
      <c r="BJ435" s="232"/>
      <c r="BK435" s="235"/>
      <c r="BL435" s="236"/>
    </row>
    <row r="436" spans="1:64" ht="15.75" customHeight="1">
      <c r="A436" s="139"/>
      <c r="B436" s="186"/>
      <c r="C436" s="187"/>
      <c r="D436" s="183"/>
      <c r="E436" s="183"/>
      <c r="F436" s="183"/>
      <c r="G436" s="184"/>
      <c r="H436" s="183"/>
      <c r="I436" s="183"/>
      <c r="J436" s="183"/>
      <c r="K436" s="183"/>
      <c r="L436" s="183"/>
      <c r="M436" s="183"/>
      <c r="N436" s="183"/>
      <c r="O436" s="183"/>
      <c r="P436" s="183"/>
      <c r="Q436" s="183"/>
      <c r="R436" s="183"/>
      <c r="S436" s="183"/>
      <c r="T436" s="203"/>
      <c r="U436" s="203"/>
      <c r="V436" s="187"/>
      <c r="W436" s="183"/>
      <c r="X436" s="183"/>
      <c r="Y436" s="183"/>
      <c r="Z436" s="183"/>
      <c r="AA436" s="183"/>
      <c r="AB436" s="183"/>
      <c r="AC436" s="203"/>
      <c r="AD436" s="203"/>
      <c r="AE436" s="187"/>
      <c r="AF436" s="183"/>
      <c r="AG436" s="183"/>
      <c r="AH436" s="183"/>
      <c r="AI436" s="183"/>
      <c r="AJ436" s="183"/>
      <c r="AK436" s="183"/>
      <c r="AL436" s="203"/>
      <c r="AM436" s="203"/>
      <c r="AN436" s="187"/>
      <c r="AO436" s="183"/>
      <c r="AP436" s="183"/>
      <c r="AQ436" s="183"/>
      <c r="AR436" s="183"/>
      <c r="AS436" s="183"/>
      <c r="AT436" s="183"/>
      <c r="AU436" s="203"/>
      <c r="AV436" s="203"/>
      <c r="AW436" s="187"/>
      <c r="AX436" s="183"/>
      <c r="AY436" s="183"/>
      <c r="AZ436" s="183"/>
      <c r="BA436" s="183"/>
      <c r="BB436" s="183"/>
      <c r="BC436" s="183"/>
      <c r="BD436" s="203"/>
      <c r="BE436" s="203"/>
      <c r="BF436" s="187"/>
      <c r="BG436" s="139"/>
      <c r="BH436" s="183"/>
      <c r="BI436" s="187"/>
      <c r="BJ436" s="139"/>
      <c r="BK436" s="242"/>
      <c r="BL436" s="242"/>
    </row>
    <row r="437" spans="1:64" ht="15.75" customHeight="1">
      <c r="A437" s="138"/>
      <c r="B437" s="1065" t="s">
        <v>273</v>
      </c>
      <c r="C437" s="1062" t="s">
        <v>274</v>
      </c>
      <c r="D437" s="1009" t="str">
        <f>AFEstatPref</f>
        <v>Historical</v>
      </c>
      <c r="E437" s="1010"/>
      <c r="F437" s="1011"/>
      <c r="G437" s="1041" t="str">
        <f>AFEstatSlc</f>
        <v>Proposed Original</v>
      </c>
      <c r="H437" s="1015"/>
      <c r="I437" s="1015"/>
      <c r="J437" s="1042"/>
      <c r="K437" s="1020" t="s">
        <v>275</v>
      </c>
      <c r="L437" s="1020"/>
      <c r="M437" s="1039"/>
      <c r="N437" s="1009" t="str">
        <f>AFEstatPref</f>
        <v>Historical</v>
      </c>
      <c r="O437" s="1010"/>
      <c r="P437" s="1011"/>
      <c r="Q437" s="1015" t="str">
        <f>AFEstatSlc</f>
        <v>Proposed Original</v>
      </c>
      <c r="R437" s="1015"/>
      <c r="S437" s="1016"/>
      <c r="T437" s="1019" t="s">
        <v>275</v>
      </c>
      <c r="U437" s="1020"/>
      <c r="V437" s="1021"/>
      <c r="W437" s="1009" t="str">
        <f>AFEstatPref</f>
        <v>Historical</v>
      </c>
      <c r="X437" s="1010"/>
      <c r="Y437" s="1011"/>
      <c r="Z437" s="1015" t="str">
        <f>AFEstatSlc</f>
        <v>Proposed Original</v>
      </c>
      <c r="AA437" s="1015"/>
      <c r="AB437" s="1016"/>
      <c r="AC437" s="1019" t="s">
        <v>275</v>
      </c>
      <c r="AD437" s="1020"/>
      <c r="AE437" s="1021"/>
      <c r="AF437" s="1009" t="str">
        <f>AFEstatPref</f>
        <v>Historical</v>
      </c>
      <c r="AG437" s="1010"/>
      <c r="AH437" s="1011"/>
      <c r="AI437" s="1015" t="str">
        <f>AFEstatSlc</f>
        <v>Proposed Original</v>
      </c>
      <c r="AJ437" s="1015"/>
      <c r="AK437" s="1016"/>
      <c r="AL437" s="1019" t="s">
        <v>275</v>
      </c>
      <c r="AM437" s="1020"/>
      <c r="AN437" s="1021"/>
      <c r="AO437" s="1009" t="str">
        <f>AFEstatPref</f>
        <v>Historical</v>
      </c>
      <c r="AP437" s="1010"/>
      <c r="AQ437" s="1011"/>
      <c r="AR437" s="1015" t="str">
        <f>AFEstatSlc</f>
        <v>Proposed Original</v>
      </c>
      <c r="AS437" s="1015"/>
      <c r="AT437" s="1016"/>
      <c r="AU437" s="1019" t="s">
        <v>275</v>
      </c>
      <c r="AV437" s="1020"/>
      <c r="AW437" s="1021"/>
      <c r="AX437" s="1009" t="str">
        <f>AFEstatPref</f>
        <v>Historical</v>
      </c>
      <c r="AY437" s="1010"/>
      <c r="AZ437" s="1011"/>
      <c r="BA437" s="1015" t="str">
        <f>AFEstatSlc</f>
        <v>Proposed Original</v>
      </c>
      <c r="BB437" s="1015"/>
      <c r="BC437" s="1016"/>
      <c r="BD437" s="1019" t="s">
        <v>275</v>
      </c>
      <c r="BE437" s="1020"/>
      <c r="BF437" s="1021"/>
      <c r="BG437" s="214"/>
      <c r="BH437" s="1051" t="s">
        <v>276</v>
      </c>
      <c r="BI437" s="1052"/>
      <c r="BJ437" s="214"/>
      <c r="BK437" s="1058" t="s">
        <v>277</v>
      </c>
      <c r="BL437" s="1055" t="s">
        <v>278</v>
      </c>
    </row>
    <row r="438" spans="1:64" ht="15.75" customHeight="1">
      <c r="A438" s="139"/>
      <c r="B438" s="1059"/>
      <c r="C438" s="1063"/>
      <c r="D438" s="1012"/>
      <c r="E438" s="1013"/>
      <c r="F438" s="1014"/>
      <c r="G438" s="1043"/>
      <c r="H438" s="1017"/>
      <c r="I438" s="1017"/>
      <c r="J438" s="1044"/>
      <c r="K438" s="1023"/>
      <c r="L438" s="1023"/>
      <c r="M438" s="1040"/>
      <c r="N438" s="1012"/>
      <c r="O438" s="1013"/>
      <c r="P438" s="1014"/>
      <c r="Q438" s="1017"/>
      <c r="R438" s="1017"/>
      <c r="S438" s="1018"/>
      <c r="T438" s="1022"/>
      <c r="U438" s="1023"/>
      <c r="V438" s="1024"/>
      <c r="W438" s="1012"/>
      <c r="X438" s="1013"/>
      <c r="Y438" s="1014"/>
      <c r="Z438" s="1017"/>
      <c r="AA438" s="1017"/>
      <c r="AB438" s="1018"/>
      <c r="AC438" s="1022"/>
      <c r="AD438" s="1023"/>
      <c r="AE438" s="1024"/>
      <c r="AF438" s="1012"/>
      <c r="AG438" s="1013"/>
      <c r="AH438" s="1014"/>
      <c r="AI438" s="1017"/>
      <c r="AJ438" s="1017"/>
      <c r="AK438" s="1018"/>
      <c r="AL438" s="1022"/>
      <c r="AM438" s="1023"/>
      <c r="AN438" s="1024"/>
      <c r="AO438" s="1012"/>
      <c r="AP438" s="1013"/>
      <c r="AQ438" s="1014"/>
      <c r="AR438" s="1017"/>
      <c r="AS438" s="1017"/>
      <c r="AT438" s="1018"/>
      <c r="AU438" s="1022"/>
      <c r="AV438" s="1023"/>
      <c r="AW438" s="1024"/>
      <c r="AX438" s="1012"/>
      <c r="AY438" s="1013"/>
      <c r="AZ438" s="1014"/>
      <c r="BA438" s="1017"/>
      <c r="BB438" s="1017"/>
      <c r="BC438" s="1018"/>
      <c r="BD438" s="1022"/>
      <c r="BE438" s="1023"/>
      <c r="BF438" s="1024"/>
      <c r="BG438" s="139"/>
      <c r="BH438" s="215" t="s">
        <v>279</v>
      </c>
      <c r="BI438" s="216" t="s">
        <v>280</v>
      </c>
      <c r="BJ438" s="139"/>
      <c r="BK438" s="1059"/>
      <c r="BL438" s="1056"/>
    </row>
    <row r="439" spans="1:64" ht="15.75" customHeight="1">
      <c r="A439" s="138"/>
      <c r="B439" s="149">
        <v>41</v>
      </c>
      <c r="C439" s="150" t="s">
        <v>322</v>
      </c>
      <c r="D439" s="151" t="s">
        <v>283</v>
      </c>
      <c r="E439" s="152" t="s">
        <v>284</v>
      </c>
      <c r="F439" s="153">
        <f>SUM(F440:F449)</f>
        <v>0</v>
      </c>
      <c r="G439" s="154" t="s">
        <v>285</v>
      </c>
      <c r="H439" s="152" t="s">
        <v>283</v>
      </c>
      <c r="I439" s="152" t="s">
        <v>284</v>
      </c>
      <c r="J439" s="153">
        <f>SUM(J440:J449)</f>
        <v>0</v>
      </c>
      <c r="K439" s="151" t="s">
        <v>283</v>
      </c>
      <c r="L439" s="152" t="s">
        <v>284</v>
      </c>
      <c r="M439" s="153">
        <f>SUM(M440:M449)</f>
        <v>0</v>
      </c>
      <c r="N439" s="151" t="s">
        <v>283</v>
      </c>
      <c r="O439" s="152" t="s">
        <v>284</v>
      </c>
      <c r="P439" s="153">
        <f>SUM(P440:P449)</f>
        <v>0</v>
      </c>
      <c r="Q439" s="152" t="s">
        <v>283</v>
      </c>
      <c r="R439" s="152" t="s">
        <v>284</v>
      </c>
      <c r="S439" s="153">
        <f>SUM(S440:S449)</f>
        <v>0</v>
      </c>
      <c r="T439" s="204" t="s">
        <v>283</v>
      </c>
      <c r="U439" s="205" t="s">
        <v>284</v>
      </c>
      <c r="V439" s="153">
        <f>SUM(V440:V449)</f>
        <v>0</v>
      </c>
      <c r="W439" s="151" t="s">
        <v>283</v>
      </c>
      <c r="X439" s="152" t="s">
        <v>284</v>
      </c>
      <c r="Y439" s="153">
        <f>SUM(Y440:Y449)</f>
        <v>0</v>
      </c>
      <c r="Z439" s="152" t="s">
        <v>283</v>
      </c>
      <c r="AA439" s="152" t="s">
        <v>284</v>
      </c>
      <c r="AB439" s="153">
        <f>SUM(AB440:AB449)</f>
        <v>0</v>
      </c>
      <c r="AC439" s="204" t="s">
        <v>283</v>
      </c>
      <c r="AD439" s="205" t="s">
        <v>284</v>
      </c>
      <c r="AE439" s="153">
        <f>SUM(AE440:AE449)</f>
        <v>0</v>
      </c>
      <c r="AF439" s="151" t="s">
        <v>283</v>
      </c>
      <c r="AG439" s="152" t="s">
        <v>284</v>
      </c>
      <c r="AH439" s="153">
        <f>SUM(AH440:AH449)</f>
        <v>0</v>
      </c>
      <c r="AI439" s="152" t="s">
        <v>283</v>
      </c>
      <c r="AJ439" s="152" t="s">
        <v>284</v>
      </c>
      <c r="AK439" s="153">
        <f>SUM(AK440:AK449)</f>
        <v>0</v>
      </c>
      <c r="AL439" s="204" t="s">
        <v>283</v>
      </c>
      <c r="AM439" s="205" t="s">
        <v>284</v>
      </c>
      <c r="AN439" s="153">
        <f>SUM(AN440:AN449)</f>
        <v>0</v>
      </c>
      <c r="AO439" s="151" t="s">
        <v>283</v>
      </c>
      <c r="AP439" s="152" t="s">
        <v>284</v>
      </c>
      <c r="AQ439" s="153">
        <f>SUM(AQ440:AQ449)</f>
        <v>0</v>
      </c>
      <c r="AR439" s="152" t="s">
        <v>283</v>
      </c>
      <c r="AS439" s="152" t="s">
        <v>284</v>
      </c>
      <c r="AT439" s="153">
        <f>SUM(AT440:AT449)</f>
        <v>0</v>
      </c>
      <c r="AU439" s="204" t="s">
        <v>283</v>
      </c>
      <c r="AV439" s="205" t="s">
        <v>284</v>
      </c>
      <c r="AW439" s="153">
        <f>SUM(AW440:AW449)</f>
        <v>0</v>
      </c>
      <c r="AX439" s="151" t="s">
        <v>283</v>
      </c>
      <c r="AY439" s="152" t="s">
        <v>284</v>
      </c>
      <c r="AZ439" s="153">
        <f>SUM(AZ440:AZ449)</f>
        <v>0</v>
      </c>
      <c r="BA439" s="152" t="s">
        <v>283</v>
      </c>
      <c r="BB439" s="152" t="s">
        <v>284</v>
      </c>
      <c r="BC439" s="153">
        <f>SUM(BC440:BC449)</f>
        <v>0</v>
      </c>
      <c r="BD439" s="204" t="s">
        <v>283</v>
      </c>
      <c r="BE439" s="205" t="s">
        <v>284</v>
      </c>
      <c r="BF439" s="153">
        <f>SUM(BF440:BF449)</f>
        <v>0</v>
      </c>
      <c r="BG439" s="196"/>
      <c r="BH439" s="221"/>
      <c r="BI439" s="243"/>
      <c r="BJ439" s="196"/>
      <c r="BK439" s="244"/>
      <c r="BL439" s="245"/>
    </row>
    <row r="440" spans="1:64" ht="15.75" customHeight="1">
      <c r="A440" s="185"/>
      <c r="B440" s="156"/>
      <c r="C440" s="297"/>
      <c r="D440" s="158">
        <f t="shared" ref="D440:D449" si="1080">N440+W440+AF440+AO440+AX440</f>
        <v>0</v>
      </c>
      <c r="E440" s="159">
        <f>IFERROR(F440/D440,)</f>
        <v>0</v>
      </c>
      <c r="F440" s="160">
        <f>P440+Y440+AH440+AQ440+AZ440</f>
        <v>0</v>
      </c>
      <c r="G440" s="179"/>
      <c r="H440" s="159">
        <f>Q440+Z440+AI440+AR440+BA440</f>
        <v>0</v>
      </c>
      <c r="I440" s="159">
        <f>IFERROR(J440/H440,)</f>
        <v>0</v>
      </c>
      <c r="J440" s="160">
        <f t="shared" ref="J440:J449" si="1081">S440+AB440+AK440+AT440+BC440</f>
        <v>0</v>
      </c>
      <c r="K440" s="159">
        <f>T440+AC440+AL440+AU440+BD440</f>
        <v>0</v>
      </c>
      <c r="L440" s="159">
        <f>IFERROR(M440/K440,)</f>
        <v>0</v>
      </c>
      <c r="M440" s="160">
        <f t="shared" ref="M440:M449" si="1082">V440+AE440+AN440+AW440+BF440</f>
        <v>0</v>
      </c>
      <c r="N440" s="159">
        <v>0</v>
      </c>
      <c r="O440" s="159">
        <v>0</v>
      </c>
      <c r="P440" s="160">
        <f t="shared" ref="P440:P449" si="1083">N440*O440</f>
        <v>0</v>
      </c>
      <c r="Q440" s="159">
        <v>0</v>
      </c>
      <c r="R440" s="159">
        <v>0</v>
      </c>
      <c r="S440" s="160">
        <f t="shared" ref="S440:S449" si="1084">Q440*R440</f>
        <v>0</v>
      </c>
      <c r="T440" s="159">
        <f>Q440</f>
        <v>0</v>
      </c>
      <c r="U440" s="159">
        <f t="shared" ref="U440:U449" si="1085">R440</f>
        <v>0</v>
      </c>
      <c r="V440" s="160">
        <f t="shared" ref="V440:V449" si="1086">T440*U440</f>
        <v>0</v>
      </c>
      <c r="W440" s="159">
        <v>0</v>
      </c>
      <c r="X440" s="159">
        <v>0</v>
      </c>
      <c r="Y440" s="160">
        <f t="shared" ref="Y440:Y449" si="1087">W440*X440</f>
        <v>0</v>
      </c>
      <c r="Z440" s="159">
        <v>0</v>
      </c>
      <c r="AA440" s="159">
        <v>0</v>
      </c>
      <c r="AB440" s="160">
        <f t="shared" ref="AB440:AB449" si="1088">Z440*AA440</f>
        <v>0</v>
      </c>
      <c r="AC440" s="159">
        <f>Z440</f>
        <v>0</v>
      </c>
      <c r="AD440" s="159">
        <f t="shared" ref="AD440:AD449" si="1089">AA440</f>
        <v>0</v>
      </c>
      <c r="AE440" s="160">
        <f t="shared" ref="AE440:AE449" si="1090">AC440*AD440</f>
        <v>0</v>
      </c>
      <c r="AF440" s="159">
        <v>0</v>
      </c>
      <c r="AG440" s="159">
        <v>0</v>
      </c>
      <c r="AH440" s="160">
        <f t="shared" ref="AH440:AH449" si="1091">AF440*AG440</f>
        <v>0</v>
      </c>
      <c r="AI440" s="159">
        <v>0</v>
      </c>
      <c r="AJ440" s="159">
        <v>0</v>
      </c>
      <c r="AK440" s="160">
        <f t="shared" ref="AK440:AK449" si="1092">AI440*AJ440</f>
        <v>0</v>
      </c>
      <c r="AL440" s="159">
        <f>AI440</f>
        <v>0</v>
      </c>
      <c r="AM440" s="159">
        <f t="shared" ref="AM440:AM449" si="1093">AJ440</f>
        <v>0</v>
      </c>
      <c r="AN440" s="160">
        <f t="shared" ref="AN440:AN449" si="1094">AL440*AM440</f>
        <v>0</v>
      </c>
      <c r="AO440" s="159">
        <v>0</v>
      </c>
      <c r="AP440" s="159">
        <v>0</v>
      </c>
      <c r="AQ440" s="160">
        <f t="shared" ref="AQ440:AQ449" si="1095">AO440*AP440</f>
        <v>0</v>
      </c>
      <c r="AR440" s="159">
        <v>0</v>
      </c>
      <c r="AS440" s="159">
        <v>0</v>
      </c>
      <c r="AT440" s="160">
        <f t="shared" ref="AT440:AT449" si="1096">AR440*AS440</f>
        <v>0</v>
      </c>
      <c r="AU440" s="159">
        <f>AR440</f>
        <v>0</v>
      </c>
      <c r="AV440" s="159">
        <f t="shared" ref="AV440:AV449" si="1097">AS440</f>
        <v>0</v>
      </c>
      <c r="AW440" s="160">
        <f t="shared" ref="AW440:AW449" si="1098">AU440*AV440</f>
        <v>0</v>
      </c>
      <c r="AX440" s="159">
        <v>0</v>
      </c>
      <c r="AY440" s="159">
        <v>0</v>
      </c>
      <c r="AZ440" s="160">
        <f t="shared" ref="AZ440:AZ449" si="1099">AX440*AY440</f>
        <v>0</v>
      </c>
      <c r="BA440" s="159">
        <v>0</v>
      </c>
      <c r="BB440" s="159">
        <v>0</v>
      </c>
      <c r="BC440" s="160">
        <f t="shared" ref="BC440:BC449" si="1100">BA440*BB440</f>
        <v>0</v>
      </c>
      <c r="BD440" s="159">
        <f>BA440</f>
        <v>0</v>
      </c>
      <c r="BE440" s="159">
        <f t="shared" ref="BE440:BE449" si="1101">BB440</f>
        <v>0</v>
      </c>
      <c r="BF440" s="160">
        <f t="shared" ref="BF440:BF449" si="1102">BD440*BE440</f>
        <v>0</v>
      </c>
      <c r="BG440" s="225"/>
      <c r="BH440" s="226">
        <f>K440-H440</f>
        <v>0</v>
      </c>
      <c r="BI440" s="227">
        <f t="shared" ref="BI440:BI449" si="1103">L440-I440</f>
        <v>0</v>
      </c>
      <c r="BJ440" s="225"/>
      <c r="BK440" s="228"/>
      <c r="BL440" s="229"/>
    </row>
    <row r="441" spans="1:64" ht="15.75" customHeight="1">
      <c r="A441" s="185"/>
      <c r="B441" s="156"/>
      <c r="C441" s="297"/>
      <c r="D441" s="158">
        <f t="shared" si="1080"/>
        <v>0</v>
      </c>
      <c r="E441" s="159">
        <f t="shared" ref="E441:E449" si="1104">IFERROR(F441/D441,)</f>
        <v>0</v>
      </c>
      <c r="F441" s="160">
        <f t="shared" ref="F441:F449" si="1105">P441+Y441+AH441+AQ441+AZ441</f>
        <v>0</v>
      </c>
      <c r="G441" s="161"/>
      <c r="H441" s="159">
        <f t="shared" ref="H441:H449" si="1106">Q441+Z441+AI441+AR441+BA441</f>
        <v>0</v>
      </c>
      <c r="I441" s="159">
        <f t="shared" ref="I441:I449" si="1107">IFERROR(J441/H441,)</f>
        <v>0</v>
      </c>
      <c r="J441" s="160">
        <f t="shared" si="1081"/>
        <v>0</v>
      </c>
      <c r="K441" s="159">
        <f t="shared" ref="K441:K449" si="1108">T441+AC441+AL441+AU441+BD441</f>
        <v>0</v>
      </c>
      <c r="L441" s="159">
        <f t="shared" ref="L441:L449" si="1109">IFERROR(M441/K441,)</f>
        <v>0</v>
      </c>
      <c r="M441" s="160">
        <f t="shared" si="1082"/>
        <v>0</v>
      </c>
      <c r="N441" s="159">
        <v>0</v>
      </c>
      <c r="O441" s="159">
        <v>0</v>
      </c>
      <c r="P441" s="160">
        <f t="shared" si="1083"/>
        <v>0</v>
      </c>
      <c r="Q441" s="159">
        <v>0</v>
      </c>
      <c r="R441" s="159">
        <v>0</v>
      </c>
      <c r="S441" s="160">
        <f t="shared" si="1084"/>
        <v>0</v>
      </c>
      <c r="T441" s="159">
        <f t="shared" ref="T441:T449" si="1110">Q441</f>
        <v>0</v>
      </c>
      <c r="U441" s="159">
        <f t="shared" si="1085"/>
        <v>0</v>
      </c>
      <c r="V441" s="160">
        <f t="shared" si="1086"/>
        <v>0</v>
      </c>
      <c r="W441" s="159">
        <v>0</v>
      </c>
      <c r="X441" s="159">
        <v>0</v>
      </c>
      <c r="Y441" s="160">
        <f t="shared" si="1087"/>
        <v>0</v>
      </c>
      <c r="Z441" s="159">
        <v>0</v>
      </c>
      <c r="AA441" s="159">
        <v>0</v>
      </c>
      <c r="AB441" s="160">
        <f t="shared" si="1088"/>
        <v>0</v>
      </c>
      <c r="AC441" s="159">
        <f t="shared" ref="AC441:AC449" si="1111">Z441</f>
        <v>0</v>
      </c>
      <c r="AD441" s="159">
        <f t="shared" si="1089"/>
        <v>0</v>
      </c>
      <c r="AE441" s="160">
        <f t="shared" si="1090"/>
        <v>0</v>
      </c>
      <c r="AF441" s="159">
        <v>0</v>
      </c>
      <c r="AG441" s="159">
        <v>0</v>
      </c>
      <c r="AH441" s="160">
        <f t="shared" si="1091"/>
        <v>0</v>
      </c>
      <c r="AI441" s="159">
        <v>0</v>
      </c>
      <c r="AJ441" s="159">
        <v>0</v>
      </c>
      <c r="AK441" s="160">
        <f t="shared" si="1092"/>
        <v>0</v>
      </c>
      <c r="AL441" s="159">
        <f t="shared" ref="AL441:AL449" si="1112">AI441</f>
        <v>0</v>
      </c>
      <c r="AM441" s="159">
        <f t="shared" si="1093"/>
        <v>0</v>
      </c>
      <c r="AN441" s="160">
        <f t="shared" si="1094"/>
        <v>0</v>
      </c>
      <c r="AO441" s="159">
        <v>0</v>
      </c>
      <c r="AP441" s="159">
        <v>0</v>
      </c>
      <c r="AQ441" s="160">
        <f t="shared" si="1095"/>
        <v>0</v>
      </c>
      <c r="AR441" s="159">
        <v>0</v>
      </c>
      <c r="AS441" s="159">
        <v>0</v>
      </c>
      <c r="AT441" s="160">
        <f t="shared" si="1096"/>
        <v>0</v>
      </c>
      <c r="AU441" s="159">
        <f t="shared" ref="AU441:AU449" si="1113">AR441</f>
        <v>0</v>
      </c>
      <c r="AV441" s="159">
        <f t="shared" si="1097"/>
        <v>0</v>
      </c>
      <c r="AW441" s="160">
        <f t="shared" si="1098"/>
        <v>0</v>
      </c>
      <c r="AX441" s="159">
        <v>0</v>
      </c>
      <c r="AY441" s="159">
        <v>0</v>
      </c>
      <c r="AZ441" s="160">
        <f t="shared" si="1099"/>
        <v>0</v>
      </c>
      <c r="BA441" s="159">
        <v>0</v>
      </c>
      <c r="BB441" s="159">
        <v>0</v>
      </c>
      <c r="BC441" s="160">
        <f t="shared" si="1100"/>
        <v>0</v>
      </c>
      <c r="BD441" s="159">
        <f t="shared" ref="BD441:BD449" si="1114">BA441</f>
        <v>0</v>
      </c>
      <c r="BE441" s="159">
        <f t="shared" si="1101"/>
        <v>0</v>
      </c>
      <c r="BF441" s="160">
        <f t="shared" si="1102"/>
        <v>0</v>
      </c>
      <c r="BG441" s="225"/>
      <c r="BH441" s="226">
        <f t="shared" ref="BH441:BH449" si="1115">K441-H441</f>
        <v>0</v>
      </c>
      <c r="BI441" s="227">
        <f t="shared" si="1103"/>
        <v>0</v>
      </c>
      <c r="BJ441" s="225"/>
      <c r="BK441" s="228"/>
      <c r="BL441" s="229"/>
    </row>
    <row r="442" spans="1:64" ht="15.75" customHeight="1">
      <c r="A442" s="185"/>
      <c r="B442" s="156"/>
      <c r="C442" s="297"/>
      <c r="D442" s="158">
        <f t="shared" si="1080"/>
        <v>0</v>
      </c>
      <c r="E442" s="159">
        <f t="shared" si="1104"/>
        <v>0</v>
      </c>
      <c r="F442" s="160">
        <f t="shared" si="1105"/>
        <v>0</v>
      </c>
      <c r="G442" s="161"/>
      <c r="H442" s="159">
        <f t="shared" si="1106"/>
        <v>0</v>
      </c>
      <c r="I442" s="159">
        <f t="shared" si="1107"/>
        <v>0</v>
      </c>
      <c r="J442" s="160">
        <f t="shared" si="1081"/>
        <v>0</v>
      </c>
      <c r="K442" s="159">
        <f t="shared" si="1108"/>
        <v>0</v>
      </c>
      <c r="L442" s="159">
        <f t="shared" si="1109"/>
        <v>0</v>
      </c>
      <c r="M442" s="160">
        <f t="shared" si="1082"/>
        <v>0</v>
      </c>
      <c r="N442" s="159">
        <v>0</v>
      </c>
      <c r="O442" s="159">
        <v>0</v>
      </c>
      <c r="P442" s="160">
        <f t="shared" si="1083"/>
        <v>0</v>
      </c>
      <c r="Q442" s="159">
        <v>0</v>
      </c>
      <c r="R442" s="159">
        <v>0</v>
      </c>
      <c r="S442" s="160">
        <f t="shared" si="1084"/>
        <v>0</v>
      </c>
      <c r="T442" s="159">
        <f t="shared" si="1110"/>
        <v>0</v>
      </c>
      <c r="U442" s="159">
        <f t="shared" si="1085"/>
        <v>0</v>
      </c>
      <c r="V442" s="160">
        <f t="shared" si="1086"/>
        <v>0</v>
      </c>
      <c r="W442" s="159">
        <v>0</v>
      </c>
      <c r="X442" s="159">
        <v>0</v>
      </c>
      <c r="Y442" s="160">
        <f t="shared" si="1087"/>
        <v>0</v>
      </c>
      <c r="Z442" s="159">
        <v>0</v>
      </c>
      <c r="AA442" s="159">
        <v>0</v>
      </c>
      <c r="AB442" s="160">
        <f t="shared" si="1088"/>
        <v>0</v>
      </c>
      <c r="AC442" s="159">
        <f t="shared" si="1111"/>
        <v>0</v>
      </c>
      <c r="AD442" s="159">
        <f t="shared" si="1089"/>
        <v>0</v>
      </c>
      <c r="AE442" s="160">
        <f t="shared" si="1090"/>
        <v>0</v>
      </c>
      <c r="AF442" s="159">
        <v>0</v>
      </c>
      <c r="AG442" s="159">
        <v>0</v>
      </c>
      <c r="AH442" s="160">
        <f t="shared" si="1091"/>
        <v>0</v>
      </c>
      <c r="AI442" s="159">
        <v>0</v>
      </c>
      <c r="AJ442" s="159">
        <v>0</v>
      </c>
      <c r="AK442" s="160">
        <f t="shared" si="1092"/>
        <v>0</v>
      </c>
      <c r="AL442" s="159">
        <f t="shared" si="1112"/>
        <v>0</v>
      </c>
      <c r="AM442" s="159">
        <f t="shared" si="1093"/>
        <v>0</v>
      </c>
      <c r="AN442" s="160">
        <f t="shared" si="1094"/>
        <v>0</v>
      </c>
      <c r="AO442" s="159">
        <v>0</v>
      </c>
      <c r="AP442" s="159">
        <v>0</v>
      </c>
      <c r="AQ442" s="160">
        <f t="shared" si="1095"/>
        <v>0</v>
      </c>
      <c r="AR442" s="159">
        <v>0</v>
      </c>
      <c r="AS442" s="159">
        <v>0</v>
      </c>
      <c r="AT442" s="160">
        <f t="shared" si="1096"/>
        <v>0</v>
      </c>
      <c r="AU442" s="159">
        <f t="shared" si="1113"/>
        <v>0</v>
      </c>
      <c r="AV442" s="159">
        <f t="shared" si="1097"/>
        <v>0</v>
      </c>
      <c r="AW442" s="160">
        <f t="shared" si="1098"/>
        <v>0</v>
      </c>
      <c r="AX442" s="159">
        <v>0</v>
      </c>
      <c r="AY442" s="159">
        <v>0</v>
      </c>
      <c r="AZ442" s="160">
        <f t="shared" si="1099"/>
        <v>0</v>
      </c>
      <c r="BA442" s="159">
        <v>0</v>
      </c>
      <c r="BB442" s="159">
        <v>0</v>
      </c>
      <c r="BC442" s="160">
        <f t="shared" si="1100"/>
        <v>0</v>
      </c>
      <c r="BD442" s="159">
        <f t="shared" si="1114"/>
        <v>0</v>
      </c>
      <c r="BE442" s="159">
        <f t="shared" si="1101"/>
        <v>0</v>
      </c>
      <c r="BF442" s="160">
        <f t="shared" si="1102"/>
        <v>0</v>
      </c>
      <c r="BG442" s="225"/>
      <c r="BH442" s="226">
        <f t="shared" si="1115"/>
        <v>0</v>
      </c>
      <c r="BI442" s="227">
        <f t="shared" si="1103"/>
        <v>0</v>
      </c>
      <c r="BJ442" s="225"/>
      <c r="BK442" s="228"/>
      <c r="BL442" s="229"/>
    </row>
    <row r="443" spans="1:64" ht="15.75" customHeight="1">
      <c r="A443" s="185"/>
      <c r="B443" s="156"/>
      <c r="C443" s="297"/>
      <c r="D443" s="158">
        <f t="shared" si="1080"/>
        <v>0</v>
      </c>
      <c r="E443" s="159">
        <f t="shared" si="1104"/>
        <v>0</v>
      </c>
      <c r="F443" s="160">
        <f t="shared" si="1105"/>
        <v>0</v>
      </c>
      <c r="G443" s="161"/>
      <c r="H443" s="159">
        <f t="shared" si="1106"/>
        <v>0</v>
      </c>
      <c r="I443" s="159">
        <f t="shared" si="1107"/>
        <v>0</v>
      </c>
      <c r="J443" s="160">
        <f t="shared" si="1081"/>
        <v>0</v>
      </c>
      <c r="K443" s="159">
        <f t="shared" si="1108"/>
        <v>0</v>
      </c>
      <c r="L443" s="159">
        <f t="shared" si="1109"/>
        <v>0</v>
      </c>
      <c r="M443" s="160">
        <f t="shared" si="1082"/>
        <v>0</v>
      </c>
      <c r="N443" s="159">
        <v>0</v>
      </c>
      <c r="O443" s="159">
        <v>0</v>
      </c>
      <c r="P443" s="160">
        <f t="shared" si="1083"/>
        <v>0</v>
      </c>
      <c r="Q443" s="159">
        <v>0</v>
      </c>
      <c r="R443" s="159">
        <v>0</v>
      </c>
      <c r="S443" s="160">
        <f t="shared" si="1084"/>
        <v>0</v>
      </c>
      <c r="T443" s="159">
        <f t="shared" si="1110"/>
        <v>0</v>
      </c>
      <c r="U443" s="159">
        <f t="shared" si="1085"/>
        <v>0</v>
      </c>
      <c r="V443" s="160">
        <f t="shared" si="1086"/>
        <v>0</v>
      </c>
      <c r="W443" s="159">
        <v>0</v>
      </c>
      <c r="X443" s="159">
        <v>0</v>
      </c>
      <c r="Y443" s="160">
        <f t="shared" si="1087"/>
        <v>0</v>
      </c>
      <c r="Z443" s="159">
        <v>0</v>
      </c>
      <c r="AA443" s="159">
        <v>0</v>
      </c>
      <c r="AB443" s="160">
        <f t="shared" si="1088"/>
        <v>0</v>
      </c>
      <c r="AC443" s="159">
        <f t="shared" si="1111"/>
        <v>0</v>
      </c>
      <c r="AD443" s="159">
        <f t="shared" si="1089"/>
        <v>0</v>
      </c>
      <c r="AE443" s="160">
        <f t="shared" si="1090"/>
        <v>0</v>
      </c>
      <c r="AF443" s="159">
        <v>0</v>
      </c>
      <c r="AG443" s="159">
        <v>0</v>
      </c>
      <c r="AH443" s="160">
        <f t="shared" si="1091"/>
        <v>0</v>
      </c>
      <c r="AI443" s="159">
        <v>0</v>
      </c>
      <c r="AJ443" s="159">
        <v>0</v>
      </c>
      <c r="AK443" s="160">
        <f t="shared" si="1092"/>
        <v>0</v>
      </c>
      <c r="AL443" s="159">
        <f t="shared" si="1112"/>
        <v>0</v>
      </c>
      <c r="AM443" s="159">
        <f t="shared" si="1093"/>
        <v>0</v>
      </c>
      <c r="AN443" s="160">
        <f t="shared" si="1094"/>
        <v>0</v>
      </c>
      <c r="AO443" s="159">
        <v>0</v>
      </c>
      <c r="AP443" s="159">
        <v>0</v>
      </c>
      <c r="AQ443" s="160">
        <f t="shared" si="1095"/>
        <v>0</v>
      </c>
      <c r="AR443" s="159">
        <v>0</v>
      </c>
      <c r="AS443" s="159">
        <v>0</v>
      </c>
      <c r="AT443" s="160">
        <f t="shared" si="1096"/>
        <v>0</v>
      </c>
      <c r="AU443" s="159">
        <f t="shared" si="1113"/>
        <v>0</v>
      </c>
      <c r="AV443" s="159">
        <f t="shared" si="1097"/>
        <v>0</v>
      </c>
      <c r="AW443" s="160">
        <f t="shared" si="1098"/>
        <v>0</v>
      </c>
      <c r="AX443" s="159">
        <v>0</v>
      </c>
      <c r="AY443" s="159">
        <v>0</v>
      </c>
      <c r="AZ443" s="160">
        <f t="shared" si="1099"/>
        <v>0</v>
      </c>
      <c r="BA443" s="159">
        <v>0</v>
      </c>
      <c r="BB443" s="159">
        <v>0</v>
      </c>
      <c r="BC443" s="160">
        <f t="shared" si="1100"/>
        <v>0</v>
      </c>
      <c r="BD443" s="159">
        <f t="shared" si="1114"/>
        <v>0</v>
      </c>
      <c r="BE443" s="159">
        <f t="shared" si="1101"/>
        <v>0</v>
      </c>
      <c r="BF443" s="160">
        <f t="shared" si="1102"/>
        <v>0</v>
      </c>
      <c r="BG443" s="225"/>
      <c r="BH443" s="226">
        <f t="shared" si="1115"/>
        <v>0</v>
      </c>
      <c r="BI443" s="227">
        <f t="shared" si="1103"/>
        <v>0</v>
      </c>
      <c r="BJ443" s="225"/>
      <c r="BK443" s="228"/>
      <c r="BL443" s="229"/>
    </row>
    <row r="444" spans="1:64" ht="15.75" customHeight="1">
      <c r="A444" s="185"/>
      <c r="B444" s="156"/>
      <c r="C444" s="297"/>
      <c r="D444" s="158">
        <f t="shared" si="1080"/>
        <v>0</v>
      </c>
      <c r="E444" s="159">
        <f t="shared" si="1104"/>
        <v>0</v>
      </c>
      <c r="F444" s="160">
        <f t="shared" si="1105"/>
        <v>0</v>
      </c>
      <c r="G444" s="161"/>
      <c r="H444" s="159">
        <f t="shared" si="1106"/>
        <v>0</v>
      </c>
      <c r="I444" s="159">
        <f t="shared" si="1107"/>
        <v>0</v>
      </c>
      <c r="J444" s="160">
        <f t="shared" si="1081"/>
        <v>0</v>
      </c>
      <c r="K444" s="159">
        <f t="shared" si="1108"/>
        <v>0</v>
      </c>
      <c r="L444" s="159">
        <f t="shared" si="1109"/>
        <v>0</v>
      </c>
      <c r="M444" s="160">
        <f t="shared" si="1082"/>
        <v>0</v>
      </c>
      <c r="N444" s="159">
        <v>0</v>
      </c>
      <c r="O444" s="159">
        <v>0</v>
      </c>
      <c r="P444" s="160">
        <f t="shared" si="1083"/>
        <v>0</v>
      </c>
      <c r="Q444" s="159">
        <v>0</v>
      </c>
      <c r="R444" s="159">
        <v>0</v>
      </c>
      <c r="S444" s="160">
        <f t="shared" si="1084"/>
        <v>0</v>
      </c>
      <c r="T444" s="159">
        <f t="shared" si="1110"/>
        <v>0</v>
      </c>
      <c r="U444" s="159">
        <f t="shared" si="1085"/>
        <v>0</v>
      </c>
      <c r="V444" s="160">
        <f t="shared" si="1086"/>
        <v>0</v>
      </c>
      <c r="W444" s="159">
        <v>0</v>
      </c>
      <c r="X444" s="159">
        <v>0</v>
      </c>
      <c r="Y444" s="160">
        <f t="shared" si="1087"/>
        <v>0</v>
      </c>
      <c r="Z444" s="159">
        <v>0</v>
      </c>
      <c r="AA444" s="159">
        <v>0</v>
      </c>
      <c r="AB444" s="160">
        <f t="shared" si="1088"/>
        <v>0</v>
      </c>
      <c r="AC444" s="159">
        <f t="shared" si="1111"/>
        <v>0</v>
      </c>
      <c r="AD444" s="159">
        <f t="shared" si="1089"/>
        <v>0</v>
      </c>
      <c r="AE444" s="160">
        <f t="shared" si="1090"/>
        <v>0</v>
      </c>
      <c r="AF444" s="159">
        <v>0</v>
      </c>
      <c r="AG444" s="159">
        <v>0</v>
      </c>
      <c r="AH444" s="160">
        <f t="shared" si="1091"/>
        <v>0</v>
      </c>
      <c r="AI444" s="159">
        <v>0</v>
      </c>
      <c r="AJ444" s="159">
        <v>0</v>
      </c>
      <c r="AK444" s="160">
        <f t="shared" si="1092"/>
        <v>0</v>
      </c>
      <c r="AL444" s="159">
        <f t="shared" si="1112"/>
        <v>0</v>
      </c>
      <c r="AM444" s="159">
        <f t="shared" si="1093"/>
        <v>0</v>
      </c>
      <c r="AN444" s="160">
        <f t="shared" si="1094"/>
        <v>0</v>
      </c>
      <c r="AO444" s="159">
        <v>0</v>
      </c>
      <c r="AP444" s="159">
        <v>0</v>
      </c>
      <c r="AQ444" s="160">
        <f t="shared" si="1095"/>
        <v>0</v>
      </c>
      <c r="AR444" s="159">
        <v>0</v>
      </c>
      <c r="AS444" s="159">
        <v>0</v>
      </c>
      <c r="AT444" s="160">
        <f t="shared" si="1096"/>
        <v>0</v>
      </c>
      <c r="AU444" s="159">
        <f t="shared" si="1113"/>
        <v>0</v>
      </c>
      <c r="AV444" s="159">
        <f t="shared" si="1097"/>
        <v>0</v>
      </c>
      <c r="AW444" s="160">
        <f t="shared" si="1098"/>
        <v>0</v>
      </c>
      <c r="AX444" s="159">
        <v>0</v>
      </c>
      <c r="AY444" s="159">
        <v>0</v>
      </c>
      <c r="AZ444" s="160">
        <f t="shared" si="1099"/>
        <v>0</v>
      </c>
      <c r="BA444" s="159">
        <v>0</v>
      </c>
      <c r="BB444" s="159">
        <v>0</v>
      </c>
      <c r="BC444" s="160">
        <f t="shared" si="1100"/>
        <v>0</v>
      </c>
      <c r="BD444" s="159">
        <f t="shared" si="1114"/>
        <v>0</v>
      </c>
      <c r="BE444" s="159">
        <f t="shared" si="1101"/>
        <v>0</v>
      </c>
      <c r="BF444" s="160">
        <f t="shared" si="1102"/>
        <v>0</v>
      </c>
      <c r="BG444" s="225"/>
      <c r="BH444" s="226">
        <f t="shared" si="1115"/>
        <v>0</v>
      </c>
      <c r="BI444" s="227">
        <f t="shared" si="1103"/>
        <v>0</v>
      </c>
      <c r="BJ444" s="225"/>
      <c r="BK444" s="228"/>
      <c r="BL444" s="229"/>
    </row>
    <row r="445" spans="1:64" ht="15.75" customHeight="1">
      <c r="A445" s="185"/>
      <c r="B445" s="156"/>
      <c r="C445" s="297"/>
      <c r="D445" s="158">
        <f t="shared" si="1080"/>
        <v>0</v>
      </c>
      <c r="E445" s="159">
        <f t="shared" si="1104"/>
        <v>0</v>
      </c>
      <c r="F445" s="160">
        <f t="shared" si="1105"/>
        <v>0</v>
      </c>
      <c r="G445" s="161"/>
      <c r="H445" s="159">
        <f t="shared" si="1106"/>
        <v>0</v>
      </c>
      <c r="I445" s="159">
        <f t="shared" si="1107"/>
        <v>0</v>
      </c>
      <c r="J445" s="160">
        <f t="shared" si="1081"/>
        <v>0</v>
      </c>
      <c r="K445" s="159">
        <f t="shared" si="1108"/>
        <v>0</v>
      </c>
      <c r="L445" s="159">
        <f t="shared" si="1109"/>
        <v>0</v>
      </c>
      <c r="M445" s="160">
        <f t="shared" si="1082"/>
        <v>0</v>
      </c>
      <c r="N445" s="159">
        <v>0</v>
      </c>
      <c r="O445" s="159">
        <v>0</v>
      </c>
      <c r="P445" s="160">
        <f t="shared" si="1083"/>
        <v>0</v>
      </c>
      <c r="Q445" s="159">
        <v>0</v>
      </c>
      <c r="R445" s="159">
        <v>0</v>
      </c>
      <c r="S445" s="160">
        <f t="shared" si="1084"/>
        <v>0</v>
      </c>
      <c r="T445" s="159">
        <f t="shared" si="1110"/>
        <v>0</v>
      </c>
      <c r="U445" s="159">
        <f t="shared" si="1085"/>
        <v>0</v>
      </c>
      <c r="V445" s="160">
        <f t="shared" si="1086"/>
        <v>0</v>
      </c>
      <c r="W445" s="159">
        <v>0</v>
      </c>
      <c r="X445" s="159">
        <v>0</v>
      </c>
      <c r="Y445" s="160">
        <f t="shared" si="1087"/>
        <v>0</v>
      </c>
      <c r="Z445" s="159">
        <v>0</v>
      </c>
      <c r="AA445" s="159">
        <v>0</v>
      </c>
      <c r="AB445" s="160">
        <f t="shared" si="1088"/>
        <v>0</v>
      </c>
      <c r="AC445" s="159">
        <f t="shared" si="1111"/>
        <v>0</v>
      </c>
      <c r="AD445" s="159">
        <f t="shared" si="1089"/>
        <v>0</v>
      </c>
      <c r="AE445" s="160">
        <f t="shared" si="1090"/>
        <v>0</v>
      </c>
      <c r="AF445" s="159">
        <v>0</v>
      </c>
      <c r="AG445" s="159">
        <v>0</v>
      </c>
      <c r="AH445" s="160">
        <f t="shared" si="1091"/>
        <v>0</v>
      </c>
      <c r="AI445" s="159">
        <v>0</v>
      </c>
      <c r="AJ445" s="159">
        <v>0</v>
      </c>
      <c r="AK445" s="160">
        <f t="shared" si="1092"/>
        <v>0</v>
      </c>
      <c r="AL445" s="159">
        <f t="shared" si="1112"/>
        <v>0</v>
      </c>
      <c r="AM445" s="159">
        <f t="shared" si="1093"/>
        <v>0</v>
      </c>
      <c r="AN445" s="160">
        <f t="shared" si="1094"/>
        <v>0</v>
      </c>
      <c r="AO445" s="159">
        <v>0</v>
      </c>
      <c r="AP445" s="159">
        <v>0</v>
      </c>
      <c r="AQ445" s="160">
        <f t="shared" si="1095"/>
        <v>0</v>
      </c>
      <c r="AR445" s="159">
        <v>0</v>
      </c>
      <c r="AS445" s="159">
        <v>0</v>
      </c>
      <c r="AT445" s="160">
        <f t="shared" si="1096"/>
        <v>0</v>
      </c>
      <c r="AU445" s="159">
        <f t="shared" si="1113"/>
        <v>0</v>
      </c>
      <c r="AV445" s="159">
        <f t="shared" si="1097"/>
        <v>0</v>
      </c>
      <c r="AW445" s="160">
        <f t="shared" si="1098"/>
        <v>0</v>
      </c>
      <c r="AX445" s="159">
        <v>0</v>
      </c>
      <c r="AY445" s="159">
        <v>0</v>
      </c>
      <c r="AZ445" s="160">
        <f t="shared" si="1099"/>
        <v>0</v>
      </c>
      <c r="BA445" s="159">
        <v>0</v>
      </c>
      <c r="BB445" s="159">
        <v>0</v>
      </c>
      <c r="BC445" s="160">
        <f t="shared" si="1100"/>
        <v>0</v>
      </c>
      <c r="BD445" s="159">
        <f t="shared" si="1114"/>
        <v>0</v>
      </c>
      <c r="BE445" s="159">
        <f t="shared" si="1101"/>
        <v>0</v>
      </c>
      <c r="BF445" s="160">
        <f t="shared" si="1102"/>
        <v>0</v>
      </c>
      <c r="BG445" s="225"/>
      <c r="BH445" s="226">
        <f t="shared" si="1115"/>
        <v>0</v>
      </c>
      <c r="BI445" s="227">
        <f t="shared" si="1103"/>
        <v>0</v>
      </c>
      <c r="BJ445" s="225"/>
      <c r="BK445" s="228"/>
      <c r="BL445" s="229"/>
    </row>
    <row r="446" spans="1:64" ht="15.75" customHeight="1">
      <c r="A446" s="185"/>
      <c r="B446" s="156"/>
      <c r="C446" s="297"/>
      <c r="D446" s="158">
        <f t="shared" si="1080"/>
        <v>0</v>
      </c>
      <c r="E446" s="159">
        <f t="shared" si="1104"/>
        <v>0</v>
      </c>
      <c r="F446" s="160">
        <f t="shared" si="1105"/>
        <v>0</v>
      </c>
      <c r="G446" s="161"/>
      <c r="H446" s="159">
        <f t="shared" si="1106"/>
        <v>0</v>
      </c>
      <c r="I446" s="159">
        <f t="shared" si="1107"/>
        <v>0</v>
      </c>
      <c r="J446" s="160">
        <f t="shared" si="1081"/>
        <v>0</v>
      </c>
      <c r="K446" s="159">
        <f t="shared" si="1108"/>
        <v>0</v>
      </c>
      <c r="L446" s="159">
        <f t="shared" si="1109"/>
        <v>0</v>
      </c>
      <c r="M446" s="160">
        <f t="shared" si="1082"/>
        <v>0</v>
      </c>
      <c r="N446" s="159">
        <v>0</v>
      </c>
      <c r="O446" s="159">
        <v>0</v>
      </c>
      <c r="P446" s="160">
        <f t="shared" si="1083"/>
        <v>0</v>
      </c>
      <c r="Q446" s="159">
        <v>0</v>
      </c>
      <c r="R446" s="159">
        <v>0</v>
      </c>
      <c r="S446" s="160">
        <f t="shared" si="1084"/>
        <v>0</v>
      </c>
      <c r="T446" s="159">
        <f t="shared" si="1110"/>
        <v>0</v>
      </c>
      <c r="U446" s="159">
        <f t="shared" si="1085"/>
        <v>0</v>
      </c>
      <c r="V446" s="160">
        <f t="shared" si="1086"/>
        <v>0</v>
      </c>
      <c r="W446" s="159">
        <v>0</v>
      </c>
      <c r="X446" s="159">
        <v>0</v>
      </c>
      <c r="Y446" s="160">
        <f t="shared" si="1087"/>
        <v>0</v>
      </c>
      <c r="Z446" s="159">
        <v>0</v>
      </c>
      <c r="AA446" s="159">
        <v>0</v>
      </c>
      <c r="AB446" s="160">
        <f t="shared" si="1088"/>
        <v>0</v>
      </c>
      <c r="AC446" s="159">
        <f t="shared" si="1111"/>
        <v>0</v>
      </c>
      <c r="AD446" s="159">
        <f t="shared" si="1089"/>
        <v>0</v>
      </c>
      <c r="AE446" s="160">
        <f t="shared" si="1090"/>
        <v>0</v>
      </c>
      <c r="AF446" s="159">
        <v>0</v>
      </c>
      <c r="AG446" s="159">
        <v>0</v>
      </c>
      <c r="AH446" s="160">
        <f t="shared" si="1091"/>
        <v>0</v>
      </c>
      <c r="AI446" s="159">
        <v>0</v>
      </c>
      <c r="AJ446" s="159">
        <v>0</v>
      </c>
      <c r="AK446" s="160">
        <f t="shared" si="1092"/>
        <v>0</v>
      </c>
      <c r="AL446" s="159">
        <f t="shared" si="1112"/>
        <v>0</v>
      </c>
      <c r="AM446" s="159">
        <f t="shared" si="1093"/>
        <v>0</v>
      </c>
      <c r="AN446" s="160">
        <f t="shared" si="1094"/>
        <v>0</v>
      </c>
      <c r="AO446" s="159">
        <v>0</v>
      </c>
      <c r="AP446" s="159">
        <v>0</v>
      </c>
      <c r="AQ446" s="160">
        <f t="shared" si="1095"/>
        <v>0</v>
      </c>
      <c r="AR446" s="159">
        <v>0</v>
      </c>
      <c r="AS446" s="159">
        <v>0</v>
      </c>
      <c r="AT446" s="160">
        <f t="shared" si="1096"/>
        <v>0</v>
      </c>
      <c r="AU446" s="159">
        <f t="shared" si="1113"/>
        <v>0</v>
      </c>
      <c r="AV446" s="159">
        <f t="shared" si="1097"/>
        <v>0</v>
      </c>
      <c r="AW446" s="160">
        <f t="shared" si="1098"/>
        <v>0</v>
      </c>
      <c r="AX446" s="159">
        <v>0</v>
      </c>
      <c r="AY446" s="159">
        <v>0</v>
      </c>
      <c r="AZ446" s="160">
        <f t="shared" si="1099"/>
        <v>0</v>
      </c>
      <c r="BA446" s="159">
        <v>0</v>
      </c>
      <c r="BB446" s="159">
        <v>0</v>
      </c>
      <c r="BC446" s="160">
        <f t="shared" si="1100"/>
        <v>0</v>
      </c>
      <c r="BD446" s="159">
        <f t="shared" si="1114"/>
        <v>0</v>
      </c>
      <c r="BE446" s="159">
        <f t="shared" si="1101"/>
        <v>0</v>
      </c>
      <c r="BF446" s="160">
        <f t="shared" si="1102"/>
        <v>0</v>
      </c>
      <c r="BG446" s="225"/>
      <c r="BH446" s="226">
        <f t="shared" si="1115"/>
        <v>0</v>
      </c>
      <c r="BI446" s="227">
        <f t="shared" si="1103"/>
        <v>0</v>
      </c>
      <c r="BJ446" s="225"/>
      <c r="BK446" s="228"/>
      <c r="BL446" s="229"/>
    </row>
    <row r="447" spans="1:64" ht="15.75" customHeight="1">
      <c r="A447" s="185"/>
      <c r="B447" s="156"/>
      <c r="C447" s="297"/>
      <c r="D447" s="158">
        <f t="shared" si="1080"/>
        <v>0</v>
      </c>
      <c r="E447" s="159">
        <f t="shared" si="1104"/>
        <v>0</v>
      </c>
      <c r="F447" s="160">
        <f t="shared" si="1105"/>
        <v>0</v>
      </c>
      <c r="G447" s="161"/>
      <c r="H447" s="159">
        <f t="shared" si="1106"/>
        <v>0</v>
      </c>
      <c r="I447" s="159">
        <f t="shared" si="1107"/>
        <v>0</v>
      </c>
      <c r="J447" s="160">
        <f t="shared" si="1081"/>
        <v>0</v>
      </c>
      <c r="K447" s="159">
        <f t="shared" si="1108"/>
        <v>0</v>
      </c>
      <c r="L447" s="159">
        <f t="shared" si="1109"/>
        <v>0</v>
      </c>
      <c r="M447" s="160">
        <f t="shared" si="1082"/>
        <v>0</v>
      </c>
      <c r="N447" s="159">
        <v>0</v>
      </c>
      <c r="O447" s="159">
        <v>0</v>
      </c>
      <c r="P447" s="160">
        <f t="shared" si="1083"/>
        <v>0</v>
      </c>
      <c r="Q447" s="159">
        <v>0</v>
      </c>
      <c r="R447" s="159">
        <v>0</v>
      </c>
      <c r="S447" s="160">
        <f t="shared" si="1084"/>
        <v>0</v>
      </c>
      <c r="T447" s="159">
        <f t="shared" si="1110"/>
        <v>0</v>
      </c>
      <c r="U447" s="159">
        <f t="shared" si="1085"/>
        <v>0</v>
      </c>
      <c r="V447" s="160">
        <f t="shared" si="1086"/>
        <v>0</v>
      </c>
      <c r="W447" s="159">
        <v>0</v>
      </c>
      <c r="X447" s="159">
        <v>0</v>
      </c>
      <c r="Y447" s="160">
        <f t="shared" si="1087"/>
        <v>0</v>
      </c>
      <c r="Z447" s="159">
        <v>0</v>
      </c>
      <c r="AA447" s="159">
        <v>0</v>
      </c>
      <c r="AB447" s="160">
        <f t="shared" si="1088"/>
        <v>0</v>
      </c>
      <c r="AC447" s="159">
        <f t="shared" si="1111"/>
        <v>0</v>
      </c>
      <c r="AD447" s="159">
        <f t="shared" si="1089"/>
        <v>0</v>
      </c>
      <c r="AE447" s="160">
        <f t="shared" si="1090"/>
        <v>0</v>
      </c>
      <c r="AF447" s="159">
        <v>0</v>
      </c>
      <c r="AG447" s="159">
        <v>0</v>
      </c>
      <c r="AH447" s="160">
        <f t="shared" si="1091"/>
        <v>0</v>
      </c>
      <c r="AI447" s="159">
        <v>0</v>
      </c>
      <c r="AJ447" s="159">
        <v>0</v>
      </c>
      <c r="AK447" s="160">
        <f t="shared" si="1092"/>
        <v>0</v>
      </c>
      <c r="AL447" s="159">
        <f t="shared" si="1112"/>
        <v>0</v>
      </c>
      <c r="AM447" s="159">
        <f t="shared" si="1093"/>
        <v>0</v>
      </c>
      <c r="AN447" s="160">
        <f t="shared" si="1094"/>
        <v>0</v>
      </c>
      <c r="AO447" s="159">
        <v>0</v>
      </c>
      <c r="AP447" s="159">
        <v>0</v>
      </c>
      <c r="AQ447" s="160">
        <f t="shared" si="1095"/>
        <v>0</v>
      </c>
      <c r="AR447" s="159">
        <v>0</v>
      </c>
      <c r="AS447" s="159">
        <v>0</v>
      </c>
      <c r="AT447" s="160">
        <f t="shared" si="1096"/>
        <v>0</v>
      </c>
      <c r="AU447" s="159">
        <f t="shared" si="1113"/>
        <v>0</v>
      </c>
      <c r="AV447" s="159">
        <f t="shared" si="1097"/>
        <v>0</v>
      </c>
      <c r="AW447" s="160">
        <f t="shared" si="1098"/>
        <v>0</v>
      </c>
      <c r="AX447" s="159">
        <v>0</v>
      </c>
      <c r="AY447" s="159">
        <v>0</v>
      </c>
      <c r="AZ447" s="160">
        <f t="shared" si="1099"/>
        <v>0</v>
      </c>
      <c r="BA447" s="159">
        <v>0</v>
      </c>
      <c r="BB447" s="159">
        <v>0</v>
      </c>
      <c r="BC447" s="160">
        <f t="shared" si="1100"/>
        <v>0</v>
      </c>
      <c r="BD447" s="159">
        <f t="shared" si="1114"/>
        <v>0</v>
      </c>
      <c r="BE447" s="159">
        <f t="shared" si="1101"/>
        <v>0</v>
      </c>
      <c r="BF447" s="160">
        <f t="shared" si="1102"/>
        <v>0</v>
      </c>
      <c r="BG447" s="225"/>
      <c r="BH447" s="226">
        <f t="shared" si="1115"/>
        <v>0</v>
      </c>
      <c r="BI447" s="227">
        <f t="shared" si="1103"/>
        <v>0</v>
      </c>
      <c r="BJ447" s="225"/>
      <c r="BK447" s="228"/>
      <c r="BL447" s="229"/>
    </row>
    <row r="448" spans="1:64" ht="15.75" customHeight="1">
      <c r="A448" s="185"/>
      <c r="B448" s="156"/>
      <c r="C448" s="297"/>
      <c r="D448" s="158">
        <f t="shared" si="1080"/>
        <v>0</v>
      </c>
      <c r="E448" s="159">
        <f t="shared" si="1104"/>
        <v>0</v>
      </c>
      <c r="F448" s="160">
        <f t="shared" si="1105"/>
        <v>0</v>
      </c>
      <c r="G448" s="161"/>
      <c r="H448" s="159">
        <f t="shared" si="1106"/>
        <v>0</v>
      </c>
      <c r="I448" s="159">
        <f t="shared" si="1107"/>
        <v>0</v>
      </c>
      <c r="J448" s="160">
        <f t="shared" si="1081"/>
        <v>0</v>
      </c>
      <c r="K448" s="159">
        <f t="shared" si="1108"/>
        <v>0</v>
      </c>
      <c r="L448" s="159">
        <f t="shared" si="1109"/>
        <v>0</v>
      </c>
      <c r="M448" s="160">
        <f t="shared" si="1082"/>
        <v>0</v>
      </c>
      <c r="N448" s="159">
        <v>0</v>
      </c>
      <c r="O448" s="159">
        <v>0</v>
      </c>
      <c r="P448" s="160">
        <f t="shared" si="1083"/>
        <v>0</v>
      </c>
      <c r="Q448" s="159">
        <v>0</v>
      </c>
      <c r="R448" s="159">
        <v>0</v>
      </c>
      <c r="S448" s="160">
        <f t="shared" si="1084"/>
        <v>0</v>
      </c>
      <c r="T448" s="159">
        <f t="shared" si="1110"/>
        <v>0</v>
      </c>
      <c r="U448" s="159">
        <f t="shared" si="1085"/>
        <v>0</v>
      </c>
      <c r="V448" s="160">
        <f t="shared" si="1086"/>
        <v>0</v>
      </c>
      <c r="W448" s="159">
        <v>0</v>
      </c>
      <c r="X448" s="159">
        <v>0</v>
      </c>
      <c r="Y448" s="160">
        <f t="shared" si="1087"/>
        <v>0</v>
      </c>
      <c r="Z448" s="159">
        <v>0</v>
      </c>
      <c r="AA448" s="159">
        <v>0</v>
      </c>
      <c r="AB448" s="160">
        <f t="shared" si="1088"/>
        <v>0</v>
      </c>
      <c r="AC448" s="159">
        <f t="shared" si="1111"/>
        <v>0</v>
      </c>
      <c r="AD448" s="159">
        <f t="shared" si="1089"/>
        <v>0</v>
      </c>
      <c r="AE448" s="160">
        <f t="shared" si="1090"/>
        <v>0</v>
      </c>
      <c r="AF448" s="159">
        <v>0</v>
      </c>
      <c r="AG448" s="159">
        <v>0</v>
      </c>
      <c r="AH448" s="160">
        <f t="shared" si="1091"/>
        <v>0</v>
      </c>
      <c r="AI448" s="159">
        <v>0</v>
      </c>
      <c r="AJ448" s="159">
        <v>0</v>
      </c>
      <c r="AK448" s="160">
        <f t="shared" si="1092"/>
        <v>0</v>
      </c>
      <c r="AL448" s="159">
        <f t="shared" si="1112"/>
        <v>0</v>
      </c>
      <c r="AM448" s="159">
        <f t="shared" si="1093"/>
        <v>0</v>
      </c>
      <c r="AN448" s="160">
        <f t="shared" si="1094"/>
        <v>0</v>
      </c>
      <c r="AO448" s="159">
        <v>0</v>
      </c>
      <c r="AP448" s="159">
        <v>0</v>
      </c>
      <c r="AQ448" s="160">
        <f t="shared" si="1095"/>
        <v>0</v>
      </c>
      <c r="AR448" s="159">
        <v>0</v>
      </c>
      <c r="AS448" s="159">
        <v>0</v>
      </c>
      <c r="AT448" s="160">
        <f t="shared" si="1096"/>
        <v>0</v>
      </c>
      <c r="AU448" s="159">
        <f t="shared" si="1113"/>
        <v>0</v>
      </c>
      <c r="AV448" s="159">
        <f t="shared" si="1097"/>
        <v>0</v>
      </c>
      <c r="AW448" s="160">
        <f t="shared" si="1098"/>
        <v>0</v>
      </c>
      <c r="AX448" s="159">
        <v>0</v>
      </c>
      <c r="AY448" s="159">
        <v>0</v>
      </c>
      <c r="AZ448" s="160">
        <f t="shared" si="1099"/>
        <v>0</v>
      </c>
      <c r="BA448" s="159">
        <v>0</v>
      </c>
      <c r="BB448" s="159">
        <v>0</v>
      </c>
      <c r="BC448" s="160">
        <f t="shared" si="1100"/>
        <v>0</v>
      </c>
      <c r="BD448" s="159">
        <f t="shared" si="1114"/>
        <v>0</v>
      </c>
      <c r="BE448" s="159">
        <f t="shared" si="1101"/>
        <v>0</v>
      </c>
      <c r="BF448" s="160">
        <f t="shared" si="1102"/>
        <v>0</v>
      </c>
      <c r="BG448" s="225"/>
      <c r="BH448" s="226">
        <f t="shared" si="1115"/>
        <v>0</v>
      </c>
      <c r="BI448" s="227">
        <f t="shared" si="1103"/>
        <v>0</v>
      </c>
      <c r="BJ448" s="225"/>
      <c r="BK448" s="228"/>
      <c r="BL448" s="229"/>
    </row>
    <row r="449" spans="1:64" ht="15.75" customHeight="1">
      <c r="A449" s="138"/>
      <c r="B449" s="162"/>
      <c r="C449" s="163"/>
      <c r="D449" s="164">
        <f t="shared" si="1080"/>
        <v>0</v>
      </c>
      <c r="E449" s="165">
        <f t="shared" si="1104"/>
        <v>0</v>
      </c>
      <c r="F449" s="166">
        <f t="shared" si="1105"/>
        <v>0</v>
      </c>
      <c r="G449" s="167"/>
      <c r="H449" s="165">
        <f t="shared" si="1106"/>
        <v>0</v>
      </c>
      <c r="I449" s="165">
        <f t="shared" si="1107"/>
        <v>0</v>
      </c>
      <c r="J449" s="166">
        <f t="shared" si="1081"/>
        <v>0</v>
      </c>
      <c r="K449" s="165">
        <f t="shared" si="1108"/>
        <v>0</v>
      </c>
      <c r="L449" s="165">
        <f t="shared" si="1109"/>
        <v>0</v>
      </c>
      <c r="M449" s="166">
        <f t="shared" si="1082"/>
        <v>0</v>
      </c>
      <c r="N449" s="164">
        <v>0</v>
      </c>
      <c r="O449" s="165">
        <v>0</v>
      </c>
      <c r="P449" s="166">
        <f t="shared" si="1083"/>
        <v>0</v>
      </c>
      <c r="Q449" s="198">
        <v>0</v>
      </c>
      <c r="R449" s="199">
        <v>0</v>
      </c>
      <c r="S449" s="166">
        <f t="shared" si="1084"/>
        <v>0</v>
      </c>
      <c r="T449" s="200">
        <f t="shared" si="1110"/>
        <v>0</v>
      </c>
      <c r="U449" s="200">
        <f t="shared" si="1085"/>
        <v>0</v>
      </c>
      <c r="V449" s="201">
        <f t="shared" si="1086"/>
        <v>0</v>
      </c>
      <c r="W449" s="164">
        <v>0</v>
      </c>
      <c r="X449" s="165">
        <v>0</v>
      </c>
      <c r="Y449" s="166">
        <f t="shared" si="1087"/>
        <v>0</v>
      </c>
      <c r="Z449" s="198">
        <v>0</v>
      </c>
      <c r="AA449" s="199">
        <v>0</v>
      </c>
      <c r="AB449" s="166">
        <f t="shared" si="1088"/>
        <v>0</v>
      </c>
      <c r="AC449" s="200">
        <f t="shared" si="1111"/>
        <v>0</v>
      </c>
      <c r="AD449" s="200">
        <f t="shared" si="1089"/>
        <v>0</v>
      </c>
      <c r="AE449" s="201">
        <f t="shared" si="1090"/>
        <v>0</v>
      </c>
      <c r="AF449" s="164">
        <v>0</v>
      </c>
      <c r="AG449" s="165">
        <v>0</v>
      </c>
      <c r="AH449" s="166">
        <f t="shared" si="1091"/>
        <v>0</v>
      </c>
      <c r="AI449" s="198">
        <v>0</v>
      </c>
      <c r="AJ449" s="199">
        <v>0</v>
      </c>
      <c r="AK449" s="166">
        <f t="shared" si="1092"/>
        <v>0</v>
      </c>
      <c r="AL449" s="200">
        <f t="shared" si="1112"/>
        <v>0</v>
      </c>
      <c r="AM449" s="200">
        <f t="shared" si="1093"/>
        <v>0</v>
      </c>
      <c r="AN449" s="201">
        <f t="shared" si="1094"/>
        <v>0</v>
      </c>
      <c r="AO449" s="164">
        <v>0</v>
      </c>
      <c r="AP449" s="165">
        <v>0</v>
      </c>
      <c r="AQ449" s="166">
        <f t="shared" si="1095"/>
        <v>0</v>
      </c>
      <c r="AR449" s="198">
        <v>0</v>
      </c>
      <c r="AS449" s="199">
        <v>0</v>
      </c>
      <c r="AT449" s="166">
        <f t="shared" si="1096"/>
        <v>0</v>
      </c>
      <c r="AU449" s="200">
        <f t="shared" si="1113"/>
        <v>0</v>
      </c>
      <c r="AV449" s="200">
        <f t="shared" si="1097"/>
        <v>0</v>
      </c>
      <c r="AW449" s="201">
        <f t="shared" si="1098"/>
        <v>0</v>
      </c>
      <c r="AX449" s="164">
        <v>0</v>
      </c>
      <c r="AY449" s="165">
        <v>0</v>
      </c>
      <c r="AZ449" s="166">
        <f t="shared" si="1099"/>
        <v>0</v>
      </c>
      <c r="BA449" s="198">
        <v>0</v>
      </c>
      <c r="BB449" s="199">
        <v>0</v>
      </c>
      <c r="BC449" s="166">
        <f t="shared" si="1100"/>
        <v>0</v>
      </c>
      <c r="BD449" s="200">
        <f t="shared" si="1114"/>
        <v>0</v>
      </c>
      <c r="BE449" s="200">
        <f t="shared" si="1101"/>
        <v>0</v>
      </c>
      <c r="BF449" s="201">
        <f t="shared" si="1102"/>
        <v>0</v>
      </c>
      <c r="BG449" s="211"/>
      <c r="BH449" s="233">
        <f t="shared" si="1115"/>
        <v>0</v>
      </c>
      <c r="BI449" s="234">
        <f t="shared" si="1103"/>
        <v>0</v>
      </c>
      <c r="BJ449" s="232"/>
      <c r="BK449" s="235"/>
      <c r="BL449" s="236"/>
    </row>
    <row r="450" spans="1:64" ht="15.75" customHeight="1">
      <c r="A450" s="139"/>
      <c r="B450" s="186"/>
      <c r="C450" s="187"/>
      <c r="D450" s="183"/>
      <c r="E450" s="183"/>
      <c r="F450" s="183"/>
      <c r="G450" s="184"/>
      <c r="H450" s="183"/>
      <c r="I450" s="183"/>
      <c r="J450" s="183"/>
      <c r="K450" s="183"/>
      <c r="L450" s="183"/>
      <c r="M450" s="183"/>
      <c r="N450" s="183"/>
      <c r="O450" s="183"/>
      <c r="P450" s="183"/>
      <c r="Q450" s="183"/>
      <c r="R450" s="183"/>
      <c r="S450" s="183"/>
      <c r="T450" s="203"/>
      <c r="U450" s="203"/>
      <c r="V450" s="187"/>
      <c r="W450" s="183"/>
      <c r="X450" s="183"/>
      <c r="Y450" s="183"/>
      <c r="Z450" s="183"/>
      <c r="AA450" s="183"/>
      <c r="AB450" s="183"/>
      <c r="AC450" s="203"/>
      <c r="AD450" s="203"/>
      <c r="AE450" s="187"/>
      <c r="AF450" s="183"/>
      <c r="AG450" s="183"/>
      <c r="AH450" s="183"/>
      <c r="AI450" s="183"/>
      <c r="AJ450" s="183"/>
      <c r="AK450" s="183"/>
      <c r="AL450" s="203"/>
      <c r="AM450" s="203"/>
      <c r="AN450" s="187"/>
      <c r="AO450" s="183"/>
      <c r="AP450" s="183"/>
      <c r="AQ450" s="183"/>
      <c r="AR450" s="183"/>
      <c r="AS450" s="183"/>
      <c r="AT450" s="183"/>
      <c r="AU450" s="203"/>
      <c r="AV450" s="203"/>
      <c r="AW450" s="187"/>
      <c r="AX450" s="183"/>
      <c r="AY450" s="183"/>
      <c r="AZ450" s="183"/>
      <c r="BA450" s="183"/>
      <c r="BB450" s="183"/>
      <c r="BC450" s="183"/>
      <c r="BD450" s="203"/>
      <c r="BE450" s="203"/>
      <c r="BF450" s="187"/>
      <c r="BG450" s="139"/>
      <c r="BH450" s="183"/>
      <c r="BI450" s="187"/>
      <c r="BJ450" s="139"/>
      <c r="BK450" s="242"/>
      <c r="BL450" s="242"/>
    </row>
    <row r="451" spans="1:64" ht="15.75" customHeight="1">
      <c r="A451" s="138"/>
      <c r="B451" s="1065" t="s">
        <v>273</v>
      </c>
      <c r="C451" s="1062" t="s">
        <v>274</v>
      </c>
      <c r="D451" s="1009" t="str">
        <f>AFEstatPref</f>
        <v>Historical</v>
      </c>
      <c r="E451" s="1010"/>
      <c r="F451" s="1011"/>
      <c r="G451" s="1041" t="str">
        <f>AFEstatSlc</f>
        <v>Proposed Original</v>
      </c>
      <c r="H451" s="1015"/>
      <c r="I451" s="1015"/>
      <c r="J451" s="1042"/>
      <c r="K451" s="1020" t="s">
        <v>275</v>
      </c>
      <c r="L451" s="1020"/>
      <c r="M451" s="1039"/>
      <c r="N451" s="1009" t="str">
        <f>AFEstatPref</f>
        <v>Historical</v>
      </c>
      <c r="O451" s="1010"/>
      <c r="P451" s="1011"/>
      <c r="Q451" s="1015" t="str">
        <f>AFEstatSlc</f>
        <v>Proposed Original</v>
      </c>
      <c r="R451" s="1015"/>
      <c r="S451" s="1016"/>
      <c r="T451" s="1019" t="s">
        <v>275</v>
      </c>
      <c r="U451" s="1020"/>
      <c r="V451" s="1021"/>
      <c r="W451" s="1009" t="str">
        <f>AFEstatPref</f>
        <v>Historical</v>
      </c>
      <c r="X451" s="1010"/>
      <c r="Y451" s="1011"/>
      <c r="Z451" s="1015" t="str">
        <f>AFEstatSlc</f>
        <v>Proposed Original</v>
      </c>
      <c r="AA451" s="1015"/>
      <c r="AB451" s="1016"/>
      <c r="AC451" s="1019" t="s">
        <v>275</v>
      </c>
      <c r="AD451" s="1020"/>
      <c r="AE451" s="1021"/>
      <c r="AF451" s="1009" t="str">
        <f>AFEstatPref</f>
        <v>Historical</v>
      </c>
      <c r="AG451" s="1010"/>
      <c r="AH451" s="1011"/>
      <c r="AI451" s="1015" t="str">
        <f>AFEstatSlc</f>
        <v>Proposed Original</v>
      </c>
      <c r="AJ451" s="1015"/>
      <c r="AK451" s="1016"/>
      <c r="AL451" s="1019" t="s">
        <v>275</v>
      </c>
      <c r="AM451" s="1020"/>
      <c r="AN451" s="1021"/>
      <c r="AO451" s="1009" t="str">
        <f>AFEstatPref</f>
        <v>Historical</v>
      </c>
      <c r="AP451" s="1010"/>
      <c r="AQ451" s="1011"/>
      <c r="AR451" s="1015" t="str">
        <f>AFEstatSlc</f>
        <v>Proposed Original</v>
      </c>
      <c r="AS451" s="1015"/>
      <c r="AT451" s="1016"/>
      <c r="AU451" s="1019" t="s">
        <v>275</v>
      </c>
      <c r="AV451" s="1020"/>
      <c r="AW451" s="1021"/>
      <c r="AX451" s="1009" t="str">
        <f>AFEstatPref</f>
        <v>Historical</v>
      </c>
      <c r="AY451" s="1010"/>
      <c r="AZ451" s="1011"/>
      <c r="BA451" s="1015" t="str">
        <f>AFEstatSlc</f>
        <v>Proposed Original</v>
      </c>
      <c r="BB451" s="1015"/>
      <c r="BC451" s="1016"/>
      <c r="BD451" s="1019" t="s">
        <v>275</v>
      </c>
      <c r="BE451" s="1020"/>
      <c r="BF451" s="1021"/>
      <c r="BG451" s="214"/>
      <c r="BH451" s="1051" t="s">
        <v>276</v>
      </c>
      <c r="BI451" s="1052"/>
      <c r="BJ451" s="214"/>
      <c r="BK451" s="1058" t="s">
        <v>277</v>
      </c>
      <c r="BL451" s="1055" t="s">
        <v>278</v>
      </c>
    </row>
    <row r="452" spans="1:64" ht="15.75" customHeight="1">
      <c r="A452" s="139"/>
      <c r="B452" s="1059"/>
      <c r="C452" s="1063"/>
      <c r="D452" s="1012"/>
      <c r="E452" s="1013"/>
      <c r="F452" s="1014"/>
      <c r="G452" s="1043"/>
      <c r="H452" s="1017"/>
      <c r="I452" s="1017"/>
      <c r="J452" s="1044"/>
      <c r="K452" s="1023"/>
      <c r="L452" s="1023"/>
      <c r="M452" s="1040"/>
      <c r="N452" s="1012"/>
      <c r="O452" s="1013"/>
      <c r="P452" s="1014"/>
      <c r="Q452" s="1017"/>
      <c r="R452" s="1017"/>
      <c r="S452" s="1018"/>
      <c r="T452" s="1022"/>
      <c r="U452" s="1023"/>
      <c r="V452" s="1024"/>
      <c r="W452" s="1012"/>
      <c r="X452" s="1013"/>
      <c r="Y452" s="1014"/>
      <c r="Z452" s="1017"/>
      <c r="AA452" s="1017"/>
      <c r="AB452" s="1018"/>
      <c r="AC452" s="1022"/>
      <c r="AD452" s="1023"/>
      <c r="AE452" s="1024"/>
      <c r="AF452" s="1012"/>
      <c r="AG452" s="1013"/>
      <c r="AH452" s="1014"/>
      <c r="AI452" s="1017"/>
      <c r="AJ452" s="1017"/>
      <c r="AK452" s="1018"/>
      <c r="AL452" s="1022"/>
      <c r="AM452" s="1023"/>
      <c r="AN452" s="1024"/>
      <c r="AO452" s="1012"/>
      <c r="AP452" s="1013"/>
      <c r="AQ452" s="1014"/>
      <c r="AR452" s="1017"/>
      <c r="AS452" s="1017"/>
      <c r="AT452" s="1018"/>
      <c r="AU452" s="1022"/>
      <c r="AV452" s="1023"/>
      <c r="AW452" s="1024"/>
      <c r="AX452" s="1012"/>
      <c r="AY452" s="1013"/>
      <c r="AZ452" s="1014"/>
      <c r="BA452" s="1017"/>
      <c r="BB452" s="1017"/>
      <c r="BC452" s="1018"/>
      <c r="BD452" s="1022"/>
      <c r="BE452" s="1023"/>
      <c r="BF452" s="1024"/>
      <c r="BG452" s="139"/>
      <c r="BH452" s="215" t="s">
        <v>279</v>
      </c>
      <c r="BI452" s="216" t="s">
        <v>280</v>
      </c>
      <c r="BJ452" s="139"/>
      <c r="BK452" s="1059"/>
      <c r="BL452" s="1056"/>
    </row>
    <row r="453" spans="1:64" ht="15.75" customHeight="1">
      <c r="A453" s="138"/>
      <c r="B453" s="171">
        <v>42</v>
      </c>
      <c r="C453" s="172" t="s">
        <v>323</v>
      </c>
      <c r="D453" s="151" t="s">
        <v>283</v>
      </c>
      <c r="E453" s="152" t="s">
        <v>284</v>
      </c>
      <c r="F453" s="153">
        <f>SUM(F454:F463)</f>
        <v>0</v>
      </c>
      <c r="G453" s="154" t="s">
        <v>285</v>
      </c>
      <c r="H453" s="152" t="s">
        <v>283</v>
      </c>
      <c r="I453" s="152" t="s">
        <v>284</v>
      </c>
      <c r="J453" s="153">
        <f>SUM(J454:J463)</f>
        <v>0</v>
      </c>
      <c r="K453" s="151" t="s">
        <v>283</v>
      </c>
      <c r="L453" s="152" t="s">
        <v>284</v>
      </c>
      <c r="M453" s="153">
        <f>SUM(M454:M463)</f>
        <v>0</v>
      </c>
      <c r="N453" s="151" t="s">
        <v>283</v>
      </c>
      <c r="O453" s="152" t="s">
        <v>284</v>
      </c>
      <c r="P453" s="153">
        <f>SUM(P454:P463)</f>
        <v>0</v>
      </c>
      <c r="Q453" s="152" t="s">
        <v>283</v>
      </c>
      <c r="R453" s="152" t="s">
        <v>284</v>
      </c>
      <c r="S453" s="153">
        <f>SUM(S454:S463)</f>
        <v>0</v>
      </c>
      <c r="T453" s="204" t="s">
        <v>283</v>
      </c>
      <c r="U453" s="205" t="s">
        <v>284</v>
      </c>
      <c r="V453" s="153">
        <f>SUM(V454:V463)</f>
        <v>0</v>
      </c>
      <c r="W453" s="151" t="s">
        <v>283</v>
      </c>
      <c r="X453" s="152" t="s">
        <v>284</v>
      </c>
      <c r="Y453" s="153">
        <f>SUM(Y454:Y463)</f>
        <v>0</v>
      </c>
      <c r="Z453" s="152" t="s">
        <v>283</v>
      </c>
      <c r="AA453" s="152" t="s">
        <v>284</v>
      </c>
      <c r="AB453" s="153">
        <f>SUM(AB454:AB463)</f>
        <v>0</v>
      </c>
      <c r="AC453" s="204" t="s">
        <v>283</v>
      </c>
      <c r="AD453" s="205" t="s">
        <v>284</v>
      </c>
      <c r="AE453" s="153">
        <f>SUM(AE454:AE463)</f>
        <v>0</v>
      </c>
      <c r="AF453" s="151" t="s">
        <v>283</v>
      </c>
      <c r="AG453" s="152" t="s">
        <v>284</v>
      </c>
      <c r="AH453" s="153">
        <f>SUM(AH454:AH463)</f>
        <v>0</v>
      </c>
      <c r="AI453" s="152" t="s">
        <v>283</v>
      </c>
      <c r="AJ453" s="152" t="s">
        <v>284</v>
      </c>
      <c r="AK453" s="153">
        <f>SUM(AK454:AK463)</f>
        <v>0</v>
      </c>
      <c r="AL453" s="204" t="s">
        <v>283</v>
      </c>
      <c r="AM453" s="205" t="s">
        <v>284</v>
      </c>
      <c r="AN453" s="153">
        <f>SUM(AN454:AN463)</f>
        <v>0</v>
      </c>
      <c r="AO453" s="151" t="s">
        <v>283</v>
      </c>
      <c r="AP453" s="152" t="s">
        <v>284</v>
      </c>
      <c r="AQ453" s="153">
        <f>SUM(AQ454:AQ463)</f>
        <v>0</v>
      </c>
      <c r="AR453" s="152" t="s">
        <v>283</v>
      </c>
      <c r="AS453" s="152" t="s">
        <v>284</v>
      </c>
      <c r="AT453" s="153">
        <f>SUM(AT454:AT463)</f>
        <v>0</v>
      </c>
      <c r="AU453" s="204" t="s">
        <v>283</v>
      </c>
      <c r="AV453" s="205" t="s">
        <v>284</v>
      </c>
      <c r="AW453" s="153">
        <f>SUM(AW454:AW463)</f>
        <v>0</v>
      </c>
      <c r="AX453" s="151" t="s">
        <v>283</v>
      </c>
      <c r="AY453" s="152" t="s">
        <v>284</v>
      </c>
      <c r="AZ453" s="153">
        <f>SUM(AZ454:AZ463)</f>
        <v>0</v>
      </c>
      <c r="BA453" s="152" t="s">
        <v>283</v>
      </c>
      <c r="BB453" s="152" t="s">
        <v>284</v>
      </c>
      <c r="BC453" s="153">
        <f>SUM(BC454:BC463)</f>
        <v>0</v>
      </c>
      <c r="BD453" s="204" t="s">
        <v>283</v>
      </c>
      <c r="BE453" s="205" t="s">
        <v>284</v>
      </c>
      <c r="BF453" s="153">
        <f>SUM(BF454:BF463)</f>
        <v>0</v>
      </c>
      <c r="BG453" s="196"/>
      <c r="BH453" s="221"/>
      <c r="BI453" s="243"/>
      <c r="BJ453" s="196"/>
      <c r="BK453" s="244"/>
      <c r="BL453" s="245"/>
    </row>
    <row r="454" spans="1:64" ht="15.75" customHeight="1">
      <c r="A454" s="185"/>
      <c r="B454" s="177"/>
      <c r="C454" s="298"/>
      <c r="D454" s="158">
        <f t="shared" ref="D454:D463" si="1116">N454+W454+AF454+AO454+AX454</f>
        <v>0</v>
      </c>
      <c r="E454" s="159">
        <f>IFERROR(F454/D454,)</f>
        <v>0</v>
      </c>
      <c r="F454" s="160">
        <f>P454+Y454+AH454+AQ454+AZ454</f>
        <v>0</v>
      </c>
      <c r="G454" s="179"/>
      <c r="H454" s="159">
        <f>Q454+Z454+AI454+AR454+BA454</f>
        <v>0</v>
      </c>
      <c r="I454" s="159">
        <f>IFERROR(J454/H454,)</f>
        <v>0</v>
      </c>
      <c r="J454" s="160">
        <f t="shared" ref="J454:J463" si="1117">S454+AB454+AK454+AT454+BC454</f>
        <v>0</v>
      </c>
      <c r="K454" s="159">
        <f>T454+AC454+AL454+AU454+BD454</f>
        <v>0</v>
      </c>
      <c r="L454" s="159">
        <f>IFERROR(M454/K454,)</f>
        <v>0</v>
      </c>
      <c r="M454" s="160">
        <f t="shared" ref="M454:M463" si="1118">V454+AE454+AN454+AW454+BF454</f>
        <v>0</v>
      </c>
      <c r="N454" s="159">
        <v>0</v>
      </c>
      <c r="O454" s="159">
        <v>0</v>
      </c>
      <c r="P454" s="160">
        <f t="shared" ref="P454:P463" si="1119">N454*O454</f>
        <v>0</v>
      </c>
      <c r="Q454" s="159">
        <v>0</v>
      </c>
      <c r="R454" s="159">
        <v>0</v>
      </c>
      <c r="S454" s="160">
        <f t="shared" ref="S454:S463" si="1120">Q454*R454</f>
        <v>0</v>
      </c>
      <c r="T454" s="159">
        <f>Q454</f>
        <v>0</v>
      </c>
      <c r="U454" s="159">
        <f t="shared" ref="U454:U463" si="1121">R454</f>
        <v>0</v>
      </c>
      <c r="V454" s="160">
        <f t="shared" ref="V454:V463" si="1122">T454*U454</f>
        <v>0</v>
      </c>
      <c r="W454" s="159">
        <v>0</v>
      </c>
      <c r="X454" s="159">
        <v>0</v>
      </c>
      <c r="Y454" s="160">
        <f t="shared" ref="Y454:Y463" si="1123">W454*X454</f>
        <v>0</v>
      </c>
      <c r="Z454" s="159">
        <v>0</v>
      </c>
      <c r="AA454" s="159">
        <v>0</v>
      </c>
      <c r="AB454" s="160">
        <f t="shared" ref="AB454:AB463" si="1124">Z454*AA454</f>
        <v>0</v>
      </c>
      <c r="AC454" s="159">
        <f>Z454</f>
        <v>0</v>
      </c>
      <c r="AD454" s="159">
        <f t="shared" ref="AD454:AD463" si="1125">AA454</f>
        <v>0</v>
      </c>
      <c r="AE454" s="160">
        <f t="shared" ref="AE454:AE463" si="1126">AC454*AD454</f>
        <v>0</v>
      </c>
      <c r="AF454" s="159">
        <v>0</v>
      </c>
      <c r="AG454" s="159">
        <v>0</v>
      </c>
      <c r="AH454" s="160">
        <f t="shared" ref="AH454:AH463" si="1127">AF454*AG454</f>
        <v>0</v>
      </c>
      <c r="AI454" s="159">
        <v>0</v>
      </c>
      <c r="AJ454" s="159">
        <v>0</v>
      </c>
      <c r="AK454" s="160">
        <f t="shared" ref="AK454:AK463" si="1128">AI454*AJ454</f>
        <v>0</v>
      </c>
      <c r="AL454" s="159">
        <f>AI454</f>
        <v>0</v>
      </c>
      <c r="AM454" s="159">
        <f t="shared" ref="AM454:AM463" si="1129">AJ454</f>
        <v>0</v>
      </c>
      <c r="AN454" s="160">
        <f t="shared" ref="AN454:AN463" si="1130">AL454*AM454</f>
        <v>0</v>
      </c>
      <c r="AO454" s="159">
        <v>0</v>
      </c>
      <c r="AP454" s="159">
        <v>0</v>
      </c>
      <c r="AQ454" s="160">
        <f t="shared" ref="AQ454:AQ463" si="1131">AO454*AP454</f>
        <v>0</v>
      </c>
      <c r="AR454" s="159">
        <v>0</v>
      </c>
      <c r="AS454" s="159">
        <v>0</v>
      </c>
      <c r="AT454" s="160">
        <f t="shared" ref="AT454:AT463" si="1132">AR454*AS454</f>
        <v>0</v>
      </c>
      <c r="AU454" s="159">
        <f>AR454</f>
        <v>0</v>
      </c>
      <c r="AV454" s="159">
        <f t="shared" ref="AV454:AV463" si="1133">AS454</f>
        <v>0</v>
      </c>
      <c r="AW454" s="160">
        <f t="shared" ref="AW454:AW463" si="1134">AU454*AV454</f>
        <v>0</v>
      </c>
      <c r="AX454" s="159">
        <v>0</v>
      </c>
      <c r="AY454" s="159">
        <v>0</v>
      </c>
      <c r="AZ454" s="160">
        <f t="shared" ref="AZ454:AZ463" si="1135">AX454*AY454</f>
        <v>0</v>
      </c>
      <c r="BA454" s="159">
        <v>0</v>
      </c>
      <c r="BB454" s="159">
        <v>0</v>
      </c>
      <c r="BC454" s="160">
        <f t="shared" ref="BC454:BC463" si="1136">BA454*BB454</f>
        <v>0</v>
      </c>
      <c r="BD454" s="159">
        <f>BA454</f>
        <v>0</v>
      </c>
      <c r="BE454" s="159">
        <f t="shared" ref="BE454:BE463" si="1137">BB454</f>
        <v>0</v>
      </c>
      <c r="BF454" s="160">
        <f t="shared" ref="BF454:BF463" si="1138">BD454*BE454</f>
        <v>0</v>
      </c>
      <c r="BG454" s="225"/>
      <c r="BH454" s="226">
        <f>K454-H454</f>
        <v>0</v>
      </c>
      <c r="BI454" s="227">
        <f t="shared" ref="BI454:BI463" si="1139">L454-I454</f>
        <v>0</v>
      </c>
      <c r="BJ454" s="225"/>
      <c r="BK454" s="228"/>
      <c r="BL454" s="229"/>
    </row>
    <row r="455" spans="1:64" ht="15.75" customHeight="1">
      <c r="A455" s="185"/>
      <c r="B455" s="177"/>
      <c r="C455" s="298"/>
      <c r="D455" s="158">
        <f t="shared" si="1116"/>
        <v>0</v>
      </c>
      <c r="E455" s="159">
        <f t="shared" ref="E455:E463" si="1140">IFERROR(F455/D455,)</f>
        <v>0</v>
      </c>
      <c r="F455" s="160">
        <f t="shared" ref="F455:F463" si="1141">P455+Y455+AH455+AQ455+AZ455</f>
        <v>0</v>
      </c>
      <c r="G455" s="161"/>
      <c r="H455" s="159">
        <f t="shared" ref="H455:H463" si="1142">Q455+Z455+AI455+AR455+BA455</f>
        <v>0</v>
      </c>
      <c r="I455" s="159">
        <f t="shared" ref="I455:I463" si="1143">IFERROR(J455/H455,)</f>
        <v>0</v>
      </c>
      <c r="J455" s="160">
        <f t="shared" si="1117"/>
        <v>0</v>
      </c>
      <c r="K455" s="159">
        <f t="shared" ref="K455:K463" si="1144">T455+AC455+AL455+AU455+BD455</f>
        <v>0</v>
      </c>
      <c r="L455" s="159">
        <f t="shared" ref="L455:L463" si="1145">IFERROR(M455/K455,)</f>
        <v>0</v>
      </c>
      <c r="M455" s="160">
        <f t="shared" si="1118"/>
        <v>0</v>
      </c>
      <c r="N455" s="159">
        <v>0</v>
      </c>
      <c r="O455" s="159">
        <v>0</v>
      </c>
      <c r="P455" s="160">
        <f t="shared" si="1119"/>
        <v>0</v>
      </c>
      <c r="Q455" s="159">
        <v>0</v>
      </c>
      <c r="R455" s="159">
        <v>0</v>
      </c>
      <c r="S455" s="160">
        <f t="shared" si="1120"/>
        <v>0</v>
      </c>
      <c r="T455" s="159">
        <f t="shared" ref="T455:T463" si="1146">Q455</f>
        <v>0</v>
      </c>
      <c r="U455" s="159">
        <f t="shared" si="1121"/>
        <v>0</v>
      </c>
      <c r="V455" s="160">
        <f t="shared" si="1122"/>
        <v>0</v>
      </c>
      <c r="W455" s="159">
        <v>0</v>
      </c>
      <c r="X455" s="159">
        <v>0</v>
      </c>
      <c r="Y455" s="160">
        <f t="shared" si="1123"/>
        <v>0</v>
      </c>
      <c r="Z455" s="159">
        <v>0</v>
      </c>
      <c r="AA455" s="159">
        <v>0</v>
      </c>
      <c r="AB455" s="160">
        <f t="shared" si="1124"/>
        <v>0</v>
      </c>
      <c r="AC455" s="159">
        <f t="shared" ref="AC455:AC463" si="1147">Z455</f>
        <v>0</v>
      </c>
      <c r="AD455" s="159">
        <f t="shared" si="1125"/>
        <v>0</v>
      </c>
      <c r="AE455" s="160">
        <f t="shared" si="1126"/>
        <v>0</v>
      </c>
      <c r="AF455" s="159">
        <v>0</v>
      </c>
      <c r="AG455" s="159">
        <v>0</v>
      </c>
      <c r="AH455" s="160">
        <f t="shared" si="1127"/>
        <v>0</v>
      </c>
      <c r="AI455" s="159">
        <v>0</v>
      </c>
      <c r="AJ455" s="159">
        <v>0</v>
      </c>
      <c r="AK455" s="160">
        <f t="shared" si="1128"/>
        <v>0</v>
      </c>
      <c r="AL455" s="159">
        <f t="shared" ref="AL455:AL463" si="1148">AI455</f>
        <v>0</v>
      </c>
      <c r="AM455" s="159">
        <f t="shared" si="1129"/>
        <v>0</v>
      </c>
      <c r="AN455" s="160">
        <f t="shared" si="1130"/>
        <v>0</v>
      </c>
      <c r="AO455" s="159">
        <v>0</v>
      </c>
      <c r="AP455" s="159">
        <v>0</v>
      </c>
      <c r="AQ455" s="160">
        <f t="shared" si="1131"/>
        <v>0</v>
      </c>
      <c r="AR455" s="159">
        <v>0</v>
      </c>
      <c r="AS455" s="159">
        <v>0</v>
      </c>
      <c r="AT455" s="160">
        <f t="shared" si="1132"/>
        <v>0</v>
      </c>
      <c r="AU455" s="159">
        <f t="shared" ref="AU455:AU463" si="1149">AR455</f>
        <v>0</v>
      </c>
      <c r="AV455" s="159">
        <f t="shared" si="1133"/>
        <v>0</v>
      </c>
      <c r="AW455" s="160">
        <f t="shared" si="1134"/>
        <v>0</v>
      </c>
      <c r="AX455" s="159">
        <v>0</v>
      </c>
      <c r="AY455" s="159">
        <v>0</v>
      </c>
      <c r="AZ455" s="160">
        <f t="shared" si="1135"/>
        <v>0</v>
      </c>
      <c r="BA455" s="159">
        <v>0</v>
      </c>
      <c r="BB455" s="159">
        <v>0</v>
      </c>
      <c r="BC455" s="160">
        <f t="shared" si="1136"/>
        <v>0</v>
      </c>
      <c r="BD455" s="159">
        <f t="shared" ref="BD455:BD463" si="1150">BA455</f>
        <v>0</v>
      </c>
      <c r="BE455" s="159">
        <f t="shared" si="1137"/>
        <v>0</v>
      </c>
      <c r="BF455" s="160">
        <f t="shared" si="1138"/>
        <v>0</v>
      </c>
      <c r="BG455" s="225"/>
      <c r="BH455" s="226">
        <f t="shared" ref="BH455:BH463" si="1151">K455-H455</f>
        <v>0</v>
      </c>
      <c r="BI455" s="227">
        <f t="shared" si="1139"/>
        <v>0</v>
      </c>
      <c r="BJ455" s="225"/>
      <c r="BK455" s="228"/>
      <c r="BL455" s="229"/>
    </row>
    <row r="456" spans="1:64" ht="15.75" customHeight="1">
      <c r="A456" s="185"/>
      <c r="B456" s="177"/>
      <c r="C456" s="298"/>
      <c r="D456" s="158">
        <f t="shared" si="1116"/>
        <v>0</v>
      </c>
      <c r="E456" s="159">
        <f t="shared" si="1140"/>
        <v>0</v>
      </c>
      <c r="F456" s="160">
        <f t="shared" si="1141"/>
        <v>0</v>
      </c>
      <c r="G456" s="161"/>
      <c r="H456" s="159">
        <f t="shared" si="1142"/>
        <v>0</v>
      </c>
      <c r="I456" s="159">
        <f t="shared" si="1143"/>
        <v>0</v>
      </c>
      <c r="J456" s="160">
        <f t="shared" si="1117"/>
        <v>0</v>
      </c>
      <c r="K456" s="159">
        <f t="shared" si="1144"/>
        <v>0</v>
      </c>
      <c r="L456" s="159">
        <f t="shared" si="1145"/>
        <v>0</v>
      </c>
      <c r="M456" s="160">
        <f t="shared" si="1118"/>
        <v>0</v>
      </c>
      <c r="N456" s="159">
        <v>0</v>
      </c>
      <c r="O456" s="159">
        <v>0</v>
      </c>
      <c r="P456" s="160">
        <f t="shared" si="1119"/>
        <v>0</v>
      </c>
      <c r="Q456" s="159">
        <v>0</v>
      </c>
      <c r="R456" s="159">
        <v>0</v>
      </c>
      <c r="S456" s="160">
        <f t="shared" si="1120"/>
        <v>0</v>
      </c>
      <c r="T456" s="159">
        <f t="shared" si="1146"/>
        <v>0</v>
      </c>
      <c r="U456" s="159">
        <f t="shared" si="1121"/>
        <v>0</v>
      </c>
      <c r="V456" s="160">
        <f t="shared" si="1122"/>
        <v>0</v>
      </c>
      <c r="W456" s="159">
        <v>0</v>
      </c>
      <c r="X456" s="159">
        <v>0</v>
      </c>
      <c r="Y456" s="160">
        <f t="shared" si="1123"/>
        <v>0</v>
      </c>
      <c r="Z456" s="159">
        <v>0</v>
      </c>
      <c r="AA456" s="159">
        <v>0</v>
      </c>
      <c r="AB456" s="160">
        <f t="shared" si="1124"/>
        <v>0</v>
      </c>
      <c r="AC456" s="159">
        <f t="shared" si="1147"/>
        <v>0</v>
      </c>
      <c r="AD456" s="159">
        <f t="shared" si="1125"/>
        <v>0</v>
      </c>
      <c r="AE456" s="160">
        <f t="shared" si="1126"/>
        <v>0</v>
      </c>
      <c r="AF456" s="159">
        <v>0</v>
      </c>
      <c r="AG456" s="159">
        <v>0</v>
      </c>
      <c r="AH456" s="160">
        <f t="shared" si="1127"/>
        <v>0</v>
      </c>
      <c r="AI456" s="159">
        <v>0</v>
      </c>
      <c r="AJ456" s="159">
        <v>0</v>
      </c>
      <c r="AK456" s="160">
        <f t="shared" si="1128"/>
        <v>0</v>
      </c>
      <c r="AL456" s="159">
        <f t="shared" si="1148"/>
        <v>0</v>
      </c>
      <c r="AM456" s="159">
        <f t="shared" si="1129"/>
        <v>0</v>
      </c>
      <c r="AN456" s="160">
        <f t="shared" si="1130"/>
        <v>0</v>
      </c>
      <c r="AO456" s="159">
        <v>0</v>
      </c>
      <c r="AP456" s="159">
        <v>0</v>
      </c>
      <c r="AQ456" s="160">
        <f t="shared" si="1131"/>
        <v>0</v>
      </c>
      <c r="AR456" s="159">
        <v>0</v>
      </c>
      <c r="AS456" s="159">
        <v>0</v>
      </c>
      <c r="AT456" s="160">
        <f t="shared" si="1132"/>
        <v>0</v>
      </c>
      <c r="AU456" s="159">
        <f t="shared" si="1149"/>
        <v>0</v>
      </c>
      <c r="AV456" s="159">
        <f t="shared" si="1133"/>
        <v>0</v>
      </c>
      <c r="AW456" s="160">
        <f t="shared" si="1134"/>
        <v>0</v>
      </c>
      <c r="AX456" s="159">
        <v>0</v>
      </c>
      <c r="AY456" s="159">
        <v>0</v>
      </c>
      <c r="AZ456" s="160">
        <f t="shared" si="1135"/>
        <v>0</v>
      </c>
      <c r="BA456" s="159">
        <v>0</v>
      </c>
      <c r="BB456" s="159">
        <v>0</v>
      </c>
      <c r="BC456" s="160">
        <f t="shared" si="1136"/>
        <v>0</v>
      </c>
      <c r="BD456" s="159">
        <f t="shared" si="1150"/>
        <v>0</v>
      </c>
      <c r="BE456" s="159">
        <f t="shared" si="1137"/>
        <v>0</v>
      </c>
      <c r="BF456" s="160">
        <f t="shared" si="1138"/>
        <v>0</v>
      </c>
      <c r="BG456" s="225"/>
      <c r="BH456" s="226">
        <f t="shared" si="1151"/>
        <v>0</v>
      </c>
      <c r="BI456" s="227">
        <f t="shared" si="1139"/>
        <v>0</v>
      </c>
      <c r="BJ456" s="225"/>
      <c r="BK456" s="228"/>
      <c r="BL456" s="229"/>
    </row>
    <row r="457" spans="1:64" ht="15.75" customHeight="1">
      <c r="A457" s="185"/>
      <c r="B457" s="177"/>
      <c r="C457" s="298"/>
      <c r="D457" s="158">
        <f t="shared" si="1116"/>
        <v>0</v>
      </c>
      <c r="E457" s="159">
        <f t="shared" si="1140"/>
        <v>0</v>
      </c>
      <c r="F457" s="160">
        <f t="shared" si="1141"/>
        <v>0</v>
      </c>
      <c r="G457" s="161"/>
      <c r="H457" s="159">
        <f t="shared" si="1142"/>
        <v>0</v>
      </c>
      <c r="I457" s="159">
        <f t="shared" si="1143"/>
        <v>0</v>
      </c>
      <c r="J457" s="160">
        <f t="shared" si="1117"/>
        <v>0</v>
      </c>
      <c r="K457" s="159">
        <f t="shared" si="1144"/>
        <v>0</v>
      </c>
      <c r="L457" s="159">
        <f t="shared" si="1145"/>
        <v>0</v>
      </c>
      <c r="M457" s="160">
        <f t="shared" si="1118"/>
        <v>0</v>
      </c>
      <c r="N457" s="159">
        <v>0</v>
      </c>
      <c r="O457" s="159">
        <v>0</v>
      </c>
      <c r="P457" s="160">
        <f t="shared" si="1119"/>
        <v>0</v>
      </c>
      <c r="Q457" s="159">
        <v>0</v>
      </c>
      <c r="R457" s="159">
        <v>0</v>
      </c>
      <c r="S457" s="160">
        <f t="shared" si="1120"/>
        <v>0</v>
      </c>
      <c r="T457" s="159">
        <f t="shared" si="1146"/>
        <v>0</v>
      </c>
      <c r="U457" s="159">
        <f t="shared" si="1121"/>
        <v>0</v>
      </c>
      <c r="V457" s="160">
        <f t="shared" si="1122"/>
        <v>0</v>
      </c>
      <c r="W457" s="159">
        <v>0</v>
      </c>
      <c r="X457" s="159">
        <v>0</v>
      </c>
      <c r="Y457" s="160">
        <f t="shared" si="1123"/>
        <v>0</v>
      </c>
      <c r="Z457" s="159">
        <v>0</v>
      </c>
      <c r="AA457" s="159">
        <v>0</v>
      </c>
      <c r="AB457" s="160">
        <f t="shared" si="1124"/>
        <v>0</v>
      </c>
      <c r="AC457" s="159">
        <f t="shared" si="1147"/>
        <v>0</v>
      </c>
      <c r="AD457" s="159">
        <f t="shared" si="1125"/>
        <v>0</v>
      </c>
      <c r="AE457" s="160">
        <f t="shared" si="1126"/>
        <v>0</v>
      </c>
      <c r="AF457" s="159">
        <v>0</v>
      </c>
      <c r="AG457" s="159">
        <v>0</v>
      </c>
      <c r="AH457" s="160">
        <f t="shared" si="1127"/>
        <v>0</v>
      </c>
      <c r="AI457" s="159">
        <v>0</v>
      </c>
      <c r="AJ457" s="159">
        <v>0</v>
      </c>
      <c r="AK457" s="160">
        <f t="shared" si="1128"/>
        <v>0</v>
      </c>
      <c r="AL457" s="159">
        <f t="shared" si="1148"/>
        <v>0</v>
      </c>
      <c r="AM457" s="159">
        <f t="shared" si="1129"/>
        <v>0</v>
      </c>
      <c r="AN457" s="160">
        <f t="shared" si="1130"/>
        <v>0</v>
      </c>
      <c r="AO457" s="159">
        <v>0</v>
      </c>
      <c r="AP457" s="159">
        <v>0</v>
      </c>
      <c r="AQ457" s="160">
        <f t="shared" si="1131"/>
        <v>0</v>
      </c>
      <c r="AR457" s="159">
        <v>0</v>
      </c>
      <c r="AS457" s="159">
        <v>0</v>
      </c>
      <c r="AT457" s="160">
        <f t="shared" si="1132"/>
        <v>0</v>
      </c>
      <c r="AU457" s="159">
        <f t="shared" si="1149"/>
        <v>0</v>
      </c>
      <c r="AV457" s="159">
        <f t="shared" si="1133"/>
        <v>0</v>
      </c>
      <c r="AW457" s="160">
        <f t="shared" si="1134"/>
        <v>0</v>
      </c>
      <c r="AX457" s="159">
        <v>0</v>
      </c>
      <c r="AY457" s="159">
        <v>0</v>
      </c>
      <c r="AZ457" s="160">
        <f t="shared" si="1135"/>
        <v>0</v>
      </c>
      <c r="BA457" s="159">
        <v>0</v>
      </c>
      <c r="BB457" s="159">
        <v>0</v>
      </c>
      <c r="BC457" s="160">
        <f t="shared" si="1136"/>
        <v>0</v>
      </c>
      <c r="BD457" s="159">
        <f t="shared" si="1150"/>
        <v>0</v>
      </c>
      <c r="BE457" s="159">
        <f t="shared" si="1137"/>
        <v>0</v>
      </c>
      <c r="BF457" s="160">
        <f t="shared" si="1138"/>
        <v>0</v>
      </c>
      <c r="BG457" s="225"/>
      <c r="BH457" s="226">
        <f t="shared" si="1151"/>
        <v>0</v>
      </c>
      <c r="BI457" s="227">
        <f t="shared" si="1139"/>
        <v>0</v>
      </c>
      <c r="BJ457" s="225"/>
      <c r="BK457" s="228"/>
      <c r="BL457" s="229"/>
    </row>
    <row r="458" spans="1:64" ht="15.75" customHeight="1">
      <c r="A458" s="185"/>
      <c r="B458" s="177"/>
      <c r="C458" s="298"/>
      <c r="D458" s="158">
        <f t="shared" si="1116"/>
        <v>0</v>
      </c>
      <c r="E458" s="159">
        <f t="shared" si="1140"/>
        <v>0</v>
      </c>
      <c r="F458" s="160">
        <f t="shared" si="1141"/>
        <v>0</v>
      </c>
      <c r="G458" s="161"/>
      <c r="H458" s="159">
        <f t="shared" si="1142"/>
        <v>0</v>
      </c>
      <c r="I458" s="159">
        <f t="shared" si="1143"/>
        <v>0</v>
      </c>
      <c r="J458" s="160">
        <f t="shared" si="1117"/>
        <v>0</v>
      </c>
      <c r="K458" s="159">
        <f t="shared" si="1144"/>
        <v>0</v>
      </c>
      <c r="L458" s="159">
        <f t="shared" si="1145"/>
        <v>0</v>
      </c>
      <c r="M458" s="160">
        <f t="shared" si="1118"/>
        <v>0</v>
      </c>
      <c r="N458" s="159">
        <v>0</v>
      </c>
      <c r="O458" s="159">
        <v>0</v>
      </c>
      <c r="P458" s="160">
        <f t="shared" si="1119"/>
        <v>0</v>
      </c>
      <c r="Q458" s="159">
        <v>0</v>
      </c>
      <c r="R458" s="159">
        <v>0</v>
      </c>
      <c r="S458" s="160">
        <f t="shared" si="1120"/>
        <v>0</v>
      </c>
      <c r="T458" s="159">
        <f t="shared" si="1146"/>
        <v>0</v>
      </c>
      <c r="U458" s="159">
        <f t="shared" si="1121"/>
        <v>0</v>
      </c>
      <c r="V458" s="160">
        <f t="shared" si="1122"/>
        <v>0</v>
      </c>
      <c r="W458" s="159">
        <v>0</v>
      </c>
      <c r="X458" s="159">
        <v>0</v>
      </c>
      <c r="Y458" s="160">
        <f t="shared" si="1123"/>
        <v>0</v>
      </c>
      <c r="Z458" s="159">
        <v>0</v>
      </c>
      <c r="AA458" s="159">
        <v>0</v>
      </c>
      <c r="AB458" s="160">
        <f t="shared" si="1124"/>
        <v>0</v>
      </c>
      <c r="AC458" s="159">
        <f t="shared" si="1147"/>
        <v>0</v>
      </c>
      <c r="AD458" s="159">
        <f t="shared" si="1125"/>
        <v>0</v>
      </c>
      <c r="AE458" s="160">
        <f t="shared" si="1126"/>
        <v>0</v>
      </c>
      <c r="AF458" s="159">
        <v>0</v>
      </c>
      <c r="AG458" s="159">
        <v>0</v>
      </c>
      <c r="AH458" s="160">
        <f t="shared" si="1127"/>
        <v>0</v>
      </c>
      <c r="AI458" s="159">
        <v>0</v>
      </c>
      <c r="AJ458" s="159">
        <v>0</v>
      </c>
      <c r="AK458" s="160">
        <f t="shared" si="1128"/>
        <v>0</v>
      </c>
      <c r="AL458" s="159">
        <f t="shared" si="1148"/>
        <v>0</v>
      </c>
      <c r="AM458" s="159">
        <f t="shared" si="1129"/>
        <v>0</v>
      </c>
      <c r="AN458" s="160">
        <f t="shared" si="1130"/>
        <v>0</v>
      </c>
      <c r="AO458" s="159">
        <v>0</v>
      </c>
      <c r="AP458" s="159">
        <v>0</v>
      </c>
      <c r="AQ458" s="160">
        <f t="shared" si="1131"/>
        <v>0</v>
      </c>
      <c r="AR458" s="159">
        <v>0</v>
      </c>
      <c r="AS458" s="159">
        <v>0</v>
      </c>
      <c r="AT458" s="160">
        <f t="shared" si="1132"/>
        <v>0</v>
      </c>
      <c r="AU458" s="159">
        <f t="shared" si="1149"/>
        <v>0</v>
      </c>
      <c r="AV458" s="159">
        <f t="shared" si="1133"/>
        <v>0</v>
      </c>
      <c r="AW458" s="160">
        <f t="shared" si="1134"/>
        <v>0</v>
      </c>
      <c r="AX458" s="159">
        <v>0</v>
      </c>
      <c r="AY458" s="159">
        <v>0</v>
      </c>
      <c r="AZ458" s="160">
        <f t="shared" si="1135"/>
        <v>0</v>
      </c>
      <c r="BA458" s="159">
        <v>0</v>
      </c>
      <c r="BB458" s="159">
        <v>0</v>
      </c>
      <c r="BC458" s="160">
        <f t="shared" si="1136"/>
        <v>0</v>
      </c>
      <c r="BD458" s="159">
        <f t="shared" si="1150"/>
        <v>0</v>
      </c>
      <c r="BE458" s="159">
        <f t="shared" si="1137"/>
        <v>0</v>
      </c>
      <c r="BF458" s="160">
        <f t="shared" si="1138"/>
        <v>0</v>
      </c>
      <c r="BG458" s="225"/>
      <c r="BH458" s="226">
        <f t="shared" si="1151"/>
        <v>0</v>
      </c>
      <c r="BI458" s="227">
        <f t="shared" si="1139"/>
        <v>0</v>
      </c>
      <c r="BJ458" s="225"/>
      <c r="BK458" s="228"/>
      <c r="BL458" s="229"/>
    </row>
    <row r="459" spans="1:64" ht="15.75" customHeight="1">
      <c r="A459" s="185"/>
      <c r="B459" s="177"/>
      <c r="C459" s="298"/>
      <c r="D459" s="158">
        <f t="shared" si="1116"/>
        <v>0</v>
      </c>
      <c r="E459" s="159">
        <f t="shared" si="1140"/>
        <v>0</v>
      </c>
      <c r="F459" s="160">
        <f t="shared" si="1141"/>
        <v>0</v>
      </c>
      <c r="G459" s="161"/>
      <c r="H459" s="159">
        <f t="shared" si="1142"/>
        <v>0</v>
      </c>
      <c r="I459" s="159">
        <f t="shared" si="1143"/>
        <v>0</v>
      </c>
      <c r="J459" s="160">
        <f t="shared" si="1117"/>
        <v>0</v>
      </c>
      <c r="K459" s="159">
        <f t="shared" si="1144"/>
        <v>0</v>
      </c>
      <c r="L459" s="159">
        <f t="shared" si="1145"/>
        <v>0</v>
      </c>
      <c r="M459" s="160">
        <f t="shared" si="1118"/>
        <v>0</v>
      </c>
      <c r="N459" s="159">
        <v>0</v>
      </c>
      <c r="O459" s="159">
        <v>0</v>
      </c>
      <c r="P459" s="160">
        <f t="shared" si="1119"/>
        <v>0</v>
      </c>
      <c r="Q459" s="159">
        <v>0</v>
      </c>
      <c r="R459" s="159">
        <v>0</v>
      </c>
      <c r="S459" s="160">
        <f t="shared" si="1120"/>
        <v>0</v>
      </c>
      <c r="T459" s="159">
        <f t="shared" si="1146"/>
        <v>0</v>
      </c>
      <c r="U459" s="159">
        <f t="shared" si="1121"/>
        <v>0</v>
      </c>
      <c r="V459" s="160">
        <f t="shared" si="1122"/>
        <v>0</v>
      </c>
      <c r="W459" s="159">
        <v>0</v>
      </c>
      <c r="X459" s="159">
        <v>0</v>
      </c>
      <c r="Y459" s="160">
        <f t="shared" si="1123"/>
        <v>0</v>
      </c>
      <c r="Z459" s="159">
        <v>0</v>
      </c>
      <c r="AA459" s="159">
        <v>0</v>
      </c>
      <c r="AB459" s="160">
        <f t="shared" si="1124"/>
        <v>0</v>
      </c>
      <c r="AC459" s="159">
        <f t="shared" si="1147"/>
        <v>0</v>
      </c>
      <c r="AD459" s="159">
        <f t="shared" si="1125"/>
        <v>0</v>
      </c>
      <c r="AE459" s="160">
        <f t="shared" si="1126"/>
        <v>0</v>
      </c>
      <c r="AF459" s="159">
        <v>0</v>
      </c>
      <c r="AG459" s="159">
        <v>0</v>
      </c>
      <c r="AH459" s="160">
        <f t="shared" si="1127"/>
        <v>0</v>
      </c>
      <c r="AI459" s="159">
        <v>0</v>
      </c>
      <c r="AJ459" s="159">
        <v>0</v>
      </c>
      <c r="AK459" s="160">
        <f t="shared" si="1128"/>
        <v>0</v>
      </c>
      <c r="AL459" s="159">
        <f t="shared" si="1148"/>
        <v>0</v>
      </c>
      <c r="AM459" s="159">
        <f t="shared" si="1129"/>
        <v>0</v>
      </c>
      <c r="AN459" s="160">
        <f t="shared" si="1130"/>
        <v>0</v>
      </c>
      <c r="AO459" s="159">
        <v>0</v>
      </c>
      <c r="AP459" s="159">
        <v>0</v>
      </c>
      <c r="AQ459" s="160">
        <f t="shared" si="1131"/>
        <v>0</v>
      </c>
      <c r="AR459" s="159">
        <v>0</v>
      </c>
      <c r="AS459" s="159">
        <v>0</v>
      </c>
      <c r="AT459" s="160">
        <f t="shared" si="1132"/>
        <v>0</v>
      </c>
      <c r="AU459" s="159">
        <f t="shared" si="1149"/>
        <v>0</v>
      </c>
      <c r="AV459" s="159">
        <f t="shared" si="1133"/>
        <v>0</v>
      </c>
      <c r="AW459" s="160">
        <f t="shared" si="1134"/>
        <v>0</v>
      </c>
      <c r="AX459" s="159">
        <v>0</v>
      </c>
      <c r="AY459" s="159">
        <v>0</v>
      </c>
      <c r="AZ459" s="160">
        <f t="shared" si="1135"/>
        <v>0</v>
      </c>
      <c r="BA459" s="159">
        <v>0</v>
      </c>
      <c r="BB459" s="159">
        <v>0</v>
      </c>
      <c r="BC459" s="160">
        <f t="shared" si="1136"/>
        <v>0</v>
      </c>
      <c r="BD459" s="159">
        <f t="shared" si="1150"/>
        <v>0</v>
      </c>
      <c r="BE459" s="159">
        <f t="shared" si="1137"/>
        <v>0</v>
      </c>
      <c r="BF459" s="160">
        <f t="shared" si="1138"/>
        <v>0</v>
      </c>
      <c r="BG459" s="225"/>
      <c r="BH459" s="226">
        <f t="shared" si="1151"/>
        <v>0</v>
      </c>
      <c r="BI459" s="227">
        <f t="shared" si="1139"/>
        <v>0</v>
      </c>
      <c r="BJ459" s="225"/>
      <c r="BK459" s="228"/>
      <c r="BL459" s="229"/>
    </row>
    <row r="460" spans="1:64" ht="15.75" customHeight="1">
      <c r="A460" s="185"/>
      <c r="B460" s="177"/>
      <c r="C460" s="298"/>
      <c r="D460" s="158">
        <f t="shared" si="1116"/>
        <v>0</v>
      </c>
      <c r="E460" s="159">
        <f t="shared" si="1140"/>
        <v>0</v>
      </c>
      <c r="F460" s="160">
        <f t="shared" si="1141"/>
        <v>0</v>
      </c>
      <c r="G460" s="161"/>
      <c r="H460" s="159">
        <f t="shared" si="1142"/>
        <v>0</v>
      </c>
      <c r="I460" s="159">
        <f t="shared" si="1143"/>
        <v>0</v>
      </c>
      <c r="J460" s="160">
        <f t="shared" si="1117"/>
        <v>0</v>
      </c>
      <c r="K460" s="159">
        <f t="shared" si="1144"/>
        <v>0</v>
      </c>
      <c r="L460" s="159">
        <f t="shared" si="1145"/>
        <v>0</v>
      </c>
      <c r="M460" s="160">
        <f t="shared" si="1118"/>
        <v>0</v>
      </c>
      <c r="N460" s="159">
        <v>0</v>
      </c>
      <c r="O460" s="159">
        <v>0</v>
      </c>
      <c r="P460" s="160">
        <f t="shared" si="1119"/>
        <v>0</v>
      </c>
      <c r="Q460" s="159">
        <v>0</v>
      </c>
      <c r="R460" s="159">
        <v>0</v>
      </c>
      <c r="S460" s="160">
        <f t="shared" si="1120"/>
        <v>0</v>
      </c>
      <c r="T460" s="159">
        <f t="shared" si="1146"/>
        <v>0</v>
      </c>
      <c r="U460" s="159">
        <f t="shared" si="1121"/>
        <v>0</v>
      </c>
      <c r="V460" s="160">
        <f t="shared" si="1122"/>
        <v>0</v>
      </c>
      <c r="W460" s="159">
        <v>0</v>
      </c>
      <c r="X460" s="159">
        <v>0</v>
      </c>
      <c r="Y460" s="160">
        <f t="shared" si="1123"/>
        <v>0</v>
      </c>
      <c r="Z460" s="159">
        <v>0</v>
      </c>
      <c r="AA460" s="159">
        <v>0</v>
      </c>
      <c r="AB460" s="160">
        <f t="shared" si="1124"/>
        <v>0</v>
      </c>
      <c r="AC460" s="159">
        <f t="shared" si="1147"/>
        <v>0</v>
      </c>
      <c r="AD460" s="159">
        <f t="shared" si="1125"/>
        <v>0</v>
      </c>
      <c r="AE460" s="160">
        <f t="shared" si="1126"/>
        <v>0</v>
      </c>
      <c r="AF460" s="159">
        <v>0</v>
      </c>
      <c r="AG460" s="159">
        <v>0</v>
      </c>
      <c r="AH460" s="160">
        <f t="shared" si="1127"/>
        <v>0</v>
      </c>
      <c r="AI460" s="159">
        <v>0</v>
      </c>
      <c r="AJ460" s="159">
        <v>0</v>
      </c>
      <c r="AK460" s="160">
        <f t="shared" si="1128"/>
        <v>0</v>
      </c>
      <c r="AL460" s="159">
        <f t="shared" si="1148"/>
        <v>0</v>
      </c>
      <c r="AM460" s="159">
        <f t="shared" si="1129"/>
        <v>0</v>
      </c>
      <c r="AN460" s="160">
        <f t="shared" si="1130"/>
        <v>0</v>
      </c>
      <c r="AO460" s="159">
        <v>0</v>
      </c>
      <c r="AP460" s="159">
        <v>0</v>
      </c>
      <c r="AQ460" s="160">
        <f t="shared" si="1131"/>
        <v>0</v>
      </c>
      <c r="AR460" s="159">
        <v>0</v>
      </c>
      <c r="AS460" s="159">
        <v>0</v>
      </c>
      <c r="AT460" s="160">
        <f t="shared" si="1132"/>
        <v>0</v>
      </c>
      <c r="AU460" s="159">
        <f t="shared" si="1149"/>
        <v>0</v>
      </c>
      <c r="AV460" s="159">
        <f t="shared" si="1133"/>
        <v>0</v>
      </c>
      <c r="AW460" s="160">
        <f t="shared" si="1134"/>
        <v>0</v>
      </c>
      <c r="AX460" s="159">
        <v>0</v>
      </c>
      <c r="AY460" s="159">
        <v>0</v>
      </c>
      <c r="AZ460" s="160">
        <f t="shared" si="1135"/>
        <v>0</v>
      </c>
      <c r="BA460" s="159">
        <v>0</v>
      </c>
      <c r="BB460" s="159">
        <v>0</v>
      </c>
      <c r="BC460" s="160">
        <f t="shared" si="1136"/>
        <v>0</v>
      </c>
      <c r="BD460" s="159">
        <f t="shared" si="1150"/>
        <v>0</v>
      </c>
      <c r="BE460" s="159">
        <f t="shared" si="1137"/>
        <v>0</v>
      </c>
      <c r="BF460" s="160">
        <f t="shared" si="1138"/>
        <v>0</v>
      </c>
      <c r="BG460" s="225"/>
      <c r="BH460" s="226">
        <f t="shared" si="1151"/>
        <v>0</v>
      </c>
      <c r="BI460" s="227">
        <f t="shared" si="1139"/>
        <v>0</v>
      </c>
      <c r="BJ460" s="225"/>
      <c r="BK460" s="228"/>
      <c r="BL460" s="229"/>
    </row>
    <row r="461" spans="1:64" ht="15.75" customHeight="1">
      <c r="A461" s="185"/>
      <c r="B461" s="177"/>
      <c r="C461" s="298"/>
      <c r="D461" s="158">
        <f t="shared" si="1116"/>
        <v>0</v>
      </c>
      <c r="E461" s="159">
        <f t="shared" si="1140"/>
        <v>0</v>
      </c>
      <c r="F461" s="160">
        <f t="shared" si="1141"/>
        <v>0</v>
      </c>
      <c r="G461" s="161"/>
      <c r="H461" s="159">
        <f t="shared" si="1142"/>
        <v>0</v>
      </c>
      <c r="I461" s="159">
        <f t="shared" si="1143"/>
        <v>0</v>
      </c>
      <c r="J461" s="160">
        <f t="shared" si="1117"/>
        <v>0</v>
      </c>
      <c r="K461" s="159">
        <f t="shared" si="1144"/>
        <v>0</v>
      </c>
      <c r="L461" s="159">
        <f t="shared" si="1145"/>
        <v>0</v>
      </c>
      <c r="M461" s="160">
        <f t="shared" si="1118"/>
        <v>0</v>
      </c>
      <c r="N461" s="159">
        <v>0</v>
      </c>
      <c r="O461" s="159">
        <v>0</v>
      </c>
      <c r="P461" s="160">
        <f t="shared" si="1119"/>
        <v>0</v>
      </c>
      <c r="Q461" s="159">
        <v>0</v>
      </c>
      <c r="R461" s="159">
        <v>0</v>
      </c>
      <c r="S461" s="160">
        <f t="shared" si="1120"/>
        <v>0</v>
      </c>
      <c r="T461" s="159">
        <f t="shared" si="1146"/>
        <v>0</v>
      </c>
      <c r="U461" s="159">
        <f t="shared" si="1121"/>
        <v>0</v>
      </c>
      <c r="V461" s="160">
        <f t="shared" si="1122"/>
        <v>0</v>
      </c>
      <c r="W461" s="159">
        <v>0</v>
      </c>
      <c r="X461" s="159">
        <v>0</v>
      </c>
      <c r="Y461" s="160">
        <f t="shared" si="1123"/>
        <v>0</v>
      </c>
      <c r="Z461" s="159">
        <v>0</v>
      </c>
      <c r="AA461" s="159">
        <v>0</v>
      </c>
      <c r="AB461" s="160">
        <f t="shared" si="1124"/>
        <v>0</v>
      </c>
      <c r="AC461" s="159">
        <f t="shared" si="1147"/>
        <v>0</v>
      </c>
      <c r="AD461" s="159">
        <f t="shared" si="1125"/>
        <v>0</v>
      </c>
      <c r="AE461" s="160">
        <f t="shared" si="1126"/>
        <v>0</v>
      </c>
      <c r="AF461" s="159">
        <v>0</v>
      </c>
      <c r="AG461" s="159">
        <v>0</v>
      </c>
      <c r="AH461" s="160">
        <f t="shared" si="1127"/>
        <v>0</v>
      </c>
      <c r="AI461" s="159">
        <v>0</v>
      </c>
      <c r="AJ461" s="159">
        <v>0</v>
      </c>
      <c r="AK461" s="160">
        <f t="shared" si="1128"/>
        <v>0</v>
      </c>
      <c r="AL461" s="159">
        <f t="shared" si="1148"/>
        <v>0</v>
      </c>
      <c r="AM461" s="159">
        <f t="shared" si="1129"/>
        <v>0</v>
      </c>
      <c r="AN461" s="160">
        <f t="shared" si="1130"/>
        <v>0</v>
      </c>
      <c r="AO461" s="159">
        <v>0</v>
      </c>
      <c r="AP461" s="159">
        <v>0</v>
      </c>
      <c r="AQ461" s="160">
        <f t="shared" si="1131"/>
        <v>0</v>
      </c>
      <c r="AR461" s="159">
        <v>0</v>
      </c>
      <c r="AS461" s="159">
        <v>0</v>
      </c>
      <c r="AT461" s="160">
        <f t="shared" si="1132"/>
        <v>0</v>
      </c>
      <c r="AU461" s="159">
        <f t="shared" si="1149"/>
        <v>0</v>
      </c>
      <c r="AV461" s="159">
        <f t="shared" si="1133"/>
        <v>0</v>
      </c>
      <c r="AW461" s="160">
        <f t="shared" si="1134"/>
        <v>0</v>
      </c>
      <c r="AX461" s="159">
        <v>0</v>
      </c>
      <c r="AY461" s="159">
        <v>0</v>
      </c>
      <c r="AZ461" s="160">
        <f t="shared" si="1135"/>
        <v>0</v>
      </c>
      <c r="BA461" s="159">
        <v>0</v>
      </c>
      <c r="BB461" s="159">
        <v>0</v>
      </c>
      <c r="BC461" s="160">
        <f t="shared" si="1136"/>
        <v>0</v>
      </c>
      <c r="BD461" s="159">
        <f t="shared" si="1150"/>
        <v>0</v>
      </c>
      <c r="BE461" s="159">
        <f t="shared" si="1137"/>
        <v>0</v>
      </c>
      <c r="BF461" s="160">
        <f t="shared" si="1138"/>
        <v>0</v>
      </c>
      <c r="BG461" s="225"/>
      <c r="BH461" s="226">
        <f t="shared" si="1151"/>
        <v>0</v>
      </c>
      <c r="BI461" s="227">
        <f t="shared" si="1139"/>
        <v>0</v>
      </c>
      <c r="BJ461" s="225"/>
      <c r="BK461" s="228"/>
      <c r="BL461" s="229"/>
    </row>
    <row r="462" spans="1:64" ht="15.75" customHeight="1">
      <c r="A462" s="185"/>
      <c r="B462" s="177"/>
      <c r="C462" s="298"/>
      <c r="D462" s="158">
        <f t="shared" si="1116"/>
        <v>0</v>
      </c>
      <c r="E462" s="159">
        <f t="shared" si="1140"/>
        <v>0</v>
      </c>
      <c r="F462" s="160">
        <f t="shared" si="1141"/>
        <v>0</v>
      </c>
      <c r="G462" s="161"/>
      <c r="H462" s="159">
        <f t="shared" si="1142"/>
        <v>0</v>
      </c>
      <c r="I462" s="159">
        <f t="shared" si="1143"/>
        <v>0</v>
      </c>
      <c r="J462" s="160">
        <f t="shared" si="1117"/>
        <v>0</v>
      </c>
      <c r="K462" s="159">
        <f t="shared" si="1144"/>
        <v>0</v>
      </c>
      <c r="L462" s="159">
        <f t="shared" si="1145"/>
        <v>0</v>
      </c>
      <c r="M462" s="160">
        <f t="shared" si="1118"/>
        <v>0</v>
      </c>
      <c r="N462" s="159">
        <v>0</v>
      </c>
      <c r="O462" s="159">
        <v>0</v>
      </c>
      <c r="P462" s="160">
        <f t="shared" si="1119"/>
        <v>0</v>
      </c>
      <c r="Q462" s="159">
        <v>0</v>
      </c>
      <c r="R462" s="159">
        <v>0</v>
      </c>
      <c r="S462" s="160">
        <f t="shared" si="1120"/>
        <v>0</v>
      </c>
      <c r="T462" s="159">
        <f t="shared" si="1146"/>
        <v>0</v>
      </c>
      <c r="U462" s="159">
        <f t="shared" si="1121"/>
        <v>0</v>
      </c>
      <c r="V462" s="160">
        <f t="shared" si="1122"/>
        <v>0</v>
      </c>
      <c r="W462" s="159">
        <v>0</v>
      </c>
      <c r="X462" s="159">
        <v>0</v>
      </c>
      <c r="Y462" s="160">
        <f t="shared" si="1123"/>
        <v>0</v>
      </c>
      <c r="Z462" s="159">
        <v>0</v>
      </c>
      <c r="AA462" s="159">
        <v>0</v>
      </c>
      <c r="AB462" s="160">
        <f t="shared" si="1124"/>
        <v>0</v>
      </c>
      <c r="AC462" s="159">
        <f t="shared" si="1147"/>
        <v>0</v>
      </c>
      <c r="AD462" s="159">
        <f t="shared" si="1125"/>
        <v>0</v>
      </c>
      <c r="AE462" s="160">
        <f t="shared" si="1126"/>
        <v>0</v>
      </c>
      <c r="AF462" s="159">
        <v>0</v>
      </c>
      <c r="AG462" s="159">
        <v>0</v>
      </c>
      <c r="AH462" s="160">
        <f t="shared" si="1127"/>
        <v>0</v>
      </c>
      <c r="AI462" s="159">
        <v>0</v>
      </c>
      <c r="AJ462" s="159">
        <v>0</v>
      </c>
      <c r="AK462" s="160">
        <f t="shared" si="1128"/>
        <v>0</v>
      </c>
      <c r="AL462" s="159">
        <f t="shared" si="1148"/>
        <v>0</v>
      </c>
      <c r="AM462" s="159">
        <f t="shared" si="1129"/>
        <v>0</v>
      </c>
      <c r="AN462" s="160">
        <f t="shared" si="1130"/>
        <v>0</v>
      </c>
      <c r="AO462" s="159">
        <v>0</v>
      </c>
      <c r="AP462" s="159">
        <v>0</v>
      </c>
      <c r="AQ462" s="160">
        <f t="shared" si="1131"/>
        <v>0</v>
      </c>
      <c r="AR462" s="159">
        <v>0</v>
      </c>
      <c r="AS462" s="159">
        <v>0</v>
      </c>
      <c r="AT462" s="160">
        <f t="shared" si="1132"/>
        <v>0</v>
      </c>
      <c r="AU462" s="159">
        <f t="shared" si="1149"/>
        <v>0</v>
      </c>
      <c r="AV462" s="159">
        <f t="shared" si="1133"/>
        <v>0</v>
      </c>
      <c r="AW462" s="160">
        <f t="shared" si="1134"/>
        <v>0</v>
      </c>
      <c r="AX462" s="159">
        <v>0</v>
      </c>
      <c r="AY462" s="159">
        <v>0</v>
      </c>
      <c r="AZ462" s="160">
        <f t="shared" si="1135"/>
        <v>0</v>
      </c>
      <c r="BA462" s="159">
        <v>0</v>
      </c>
      <c r="BB462" s="159">
        <v>0</v>
      </c>
      <c r="BC462" s="160">
        <f t="shared" si="1136"/>
        <v>0</v>
      </c>
      <c r="BD462" s="159">
        <f t="shared" si="1150"/>
        <v>0</v>
      </c>
      <c r="BE462" s="159">
        <f t="shared" si="1137"/>
        <v>0</v>
      </c>
      <c r="BF462" s="160">
        <f t="shared" si="1138"/>
        <v>0</v>
      </c>
      <c r="BG462" s="225"/>
      <c r="BH462" s="226">
        <f t="shared" si="1151"/>
        <v>0</v>
      </c>
      <c r="BI462" s="227">
        <f t="shared" si="1139"/>
        <v>0</v>
      </c>
      <c r="BJ462" s="225"/>
      <c r="BK462" s="228"/>
      <c r="BL462" s="229"/>
    </row>
    <row r="463" spans="1:64" ht="15.75" customHeight="1">
      <c r="A463" s="138"/>
      <c r="B463" s="162"/>
      <c r="C463" s="163"/>
      <c r="D463" s="164">
        <f t="shared" si="1116"/>
        <v>0</v>
      </c>
      <c r="E463" s="165">
        <f t="shared" si="1140"/>
        <v>0</v>
      </c>
      <c r="F463" s="166">
        <f t="shared" si="1141"/>
        <v>0</v>
      </c>
      <c r="G463" s="167"/>
      <c r="H463" s="165">
        <f t="shared" si="1142"/>
        <v>0</v>
      </c>
      <c r="I463" s="165">
        <f t="shared" si="1143"/>
        <v>0</v>
      </c>
      <c r="J463" s="166">
        <f t="shared" si="1117"/>
        <v>0</v>
      </c>
      <c r="K463" s="165">
        <f t="shared" si="1144"/>
        <v>0</v>
      </c>
      <c r="L463" s="165">
        <f t="shared" si="1145"/>
        <v>0</v>
      </c>
      <c r="M463" s="166">
        <f t="shared" si="1118"/>
        <v>0</v>
      </c>
      <c r="N463" s="164">
        <v>0</v>
      </c>
      <c r="O463" s="165">
        <v>0</v>
      </c>
      <c r="P463" s="166">
        <f t="shared" si="1119"/>
        <v>0</v>
      </c>
      <c r="Q463" s="198">
        <v>0</v>
      </c>
      <c r="R463" s="199">
        <v>0</v>
      </c>
      <c r="S463" s="166">
        <f t="shared" si="1120"/>
        <v>0</v>
      </c>
      <c r="T463" s="200">
        <f t="shared" si="1146"/>
        <v>0</v>
      </c>
      <c r="U463" s="200">
        <f t="shared" si="1121"/>
        <v>0</v>
      </c>
      <c r="V463" s="201">
        <f t="shared" si="1122"/>
        <v>0</v>
      </c>
      <c r="W463" s="164">
        <v>0</v>
      </c>
      <c r="X463" s="165">
        <v>0</v>
      </c>
      <c r="Y463" s="166">
        <f t="shared" si="1123"/>
        <v>0</v>
      </c>
      <c r="Z463" s="198">
        <v>0</v>
      </c>
      <c r="AA463" s="199">
        <v>0</v>
      </c>
      <c r="AB463" s="166">
        <f t="shared" si="1124"/>
        <v>0</v>
      </c>
      <c r="AC463" s="200">
        <f t="shared" si="1147"/>
        <v>0</v>
      </c>
      <c r="AD463" s="200">
        <f t="shared" si="1125"/>
        <v>0</v>
      </c>
      <c r="AE463" s="201">
        <f t="shared" si="1126"/>
        <v>0</v>
      </c>
      <c r="AF463" s="164">
        <v>0</v>
      </c>
      <c r="AG463" s="165">
        <v>0</v>
      </c>
      <c r="AH463" s="166">
        <f t="shared" si="1127"/>
        <v>0</v>
      </c>
      <c r="AI463" s="198">
        <v>0</v>
      </c>
      <c r="AJ463" s="199">
        <v>0</v>
      </c>
      <c r="AK463" s="166">
        <f t="shared" si="1128"/>
        <v>0</v>
      </c>
      <c r="AL463" s="200">
        <f t="shared" si="1148"/>
        <v>0</v>
      </c>
      <c r="AM463" s="200">
        <f t="shared" si="1129"/>
        <v>0</v>
      </c>
      <c r="AN463" s="201">
        <f t="shared" si="1130"/>
        <v>0</v>
      </c>
      <c r="AO463" s="164">
        <v>0</v>
      </c>
      <c r="AP463" s="165">
        <v>0</v>
      </c>
      <c r="AQ463" s="166">
        <f t="shared" si="1131"/>
        <v>0</v>
      </c>
      <c r="AR463" s="198">
        <v>0</v>
      </c>
      <c r="AS463" s="199">
        <v>0</v>
      </c>
      <c r="AT463" s="166">
        <f t="shared" si="1132"/>
        <v>0</v>
      </c>
      <c r="AU463" s="200">
        <f t="shared" si="1149"/>
        <v>0</v>
      </c>
      <c r="AV463" s="200">
        <f t="shared" si="1133"/>
        <v>0</v>
      </c>
      <c r="AW463" s="201">
        <f t="shared" si="1134"/>
        <v>0</v>
      </c>
      <c r="AX463" s="164">
        <v>0</v>
      </c>
      <c r="AY463" s="165">
        <v>0</v>
      </c>
      <c r="AZ463" s="166">
        <f t="shared" si="1135"/>
        <v>0</v>
      </c>
      <c r="BA463" s="198">
        <v>0</v>
      </c>
      <c r="BB463" s="199">
        <v>0</v>
      </c>
      <c r="BC463" s="166">
        <f t="shared" si="1136"/>
        <v>0</v>
      </c>
      <c r="BD463" s="200">
        <f t="shared" si="1150"/>
        <v>0</v>
      </c>
      <c r="BE463" s="200">
        <f t="shared" si="1137"/>
        <v>0</v>
      </c>
      <c r="BF463" s="201">
        <f t="shared" si="1138"/>
        <v>0</v>
      </c>
      <c r="BG463" s="211"/>
      <c r="BH463" s="233">
        <f t="shared" si="1151"/>
        <v>0</v>
      </c>
      <c r="BI463" s="234">
        <f t="shared" si="1139"/>
        <v>0</v>
      </c>
      <c r="BJ463" s="232"/>
      <c r="BK463" s="235"/>
      <c r="BL463" s="236"/>
    </row>
    <row r="464" spans="1:64" ht="15.75" customHeight="1">
      <c r="A464" s="139"/>
      <c r="B464" s="168"/>
      <c r="C464" s="138"/>
      <c r="D464" s="191"/>
      <c r="E464" s="191"/>
      <c r="F464" s="192"/>
      <c r="G464" s="168"/>
      <c r="H464" s="212"/>
      <c r="I464" s="212"/>
      <c r="J464" s="237"/>
      <c r="K464" s="191"/>
      <c r="L464" s="191"/>
      <c r="M464" s="192"/>
      <c r="N464" s="191"/>
      <c r="O464" s="191"/>
      <c r="P464" s="192"/>
      <c r="Q464" s="191"/>
      <c r="R464" s="191"/>
      <c r="S464" s="192"/>
      <c r="T464" s="206"/>
      <c r="U464" s="206"/>
      <c r="V464" s="207"/>
      <c r="W464" s="191"/>
      <c r="X464" s="191"/>
      <c r="Y464" s="192"/>
      <c r="Z464" s="191"/>
      <c r="AA464" s="191"/>
      <c r="AB464" s="192"/>
      <c r="AC464" s="206"/>
      <c r="AD464" s="206"/>
      <c r="AE464" s="207"/>
      <c r="AF464" s="191"/>
      <c r="AG464" s="191"/>
      <c r="AH464" s="192"/>
      <c r="AI464" s="191"/>
      <c r="AJ464" s="191"/>
      <c r="AK464" s="192"/>
      <c r="AL464" s="206"/>
      <c r="AM464" s="206"/>
      <c r="AN464" s="207"/>
      <c r="AO464" s="191"/>
      <c r="AP464" s="191"/>
      <c r="AQ464" s="192"/>
      <c r="AR464" s="191"/>
      <c r="AS464" s="191"/>
      <c r="AT464" s="192"/>
      <c r="AU464" s="206"/>
      <c r="AV464" s="206"/>
      <c r="AW464" s="207"/>
      <c r="AX464" s="191"/>
      <c r="AY464" s="191"/>
      <c r="AZ464" s="192"/>
      <c r="BA464" s="191"/>
      <c r="BB464" s="191"/>
      <c r="BC464" s="192"/>
      <c r="BD464" s="206"/>
      <c r="BE464" s="206"/>
      <c r="BF464" s="207"/>
      <c r="BG464" s="232"/>
      <c r="BH464" s="191"/>
      <c r="BI464" s="191"/>
      <c r="BJ464" s="232"/>
      <c r="BK464" s="248"/>
      <c r="BL464" s="248"/>
    </row>
    <row r="465" spans="1:64" ht="15.75" customHeight="1">
      <c r="A465" s="139"/>
      <c r="B465" s="186"/>
      <c r="C465" s="187"/>
      <c r="D465" s="183"/>
      <c r="E465" s="183"/>
      <c r="F465" s="183"/>
      <c r="G465" s="184"/>
      <c r="H465" s="183"/>
      <c r="I465" s="183"/>
      <c r="J465" s="183"/>
      <c r="K465" s="183"/>
      <c r="L465" s="183"/>
      <c r="M465" s="183"/>
      <c r="N465" s="183"/>
      <c r="O465" s="183"/>
      <c r="P465" s="183"/>
      <c r="Q465" s="183"/>
      <c r="R465" s="183"/>
      <c r="S465" s="183"/>
      <c r="T465" s="203"/>
      <c r="U465" s="203"/>
      <c r="V465" s="187"/>
      <c r="W465" s="183"/>
      <c r="X465" s="183"/>
      <c r="Y465" s="183"/>
      <c r="Z465" s="183"/>
      <c r="AA465" s="183"/>
      <c r="AB465" s="183"/>
      <c r="AC465" s="203"/>
      <c r="AD465" s="203"/>
      <c r="AE465" s="187"/>
      <c r="AF465" s="183"/>
      <c r="AG465" s="183"/>
      <c r="AH465" s="183"/>
      <c r="AI465" s="183"/>
      <c r="AJ465" s="183"/>
      <c r="AK465" s="183"/>
      <c r="AL465" s="203"/>
      <c r="AM465" s="203"/>
      <c r="AN465" s="187"/>
      <c r="AO465" s="183"/>
      <c r="AP465" s="183"/>
      <c r="AQ465" s="183"/>
      <c r="AR465" s="183"/>
      <c r="AS465" s="183"/>
      <c r="AT465" s="183"/>
      <c r="AU465" s="203"/>
      <c r="AV465" s="203"/>
      <c r="AW465" s="187"/>
      <c r="AX465" s="183"/>
      <c r="AY465" s="183"/>
      <c r="AZ465" s="183"/>
      <c r="BA465" s="183"/>
      <c r="BB465" s="183"/>
      <c r="BC465" s="183"/>
      <c r="BD465" s="203"/>
      <c r="BE465" s="203"/>
      <c r="BF465" s="187"/>
      <c r="BG465" s="139"/>
      <c r="BH465" s="183"/>
      <c r="BI465" s="187"/>
      <c r="BJ465" s="139"/>
      <c r="BK465" s="242"/>
      <c r="BL465" s="242"/>
    </row>
    <row r="466" spans="1:64" ht="15.75" customHeight="1">
      <c r="A466" s="138"/>
      <c r="B466" s="1065" t="s">
        <v>273</v>
      </c>
      <c r="C466" s="1062" t="s">
        <v>274</v>
      </c>
      <c r="D466" s="1009" t="str">
        <f>AFEstatPref</f>
        <v>Historical</v>
      </c>
      <c r="E466" s="1010"/>
      <c r="F466" s="1011"/>
      <c r="G466" s="1041" t="str">
        <f>AFEstatSlc</f>
        <v>Proposed Original</v>
      </c>
      <c r="H466" s="1015"/>
      <c r="I466" s="1015"/>
      <c r="J466" s="1042"/>
      <c r="K466" s="1020" t="s">
        <v>275</v>
      </c>
      <c r="L466" s="1020"/>
      <c r="M466" s="1039"/>
      <c r="N466" s="1009" t="str">
        <f>AFEstatPref</f>
        <v>Historical</v>
      </c>
      <c r="O466" s="1010"/>
      <c r="P466" s="1011"/>
      <c r="Q466" s="1015" t="str">
        <f>AFEstatSlc</f>
        <v>Proposed Original</v>
      </c>
      <c r="R466" s="1015"/>
      <c r="S466" s="1016"/>
      <c r="T466" s="1019" t="s">
        <v>275</v>
      </c>
      <c r="U466" s="1020"/>
      <c r="V466" s="1021"/>
      <c r="W466" s="1009" t="str">
        <f>AFEstatPref</f>
        <v>Historical</v>
      </c>
      <c r="X466" s="1010"/>
      <c r="Y466" s="1011"/>
      <c r="Z466" s="1015" t="str">
        <f>AFEstatSlc</f>
        <v>Proposed Original</v>
      </c>
      <c r="AA466" s="1015"/>
      <c r="AB466" s="1016"/>
      <c r="AC466" s="1019" t="s">
        <v>275</v>
      </c>
      <c r="AD466" s="1020"/>
      <c r="AE466" s="1021"/>
      <c r="AF466" s="1009" t="str">
        <f>AFEstatPref</f>
        <v>Historical</v>
      </c>
      <c r="AG466" s="1010"/>
      <c r="AH466" s="1011"/>
      <c r="AI466" s="1015" t="str">
        <f>AFEstatSlc</f>
        <v>Proposed Original</v>
      </c>
      <c r="AJ466" s="1015"/>
      <c r="AK466" s="1016"/>
      <c r="AL466" s="1019" t="s">
        <v>275</v>
      </c>
      <c r="AM466" s="1020"/>
      <c r="AN466" s="1021"/>
      <c r="AO466" s="1009" t="str">
        <f>AFEstatPref</f>
        <v>Historical</v>
      </c>
      <c r="AP466" s="1010"/>
      <c r="AQ466" s="1011"/>
      <c r="AR466" s="1015" t="str">
        <f>AFEstatSlc</f>
        <v>Proposed Original</v>
      </c>
      <c r="AS466" s="1015"/>
      <c r="AT466" s="1016"/>
      <c r="AU466" s="1019" t="s">
        <v>275</v>
      </c>
      <c r="AV466" s="1020"/>
      <c r="AW466" s="1021"/>
      <c r="AX466" s="1009" t="str">
        <f>AFEstatPref</f>
        <v>Historical</v>
      </c>
      <c r="AY466" s="1010"/>
      <c r="AZ466" s="1011"/>
      <c r="BA466" s="1015" t="str">
        <f>AFEstatSlc</f>
        <v>Proposed Original</v>
      </c>
      <c r="BB466" s="1015"/>
      <c r="BC466" s="1016"/>
      <c r="BD466" s="1019" t="s">
        <v>275</v>
      </c>
      <c r="BE466" s="1020"/>
      <c r="BF466" s="1021"/>
      <c r="BG466" s="214"/>
      <c r="BH466" s="1051" t="s">
        <v>276</v>
      </c>
      <c r="BI466" s="1052"/>
      <c r="BJ466" s="214"/>
      <c r="BK466" s="1058" t="s">
        <v>277</v>
      </c>
      <c r="BL466" s="1055" t="s">
        <v>278</v>
      </c>
    </row>
    <row r="467" spans="1:64" ht="15.75" customHeight="1">
      <c r="A467" s="139"/>
      <c r="B467" s="1059"/>
      <c r="C467" s="1063"/>
      <c r="D467" s="1012"/>
      <c r="E467" s="1013"/>
      <c r="F467" s="1014"/>
      <c r="G467" s="1043"/>
      <c r="H467" s="1017"/>
      <c r="I467" s="1017"/>
      <c r="J467" s="1044"/>
      <c r="K467" s="1023"/>
      <c r="L467" s="1023"/>
      <c r="M467" s="1040"/>
      <c r="N467" s="1012"/>
      <c r="O467" s="1013"/>
      <c r="P467" s="1014"/>
      <c r="Q467" s="1017"/>
      <c r="R467" s="1017"/>
      <c r="S467" s="1018"/>
      <c r="T467" s="1022"/>
      <c r="U467" s="1023"/>
      <c r="V467" s="1024"/>
      <c r="W467" s="1012"/>
      <c r="X467" s="1013"/>
      <c r="Y467" s="1014"/>
      <c r="Z467" s="1017"/>
      <c r="AA467" s="1017"/>
      <c r="AB467" s="1018"/>
      <c r="AC467" s="1022"/>
      <c r="AD467" s="1023"/>
      <c r="AE467" s="1024"/>
      <c r="AF467" s="1012"/>
      <c r="AG467" s="1013"/>
      <c r="AH467" s="1014"/>
      <c r="AI467" s="1017"/>
      <c r="AJ467" s="1017"/>
      <c r="AK467" s="1018"/>
      <c r="AL467" s="1022"/>
      <c r="AM467" s="1023"/>
      <c r="AN467" s="1024"/>
      <c r="AO467" s="1012"/>
      <c r="AP467" s="1013"/>
      <c r="AQ467" s="1014"/>
      <c r="AR467" s="1017"/>
      <c r="AS467" s="1017"/>
      <c r="AT467" s="1018"/>
      <c r="AU467" s="1022"/>
      <c r="AV467" s="1023"/>
      <c r="AW467" s="1024"/>
      <c r="AX467" s="1012"/>
      <c r="AY467" s="1013"/>
      <c r="AZ467" s="1014"/>
      <c r="BA467" s="1017"/>
      <c r="BB467" s="1017"/>
      <c r="BC467" s="1018"/>
      <c r="BD467" s="1022"/>
      <c r="BE467" s="1023"/>
      <c r="BF467" s="1024"/>
      <c r="BG467" s="139"/>
      <c r="BH467" s="215" t="s">
        <v>279</v>
      </c>
      <c r="BI467" s="216" t="s">
        <v>280</v>
      </c>
      <c r="BJ467" s="139"/>
      <c r="BK467" s="1059"/>
      <c r="BL467" s="1056"/>
    </row>
    <row r="468" spans="1:64" ht="15.75" customHeight="1">
      <c r="A468" s="139"/>
      <c r="B468" s="252">
        <v>44</v>
      </c>
      <c r="C468" s="253" t="s">
        <v>324</v>
      </c>
      <c r="D468" s="278"/>
      <c r="E468" s="278"/>
      <c r="F468" s="279">
        <f>+F469+F483+F497+F511+F525+F539+F553+F567+F581+F595</f>
        <v>0</v>
      </c>
      <c r="G468" s="280"/>
      <c r="H468" s="278"/>
      <c r="I468" s="278"/>
      <c r="J468" s="279">
        <f>+J469+J483+J497+J511+J525+J539+J553+J567+J581+J595</f>
        <v>0</v>
      </c>
      <c r="K468" s="278"/>
      <c r="L468" s="278"/>
      <c r="M468" s="279">
        <f>+M469+M483+M497+M511+M525+M539+M553+M567+M581+M595</f>
        <v>0</v>
      </c>
      <c r="N468" s="278"/>
      <c r="O468" s="278"/>
      <c r="P468" s="279">
        <f>+P469+P483+P497+P511+P525+P539+P553+P567+P581+P595</f>
        <v>0</v>
      </c>
      <c r="Q468" s="281"/>
      <c r="R468" s="278"/>
      <c r="S468" s="279">
        <f>+S469+S483+S497+S511+S525+S539+S553+S567+S581+S595</f>
        <v>0</v>
      </c>
      <c r="T468" s="278"/>
      <c r="U468" s="278"/>
      <c r="V468" s="279">
        <f>+V469+V483+V497+V511+V525+V539+V553+V567+V581+V595</f>
        <v>0</v>
      </c>
      <c r="W468" s="278"/>
      <c r="X468" s="278"/>
      <c r="Y468" s="279">
        <f>+Y469+Y483+Y497+Y511+Y525+Y539+Y553+Y567+Y581+Y595</f>
        <v>0</v>
      </c>
      <c r="Z468" s="281"/>
      <c r="AA468" s="278"/>
      <c r="AB468" s="279">
        <f>+AB469+AB483+AB497+AB511+AB525+AB539+AB553+AB567+AB581+AB595</f>
        <v>0</v>
      </c>
      <c r="AC468" s="278"/>
      <c r="AD468" s="278"/>
      <c r="AE468" s="279">
        <f>+AE469+AE483+AE497+AE511+AE525+AE539+AE553+AE567+AE581+AE595</f>
        <v>0</v>
      </c>
      <c r="AF468" s="278"/>
      <c r="AG468" s="278"/>
      <c r="AH468" s="279">
        <f>+AH469+AH483+AH497+AH511+AH525+AH539+AH553+AH567+AH581+AH595</f>
        <v>0</v>
      </c>
      <c r="AI468" s="281"/>
      <c r="AJ468" s="278"/>
      <c r="AK468" s="279">
        <f>+AK469+AK483+AK497+AK511+AK525+AK539+AK553+AK567+AK581+AK595</f>
        <v>0</v>
      </c>
      <c r="AL468" s="278"/>
      <c r="AM468" s="278"/>
      <c r="AN468" s="279">
        <f>+AN469+AN483+AN497+AN511+AN525+AN539+AN553+AN567+AN581+AN595</f>
        <v>0</v>
      </c>
      <c r="AO468" s="278"/>
      <c r="AP468" s="278"/>
      <c r="AQ468" s="279">
        <f>+AQ469+AQ483+AQ497+AQ511+AQ525+AQ539+AQ553+AQ567+AQ581+AQ595</f>
        <v>0</v>
      </c>
      <c r="AR468" s="281"/>
      <c r="AS468" s="278"/>
      <c r="AT468" s="279">
        <f>+AT469+AT483+AT497+AT511+AT525+AT539+AT553+AT567+AT581+AT595</f>
        <v>0</v>
      </c>
      <c r="AU468" s="278"/>
      <c r="AV468" s="278"/>
      <c r="AW468" s="279">
        <f>+AW469+AW483+AW497+AW511+AW525+AW539+AW553+AW567+AW581+AW595</f>
        <v>0</v>
      </c>
      <c r="AX468" s="278"/>
      <c r="AY468" s="278"/>
      <c r="AZ468" s="279">
        <f>+AZ469+AZ483+AZ497+AZ511+AZ525+AZ539+AZ553+AZ567+AZ581+AZ595</f>
        <v>0</v>
      </c>
      <c r="BA468" s="281"/>
      <c r="BB468" s="278"/>
      <c r="BC468" s="279">
        <f>+BC469+BC483+BC497+BC511+BC525+BC539+BC553+BC567+BC581+BC595</f>
        <v>0</v>
      </c>
      <c r="BD468" s="278"/>
      <c r="BE468" s="278"/>
      <c r="BF468" s="279">
        <f>+BF469+BF483+BF497+BF511+BF525+BF539+BF553+BF567+BF581+BF595</f>
        <v>0</v>
      </c>
      <c r="BG468" s="139"/>
      <c r="BH468" s="284"/>
      <c r="BI468" s="285"/>
      <c r="BJ468" s="139"/>
      <c r="BK468" s="170"/>
      <c r="BL468" s="263"/>
    </row>
    <row r="469" spans="1:64" ht="15.75" customHeight="1">
      <c r="A469" s="138"/>
      <c r="B469" s="149">
        <v>45</v>
      </c>
      <c r="C469" s="150" t="s">
        <v>325</v>
      </c>
      <c r="D469" s="151" t="s">
        <v>283</v>
      </c>
      <c r="E469" s="152" t="s">
        <v>284</v>
      </c>
      <c r="F469" s="153">
        <f>SUM(F470:F479)</f>
        <v>0</v>
      </c>
      <c r="G469" s="154" t="s">
        <v>285</v>
      </c>
      <c r="H469" s="152" t="s">
        <v>283</v>
      </c>
      <c r="I469" s="152" t="s">
        <v>284</v>
      </c>
      <c r="J469" s="153">
        <f>SUM(J470:J479)</f>
        <v>0</v>
      </c>
      <c r="K469" s="151" t="s">
        <v>283</v>
      </c>
      <c r="L469" s="152" t="s">
        <v>284</v>
      </c>
      <c r="M469" s="153">
        <f>SUM(M470:M479)</f>
        <v>0</v>
      </c>
      <c r="N469" s="151" t="s">
        <v>283</v>
      </c>
      <c r="O469" s="152" t="s">
        <v>284</v>
      </c>
      <c r="P469" s="153">
        <f>SUM(P470:P479)</f>
        <v>0</v>
      </c>
      <c r="Q469" s="152" t="s">
        <v>283</v>
      </c>
      <c r="R469" s="152" t="s">
        <v>284</v>
      </c>
      <c r="S469" s="153">
        <f>SUM(S470:S479)</f>
        <v>0</v>
      </c>
      <c r="T469" s="204" t="s">
        <v>283</v>
      </c>
      <c r="U469" s="205" t="s">
        <v>284</v>
      </c>
      <c r="V469" s="153">
        <f>SUM(V470:V479)</f>
        <v>0</v>
      </c>
      <c r="W469" s="151" t="s">
        <v>283</v>
      </c>
      <c r="X469" s="152" t="s">
        <v>284</v>
      </c>
      <c r="Y469" s="153">
        <f>SUM(Y470:Y479)</f>
        <v>0</v>
      </c>
      <c r="Z469" s="152" t="s">
        <v>283</v>
      </c>
      <c r="AA469" s="152" t="s">
        <v>284</v>
      </c>
      <c r="AB469" s="153">
        <f>SUM(AB470:AB479)</f>
        <v>0</v>
      </c>
      <c r="AC469" s="204" t="s">
        <v>283</v>
      </c>
      <c r="AD469" s="205" t="s">
        <v>284</v>
      </c>
      <c r="AE469" s="153">
        <f>SUM(AE470:AE479)</f>
        <v>0</v>
      </c>
      <c r="AF469" s="151" t="s">
        <v>283</v>
      </c>
      <c r="AG469" s="152" t="s">
        <v>284</v>
      </c>
      <c r="AH469" s="153">
        <f>SUM(AH470:AH479)</f>
        <v>0</v>
      </c>
      <c r="AI469" s="152" t="s">
        <v>283</v>
      </c>
      <c r="AJ469" s="152" t="s">
        <v>284</v>
      </c>
      <c r="AK469" s="153">
        <f>SUM(AK470:AK479)</f>
        <v>0</v>
      </c>
      <c r="AL469" s="204" t="s">
        <v>283</v>
      </c>
      <c r="AM469" s="205" t="s">
        <v>284</v>
      </c>
      <c r="AN469" s="153">
        <f>SUM(AN470:AN479)</f>
        <v>0</v>
      </c>
      <c r="AO469" s="151" t="s">
        <v>283</v>
      </c>
      <c r="AP469" s="152" t="s">
        <v>284</v>
      </c>
      <c r="AQ469" s="153">
        <f>SUM(AQ470:AQ479)</f>
        <v>0</v>
      </c>
      <c r="AR469" s="152" t="s">
        <v>283</v>
      </c>
      <c r="AS469" s="152" t="s">
        <v>284</v>
      </c>
      <c r="AT469" s="153">
        <f>SUM(AT470:AT479)</f>
        <v>0</v>
      </c>
      <c r="AU469" s="204" t="s">
        <v>283</v>
      </c>
      <c r="AV469" s="205" t="s">
        <v>284</v>
      </c>
      <c r="AW469" s="153">
        <f>SUM(AW470:AW479)</f>
        <v>0</v>
      </c>
      <c r="AX469" s="151" t="s">
        <v>283</v>
      </c>
      <c r="AY469" s="152" t="s">
        <v>284</v>
      </c>
      <c r="AZ469" s="153">
        <f>SUM(AZ470:AZ479)</f>
        <v>0</v>
      </c>
      <c r="BA469" s="152" t="s">
        <v>283</v>
      </c>
      <c r="BB469" s="152" t="s">
        <v>284</v>
      </c>
      <c r="BC469" s="153">
        <f>SUM(BC470:BC479)</f>
        <v>0</v>
      </c>
      <c r="BD469" s="204" t="s">
        <v>283</v>
      </c>
      <c r="BE469" s="205" t="s">
        <v>284</v>
      </c>
      <c r="BF469" s="153">
        <f>SUM(BF470:BF479)</f>
        <v>0</v>
      </c>
      <c r="BG469" s="196"/>
      <c r="BH469" s="221"/>
      <c r="BI469" s="243"/>
      <c r="BJ469" s="196"/>
      <c r="BK469" s="244"/>
      <c r="BL469" s="245"/>
    </row>
    <row r="470" spans="1:64" ht="15.75" customHeight="1">
      <c r="A470" s="185"/>
      <c r="B470" s="156"/>
      <c r="C470" s="258" t="s">
        <v>287</v>
      </c>
      <c r="D470" s="158">
        <f t="shared" ref="D470:D479" si="1152">N470+W470+AF470+AO470+AX470</f>
        <v>0</v>
      </c>
      <c r="E470" s="159">
        <f>IFERROR(F470/D470,)</f>
        <v>0</v>
      </c>
      <c r="F470" s="160">
        <f>P470+Y470+AH470+AQ470+AZ470</f>
        <v>0</v>
      </c>
      <c r="G470" s="179"/>
      <c r="H470" s="159">
        <f>Q470+Z470+AI470+AR470+BA470</f>
        <v>0</v>
      </c>
      <c r="I470" s="159">
        <f>IFERROR(J470/H470,)</f>
        <v>0</v>
      </c>
      <c r="J470" s="160">
        <f t="shared" ref="J470:J479" si="1153">S470+AB470+AK470+AT470+BC470</f>
        <v>0</v>
      </c>
      <c r="K470" s="159">
        <f>T470+AC470+AL470+AU470+BD470</f>
        <v>0</v>
      </c>
      <c r="L470" s="159">
        <f>IFERROR(M470/K470,)</f>
        <v>0</v>
      </c>
      <c r="M470" s="160">
        <f t="shared" ref="M470:M479" si="1154">V470+AE470+AN470+AW470+BF470</f>
        <v>0</v>
      </c>
      <c r="N470" s="159">
        <v>0</v>
      </c>
      <c r="O470" s="159">
        <v>0</v>
      </c>
      <c r="P470" s="160">
        <f t="shared" ref="P470:P479" si="1155">N470*O470</f>
        <v>0</v>
      </c>
      <c r="Q470" s="159">
        <v>0</v>
      </c>
      <c r="R470" s="159">
        <v>0</v>
      </c>
      <c r="S470" s="160">
        <f t="shared" ref="S470:S479" si="1156">Q470*R470</f>
        <v>0</v>
      </c>
      <c r="T470" s="159">
        <f>Q470</f>
        <v>0</v>
      </c>
      <c r="U470" s="159">
        <f t="shared" ref="U470:U479" si="1157">R470</f>
        <v>0</v>
      </c>
      <c r="V470" s="160">
        <f t="shared" ref="V470:V479" si="1158">T470*U470</f>
        <v>0</v>
      </c>
      <c r="W470" s="159">
        <v>0</v>
      </c>
      <c r="X470" s="159">
        <v>0</v>
      </c>
      <c r="Y470" s="160">
        <f t="shared" ref="Y470:Y479" si="1159">W470*X470</f>
        <v>0</v>
      </c>
      <c r="Z470" s="159">
        <v>0</v>
      </c>
      <c r="AA470" s="159">
        <v>0</v>
      </c>
      <c r="AB470" s="160">
        <f t="shared" ref="AB470:AB479" si="1160">Z470*AA470</f>
        <v>0</v>
      </c>
      <c r="AC470" s="159">
        <f>Z470</f>
        <v>0</v>
      </c>
      <c r="AD470" s="159">
        <f t="shared" ref="AD470:AD479" si="1161">AA470</f>
        <v>0</v>
      </c>
      <c r="AE470" s="160">
        <f t="shared" ref="AE470:AE479" si="1162">AC470*AD470</f>
        <v>0</v>
      </c>
      <c r="AF470" s="159">
        <v>0</v>
      </c>
      <c r="AG470" s="159">
        <v>0</v>
      </c>
      <c r="AH470" s="160">
        <f t="shared" ref="AH470:AH479" si="1163">AF470*AG470</f>
        <v>0</v>
      </c>
      <c r="AI470" s="159">
        <v>0</v>
      </c>
      <c r="AJ470" s="159">
        <v>0</v>
      </c>
      <c r="AK470" s="160">
        <f t="shared" ref="AK470:AK479" si="1164">AI470*AJ470</f>
        <v>0</v>
      </c>
      <c r="AL470" s="159">
        <f>AI470</f>
        <v>0</v>
      </c>
      <c r="AM470" s="159">
        <f t="shared" ref="AM470:AM479" si="1165">AJ470</f>
        <v>0</v>
      </c>
      <c r="AN470" s="160">
        <f t="shared" ref="AN470:AN479" si="1166">AL470*AM470</f>
        <v>0</v>
      </c>
      <c r="AO470" s="159">
        <v>0</v>
      </c>
      <c r="AP470" s="159">
        <v>0</v>
      </c>
      <c r="AQ470" s="160">
        <f t="shared" ref="AQ470:AQ479" si="1167">AO470*AP470</f>
        <v>0</v>
      </c>
      <c r="AR470" s="159">
        <v>0</v>
      </c>
      <c r="AS470" s="159">
        <v>0</v>
      </c>
      <c r="AT470" s="160">
        <f t="shared" ref="AT470:AT479" si="1168">AR470*AS470</f>
        <v>0</v>
      </c>
      <c r="AU470" s="159">
        <f>AR470</f>
        <v>0</v>
      </c>
      <c r="AV470" s="159">
        <f t="shared" ref="AV470:AV479" si="1169">AS470</f>
        <v>0</v>
      </c>
      <c r="AW470" s="160">
        <f t="shared" ref="AW470:AW479" si="1170">AU470*AV470</f>
        <v>0</v>
      </c>
      <c r="AX470" s="159">
        <v>0</v>
      </c>
      <c r="AY470" s="159">
        <v>0</v>
      </c>
      <c r="AZ470" s="160">
        <f t="shared" ref="AZ470:AZ479" si="1171">AX470*AY470</f>
        <v>0</v>
      </c>
      <c r="BA470" s="159">
        <v>0</v>
      </c>
      <c r="BB470" s="159">
        <v>0</v>
      </c>
      <c r="BC470" s="160">
        <f t="shared" ref="BC470:BC479" si="1172">BA470*BB470</f>
        <v>0</v>
      </c>
      <c r="BD470" s="159">
        <f>BA470</f>
        <v>0</v>
      </c>
      <c r="BE470" s="159">
        <f t="shared" ref="BE470:BE479" si="1173">BB470</f>
        <v>0</v>
      </c>
      <c r="BF470" s="160">
        <f t="shared" ref="BF470:BF479" si="1174">BD470*BE470</f>
        <v>0</v>
      </c>
      <c r="BG470" s="225"/>
      <c r="BH470" s="226">
        <f>K470-H470</f>
        <v>0</v>
      </c>
      <c r="BI470" s="227">
        <f t="shared" ref="BI470:BI479" si="1175">L470-I470</f>
        <v>0</v>
      </c>
      <c r="BJ470" s="225"/>
      <c r="BK470" s="228"/>
      <c r="BL470" s="229"/>
    </row>
    <row r="471" spans="1:64" ht="15.75" customHeight="1">
      <c r="A471" s="185"/>
      <c r="B471" s="156"/>
      <c r="C471" s="291"/>
      <c r="D471" s="158">
        <f t="shared" si="1152"/>
        <v>0</v>
      </c>
      <c r="E471" s="159">
        <f t="shared" ref="E471:E479" si="1176">IFERROR(F471/D471,)</f>
        <v>0</v>
      </c>
      <c r="F471" s="160">
        <f t="shared" ref="F471:F479" si="1177">P471+Y471+AH471+AQ471+AZ471</f>
        <v>0</v>
      </c>
      <c r="G471" s="161"/>
      <c r="H471" s="159">
        <f t="shared" ref="H471:H479" si="1178">Q471+Z471+AI471+AR471+BA471</f>
        <v>0</v>
      </c>
      <c r="I471" s="159">
        <f t="shared" ref="I471:I479" si="1179">IFERROR(J471/H471,)</f>
        <v>0</v>
      </c>
      <c r="J471" s="160">
        <f t="shared" si="1153"/>
        <v>0</v>
      </c>
      <c r="K471" s="159">
        <f t="shared" ref="K471:K479" si="1180">T471+AC471+AL471+AU471+BD471</f>
        <v>0</v>
      </c>
      <c r="L471" s="159">
        <f t="shared" ref="L471:L479" si="1181">IFERROR(M471/K471,)</f>
        <v>0</v>
      </c>
      <c r="M471" s="160">
        <f t="shared" si="1154"/>
        <v>0</v>
      </c>
      <c r="N471" s="159">
        <v>0</v>
      </c>
      <c r="O471" s="159">
        <v>0</v>
      </c>
      <c r="P471" s="160">
        <f t="shared" si="1155"/>
        <v>0</v>
      </c>
      <c r="Q471" s="159">
        <v>0</v>
      </c>
      <c r="R471" s="159">
        <v>0</v>
      </c>
      <c r="S471" s="160">
        <f t="shared" si="1156"/>
        <v>0</v>
      </c>
      <c r="T471" s="159">
        <f t="shared" ref="T471:T479" si="1182">Q471</f>
        <v>0</v>
      </c>
      <c r="U471" s="159">
        <f t="shared" si="1157"/>
        <v>0</v>
      </c>
      <c r="V471" s="160">
        <f t="shared" si="1158"/>
        <v>0</v>
      </c>
      <c r="W471" s="159">
        <v>0</v>
      </c>
      <c r="X471" s="159">
        <v>0</v>
      </c>
      <c r="Y471" s="160">
        <f t="shared" si="1159"/>
        <v>0</v>
      </c>
      <c r="Z471" s="159">
        <v>0</v>
      </c>
      <c r="AA471" s="159">
        <v>0</v>
      </c>
      <c r="AB471" s="160">
        <f t="shared" si="1160"/>
        <v>0</v>
      </c>
      <c r="AC471" s="159">
        <f t="shared" ref="AC471:AC479" si="1183">Z471</f>
        <v>0</v>
      </c>
      <c r="AD471" s="159">
        <f t="shared" si="1161"/>
        <v>0</v>
      </c>
      <c r="AE471" s="160">
        <f t="shared" si="1162"/>
        <v>0</v>
      </c>
      <c r="AF471" s="159">
        <v>0</v>
      </c>
      <c r="AG471" s="159">
        <v>0</v>
      </c>
      <c r="AH471" s="160">
        <f t="shared" si="1163"/>
        <v>0</v>
      </c>
      <c r="AI471" s="159">
        <v>0</v>
      </c>
      <c r="AJ471" s="159">
        <v>0</v>
      </c>
      <c r="AK471" s="160">
        <f t="shared" si="1164"/>
        <v>0</v>
      </c>
      <c r="AL471" s="159">
        <f t="shared" ref="AL471:AL479" si="1184">AI471</f>
        <v>0</v>
      </c>
      <c r="AM471" s="159">
        <f t="shared" si="1165"/>
        <v>0</v>
      </c>
      <c r="AN471" s="160">
        <f t="shared" si="1166"/>
        <v>0</v>
      </c>
      <c r="AO471" s="159">
        <v>0</v>
      </c>
      <c r="AP471" s="159">
        <v>0</v>
      </c>
      <c r="AQ471" s="160">
        <f t="shared" si="1167"/>
        <v>0</v>
      </c>
      <c r="AR471" s="159">
        <v>0</v>
      </c>
      <c r="AS471" s="159">
        <v>0</v>
      </c>
      <c r="AT471" s="160">
        <f t="shared" si="1168"/>
        <v>0</v>
      </c>
      <c r="AU471" s="159">
        <f t="shared" ref="AU471:AU479" si="1185">AR471</f>
        <v>0</v>
      </c>
      <c r="AV471" s="159">
        <f t="shared" si="1169"/>
        <v>0</v>
      </c>
      <c r="AW471" s="160">
        <f t="shared" si="1170"/>
        <v>0</v>
      </c>
      <c r="AX471" s="159">
        <v>0</v>
      </c>
      <c r="AY471" s="159">
        <v>0</v>
      </c>
      <c r="AZ471" s="160">
        <f t="shared" si="1171"/>
        <v>0</v>
      </c>
      <c r="BA471" s="159">
        <v>0</v>
      </c>
      <c r="BB471" s="159">
        <v>0</v>
      </c>
      <c r="BC471" s="160">
        <f t="shared" si="1172"/>
        <v>0</v>
      </c>
      <c r="BD471" s="159">
        <f t="shared" ref="BD471:BD479" si="1186">BA471</f>
        <v>0</v>
      </c>
      <c r="BE471" s="159">
        <f t="shared" si="1173"/>
        <v>0</v>
      </c>
      <c r="BF471" s="160">
        <f t="shared" si="1174"/>
        <v>0</v>
      </c>
      <c r="BG471" s="225"/>
      <c r="BH471" s="226">
        <f t="shared" ref="BH471:BH479" si="1187">K471-H471</f>
        <v>0</v>
      </c>
      <c r="BI471" s="227">
        <f t="shared" si="1175"/>
        <v>0</v>
      </c>
      <c r="BJ471" s="225"/>
      <c r="BK471" s="228"/>
      <c r="BL471" s="229"/>
    </row>
    <row r="472" spans="1:64" ht="15.75" customHeight="1">
      <c r="A472" s="185"/>
      <c r="B472" s="156"/>
      <c r="C472" s="291"/>
      <c r="D472" s="158">
        <f t="shared" si="1152"/>
        <v>0</v>
      </c>
      <c r="E472" s="159">
        <f t="shared" si="1176"/>
        <v>0</v>
      </c>
      <c r="F472" s="160">
        <f t="shared" si="1177"/>
        <v>0</v>
      </c>
      <c r="G472" s="161"/>
      <c r="H472" s="159">
        <f t="shared" si="1178"/>
        <v>0</v>
      </c>
      <c r="I472" s="159">
        <f t="shared" si="1179"/>
        <v>0</v>
      </c>
      <c r="J472" s="160">
        <f t="shared" si="1153"/>
        <v>0</v>
      </c>
      <c r="K472" s="159">
        <f t="shared" si="1180"/>
        <v>0</v>
      </c>
      <c r="L472" s="159">
        <f t="shared" si="1181"/>
        <v>0</v>
      </c>
      <c r="M472" s="160">
        <f t="shared" si="1154"/>
        <v>0</v>
      </c>
      <c r="N472" s="159">
        <v>0</v>
      </c>
      <c r="O472" s="159">
        <v>0</v>
      </c>
      <c r="P472" s="160">
        <f t="shared" si="1155"/>
        <v>0</v>
      </c>
      <c r="Q472" s="159">
        <v>0</v>
      </c>
      <c r="R472" s="159">
        <v>0</v>
      </c>
      <c r="S472" s="160">
        <f t="shared" si="1156"/>
        <v>0</v>
      </c>
      <c r="T472" s="159">
        <f t="shared" si="1182"/>
        <v>0</v>
      </c>
      <c r="U472" s="159">
        <f t="shared" si="1157"/>
        <v>0</v>
      </c>
      <c r="V472" s="160">
        <f t="shared" si="1158"/>
        <v>0</v>
      </c>
      <c r="W472" s="159">
        <v>0</v>
      </c>
      <c r="X472" s="159">
        <v>0</v>
      </c>
      <c r="Y472" s="160">
        <f t="shared" si="1159"/>
        <v>0</v>
      </c>
      <c r="Z472" s="159">
        <v>0</v>
      </c>
      <c r="AA472" s="159">
        <v>0</v>
      </c>
      <c r="AB472" s="160">
        <f t="shared" si="1160"/>
        <v>0</v>
      </c>
      <c r="AC472" s="159">
        <f t="shared" si="1183"/>
        <v>0</v>
      </c>
      <c r="AD472" s="159">
        <f t="shared" si="1161"/>
        <v>0</v>
      </c>
      <c r="AE472" s="160">
        <f t="shared" si="1162"/>
        <v>0</v>
      </c>
      <c r="AF472" s="159">
        <v>0</v>
      </c>
      <c r="AG472" s="159">
        <v>0</v>
      </c>
      <c r="AH472" s="160">
        <f t="shared" si="1163"/>
        <v>0</v>
      </c>
      <c r="AI472" s="159">
        <v>0</v>
      </c>
      <c r="AJ472" s="159">
        <v>0</v>
      </c>
      <c r="AK472" s="160">
        <f t="shared" si="1164"/>
        <v>0</v>
      </c>
      <c r="AL472" s="159">
        <f t="shared" si="1184"/>
        <v>0</v>
      </c>
      <c r="AM472" s="159">
        <f t="shared" si="1165"/>
        <v>0</v>
      </c>
      <c r="AN472" s="160">
        <f t="shared" si="1166"/>
        <v>0</v>
      </c>
      <c r="AO472" s="159">
        <v>0</v>
      </c>
      <c r="AP472" s="159">
        <v>0</v>
      </c>
      <c r="AQ472" s="160">
        <f t="shared" si="1167"/>
        <v>0</v>
      </c>
      <c r="AR472" s="159">
        <v>0</v>
      </c>
      <c r="AS472" s="159">
        <v>0</v>
      </c>
      <c r="AT472" s="160">
        <f t="shared" si="1168"/>
        <v>0</v>
      </c>
      <c r="AU472" s="159">
        <f t="shared" si="1185"/>
        <v>0</v>
      </c>
      <c r="AV472" s="159">
        <f t="shared" si="1169"/>
        <v>0</v>
      </c>
      <c r="AW472" s="160">
        <f t="shared" si="1170"/>
        <v>0</v>
      </c>
      <c r="AX472" s="159">
        <v>0</v>
      </c>
      <c r="AY472" s="159">
        <v>0</v>
      </c>
      <c r="AZ472" s="160">
        <f t="shared" si="1171"/>
        <v>0</v>
      </c>
      <c r="BA472" s="159">
        <v>0</v>
      </c>
      <c r="BB472" s="159">
        <v>0</v>
      </c>
      <c r="BC472" s="160">
        <f t="shared" si="1172"/>
        <v>0</v>
      </c>
      <c r="BD472" s="159">
        <f t="shared" si="1186"/>
        <v>0</v>
      </c>
      <c r="BE472" s="159">
        <f t="shared" si="1173"/>
        <v>0</v>
      </c>
      <c r="BF472" s="160">
        <f t="shared" si="1174"/>
        <v>0</v>
      </c>
      <c r="BG472" s="225"/>
      <c r="BH472" s="226">
        <f t="shared" si="1187"/>
        <v>0</v>
      </c>
      <c r="BI472" s="227">
        <f t="shared" si="1175"/>
        <v>0</v>
      </c>
      <c r="BJ472" s="225"/>
      <c r="BK472" s="228"/>
      <c r="BL472" s="229"/>
    </row>
    <row r="473" spans="1:64" ht="15.75" customHeight="1">
      <c r="A473" s="185"/>
      <c r="B473" s="156"/>
      <c r="C473" s="291"/>
      <c r="D473" s="158">
        <f t="shared" si="1152"/>
        <v>0</v>
      </c>
      <c r="E473" s="159">
        <f t="shared" si="1176"/>
        <v>0</v>
      </c>
      <c r="F473" s="160">
        <f t="shared" si="1177"/>
        <v>0</v>
      </c>
      <c r="G473" s="161"/>
      <c r="H473" s="159">
        <f t="shared" si="1178"/>
        <v>0</v>
      </c>
      <c r="I473" s="159">
        <f t="shared" si="1179"/>
        <v>0</v>
      </c>
      <c r="J473" s="160">
        <f t="shared" si="1153"/>
        <v>0</v>
      </c>
      <c r="K473" s="159">
        <f t="shared" si="1180"/>
        <v>0</v>
      </c>
      <c r="L473" s="159">
        <f t="shared" si="1181"/>
        <v>0</v>
      </c>
      <c r="M473" s="160">
        <f t="shared" si="1154"/>
        <v>0</v>
      </c>
      <c r="N473" s="159">
        <v>0</v>
      </c>
      <c r="O473" s="159">
        <v>0</v>
      </c>
      <c r="P473" s="160">
        <f t="shared" si="1155"/>
        <v>0</v>
      </c>
      <c r="Q473" s="159">
        <v>0</v>
      </c>
      <c r="R473" s="159">
        <v>0</v>
      </c>
      <c r="S473" s="160">
        <f t="shared" si="1156"/>
        <v>0</v>
      </c>
      <c r="T473" s="159">
        <f t="shared" si="1182"/>
        <v>0</v>
      </c>
      <c r="U473" s="159">
        <f t="shared" si="1157"/>
        <v>0</v>
      </c>
      <c r="V473" s="160">
        <f t="shared" si="1158"/>
        <v>0</v>
      </c>
      <c r="W473" s="159">
        <v>0</v>
      </c>
      <c r="X473" s="159">
        <v>0</v>
      </c>
      <c r="Y473" s="160">
        <f t="shared" si="1159"/>
        <v>0</v>
      </c>
      <c r="Z473" s="159">
        <v>0</v>
      </c>
      <c r="AA473" s="159">
        <v>0</v>
      </c>
      <c r="AB473" s="160">
        <f t="shared" si="1160"/>
        <v>0</v>
      </c>
      <c r="AC473" s="159">
        <f t="shared" si="1183"/>
        <v>0</v>
      </c>
      <c r="AD473" s="159">
        <f t="shared" si="1161"/>
        <v>0</v>
      </c>
      <c r="AE473" s="160">
        <f t="shared" si="1162"/>
        <v>0</v>
      </c>
      <c r="AF473" s="159">
        <v>0</v>
      </c>
      <c r="AG473" s="159">
        <v>0</v>
      </c>
      <c r="AH473" s="160">
        <f t="shared" si="1163"/>
        <v>0</v>
      </c>
      <c r="AI473" s="159">
        <v>0</v>
      </c>
      <c r="AJ473" s="159">
        <v>0</v>
      </c>
      <c r="AK473" s="160">
        <f t="shared" si="1164"/>
        <v>0</v>
      </c>
      <c r="AL473" s="159">
        <f t="shared" si="1184"/>
        <v>0</v>
      </c>
      <c r="AM473" s="159">
        <f t="shared" si="1165"/>
        <v>0</v>
      </c>
      <c r="AN473" s="160">
        <f t="shared" si="1166"/>
        <v>0</v>
      </c>
      <c r="AO473" s="159">
        <v>0</v>
      </c>
      <c r="AP473" s="159">
        <v>0</v>
      </c>
      <c r="AQ473" s="160">
        <f t="shared" si="1167"/>
        <v>0</v>
      </c>
      <c r="AR473" s="159">
        <v>0</v>
      </c>
      <c r="AS473" s="159">
        <v>0</v>
      </c>
      <c r="AT473" s="160">
        <f t="shared" si="1168"/>
        <v>0</v>
      </c>
      <c r="AU473" s="159">
        <f t="shared" si="1185"/>
        <v>0</v>
      </c>
      <c r="AV473" s="159">
        <f t="shared" si="1169"/>
        <v>0</v>
      </c>
      <c r="AW473" s="160">
        <f t="shared" si="1170"/>
        <v>0</v>
      </c>
      <c r="AX473" s="159">
        <v>0</v>
      </c>
      <c r="AY473" s="159">
        <v>0</v>
      </c>
      <c r="AZ473" s="160">
        <f t="shared" si="1171"/>
        <v>0</v>
      </c>
      <c r="BA473" s="159">
        <v>0</v>
      </c>
      <c r="BB473" s="159">
        <v>0</v>
      </c>
      <c r="BC473" s="160">
        <f t="shared" si="1172"/>
        <v>0</v>
      </c>
      <c r="BD473" s="159">
        <f t="shared" si="1186"/>
        <v>0</v>
      </c>
      <c r="BE473" s="159">
        <f t="shared" si="1173"/>
        <v>0</v>
      </c>
      <c r="BF473" s="160">
        <f t="shared" si="1174"/>
        <v>0</v>
      </c>
      <c r="BG473" s="225"/>
      <c r="BH473" s="226">
        <f t="shared" si="1187"/>
        <v>0</v>
      </c>
      <c r="BI473" s="227">
        <f t="shared" si="1175"/>
        <v>0</v>
      </c>
      <c r="BJ473" s="225"/>
      <c r="BK473" s="228"/>
      <c r="BL473" s="229"/>
    </row>
    <row r="474" spans="1:64" ht="15.75" customHeight="1">
      <c r="A474" s="185"/>
      <c r="B474" s="156"/>
      <c r="C474" s="291"/>
      <c r="D474" s="158">
        <f t="shared" si="1152"/>
        <v>0</v>
      </c>
      <c r="E474" s="159">
        <f t="shared" si="1176"/>
        <v>0</v>
      </c>
      <c r="F474" s="160">
        <f t="shared" si="1177"/>
        <v>0</v>
      </c>
      <c r="G474" s="161"/>
      <c r="H474" s="159">
        <f t="shared" si="1178"/>
        <v>0</v>
      </c>
      <c r="I474" s="159">
        <f t="shared" si="1179"/>
        <v>0</v>
      </c>
      <c r="J474" s="160">
        <f t="shared" si="1153"/>
        <v>0</v>
      </c>
      <c r="K474" s="159">
        <f t="shared" si="1180"/>
        <v>0</v>
      </c>
      <c r="L474" s="159">
        <f t="shared" si="1181"/>
        <v>0</v>
      </c>
      <c r="M474" s="160">
        <f t="shared" si="1154"/>
        <v>0</v>
      </c>
      <c r="N474" s="159">
        <v>0</v>
      </c>
      <c r="O474" s="159">
        <v>0</v>
      </c>
      <c r="P474" s="160">
        <f t="shared" si="1155"/>
        <v>0</v>
      </c>
      <c r="Q474" s="159">
        <v>0</v>
      </c>
      <c r="R474" s="159">
        <v>0</v>
      </c>
      <c r="S474" s="160">
        <f t="shared" si="1156"/>
        <v>0</v>
      </c>
      <c r="T474" s="159">
        <f t="shared" si="1182"/>
        <v>0</v>
      </c>
      <c r="U474" s="159">
        <f t="shared" si="1157"/>
        <v>0</v>
      </c>
      <c r="V474" s="160">
        <f t="shared" si="1158"/>
        <v>0</v>
      </c>
      <c r="W474" s="159">
        <v>0</v>
      </c>
      <c r="X474" s="159">
        <v>0</v>
      </c>
      <c r="Y474" s="160">
        <f t="shared" si="1159"/>
        <v>0</v>
      </c>
      <c r="Z474" s="159">
        <v>0</v>
      </c>
      <c r="AA474" s="159">
        <v>0</v>
      </c>
      <c r="AB474" s="160">
        <f t="shared" si="1160"/>
        <v>0</v>
      </c>
      <c r="AC474" s="159">
        <f t="shared" si="1183"/>
        <v>0</v>
      </c>
      <c r="AD474" s="159">
        <f t="shared" si="1161"/>
        <v>0</v>
      </c>
      <c r="AE474" s="160">
        <f t="shared" si="1162"/>
        <v>0</v>
      </c>
      <c r="AF474" s="159">
        <v>0</v>
      </c>
      <c r="AG474" s="159">
        <v>0</v>
      </c>
      <c r="AH474" s="160">
        <f t="shared" si="1163"/>
        <v>0</v>
      </c>
      <c r="AI474" s="159">
        <v>0</v>
      </c>
      <c r="AJ474" s="159">
        <v>0</v>
      </c>
      <c r="AK474" s="160">
        <f t="shared" si="1164"/>
        <v>0</v>
      </c>
      <c r="AL474" s="159">
        <f t="shared" si="1184"/>
        <v>0</v>
      </c>
      <c r="AM474" s="159">
        <f t="shared" si="1165"/>
        <v>0</v>
      </c>
      <c r="AN474" s="160">
        <f t="shared" si="1166"/>
        <v>0</v>
      </c>
      <c r="AO474" s="159">
        <v>0</v>
      </c>
      <c r="AP474" s="159">
        <v>0</v>
      </c>
      <c r="AQ474" s="160">
        <f t="shared" si="1167"/>
        <v>0</v>
      </c>
      <c r="AR474" s="159">
        <v>0</v>
      </c>
      <c r="AS474" s="159">
        <v>0</v>
      </c>
      <c r="AT474" s="160">
        <f t="shared" si="1168"/>
        <v>0</v>
      </c>
      <c r="AU474" s="159">
        <f t="shared" si="1185"/>
        <v>0</v>
      </c>
      <c r="AV474" s="159">
        <f t="shared" si="1169"/>
        <v>0</v>
      </c>
      <c r="AW474" s="160">
        <f t="shared" si="1170"/>
        <v>0</v>
      </c>
      <c r="AX474" s="159">
        <v>0</v>
      </c>
      <c r="AY474" s="159">
        <v>0</v>
      </c>
      <c r="AZ474" s="160">
        <f t="shared" si="1171"/>
        <v>0</v>
      </c>
      <c r="BA474" s="159">
        <v>0</v>
      </c>
      <c r="BB474" s="159">
        <v>0</v>
      </c>
      <c r="BC474" s="160">
        <f t="shared" si="1172"/>
        <v>0</v>
      </c>
      <c r="BD474" s="159">
        <f t="shared" si="1186"/>
        <v>0</v>
      </c>
      <c r="BE474" s="159">
        <f t="shared" si="1173"/>
        <v>0</v>
      </c>
      <c r="BF474" s="160">
        <f t="shared" si="1174"/>
        <v>0</v>
      </c>
      <c r="BG474" s="225"/>
      <c r="BH474" s="226">
        <f t="shared" si="1187"/>
        <v>0</v>
      </c>
      <c r="BI474" s="227">
        <f t="shared" si="1175"/>
        <v>0</v>
      </c>
      <c r="BJ474" s="225"/>
      <c r="BK474" s="228"/>
      <c r="BL474" s="229"/>
    </row>
    <row r="475" spans="1:64" ht="15.75" customHeight="1">
      <c r="A475" s="185"/>
      <c r="B475" s="156"/>
      <c r="C475" s="291"/>
      <c r="D475" s="158">
        <f t="shared" si="1152"/>
        <v>0</v>
      </c>
      <c r="E475" s="159">
        <f t="shared" si="1176"/>
        <v>0</v>
      </c>
      <c r="F475" s="160">
        <f t="shared" si="1177"/>
        <v>0</v>
      </c>
      <c r="G475" s="161"/>
      <c r="H475" s="159">
        <f t="shared" si="1178"/>
        <v>0</v>
      </c>
      <c r="I475" s="159">
        <f t="shared" si="1179"/>
        <v>0</v>
      </c>
      <c r="J475" s="160">
        <f t="shared" si="1153"/>
        <v>0</v>
      </c>
      <c r="K475" s="159">
        <f t="shared" si="1180"/>
        <v>0</v>
      </c>
      <c r="L475" s="159">
        <f t="shared" si="1181"/>
        <v>0</v>
      </c>
      <c r="M475" s="160">
        <f t="shared" si="1154"/>
        <v>0</v>
      </c>
      <c r="N475" s="159">
        <v>0</v>
      </c>
      <c r="O475" s="159">
        <v>0</v>
      </c>
      <c r="P475" s="160">
        <f t="shared" si="1155"/>
        <v>0</v>
      </c>
      <c r="Q475" s="159">
        <v>0</v>
      </c>
      <c r="R475" s="159">
        <v>0</v>
      </c>
      <c r="S475" s="160">
        <f t="shared" si="1156"/>
        <v>0</v>
      </c>
      <c r="T475" s="159">
        <f t="shared" si="1182"/>
        <v>0</v>
      </c>
      <c r="U475" s="159">
        <f t="shared" si="1157"/>
        <v>0</v>
      </c>
      <c r="V475" s="160">
        <f t="shared" si="1158"/>
        <v>0</v>
      </c>
      <c r="W475" s="159">
        <v>0</v>
      </c>
      <c r="X475" s="159">
        <v>0</v>
      </c>
      <c r="Y475" s="160">
        <f t="shared" si="1159"/>
        <v>0</v>
      </c>
      <c r="Z475" s="159">
        <v>0</v>
      </c>
      <c r="AA475" s="159">
        <v>0</v>
      </c>
      <c r="AB475" s="160">
        <f t="shared" si="1160"/>
        <v>0</v>
      </c>
      <c r="AC475" s="159">
        <f t="shared" si="1183"/>
        <v>0</v>
      </c>
      <c r="AD475" s="159">
        <f t="shared" si="1161"/>
        <v>0</v>
      </c>
      <c r="AE475" s="160">
        <f t="shared" si="1162"/>
        <v>0</v>
      </c>
      <c r="AF475" s="159">
        <v>0</v>
      </c>
      <c r="AG475" s="159">
        <v>0</v>
      </c>
      <c r="AH475" s="160">
        <f t="shared" si="1163"/>
        <v>0</v>
      </c>
      <c r="AI475" s="159">
        <v>0</v>
      </c>
      <c r="AJ475" s="159">
        <v>0</v>
      </c>
      <c r="AK475" s="160">
        <f t="shared" si="1164"/>
        <v>0</v>
      </c>
      <c r="AL475" s="159">
        <f t="shared" si="1184"/>
        <v>0</v>
      </c>
      <c r="AM475" s="159">
        <f t="shared" si="1165"/>
        <v>0</v>
      </c>
      <c r="AN475" s="160">
        <f t="shared" si="1166"/>
        <v>0</v>
      </c>
      <c r="AO475" s="159">
        <v>0</v>
      </c>
      <c r="AP475" s="159">
        <v>0</v>
      </c>
      <c r="AQ475" s="160">
        <f t="shared" si="1167"/>
        <v>0</v>
      </c>
      <c r="AR475" s="159">
        <v>0</v>
      </c>
      <c r="AS475" s="159">
        <v>0</v>
      </c>
      <c r="AT475" s="160">
        <f t="shared" si="1168"/>
        <v>0</v>
      </c>
      <c r="AU475" s="159">
        <f t="shared" si="1185"/>
        <v>0</v>
      </c>
      <c r="AV475" s="159">
        <f t="shared" si="1169"/>
        <v>0</v>
      </c>
      <c r="AW475" s="160">
        <f t="shared" si="1170"/>
        <v>0</v>
      </c>
      <c r="AX475" s="159">
        <v>0</v>
      </c>
      <c r="AY475" s="159">
        <v>0</v>
      </c>
      <c r="AZ475" s="160">
        <f t="shared" si="1171"/>
        <v>0</v>
      </c>
      <c r="BA475" s="159">
        <v>0</v>
      </c>
      <c r="BB475" s="159">
        <v>0</v>
      </c>
      <c r="BC475" s="160">
        <f t="shared" si="1172"/>
        <v>0</v>
      </c>
      <c r="BD475" s="159">
        <f t="shared" si="1186"/>
        <v>0</v>
      </c>
      <c r="BE475" s="159">
        <f t="shared" si="1173"/>
        <v>0</v>
      </c>
      <c r="BF475" s="160">
        <f t="shared" si="1174"/>
        <v>0</v>
      </c>
      <c r="BG475" s="225"/>
      <c r="BH475" s="226">
        <f t="shared" si="1187"/>
        <v>0</v>
      </c>
      <c r="BI475" s="227">
        <f t="shared" si="1175"/>
        <v>0</v>
      </c>
      <c r="BJ475" s="225"/>
      <c r="BK475" s="228"/>
      <c r="BL475" s="229"/>
    </row>
    <row r="476" spans="1:64" ht="15.75" customHeight="1">
      <c r="A476" s="185"/>
      <c r="B476" s="156"/>
      <c r="C476" s="291"/>
      <c r="D476" s="158">
        <f t="shared" si="1152"/>
        <v>0</v>
      </c>
      <c r="E476" s="159">
        <f t="shared" si="1176"/>
        <v>0</v>
      </c>
      <c r="F476" s="160">
        <f t="shared" si="1177"/>
        <v>0</v>
      </c>
      <c r="G476" s="161"/>
      <c r="H476" s="159">
        <f t="shared" si="1178"/>
        <v>0</v>
      </c>
      <c r="I476" s="159">
        <f t="shared" si="1179"/>
        <v>0</v>
      </c>
      <c r="J476" s="160">
        <f t="shared" si="1153"/>
        <v>0</v>
      </c>
      <c r="K476" s="159">
        <f t="shared" si="1180"/>
        <v>0</v>
      </c>
      <c r="L476" s="159">
        <f t="shared" si="1181"/>
        <v>0</v>
      </c>
      <c r="M476" s="160">
        <f t="shared" si="1154"/>
        <v>0</v>
      </c>
      <c r="N476" s="159">
        <v>0</v>
      </c>
      <c r="O476" s="159">
        <v>0</v>
      </c>
      <c r="P476" s="160">
        <f t="shared" si="1155"/>
        <v>0</v>
      </c>
      <c r="Q476" s="159">
        <v>0</v>
      </c>
      <c r="R476" s="159">
        <v>0</v>
      </c>
      <c r="S476" s="160">
        <f t="shared" si="1156"/>
        <v>0</v>
      </c>
      <c r="T476" s="159">
        <f t="shared" si="1182"/>
        <v>0</v>
      </c>
      <c r="U476" s="159">
        <f t="shared" si="1157"/>
        <v>0</v>
      </c>
      <c r="V476" s="160">
        <f t="shared" si="1158"/>
        <v>0</v>
      </c>
      <c r="W476" s="159">
        <v>0</v>
      </c>
      <c r="X476" s="159">
        <v>0</v>
      </c>
      <c r="Y476" s="160">
        <f t="shared" si="1159"/>
        <v>0</v>
      </c>
      <c r="Z476" s="159">
        <v>0</v>
      </c>
      <c r="AA476" s="159">
        <v>0</v>
      </c>
      <c r="AB476" s="160">
        <f t="shared" si="1160"/>
        <v>0</v>
      </c>
      <c r="AC476" s="159">
        <f t="shared" si="1183"/>
        <v>0</v>
      </c>
      <c r="AD476" s="159">
        <f t="shared" si="1161"/>
        <v>0</v>
      </c>
      <c r="AE476" s="160">
        <f t="shared" si="1162"/>
        <v>0</v>
      </c>
      <c r="AF476" s="159">
        <v>0</v>
      </c>
      <c r="AG476" s="159">
        <v>0</v>
      </c>
      <c r="AH476" s="160">
        <f t="shared" si="1163"/>
        <v>0</v>
      </c>
      <c r="AI476" s="159">
        <v>0</v>
      </c>
      <c r="AJ476" s="159">
        <v>0</v>
      </c>
      <c r="AK476" s="160">
        <f t="shared" si="1164"/>
        <v>0</v>
      </c>
      <c r="AL476" s="159">
        <f t="shared" si="1184"/>
        <v>0</v>
      </c>
      <c r="AM476" s="159">
        <f t="shared" si="1165"/>
        <v>0</v>
      </c>
      <c r="AN476" s="160">
        <f t="shared" si="1166"/>
        <v>0</v>
      </c>
      <c r="AO476" s="159">
        <v>0</v>
      </c>
      <c r="AP476" s="159">
        <v>0</v>
      </c>
      <c r="AQ476" s="160">
        <f t="shared" si="1167"/>
        <v>0</v>
      </c>
      <c r="AR476" s="159">
        <v>0</v>
      </c>
      <c r="AS476" s="159">
        <v>0</v>
      </c>
      <c r="AT476" s="160">
        <f t="shared" si="1168"/>
        <v>0</v>
      </c>
      <c r="AU476" s="159">
        <f t="shared" si="1185"/>
        <v>0</v>
      </c>
      <c r="AV476" s="159">
        <f t="shared" si="1169"/>
        <v>0</v>
      </c>
      <c r="AW476" s="160">
        <f t="shared" si="1170"/>
        <v>0</v>
      </c>
      <c r="AX476" s="159">
        <v>0</v>
      </c>
      <c r="AY476" s="159">
        <v>0</v>
      </c>
      <c r="AZ476" s="160">
        <f t="shared" si="1171"/>
        <v>0</v>
      </c>
      <c r="BA476" s="159">
        <v>0</v>
      </c>
      <c r="BB476" s="159">
        <v>0</v>
      </c>
      <c r="BC476" s="160">
        <f t="shared" si="1172"/>
        <v>0</v>
      </c>
      <c r="BD476" s="159">
        <f t="shared" si="1186"/>
        <v>0</v>
      </c>
      <c r="BE476" s="159">
        <f t="shared" si="1173"/>
        <v>0</v>
      </c>
      <c r="BF476" s="160">
        <f t="shared" si="1174"/>
        <v>0</v>
      </c>
      <c r="BG476" s="225"/>
      <c r="BH476" s="226">
        <f t="shared" si="1187"/>
        <v>0</v>
      </c>
      <c r="BI476" s="227">
        <f t="shared" si="1175"/>
        <v>0</v>
      </c>
      <c r="BJ476" s="225"/>
      <c r="BK476" s="228"/>
      <c r="BL476" s="229"/>
    </row>
    <row r="477" spans="1:64" ht="15.75" customHeight="1">
      <c r="A477" s="185"/>
      <c r="B477" s="156"/>
      <c r="C477" s="291"/>
      <c r="D477" s="158">
        <f t="shared" si="1152"/>
        <v>0</v>
      </c>
      <c r="E477" s="159">
        <f t="shared" si="1176"/>
        <v>0</v>
      </c>
      <c r="F477" s="160">
        <f t="shared" si="1177"/>
        <v>0</v>
      </c>
      <c r="G477" s="161"/>
      <c r="H477" s="159">
        <f t="shared" si="1178"/>
        <v>0</v>
      </c>
      <c r="I477" s="159">
        <f t="shared" si="1179"/>
        <v>0</v>
      </c>
      <c r="J477" s="160">
        <f t="shared" si="1153"/>
        <v>0</v>
      </c>
      <c r="K477" s="159">
        <f t="shared" si="1180"/>
        <v>0</v>
      </c>
      <c r="L477" s="159">
        <f t="shared" si="1181"/>
        <v>0</v>
      </c>
      <c r="M477" s="160">
        <f t="shared" si="1154"/>
        <v>0</v>
      </c>
      <c r="N477" s="159">
        <v>0</v>
      </c>
      <c r="O477" s="159">
        <v>0</v>
      </c>
      <c r="P477" s="160">
        <f t="shared" si="1155"/>
        <v>0</v>
      </c>
      <c r="Q477" s="159">
        <v>0</v>
      </c>
      <c r="R477" s="159">
        <v>0</v>
      </c>
      <c r="S477" s="160">
        <f t="shared" si="1156"/>
        <v>0</v>
      </c>
      <c r="T477" s="159">
        <f t="shared" si="1182"/>
        <v>0</v>
      </c>
      <c r="U477" s="159">
        <f t="shared" si="1157"/>
        <v>0</v>
      </c>
      <c r="V477" s="160">
        <f t="shared" si="1158"/>
        <v>0</v>
      </c>
      <c r="W477" s="159">
        <v>0</v>
      </c>
      <c r="X477" s="159">
        <v>0</v>
      </c>
      <c r="Y477" s="160">
        <f t="shared" si="1159"/>
        <v>0</v>
      </c>
      <c r="Z477" s="159">
        <v>0</v>
      </c>
      <c r="AA477" s="159">
        <v>0</v>
      </c>
      <c r="AB477" s="160">
        <f t="shared" si="1160"/>
        <v>0</v>
      </c>
      <c r="AC477" s="159">
        <f t="shared" si="1183"/>
        <v>0</v>
      </c>
      <c r="AD477" s="159">
        <f t="shared" si="1161"/>
        <v>0</v>
      </c>
      <c r="AE477" s="160">
        <f t="shared" si="1162"/>
        <v>0</v>
      </c>
      <c r="AF477" s="159">
        <v>0</v>
      </c>
      <c r="AG477" s="159">
        <v>0</v>
      </c>
      <c r="AH477" s="160">
        <f t="shared" si="1163"/>
        <v>0</v>
      </c>
      <c r="AI477" s="159">
        <v>0</v>
      </c>
      <c r="AJ477" s="159">
        <v>0</v>
      </c>
      <c r="AK477" s="160">
        <f t="shared" si="1164"/>
        <v>0</v>
      </c>
      <c r="AL477" s="159">
        <f t="shared" si="1184"/>
        <v>0</v>
      </c>
      <c r="AM477" s="159">
        <f t="shared" si="1165"/>
        <v>0</v>
      </c>
      <c r="AN477" s="160">
        <f t="shared" si="1166"/>
        <v>0</v>
      </c>
      <c r="AO477" s="159">
        <v>0</v>
      </c>
      <c r="AP477" s="159">
        <v>0</v>
      </c>
      <c r="AQ477" s="160">
        <f t="shared" si="1167"/>
        <v>0</v>
      </c>
      <c r="AR477" s="159">
        <v>0</v>
      </c>
      <c r="AS477" s="159">
        <v>0</v>
      </c>
      <c r="AT477" s="160">
        <f t="shared" si="1168"/>
        <v>0</v>
      </c>
      <c r="AU477" s="159">
        <f t="shared" si="1185"/>
        <v>0</v>
      </c>
      <c r="AV477" s="159">
        <f t="shared" si="1169"/>
        <v>0</v>
      </c>
      <c r="AW477" s="160">
        <f t="shared" si="1170"/>
        <v>0</v>
      </c>
      <c r="AX477" s="159">
        <v>0</v>
      </c>
      <c r="AY477" s="159">
        <v>0</v>
      </c>
      <c r="AZ477" s="160">
        <f t="shared" si="1171"/>
        <v>0</v>
      </c>
      <c r="BA477" s="159">
        <v>0</v>
      </c>
      <c r="BB477" s="159">
        <v>0</v>
      </c>
      <c r="BC477" s="160">
        <f t="shared" si="1172"/>
        <v>0</v>
      </c>
      <c r="BD477" s="159">
        <f t="shared" si="1186"/>
        <v>0</v>
      </c>
      <c r="BE477" s="159">
        <f t="shared" si="1173"/>
        <v>0</v>
      </c>
      <c r="BF477" s="160">
        <f t="shared" si="1174"/>
        <v>0</v>
      </c>
      <c r="BG477" s="225"/>
      <c r="BH477" s="226">
        <f t="shared" si="1187"/>
        <v>0</v>
      </c>
      <c r="BI477" s="227">
        <f t="shared" si="1175"/>
        <v>0</v>
      </c>
      <c r="BJ477" s="225"/>
      <c r="BK477" s="228"/>
      <c r="BL477" s="229"/>
    </row>
    <row r="478" spans="1:64" ht="15.75" customHeight="1">
      <c r="A478" s="185"/>
      <c r="B478" s="156"/>
      <c r="C478" s="291"/>
      <c r="D478" s="158">
        <f t="shared" si="1152"/>
        <v>0</v>
      </c>
      <c r="E478" s="159">
        <f t="shared" si="1176"/>
        <v>0</v>
      </c>
      <c r="F478" s="160">
        <f t="shared" si="1177"/>
        <v>0</v>
      </c>
      <c r="G478" s="161"/>
      <c r="H478" s="159">
        <f t="shared" si="1178"/>
        <v>0</v>
      </c>
      <c r="I478" s="159">
        <f t="shared" si="1179"/>
        <v>0</v>
      </c>
      <c r="J478" s="160">
        <f t="shared" si="1153"/>
        <v>0</v>
      </c>
      <c r="K478" s="159">
        <f t="shared" si="1180"/>
        <v>0</v>
      </c>
      <c r="L478" s="159">
        <f t="shared" si="1181"/>
        <v>0</v>
      </c>
      <c r="M478" s="160">
        <f t="shared" si="1154"/>
        <v>0</v>
      </c>
      <c r="N478" s="159">
        <v>0</v>
      </c>
      <c r="O478" s="159">
        <v>0</v>
      </c>
      <c r="P478" s="160">
        <f t="shared" si="1155"/>
        <v>0</v>
      </c>
      <c r="Q478" s="159">
        <v>0</v>
      </c>
      <c r="R478" s="159">
        <v>0</v>
      </c>
      <c r="S478" s="160">
        <f t="shared" si="1156"/>
        <v>0</v>
      </c>
      <c r="T478" s="159">
        <f t="shared" si="1182"/>
        <v>0</v>
      </c>
      <c r="U478" s="159">
        <f t="shared" si="1157"/>
        <v>0</v>
      </c>
      <c r="V478" s="160">
        <f t="shared" si="1158"/>
        <v>0</v>
      </c>
      <c r="W478" s="159">
        <v>0</v>
      </c>
      <c r="X478" s="159">
        <v>0</v>
      </c>
      <c r="Y478" s="160">
        <f t="shared" si="1159"/>
        <v>0</v>
      </c>
      <c r="Z478" s="159">
        <v>0</v>
      </c>
      <c r="AA478" s="159">
        <v>0</v>
      </c>
      <c r="AB478" s="160">
        <f t="shared" si="1160"/>
        <v>0</v>
      </c>
      <c r="AC478" s="159">
        <f t="shared" si="1183"/>
        <v>0</v>
      </c>
      <c r="AD478" s="159">
        <f t="shared" si="1161"/>
        <v>0</v>
      </c>
      <c r="AE478" s="160">
        <f t="shared" si="1162"/>
        <v>0</v>
      </c>
      <c r="AF478" s="159">
        <v>0</v>
      </c>
      <c r="AG478" s="159">
        <v>0</v>
      </c>
      <c r="AH478" s="160">
        <f t="shared" si="1163"/>
        <v>0</v>
      </c>
      <c r="AI478" s="159">
        <v>0</v>
      </c>
      <c r="AJ478" s="159">
        <v>0</v>
      </c>
      <c r="AK478" s="160">
        <f t="shared" si="1164"/>
        <v>0</v>
      </c>
      <c r="AL478" s="159">
        <f t="shared" si="1184"/>
        <v>0</v>
      </c>
      <c r="AM478" s="159">
        <f t="shared" si="1165"/>
        <v>0</v>
      </c>
      <c r="AN478" s="160">
        <f t="shared" si="1166"/>
        <v>0</v>
      </c>
      <c r="AO478" s="159">
        <v>0</v>
      </c>
      <c r="AP478" s="159">
        <v>0</v>
      </c>
      <c r="AQ478" s="160">
        <f t="shared" si="1167"/>
        <v>0</v>
      </c>
      <c r="AR478" s="159">
        <v>0</v>
      </c>
      <c r="AS478" s="159">
        <v>0</v>
      </c>
      <c r="AT478" s="160">
        <f t="shared" si="1168"/>
        <v>0</v>
      </c>
      <c r="AU478" s="159">
        <f t="shared" si="1185"/>
        <v>0</v>
      </c>
      <c r="AV478" s="159">
        <f t="shared" si="1169"/>
        <v>0</v>
      </c>
      <c r="AW478" s="160">
        <f t="shared" si="1170"/>
        <v>0</v>
      </c>
      <c r="AX478" s="159">
        <v>0</v>
      </c>
      <c r="AY478" s="159">
        <v>0</v>
      </c>
      <c r="AZ478" s="160">
        <f t="shared" si="1171"/>
        <v>0</v>
      </c>
      <c r="BA478" s="159">
        <v>0</v>
      </c>
      <c r="BB478" s="159">
        <v>0</v>
      </c>
      <c r="BC478" s="160">
        <f t="shared" si="1172"/>
        <v>0</v>
      </c>
      <c r="BD478" s="159">
        <f t="shared" si="1186"/>
        <v>0</v>
      </c>
      <c r="BE478" s="159">
        <f t="shared" si="1173"/>
        <v>0</v>
      </c>
      <c r="BF478" s="160">
        <f t="shared" si="1174"/>
        <v>0</v>
      </c>
      <c r="BG478" s="225"/>
      <c r="BH478" s="226">
        <f t="shared" si="1187"/>
        <v>0</v>
      </c>
      <c r="BI478" s="227">
        <f t="shared" si="1175"/>
        <v>0</v>
      </c>
      <c r="BJ478" s="225"/>
      <c r="BK478" s="228"/>
      <c r="BL478" s="229"/>
    </row>
    <row r="479" spans="1:64" ht="15.75" customHeight="1">
      <c r="A479" s="138"/>
      <c r="B479" s="162"/>
      <c r="C479" s="163"/>
      <c r="D479" s="164">
        <f t="shared" si="1152"/>
        <v>0</v>
      </c>
      <c r="E479" s="165">
        <f t="shared" si="1176"/>
        <v>0</v>
      </c>
      <c r="F479" s="166">
        <f t="shared" si="1177"/>
        <v>0</v>
      </c>
      <c r="G479" s="167"/>
      <c r="H479" s="165">
        <f t="shared" si="1178"/>
        <v>0</v>
      </c>
      <c r="I479" s="165">
        <f t="shared" si="1179"/>
        <v>0</v>
      </c>
      <c r="J479" s="166">
        <f t="shared" si="1153"/>
        <v>0</v>
      </c>
      <c r="K479" s="165">
        <f t="shared" si="1180"/>
        <v>0</v>
      </c>
      <c r="L479" s="165">
        <f t="shared" si="1181"/>
        <v>0</v>
      </c>
      <c r="M479" s="166">
        <f t="shared" si="1154"/>
        <v>0</v>
      </c>
      <c r="N479" s="164">
        <v>0</v>
      </c>
      <c r="O479" s="165">
        <v>0</v>
      </c>
      <c r="P479" s="166">
        <f t="shared" si="1155"/>
        <v>0</v>
      </c>
      <c r="Q479" s="198">
        <v>0</v>
      </c>
      <c r="R479" s="199">
        <v>0</v>
      </c>
      <c r="S479" s="166">
        <f t="shared" si="1156"/>
        <v>0</v>
      </c>
      <c r="T479" s="200">
        <f t="shared" si="1182"/>
        <v>0</v>
      </c>
      <c r="U479" s="200">
        <f t="shared" si="1157"/>
        <v>0</v>
      </c>
      <c r="V479" s="201">
        <f t="shared" si="1158"/>
        <v>0</v>
      </c>
      <c r="W479" s="164">
        <v>0</v>
      </c>
      <c r="X479" s="165">
        <v>0</v>
      </c>
      <c r="Y479" s="166">
        <f t="shared" si="1159"/>
        <v>0</v>
      </c>
      <c r="Z479" s="198">
        <v>0</v>
      </c>
      <c r="AA479" s="199">
        <v>0</v>
      </c>
      <c r="AB479" s="166">
        <f t="shared" si="1160"/>
        <v>0</v>
      </c>
      <c r="AC479" s="200">
        <f t="shared" si="1183"/>
        <v>0</v>
      </c>
      <c r="AD479" s="200">
        <f t="shared" si="1161"/>
        <v>0</v>
      </c>
      <c r="AE479" s="201">
        <f t="shared" si="1162"/>
        <v>0</v>
      </c>
      <c r="AF479" s="164">
        <v>0</v>
      </c>
      <c r="AG479" s="165">
        <v>0</v>
      </c>
      <c r="AH479" s="166">
        <f t="shared" si="1163"/>
        <v>0</v>
      </c>
      <c r="AI479" s="198">
        <v>0</v>
      </c>
      <c r="AJ479" s="199">
        <v>0</v>
      </c>
      <c r="AK479" s="166">
        <f t="shared" si="1164"/>
        <v>0</v>
      </c>
      <c r="AL479" s="200">
        <f t="shared" si="1184"/>
        <v>0</v>
      </c>
      <c r="AM479" s="200">
        <f t="shared" si="1165"/>
        <v>0</v>
      </c>
      <c r="AN479" s="201">
        <f t="shared" si="1166"/>
        <v>0</v>
      </c>
      <c r="AO479" s="164">
        <v>0</v>
      </c>
      <c r="AP479" s="165">
        <v>0</v>
      </c>
      <c r="AQ479" s="166">
        <f t="shared" si="1167"/>
        <v>0</v>
      </c>
      <c r="AR479" s="198">
        <v>0</v>
      </c>
      <c r="AS479" s="199">
        <v>0</v>
      </c>
      <c r="AT479" s="166">
        <f t="shared" si="1168"/>
        <v>0</v>
      </c>
      <c r="AU479" s="200">
        <f t="shared" si="1185"/>
        <v>0</v>
      </c>
      <c r="AV479" s="200">
        <f t="shared" si="1169"/>
        <v>0</v>
      </c>
      <c r="AW479" s="201">
        <f t="shared" si="1170"/>
        <v>0</v>
      </c>
      <c r="AX479" s="164">
        <v>0</v>
      </c>
      <c r="AY479" s="165">
        <v>0</v>
      </c>
      <c r="AZ479" s="166">
        <f t="shared" si="1171"/>
        <v>0</v>
      </c>
      <c r="BA479" s="198">
        <v>0</v>
      </c>
      <c r="BB479" s="199">
        <v>0</v>
      </c>
      <c r="BC479" s="166">
        <f t="shared" si="1172"/>
        <v>0</v>
      </c>
      <c r="BD479" s="200">
        <f t="shared" si="1186"/>
        <v>0</v>
      </c>
      <c r="BE479" s="200">
        <f t="shared" si="1173"/>
        <v>0</v>
      </c>
      <c r="BF479" s="201">
        <f t="shared" si="1174"/>
        <v>0</v>
      </c>
      <c r="BG479" s="211"/>
      <c r="BH479" s="233">
        <f t="shared" si="1187"/>
        <v>0</v>
      </c>
      <c r="BI479" s="234">
        <f t="shared" si="1175"/>
        <v>0</v>
      </c>
      <c r="BJ479" s="232"/>
      <c r="BK479" s="235"/>
      <c r="BL479" s="236"/>
    </row>
    <row r="480" spans="1:64" ht="15.75" customHeight="1">
      <c r="A480" s="139"/>
      <c r="B480" s="186"/>
      <c r="C480" s="187"/>
      <c r="D480" s="183"/>
      <c r="E480" s="183"/>
      <c r="F480" s="183"/>
      <c r="G480" s="184"/>
      <c r="H480" s="183"/>
      <c r="I480" s="183"/>
      <c r="J480" s="183"/>
      <c r="K480" s="183"/>
      <c r="L480" s="183"/>
      <c r="M480" s="183"/>
      <c r="N480" s="183"/>
      <c r="O480" s="183"/>
      <c r="P480" s="183"/>
      <c r="Q480" s="183"/>
      <c r="R480" s="183"/>
      <c r="S480" s="183"/>
      <c r="T480" s="203"/>
      <c r="U480" s="203"/>
      <c r="V480" s="187"/>
      <c r="W480" s="183"/>
      <c r="X480" s="183"/>
      <c r="Y480" s="183"/>
      <c r="Z480" s="183"/>
      <c r="AA480" s="183"/>
      <c r="AB480" s="183"/>
      <c r="AC480" s="203"/>
      <c r="AD480" s="203"/>
      <c r="AE480" s="187"/>
      <c r="AF480" s="183"/>
      <c r="AG480" s="183"/>
      <c r="AH480" s="183"/>
      <c r="AI480" s="183"/>
      <c r="AJ480" s="183"/>
      <c r="AK480" s="183"/>
      <c r="AL480" s="203"/>
      <c r="AM480" s="203"/>
      <c r="AN480" s="187"/>
      <c r="AO480" s="183"/>
      <c r="AP480" s="183"/>
      <c r="AQ480" s="183"/>
      <c r="AR480" s="183"/>
      <c r="AS480" s="183"/>
      <c r="AT480" s="183"/>
      <c r="AU480" s="203"/>
      <c r="AV480" s="203"/>
      <c r="AW480" s="187"/>
      <c r="AX480" s="183"/>
      <c r="AY480" s="183"/>
      <c r="AZ480" s="183"/>
      <c r="BA480" s="183"/>
      <c r="BB480" s="183"/>
      <c r="BC480" s="183"/>
      <c r="BD480" s="203"/>
      <c r="BE480" s="203"/>
      <c r="BF480" s="187"/>
      <c r="BG480" s="139"/>
      <c r="BH480" s="183"/>
      <c r="BI480" s="187"/>
      <c r="BJ480" s="139"/>
      <c r="BK480" s="242"/>
      <c r="BL480" s="242"/>
    </row>
    <row r="481" spans="1:64" ht="15.75" customHeight="1">
      <c r="A481" s="138"/>
      <c r="B481" s="1065" t="s">
        <v>273</v>
      </c>
      <c r="C481" s="1062" t="s">
        <v>274</v>
      </c>
      <c r="D481" s="1009" t="str">
        <f>AFEstatPref</f>
        <v>Historical</v>
      </c>
      <c r="E481" s="1010"/>
      <c r="F481" s="1011"/>
      <c r="G481" s="1041" t="str">
        <f>AFEstatSlc</f>
        <v>Proposed Original</v>
      </c>
      <c r="H481" s="1015"/>
      <c r="I481" s="1015"/>
      <c r="J481" s="1042"/>
      <c r="K481" s="1020" t="s">
        <v>275</v>
      </c>
      <c r="L481" s="1020"/>
      <c r="M481" s="1039"/>
      <c r="N481" s="1009" t="str">
        <f>AFEstatPref</f>
        <v>Historical</v>
      </c>
      <c r="O481" s="1010"/>
      <c r="P481" s="1011"/>
      <c r="Q481" s="1015" t="str">
        <f>AFEstatSlc</f>
        <v>Proposed Original</v>
      </c>
      <c r="R481" s="1015"/>
      <c r="S481" s="1016"/>
      <c r="T481" s="1019" t="s">
        <v>275</v>
      </c>
      <c r="U481" s="1020"/>
      <c r="V481" s="1021"/>
      <c r="W481" s="1009" t="str">
        <f>AFEstatPref</f>
        <v>Historical</v>
      </c>
      <c r="X481" s="1010"/>
      <c r="Y481" s="1011"/>
      <c r="Z481" s="1015" t="str">
        <f>AFEstatSlc</f>
        <v>Proposed Original</v>
      </c>
      <c r="AA481" s="1015"/>
      <c r="AB481" s="1016"/>
      <c r="AC481" s="1019" t="s">
        <v>275</v>
      </c>
      <c r="AD481" s="1020"/>
      <c r="AE481" s="1021"/>
      <c r="AF481" s="1009" t="str">
        <f>AFEstatPref</f>
        <v>Historical</v>
      </c>
      <c r="AG481" s="1010"/>
      <c r="AH481" s="1011"/>
      <c r="AI481" s="1015" t="str">
        <f>AFEstatSlc</f>
        <v>Proposed Original</v>
      </c>
      <c r="AJ481" s="1015"/>
      <c r="AK481" s="1016"/>
      <c r="AL481" s="1019" t="s">
        <v>275</v>
      </c>
      <c r="AM481" s="1020"/>
      <c r="AN481" s="1021"/>
      <c r="AO481" s="1009" t="str">
        <f>AFEstatPref</f>
        <v>Historical</v>
      </c>
      <c r="AP481" s="1010"/>
      <c r="AQ481" s="1011"/>
      <c r="AR481" s="1015" t="str">
        <f>AFEstatSlc</f>
        <v>Proposed Original</v>
      </c>
      <c r="AS481" s="1015"/>
      <c r="AT481" s="1016"/>
      <c r="AU481" s="1019" t="s">
        <v>275</v>
      </c>
      <c r="AV481" s="1020"/>
      <c r="AW481" s="1021"/>
      <c r="AX481" s="1009" t="str">
        <f>AFEstatPref</f>
        <v>Historical</v>
      </c>
      <c r="AY481" s="1010"/>
      <c r="AZ481" s="1011"/>
      <c r="BA481" s="1015" t="str">
        <f>AFEstatSlc</f>
        <v>Proposed Original</v>
      </c>
      <c r="BB481" s="1015"/>
      <c r="BC481" s="1016"/>
      <c r="BD481" s="1019" t="s">
        <v>275</v>
      </c>
      <c r="BE481" s="1020"/>
      <c r="BF481" s="1021"/>
      <c r="BG481" s="214"/>
      <c r="BH481" s="1051" t="s">
        <v>276</v>
      </c>
      <c r="BI481" s="1052"/>
      <c r="BJ481" s="214"/>
      <c r="BK481" s="1058" t="s">
        <v>277</v>
      </c>
      <c r="BL481" s="1055" t="s">
        <v>278</v>
      </c>
    </row>
    <row r="482" spans="1:64" ht="15.75" customHeight="1">
      <c r="A482" s="139"/>
      <c r="B482" s="1059"/>
      <c r="C482" s="1063"/>
      <c r="D482" s="1012"/>
      <c r="E482" s="1013"/>
      <c r="F482" s="1014"/>
      <c r="G482" s="1043"/>
      <c r="H482" s="1017"/>
      <c r="I482" s="1017"/>
      <c r="J482" s="1044"/>
      <c r="K482" s="1023"/>
      <c r="L482" s="1023"/>
      <c r="M482" s="1040"/>
      <c r="N482" s="1012"/>
      <c r="O482" s="1013"/>
      <c r="P482" s="1014"/>
      <c r="Q482" s="1017"/>
      <c r="R482" s="1017"/>
      <c r="S482" s="1018"/>
      <c r="T482" s="1022"/>
      <c r="U482" s="1023"/>
      <c r="V482" s="1024"/>
      <c r="W482" s="1012"/>
      <c r="X482" s="1013"/>
      <c r="Y482" s="1014"/>
      <c r="Z482" s="1017"/>
      <c r="AA482" s="1017"/>
      <c r="AB482" s="1018"/>
      <c r="AC482" s="1022"/>
      <c r="AD482" s="1023"/>
      <c r="AE482" s="1024"/>
      <c r="AF482" s="1012"/>
      <c r="AG482" s="1013"/>
      <c r="AH482" s="1014"/>
      <c r="AI482" s="1017"/>
      <c r="AJ482" s="1017"/>
      <c r="AK482" s="1018"/>
      <c r="AL482" s="1022"/>
      <c r="AM482" s="1023"/>
      <c r="AN482" s="1024"/>
      <c r="AO482" s="1012"/>
      <c r="AP482" s="1013"/>
      <c r="AQ482" s="1014"/>
      <c r="AR482" s="1017"/>
      <c r="AS482" s="1017"/>
      <c r="AT482" s="1018"/>
      <c r="AU482" s="1022"/>
      <c r="AV482" s="1023"/>
      <c r="AW482" s="1024"/>
      <c r="AX482" s="1012"/>
      <c r="AY482" s="1013"/>
      <c r="AZ482" s="1014"/>
      <c r="BA482" s="1017"/>
      <c r="BB482" s="1017"/>
      <c r="BC482" s="1018"/>
      <c r="BD482" s="1022"/>
      <c r="BE482" s="1023"/>
      <c r="BF482" s="1024"/>
      <c r="BG482" s="139"/>
      <c r="BH482" s="215" t="s">
        <v>279</v>
      </c>
      <c r="BI482" s="216" t="s">
        <v>280</v>
      </c>
      <c r="BJ482" s="139"/>
      <c r="BK482" s="1059"/>
      <c r="BL482" s="1056"/>
    </row>
    <row r="483" spans="1:64" ht="15.75" customHeight="1">
      <c r="A483" s="138"/>
      <c r="B483" s="149">
        <v>46</v>
      </c>
      <c r="C483" s="150" t="s">
        <v>326</v>
      </c>
      <c r="D483" s="151" t="s">
        <v>283</v>
      </c>
      <c r="E483" s="152" t="s">
        <v>284</v>
      </c>
      <c r="F483" s="153">
        <f>SUM(F484:F493)</f>
        <v>0</v>
      </c>
      <c r="G483" s="154" t="s">
        <v>285</v>
      </c>
      <c r="H483" s="152" t="s">
        <v>283</v>
      </c>
      <c r="I483" s="152" t="s">
        <v>284</v>
      </c>
      <c r="J483" s="153">
        <f>SUM(J484:J493)</f>
        <v>0</v>
      </c>
      <c r="K483" s="151" t="s">
        <v>283</v>
      </c>
      <c r="L483" s="152" t="s">
        <v>284</v>
      </c>
      <c r="M483" s="153">
        <f>SUM(M484:M493)</f>
        <v>0</v>
      </c>
      <c r="N483" s="151" t="s">
        <v>283</v>
      </c>
      <c r="O483" s="152" t="s">
        <v>284</v>
      </c>
      <c r="P483" s="153">
        <f>SUM(P484:P493)</f>
        <v>0</v>
      </c>
      <c r="Q483" s="152" t="s">
        <v>283</v>
      </c>
      <c r="R483" s="152" t="s">
        <v>284</v>
      </c>
      <c r="S483" s="153">
        <f>SUM(S484:S493)</f>
        <v>0</v>
      </c>
      <c r="T483" s="204" t="s">
        <v>283</v>
      </c>
      <c r="U483" s="205" t="s">
        <v>284</v>
      </c>
      <c r="V483" s="153">
        <f>SUM(V484:V493)</f>
        <v>0</v>
      </c>
      <c r="W483" s="151" t="s">
        <v>283</v>
      </c>
      <c r="X483" s="152" t="s">
        <v>284</v>
      </c>
      <c r="Y483" s="153">
        <f>SUM(Y484:Y493)</f>
        <v>0</v>
      </c>
      <c r="Z483" s="152" t="s">
        <v>283</v>
      </c>
      <c r="AA483" s="152" t="s">
        <v>284</v>
      </c>
      <c r="AB483" s="153">
        <f>SUM(AB484:AB493)</f>
        <v>0</v>
      </c>
      <c r="AC483" s="204" t="s">
        <v>283</v>
      </c>
      <c r="AD483" s="205" t="s">
        <v>284</v>
      </c>
      <c r="AE483" s="153">
        <f>SUM(AE484:AE493)</f>
        <v>0</v>
      </c>
      <c r="AF483" s="151" t="s">
        <v>283</v>
      </c>
      <c r="AG483" s="152" t="s">
        <v>284</v>
      </c>
      <c r="AH483" s="153">
        <f>SUM(AH484:AH493)</f>
        <v>0</v>
      </c>
      <c r="AI483" s="152" t="s">
        <v>283</v>
      </c>
      <c r="AJ483" s="152" t="s">
        <v>284</v>
      </c>
      <c r="AK483" s="153">
        <f>SUM(AK484:AK493)</f>
        <v>0</v>
      </c>
      <c r="AL483" s="204" t="s">
        <v>283</v>
      </c>
      <c r="AM483" s="205" t="s">
        <v>284</v>
      </c>
      <c r="AN483" s="153">
        <f>SUM(AN484:AN493)</f>
        <v>0</v>
      </c>
      <c r="AO483" s="151" t="s">
        <v>283</v>
      </c>
      <c r="AP483" s="152" t="s">
        <v>284</v>
      </c>
      <c r="AQ483" s="153">
        <f>SUM(AQ484:AQ493)</f>
        <v>0</v>
      </c>
      <c r="AR483" s="152" t="s">
        <v>283</v>
      </c>
      <c r="AS483" s="152" t="s">
        <v>284</v>
      </c>
      <c r="AT483" s="153">
        <f>SUM(AT484:AT493)</f>
        <v>0</v>
      </c>
      <c r="AU483" s="204" t="s">
        <v>283</v>
      </c>
      <c r="AV483" s="205" t="s">
        <v>284</v>
      </c>
      <c r="AW483" s="153">
        <f>SUM(AW484:AW493)</f>
        <v>0</v>
      </c>
      <c r="AX483" s="151" t="s">
        <v>283</v>
      </c>
      <c r="AY483" s="152" t="s">
        <v>284</v>
      </c>
      <c r="AZ483" s="153">
        <f>SUM(AZ484:AZ493)</f>
        <v>0</v>
      </c>
      <c r="BA483" s="152" t="s">
        <v>283</v>
      </c>
      <c r="BB483" s="152" t="s">
        <v>284</v>
      </c>
      <c r="BC483" s="153">
        <f>SUM(BC484:BC493)</f>
        <v>0</v>
      </c>
      <c r="BD483" s="204" t="s">
        <v>283</v>
      </c>
      <c r="BE483" s="205" t="s">
        <v>284</v>
      </c>
      <c r="BF483" s="153">
        <f>SUM(BF484:BF493)</f>
        <v>0</v>
      </c>
      <c r="BG483" s="196"/>
      <c r="BH483" s="221"/>
      <c r="BI483" s="243"/>
      <c r="BJ483" s="196"/>
      <c r="BK483" s="244"/>
      <c r="BL483" s="245"/>
    </row>
    <row r="484" spans="1:64" ht="15.75" customHeight="1">
      <c r="A484" s="185"/>
      <c r="B484" s="156"/>
      <c r="C484" s="185"/>
      <c r="D484" s="158">
        <f t="shared" ref="D484:D493" si="1188">N484+W484+AF484+AO484+AX484</f>
        <v>0</v>
      </c>
      <c r="E484" s="159">
        <f>IFERROR(F484/D484,)</f>
        <v>0</v>
      </c>
      <c r="F484" s="160">
        <f>P484+Y484+AH484+AQ484+AZ484</f>
        <v>0</v>
      </c>
      <c r="G484" s="179"/>
      <c r="H484" s="159">
        <f>Q484+Z484+AI484+AR484+BA484</f>
        <v>0</v>
      </c>
      <c r="I484" s="159">
        <f>IFERROR(J484/H484,)</f>
        <v>0</v>
      </c>
      <c r="J484" s="160">
        <f t="shared" ref="J484:J493" si="1189">S484+AB484+AK484+AT484+BC484</f>
        <v>0</v>
      </c>
      <c r="K484" s="159">
        <f>T484+AC484+AL484+AU484+BD484</f>
        <v>0</v>
      </c>
      <c r="L484" s="159">
        <f>IFERROR(M484/K484,)</f>
        <v>0</v>
      </c>
      <c r="M484" s="160">
        <f t="shared" ref="M484:M493" si="1190">V484+AE484+AN484+AW484+BF484</f>
        <v>0</v>
      </c>
      <c r="N484" s="159">
        <v>0</v>
      </c>
      <c r="O484" s="159">
        <v>0</v>
      </c>
      <c r="P484" s="160">
        <f t="shared" ref="P484:P493" si="1191">N484*O484</f>
        <v>0</v>
      </c>
      <c r="Q484" s="159">
        <v>0</v>
      </c>
      <c r="R484" s="159">
        <v>0</v>
      </c>
      <c r="S484" s="160">
        <f t="shared" ref="S484:S493" si="1192">Q484*R484</f>
        <v>0</v>
      </c>
      <c r="T484" s="159">
        <f>Q484</f>
        <v>0</v>
      </c>
      <c r="U484" s="159">
        <f t="shared" ref="U484:U493" si="1193">R484</f>
        <v>0</v>
      </c>
      <c r="V484" s="160">
        <f t="shared" ref="V484:V493" si="1194">T484*U484</f>
        <v>0</v>
      </c>
      <c r="W484" s="159">
        <v>0</v>
      </c>
      <c r="X484" s="159">
        <v>0</v>
      </c>
      <c r="Y484" s="160">
        <f t="shared" ref="Y484:Y493" si="1195">W484*X484</f>
        <v>0</v>
      </c>
      <c r="Z484" s="159">
        <v>0</v>
      </c>
      <c r="AA484" s="159">
        <v>0</v>
      </c>
      <c r="AB484" s="160">
        <f t="shared" ref="AB484:AB493" si="1196">Z484*AA484</f>
        <v>0</v>
      </c>
      <c r="AC484" s="159">
        <f>Z484</f>
        <v>0</v>
      </c>
      <c r="AD484" s="159">
        <f t="shared" ref="AD484:AD493" si="1197">AA484</f>
        <v>0</v>
      </c>
      <c r="AE484" s="160">
        <f t="shared" ref="AE484:AE493" si="1198">AC484*AD484</f>
        <v>0</v>
      </c>
      <c r="AF484" s="159">
        <v>0</v>
      </c>
      <c r="AG484" s="159">
        <v>0</v>
      </c>
      <c r="AH484" s="160">
        <f t="shared" ref="AH484:AH493" si="1199">AF484*AG484</f>
        <v>0</v>
      </c>
      <c r="AI484" s="159">
        <v>0</v>
      </c>
      <c r="AJ484" s="159">
        <v>0</v>
      </c>
      <c r="AK484" s="160">
        <f t="shared" ref="AK484:AK493" si="1200">AI484*AJ484</f>
        <v>0</v>
      </c>
      <c r="AL484" s="159">
        <f>AI484</f>
        <v>0</v>
      </c>
      <c r="AM484" s="159">
        <f t="shared" ref="AM484:AM493" si="1201">AJ484</f>
        <v>0</v>
      </c>
      <c r="AN484" s="160">
        <f t="shared" ref="AN484:AN493" si="1202">AL484*AM484</f>
        <v>0</v>
      </c>
      <c r="AO484" s="159">
        <v>0</v>
      </c>
      <c r="AP484" s="159">
        <v>0</v>
      </c>
      <c r="AQ484" s="160">
        <f t="shared" ref="AQ484:AQ493" si="1203">AO484*AP484</f>
        <v>0</v>
      </c>
      <c r="AR484" s="159">
        <v>0</v>
      </c>
      <c r="AS484" s="159">
        <v>0</v>
      </c>
      <c r="AT484" s="160">
        <f t="shared" ref="AT484:AT493" si="1204">AR484*AS484</f>
        <v>0</v>
      </c>
      <c r="AU484" s="159">
        <f>AR484</f>
        <v>0</v>
      </c>
      <c r="AV484" s="159">
        <f t="shared" ref="AV484:AV493" si="1205">AS484</f>
        <v>0</v>
      </c>
      <c r="AW484" s="160">
        <f t="shared" ref="AW484:AW493" si="1206">AU484*AV484</f>
        <v>0</v>
      </c>
      <c r="AX484" s="159">
        <v>0</v>
      </c>
      <c r="AY484" s="159">
        <v>0</v>
      </c>
      <c r="AZ484" s="160">
        <f t="shared" ref="AZ484:AZ493" si="1207">AX484*AY484</f>
        <v>0</v>
      </c>
      <c r="BA484" s="159">
        <v>0</v>
      </c>
      <c r="BB484" s="159">
        <v>0</v>
      </c>
      <c r="BC484" s="160">
        <f t="shared" ref="BC484:BC493" si="1208">BA484*BB484</f>
        <v>0</v>
      </c>
      <c r="BD484" s="159">
        <f>BA484</f>
        <v>0</v>
      </c>
      <c r="BE484" s="159">
        <f t="shared" ref="BE484:BE493" si="1209">BB484</f>
        <v>0</v>
      </c>
      <c r="BF484" s="160">
        <f t="shared" ref="BF484:BF493" si="1210">BD484*BE484</f>
        <v>0</v>
      </c>
      <c r="BG484" s="225"/>
      <c r="BH484" s="226">
        <f>K484-H484</f>
        <v>0</v>
      </c>
      <c r="BI484" s="227">
        <f t="shared" ref="BI484:BI493" si="1211">L484-I484</f>
        <v>0</v>
      </c>
      <c r="BJ484" s="225"/>
      <c r="BK484" s="228"/>
      <c r="BL484" s="229"/>
    </row>
    <row r="485" spans="1:64" ht="15.75" customHeight="1">
      <c r="A485" s="185"/>
      <c r="B485" s="156"/>
      <c r="C485" s="185"/>
      <c r="D485" s="158">
        <f t="shared" si="1188"/>
        <v>0</v>
      </c>
      <c r="E485" s="159">
        <f t="shared" ref="E485:E493" si="1212">IFERROR(F485/D485,)</f>
        <v>0</v>
      </c>
      <c r="F485" s="160">
        <f t="shared" ref="F485:F493" si="1213">P485+Y485+AH485+AQ485+AZ485</f>
        <v>0</v>
      </c>
      <c r="G485" s="161"/>
      <c r="H485" s="159">
        <f t="shared" ref="H485:H493" si="1214">Q485+Z485+AI485+AR485+BA485</f>
        <v>0</v>
      </c>
      <c r="I485" s="159">
        <f t="shared" ref="I485:I493" si="1215">IFERROR(J485/H485,)</f>
        <v>0</v>
      </c>
      <c r="J485" s="160">
        <f t="shared" si="1189"/>
        <v>0</v>
      </c>
      <c r="K485" s="159">
        <f t="shared" ref="K485:K493" si="1216">T485+AC485+AL485+AU485+BD485</f>
        <v>0</v>
      </c>
      <c r="L485" s="159">
        <f t="shared" ref="L485:L493" si="1217">IFERROR(M485/K485,)</f>
        <v>0</v>
      </c>
      <c r="M485" s="160">
        <f t="shared" si="1190"/>
        <v>0</v>
      </c>
      <c r="N485" s="159">
        <v>0</v>
      </c>
      <c r="O485" s="159">
        <v>0</v>
      </c>
      <c r="P485" s="160">
        <f t="shared" si="1191"/>
        <v>0</v>
      </c>
      <c r="Q485" s="159">
        <v>0</v>
      </c>
      <c r="R485" s="159">
        <v>0</v>
      </c>
      <c r="S485" s="160">
        <f t="shared" si="1192"/>
        <v>0</v>
      </c>
      <c r="T485" s="159">
        <f t="shared" ref="T485:T493" si="1218">Q485</f>
        <v>0</v>
      </c>
      <c r="U485" s="159">
        <f t="shared" si="1193"/>
        <v>0</v>
      </c>
      <c r="V485" s="160">
        <f t="shared" si="1194"/>
        <v>0</v>
      </c>
      <c r="W485" s="159">
        <v>0</v>
      </c>
      <c r="X485" s="159">
        <v>0</v>
      </c>
      <c r="Y485" s="160">
        <f t="shared" si="1195"/>
        <v>0</v>
      </c>
      <c r="Z485" s="159">
        <v>0</v>
      </c>
      <c r="AA485" s="159">
        <v>0</v>
      </c>
      <c r="AB485" s="160">
        <f t="shared" si="1196"/>
        <v>0</v>
      </c>
      <c r="AC485" s="159">
        <f t="shared" ref="AC485:AC493" si="1219">Z485</f>
        <v>0</v>
      </c>
      <c r="AD485" s="159">
        <f t="shared" si="1197"/>
        <v>0</v>
      </c>
      <c r="AE485" s="160">
        <f t="shared" si="1198"/>
        <v>0</v>
      </c>
      <c r="AF485" s="159">
        <v>0</v>
      </c>
      <c r="AG485" s="159">
        <v>0</v>
      </c>
      <c r="AH485" s="160">
        <f t="shared" si="1199"/>
        <v>0</v>
      </c>
      <c r="AI485" s="159">
        <v>0</v>
      </c>
      <c r="AJ485" s="159">
        <v>0</v>
      </c>
      <c r="AK485" s="160">
        <f t="shared" si="1200"/>
        <v>0</v>
      </c>
      <c r="AL485" s="159">
        <f t="shared" ref="AL485:AL493" si="1220">AI485</f>
        <v>0</v>
      </c>
      <c r="AM485" s="159">
        <f t="shared" si="1201"/>
        <v>0</v>
      </c>
      <c r="AN485" s="160">
        <f t="shared" si="1202"/>
        <v>0</v>
      </c>
      <c r="AO485" s="159">
        <v>0</v>
      </c>
      <c r="AP485" s="159">
        <v>0</v>
      </c>
      <c r="AQ485" s="160">
        <f t="shared" si="1203"/>
        <v>0</v>
      </c>
      <c r="AR485" s="159">
        <v>0</v>
      </c>
      <c r="AS485" s="159">
        <v>0</v>
      </c>
      <c r="AT485" s="160">
        <f t="shared" si="1204"/>
        <v>0</v>
      </c>
      <c r="AU485" s="159">
        <f t="shared" ref="AU485:AU493" si="1221">AR485</f>
        <v>0</v>
      </c>
      <c r="AV485" s="159">
        <f t="shared" si="1205"/>
        <v>0</v>
      </c>
      <c r="AW485" s="160">
        <f t="shared" si="1206"/>
        <v>0</v>
      </c>
      <c r="AX485" s="159">
        <v>0</v>
      </c>
      <c r="AY485" s="159">
        <v>0</v>
      </c>
      <c r="AZ485" s="160">
        <f t="shared" si="1207"/>
        <v>0</v>
      </c>
      <c r="BA485" s="159">
        <v>0</v>
      </c>
      <c r="BB485" s="159">
        <v>0</v>
      </c>
      <c r="BC485" s="160">
        <f t="shared" si="1208"/>
        <v>0</v>
      </c>
      <c r="BD485" s="159">
        <f t="shared" ref="BD485:BD493" si="1222">BA485</f>
        <v>0</v>
      </c>
      <c r="BE485" s="159">
        <f t="shared" si="1209"/>
        <v>0</v>
      </c>
      <c r="BF485" s="160">
        <f t="shared" si="1210"/>
        <v>0</v>
      </c>
      <c r="BG485" s="225"/>
      <c r="BH485" s="226">
        <f t="shared" ref="BH485:BH493" si="1223">K485-H485</f>
        <v>0</v>
      </c>
      <c r="BI485" s="227">
        <f t="shared" si="1211"/>
        <v>0</v>
      </c>
      <c r="BJ485" s="225"/>
      <c r="BK485" s="228"/>
      <c r="BL485" s="229"/>
    </row>
    <row r="486" spans="1:64" ht="15.75" customHeight="1">
      <c r="A486" s="185"/>
      <c r="B486" s="156"/>
      <c r="C486" s="185"/>
      <c r="D486" s="158">
        <f t="shared" si="1188"/>
        <v>0</v>
      </c>
      <c r="E486" s="159">
        <f t="shared" si="1212"/>
        <v>0</v>
      </c>
      <c r="F486" s="160">
        <f t="shared" si="1213"/>
        <v>0</v>
      </c>
      <c r="G486" s="161"/>
      <c r="H486" s="159">
        <f t="shared" si="1214"/>
        <v>0</v>
      </c>
      <c r="I486" s="159">
        <f t="shared" si="1215"/>
        <v>0</v>
      </c>
      <c r="J486" s="160">
        <f t="shared" si="1189"/>
        <v>0</v>
      </c>
      <c r="K486" s="159">
        <f t="shared" si="1216"/>
        <v>0</v>
      </c>
      <c r="L486" s="159">
        <f t="shared" si="1217"/>
        <v>0</v>
      </c>
      <c r="M486" s="160">
        <f t="shared" si="1190"/>
        <v>0</v>
      </c>
      <c r="N486" s="159">
        <v>0</v>
      </c>
      <c r="O486" s="159">
        <v>0</v>
      </c>
      <c r="P486" s="160">
        <f t="shared" si="1191"/>
        <v>0</v>
      </c>
      <c r="Q486" s="159">
        <v>0</v>
      </c>
      <c r="R486" s="159">
        <v>0</v>
      </c>
      <c r="S486" s="160">
        <f t="shared" si="1192"/>
        <v>0</v>
      </c>
      <c r="T486" s="159">
        <f t="shared" si="1218"/>
        <v>0</v>
      </c>
      <c r="U486" s="159">
        <f t="shared" si="1193"/>
        <v>0</v>
      </c>
      <c r="V486" s="160">
        <f t="shared" si="1194"/>
        <v>0</v>
      </c>
      <c r="W486" s="159">
        <v>0</v>
      </c>
      <c r="X486" s="159">
        <v>0</v>
      </c>
      <c r="Y486" s="160">
        <f t="shared" si="1195"/>
        <v>0</v>
      </c>
      <c r="Z486" s="159">
        <v>0</v>
      </c>
      <c r="AA486" s="159">
        <v>0</v>
      </c>
      <c r="AB486" s="160">
        <f t="shared" si="1196"/>
        <v>0</v>
      </c>
      <c r="AC486" s="159">
        <f t="shared" si="1219"/>
        <v>0</v>
      </c>
      <c r="AD486" s="159">
        <f t="shared" si="1197"/>
        <v>0</v>
      </c>
      <c r="AE486" s="160">
        <f t="shared" si="1198"/>
        <v>0</v>
      </c>
      <c r="AF486" s="159">
        <v>0</v>
      </c>
      <c r="AG486" s="159">
        <v>0</v>
      </c>
      <c r="AH486" s="160">
        <f t="shared" si="1199"/>
        <v>0</v>
      </c>
      <c r="AI486" s="159">
        <v>0</v>
      </c>
      <c r="AJ486" s="159">
        <v>0</v>
      </c>
      <c r="AK486" s="160">
        <f t="shared" si="1200"/>
        <v>0</v>
      </c>
      <c r="AL486" s="159">
        <f t="shared" si="1220"/>
        <v>0</v>
      </c>
      <c r="AM486" s="159">
        <f t="shared" si="1201"/>
        <v>0</v>
      </c>
      <c r="AN486" s="160">
        <f t="shared" si="1202"/>
        <v>0</v>
      </c>
      <c r="AO486" s="159">
        <v>0</v>
      </c>
      <c r="AP486" s="159">
        <v>0</v>
      </c>
      <c r="AQ486" s="160">
        <f t="shared" si="1203"/>
        <v>0</v>
      </c>
      <c r="AR486" s="159">
        <v>0</v>
      </c>
      <c r="AS486" s="159">
        <v>0</v>
      </c>
      <c r="AT486" s="160">
        <f t="shared" si="1204"/>
        <v>0</v>
      </c>
      <c r="AU486" s="159">
        <f t="shared" si="1221"/>
        <v>0</v>
      </c>
      <c r="AV486" s="159">
        <f t="shared" si="1205"/>
        <v>0</v>
      </c>
      <c r="AW486" s="160">
        <f t="shared" si="1206"/>
        <v>0</v>
      </c>
      <c r="AX486" s="159">
        <v>0</v>
      </c>
      <c r="AY486" s="159">
        <v>0</v>
      </c>
      <c r="AZ486" s="160">
        <f t="shared" si="1207"/>
        <v>0</v>
      </c>
      <c r="BA486" s="159">
        <v>0</v>
      </c>
      <c r="BB486" s="159">
        <v>0</v>
      </c>
      <c r="BC486" s="160">
        <f t="shared" si="1208"/>
        <v>0</v>
      </c>
      <c r="BD486" s="159">
        <f t="shared" si="1222"/>
        <v>0</v>
      </c>
      <c r="BE486" s="159">
        <f t="shared" si="1209"/>
        <v>0</v>
      </c>
      <c r="BF486" s="160">
        <f t="shared" si="1210"/>
        <v>0</v>
      </c>
      <c r="BG486" s="225"/>
      <c r="BH486" s="226">
        <f t="shared" si="1223"/>
        <v>0</v>
      </c>
      <c r="BI486" s="227">
        <f t="shared" si="1211"/>
        <v>0</v>
      </c>
      <c r="BJ486" s="225"/>
      <c r="BK486" s="228"/>
      <c r="BL486" s="229"/>
    </row>
    <row r="487" spans="1:64" ht="15.75" customHeight="1">
      <c r="A487" s="185"/>
      <c r="B487" s="156"/>
      <c r="C487" s="185"/>
      <c r="D487" s="158">
        <f t="shared" si="1188"/>
        <v>0</v>
      </c>
      <c r="E487" s="159">
        <f t="shared" si="1212"/>
        <v>0</v>
      </c>
      <c r="F487" s="160">
        <f t="shared" si="1213"/>
        <v>0</v>
      </c>
      <c r="G487" s="161"/>
      <c r="H487" s="159">
        <f t="shared" si="1214"/>
        <v>0</v>
      </c>
      <c r="I487" s="159">
        <f t="shared" si="1215"/>
        <v>0</v>
      </c>
      <c r="J487" s="160">
        <f t="shared" si="1189"/>
        <v>0</v>
      </c>
      <c r="K487" s="159">
        <f t="shared" si="1216"/>
        <v>0</v>
      </c>
      <c r="L487" s="159">
        <f t="shared" si="1217"/>
        <v>0</v>
      </c>
      <c r="M487" s="160">
        <f t="shared" si="1190"/>
        <v>0</v>
      </c>
      <c r="N487" s="159">
        <v>0</v>
      </c>
      <c r="O487" s="159">
        <v>0</v>
      </c>
      <c r="P487" s="160">
        <f t="shared" si="1191"/>
        <v>0</v>
      </c>
      <c r="Q487" s="159">
        <v>0</v>
      </c>
      <c r="R487" s="159">
        <v>0</v>
      </c>
      <c r="S487" s="160">
        <f t="shared" si="1192"/>
        <v>0</v>
      </c>
      <c r="T487" s="159">
        <f t="shared" si="1218"/>
        <v>0</v>
      </c>
      <c r="U487" s="159">
        <f t="shared" si="1193"/>
        <v>0</v>
      </c>
      <c r="V487" s="160">
        <f t="shared" si="1194"/>
        <v>0</v>
      </c>
      <c r="W487" s="159">
        <v>0</v>
      </c>
      <c r="X487" s="159">
        <v>0</v>
      </c>
      <c r="Y487" s="160">
        <f t="shared" si="1195"/>
        <v>0</v>
      </c>
      <c r="Z487" s="159">
        <v>0</v>
      </c>
      <c r="AA487" s="159">
        <v>0</v>
      </c>
      <c r="AB487" s="160">
        <f t="shared" si="1196"/>
        <v>0</v>
      </c>
      <c r="AC487" s="159">
        <f t="shared" si="1219"/>
        <v>0</v>
      </c>
      <c r="AD487" s="159">
        <f t="shared" si="1197"/>
        <v>0</v>
      </c>
      <c r="AE487" s="160">
        <f t="shared" si="1198"/>
        <v>0</v>
      </c>
      <c r="AF487" s="159">
        <v>0</v>
      </c>
      <c r="AG487" s="159">
        <v>0</v>
      </c>
      <c r="AH487" s="160">
        <f t="shared" si="1199"/>
        <v>0</v>
      </c>
      <c r="AI487" s="159">
        <v>0</v>
      </c>
      <c r="AJ487" s="159">
        <v>0</v>
      </c>
      <c r="AK487" s="160">
        <f t="shared" si="1200"/>
        <v>0</v>
      </c>
      <c r="AL487" s="159">
        <f t="shared" si="1220"/>
        <v>0</v>
      </c>
      <c r="AM487" s="159">
        <f t="shared" si="1201"/>
        <v>0</v>
      </c>
      <c r="AN487" s="160">
        <f t="shared" si="1202"/>
        <v>0</v>
      </c>
      <c r="AO487" s="159">
        <v>0</v>
      </c>
      <c r="AP487" s="159">
        <v>0</v>
      </c>
      <c r="AQ487" s="160">
        <f t="shared" si="1203"/>
        <v>0</v>
      </c>
      <c r="AR487" s="159">
        <v>0</v>
      </c>
      <c r="AS487" s="159">
        <v>0</v>
      </c>
      <c r="AT487" s="160">
        <f t="shared" si="1204"/>
        <v>0</v>
      </c>
      <c r="AU487" s="159">
        <f t="shared" si="1221"/>
        <v>0</v>
      </c>
      <c r="AV487" s="159">
        <f t="shared" si="1205"/>
        <v>0</v>
      </c>
      <c r="AW487" s="160">
        <f t="shared" si="1206"/>
        <v>0</v>
      </c>
      <c r="AX487" s="159">
        <v>0</v>
      </c>
      <c r="AY487" s="159">
        <v>0</v>
      </c>
      <c r="AZ487" s="160">
        <f t="shared" si="1207"/>
        <v>0</v>
      </c>
      <c r="BA487" s="159">
        <v>0</v>
      </c>
      <c r="BB487" s="159">
        <v>0</v>
      </c>
      <c r="BC487" s="160">
        <f t="shared" si="1208"/>
        <v>0</v>
      </c>
      <c r="BD487" s="159">
        <f t="shared" si="1222"/>
        <v>0</v>
      </c>
      <c r="BE487" s="159">
        <f t="shared" si="1209"/>
        <v>0</v>
      </c>
      <c r="BF487" s="160">
        <f t="shared" si="1210"/>
        <v>0</v>
      </c>
      <c r="BG487" s="225"/>
      <c r="BH487" s="226">
        <f t="shared" si="1223"/>
        <v>0</v>
      </c>
      <c r="BI487" s="227">
        <f t="shared" si="1211"/>
        <v>0</v>
      </c>
      <c r="BJ487" s="225"/>
      <c r="BK487" s="228"/>
      <c r="BL487" s="229"/>
    </row>
    <row r="488" spans="1:64" ht="15.75" customHeight="1">
      <c r="A488" s="185"/>
      <c r="B488" s="156"/>
      <c r="C488" s="185"/>
      <c r="D488" s="158">
        <f t="shared" si="1188"/>
        <v>0</v>
      </c>
      <c r="E488" s="159">
        <f t="shared" si="1212"/>
        <v>0</v>
      </c>
      <c r="F488" s="160">
        <f t="shared" si="1213"/>
        <v>0</v>
      </c>
      <c r="G488" s="161"/>
      <c r="H488" s="159">
        <f t="shared" si="1214"/>
        <v>0</v>
      </c>
      <c r="I488" s="159">
        <f t="shared" si="1215"/>
        <v>0</v>
      </c>
      <c r="J488" s="160">
        <f t="shared" si="1189"/>
        <v>0</v>
      </c>
      <c r="K488" s="159">
        <f t="shared" si="1216"/>
        <v>0</v>
      </c>
      <c r="L488" s="159">
        <f t="shared" si="1217"/>
        <v>0</v>
      </c>
      <c r="M488" s="160">
        <f t="shared" si="1190"/>
        <v>0</v>
      </c>
      <c r="N488" s="159">
        <v>0</v>
      </c>
      <c r="O488" s="159">
        <v>0</v>
      </c>
      <c r="P488" s="160">
        <f t="shared" si="1191"/>
        <v>0</v>
      </c>
      <c r="Q488" s="159">
        <v>0</v>
      </c>
      <c r="R488" s="159">
        <v>0</v>
      </c>
      <c r="S488" s="160">
        <f t="shared" si="1192"/>
        <v>0</v>
      </c>
      <c r="T488" s="159">
        <f t="shared" si="1218"/>
        <v>0</v>
      </c>
      <c r="U488" s="159">
        <f t="shared" si="1193"/>
        <v>0</v>
      </c>
      <c r="V488" s="160">
        <f t="shared" si="1194"/>
        <v>0</v>
      </c>
      <c r="W488" s="159">
        <v>0</v>
      </c>
      <c r="X488" s="159">
        <v>0</v>
      </c>
      <c r="Y488" s="160">
        <f t="shared" si="1195"/>
        <v>0</v>
      </c>
      <c r="Z488" s="159">
        <v>0</v>
      </c>
      <c r="AA488" s="159">
        <v>0</v>
      </c>
      <c r="AB488" s="160">
        <f t="shared" si="1196"/>
        <v>0</v>
      </c>
      <c r="AC488" s="159">
        <f t="shared" si="1219"/>
        <v>0</v>
      </c>
      <c r="AD488" s="159">
        <f t="shared" si="1197"/>
        <v>0</v>
      </c>
      <c r="AE488" s="160">
        <f t="shared" si="1198"/>
        <v>0</v>
      </c>
      <c r="AF488" s="159">
        <v>0</v>
      </c>
      <c r="AG488" s="159">
        <v>0</v>
      </c>
      <c r="AH488" s="160">
        <f t="shared" si="1199"/>
        <v>0</v>
      </c>
      <c r="AI488" s="159">
        <v>0</v>
      </c>
      <c r="AJ488" s="159">
        <v>0</v>
      </c>
      <c r="AK488" s="160">
        <f t="shared" si="1200"/>
        <v>0</v>
      </c>
      <c r="AL488" s="159">
        <f t="shared" si="1220"/>
        <v>0</v>
      </c>
      <c r="AM488" s="159">
        <f t="shared" si="1201"/>
        <v>0</v>
      </c>
      <c r="AN488" s="160">
        <f t="shared" si="1202"/>
        <v>0</v>
      </c>
      <c r="AO488" s="159">
        <v>0</v>
      </c>
      <c r="AP488" s="159">
        <v>0</v>
      </c>
      <c r="AQ488" s="160">
        <f t="shared" si="1203"/>
        <v>0</v>
      </c>
      <c r="AR488" s="159">
        <v>0</v>
      </c>
      <c r="AS488" s="159">
        <v>0</v>
      </c>
      <c r="AT488" s="160">
        <f t="shared" si="1204"/>
        <v>0</v>
      </c>
      <c r="AU488" s="159">
        <f t="shared" si="1221"/>
        <v>0</v>
      </c>
      <c r="AV488" s="159">
        <f t="shared" si="1205"/>
        <v>0</v>
      </c>
      <c r="AW488" s="160">
        <f t="shared" si="1206"/>
        <v>0</v>
      </c>
      <c r="AX488" s="159">
        <v>0</v>
      </c>
      <c r="AY488" s="159">
        <v>0</v>
      </c>
      <c r="AZ488" s="160">
        <f t="shared" si="1207"/>
        <v>0</v>
      </c>
      <c r="BA488" s="159">
        <v>0</v>
      </c>
      <c r="BB488" s="159">
        <v>0</v>
      </c>
      <c r="BC488" s="160">
        <f t="shared" si="1208"/>
        <v>0</v>
      </c>
      <c r="BD488" s="159">
        <f t="shared" si="1222"/>
        <v>0</v>
      </c>
      <c r="BE488" s="159">
        <f t="shared" si="1209"/>
        <v>0</v>
      </c>
      <c r="BF488" s="160">
        <f t="shared" si="1210"/>
        <v>0</v>
      </c>
      <c r="BG488" s="225"/>
      <c r="BH488" s="226">
        <f t="shared" si="1223"/>
        <v>0</v>
      </c>
      <c r="BI488" s="227">
        <f t="shared" si="1211"/>
        <v>0</v>
      </c>
      <c r="BJ488" s="225"/>
      <c r="BK488" s="228"/>
      <c r="BL488" s="229"/>
    </row>
    <row r="489" spans="1:64" ht="15.75" customHeight="1">
      <c r="A489" s="185"/>
      <c r="B489" s="156"/>
      <c r="C489" s="185"/>
      <c r="D489" s="158">
        <f t="shared" si="1188"/>
        <v>0</v>
      </c>
      <c r="E489" s="159">
        <f t="shared" si="1212"/>
        <v>0</v>
      </c>
      <c r="F489" s="160">
        <f t="shared" si="1213"/>
        <v>0</v>
      </c>
      <c r="G489" s="161"/>
      <c r="H489" s="159">
        <f t="shared" si="1214"/>
        <v>0</v>
      </c>
      <c r="I489" s="159">
        <f t="shared" si="1215"/>
        <v>0</v>
      </c>
      <c r="J489" s="160">
        <f t="shared" si="1189"/>
        <v>0</v>
      </c>
      <c r="K489" s="159">
        <f t="shared" si="1216"/>
        <v>0</v>
      </c>
      <c r="L489" s="159">
        <f t="shared" si="1217"/>
        <v>0</v>
      </c>
      <c r="M489" s="160">
        <f t="shared" si="1190"/>
        <v>0</v>
      </c>
      <c r="N489" s="159">
        <v>0</v>
      </c>
      <c r="O489" s="159">
        <v>0</v>
      </c>
      <c r="P489" s="160">
        <f t="shared" si="1191"/>
        <v>0</v>
      </c>
      <c r="Q489" s="159">
        <v>0</v>
      </c>
      <c r="R489" s="159">
        <v>0</v>
      </c>
      <c r="S489" s="160">
        <f t="shared" si="1192"/>
        <v>0</v>
      </c>
      <c r="T489" s="159">
        <f t="shared" si="1218"/>
        <v>0</v>
      </c>
      <c r="U489" s="159">
        <f t="shared" si="1193"/>
        <v>0</v>
      </c>
      <c r="V489" s="160">
        <f t="shared" si="1194"/>
        <v>0</v>
      </c>
      <c r="W489" s="159">
        <v>0</v>
      </c>
      <c r="X489" s="159">
        <v>0</v>
      </c>
      <c r="Y489" s="160">
        <f t="shared" si="1195"/>
        <v>0</v>
      </c>
      <c r="Z489" s="159">
        <v>0</v>
      </c>
      <c r="AA489" s="159">
        <v>0</v>
      </c>
      <c r="AB489" s="160">
        <f t="shared" si="1196"/>
        <v>0</v>
      </c>
      <c r="AC489" s="159">
        <f t="shared" si="1219"/>
        <v>0</v>
      </c>
      <c r="AD489" s="159">
        <f t="shared" si="1197"/>
        <v>0</v>
      </c>
      <c r="AE489" s="160">
        <f t="shared" si="1198"/>
        <v>0</v>
      </c>
      <c r="AF489" s="159">
        <v>0</v>
      </c>
      <c r="AG489" s="159">
        <v>0</v>
      </c>
      <c r="AH489" s="160">
        <f t="shared" si="1199"/>
        <v>0</v>
      </c>
      <c r="AI489" s="159">
        <v>0</v>
      </c>
      <c r="AJ489" s="159">
        <v>0</v>
      </c>
      <c r="AK489" s="160">
        <f t="shared" si="1200"/>
        <v>0</v>
      </c>
      <c r="AL489" s="159">
        <f t="shared" si="1220"/>
        <v>0</v>
      </c>
      <c r="AM489" s="159">
        <f t="shared" si="1201"/>
        <v>0</v>
      </c>
      <c r="AN489" s="160">
        <f t="shared" si="1202"/>
        <v>0</v>
      </c>
      <c r="AO489" s="159">
        <v>0</v>
      </c>
      <c r="AP489" s="159">
        <v>0</v>
      </c>
      <c r="AQ489" s="160">
        <f t="shared" si="1203"/>
        <v>0</v>
      </c>
      <c r="AR489" s="159">
        <v>0</v>
      </c>
      <c r="AS489" s="159">
        <v>0</v>
      </c>
      <c r="AT489" s="160">
        <f t="shared" si="1204"/>
        <v>0</v>
      </c>
      <c r="AU489" s="159">
        <f t="shared" si="1221"/>
        <v>0</v>
      </c>
      <c r="AV489" s="159">
        <f t="shared" si="1205"/>
        <v>0</v>
      </c>
      <c r="AW489" s="160">
        <f t="shared" si="1206"/>
        <v>0</v>
      </c>
      <c r="AX489" s="159">
        <v>0</v>
      </c>
      <c r="AY489" s="159">
        <v>0</v>
      </c>
      <c r="AZ489" s="160">
        <f t="shared" si="1207"/>
        <v>0</v>
      </c>
      <c r="BA489" s="159">
        <v>0</v>
      </c>
      <c r="BB489" s="159">
        <v>0</v>
      </c>
      <c r="BC489" s="160">
        <f t="shared" si="1208"/>
        <v>0</v>
      </c>
      <c r="BD489" s="159">
        <f t="shared" si="1222"/>
        <v>0</v>
      </c>
      <c r="BE489" s="159">
        <f t="shared" si="1209"/>
        <v>0</v>
      </c>
      <c r="BF489" s="160">
        <f t="shared" si="1210"/>
        <v>0</v>
      </c>
      <c r="BG489" s="225"/>
      <c r="BH489" s="226">
        <f t="shared" si="1223"/>
        <v>0</v>
      </c>
      <c r="BI489" s="227">
        <f t="shared" si="1211"/>
        <v>0</v>
      </c>
      <c r="BJ489" s="225"/>
      <c r="BK489" s="228"/>
      <c r="BL489" s="229"/>
    </row>
    <row r="490" spans="1:64" ht="15.75" customHeight="1">
      <c r="A490" s="185"/>
      <c r="B490" s="156"/>
      <c r="C490" s="185"/>
      <c r="D490" s="158">
        <f t="shared" si="1188"/>
        <v>0</v>
      </c>
      <c r="E490" s="159">
        <f t="shared" si="1212"/>
        <v>0</v>
      </c>
      <c r="F490" s="160">
        <f t="shared" si="1213"/>
        <v>0</v>
      </c>
      <c r="G490" s="161"/>
      <c r="H490" s="159">
        <f t="shared" si="1214"/>
        <v>0</v>
      </c>
      <c r="I490" s="159">
        <f t="shared" si="1215"/>
        <v>0</v>
      </c>
      <c r="J490" s="160">
        <f t="shared" si="1189"/>
        <v>0</v>
      </c>
      <c r="K490" s="159">
        <f t="shared" si="1216"/>
        <v>0</v>
      </c>
      <c r="L490" s="159">
        <f t="shared" si="1217"/>
        <v>0</v>
      </c>
      <c r="M490" s="160">
        <f t="shared" si="1190"/>
        <v>0</v>
      </c>
      <c r="N490" s="159">
        <v>0</v>
      </c>
      <c r="O490" s="159">
        <v>0</v>
      </c>
      <c r="P490" s="160">
        <f t="shared" si="1191"/>
        <v>0</v>
      </c>
      <c r="Q490" s="159">
        <v>0</v>
      </c>
      <c r="R490" s="159">
        <v>0</v>
      </c>
      <c r="S490" s="160">
        <f t="shared" si="1192"/>
        <v>0</v>
      </c>
      <c r="T490" s="159">
        <f t="shared" si="1218"/>
        <v>0</v>
      </c>
      <c r="U490" s="159">
        <f t="shared" si="1193"/>
        <v>0</v>
      </c>
      <c r="V490" s="160">
        <f t="shared" si="1194"/>
        <v>0</v>
      </c>
      <c r="W490" s="159">
        <v>0</v>
      </c>
      <c r="X490" s="159">
        <v>0</v>
      </c>
      <c r="Y490" s="160">
        <f t="shared" si="1195"/>
        <v>0</v>
      </c>
      <c r="Z490" s="159">
        <v>0</v>
      </c>
      <c r="AA490" s="159">
        <v>0</v>
      </c>
      <c r="AB490" s="160">
        <f t="shared" si="1196"/>
        <v>0</v>
      </c>
      <c r="AC490" s="159">
        <f t="shared" si="1219"/>
        <v>0</v>
      </c>
      <c r="AD490" s="159">
        <f t="shared" si="1197"/>
        <v>0</v>
      </c>
      <c r="AE490" s="160">
        <f t="shared" si="1198"/>
        <v>0</v>
      </c>
      <c r="AF490" s="159">
        <v>0</v>
      </c>
      <c r="AG490" s="159">
        <v>0</v>
      </c>
      <c r="AH490" s="160">
        <f t="shared" si="1199"/>
        <v>0</v>
      </c>
      <c r="AI490" s="159">
        <v>0</v>
      </c>
      <c r="AJ490" s="159">
        <v>0</v>
      </c>
      <c r="AK490" s="160">
        <f t="shared" si="1200"/>
        <v>0</v>
      </c>
      <c r="AL490" s="159">
        <f t="shared" si="1220"/>
        <v>0</v>
      </c>
      <c r="AM490" s="159">
        <f t="shared" si="1201"/>
        <v>0</v>
      </c>
      <c r="AN490" s="160">
        <f t="shared" si="1202"/>
        <v>0</v>
      </c>
      <c r="AO490" s="159">
        <v>0</v>
      </c>
      <c r="AP490" s="159">
        <v>0</v>
      </c>
      <c r="AQ490" s="160">
        <f t="shared" si="1203"/>
        <v>0</v>
      </c>
      <c r="AR490" s="159">
        <v>0</v>
      </c>
      <c r="AS490" s="159">
        <v>0</v>
      </c>
      <c r="AT490" s="160">
        <f t="shared" si="1204"/>
        <v>0</v>
      </c>
      <c r="AU490" s="159">
        <f t="shared" si="1221"/>
        <v>0</v>
      </c>
      <c r="AV490" s="159">
        <f t="shared" si="1205"/>
        <v>0</v>
      </c>
      <c r="AW490" s="160">
        <f t="shared" si="1206"/>
        <v>0</v>
      </c>
      <c r="AX490" s="159">
        <v>0</v>
      </c>
      <c r="AY490" s="159">
        <v>0</v>
      </c>
      <c r="AZ490" s="160">
        <f t="shared" si="1207"/>
        <v>0</v>
      </c>
      <c r="BA490" s="159">
        <v>0</v>
      </c>
      <c r="BB490" s="159">
        <v>0</v>
      </c>
      <c r="BC490" s="160">
        <f t="shared" si="1208"/>
        <v>0</v>
      </c>
      <c r="BD490" s="159">
        <f t="shared" si="1222"/>
        <v>0</v>
      </c>
      <c r="BE490" s="159">
        <f t="shared" si="1209"/>
        <v>0</v>
      </c>
      <c r="BF490" s="160">
        <f t="shared" si="1210"/>
        <v>0</v>
      </c>
      <c r="BG490" s="225"/>
      <c r="BH490" s="226">
        <f t="shared" si="1223"/>
        <v>0</v>
      </c>
      <c r="BI490" s="227">
        <f t="shared" si="1211"/>
        <v>0</v>
      </c>
      <c r="BJ490" s="225"/>
      <c r="BK490" s="228"/>
      <c r="BL490" s="229"/>
    </row>
    <row r="491" spans="1:64" ht="15.75" customHeight="1">
      <c r="A491" s="185"/>
      <c r="B491" s="156"/>
      <c r="C491" s="185"/>
      <c r="D491" s="158">
        <f t="shared" si="1188"/>
        <v>0</v>
      </c>
      <c r="E491" s="159">
        <f t="shared" si="1212"/>
        <v>0</v>
      </c>
      <c r="F491" s="160">
        <f t="shared" si="1213"/>
        <v>0</v>
      </c>
      <c r="G491" s="161"/>
      <c r="H491" s="159">
        <f t="shared" si="1214"/>
        <v>0</v>
      </c>
      <c r="I491" s="159">
        <f t="shared" si="1215"/>
        <v>0</v>
      </c>
      <c r="J491" s="160">
        <f t="shared" si="1189"/>
        <v>0</v>
      </c>
      <c r="K491" s="159">
        <f t="shared" si="1216"/>
        <v>0</v>
      </c>
      <c r="L491" s="159">
        <f t="shared" si="1217"/>
        <v>0</v>
      </c>
      <c r="M491" s="160">
        <f t="shared" si="1190"/>
        <v>0</v>
      </c>
      <c r="N491" s="159">
        <v>0</v>
      </c>
      <c r="O491" s="159">
        <v>0</v>
      </c>
      <c r="P491" s="160">
        <f t="shared" si="1191"/>
        <v>0</v>
      </c>
      <c r="Q491" s="159">
        <v>0</v>
      </c>
      <c r="R491" s="159">
        <v>0</v>
      </c>
      <c r="S491" s="160">
        <f t="shared" si="1192"/>
        <v>0</v>
      </c>
      <c r="T491" s="159">
        <f t="shared" si="1218"/>
        <v>0</v>
      </c>
      <c r="U491" s="159">
        <f t="shared" si="1193"/>
        <v>0</v>
      </c>
      <c r="V491" s="160">
        <f t="shared" si="1194"/>
        <v>0</v>
      </c>
      <c r="W491" s="159">
        <v>0</v>
      </c>
      <c r="X491" s="159">
        <v>0</v>
      </c>
      <c r="Y491" s="160">
        <f t="shared" si="1195"/>
        <v>0</v>
      </c>
      <c r="Z491" s="159">
        <v>0</v>
      </c>
      <c r="AA491" s="159">
        <v>0</v>
      </c>
      <c r="AB491" s="160">
        <f t="shared" si="1196"/>
        <v>0</v>
      </c>
      <c r="AC491" s="159">
        <f t="shared" si="1219"/>
        <v>0</v>
      </c>
      <c r="AD491" s="159">
        <f t="shared" si="1197"/>
        <v>0</v>
      </c>
      <c r="AE491" s="160">
        <f t="shared" si="1198"/>
        <v>0</v>
      </c>
      <c r="AF491" s="159">
        <v>0</v>
      </c>
      <c r="AG491" s="159">
        <v>0</v>
      </c>
      <c r="AH491" s="160">
        <f t="shared" si="1199"/>
        <v>0</v>
      </c>
      <c r="AI491" s="159">
        <v>0</v>
      </c>
      <c r="AJ491" s="159">
        <v>0</v>
      </c>
      <c r="AK491" s="160">
        <f t="shared" si="1200"/>
        <v>0</v>
      </c>
      <c r="AL491" s="159">
        <f t="shared" si="1220"/>
        <v>0</v>
      </c>
      <c r="AM491" s="159">
        <f t="shared" si="1201"/>
        <v>0</v>
      </c>
      <c r="AN491" s="160">
        <f t="shared" si="1202"/>
        <v>0</v>
      </c>
      <c r="AO491" s="159">
        <v>0</v>
      </c>
      <c r="AP491" s="159">
        <v>0</v>
      </c>
      <c r="AQ491" s="160">
        <f t="shared" si="1203"/>
        <v>0</v>
      </c>
      <c r="AR491" s="159">
        <v>0</v>
      </c>
      <c r="AS491" s="159">
        <v>0</v>
      </c>
      <c r="AT491" s="160">
        <f t="shared" si="1204"/>
        <v>0</v>
      </c>
      <c r="AU491" s="159">
        <f t="shared" si="1221"/>
        <v>0</v>
      </c>
      <c r="AV491" s="159">
        <f t="shared" si="1205"/>
        <v>0</v>
      </c>
      <c r="AW491" s="160">
        <f t="shared" si="1206"/>
        <v>0</v>
      </c>
      <c r="AX491" s="159">
        <v>0</v>
      </c>
      <c r="AY491" s="159">
        <v>0</v>
      </c>
      <c r="AZ491" s="160">
        <f t="shared" si="1207"/>
        <v>0</v>
      </c>
      <c r="BA491" s="159">
        <v>0</v>
      </c>
      <c r="BB491" s="159">
        <v>0</v>
      </c>
      <c r="BC491" s="160">
        <f t="shared" si="1208"/>
        <v>0</v>
      </c>
      <c r="BD491" s="159">
        <f t="shared" si="1222"/>
        <v>0</v>
      </c>
      <c r="BE491" s="159">
        <f t="shared" si="1209"/>
        <v>0</v>
      </c>
      <c r="BF491" s="160">
        <f t="shared" si="1210"/>
        <v>0</v>
      </c>
      <c r="BG491" s="225"/>
      <c r="BH491" s="226">
        <f t="shared" si="1223"/>
        <v>0</v>
      </c>
      <c r="BI491" s="227">
        <f t="shared" si="1211"/>
        <v>0</v>
      </c>
      <c r="BJ491" s="225"/>
      <c r="BK491" s="228"/>
      <c r="BL491" s="229"/>
    </row>
    <row r="492" spans="1:64" ht="15.75" customHeight="1">
      <c r="A492" s="185"/>
      <c r="B492" s="156"/>
      <c r="C492" s="185"/>
      <c r="D492" s="158">
        <f t="shared" si="1188"/>
        <v>0</v>
      </c>
      <c r="E492" s="159">
        <f t="shared" si="1212"/>
        <v>0</v>
      </c>
      <c r="F492" s="160">
        <f t="shared" si="1213"/>
        <v>0</v>
      </c>
      <c r="G492" s="161"/>
      <c r="H492" s="159">
        <f t="shared" si="1214"/>
        <v>0</v>
      </c>
      <c r="I492" s="159">
        <f t="shared" si="1215"/>
        <v>0</v>
      </c>
      <c r="J492" s="160">
        <f t="shared" si="1189"/>
        <v>0</v>
      </c>
      <c r="K492" s="159">
        <f t="shared" si="1216"/>
        <v>0</v>
      </c>
      <c r="L492" s="159">
        <f t="shared" si="1217"/>
        <v>0</v>
      </c>
      <c r="M492" s="160">
        <f t="shared" si="1190"/>
        <v>0</v>
      </c>
      <c r="N492" s="159">
        <v>0</v>
      </c>
      <c r="O492" s="159">
        <v>0</v>
      </c>
      <c r="P492" s="160">
        <f t="shared" si="1191"/>
        <v>0</v>
      </c>
      <c r="Q492" s="159">
        <v>0</v>
      </c>
      <c r="R492" s="159">
        <v>0</v>
      </c>
      <c r="S492" s="160">
        <f t="shared" si="1192"/>
        <v>0</v>
      </c>
      <c r="T492" s="159">
        <f t="shared" si="1218"/>
        <v>0</v>
      </c>
      <c r="U492" s="159">
        <f t="shared" si="1193"/>
        <v>0</v>
      </c>
      <c r="V492" s="160">
        <f t="shared" si="1194"/>
        <v>0</v>
      </c>
      <c r="W492" s="159">
        <v>0</v>
      </c>
      <c r="X492" s="159">
        <v>0</v>
      </c>
      <c r="Y492" s="160">
        <f t="shared" si="1195"/>
        <v>0</v>
      </c>
      <c r="Z492" s="159">
        <v>0</v>
      </c>
      <c r="AA492" s="159">
        <v>0</v>
      </c>
      <c r="AB492" s="160">
        <f t="shared" si="1196"/>
        <v>0</v>
      </c>
      <c r="AC492" s="159">
        <f t="shared" si="1219"/>
        <v>0</v>
      </c>
      <c r="AD492" s="159">
        <f t="shared" si="1197"/>
        <v>0</v>
      </c>
      <c r="AE492" s="160">
        <f t="shared" si="1198"/>
        <v>0</v>
      </c>
      <c r="AF492" s="159">
        <v>0</v>
      </c>
      <c r="AG492" s="159">
        <v>0</v>
      </c>
      <c r="AH492" s="160">
        <f t="shared" si="1199"/>
        <v>0</v>
      </c>
      <c r="AI492" s="159">
        <v>0</v>
      </c>
      <c r="AJ492" s="159">
        <v>0</v>
      </c>
      <c r="AK492" s="160">
        <f t="shared" si="1200"/>
        <v>0</v>
      </c>
      <c r="AL492" s="159">
        <f t="shared" si="1220"/>
        <v>0</v>
      </c>
      <c r="AM492" s="159">
        <f t="shared" si="1201"/>
        <v>0</v>
      </c>
      <c r="AN492" s="160">
        <f t="shared" si="1202"/>
        <v>0</v>
      </c>
      <c r="AO492" s="159">
        <v>0</v>
      </c>
      <c r="AP492" s="159">
        <v>0</v>
      </c>
      <c r="AQ492" s="160">
        <f t="shared" si="1203"/>
        <v>0</v>
      </c>
      <c r="AR492" s="159">
        <v>0</v>
      </c>
      <c r="AS492" s="159">
        <v>0</v>
      </c>
      <c r="AT492" s="160">
        <f t="shared" si="1204"/>
        <v>0</v>
      </c>
      <c r="AU492" s="159">
        <f t="shared" si="1221"/>
        <v>0</v>
      </c>
      <c r="AV492" s="159">
        <f t="shared" si="1205"/>
        <v>0</v>
      </c>
      <c r="AW492" s="160">
        <f t="shared" si="1206"/>
        <v>0</v>
      </c>
      <c r="AX492" s="159">
        <v>0</v>
      </c>
      <c r="AY492" s="159">
        <v>0</v>
      </c>
      <c r="AZ492" s="160">
        <f t="shared" si="1207"/>
        <v>0</v>
      </c>
      <c r="BA492" s="159">
        <v>0</v>
      </c>
      <c r="BB492" s="159">
        <v>0</v>
      </c>
      <c r="BC492" s="160">
        <f t="shared" si="1208"/>
        <v>0</v>
      </c>
      <c r="BD492" s="159">
        <f t="shared" si="1222"/>
        <v>0</v>
      </c>
      <c r="BE492" s="159">
        <f t="shared" si="1209"/>
        <v>0</v>
      </c>
      <c r="BF492" s="160">
        <f t="shared" si="1210"/>
        <v>0</v>
      </c>
      <c r="BG492" s="225"/>
      <c r="BH492" s="226">
        <f t="shared" si="1223"/>
        <v>0</v>
      </c>
      <c r="BI492" s="227">
        <f t="shared" si="1211"/>
        <v>0</v>
      </c>
      <c r="BJ492" s="225"/>
      <c r="BK492" s="228"/>
      <c r="BL492" s="229"/>
    </row>
    <row r="493" spans="1:64" ht="15.75" customHeight="1">
      <c r="A493" s="138"/>
      <c r="B493" s="162"/>
      <c r="C493" s="163"/>
      <c r="D493" s="164">
        <f t="shared" si="1188"/>
        <v>0</v>
      </c>
      <c r="E493" s="165">
        <f t="shared" si="1212"/>
        <v>0</v>
      </c>
      <c r="F493" s="166">
        <f t="shared" si="1213"/>
        <v>0</v>
      </c>
      <c r="G493" s="167"/>
      <c r="H493" s="165">
        <f t="shared" si="1214"/>
        <v>0</v>
      </c>
      <c r="I493" s="165">
        <f t="shared" si="1215"/>
        <v>0</v>
      </c>
      <c r="J493" s="166">
        <f t="shared" si="1189"/>
        <v>0</v>
      </c>
      <c r="K493" s="165">
        <f t="shared" si="1216"/>
        <v>0</v>
      </c>
      <c r="L493" s="165">
        <f t="shared" si="1217"/>
        <v>0</v>
      </c>
      <c r="M493" s="166">
        <f t="shared" si="1190"/>
        <v>0</v>
      </c>
      <c r="N493" s="164">
        <v>0</v>
      </c>
      <c r="O493" s="165">
        <v>0</v>
      </c>
      <c r="P493" s="166">
        <f t="shared" si="1191"/>
        <v>0</v>
      </c>
      <c r="Q493" s="198">
        <v>0</v>
      </c>
      <c r="R493" s="199">
        <v>0</v>
      </c>
      <c r="S493" s="166">
        <f t="shared" si="1192"/>
        <v>0</v>
      </c>
      <c r="T493" s="200">
        <f t="shared" si="1218"/>
        <v>0</v>
      </c>
      <c r="U493" s="200">
        <f t="shared" si="1193"/>
        <v>0</v>
      </c>
      <c r="V493" s="201">
        <f t="shared" si="1194"/>
        <v>0</v>
      </c>
      <c r="W493" s="164">
        <v>0</v>
      </c>
      <c r="X493" s="165">
        <v>0</v>
      </c>
      <c r="Y493" s="166">
        <f t="shared" si="1195"/>
        <v>0</v>
      </c>
      <c r="Z493" s="198">
        <v>0</v>
      </c>
      <c r="AA493" s="199">
        <v>0</v>
      </c>
      <c r="AB493" s="166">
        <f t="shared" si="1196"/>
        <v>0</v>
      </c>
      <c r="AC493" s="200">
        <f t="shared" si="1219"/>
        <v>0</v>
      </c>
      <c r="AD493" s="200">
        <f t="shared" si="1197"/>
        <v>0</v>
      </c>
      <c r="AE493" s="201">
        <f t="shared" si="1198"/>
        <v>0</v>
      </c>
      <c r="AF493" s="164">
        <v>0</v>
      </c>
      <c r="AG493" s="165">
        <v>0</v>
      </c>
      <c r="AH493" s="166">
        <f t="shared" si="1199"/>
        <v>0</v>
      </c>
      <c r="AI493" s="198">
        <v>0</v>
      </c>
      <c r="AJ493" s="199">
        <v>0</v>
      </c>
      <c r="AK493" s="166">
        <f t="shared" si="1200"/>
        <v>0</v>
      </c>
      <c r="AL493" s="200">
        <f t="shared" si="1220"/>
        <v>0</v>
      </c>
      <c r="AM493" s="200">
        <f t="shared" si="1201"/>
        <v>0</v>
      </c>
      <c r="AN493" s="201">
        <f t="shared" si="1202"/>
        <v>0</v>
      </c>
      <c r="AO493" s="164">
        <v>0</v>
      </c>
      <c r="AP493" s="165">
        <v>0</v>
      </c>
      <c r="AQ493" s="166">
        <f t="shared" si="1203"/>
        <v>0</v>
      </c>
      <c r="AR493" s="198">
        <v>0</v>
      </c>
      <c r="AS493" s="199">
        <v>0</v>
      </c>
      <c r="AT493" s="166">
        <f t="shared" si="1204"/>
        <v>0</v>
      </c>
      <c r="AU493" s="200">
        <f t="shared" si="1221"/>
        <v>0</v>
      </c>
      <c r="AV493" s="200">
        <f t="shared" si="1205"/>
        <v>0</v>
      </c>
      <c r="AW493" s="201">
        <f t="shared" si="1206"/>
        <v>0</v>
      </c>
      <c r="AX493" s="164">
        <v>0</v>
      </c>
      <c r="AY493" s="165">
        <v>0</v>
      </c>
      <c r="AZ493" s="166">
        <f t="shared" si="1207"/>
        <v>0</v>
      </c>
      <c r="BA493" s="198">
        <v>0</v>
      </c>
      <c r="BB493" s="199">
        <v>0</v>
      </c>
      <c r="BC493" s="166">
        <f t="shared" si="1208"/>
        <v>0</v>
      </c>
      <c r="BD493" s="200">
        <f t="shared" si="1222"/>
        <v>0</v>
      </c>
      <c r="BE493" s="200">
        <f t="shared" si="1209"/>
        <v>0</v>
      </c>
      <c r="BF493" s="201">
        <f t="shared" si="1210"/>
        <v>0</v>
      </c>
      <c r="BG493" s="211"/>
      <c r="BH493" s="233">
        <f t="shared" si="1223"/>
        <v>0</v>
      </c>
      <c r="BI493" s="234">
        <f t="shared" si="1211"/>
        <v>0</v>
      </c>
      <c r="BJ493" s="232"/>
      <c r="BK493" s="235"/>
      <c r="BL493" s="236"/>
    </row>
    <row r="494" spans="1:64" ht="15.75" customHeight="1">
      <c r="A494" s="139"/>
      <c r="B494" s="186"/>
      <c r="C494" s="187"/>
      <c r="D494" s="183"/>
      <c r="E494" s="183"/>
      <c r="F494" s="183"/>
      <c r="G494" s="184"/>
      <c r="H494" s="183"/>
      <c r="I494" s="183"/>
      <c r="J494" s="183"/>
      <c r="K494" s="183"/>
      <c r="L494" s="183"/>
      <c r="M494" s="183"/>
      <c r="N494" s="183"/>
      <c r="O494" s="183"/>
      <c r="P494" s="183"/>
      <c r="Q494" s="183"/>
      <c r="R494" s="183"/>
      <c r="S494" s="183"/>
      <c r="T494" s="203"/>
      <c r="U494" s="203"/>
      <c r="V494" s="187"/>
      <c r="W494" s="183"/>
      <c r="X494" s="183"/>
      <c r="Y494" s="183"/>
      <c r="Z494" s="183"/>
      <c r="AA494" s="183"/>
      <c r="AB494" s="183"/>
      <c r="AC494" s="203"/>
      <c r="AD494" s="203"/>
      <c r="AE494" s="187"/>
      <c r="AF494" s="183"/>
      <c r="AG494" s="183"/>
      <c r="AH494" s="183"/>
      <c r="AI494" s="183"/>
      <c r="AJ494" s="183"/>
      <c r="AK494" s="183"/>
      <c r="AL494" s="203"/>
      <c r="AM494" s="203"/>
      <c r="AN494" s="187"/>
      <c r="AO494" s="183"/>
      <c r="AP494" s="183"/>
      <c r="AQ494" s="183"/>
      <c r="AR494" s="183"/>
      <c r="AS494" s="183"/>
      <c r="AT494" s="183"/>
      <c r="AU494" s="203"/>
      <c r="AV494" s="203"/>
      <c r="AW494" s="187"/>
      <c r="AX494" s="183"/>
      <c r="AY494" s="183"/>
      <c r="AZ494" s="183"/>
      <c r="BA494" s="183"/>
      <c r="BB494" s="183"/>
      <c r="BC494" s="183"/>
      <c r="BD494" s="203"/>
      <c r="BE494" s="203"/>
      <c r="BF494" s="187"/>
      <c r="BG494" s="139"/>
      <c r="BH494" s="183"/>
      <c r="BI494" s="187"/>
      <c r="BJ494" s="139"/>
      <c r="BK494" s="242"/>
      <c r="BL494" s="242"/>
    </row>
    <row r="495" spans="1:64" ht="15.75" customHeight="1">
      <c r="A495" s="138"/>
      <c r="B495" s="1065" t="s">
        <v>273</v>
      </c>
      <c r="C495" s="1062" t="s">
        <v>274</v>
      </c>
      <c r="D495" s="1009" t="str">
        <f>AFEstatPref</f>
        <v>Historical</v>
      </c>
      <c r="E495" s="1010"/>
      <c r="F495" s="1011"/>
      <c r="G495" s="1041" t="str">
        <f>AFEstatSlc</f>
        <v>Proposed Original</v>
      </c>
      <c r="H495" s="1015"/>
      <c r="I495" s="1015"/>
      <c r="J495" s="1042"/>
      <c r="K495" s="1020" t="s">
        <v>275</v>
      </c>
      <c r="L495" s="1020"/>
      <c r="M495" s="1039"/>
      <c r="N495" s="1009" t="str">
        <f>AFEstatPref</f>
        <v>Historical</v>
      </c>
      <c r="O495" s="1010"/>
      <c r="P495" s="1011"/>
      <c r="Q495" s="1015" t="str">
        <f>AFEstatSlc</f>
        <v>Proposed Original</v>
      </c>
      <c r="R495" s="1015"/>
      <c r="S495" s="1016"/>
      <c r="T495" s="1019" t="s">
        <v>275</v>
      </c>
      <c r="U495" s="1020"/>
      <c r="V495" s="1021"/>
      <c r="W495" s="1009" t="str">
        <f>AFEstatPref</f>
        <v>Historical</v>
      </c>
      <c r="X495" s="1010"/>
      <c r="Y495" s="1011"/>
      <c r="Z495" s="1015" t="str">
        <f>AFEstatSlc</f>
        <v>Proposed Original</v>
      </c>
      <c r="AA495" s="1015"/>
      <c r="AB495" s="1016"/>
      <c r="AC495" s="1019" t="s">
        <v>275</v>
      </c>
      <c r="AD495" s="1020"/>
      <c r="AE495" s="1021"/>
      <c r="AF495" s="1009" t="str">
        <f>AFEstatPref</f>
        <v>Historical</v>
      </c>
      <c r="AG495" s="1010"/>
      <c r="AH495" s="1011"/>
      <c r="AI495" s="1015" t="str">
        <f>AFEstatSlc</f>
        <v>Proposed Original</v>
      </c>
      <c r="AJ495" s="1015"/>
      <c r="AK495" s="1016"/>
      <c r="AL495" s="1019" t="s">
        <v>275</v>
      </c>
      <c r="AM495" s="1020"/>
      <c r="AN495" s="1021"/>
      <c r="AO495" s="1009" t="str">
        <f>AFEstatPref</f>
        <v>Historical</v>
      </c>
      <c r="AP495" s="1010"/>
      <c r="AQ495" s="1011"/>
      <c r="AR495" s="1015" t="str">
        <f>AFEstatSlc</f>
        <v>Proposed Original</v>
      </c>
      <c r="AS495" s="1015"/>
      <c r="AT495" s="1016"/>
      <c r="AU495" s="1019" t="s">
        <v>275</v>
      </c>
      <c r="AV495" s="1020"/>
      <c r="AW495" s="1021"/>
      <c r="AX495" s="1009" t="str">
        <f>AFEstatPref</f>
        <v>Historical</v>
      </c>
      <c r="AY495" s="1010"/>
      <c r="AZ495" s="1011"/>
      <c r="BA495" s="1015" t="str">
        <f>AFEstatSlc</f>
        <v>Proposed Original</v>
      </c>
      <c r="BB495" s="1015"/>
      <c r="BC495" s="1016"/>
      <c r="BD495" s="1019" t="s">
        <v>275</v>
      </c>
      <c r="BE495" s="1020"/>
      <c r="BF495" s="1021"/>
      <c r="BG495" s="214"/>
      <c r="BH495" s="1051" t="s">
        <v>276</v>
      </c>
      <c r="BI495" s="1052"/>
      <c r="BJ495" s="214"/>
      <c r="BK495" s="1058" t="s">
        <v>277</v>
      </c>
      <c r="BL495" s="1055" t="s">
        <v>278</v>
      </c>
    </row>
    <row r="496" spans="1:64" ht="15.75" customHeight="1">
      <c r="A496" s="139"/>
      <c r="B496" s="1059"/>
      <c r="C496" s="1063"/>
      <c r="D496" s="1012"/>
      <c r="E496" s="1013"/>
      <c r="F496" s="1014"/>
      <c r="G496" s="1043"/>
      <c r="H496" s="1017"/>
      <c r="I496" s="1017"/>
      <c r="J496" s="1044"/>
      <c r="K496" s="1023"/>
      <c r="L496" s="1023"/>
      <c r="M496" s="1040"/>
      <c r="N496" s="1012"/>
      <c r="O496" s="1013"/>
      <c r="P496" s="1014"/>
      <c r="Q496" s="1017"/>
      <c r="R496" s="1017"/>
      <c r="S496" s="1018"/>
      <c r="T496" s="1022"/>
      <c r="U496" s="1023"/>
      <c r="V496" s="1024"/>
      <c r="W496" s="1012"/>
      <c r="X496" s="1013"/>
      <c r="Y496" s="1014"/>
      <c r="Z496" s="1017"/>
      <c r="AA496" s="1017"/>
      <c r="AB496" s="1018"/>
      <c r="AC496" s="1022"/>
      <c r="AD496" s="1023"/>
      <c r="AE496" s="1024"/>
      <c r="AF496" s="1012"/>
      <c r="AG496" s="1013"/>
      <c r="AH496" s="1014"/>
      <c r="AI496" s="1017"/>
      <c r="AJ496" s="1017"/>
      <c r="AK496" s="1018"/>
      <c r="AL496" s="1022"/>
      <c r="AM496" s="1023"/>
      <c r="AN496" s="1024"/>
      <c r="AO496" s="1012"/>
      <c r="AP496" s="1013"/>
      <c r="AQ496" s="1014"/>
      <c r="AR496" s="1017"/>
      <c r="AS496" s="1017"/>
      <c r="AT496" s="1018"/>
      <c r="AU496" s="1022"/>
      <c r="AV496" s="1023"/>
      <c r="AW496" s="1024"/>
      <c r="AX496" s="1012"/>
      <c r="AY496" s="1013"/>
      <c r="AZ496" s="1014"/>
      <c r="BA496" s="1017"/>
      <c r="BB496" s="1017"/>
      <c r="BC496" s="1018"/>
      <c r="BD496" s="1022"/>
      <c r="BE496" s="1023"/>
      <c r="BF496" s="1024"/>
      <c r="BG496" s="139"/>
      <c r="BH496" s="215" t="s">
        <v>279</v>
      </c>
      <c r="BI496" s="216" t="s">
        <v>280</v>
      </c>
      <c r="BJ496" s="139"/>
      <c r="BK496" s="1059"/>
      <c r="BL496" s="1056"/>
    </row>
    <row r="497" spans="1:64" ht="15.75" customHeight="1">
      <c r="A497" s="138"/>
      <c r="B497" s="149">
        <v>47</v>
      </c>
      <c r="C497" s="150" t="s">
        <v>327</v>
      </c>
      <c r="D497" s="151" t="s">
        <v>283</v>
      </c>
      <c r="E497" s="152" t="s">
        <v>284</v>
      </c>
      <c r="F497" s="153">
        <f>SUM(F498:F507)</f>
        <v>0</v>
      </c>
      <c r="G497" s="154" t="s">
        <v>285</v>
      </c>
      <c r="H497" s="152" t="s">
        <v>283</v>
      </c>
      <c r="I497" s="152" t="s">
        <v>284</v>
      </c>
      <c r="J497" s="153">
        <f>SUM(J498:J507)</f>
        <v>0</v>
      </c>
      <c r="K497" s="151" t="s">
        <v>283</v>
      </c>
      <c r="L497" s="152" t="s">
        <v>284</v>
      </c>
      <c r="M497" s="153">
        <f>SUM(M498:M507)</f>
        <v>0</v>
      </c>
      <c r="N497" s="151" t="s">
        <v>283</v>
      </c>
      <c r="O497" s="152" t="s">
        <v>284</v>
      </c>
      <c r="P497" s="153">
        <f>SUM(P498:P507)</f>
        <v>0</v>
      </c>
      <c r="Q497" s="152" t="s">
        <v>283</v>
      </c>
      <c r="R497" s="152" t="s">
        <v>284</v>
      </c>
      <c r="S497" s="153">
        <f>SUM(S498:S507)</f>
        <v>0</v>
      </c>
      <c r="T497" s="204" t="s">
        <v>283</v>
      </c>
      <c r="U497" s="205" t="s">
        <v>284</v>
      </c>
      <c r="V497" s="153">
        <f>SUM(V498:V507)</f>
        <v>0</v>
      </c>
      <c r="W497" s="151" t="s">
        <v>283</v>
      </c>
      <c r="X497" s="152" t="s">
        <v>284</v>
      </c>
      <c r="Y497" s="153">
        <f>SUM(Y498:Y507)</f>
        <v>0</v>
      </c>
      <c r="Z497" s="152" t="s">
        <v>283</v>
      </c>
      <c r="AA497" s="152" t="s">
        <v>284</v>
      </c>
      <c r="AB497" s="153">
        <f>SUM(AB498:AB507)</f>
        <v>0</v>
      </c>
      <c r="AC497" s="204" t="s">
        <v>283</v>
      </c>
      <c r="AD497" s="205" t="s">
        <v>284</v>
      </c>
      <c r="AE497" s="153">
        <f>SUM(AE498:AE507)</f>
        <v>0</v>
      </c>
      <c r="AF497" s="151" t="s">
        <v>283</v>
      </c>
      <c r="AG497" s="152" t="s">
        <v>284</v>
      </c>
      <c r="AH497" s="153">
        <f>SUM(AH498:AH507)</f>
        <v>0</v>
      </c>
      <c r="AI497" s="152" t="s">
        <v>283</v>
      </c>
      <c r="AJ497" s="152" t="s">
        <v>284</v>
      </c>
      <c r="AK497" s="153">
        <f>SUM(AK498:AK507)</f>
        <v>0</v>
      </c>
      <c r="AL497" s="204" t="s">
        <v>283</v>
      </c>
      <c r="AM497" s="205" t="s">
        <v>284</v>
      </c>
      <c r="AN497" s="153">
        <f>SUM(AN498:AN507)</f>
        <v>0</v>
      </c>
      <c r="AO497" s="151" t="s">
        <v>283</v>
      </c>
      <c r="AP497" s="152" t="s">
        <v>284</v>
      </c>
      <c r="AQ497" s="153">
        <f>SUM(AQ498:AQ507)</f>
        <v>0</v>
      </c>
      <c r="AR497" s="152" t="s">
        <v>283</v>
      </c>
      <c r="AS497" s="152" t="s">
        <v>284</v>
      </c>
      <c r="AT497" s="153">
        <f>SUM(AT498:AT507)</f>
        <v>0</v>
      </c>
      <c r="AU497" s="204" t="s">
        <v>283</v>
      </c>
      <c r="AV497" s="205" t="s">
        <v>284</v>
      </c>
      <c r="AW497" s="153">
        <f>SUM(AW498:AW507)</f>
        <v>0</v>
      </c>
      <c r="AX497" s="151" t="s">
        <v>283</v>
      </c>
      <c r="AY497" s="152" t="s">
        <v>284</v>
      </c>
      <c r="AZ497" s="153">
        <f>SUM(AZ498:AZ507)</f>
        <v>0</v>
      </c>
      <c r="BA497" s="152" t="s">
        <v>283</v>
      </c>
      <c r="BB497" s="152" t="s">
        <v>284</v>
      </c>
      <c r="BC497" s="153">
        <f>SUM(BC498:BC507)</f>
        <v>0</v>
      </c>
      <c r="BD497" s="204" t="s">
        <v>283</v>
      </c>
      <c r="BE497" s="205" t="s">
        <v>284</v>
      </c>
      <c r="BF497" s="153">
        <f>SUM(BF498:BF507)</f>
        <v>0</v>
      </c>
      <c r="BG497" s="196"/>
      <c r="BH497" s="221"/>
      <c r="BI497" s="243"/>
      <c r="BJ497" s="196"/>
      <c r="BK497" s="244"/>
      <c r="BL497" s="245"/>
    </row>
    <row r="498" spans="1:64" ht="15.75" customHeight="1">
      <c r="A498" s="185"/>
      <c r="B498" s="156"/>
      <c r="C498" s="291"/>
      <c r="D498" s="158">
        <f t="shared" ref="D498:D507" si="1224">N498+W498+AF498+AO498+AX498</f>
        <v>0</v>
      </c>
      <c r="E498" s="159">
        <f>IFERROR(F498/D498,)</f>
        <v>0</v>
      </c>
      <c r="F498" s="160">
        <f>P498+Y498+AH498+AQ498+AZ498</f>
        <v>0</v>
      </c>
      <c r="G498" s="179"/>
      <c r="H498" s="159">
        <f>Q498+Z498+AI498+AR498+BA498</f>
        <v>0</v>
      </c>
      <c r="I498" s="159">
        <f>IFERROR(J498/H498,)</f>
        <v>0</v>
      </c>
      <c r="J498" s="160">
        <f t="shared" ref="J498:J507" si="1225">S498+AB498+AK498+AT498+BC498</f>
        <v>0</v>
      </c>
      <c r="K498" s="159">
        <f>T498+AC498+AL498+AU498+BD498</f>
        <v>0</v>
      </c>
      <c r="L498" s="159">
        <f>IFERROR(M498/K498,)</f>
        <v>0</v>
      </c>
      <c r="M498" s="160">
        <f t="shared" ref="M498:M507" si="1226">V498+AE498+AN498+AW498+BF498</f>
        <v>0</v>
      </c>
      <c r="N498" s="159">
        <v>0</v>
      </c>
      <c r="O498" s="159">
        <v>0</v>
      </c>
      <c r="P498" s="160">
        <f t="shared" ref="P498:P507" si="1227">N498*O498</f>
        <v>0</v>
      </c>
      <c r="Q498" s="159">
        <v>0</v>
      </c>
      <c r="R498" s="159">
        <v>0</v>
      </c>
      <c r="S498" s="160">
        <f t="shared" ref="S498:S507" si="1228">Q498*R498</f>
        <v>0</v>
      </c>
      <c r="T498" s="159">
        <f>Q498</f>
        <v>0</v>
      </c>
      <c r="U498" s="159">
        <f t="shared" ref="U498:U507" si="1229">R498</f>
        <v>0</v>
      </c>
      <c r="V498" s="160">
        <f t="shared" ref="V498:V507" si="1230">T498*U498</f>
        <v>0</v>
      </c>
      <c r="W498" s="159">
        <v>0</v>
      </c>
      <c r="X498" s="159">
        <v>0</v>
      </c>
      <c r="Y498" s="160">
        <f t="shared" ref="Y498:Y507" si="1231">W498*X498</f>
        <v>0</v>
      </c>
      <c r="Z498" s="159">
        <v>0</v>
      </c>
      <c r="AA498" s="159">
        <v>0</v>
      </c>
      <c r="AB498" s="160">
        <f t="shared" ref="AB498:AB507" si="1232">Z498*AA498</f>
        <v>0</v>
      </c>
      <c r="AC498" s="159">
        <f>Z498</f>
        <v>0</v>
      </c>
      <c r="AD498" s="159">
        <f t="shared" ref="AD498:AD507" si="1233">AA498</f>
        <v>0</v>
      </c>
      <c r="AE498" s="160">
        <f t="shared" ref="AE498:AE507" si="1234">AC498*AD498</f>
        <v>0</v>
      </c>
      <c r="AF498" s="159">
        <v>0</v>
      </c>
      <c r="AG498" s="159">
        <v>0</v>
      </c>
      <c r="AH498" s="160">
        <f t="shared" ref="AH498:AH507" si="1235">AF498*AG498</f>
        <v>0</v>
      </c>
      <c r="AI498" s="159">
        <v>0</v>
      </c>
      <c r="AJ498" s="159">
        <v>0</v>
      </c>
      <c r="AK498" s="160">
        <f t="shared" ref="AK498:AK507" si="1236">AI498*AJ498</f>
        <v>0</v>
      </c>
      <c r="AL498" s="159">
        <f>AI498</f>
        <v>0</v>
      </c>
      <c r="AM498" s="159">
        <f t="shared" ref="AM498:AM507" si="1237">AJ498</f>
        <v>0</v>
      </c>
      <c r="AN498" s="160">
        <f t="shared" ref="AN498:AN507" si="1238">AL498*AM498</f>
        <v>0</v>
      </c>
      <c r="AO498" s="159">
        <v>0</v>
      </c>
      <c r="AP498" s="159">
        <v>0</v>
      </c>
      <c r="AQ498" s="160">
        <f t="shared" ref="AQ498:AQ507" si="1239">AO498*AP498</f>
        <v>0</v>
      </c>
      <c r="AR498" s="159">
        <v>0</v>
      </c>
      <c r="AS498" s="159">
        <v>0</v>
      </c>
      <c r="AT498" s="160">
        <f t="shared" ref="AT498:AT507" si="1240">AR498*AS498</f>
        <v>0</v>
      </c>
      <c r="AU498" s="159">
        <f>AR498</f>
        <v>0</v>
      </c>
      <c r="AV498" s="159">
        <f t="shared" ref="AV498:AV507" si="1241">AS498</f>
        <v>0</v>
      </c>
      <c r="AW498" s="160">
        <f t="shared" ref="AW498:AW507" si="1242">AU498*AV498</f>
        <v>0</v>
      </c>
      <c r="AX498" s="159">
        <v>0</v>
      </c>
      <c r="AY498" s="159">
        <v>0</v>
      </c>
      <c r="AZ498" s="160">
        <f t="shared" ref="AZ498:AZ507" si="1243">AX498*AY498</f>
        <v>0</v>
      </c>
      <c r="BA498" s="159">
        <v>0</v>
      </c>
      <c r="BB498" s="159">
        <v>0</v>
      </c>
      <c r="BC498" s="160">
        <f t="shared" ref="BC498:BC507" si="1244">BA498*BB498</f>
        <v>0</v>
      </c>
      <c r="BD498" s="159">
        <f>BA498</f>
        <v>0</v>
      </c>
      <c r="BE498" s="159">
        <f t="shared" ref="BE498:BE507" si="1245">BB498</f>
        <v>0</v>
      </c>
      <c r="BF498" s="160">
        <f t="shared" ref="BF498:BF507" si="1246">BD498*BE498</f>
        <v>0</v>
      </c>
      <c r="BG498" s="225"/>
      <c r="BH498" s="226">
        <f>K498-H498</f>
        <v>0</v>
      </c>
      <c r="BI498" s="227">
        <f t="shared" ref="BI498:BI507" si="1247">L498-I498</f>
        <v>0</v>
      </c>
      <c r="BJ498" s="225"/>
      <c r="BK498" s="228"/>
      <c r="BL498" s="229"/>
    </row>
    <row r="499" spans="1:64" ht="15.75" customHeight="1">
      <c r="A499" s="185"/>
      <c r="B499" s="156"/>
      <c r="C499" s="291"/>
      <c r="D499" s="158">
        <f t="shared" si="1224"/>
        <v>0</v>
      </c>
      <c r="E499" s="159">
        <f t="shared" ref="E499:E507" si="1248">IFERROR(F499/D499,)</f>
        <v>0</v>
      </c>
      <c r="F499" s="160">
        <f t="shared" ref="F499:F507" si="1249">P499+Y499+AH499+AQ499+AZ499</f>
        <v>0</v>
      </c>
      <c r="G499" s="161"/>
      <c r="H499" s="159">
        <f t="shared" ref="H499:H507" si="1250">Q499+Z499+AI499+AR499+BA499</f>
        <v>0</v>
      </c>
      <c r="I499" s="159">
        <f t="shared" ref="I499:I507" si="1251">IFERROR(J499/H499,)</f>
        <v>0</v>
      </c>
      <c r="J499" s="160">
        <f t="shared" si="1225"/>
        <v>0</v>
      </c>
      <c r="K499" s="159">
        <f t="shared" ref="K499:K507" si="1252">T499+AC499+AL499+AU499+BD499</f>
        <v>0</v>
      </c>
      <c r="L499" s="159">
        <f t="shared" ref="L499:L507" si="1253">IFERROR(M499/K499,)</f>
        <v>0</v>
      </c>
      <c r="M499" s="160">
        <f t="shared" si="1226"/>
        <v>0</v>
      </c>
      <c r="N499" s="159">
        <v>0</v>
      </c>
      <c r="O499" s="159">
        <v>0</v>
      </c>
      <c r="P499" s="160">
        <f t="shared" si="1227"/>
        <v>0</v>
      </c>
      <c r="Q499" s="159">
        <v>0</v>
      </c>
      <c r="R499" s="159">
        <v>0</v>
      </c>
      <c r="S499" s="160">
        <f t="shared" si="1228"/>
        <v>0</v>
      </c>
      <c r="T499" s="159">
        <f t="shared" ref="T499:T507" si="1254">Q499</f>
        <v>0</v>
      </c>
      <c r="U499" s="159">
        <f t="shared" si="1229"/>
        <v>0</v>
      </c>
      <c r="V499" s="160">
        <f t="shared" si="1230"/>
        <v>0</v>
      </c>
      <c r="W499" s="159">
        <v>0</v>
      </c>
      <c r="X499" s="159">
        <v>0</v>
      </c>
      <c r="Y499" s="160">
        <f t="shared" si="1231"/>
        <v>0</v>
      </c>
      <c r="Z499" s="159">
        <v>0</v>
      </c>
      <c r="AA499" s="159">
        <v>0</v>
      </c>
      <c r="AB499" s="160">
        <f t="shared" si="1232"/>
        <v>0</v>
      </c>
      <c r="AC499" s="159">
        <f t="shared" ref="AC499:AC507" si="1255">Z499</f>
        <v>0</v>
      </c>
      <c r="AD499" s="159">
        <f t="shared" si="1233"/>
        <v>0</v>
      </c>
      <c r="AE499" s="160">
        <f t="shared" si="1234"/>
        <v>0</v>
      </c>
      <c r="AF499" s="159">
        <v>0</v>
      </c>
      <c r="AG499" s="159">
        <v>0</v>
      </c>
      <c r="AH499" s="160">
        <f t="shared" si="1235"/>
        <v>0</v>
      </c>
      <c r="AI499" s="159">
        <v>0</v>
      </c>
      <c r="AJ499" s="159">
        <v>0</v>
      </c>
      <c r="AK499" s="160">
        <f t="shared" si="1236"/>
        <v>0</v>
      </c>
      <c r="AL499" s="159">
        <f t="shared" ref="AL499:AL507" si="1256">AI499</f>
        <v>0</v>
      </c>
      <c r="AM499" s="159">
        <f t="shared" si="1237"/>
        <v>0</v>
      </c>
      <c r="AN499" s="160">
        <f t="shared" si="1238"/>
        <v>0</v>
      </c>
      <c r="AO499" s="159">
        <v>0</v>
      </c>
      <c r="AP499" s="159">
        <v>0</v>
      </c>
      <c r="AQ499" s="160">
        <f t="shared" si="1239"/>
        <v>0</v>
      </c>
      <c r="AR499" s="159">
        <v>0</v>
      </c>
      <c r="AS499" s="159">
        <v>0</v>
      </c>
      <c r="AT499" s="160">
        <f t="shared" si="1240"/>
        <v>0</v>
      </c>
      <c r="AU499" s="159">
        <f t="shared" ref="AU499:AU507" si="1257">AR499</f>
        <v>0</v>
      </c>
      <c r="AV499" s="159">
        <f t="shared" si="1241"/>
        <v>0</v>
      </c>
      <c r="AW499" s="160">
        <f t="shared" si="1242"/>
        <v>0</v>
      </c>
      <c r="AX499" s="159">
        <v>0</v>
      </c>
      <c r="AY499" s="159">
        <v>0</v>
      </c>
      <c r="AZ499" s="160">
        <f t="shared" si="1243"/>
        <v>0</v>
      </c>
      <c r="BA499" s="159">
        <v>0</v>
      </c>
      <c r="BB499" s="159">
        <v>0</v>
      </c>
      <c r="BC499" s="160">
        <f t="shared" si="1244"/>
        <v>0</v>
      </c>
      <c r="BD499" s="159">
        <f t="shared" ref="BD499:BD507" si="1258">BA499</f>
        <v>0</v>
      </c>
      <c r="BE499" s="159">
        <f t="shared" si="1245"/>
        <v>0</v>
      </c>
      <c r="BF499" s="160">
        <f t="shared" si="1246"/>
        <v>0</v>
      </c>
      <c r="BG499" s="225"/>
      <c r="BH499" s="226">
        <f t="shared" ref="BH499:BH507" si="1259">K499-H499</f>
        <v>0</v>
      </c>
      <c r="BI499" s="227">
        <f t="shared" si="1247"/>
        <v>0</v>
      </c>
      <c r="BJ499" s="225"/>
      <c r="BK499" s="228"/>
      <c r="BL499" s="229"/>
    </row>
    <row r="500" spans="1:64" ht="15.75" customHeight="1">
      <c r="A500" s="185"/>
      <c r="B500" s="156"/>
      <c r="C500" s="291"/>
      <c r="D500" s="158">
        <f t="shared" si="1224"/>
        <v>0</v>
      </c>
      <c r="E500" s="159">
        <f t="shared" si="1248"/>
        <v>0</v>
      </c>
      <c r="F500" s="160">
        <f t="shared" si="1249"/>
        <v>0</v>
      </c>
      <c r="G500" s="161"/>
      <c r="H500" s="159">
        <f t="shared" si="1250"/>
        <v>0</v>
      </c>
      <c r="I500" s="159">
        <f t="shared" si="1251"/>
        <v>0</v>
      </c>
      <c r="J500" s="160">
        <f t="shared" si="1225"/>
        <v>0</v>
      </c>
      <c r="K500" s="159">
        <f t="shared" si="1252"/>
        <v>0</v>
      </c>
      <c r="L500" s="159">
        <f t="shared" si="1253"/>
        <v>0</v>
      </c>
      <c r="M500" s="160">
        <f t="shared" si="1226"/>
        <v>0</v>
      </c>
      <c r="N500" s="159">
        <v>0</v>
      </c>
      <c r="O500" s="159">
        <v>0</v>
      </c>
      <c r="P500" s="160">
        <f t="shared" si="1227"/>
        <v>0</v>
      </c>
      <c r="Q500" s="159">
        <v>0</v>
      </c>
      <c r="R500" s="159">
        <v>0</v>
      </c>
      <c r="S500" s="160">
        <f t="shared" si="1228"/>
        <v>0</v>
      </c>
      <c r="T500" s="159">
        <f t="shared" si="1254"/>
        <v>0</v>
      </c>
      <c r="U500" s="159">
        <f t="shared" si="1229"/>
        <v>0</v>
      </c>
      <c r="V500" s="160">
        <f t="shared" si="1230"/>
        <v>0</v>
      </c>
      <c r="W500" s="159">
        <v>0</v>
      </c>
      <c r="X500" s="159">
        <v>0</v>
      </c>
      <c r="Y500" s="160">
        <f t="shared" si="1231"/>
        <v>0</v>
      </c>
      <c r="Z500" s="159">
        <v>0</v>
      </c>
      <c r="AA500" s="159">
        <v>0</v>
      </c>
      <c r="AB500" s="160">
        <f t="shared" si="1232"/>
        <v>0</v>
      </c>
      <c r="AC500" s="159">
        <f t="shared" si="1255"/>
        <v>0</v>
      </c>
      <c r="AD500" s="159">
        <f t="shared" si="1233"/>
        <v>0</v>
      </c>
      <c r="AE500" s="160">
        <f t="shared" si="1234"/>
        <v>0</v>
      </c>
      <c r="AF500" s="159">
        <v>0</v>
      </c>
      <c r="AG500" s="159">
        <v>0</v>
      </c>
      <c r="AH500" s="160">
        <f t="shared" si="1235"/>
        <v>0</v>
      </c>
      <c r="AI500" s="159">
        <v>0</v>
      </c>
      <c r="AJ500" s="159">
        <v>0</v>
      </c>
      <c r="AK500" s="160">
        <f t="shared" si="1236"/>
        <v>0</v>
      </c>
      <c r="AL500" s="159">
        <f t="shared" si="1256"/>
        <v>0</v>
      </c>
      <c r="AM500" s="159">
        <f t="shared" si="1237"/>
        <v>0</v>
      </c>
      <c r="AN500" s="160">
        <f t="shared" si="1238"/>
        <v>0</v>
      </c>
      <c r="AO500" s="159">
        <v>0</v>
      </c>
      <c r="AP500" s="159">
        <v>0</v>
      </c>
      <c r="AQ500" s="160">
        <f t="shared" si="1239"/>
        <v>0</v>
      </c>
      <c r="AR500" s="159">
        <v>0</v>
      </c>
      <c r="AS500" s="159">
        <v>0</v>
      </c>
      <c r="AT500" s="160">
        <f t="shared" si="1240"/>
        <v>0</v>
      </c>
      <c r="AU500" s="159">
        <f t="shared" si="1257"/>
        <v>0</v>
      </c>
      <c r="AV500" s="159">
        <f t="shared" si="1241"/>
        <v>0</v>
      </c>
      <c r="AW500" s="160">
        <f t="shared" si="1242"/>
        <v>0</v>
      </c>
      <c r="AX500" s="159">
        <v>0</v>
      </c>
      <c r="AY500" s="159">
        <v>0</v>
      </c>
      <c r="AZ500" s="160">
        <f t="shared" si="1243"/>
        <v>0</v>
      </c>
      <c r="BA500" s="159">
        <v>0</v>
      </c>
      <c r="BB500" s="159">
        <v>0</v>
      </c>
      <c r="BC500" s="160">
        <f t="shared" si="1244"/>
        <v>0</v>
      </c>
      <c r="BD500" s="159">
        <f t="shared" si="1258"/>
        <v>0</v>
      </c>
      <c r="BE500" s="159">
        <f t="shared" si="1245"/>
        <v>0</v>
      </c>
      <c r="BF500" s="160">
        <f t="shared" si="1246"/>
        <v>0</v>
      </c>
      <c r="BG500" s="225"/>
      <c r="BH500" s="226">
        <f t="shared" si="1259"/>
        <v>0</v>
      </c>
      <c r="BI500" s="227">
        <f t="shared" si="1247"/>
        <v>0</v>
      </c>
      <c r="BJ500" s="225"/>
      <c r="BK500" s="228"/>
      <c r="BL500" s="229"/>
    </row>
    <row r="501" spans="1:64" ht="15.75" customHeight="1">
      <c r="A501" s="185"/>
      <c r="B501" s="156"/>
      <c r="C501" s="291"/>
      <c r="D501" s="158">
        <f t="shared" si="1224"/>
        <v>0</v>
      </c>
      <c r="E501" s="159">
        <f t="shared" si="1248"/>
        <v>0</v>
      </c>
      <c r="F501" s="160">
        <f t="shared" si="1249"/>
        <v>0</v>
      </c>
      <c r="G501" s="161"/>
      <c r="H501" s="159">
        <f t="shared" si="1250"/>
        <v>0</v>
      </c>
      <c r="I501" s="159">
        <f t="shared" si="1251"/>
        <v>0</v>
      </c>
      <c r="J501" s="160">
        <f t="shared" si="1225"/>
        <v>0</v>
      </c>
      <c r="K501" s="159">
        <f t="shared" si="1252"/>
        <v>0</v>
      </c>
      <c r="L501" s="159">
        <f t="shared" si="1253"/>
        <v>0</v>
      </c>
      <c r="M501" s="160">
        <f t="shared" si="1226"/>
        <v>0</v>
      </c>
      <c r="N501" s="159">
        <v>0</v>
      </c>
      <c r="O501" s="159">
        <v>0</v>
      </c>
      <c r="P501" s="160">
        <f t="shared" si="1227"/>
        <v>0</v>
      </c>
      <c r="Q501" s="159">
        <v>0</v>
      </c>
      <c r="R501" s="159">
        <v>0</v>
      </c>
      <c r="S501" s="160">
        <f t="shared" si="1228"/>
        <v>0</v>
      </c>
      <c r="T501" s="159">
        <f t="shared" si="1254"/>
        <v>0</v>
      </c>
      <c r="U501" s="159">
        <f t="shared" si="1229"/>
        <v>0</v>
      </c>
      <c r="V501" s="160">
        <f t="shared" si="1230"/>
        <v>0</v>
      </c>
      <c r="W501" s="159">
        <v>0</v>
      </c>
      <c r="X501" s="159">
        <v>0</v>
      </c>
      <c r="Y501" s="160">
        <f t="shared" si="1231"/>
        <v>0</v>
      </c>
      <c r="Z501" s="159">
        <v>0</v>
      </c>
      <c r="AA501" s="159">
        <v>0</v>
      </c>
      <c r="AB501" s="160">
        <f t="shared" si="1232"/>
        <v>0</v>
      </c>
      <c r="AC501" s="159">
        <f t="shared" si="1255"/>
        <v>0</v>
      </c>
      <c r="AD501" s="159">
        <f t="shared" si="1233"/>
        <v>0</v>
      </c>
      <c r="AE501" s="160">
        <f t="shared" si="1234"/>
        <v>0</v>
      </c>
      <c r="AF501" s="159">
        <v>0</v>
      </c>
      <c r="AG501" s="159">
        <v>0</v>
      </c>
      <c r="AH501" s="160">
        <f t="shared" si="1235"/>
        <v>0</v>
      </c>
      <c r="AI501" s="159">
        <v>0</v>
      </c>
      <c r="AJ501" s="159">
        <v>0</v>
      </c>
      <c r="AK501" s="160">
        <f t="shared" si="1236"/>
        <v>0</v>
      </c>
      <c r="AL501" s="159">
        <f t="shared" si="1256"/>
        <v>0</v>
      </c>
      <c r="AM501" s="159">
        <f t="shared" si="1237"/>
        <v>0</v>
      </c>
      <c r="AN501" s="160">
        <f t="shared" si="1238"/>
        <v>0</v>
      </c>
      <c r="AO501" s="159">
        <v>0</v>
      </c>
      <c r="AP501" s="159">
        <v>0</v>
      </c>
      <c r="AQ501" s="160">
        <f t="shared" si="1239"/>
        <v>0</v>
      </c>
      <c r="AR501" s="159">
        <v>0</v>
      </c>
      <c r="AS501" s="159">
        <v>0</v>
      </c>
      <c r="AT501" s="160">
        <f t="shared" si="1240"/>
        <v>0</v>
      </c>
      <c r="AU501" s="159">
        <f t="shared" si="1257"/>
        <v>0</v>
      </c>
      <c r="AV501" s="159">
        <f t="shared" si="1241"/>
        <v>0</v>
      </c>
      <c r="AW501" s="160">
        <f t="shared" si="1242"/>
        <v>0</v>
      </c>
      <c r="AX501" s="159">
        <v>0</v>
      </c>
      <c r="AY501" s="159">
        <v>0</v>
      </c>
      <c r="AZ501" s="160">
        <f t="shared" si="1243"/>
        <v>0</v>
      </c>
      <c r="BA501" s="159">
        <v>0</v>
      </c>
      <c r="BB501" s="159">
        <v>0</v>
      </c>
      <c r="BC501" s="160">
        <f t="shared" si="1244"/>
        <v>0</v>
      </c>
      <c r="BD501" s="159">
        <f t="shared" si="1258"/>
        <v>0</v>
      </c>
      <c r="BE501" s="159">
        <f t="shared" si="1245"/>
        <v>0</v>
      </c>
      <c r="BF501" s="160">
        <f t="shared" si="1246"/>
        <v>0</v>
      </c>
      <c r="BG501" s="225"/>
      <c r="BH501" s="226">
        <f t="shared" si="1259"/>
        <v>0</v>
      </c>
      <c r="BI501" s="227">
        <f t="shared" si="1247"/>
        <v>0</v>
      </c>
      <c r="BJ501" s="225"/>
      <c r="BK501" s="228"/>
      <c r="BL501" s="229"/>
    </row>
    <row r="502" spans="1:64" ht="15.75" customHeight="1">
      <c r="A502" s="185"/>
      <c r="B502" s="156"/>
      <c r="C502" s="291"/>
      <c r="D502" s="158">
        <f t="shared" si="1224"/>
        <v>0</v>
      </c>
      <c r="E502" s="159">
        <f t="shared" si="1248"/>
        <v>0</v>
      </c>
      <c r="F502" s="160">
        <f t="shared" si="1249"/>
        <v>0</v>
      </c>
      <c r="G502" s="161"/>
      <c r="H502" s="159">
        <f t="shared" si="1250"/>
        <v>0</v>
      </c>
      <c r="I502" s="159">
        <f t="shared" si="1251"/>
        <v>0</v>
      </c>
      <c r="J502" s="160">
        <f t="shared" si="1225"/>
        <v>0</v>
      </c>
      <c r="K502" s="159">
        <f t="shared" si="1252"/>
        <v>0</v>
      </c>
      <c r="L502" s="159">
        <f t="shared" si="1253"/>
        <v>0</v>
      </c>
      <c r="M502" s="160">
        <f t="shared" si="1226"/>
        <v>0</v>
      </c>
      <c r="N502" s="159">
        <v>0</v>
      </c>
      <c r="O502" s="159">
        <v>0</v>
      </c>
      <c r="P502" s="160">
        <f t="shared" si="1227"/>
        <v>0</v>
      </c>
      <c r="Q502" s="159">
        <v>0</v>
      </c>
      <c r="R502" s="159">
        <v>0</v>
      </c>
      <c r="S502" s="160">
        <f t="shared" si="1228"/>
        <v>0</v>
      </c>
      <c r="T502" s="159">
        <f t="shared" si="1254"/>
        <v>0</v>
      </c>
      <c r="U502" s="159">
        <f t="shared" si="1229"/>
        <v>0</v>
      </c>
      <c r="V502" s="160">
        <f t="shared" si="1230"/>
        <v>0</v>
      </c>
      <c r="W502" s="159">
        <v>0</v>
      </c>
      <c r="X502" s="159">
        <v>0</v>
      </c>
      <c r="Y502" s="160">
        <f t="shared" si="1231"/>
        <v>0</v>
      </c>
      <c r="Z502" s="159">
        <v>0</v>
      </c>
      <c r="AA502" s="159">
        <v>0</v>
      </c>
      <c r="AB502" s="160">
        <f t="shared" si="1232"/>
        <v>0</v>
      </c>
      <c r="AC502" s="159">
        <f t="shared" si="1255"/>
        <v>0</v>
      </c>
      <c r="AD502" s="159">
        <f t="shared" si="1233"/>
        <v>0</v>
      </c>
      <c r="AE502" s="160">
        <f t="shared" si="1234"/>
        <v>0</v>
      </c>
      <c r="AF502" s="159">
        <v>0</v>
      </c>
      <c r="AG502" s="159">
        <v>0</v>
      </c>
      <c r="AH502" s="160">
        <f t="shared" si="1235"/>
        <v>0</v>
      </c>
      <c r="AI502" s="159">
        <v>0</v>
      </c>
      <c r="AJ502" s="159">
        <v>0</v>
      </c>
      <c r="AK502" s="160">
        <f t="shared" si="1236"/>
        <v>0</v>
      </c>
      <c r="AL502" s="159">
        <f t="shared" si="1256"/>
        <v>0</v>
      </c>
      <c r="AM502" s="159">
        <f t="shared" si="1237"/>
        <v>0</v>
      </c>
      <c r="AN502" s="160">
        <f t="shared" si="1238"/>
        <v>0</v>
      </c>
      <c r="AO502" s="159">
        <v>0</v>
      </c>
      <c r="AP502" s="159">
        <v>0</v>
      </c>
      <c r="AQ502" s="160">
        <f t="shared" si="1239"/>
        <v>0</v>
      </c>
      <c r="AR502" s="159">
        <v>0</v>
      </c>
      <c r="AS502" s="159">
        <v>0</v>
      </c>
      <c r="AT502" s="160">
        <f t="shared" si="1240"/>
        <v>0</v>
      </c>
      <c r="AU502" s="159">
        <f t="shared" si="1257"/>
        <v>0</v>
      </c>
      <c r="AV502" s="159">
        <f t="shared" si="1241"/>
        <v>0</v>
      </c>
      <c r="AW502" s="160">
        <f t="shared" si="1242"/>
        <v>0</v>
      </c>
      <c r="AX502" s="159">
        <v>0</v>
      </c>
      <c r="AY502" s="159">
        <v>0</v>
      </c>
      <c r="AZ502" s="160">
        <f t="shared" si="1243"/>
        <v>0</v>
      </c>
      <c r="BA502" s="159">
        <v>0</v>
      </c>
      <c r="BB502" s="159">
        <v>0</v>
      </c>
      <c r="BC502" s="160">
        <f t="shared" si="1244"/>
        <v>0</v>
      </c>
      <c r="BD502" s="159">
        <f t="shared" si="1258"/>
        <v>0</v>
      </c>
      <c r="BE502" s="159">
        <f t="shared" si="1245"/>
        <v>0</v>
      </c>
      <c r="BF502" s="160">
        <f t="shared" si="1246"/>
        <v>0</v>
      </c>
      <c r="BG502" s="225"/>
      <c r="BH502" s="226">
        <f t="shared" si="1259"/>
        <v>0</v>
      </c>
      <c r="BI502" s="227">
        <f t="shared" si="1247"/>
        <v>0</v>
      </c>
      <c r="BJ502" s="225"/>
      <c r="BK502" s="228"/>
      <c r="BL502" s="229"/>
    </row>
    <row r="503" spans="1:64" ht="15.75" customHeight="1">
      <c r="A503" s="185"/>
      <c r="B503" s="156"/>
      <c r="C503" s="291"/>
      <c r="D503" s="158">
        <f t="shared" si="1224"/>
        <v>0</v>
      </c>
      <c r="E503" s="159">
        <f t="shared" si="1248"/>
        <v>0</v>
      </c>
      <c r="F503" s="160">
        <f t="shared" si="1249"/>
        <v>0</v>
      </c>
      <c r="G503" s="161"/>
      <c r="H503" s="159">
        <f t="shared" si="1250"/>
        <v>0</v>
      </c>
      <c r="I503" s="159">
        <f t="shared" si="1251"/>
        <v>0</v>
      </c>
      <c r="J503" s="160">
        <f t="shared" si="1225"/>
        <v>0</v>
      </c>
      <c r="K503" s="159">
        <f t="shared" si="1252"/>
        <v>0</v>
      </c>
      <c r="L503" s="159">
        <f t="shared" si="1253"/>
        <v>0</v>
      </c>
      <c r="M503" s="160">
        <f t="shared" si="1226"/>
        <v>0</v>
      </c>
      <c r="N503" s="159">
        <v>0</v>
      </c>
      <c r="O503" s="159">
        <v>0</v>
      </c>
      <c r="P503" s="160">
        <f t="shared" si="1227"/>
        <v>0</v>
      </c>
      <c r="Q503" s="159">
        <v>0</v>
      </c>
      <c r="R503" s="159">
        <v>0</v>
      </c>
      <c r="S503" s="160">
        <f t="shared" si="1228"/>
        <v>0</v>
      </c>
      <c r="T503" s="159">
        <f t="shared" si="1254"/>
        <v>0</v>
      </c>
      <c r="U503" s="159">
        <f t="shared" si="1229"/>
        <v>0</v>
      </c>
      <c r="V503" s="160">
        <f t="shared" si="1230"/>
        <v>0</v>
      </c>
      <c r="W503" s="159">
        <v>0</v>
      </c>
      <c r="X503" s="159">
        <v>0</v>
      </c>
      <c r="Y503" s="160">
        <f t="shared" si="1231"/>
        <v>0</v>
      </c>
      <c r="Z503" s="159">
        <v>0</v>
      </c>
      <c r="AA503" s="159">
        <v>0</v>
      </c>
      <c r="AB503" s="160">
        <f t="shared" si="1232"/>
        <v>0</v>
      </c>
      <c r="AC503" s="159">
        <f t="shared" si="1255"/>
        <v>0</v>
      </c>
      <c r="AD503" s="159">
        <f t="shared" si="1233"/>
        <v>0</v>
      </c>
      <c r="AE503" s="160">
        <f t="shared" si="1234"/>
        <v>0</v>
      </c>
      <c r="AF503" s="159">
        <v>0</v>
      </c>
      <c r="AG503" s="159">
        <v>0</v>
      </c>
      <c r="AH503" s="160">
        <f t="shared" si="1235"/>
        <v>0</v>
      </c>
      <c r="AI503" s="159">
        <v>0</v>
      </c>
      <c r="AJ503" s="159">
        <v>0</v>
      </c>
      <c r="AK503" s="160">
        <f t="shared" si="1236"/>
        <v>0</v>
      </c>
      <c r="AL503" s="159">
        <f t="shared" si="1256"/>
        <v>0</v>
      </c>
      <c r="AM503" s="159">
        <f t="shared" si="1237"/>
        <v>0</v>
      </c>
      <c r="AN503" s="160">
        <f t="shared" si="1238"/>
        <v>0</v>
      </c>
      <c r="AO503" s="159">
        <v>0</v>
      </c>
      <c r="AP503" s="159">
        <v>0</v>
      </c>
      <c r="AQ503" s="160">
        <f t="shared" si="1239"/>
        <v>0</v>
      </c>
      <c r="AR503" s="159">
        <v>0</v>
      </c>
      <c r="AS503" s="159">
        <v>0</v>
      </c>
      <c r="AT503" s="160">
        <f t="shared" si="1240"/>
        <v>0</v>
      </c>
      <c r="AU503" s="159">
        <f t="shared" si="1257"/>
        <v>0</v>
      </c>
      <c r="AV503" s="159">
        <f t="shared" si="1241"/>
        <v>0</v>
      </c>
      <c r="AW503" s="160">
        <f t="shared" si="1242"/>
        <v>0</v>
      </c>
      <c r="AX503" s="159">
        <v>0</v>
      </c>
      <c r="AY503" s="159">
        <v>0</v>
      </c>
      <c r="AZ503" s="160">
        <f t="shared" si="1243"/>
        <v>0</v>
      </c>
      <c r="BA503" s="159">
        <v>0</v>
      </c>
      <c r="BB503" s="159">
        <v>0</v>
      </c>
      <c r="BC503" s="160">
        <f t="shared" si="1244"/>
        <v>0</v>
      </c>
      <c r="BD503" s="159">
        <f t="shared" si="1258"/>
        <v>0</v>
      </c>
      <c r="BE503" s="159">
        <f t="shared" si="1245"/>
        <v>0</v>
      </c>
      <c r="BF503" s="160">
        <f t="shared" si="1246"/>
        <v>0</v>
      </c>
      <c r="BG503" s="225"/>
      <c r="BH503" s="226">
        <f t="shared" si="1259"/>
        <v>0</v>
      </c>
      <c r="BI503" s="227">
        <f t="shared" si="1247"/>
        <v>0</v>
      </c>
      <c r="BJ503" s="225"/>
      <c r="BK503" s="228"/>
      <c r="BL503" s="229"/>
    </row>
    <row r="504" spans="1:64" ht="15.75" customHeight="1">
      <c r="A504" s="185"/>
      <c r="B504" s="156"/>
      <c r="C504" s="291"/>
      <c r="D504" s="158">
        <f t="shared" si="1224"/>
        <v>0</v>
      </c>
      <c r="E504" s="159">
        <f t="shared" si="1248"/>
        <v>0</v>
      </c>
      <c r="F504" s="160">
        <f t="shared" si="1249"/>
        <v>0</v>
      </c>
      <c r="G504" s="161"/>
      <c r="H504" s="159">
        <f t="shared" si="1250"/>
        <v>0</v>
      </c>
      <c r="I504" s="159">
        <f t="shared" si="1251"/>
        <v>0</v>
      </c>
      <c r="J504" s="160">
        <f t="shared" si="1225"/>
        <v>0</v>
      </c>
      <c r="K504" s="159">
        <f t="shared" si="1252"/>
        <v>0</v>
      </c>
      <c r="L504" s="159">
        <f t="shared" si="1253"/>
        <v>0</v>
      </c>
      <c r="M504" s="160">
        <f t="shared" si="1226"/>
        <v>0</v>
      </c>
      <c r="N504" s="159">
        <v>0</v>
      </c>
      <c r="O504" s="159">
        <v>0</v>
      </c>
      <c r="P504" s="160">
        <f t="shared" si="1227"/>
        <v>0</v>
      </c>
      <c r="Q504" s="159">
        <v>0</v>
      </c>
      <c r="R504" s="159">
        <v>0</v>
      </c>
      <c r="S504" s="160">
        <f t="shared" si="1228"/>
        <v>0</v>
      </c>
      <c r="T504" s="159">
        <f t="shared" si="1254"/>
        <v>0</v>
      </c>
      <c r="U504" s="159">
        <f t="shared" si="1229"/>
        <v>0</v>
      </c>
      <c r="V504" s="160">
        <f t="shared" si="1230"/>
        <v>0</v>
      </c>
      <c r="W504" s="159">
        <v>0</v>
      </c>
      <c r="X504" s="159">
        <v>0</v>
      </c>
      <c r="Y504" s="160">
        <f t="shared" si="1231"/>
        <v>0</v>
      </c>
      <c r="Z504" s="159">
        <v>0</v>
      </c>
      <c r="AA504" s="159">
        <v>0</v>
      </c>
      <c r="AB504" s="160">
        <f t="shared" si="1232"/>
        <v>0</v>
      </c>
      <c r="AC504" s="159">
        <f t="shared" si="1255"/>
        <v>0</v>
      </c>
      <c r="AD504" s="159">
        <f t="shared" si="1233"/>
        <v>0</v>
      </c>
      <c r="AE504" s="160">
        <f t="shared" si="1234"/>
        <v>0</v>
      </c>
      <c r="AF504" s="159">
        <v>0</v>
      </c>
      <c r="AG504" s="159">
        <v>0</v>
      </c>
      <c r="AH504" s="160">
        <f t="shared" si="1235"/>
        <v>0</v>
      </c>
      <c r="AI504" s="159">
        <v>0</v>
      </c>
      <c r="AJ504" s="159">
        <v>0</v>
      </c>
      <c r="AK504" s="160">
        <f t="shared" si="1236"/>
        <v>0</v>
      </c>
      <c r="AL504" s="159">
        <f t="shared" si="1256"/>
        <v>0</v>
      </c>
      <c r="AM504" s="159">
        <f t="shared" si="1237"/>
        <v>0</v>
      </c>
      <c r="AN504" s="160">
        <f t="shared" si="1238"/>
        <v>0</v>
      </c>
      <c r="AO504" s="159">
        <v>0</v>
      </c>
      <c r="AP504" s="159">
        <v>0</v>
      </c>
      <c r="AQ504" s="160">
        <f t="shared" si="1239"/>
        <v>0</v>
      </c>
      <c r="AR504" s="159">
        <v>0</v>
      </c>
      <c r="AS504" s="159">
        <v>0</v>
      </c>
      <c r="AT504" s="160">
        <f t="shared" si="1240"/>
        <v>0</v>
      </c>
      <c r="AU504" s="159">
        <f t="shared" si="1257"/>
        <v>0</v>
      </c>
      <c r="AV504" s="159">
        <f t="shared" si="1241"/>
        <v>0</v>
      </c>
      <c r="AW504" s="160">
        <f t="shared" si="1242"/>
        <v>0</v>
      </c>
      <c r="AX504" s="159">
        <v>0</v>
      </c>
      <c r="AY504" s="159">
        <v>0</v>
      </c>
      <c r="AZ504" s="160">
        <f t="shared" si="1243"/>
        <v>0</v>
      </c>
      <c r="BA504" s="159">
        <v>0</v>
      </c>
      <c r="BB504" s="159">
        <v>0</v>
      </c>
      <c r="BC504" s="160">
        <f t="shared" si="1244"/>
        <v>0</v>
      </c>
      <c r="BD504" s="159">
        <f t="shared" si="1258"/>
        <v>0</v>
      </c>
      <c r="BE504" s="159">
        <f t="shared" si="1245"/>
        <v>0</v>
      </c>
      <c r="BF504" s="160">
        <f t="shared" si="1246"/>
        <v>0</v>
      </c>
      <c r="BG504" s="225"/>
      <c r="BH504" s="226">
        <f t="shared" si="1259"/>
        <v>0</v>
      </c>
      <c r="BI504" s="227">
        <f t="shared" si="1247"/>
        <v>0</v>
      </c>
      <c r="BJ504" s="225"/>
      <c r="BK504" s="228"/>
      <c r="BL504" s="229"/>
    </row>
    <row r="505" spans="1:64" ht="15.75" customHeight="1">
      <c r="A505" s="185"/>
      <c r="B505" s="156"/>
      <c r="C505" s="291"/>
      <c r="D505" s="158">
        <f t="shared" si="1224"/>
        <v>0</v>
      </c>
      <c r="E505" s="159">
        <f t="shared" si="1248"/>
        <v>0</v>
      </c>
      <c r="F505" s="160">
        <f t="shared" si="1249"/>
        <v>0</v>
      </c>
      <c r="G505" s="161"/>
      <c r="H505" s="159">
        <f t="shared" si="1250"/>
        <v>0</v>
      </c>
      <c r="I505" s="159">
        <f t="shared" si="1251"/>
        <v>0</v>
      </c>
      <c r="J505" s="160">
        <f t="shared" si="1225"/>
        <v>0</v>
      </c>
      <c r="K505" s="159">
        <f t="shared" si="1252"/>
        <v>0</v>
      </c>
      <c r="L505" s="159">
        <f t="shared" si="1253"/>
        <v>0</v>
      </c>
      <c r="M505" s="160">
        <f t="shared" si="1226"/>
        <v>0</v>
      </c>
      <c r="N505" s="159">
        <v>0</v>
      </c>
      <c r="O505" s="159">
        <v>0</v>
      </c>
      <c r="P505" s="160">
        <f t="shared" si="1227"/>
        <v>0</v>
      </c>
      <c r="Q505" s="159">
        <v>0</v>
      </c>
      <c r="R505" s="159">
        <v>0</v>
      </c>
      <c r="S505" s="160">
        <f t="shared" si="1228"/>
        <v>0</v>
      </c>
      <c r="T505" s="159">
        <f t="shared" si="1254"/>
        <v>0</v>
      </c>
      <c r="U505" s="159">
        <f t="shared" si="1229"/>
        <v>0</v>
      </c>
      <c r="V505" s="160">
        <f t="shared" si="1230"/>
        <v>0</v>
      </c>
      <c r="W505" s="159">
        <v>0</v>
      </c>
      <c r="X505" s="159">
        <v>0</v>
      </c>
      <c r="Y505" s="160">
        <f t="shared" si="1231"/>
        <v>0</v>
      </c>
      <c r="Z505" s="159">
        <v>0</v>
      </c>
      <c r="AA505" s="159">
        <v>0</v>
      </c>
      <c r="AB505" s="160">
        <f t="shared" si="1232"/>
        <v>0</v>
      </c>
      <c r="AC505" s="159">
        <f t="shared" si="1255"/>
        <v>0</v>
      </c>
      <c r="AD505" s="159">
        <f t="shared" si="1233"/>
        <v>0</v>
      </c>
      <c r="AE505" s="160">
        <f t="shared" si="1234"/>
        <v>0</v>
      </c>
      <c r="AF505" s="159">
        <v>0</v>
      </c>
      <c r="AG505" s="159">
        <v>0</v>
      </c>
      <c r="AH505" s="160">
        <f t="shared" si="1235"/>
        <v>0</v>
      </c>
      <c r="AI505" s="159">
        <v>0</v>
      </c>
      <c r="AJ505" s="159">
        <v>0</v>
      </c>
      <c r="AK505" s="160">
        <f t="shared" si="1236"/>
        <v>0</v>
      </c>
      <c r="AL505" s="159">
        <f t="shared" si="1256"/>
        <v>0</v>
      </c>
      <c r="AM505" s="159">
        <f t="shared" si="1237"/>
        <v>0</v>
      </c>
      <c r="AN505" s="160">
        <f t="shared" si="1238"/>
        <v>0</v>
      </c>
      <c r="AO505" s="159">
        <v>0</v>
      </c>
      <c r="AP505" s="159">
        <v>0</v>
      </c>
      <c r="AQ505" s="160">
        <f t="shared" si="1239"/>
        <v>0</v>
      </c>
      <c r="AR505" s="159">
        <v>0</v>
      </c>
      <c r="AS505" s="159">
        <v>0</v>
      </c>
      <c r="AT505" s="160">
        <f t="shared" si="1240"/>
        <v>0</v>
      </c>
      <c r="AU505" s="159">
        <f t="shared" si="1257"/>
        <v>0</v>
      </c>
      <c r="AV505" s="159">
        <f t="shared" si="1241"/>
        <v>0</v>
      </c>
      <c r="AW505" s="160">
        <f t="shared" si="1242"/>
        <v>0</v>
      </c>
      <c r="AX505" s="159">
        <v>0</v>
      </c>
      <c r="AY505" s="159">
        <v>0</v>
      </c>
      <c r="AZ505" s="160">
        <f t="shared" si="1243"/>
        <v>0</v>
      </c>
      <c r="BA505" s="159">
        <v>0</v>
      </c>
      <c r="BB505" s="159">
        <v>0</v>
      </c>
      <c r="BC505" s="160">
        <f t="shared" si="1244"/>
        <v>0</v>
      </c>
      <c r="BD505" s="159">
        <f t="shared" si="1258"/>
        <v>0</v>
      </c>
      <c r="BE505" s="159">
        <f t="shared" si="1245"/>
        <v>0</v>
      </c>
      <c r="BF505" s="160">
        <f t="shared" si="1246"/>
        <v>0</v>
      </c>
      <c r="BG505" s="225"/>
      <c r="BH505" s="226">
        <f t="shared" si="1259"/>
        <v>0</v>
      </c>
      <c r="BI505" s="227">
        <f t="shared" si="1247"/>
        <v>0</v>
      </c>
      <c r="BJ505" s="225"/>
      <c r="BK505" s="228"/>
      <c r="BL505" s="229"/>
    </row>
    <row r="506" spans="1:64" ht="15.75" customHeight="1">
      <c r="A506" s="185"/>
      <c r="B506" s="156"/>
      <c r="C506" s="291"/>
      <c r="D506" s="158">
        <f t="shared" si="1224"/>
        <v>0</v>
      </c>
      <c r="E506" s="159">
        <f t="shared" si="1248"/>
        <v>0</v>
      </c>
      <c r="F506" s="160">
        <f t="shared" si="1249"/>
        <v>0</v>
      </c>
      <c r="G506" s="161"/>
      <c r="H506" s="159">
        <f t="shared" si="1250"/>
        <v>0</v>
      </c>
      <c r="I506" s="159">
        <f t="shared" si="1251"/>
        <v>0</v>
      </c>
      <c r="J506" s="160">
        <f t="shared" si="1225"/>
        <v>0</v>
      </c>
      <c r="K506" s="159">
        <f t="shared" si="1252"/>
        <v>0</v>
      </c>
      <c r="L506" s="159">
        <f t="shared" si="1253"/>
        <v>0</v>
      </c>
      <c r="M506" s="160">
        <f t="shared" si="1226"/>
        <v>0</v>
      </c>
      <c r="N506" s="159">
        <v>0</v>
      </c>
      <c r="O506" s="159">
        <v>0</v>
      </c>
      <c r="P506" s="160">
        <f t="shared" si="1227"/>
        <v>0</v>
      </c>
      <c r="Q506" s="159">
        <v>0</v>
      </c>
      <c r="R506" s="159">
        <v>0</v>
      </c>
      <c r="S506" s="160">
        <f t="shared" si="1228"/>
        <v>0</v>
      </c>
      <c r="T506" s="159">
        <f t="shared" si="1254"/>
        <v>0</v>
      </c>
      <c r="U506" s="159">
        <f t="shared" si="1229"/>
        <v>0</v>
      </c>
      <c r="V506" s="160">
        <f t="shared" si="1230"/>
        <v>0</v>
      </c>
      <c r="W506" s="159">
        <v>0</v>
      </c>
      <c r="X506" s="159">
        <v>0</v>
      </c>
      <c r="Y506" s="160">
        <f t="shared" si="1231"/>
        <v>0</v>
      </c>
      <c r="Z506" s="159">
        <v>0</v>
      </c>
      <c r="AA506" s="159">
        <v>0</v>
      </c>
      <c r="AB506" s="160">
        <f t="shared" si="1232"/>
        <v>0</v>
      </c>
      <c r="AC506" s="159">
        <f t="shared" si="1255"/>
        <v>0</v>
      </c>
      <c r="AD506" s="159">
        <f t="shared" si="1233"/>
        <v>0</v>
      </c>
      <c r="AE506" s="160">
        <f t="shared" si="1234"/>
        <v>0</v>
      </c>
      <c r="AF506" s="159">
        <v>0</v>
      </c>
      <c r="AG506" s="159">
        <v>0</v>
      </c>
      <c r="AH506" s="160">
        <f t="shared" si="1235"/>
        <v>0</v>
      </c>
      <c r="AI506" s="159">
        <v>0</v>
      </c>
      <c r="AJ506" s="159">
        <v>0</v>
      </c>
      <c r="AK506" s="160">
        <f t="shared" si="1236"/>
        <v>0</v>
      </c>
      <c r="AL506" s="159">
        <f t="shared" si="1256"/>
        <v>0</v>
      </c>
      <c r="AM506" s="159">
        <f t="shared" si="1237"/>
        <v>0</v>
      </c>
      <c r="AN506" s="160">
        <f t="shared" si="1238"/>
        <v>0</v>
      </c>
      <c r="AO506" s="159">
        <v>0</v>
      </c>
      <c r="AP506" s="159">
        <v>0</v>
      </c>
      <c r="AQ506" s="160">
        <f t="shared" si="1239"/>
        <v>0</v>
      </c>
      <c r="AR506" s="159">
        <v>0</v>
      </c>
      <c r="AS506" s="159">
        <v>0</v>
      </c>
      <c r="AT506" s="160">
        <f t="shared" si="1240"/>
        <v>0</v>
      </c>
      <c r="AU506" s="159">
        <f t="shared" si="1257"/>
        <v>0</v>
      </c>
      <c r="AV506" s="159">
        <f t="shared" si="1241"/>
        <v>0</v>
      </c>
      <c r="AW506" s="160">
        <f t="shared" si="1242"/>
        <v>0</v>
      </c>
      <c r="AX506" s="159">
        <v>0</v>
      </c>
      <c r="AY506" s="159">
        <v>0</v>
      </c>
      <c r="AZ506" s="160">
        <f t="shared" si="1243"/>
        <v>0</v>
      </c>
      <c r="BA506" s="159">
        <v>0</v>
      </c>
      <c r="BB506" s="159">
        <v>0</v>
      </c>
      <c r="BC506" s="160">
        <f t="shared" si="1244"/>
        <v>0</v>
      </c>
      <c r="BD506" s="159">
        <f t="shared" si="1258"/>
        <v>0</v>
      </c>
      <c r="BE506" s="159">
        <f t="shared" si="1245"/>
        <v>0</v>
      </c>
      <c r="BF506" s="160">
        <f t="shared" si="1246"/>
        <v>0</v>
      </c>
      <c r="BG506" s="225"/>
      <c r="BH506" s="226">
        <f t="shared" si="1259"/>
        <v>0</v>
      </c>
      <c r="BI506" s="227">
        <f t="shared" si="1247"/>
        <v>0</v>
      </c>
      <c r="BJ506" s="225"/>
      <c r="BK506" s="228"/>
      <c r="BL506" s="229"/>
    </row>
    <row r="507" spans="1:64" ht="15.75" customHeight="1">
      <c r="A507" s="138"/>
      <c r="B507" s="162"/>
      <c r="C507" s="163"/>
      <c r="D507" s="164">
        <f t="shared" si="1224"/>
        <v>0</v>
      </c>
      <c r="E507" s="165">
        <f t="shared" si="1248"/>
        <v>0</v>
      </c>
      <c r="F507" s="166">
        <f t="shared" si="1249"/>
        <v>0</v>
      </c>
      <c r="G507" s="167"/>
      <c r="H507" s="165">
        <f t="shared" si="1250"/>
        <v>0</v>
      </c>
      <c r="I507" s="165">
        <f t="shared" si="1251"/>
        <v>0</v>
      </c>
      <c r="J507" s="166">
        <f t="shared" si="1225"/>
        <v>0</v>
      </c>
      <c r="K507" s="165">
        <f t="shared" si="1252"/>
        <v>0</v>
      </c>
      <c r="L507" s="165">
        <f t="shared" si="1253"/>
        <v>0</v>
      </c>
      <c r="M507" s="166">
        <f t="shared" si="1226"/>
        <v>0</v>
      </c>
      <c r="N507" s="164">
        <v>0</v>
      </c>
      <c r="O507" s="165">
        <v>0</v>
      </c>
      <c r="P507" s="166">
        <f t="shared" si="1227"/>
        <v>0</v>
      </c>
      <c r="Q507" s="198">
        <v>0</v>
      </c>
      <c r="R507" s="199">
        <v>0</v>
      </c>
      <c r="S507" s="166">
        <f t="shared" si="1228"/>
        <v>0</v>
      </c>
      <c r="T507" s="200">
        <f t="shared" si="1254"/>
        <v>0</v>
      </c>
      <c r="U507" s="200">
        <f t="shared" si="1229"/>
        <v>0</v>
      </c>
      <c r="V507" s="201">
        <f t="shared" si="1230"/>
        <v>0</v>
      </c>
      <c r="W507" s="164">
        <v>0</v>
      </c>
      <c r="X507" s="165">
        <v>0</v>
      </c>
      <c r="Y507" s="166">
        <f t="shared" si="1231"/>
        <v>0</v>
      </c>
      <c r="Z507" s="198">
        <v>0</v>
      </c>
      <c r="AA507" s="199">
        <v>0</v>
      </c>
      <c r="AB507" s="166">
        <f t="shared" si="1232"/>
        <v>0</v>
      </c>
      <c r="AC507" s="200">
        <f t="shared" si="1255"/>
        <v>0</v>
      </c>
      <c r="AD507" s="200">
        <f t="shared" si="1233"/>
        <v>0</v>
      </c>
      <c r="AE507" s="201">
        <f t="shared" si="1234"/>
        <v>0</v>
      </c>
      <c r="AF507" s="164">
        <v>0</v>
      </c>
      <c r="AG507" s="165">
        <v>0</v>
      </c>
      <c r="AH507" s="166">
        <f t="shared" si="1235"/>
        <v>0</v>
      </c>
      <c r="AI507" s="198">
        <v>0</v>
      </c>
      <c r="AJ507" s="199">
        <v>0</v>
      </c>
      <c r="AK507" s="166">
        <f t="shared" si="1236"/>
        <v>0</v>
      </c>
      <c r="AL507" s="200">
        <f t="shared" si="1256"/>
        <v>0</v>
      </c>
      <c r="AM507" s="200">
        <f t="shared" si="1237"/>
        <v>0</v>
      </c>
      <c r="AN507" s="201">
        <f t="shared" si="1238"/>
        <v>0</v>
      </c>
      <c r="AO507" s="164">
        <v>0</v>
      </c>
      <c r="AP507" s="165">
        <v>0</v>
      </c>
      <c r="AQ507" s="166">
        <f t="shared" si="1239"/>
        <v>0</v>
      </c>
      <c r="AR507" s="198">
        <v>0</v>
      </c>
      <c r="AS507" s="199">
        <v>0</v>
      </c>
      <c r="AT507" s="166">
        <f t="shared" si="1240"/>
        <v>0</v>
      </c>
      <c r="AU507" s="200">
        <f t="shared" si="1257"/>
        <v>0</v>
      </c>
      <c r="AV507" s="200">
        <f t="shared" si="1241"/>
        <v>0</v>
      </c>
      <c r="AW507" s="201">
        <f t="shared" si="1242"/>
        <v>0</v>
      </c>
      <c r="AX507" s="164">
        <v>0</v>
      </c>
      <c r="AY507" s="165">
        <v>0</v>
      </c>
      <c r="AZ507" s="166">
        <f t="shared" si="1243"/>
        <v>0</v>
      </c>
      <c r="BA507" s="198">
        <v>0</v>
      </c>
      <c r="BB507" s="199">
        <v>0</v>
      </c>
      <c r="BC507" s="166">
        <f t="shared" si="1244"/>
        <v>0</v>
      </c>
      <c r="BD507" s="200">
        <f t="shared" si="1258"/>
        <v>0</v>
      </c>
      <c r="BE507" s="200">
        <f t="shared" si="1245"/>
        <v>0</v>
      </c>
      <c r="BF507" s="201">
        <f t="shared" si="1246"/>
        <v>0</v>
      </c>
      <c r="BG507" s="211"/>
      <c r="BH507" s="233">
        <f t="shared" si="1259"/>
        <v>0</v>
      </c>
      <c r="BI507" s="234">
        <f t="shared" si="1247"/>
        <v>0</v>
      </c>
      <c r="BJ507" s="232"/>
      <c r="BK507" s="235"/>
      <c r="BL507" s="236"/>
    </row>
    <row r="508" spans="1:64" ht="15.75" customHeight="1">
      <c r="A508" s="139"/>
      <c r="B508" s="186"/>
      <c r="C508" s="187"/>
      <c r="D508" s="183"/>
      <c r="E508" s="183"/>
      <c r="F508" s="183"/>
      <c r="G508" s="184"/>
      <c r="H508" s="183"/>
      <c r="I508" s="183"/>
      <c r="J508" s="183"/>
      <c r="K508" s="183"/>
      <c r="L508" s="183"/>
      <c r="M508" s="183"/>
      <c r="N508" s="183"/>
      <c r="O508" s="183"/>
      <c r="P508" s="183"/>
      <c r="Q508" s="183"/>
      <c r="R508" s="183"/>
      <c r="S508" s="183"/>
      <c r="T508" s="203"/>
      <c r="U508" s="203"/>
      <c r="V508" s="187"/>
      <c r="W508" s="183"/>
      <c r="X508" s="183"/>
      <c r="Y508" s="183"/>
      <c r="Z508" s="183"/>
      <c r="AA508" s="183"/>
      <c r="AB508" s="183"/>
      <c r="AC508" s="203"/>
      <c r="AD508" s="203"/>
      <c r="AE508" s="187"/>
      <c r="AF508" s="183"/>
      <c r="AG508" s="183"/>
      <c r="AH508" s="183"/>
      <c r="AI508" s="183"/>
      <c r="AJ508" s="183"/>
      <c r="AK508" s="183"/>
      <c r="AL508" s="203"/>
      <c r="AM508" s="203"/>
      <c r="AN508" s="187"/>
      <c r="AO508" s="183"/>
      <c r="AP508" s="183"/>
      <c r="AQ508" s="183"/>
      <c r="AR508" s="183"/>
      <c r="AS508" s="183"/>
      <c r="AT508" s="183"/>
      <c r="AU508" s="203"/>
      <c r="AV508" s="203"/>
      <c r="AW508" s="187"/>
      <c r="AX508" s="183"/>
      <c r="AY508" s="183"/>
      <c r="AZ508" s="183"/>
      <c r="BA508" s="183"/>
      <c r="BB508" s="183"/>
      <c r="BC508" s="183"/>
      <c r="BD508" s="203"/>
      <c r="BE508" s="203"/>
      <c r="BF508" s="187"/>
      <c r="BG508" s="139"/>
      <c r="BH508" s="183"/>
      <c r="BI508" s="187"/>
      <c r="BJ508" s="139"/>
      <c r="BK508" s="242"/>
      <c r="BL508" s="242"/>
    </row>
    <row r="509" spans="1:64" ht="15.75" customHeight="1">
      <c r="A509" s="138"/>
      <c r="B509" s="1065" t="s">
        <v>273</v>
      </c>
      <c r="C509" s="1062" t="s">
        <v>274</v>
      </c>
      <c r="D509" s="1009" t="str">
        <f>AFEstatPref</f>
        <v>Historical</v>
      </c>
      <c r="E509" s="1010"/>
      <c r="F509" s="1011"/>
      <c r="G509" s="1041" t="str">
        <f>AFEstatSlc</f>
        <v>Proposed Original</v>
      </c>
      <c r="H509" s="1015"/>
      <c r="I509" s="1015"/>
      <c r="J509" s="1042"/>
      <c r="K509" s="1020" t="s">
        <v>275</v>
      </c>
      <c r="L509" s="1020"/>
      <c r="M509" s="1039"/>
      <c r="N509" s="1009" t="str">
        <f>AFEstatPref</f>
        <v>Historical</v>
      </c>
      <c r="O509" s="1010"/>
      <c r="P509" s="1011"/>
      <c r="Q509" s="1015" t="str">
        <f>AFEstatSlc</f>
        <v>Proposed Original</v>
      </c>
      <c r="R509" s="1015"/>
      <c r="S509" s="1016"/>
      <c r="T509" s="1019" t="s">
        <v>275</v>
      </c>
      <c r="U509" s="1020"/>
      <c r="V509" s="1021"/>
      <c r="W509" s="1009" t="str">
        <f>AFEstatPref</f>
        <v>Historical</v>
      </c>
      <c r="X509" s="1010"/>
      <c r="Y509" s="1011"/>
      <c r="Z509" s="1015" t="str">
        <f>AFEstatSlc</f>
        <v>Proposed Original</v>
      </c>
      <c r="AA509" s="1015"/>
      <c r="AB509" s="1016"/>
      <c r="AC509" s="1019" t="s">
        <v>275</v>
      </c>
      <c r="AD509" s="1020"/>
      <c r="AE509" s="1021"/>
      <c r="AF509" s="1009" t="str">
        <f>AFEstatPref</f>
        <v>Historical</v>
      </c>
      <c r="AG509" s="1010"/>
      <c r="AH509" s="1011"/>
      <c r="AI509" s="1015" t="str">
        <f>AFEstatSlc</f>
        <v>Proposed Original</v>
      </c>
      <c r="AJ509" s="1015"/>
      <c r="AK509" s="1016"/>
      <c r="AL509" s="1019" t="s">
        <v>275</v>
      </c>
      <c r="AM509" s="1020"/>
      <c r="AN509" s="1021"/>
      <c r="AO509" s="1009" t="str">
        <f>AFEstatPref</f>
        <v>Historical</v>
      </c>
      <c r="AP509" s="1010"/>
      <c r="AQ509" s="1011"/>
      <c r="AR509" s="1015" t="str">
        <f>AFEstatSlc</f>
        <v>Proposed Original</v>
      </c>
      <c r="AS509" s="1015"/>
      <c r="AT509" s="1016"/>
      <c r="AU509" s="1019" t="s">
        <v>275</v>
      </c>
      <c r="AV509" s="1020"/>
      <c r="AW509" s="1021"/>
      <c r="AX509" s="1009" t="str">
        <f>AFEstatPref</f>
        <v>Historical</v>
      </c>
      <c r="AY509" s="1010"/>
      <c r="AZ509" s="1011"/>
      <c r="BA509" s="1015" t="str">
        <f>AFEstatSlc</f>
        <v>Proposed Original</v>
      </c>
      <c r="BB509" s="1015"/>
      <c r="BC509" s="1016"/>
      <c r="BD509" s="1019" t="s">
        <v>275</v>
      </c>
      <c r="BE509" s="1020"/>
      <c r="BF509" s="1021"/>
      <c r="BG509" s="214"/>
      <c r="BH509" s="1053" t="s">
        <v>328</v>
      </c>
      <c r="BI509" s="1054"/>
      <c r="BJ509" s="214"/>
      <c r="BK509" s="1058" t="s">
        <v>277</v>
      </c>
      <c r="BL509" s="1055" t="s">
        <v>278</v>
      </c>
    </row>
    <row r="510" spans="1:64" ht="15.75" customHeight="1">
      <c r="A510" s="139"/>
      <c r="B510" s="1059"/>
      <c r="C510" s="1063"/>
      <c r="D510" s="1012"/>
      <c r="E510" s="1013"/>
      <c r="F510" s="1014"/>
      <c r="G510" s="1043"/>
      <c r="H510" s="1017"/>
      <c r="I510" s="1017"/>
      <c r="J510" s="1044"/>
      <c r="K510" s="1023"/>
      <c r="L510" s="1023"/>
      <c r="M510" s="1040"/>
      <c r="N510" s="1012"/>
      <c r="O510" s="1013"/>
      <c r="P510" s="1014"/>
      <c r="Q510" s="1017"/>
      <c r="R510" s="1017"/>
      <c r="S510" s="1018"/>
      <c r="T510" s="1022"/>
      <c r="U510" s="1023"/>
      <c r="V510" s="1024"/>
      <c r="W510" s="1012"/>
      <c r="X510" s="1013"/>
      <c r="Y510" s="1014"/>
      <c r="Z510" s="1017"/>
      <c r="AA510" s="1017"/>
      <c r="AB510" s="1018"/>
      <c r="AC510" s="1022"/>
      <c r="AD510" s="1023"/>
      <c r="AE510" s="1024"/>
      <c r="AF510" s="1012"/>
      <c r="AG510" s="1013"/>
      <c r="AH510" s="1014"/>
      <c r="AI510" s="1017"/>
      <c r="AJ510" s="1017"/>
      <c r="AK510" s="1018"/>
      <c r="AL510" s="1022"/>
      <c r="AM510" s="1023"/>
      <c r="AN510" s="1024"/>
      <c r="AO510" s="1012"/>
      <c r="AP510" s="1013"/>
      <c r="AQ510" s="1014"/>
      <c r="AR510" s="1017"/>
      <c r="AS510" s="1017"/>
      <c r="AT510" s="1018"/>
      <c r="AU510" s="1022"/>
      <c r="AV510" s="1023"/>
      <c r="AW510" s="1024"/>
      <c r="AX510" s="1012"/>
      <c r="AY510" s="1013"/>
      <c r="AZ510" s="1014"/>
      <c r="BA510" s="1017"/>
      <c r="BB510" s="1017"/>
      <c r="BC510" s="1018"/>
      <c r="BD510" s="1022"/>
      <c r="BE510" s="1023"/>
      <c r="BF510" s="1024"/>
      <c r="BG510" s="139"/>
      <c r="BH510" s="215" t="s">
        <v>279</v>
      </c>
      <c r="BI510" s="216" t="s">
        <v>280</v>
      </c>
      <c r="BJ510" s="139"/>
      <c r="BK510" s="1059"/>
      <c r="BL510" s="1056"/>
    </row>
    <row r="511" spans="1:64" ht="15.75" customHeight="1">
      <c r="A511" s="138"/>
      <c r="B511" s="149">
        <v>48</v>
      </c>
      <c r="C511" s="150" t="s">
        <v>329</v>
      </c>
      <c r="D511" s="151" t="s">
        <v>283</v>
      </c>
      <c r="E511" s="152" t="s">
        <v>284</v>
      </c>
      <c r="F511" s="153">
        <f>SUM(F512:F521)</f>
        <v>0</v>
      </c>
      <c r="G511" s="154" t="s">
        <v>285</v>
      </c>
      <c r="H511" s="152" t="s">
        <v>283</v>
      </c>
      <c r="I511" s="152" t="s">
        <v>284</v>
      </c>
      <c r="J511" s="153">
        <f>SUM(J512:J521)</f>
        <v>0</v>
      </c>
      <c r="K511" s="151" t="s">
        <v>283</v>
      </c>
      <c r="L511" s="152" t="s">
        <v>284</v>
      </c>
      <c r="M511" s="153">
        <f>SUM(M512:M521)</f>
        <v>0</v>
      </c>
      <c r="N511" s="151" t="s">
        <v>283</v>
      </c>
      <c r="O511" s="152" t="s">
        <v>284</v>
      </c>
      <c r="P511" s="153">
        <f>SUM(P512:P521)</f>
        <v>0</v>
      </c>
      <c r="Q511" s="152" t="s">
        <v>283</v>
      </c>
      <c r="R511" s="152" t="s">
        <v>284</v>
      </c>
      <c r="S511" s="153">
        <f>SUM(S512:S521)</f>
        <v>0</v>
      </c>
      <c r="T511" s="204" t="s">
        <v>283</v>
      </c>
      <c r="U511" s="205" t="s">
        <v>284</v>
      </c>
      <c r="V511" s="153">
        <f>SUM(V512:V521)</f>
        <v>0</v>
      </c>
      <c r="W511" s="151" t="s">
        <v>283</v>
      </c>
      <c r="X511" s="152" t="s">
        <v>284</v>
      </c>
      <c r="Y511" s="153">
        <f>SUM(Y512:Y521)</f>
        <v>0</v>
      </c>
      <c r="Z511" s="152" t="s">
        <v>283</v>
      </c>
      <c r="AA511" s="152" t="s">
        <v>284</v>
      </c>
      <c r="AB511" s="153">
        <f>SUM(AB512:AB521)</f>
        <v>0</v>
      </c>
      <c r="AC511" s="204" t="s">
        <v>283</v>
      </c>
      <c r="AD511" s="205" t="s">
        <v>284</v>
      </c>
      <c r="AE511" s="153">
        <f>SUM(AE512:AE521)</f>
        <v>0</v>
      </c>
      <c r="AF511" s="151" t="s">
        <v>283</v>
      </c>
      <c r="AG511" s="152" t="s">
        <v>284</v>
      </c>
      <c r="AH511" s="153">
        <f>SUM(AH512:AH521)</f>
        <v>0</v>
      </c>
      <c r="AI511" s="152" t="s">
        <v>283</v>
      </c>
      <c r="AJ511" s="152" t="s">
        <v>284</v>
      </c>
      <c r="AK511" s="153">
        <f>SUM(AK512:AK521)</f>
        <v>0</v>
      </c>
      <c r="AL511" s="204" t="s">
        <v>283</v>
      </c>
      <c r="AM511" s="205" t="s">
        <v>284</v>
      </c>
      <c r="AN511" s="153">
        <f>SUM(AN512:AN521)</f>
        <v>0</v>
      </c>
      <c r="AO511" s="151" t="s">
        <v>283</v>
      </c>
      <c r="AP511" s="152" t="s">
        <v>284</v>
      </c>
      <c r="AQ511" s="153">
        <f>SUM(AQ512:AQ521)</f>
        <v>0</v>
      </c>
      <c r="AR511" s="152" t="s">
        <v>283</v>
      </c>
      <c r="AS511" s="152" t="s">
        <v>284</v>
      </c>
      <c r="AT511" s="153">
        <f>SUM(AT512:AT521)</f>
        <v>0</v>
      </c>
      <c r="AU511" s="204" t="s">
        <v>283</v>
      </c>
      <c r="AV511" s="205" t="s">
        <v>284</v>
      </c>
      <c r="AW511" s="153">
        <f>SUM(AW512:AW521)</f>
        <v>0</v>
      </c>
      <c r="AX511" s="151" t="s">
        <v>283</v>
      </c>
      <c r="AY511" s="152" t="s">
        <v>284</v>
      </c>
      <c r="AZ511" s="153">
        <f>SUM(AZ512:AZ521)</f>
        <v>0</v>
      </c>
      <c r="BA511" s="152" t="s">
        <v>283</v>
      </c>
      <c r="BB511" s="152" t="s">
        <v>284</v>
      </c>
      <c r="BC511" s="153">
        <f>SUM(BC512:BC521)</f>
        <v>0</v>
      </c>
      <c r="BD511" s="204" t="s">
        <v>283</v>
      </c>
      <c r="BE511" s="205" t="s">
        <v>284</v>
      </c>
      <c r="BF511" s="153">
        <f>SUM(BF512:BF521)</f>
        <v>0</v>
      </c>
      <c r="BG511" s="196"/>
      <c r="BH511" s="221"/>
      <c r="BI511" s="243"/>
      <c r="BJ511" s="196"/>
      <c r="BK511" s="244"/>
      <c r="BL511" s="245"/>
    </row>
    <row r="512" spans="1:64" ht="15.75" customHeight="1">
      <c r="A512" s="185"/>
      <c r="B512" s="177"/>
      <c r="C512" s="298"/>
      <c r="D512" s="158">
        <f t="shared" ref="D512:D521" si="1260">N512+W512+AF512+AO512+AX512</f>
        <v>0</v>
      </c>
      <c r="E512" s="159">
        <f>IFERROR(F512/D512,)</f>
        <v>0</v>
      </c>
      <c r="F512" s="160">
        <f>P512+Y512+AH512+AQ512+AZ512</f>
        <v>0</v>
      </c>
      <c r="G512" s="179"/>
      <c r="H512" s="159">
        <f>Q512+Z512+AI512+AR512+BA512</f>
        <v>0</v>
      </c>
      <c r="I512" s="159">
        <f>IFERROR(J512/H512,)</f>
        <v>0</v>
      </c>
      <c r="J512" s="160">
        <f t="shared" ref="J512:J521" si="1261">S512+AB512+AK512+AT512+BC512</f>
        <v>0</v>
      </c>
      <c r="K512" s="159">
        <f>T512+AC512+AL512+AU512+BD512</f>
        <v>0</v>
      </c>
      <c r="L512" s="159">
        <f>IFERROR(M512/K512,)</f>
        <v>0</v>
      </c>
      <c r="M512" s="160">
        <f t="shared" ref="M512:M521" si="1262">V512+AE512+AN512+AW512+BF512</f>
        <v>0</v>
      </c>
      <c r="N512" s="159">
        <v>0</v>
      </c>
      <c r="O512" s="159">
        <v>0</v>
      </c>
      <c r="P512" s="160">
        <f t="shared" ref="P512:P521" si="1263">N512*O512</f>
        <v>0</v>
      </c>
      <c r="Q512" s="159">
        <v>0</v>
      </c>
      <c r="R512" s="159">
        <v>0</v>
      </c>
      <c r="S512" s="160">
        <f t="shared" ref="S512:S521" si="1264">Q512*R512</f>
        <v>0</v>
      </c>
      <c r="T512" s="159">
        <f>Q512</f>
        <v>0</v>
      </c>
      <c r="U512" s="159">
        <f t="shared" ref="U512:U521" si="1265">R512</f>
        <v>0</v>
      </c>
      <c r="V512" s="160">
        <f t="shared" ref="V512:V521" si="1266">T512*U512</f>
        <v>0</v>
      </c>
      <c r="W512" s="159">
        <v>0</v>
      </c>
      <c r="X512" s="159">
        <v>0</v>
      </c>
      <c r="Y512" s="160">
        <f t="shared" ref="Y512:Y521" si="1267">W512*X512</f>
        <v>0</v>
      </c>
      <c r="Z512" s="159">
        <v>0</v>
      </c>
      <c r="AA512" s="159">
        <v>0</v>
      </c>
      <c r="AB512" s="160">
        <f t="shared" ref="AB512:AB521" si="1268">Z512*AA512</f>
        <v>0</v>
      </c>
      <c r="AC512" s="159">
        <f>Z512</f>
        <v>0</v>
      </c>
      <c r="AD512" s="159">
        <f t="shared" ref="AD512:AD521" si="1269">AA512</f>
        <v>0</v>
      </c>
      <c r="AE512" s="160">
        <f t="shared" ref="AE512:AE521" si="1270">AC512*AD512</f>
        <v>0</v>
      </c>
      <c r="AF512" s="159">
        <v>0</v>
      </c>
      <c r="AG512" s="159">
        <v>0</v>
      </c>
      <c r="AH512" s="160">
        <f t="shared" ref="AH512:AH521" si="1271">AF512*AG512</f>
        <v>0</v>
      </c>
      <c r="AI512" s="159">
        <v>0</v>
      </c>
      <c r="AJ512" s="159">
        <v>0</v>
      </c>
      <c r="AK512" s="160">
        <f t="shared" ref="AK512:AK521" si="1272">AI512*AJ512</f>
        <v>0</v>
      </c>
      <c r="AL512" s="159">
        <f>AI512</f>
        <v>0</v>
      </c>
      <c r="AM512" s="159">
        <f t="shared" ref="AM512:AM521" si="1273">AJ512</f>
        <v>0</v>
      </c>
      <c r="AN512" s="160">
        <f t="shared" ref="AN512:AN521" si="1274">AL512*AM512</f>
        <v>0</v>
      </c>
      <c r="AO512" s="159">
        <v>0</v>
      </c>
      <c r="AP512" s="159">
        <v>0</v>
      </c>
      <c r="AQ512" s="160">
        <f t="shared" ref="AQ512:AQ521" si="1275">AO512*AP512</f>
        <v>0</v>
      </c>
      <c r="AR512" s="159">
        <v>0</v>
      </c>
      <c r="AS512" s="159">
        <v>0</v>
      </c>
      <c r="AT512" s="160">
        <f t="shared" ref="AT512:AT521" si="1276">AR512*AS512</f>
        <v>0</v>
      </c>
      <c r="AU512" s="159">
        <f>AR512</f>
        <v>0</v>
      </c>
      <c r="AV512" s="159">
        <f t="shared" ref="AV512:AV521" si="1277">AS512</f>
        <v>0</v>
      </c>
      <c r="AW512" s="160">
        <f t="shared" ref="AW512:AW521" si="1278">AU512*AV512</f>
        <v>0</v>
      </c>
      <c r="AX512" s="159">
        <v>0</v>
      </c>
      <c r="AY512" s="159">
        <v>0</v>
      </c>
      <c r="AZ512" s="160">
        <f t="shared" ref="AZ512:AZ521" si="1279">AX512*AY512</f>
        <v>0</v>
      </c>
      <c r="BA512" s="159">
        <v>0</v>
      </c>
      <c r="BB512" s="159">
        <v>0</v>
      </c>
      <c r="BC512" s="160">
        <f t="shared" ref="BC512:BC521" si="1280">BA512*BB512</f>
        <v>0</v>
      </c>
      <c r="BD512" s="159">
        <f>BA512</f>
        <v>0</v>
      </c>
      <c r="BE512" s="159">
        <f t="shared" ref="BE512:BE521" si="1281">BB512</f>
        <v>0</v>
      </c>
      <c r="BF512" s="160">
        <f t="shared" ref="BF512:BF521" si="1282">BD512*BE512</f>
        <v>0</v>
      </c>
      <c r="BG512" s="225"/>
      <c r="BH512" s="226">
        <f>K512-H512</f>
        <v>0</v>
      </c>
      <c r="BI512" s="227">
        <f t="shared" ref="BI512:BI521" si="1283">L512-I512</f>
        <v>0</v>
      </c>
      <c r="BJ512" s="225"/>
      <c r="BK512" s="228"/>
      <c r="BL512" s="229"/>
    </row>
    <row r="513" spans="1:64" ht="15.75" customHeight="1">
      <c r="A513" s="185"/>
      <c r="B513" s="177"/>
      <c r="C513" s="298"/>
      <c r="D513" s="158">
        <f t="shared" si="1260"/>
        <v>0</v>
      </c>
      <c r="E513" s="159">
        <f t="shared" ref="E513:E521" si="1284">IFERROR(F513/D513,)</f>
        <v>0</v>
      </c>
      <c r="F513" s="160">
        <f t="shared" ref="F513:F521" si="1285">P513+Y513+AH513+AQ513+AZ513</f>
        <v>0</v>
      </c>
      <c r="G513" s="161"/>
      <c r="H513" s="159">
        <f t="shared" ref="H513:H521" si="1286">Q513+Z513+AI513+AR513+BA513</f>
        <v>0</v>
      </c>
      <c r="I513" s="159">
        <f t="shared" ref="I513:I521" si="1287">IFERROR(J513/H513,)</f>
        <v>0</v>
      </c>
      <c r="J513" s="160">
        <f t="shared" si="1261"/>
        <v>0</v>
      </c>
      <c r="K513" s="159">
        <f t="shared" ref="K513:K521" si="1288">T513+AC513+AL513+AU513+BD513</f>
        <v>0</v>
      </c>
      <c r="L513" s="159">
        <f t="shared" ref="L513:L521" si="1289">IFERROR(M513/K513,)</f>
        <v>0</v>
      </c>
      <c r="M513" s="160">
        <f t="shared" si="1262"/>
        <v>0</v>
      </c>
      <c r="N513" s="159">
        <v>0</v>
      </c>
      <c r="O513" s="159">
        <v>0</v>
      </c>
      <c r="P513" s="160">
        <f t="shared" si="1263"/>
        <v>0</v>
      </c>
      <c r="Q513" s="159">
        <v>0</v>
      </c>
      <c r="R513" s="159">
        <v>0</v>
      </c>
      <c r="S513" s="160">
        <f t="shared" si="1264"/>
        <v>0</v>
      </c>
      <c r="T513" s="159">
        <f t="shared" ref="T513:T521" si="1290">Q513</f>
        <v>0</v>
      </c>
      <c r="U513" s="159">
        <f t="shared" si="1265"/>
        <v>0</v>
      </c>
      <c r="V513" s="160">
        <f t="shared" si="1266"/>
        <v>0</v>
      </c>
      <c r="W513" s="159">
        <v>0</v>
      </c>
      <c r="X513" s="159">
        <v>0</v>
      </c>
      <c r="Y513" s="160">
        <f t="shared" si="1267"/>
        <v>0</v>
      </c>
      <c r="Z513" s="159">
        <v>0</v>
      </c>
      <c r="AA513" s="159">
        <v>0</v>
      </c>
      <c r="AB513" s="160">
        <f t="shared" si="1268"/>
        <v>0</v>
      </c>
      <c r="AC513" s="159">
        <f t="shared" ref="AC513:AC521" si="1291">Z513</f>
        <v>0</v>
      </c>
      <c r="AD513" s="159">
        <f t="shared" si="1269"/>
        <v>0</v>
      </c>
      <c r="AE513" s="160">
        <f t="shared" si="1270"/>
        <v>0</v>
      </c>
      <c r="AF513" s="159">
        <v>0</v>
      </c>
      <c r="AG513" s="159">
        <v>0</v>
      </c>
      <c r="AH513" s="160">
        <f t="shared" si="1271"/>
        <v>0</v>
      </c>
      <c r="AI513" s="159">
        <v>0</v>
      </c>
      <c r="AJ513" s="159">
        <v>0</v>
      </c>
      <c r="AK513" s="160">
        <f t="shared" si="1272"/>
        <v>0</v>
      </c>
      <c r="AL513" s="159">
        <f t="shared" ref="AL513:AL521" si="1292">AI513</f>
        <v>0</v>
      </c>
      <c r="AM513" s="159">
        <f t="shared" si="1273"/>
        <v>0</v>
      </c>
      <c r="AN513" s="160">
        <f t="shared" si="1274"/>
        <v>0</v>
      </c>
      <c r="AO513" s="159">
        <v>0</v>
      </c>
      <c r="AP513" s="159">
        <v>0</v>
      </c>
      <c r="AQ513" s="160">
        <f t="shared" si="1275"/>
        <v>0</v>
      </c>
      <c r="AR513" s="159">
        <v>0</v>
      </c>
      <c r="AS513" s="159">
        <v>0</v>
      </c>
      <c r="AT513" s="160">
        <f t="shared" si="1276"/>
        <v>0</v>
      </c>
      <c r="AU513" s="159">
        <f t="shared" ref="AU513:AU521" si="1293">AR513</f>
        <v>0</v>
      </c>
      <c r="AV513" s="159">
        <f t="shared" si="1277"/>
        <v>0</v>
      </c>
      <c r="AW513" s="160">
        <f t="shared" si="1278"/>
        <v>0</v>
      </c>
      <c r="AX513" s="159">
        <v>0</v>
      </c>
      <c r="AY513" s="159">
        <v>0</v>
      </c>
      <c r="AZ513" s="160">
        <f t="shared" si="1279"/>
        <v>0</v>
      </c>
      <c r="BA513" s="159">
        <v>0</v>
      </c>
      <c r="BB513" s="159">
        <v>0</v>
      </c>
      <c r="BC513" s="160">
        <f t="shared" si="1280"/>
        <v>0</v>
      </c>
      <c r="BD513" s="159">
        <f t="shared" ref="BD513:BD521" si="1294">BA513</f>
        <v>0</v>
      </c>
      <c r="BE513" s="159">
        <f t="shared" si="1281"/>
        <v>0</v>
      </c>
      <c r="BF513" s="160">
        <f t="shared" si="1282"/>
        <v>0</v>
      </c>
      <c r="BG513" s="225"/>
      <c r="BH513" s="226">
        <f t="shared" ref="BH513:BH521" si="1295">K513-H513</f>
        <v>0</v>
      </c>
      <c r="BI513" s="227">
        <f t="shared" si="1283"/>
        <v>0</v>
      </c>
      <c r="BJ513" s="225"/>
      <c r="BK513" s="228"/>
      <c r="BL513" s="229"/>
    </row>
    <row r="514" spans="1:64" ht="15.75" customHeight="1">
      <c r="A514" s="185"/>
      <c r="B514" s="177"/>
      <c r="C514" s="298"/>
      <c r="D514" s="158">
        <f t="shared" si="1260"/>
        <v>0</v>
      </c>
      <c r="E514" s="159">
        <f t="shared" si="1284"/>
        <v>0</v>
      </c>
      <c r="F514" s="160">
        <f t="shared" si="1285"/>
        <v>0</v>
      </c>
      <c r="G514" s="161"/>
      <c r="H514" s="159">
        <f t="shared" si="1286"/>
        <v>0</v>
      </c>
      <c r="I514" s="159">
        <f t="shared" si="1287"/>
        <v>0</v>
      </c>
      <c r="J514" s="160">
        <f t="shared" si="1261"/>
        <v>0</v>
      </c>
      <c r="K514" s="159">
        <f t="shared" si="1288"/>
        <v>0</v>
      </c>
      <c r="L514" s="159">
        <f t="shared" si="1289"/>
        <v>0</v>
      </c>
      <c r="M514" s="160">
        <f t="shared" si="1262"/>
        <v>0</v>
      </c>
      <c r="N514" s="159">
        <v>0</v>
      </c>
      <c r="O514" s="159">
        <v>0</v>
      </c>
      <c r="P514" s="160">
        <f t="shared" si="1263"/>
        <v>0</v>
      </c>
      <c r="Q514" s="159">
        <v>0</v>
      </c>
      <c r="R514" s="159">
        <v>0</v>
      </c>
      <c r="S514" s="160">
        <f t="shared" si="1264"/>
        <v>0</v>
      </c>
      <c r="T514" s="159">
        <f t="shared" si="1290"/>
        <v>0</v>
      </c>
      <c r="U514" s="159">
        <f t="shared" si="1265"/>
        <v>0</v>
      </c>
      <c r="V514" s="160">
        <f t="shared" si="1266"/>
        <v>0</v>
      </c>
      <c r="W514" s="159">
        <v>0</v>
      </c>
      <c r="X514" s="159">
        <v>0</v>
      </c>
      <c r="Y514" s="160">
        <f t="shared" si="1267"/>
        <v>0</v>
      </c>
      <c r="Z514" s="159">
        <v>0</v>
      </c>
      <c r="AA514" s="159">
        <v>0</v>
      </c>
      <c r="AB514" s="160">
        <f t="shared" si="1268"/>
        <v>0</v>
      </c>
      <c r="AC514" s="159">
        <f t="shared" si="1291"/>
        <v>0</v>
      </c>
      <c r="AD514" s="159">
        <f t="shared" si="1269"/>
        <v>0</v>
      </c>
      <c r="AE514" s="160">
        <f t="shared" si="1270"/>
        <v>0</v>
      </c>
      <c r="AF514" s="159">
        <v>0</v>
      </c>
      <c r="AG514" s="159">
        <v>0</v>
      </c>
      <c r="AH514" s="160">
        <f t="shared" si="1271"/>
        <v>0</v>
      </c>
      <c r="AI514" s="159">
        <v>0</v>
      </c>
      <c r="AJ514" s="159">
        <v>0</v>
      </c>
      <c r="AK514" s="160">
        <f t="shared" si="1272"/>
        <v>0</v>
      </c>
      <c r="AL514" s="159">
        <f t="shared" si="1292"/>
        <v>0</v>
      </c>
      <c r="AM514" s="159">
        <f t="shared" si="1273"/>
        <v>0</v>
      </c>
      <c r="AN514" s="160">
        <f t="shared" si="1274"/>
        <v>0</v>
      </c>
      <c r="AO514" s="159">
        <v>0</v>
      </c>
      <c r="AP514" s="159">
        <v>0</v>
      </c>
      <c r="AQ514" s="160">
        <f t="shared" si="1275"/>
        <v>0</v>
      </c>
      <c r="AR514" s="159">
        <v>0</v>
      </c>
      <c r="AS514" s="159">
        <v>0</v>
      </c>
      <c r="AT514" s="160">
        <f t="shared" si="1276"/>
        <v>0</v>
      </c>
      <c r="AU514" s="159">
        <f t="shared" si="1293"/>
        <v>0</v>
      </c>
      <c r="AV514" s="159">
        <f t="shared" si="1277"/>
        <v>0</v>
      </c>
      <c r="AW514" s="160">
        <f t="shared" si="1278"/>
        <v>0</v>
      </c>
      <c r="AX514" s="159">
        <v>0</v>
      </c>
      <c r="AY514" s="159">
        <v>0</v>
      </c>
      <c r="AZ514" s="160">
        <f t="shared" si="1279"/>
        <v>0</v>
      </c>
      <c r="BA514" s="159">
        <v>0</v>
      </c>
      <c r="BB514" s="159">
        <v>0</v>
      </c>
      <c r="BC514" s="160">
        <f t="shared" si="1280"/>
        <v>0</v>
      </c>
      <c r="BD514" s="159">
        <f t="shared" si="1294"/>
        <v>0</v>
      </c>
      <c r="BE514" s="159">
        <f t="shared" si="1281"/>
        <v>0</v>
      </c>
      <c r="BF514" s="160">
        <f t="shared" si="1282"/>
        <v>0</v>
      </c>
      <c r="BG514" s="225"/>
      <c r="BH514" s="226">
        <f t="shared" si="1295"/>
        <v>0</v>
      </c>
      <c r="BI514" s="227">
        <f t="shared" si="1283"/>
        <v>0</v>
      </c>
      <c r="BJ514" s="225"/>
      <c r="BK514" s="228"/>
      <c r="BL514" s="229"/>
    </row>
    <row r="515" spans="1:64" ht="15.75" customHeight="1">
      <c r="A515" s="185"/>
      <c r="B515" s="177"/>
      <c r="C515" s="298"/>
      <c r="D515" s="158">
        <f t="shared" si="1260"/>
        <v>0</v>
      </c>
      <c r="E515" s="159">
        <f t="shared" si="1284"/>
        <v>0</v>
      </c>
      <c r="F515" s="160">
        <f t="shared" si="1285"/>
        <v>0</v>
      </c>
      <c r="G515" s="161"/>
      <c r="H515" s="159">
        <f t="shared" si="1286"/>
        <v>0</v>
      </c>
      <c r="I515" s="159">
        <f t="shared" si="1287"/>
        <v>0</v>
      </c>
      <c r="J515" s="160">
        <f t="shared" si="1261"/>
        <v>0</v>
      </c>
      <c r="K515" s="159">
        <f t="shared" si="1288"/>
        <v>0</v>
      </c>
      <c r="L515" s="159">
        <f t="shared" si="1289"/>
        <v>0</v>
      </c>
      <c r="M515" s="160">
        <f t="shared" si="1262"/>
        <v>0</v>
      </c>
      <c r="N515" s="159">
        <v>0</v>
      </c>
      <c r="O515" s="159">
        <v>0</v>
      </c>
      <c r="P515" s="160">
        <f t="shared" si="1263"/>
        <v>0</v>
      </c>
      <c r="Q515" s="159">
        <v>0</v>
      </c>
      <c r="R515" s="159">
        <v>0</v>
      </c>
      <c r="S515" s="160">
        <f t="shared" si="1264"/>
        <v>0</v>
      </c>
      <c r="T515" s="159">
        <f t="shared" si="1290"/>
        <v>0</v>
      </c>
      <c r="U515" s="159">
        <f t="shared" si="1265"/>
        <v>0</v>
      </c>
      <c r="V515" s="160">
        <f t="shared" si="1266"/>
        <v>0</v>
      </c>
      <c r="W515" s="159">
        <v>0</v>
      </c>
      <c r="X515" s="159">
        <v>0</v>
      </c>
      <c r="Y515" s="160">
        <f t="shared" si="1267"/>
        <v>0</v>
      </c>
      <c r="Z515" s="159">
        <v>0</v>
      </c>
      <c r="AA515" s="159">
        <v>0</v>
      </c>
      <c r="AB515" s="160">
        <f t="shared" si="1268"/>
        <v>0</v>
      </c>
      <c r="AC515" s="159">
        <f t="shared" si="1291"/>
        <v>0</v>
      </c>
      <c r="AD515" s="159">
        <f t="shared" si="1269"/>
        <v>0</v>
      </c>
      <c r="AE515" s="160">
        <f t="shared" si="1270"/>
        <v>0</v>
      </c>
      <c r="AF515" s="159">
        <v>0</v>
      </c>
      <c r="AG515" s="159">
        <v>0</v>
      </c>
      <c r="AH515" s="160">
        <f t="shared" si="1271"/>
        <v>0</v>
      </c>
      <c r="AI515" s="159">
        <v>0</v>
      </c>
      <c r="AJ515" s="159">
        <v>0</v>
      </c>
      <c r="AK515" s="160">
        <f t="shared" si="1272"/>
        <v>0</v>
      </c>
      <c r="AL515" s="159">
        <f t="shared" si="1292"/>
        <v>0</v>
      </c>
      <c r="AM515" s="159">
        <f t="shared" si="1273"/>
        <v>0</v>
      </c>
      <c r="AN515" s="160">
        <f t="shared" si="1274"/>
        <v>0</v>
      </c>
      <c r="AO515" s="159">
        <v>0</v>
      </c>
      <c r="AP515" s="159">
        <v>0</v>
      </c>
      <c r="AQ515" s="160">
        <f t="shared" si="1275"/>
        <v>0</v>
      </c>
      <c r="AR515" s="159">
        <v>0</v>
      </c>
      <c r="AS515" s="159">
        <v>0</v>
      </c>
      <c r="AT515" s="160">
        <f t="shared" si="1276"/>
        <v>0</v>
      </c>
      <c r="AU515" s="159">
        <f t="shared" si="1293"/>
        <v>0</v>
      </c>
      <c r="AV515" s="159">
        <f t="shared" si="1277"/>
        <v>0</v>
      </c>
      <c r="AW515" s="160">
        <f t="shared" si="1278"/>
        <v>0</v>
      </c>
      <c r="AX515" s="159">
        <v>0</v>
      </c>
      <c r="AY515" s="159">
        <v>0</v>
      </c>
      <c r="AZ515" s="160">
        <f t="shared" si="1279"/>
        <v>0</v>
      </c>
      <c r="BA515" s="159">
        <v>0</v>
      </c>
      <c r="BB515" s="159">
        <v>0</v>
      </c>
      <c r="BC515" s="160">
        <f t="shared" si="1280"/>
        <v>0</v>
      </c>
      <c r="BD515" s="159">
        <f t="shared" si="1294"/>
        <v>0</v>
      </c>
      <c r="BE515" s="159">
        <f t="shared" si="1281"/>
        <v>0</v>
      </c>
      <c r="BF515" s="160">
        <f t="shared" si="1282"/>
        <v>0</v>
      </c>
      <c r="BG515" s="225"/>
      <c r="BH515" s="226">
        <f t="shared" si="1295"/>
        <v>0</v>
      </c>
      <c r="BI515" s="227">
        <f t="shared" si="1283"/>
        <v>0</v>
      </c>
      <c r="BJ515" s="225"/>
      <c r="BK515" s="228"/>
      <c r="BL515" s="229"/>
    </row>
    <row r="516" spans="1:64" ht="15.75" customHeight="1">
      <c r="A516" s="185"/>
      <c r="B516" s="177"/>
      <c r="C516" s="298"/>
      <c r="D516" s="158">
        <f t="shared" si="1260"/>
        <v>0</v>
      </c>
      <c r="E516" s="159">
        <f t="shared" si="1284"/>
        <v>0</v>
      </c>
      <c r="F516" s="160">
        <f t="shared" si="1285"/>
        <v>0</v>
      </c>
      <c r="G516" s="161"/>
      <c r="H516" s="159">
        <f t="shared" si="1286"/>
        <v>0</v>
      </c>
      <c r="I516" s="159">
        <f t="shared" si="1287"/>
        <v>0</v>
      </c>
      <c r="J516" s="160">
        <f t="shared" si="1261"/>
        <v>0</v>
      </c>
      <c r="K516" s="159">
        <f t="shared" si="1288"/>
        <v>0</v>
      </c>
      <c r="L516" s="159">
        <f t="shared" si="1289"/>
        <v>0</v>
      </c>
      <c r="M516" s="160">
        <f t="shared" si="1262"/>
        <v>0</v>
      </c>
      <c r="N516" s="159">
        <v>0</v>
      </c>
      <c r="O516" s="159">
        <v>0</v>
      </c>
      <c r="P516" s="160">
        <f t="shared" si="1263"/>
        <v>0</v>
      </c>
      <c r="Q516" s="159">
        <v>0</v>
      </c>
      <c r="R516" s="159">
        <v>0</v>
      </c>
      <c r="S516" s="160">
        <f t="shared" si="1264"/>
        <v>0</v>
      </c>
      <c r="T516" s="159">
        <f t="shared" si="1290"/>
        <v>0</v>
      </c>
      <c r="U516" s="159">
        <f t="shared" si="1265"/>
        <v>0</v>
      </c>
      <c r="V516" s="160">
        <f t="shared" si="1266"/>
        <v>0</v>
      </c>
      <c r="W516" s="159">
        <v>0</v>
      </c>
      <c r="X516" s="159">
        <v>0</v>
      </c>
      <c r="Y516" s="160">
        <f t="shared" si="1267"/>
        <v>0</v>
      </c>
      <c r="Z516" s="159">
        <v>0</v>
      </c>
      <c r="AA516" s="159">
        <v>0</v>
      </c>
      <c r="AB516" s="160">
        <f t="shared" si="1268"/>
        <v>0</v>
      </c>
      <c r="AC516" s="159">
        <f t="shared" si="1291"/>
        <v>0</v>
      </c>
      <c r="AD516" s="159">
        <f t="shared" si="1269"/>
        <v>0</v>
      </c>
      <c r="AE516" s="160">
        <f t="shared" si="1270"/>
        <v>0</v>
      </c>
      <c r="AF516" s="159">
        <v>0</v>
      </c>
      <c r="AG516" s="159">
        <v>0</v>
      </c>
      <c r="AH516" s="160">
        <f t="shared" si="1271"/>
        <v>0</v>
      </c>
      <c r="AI516" s="159">
        <v>0</v>
      </c>
      <c r="AJ516" s="159">
        <v>0</v>
      </c>
      <c r="AK516" s="160">
        <f t="shared" si="1272"/>
        <v>0</v>
      </c>
      <c r="AL516" s="159">
        <f t="shared" si="1292"/>
        <v>0</v>
      </c>
      <c r="AM516" s="159">
        <f t="shared" si="1273"/>
        <v>0</v>
      </c>
      <c r="AN516" s="160">
        <f t="shared" si="1274"/>
        <v>0</v>
      </c>
      <c r="AO516" s="159">
        <v>0</v>
      </c>
      <c r="AP516" s="159">
        <v>0</v>
      </c>
      <c r="AQ516" s="160">
        <f t="shared" si="1275"/>
        <v>0</v>
      </c>
      <c r="AR516" s="159">
        <v>0</v>
      </c>
      <c r="AS516" s="159">
        <v>0</v>
      </c>
      <c r="AT516" s="160">
        <f t="shared" si="1276"/>
        <v>0</v>
      </c>
      <c r="AU516" s="159">
        <f t="shared" si="1293"/>
        <v>0</v>
      </c>
      <c r="AV516" s="159">
        <f t="shared" si="1277"/>
        <v>0</v>
      </c>
      <c r="AW516" s="160">
        <f t="shared" si="1278"/>
        <v>0</v>
      </c>
      <c r="AX516" s="159">
        <v>0</v>
      </c>
      <c r="AY516" s="159">
        <v>0</v>
      </c>
      <c r="AZ516" s="160">
        <f t="shared" si="1279"/>
        <v>0</v>
      </c>
      <c r="BA516" s="159">
        <v>0</v>
      </c>
      <c r="BB516" s="159">
        <v>0</v>
      </c>
      <c r="BC516" s="160">
        <f t="shared" si="1280"/>
        <v>0</v>
      </c>
      <c r="BD516" s="159">
        <f t="shared" si="1294"/>
        <v>0</v>
      </c>
      <c r="BE516" s="159">
        <f t="shared" si="1281"/>
        <v>0</v>
      </c>
      <c r="BF516" s="160">
        <f t="shared" si="1282"/>
        <v>0</v>
      </c>
      <c r="BG516" s="225"/>
      <c r="BH516" s="226">
        <f t="shared" si="1295"/>
        <v>0</v>
      </c>
      <c r="BI516" s="227">
        <f t="shared" si="1283"/>
        <v>0</v>
      </c>
      <c r="BJ516" s="225"/>
      <c r="BK516" s="228"/>
      <c r="BL516" s="229"/>
    </row>
    <row r="517" spans="1:64" ht="15.75" customHeight="1">
      <c r="A517" s="185"/>
      <c r="B517" s="177"/>
      <c r="C517" s="298"/>
      <c r="D517" s="158">
        <f t="shared" si="1260"/>
        <v>0</v>
      </c>
      <c r="E517" s="159">
        <f t="shared" si="1284"/>
        <v>0</v>
      </c>
      <c r="F517" s="160">
        <f t="shared" si="1285"/>
        <v>0</v>
      </c>
      <c r="G517" s="161"/>
      <c r="H517" s="159">
        <f t="shared" si="1286"/>
        <v>0</v>
      </c>
      <c r="I517" s="159">
        <f t="shared" si="1287"/>
        <v>0</v>
      </c>
      <c r="J517" s="160">
        <f t="shared" si="1261"/>
        <v>0</v>
      </c>
      <c r="K517" s="159">
        <f t="shared" si="1288"/>
        <v>0</v>
      </c>
      <c r="L517" s="159">
        <f t="shared" si="1289"/>
        <v>0</v>
      </c>
      <c r="M517" s="160">
        <f t="shared" si="1262"/>
        <v>0</v>
      </c>
      <c r="N517" s="159">
        <v>0</v>
      </c>
      <c r="O517" s="159">
        <v>0</v>
      </c>
      <c r="P517" s="160">
        <f t="shared" si="1263"/>
        <v>0</v>
      </c>
      <c r="Q517" s="159">
        <v>0</v>
      </c>
      <c r="R517" s="159">
        <v>0</v>
      </c>
      <c r="S517" s="160">
        <f t="shared" si="1264"/>
        <v>0</v>
      </c>
      <c r="T517" s="159">
        <f t="shared" si="1290"/>
        <v>0</v>
      </c>
      <c r="U517" s="159">
        <f t="shared" si="1265"/>
        <v>0</v>
      </c>
      <c r="V517" s="160">
        <f t="shared" si="1266"/>
        <v>0</v>
      </c>
      <c r="W517" s="159">
        <v>0</v>
      </c>
      <c r="X517" s="159">
        <v>0</v>
      </c>
      <c r="Y517" s="160">
        <f t="shared" si="1267"/>
        <v>0</v>
      </c>
      <c r="Z517" s="159">
        <v>0</v>
      </c>
      <c r="AA517" s="159">
        <v>0</v>
      </c>
      <c r="AB517" s="160">
        <f t="shared" si="1268"/>
        <v>0</v>
      </c>
      <c r="AC517" s="159">
        <f t="shared" si="1291"/>
        <v>0</v>
      </c>
      <c r="AD517" s="159">
        <f t="shared" si="1269"/>
        <v>0</v>
      </c>
      <c r="AE517" s="160">
        <f t="shared" si="1270"/>
        <v>0</v>
      </c>
      <c r="AF517" s="159">
        <v>0</v>
      </c>
      <c r="AG517" s="159">
        <v>0</v>
      </c>
      <c r="AH517" s="160">
        <f t="shared" si="1271"/>
        <v>0</v>
      </c>
      <c r="AI517" s="159">
        <v>0</v>
      </c>
      <c r="AJ517" s="159">
        <v>0</v>
      </c>
      <c r="AK517" s="160">
        <f t="shared" si="1272"/>
        <v>0</v>
      </c>
      <c r="AL517" s="159">
        <f t="shared" si="1292"/>
        <v>0</v>
      </c>
      <c r="AM517" s="159">
        <f t="shared" si="1273"/>
        <v>0</v>
      </c>
      <c r="AN517" s="160">
        <f t="shared" si="1274"/>
        <v>0</v>
      </c>
      <c r="AO517" s="159">
        <v>0</v>
      </c>
      <c r="AP517" s="159">
        <v>0</v>
      </c>
      <c r="AQ517" s="160">
        <f t="shared" si="1275"/>
        <v>0</v>
      </c>
      <c r="AR517" s="159">
        <v>0</v>
      </c>
      <c r="AS517" s="159">
        <v>0</v>
      </c>
      <c r="AT517" s="160">
        <f t="shared" si="1276"/>
        <v>0</v>
      </c>
      <c r="AU517" s="159">
        <f t="shared" si="1293"/>
        <v>0</v>
      </c>
      <c r="AV517" s="159">
        <f t="shared" si="1277"/>
        <v>0</v>
      </c>
      <c r="AW517" s="160">
        <f t="shared" si="1278"/>
        <v>0</v>
      </c>
      <c r="AX517" s="159">
        <v>0</v>
      </c>
      <c r="AY517" s="159">
        <v>0</v>
      </c>
      <c r="AZ517" s="160">
        <f t="shared" si="1279"/>
        <v>0</v>
      </c>
      <c r="BA517" s="159">
        <v>0</v>
      </c>
      <c r="BB517" s="159">
        <v>0</v>
      </c>
      <c r="BC517" s="160">
        <f t="shared" si="1280"/>
        <v>0</v>
      </c>
      <c r="BD517" s="159">
        <f t="shared" si="1294"/>
        <v>0</v>
      </c>
      <c r="BE517" s="159">
        <f t="shared" si="1281"/>
        <v>0</v>
      </c>
      <c r="BF517" s="160">
        <f t="shared" si="1282"/>
        <v>0</v>
      </c>
      <c r="BG517" s="225"/>
      <c r="BH517" s="226">
        <f t="shared" si="1295"/>
        <v>0</v>
      </c>
      <c r="BI517" s="227">
        <f t="shared" si="1283"/>
        <v>0</v>
      </c>
      <c r="BJ517" s="225"/>
      <c r="BK517" s="228"/>
      <c r="BL517" s="229"/>
    </row>
    <row r="518" spans="1:64" ht="15.75" customHeight="1">
      <c r="A518" s="185"/>
      <c r="B518" s="177"/>
      <c r="C518" s="298"/>
      <c r="D518" s="158">
        <f t="shared" si="1260"/>
        <v>0</v>
      </c>
      <c r="E518" s="159">
        <f t="shared" si="1284"/>
        <v>0</v>
      </c>
      <c r="F518" s="160">
        <f t="shared" si="1285"/>
        <v>0</v>
      </c>
      <c r="G518" s="161"/>
      <c r="H518" s="159">
        <f t="shared" si="1286"/>
        <v>0</v>
      </c>
      <c r="I518" s="159">
        <f t="shared" si="1287"/>
        <v>0</v>
      </c>
      <c r="J518" s="160">
        <f t="shared" si="1261"/>
        <v>0</v>
      </c>
      <c r="K518" s="159">
        <f t="shared" si="1288"/>
        <v>0</v>
      </c>
      <c r="L518" s="159">
        <f t="shared" si="1289"/>
        <v>0</v>
      </c>
      <c r="M518" s="160">
        <f t="shared" si="1262"/>
        <v>0</v>
      </c>
      <c r="N518" s="159">
        <v>0</v>
      </c>
      <c r="O518" s="159">
        <v>0</v>
      </c>
      <c r="P518" s="160">
        <f t="shared" si="1263"/>
        <v>0</v>
      </c>
      <c r="Q518" s="159">
        <v>0</v>
      </c>
      <c r="R518" s="159">
        <v>0</v>
      </c>
      <c r="S518" s="160">
        <f t="shared" si="1264"/>
        <v>0</v>
      </c>
      <c r="T518" s="159">
        <f t="shared" si="1290"/>
        <v>0</v>
      </c>
      <c r="U518" s="159">
        <f t="shared" si="1265"/>
        <v>0</v>
      </c>
      <c r="V518" s="160">
        <f t="shared" si="1266"/>
        <v>0</v>
      </c>
      <c r="W518" s="159">
        <v>0</v>
      </c>
      <c r="X518" s="159">
        <v>0</v>
      </c>
      <c r="Y518" s="160">
        <f t="shared" si="1267"/>
        <v>0</v>
      </c>
      <c r="Z518" s="159">
        <v>0</v>
      </c>
      <c r="AA518" s="159">
        <v>0</v>
      </c>
      <c r="AB518" s="160">
        <f t="shared" si="1268"/>
        <v>0</v>
      </c>
      <c r="AC518" s="159">
        <f t="shared" si="1291"/>
        <v>0</v>
      </c>
      <c r="AD518" s="159">
        <f t="shared" si="1269"/>
        <v>0</v>
      </c>
      <c r="AE518" s="160">
        <f t="shared" si="1270"/>
        <v>0</v>
      </c>
      <c r="AF518" s="159">
        <v>0</v>
      </c>
      <c r="AG518" s="159">
        <v>0</v>
      </c>
      <c r="AH518" s="160">
        <f t="shared" si="1271"/>
        <v>0</v>
      </c>
      <c r="AI518" s="159">
        <v>0</v>
      </c>
      <c r="AJ518" s="159">
        <v>0</v>
      </c>
      <c r="AK518" s="160">
        <f t="shared" si="1272"/>
        <v>0</v>
      </c>
      <c r="AL518" s="159">
        <f t="shared" si="1292"/>
        <v>0</v>
      </c>
      <c r="AM518" s="159">
        <f t="shared" si="1273"/>
        <v>0</v>
      </c>
      <c r="AN518" s="160">
        <f t="shared" si="1274"/>
        <v>0</v>
      </c>
      <c r="AO518" s="159">
        <v>0</v>
      </c>
      <c r="AP518" s="159">
        <v>0</v>
      </c>
      <c r="AQ518" s="160">
        <f t="shared" si="1275"/>
        <v>0</v>
      </c>
      <c r="AR518" s="159">
        <v>0</v>
      </c>
      <c r="AS518" s="159">
        <v>0</v>
      </c>
      <c r="AT518" s="160">
        <f t="shared" si="1276"/>
        <v>0</v>
      </c>
      <c r="AU518" s="159">
        <f t="shared" si="1293"/>
        <v>0</v>
      </c>
      <c r="AV518" s="159">
        <f t="shared" si="1277"/>
        <v>0</v>
      </c>
      <c r="AW518" s="160">
        <f t="shared" si="1278"/>
        <v>0</v>
      </c>
      <c r="AX518" s="159">
        <v>0</v>
      </c>
      <c r="AY518" s="159">
        <v>0</v>
      </c>
      <c r="AZ518" s="160">
        <f t="shared" si="1279"/>
        <v>0</v>
      </c>
      <c r="BA518" s="159">
        <v>0</v>
      </c>
      <c r="BB518" s="159">
        <v>0</v>
      </c>
      <c r="BC518" s="160">
        <f t="shared" si="1280"/>
        <v>0</v>
      </c>
      <c r="BD518" s="159">
        <f t="shared" si="1294"/>
        <v>0</v>
      </c>
      <c r="BE518" s="159">
        <f t="shared" si="1281"/>
        <v>0</v>
      </c>
      <c r="BF518" s="160">
        <f t="shared" si="1282"/>
        <v>0</v>
      </c>
      <c r="BG518" s="225"/>
      <c r="BH518" s="226">
        <f t="shared" si="1295"/>
        <v>0</v>
      </c>
      <c r="BI518" s="227">
        <f t="shared" si="1283"/>
        <v>0</v>
      </c>
      <c r="BJ518" s="225"/>
      <c r="BK518" s="228"/>
      <c r="BL518" s="229"/>
    </row>
    <row r="519" spans="1:64" ht="15.75" customHeight="1">
      <c r="A519" s="185"/>
      <c r="B519" s="177"/>
      <c r="C519" s="298"/>
      <c r="D519" s="158">
        <f t="shared" si="1260"/>
        <v>0</v>
      </c>
      <c r="E519" s="159">
        <f t="shared" si="1284"/>
        <v>0</v>
      </c>
      <c r="F519" s="160">
        <f t="shared" si="1285"/>
        <v>0</v>
      </c>
      <c r="G519" s="161"/>
      <c r="H519" s="159">
        <f t="shared" si="1286"/>
        <v>0</v>
      </c>
      <c r="I519" s="159">
        <f t="shared" si="1287"/>
        <v>0</v>
      </c>
      <c r="J519" s="160">
        <f t="shared" si="1261"/>
        <v>0</v>
      </c>
      <c r="K519" s="159">
        <f t="shared" si="1288"/>
        <v>0</v>
      </c>
      <c r="L519" s="159">
        <f t="shared" si="1289"/>
        <v>0</v>
      </c>
      <c r="M519" s="160">
        <f t="shared" si="1262"/>
        <v>0</v>
      </c>
      <c r="N519" s="159">
        <v>0</v>
      </c>
      <c r="O519" s="159">
        <v>0</v>
      </c>
      <c r="P519" s="160">
        <f t="shared" si="1263"/>
        <v>0</v>
      </c>
      <c r="Q519" s="159">
        <v>0</v>
      </c>
      <c r="R519" s="159">
        <v>0</v>
      </c>
      <c r="S519" s="160">
        <f t="shared" si="1264"/>
        <v>0</v>
      </c>
      <c r="T519" s="159">
        <f t="shared" si="1290"/>
        <v>0</v>
      </c>
      <c r="U519" s="159">
        <f t="shared" si="1265"/>
        <v>0</v>
      </c>
      <c r="V519" s="160">
        <f t="shared" si="1266"/>
        <v>0</v>
      </c>
      <c r="W519" s="159">
        <v>0</v>
      </c>
      <c r="X519" s="159">
        <v>0</v>
      </c>
      <c r="Y519" s="160">
        <f t="shared" si="1267"/>
        <v>0</v>
      </c>
      <c r="Z519" s="159">
        <v>0</v>
      </c>
      <c r="AA519" s="159">
        <v>0</v>
      </c>
      <c r="AB519" s="160">
        <f t="shared" si="1268"/>
        <v>0</v>
      </c>
      <c r="AC519" s="159">
        <f t="shared" si="1291"/>
        <v>0</v>
      </c>
      <c r="AD519" s="159">
        <f t="shared" si="1269"/>
        <v>0</v>
      </c>
      <c r="AE519" s="160">
        <f t="shared" si="1270"/>
        <v>0</v>
      </c>
      <c r="AF519" s="159">
        <v>0</v>
      </c>
      <c r="AG519" s="159">
        <v>0</v>
      </c>
      <c r="AH519" s="160">
        <f t="shared" si="1271"/>
        <v>0</v>
      </c>
      <c r="AI519" s="159">
        <v>0</v>
      </c>
      <c r="AJ519" s="159">
        <v>0</v>
      </c>
      <c r="AK519" s="160">
        <f t="shared" si="1272"/>
        <v>0</v>
      </c>
      <c r="AL519" s="159">
        <f t="shared" si="1292"/>
        <v>0</v>
      </c>
      <c r="AM519" s="159">
        <f t="shared" si="1273"/>
        <v>0</v>
      </c>
      <c r="AN519" s="160">
        <f t="shared" si="1274"/>
        <v>0</v>
      </c>
      <c r="AO519" s="159">
        <v>0</v>
      </c>
      <c r="AP519" s="159">
        <v>0</v>
      </c>
      <c r="AQ519" s="160">
        <f t="shared" si="1275"/>
        <v>0</v>
      </c>
      <c r="AR519" s="159">
        <v>0</v>
      </c>
      <c r="AS519" s="159">
        <v>0</v>
      </c>
      <c r="AT519" s="160">
        <f t="shared" si="1276"/>
        <v>0</v>
      </c>
      <c r="AU519" s="159">
        <f t="shared" si="1293"/>
        <v>0</v>
      </c>
      <c r="AV519" s="159">
        <f t="shared" si="1277"/>
        <v>0</v>
      </c>
      <c r="AW519" s="160">
        <f t="shared" si="1278"/>
        <v>0</v>
      </c>
      <c r="AX519" s="159">
        <v>0</v>
      </c>
      <c r="AY519" s="159">
        <v>0</v>
      </c>
      <c r="AZ519" s="160">
        <f t="shared" si="1279"/>
        <v>0</v>
      </c>
      <c r="BA519" s="159">
        <v>0</v>
      </c>
      <c r="BB519" s="159">
        <v>0</v>
      </c>
      <c r="BC519" s="160">
        <f t="shared" si="1280"/>
        <v>0</v>
      </c>
      <c r="BD519" s="159">
        <f t="shared" si="1294"/>
        <v>0</v>
      </c>
      <c r="BE519" s="159">
        <f t="shared" si="1281"/>
        <v>0</v>
      </c>
      <c r="BF519" s="160">
        <f t="shared" si="1282"/>
        <v>0</v>
      </c>
      <c r="BG519" s="225"/>
      <c r="BH519" s="226">
        <f t="shared" si="1295"/>
        <v>0</v>
      </c>
      <c r="BI519" s="227">
        <f t="shared" si="1283"/>
        <v>0</v>
      </c>
      <c r="BJ519" s="225"/>
      <c r="BK519" s="228"/>
      <c r="BL519" s="229"/>
    </row>
    <row r="520" spans="1:64" ht="15.75" customHeight="1">
      <c r="A520" s="185"/>
      <c r="B520" s="177"/>
      <c r="C520" s="298"/>
      <c r="D520" s="158">
        <f t="shared" si="1260"/>
        <v>0</v>
      </c>
      <c r="E520" s="159">
        <f t="shared" si="1284"/>
        <v>0</v>
      </c>
      <c r="F520" s="160">
        <f t="shared" si="1285"/>
        <v>0</v>
      </c>
      <c r="G520" s="161"/>
      <c r="H520" s="159">
        <f t="shared" si="1286"/>
        <v>0</v>
      </c>
      <c r="I520" s="159">
        <f t="shared" si="1287"/>
        <v>0</v>
      </c>
      <c r="J520" s="160">
        <f t="shared" si="1261"/>
        <v>0</v>
      </c>
      <c r="K520" s="159">
        <f t="shared" si="1288"/>
        <v>0</v>
      </c>
      <c r="L520" s="159">
        <f t="shared" si="1289"/>
        <v>0</v>
      </c>
      <c r="M520" s="160">
        <f t="shared" si="1262"/>
        <v>0</v>
      </c>
      <c r="N520" s="159">
        <v>0</v>
      </c>
      <c r="O520" s="159">
        <v>0</v>
      </c>
      <c r="P520" s="160">
        <f t="shared" si="1263"/>
        <v>0</v>
      </c>
      <c r="Q520" s="159">
        <v>0</v>
      </c>
      <c r="R520" s="159">
        <v>0</v>
      </c>
      <c r="S520" s="160">
        <f t="shared" si="1264"/>
        <v>0</v>
      </c>
      <c r="T520" s="159">
        <f t="shared" si="1290"/>
        <v>0</v>
      </c>
      <c r="U520" s="159">
        <f t="shared" si="1265"/>
        <v>0</v>
      </c>
      <c r="V520" s="160">
        <f t="shared" si="1266"/>
        <v>0</v>
      </c>
      <c r="W520" s="159">
        <v>0</v>
      </c>
      <c r="X520" s="159">
        <v>0</v>
      </c>
      <c r="Y520" s="160">
        <f t="shared" si="1267"/>
        <v>0</v>
      </c>
      <c r="Z520" s="159">
        <v>0</v>
      </c>
      <c r="AA520" s="159">
        <v>0</v>
      </c>
      <c r="AB520" s="160">
        <f t="shared" si="1268"/>
        <v>0</v>
      </c>
      <c r="AC520" s="159">
        <f t="shared" si="1291"/>
        <v>0</v>
      </c>
      <c r="AD520" s="159">
        <f t="shared" si="1269"/>
        <v>0</v>
      </c>
      <c r="AE520" s="160">
        <f t="shared" si="1270"/>
        <v>0</v>
      </c>
      <c r="AF520" s="159">
        <v>0</v>
      </c>
      <c r="AG520" s="159">
        <v>0</v>
      </c>
      <c r="AH520" s="160">
        <f t="shared" si="1271"/>
        <v>0</v>
      </c>
      <c r="AI520" s="159">
        <v>0</v>
      </c>
      <c r="AJ520" s="159">
        <v>0</v>
      </c>
      <c r="AK520" s="160">
        <f t="shared" si="1272"/>
        <v>0</v>
      </c>
      <c r="AL520" s="159">
        <f t="shared" si="1292"/>
        <v>0</v>
      </c>
      <c r="AM520" s="159">
        <f t="shared" si="1273"/>
        <v>0</v>
      </c>
      <c r="AN520" s="160">
        <f t="shared" si="1274"/>
        <v>0</v>
      </c>
      <c r="AO520" s="159">
        <v>0</v>
      </c>
      <c r="AP520" s="159">
        <v>0</v>
      </c>
      <c r="AQ520" s="160">
        <f t="shared" si="1275"/>
        <v>0</v>
      </c>
      <c r="AR520" s="159">
        <v>0</v>
      </c>
      <c r="AS520" s="159">
        <v>0</v>
      </c>
      <c r="AT520" s="160">
        <f t="shared" si="1276"/>
        <v>0</v>
      </c>
      <c r="AU520" s="159">
        <f t="shared" si="1293"/>
        <v>0</v>
      </c>
      <c r="AV520" s="159">
        <f t="shared" si="1277"/>
        <v>0</v>
      </c>
      <c r="AW520" s="160">
        <f t="shared" si="1278"/>
        <v>0</v>
      </c>
      <c r="AX520" s="159">
        <v>0</v>
      </c>
      <c r="AY520" s="159">
        <v>0</v>
      </c>
      <c r="AZ520" s="160">
        <f t="shared" si="1279"/>
        <v>0</v>
      </c>
      <c r="BA520" s="159">
        <v>0</v>
      </c>
      <c r="BB520" s="159">
        <v>0</v>
      </c>
      <c r="BC520" s="160">
        <f t="shared" si="1280"/>
        <v>0</v>
      </c>
      <c r="BD520" s="159">
        <f t="shared" si="1294"/>
        <v>0</v>
      </c>
      <c r="BE520" s="159">
        <f t="shared" si="1281"/>
        <v>0</v>
      </c>
      <c r="BF520" s="160">
        <f t="shared" si="1282"/>
        <v>0</v>
      </c>
      <c r="BG520" s="225"/>
      <c r="BH520" s="226">
        <f t="shared" si="1295"/>
        <v>0</v>
      </c>
      <c r="BI520" s="227">
        <f t="shared" si="1283"/>
        <v>0</v>
      </c>
      <c r="BJ520" s="225"/>
      <c r="BK520" s="228"/>
      <c r="BL520" s="229"/>
    </row>
    <row r="521" spans="1:64" ht="15.75" customHeight="1">
      <c r="A521" s="138"/>
      <c r="B521" s="162"/>
      <c r="C521" s="163"/>
      <c r="D521" s="164">
        <f t="shared" si="1260"/>
        <v>0</v>
      </c>
      <c r="E521" s="165">
        <f t="shared" si="1284"/>
        <v>0</v>
      </c>
      <c r="F521" s="166">
        <f t="shared" si="1285"/>
        <v>0</v>
      </c>
      <c r="G521" s="167"/>
      <c r="H521" s="165">
        <f t="shared" si="1286"/>
        <v>0</v>
      </c>
      <c r="I521" s="165">
        <f t="shared" si="1287"/>
        <v>0</v>
      </c>
      <c r="J521" s="166">
        <f t="shared" si="1261"/>
        <v>0</v>
      </c>
      <c r="K521" s="165">
        <f t="shared" si="1288"/>
        <v>0</v>
      </c>
      <c r="L521" s="165">
        <f t="shared" si="1289"/>
        <v>0</v>
      </c>
      <c r="M521" s="166">
        <f t="shared" si="1262"/>
        <v>0</v>
      </c>
      <c r="N521" s="164">
        <v>0</v>
      </c>
      <c r="O521" s="165">
        <v>0</v>
      </c>
      <c r="P521" s="166">
        <f t="shared" si="1263"/>
        <v>0</v>
      </c>
      <c r="Q521" s="198">
        <v>0</v>
      </c>
      <c r="R521" s="199">
        <v>0</v>
      </c>
      <c r="S521" s="166">
        <f t="shared" si="1264"/>
        <v>0</v>
      </c>
      <c r="T521" s="200">
        <f t="shared" si="1290"/>
        <v>0</v>
      </c>
      <c r="U521" s="200">
        <f t="shared" si="1265"/>
        <v>0</v>
      </c>
      <c r="V521" s="201">
        <f t="shared" si="1266"/>
        <v>0</v>
      </c>
      <c r="W521" s="164">
        <v>0</v>
      </c>
      <c r="X521" s="165">
        <v>0</v>
      </c>
      <c r="Y521" s="166">
        <f t="shared" si="1267"/>
        <v>0</v>
      </c>
      <c r="Z521" s="198">
        <v>0</v>
      </c>
      <c r="AA521" s="199">
        <v>0</v>
      </c>
      <c r="AB521" s="166">
        <f t="shared" si="1268"/>
        <v>0</v>
      </c>
      <c r="AC521" s="200">
        <f t="shared" si="1291"/>
        <v>0</v>
      </c>
      <c r="AD521" s="200">
        <f t="shared" si="1269"/>
        <v>0</v>
      </c>
      <c r="AE521" s="201">
        <f t="shared" si="1270"/>
        <v>0</v>
      </c>
      <c r="AF521" s="164">
        <v>0</v>
      </c>
      <c r="AG521" s="165">
        <v>0</v>
      </c>
      <c r="AH521" s="166">
        <f t="shared" si="1271"/>
        <v>0</v>
      </c>
      <c r="AI521" s="198">
        <v>0</v>
      </c>
      <c r="AJ521" s="199">
        <v>0</v>
      </c>
      <c r="AK521" s="166">
        <f t="shared" si="1272"/>
        <v>0</v>
      </c>
      <c r="AL521" s="200">
        <f t="shared" si="1292"/>
        <v>0</v>
      </c>
      <c r="AM521" s="200">
        <f t="shared" si="1273"/>
        <v>0</v>
      </c>
      <c r="AN521" s="201">
        <f t="shared" si="1274"/>
        <v>0</v>
      </c>
      <c r="AO521" s="164">
        <v>0</v>
      </c>
      <c r="AP521" s="165">
        <v>0</v>
      </c>
      <c r="AQ521" s="166">
        <f t="shared" si="1275"/>
        <v>0</v>
      </c>
      <c r="AR521" s="198">
        <v>0</v>
      </c>
      <c r="AS521" s="199">
        <v>0</v>
      </c>
      <c r="AT521" s="166">
        <f t="shared" si="1276"/>
        <v>0</v>
      </c>
      <c r="AU521" s="200">
        <f t="shared" si="1293"/>
        <v>0</v>
      </c>
      <c r="AV521" s="200">
        <f t="shared" si="1277"/>
        <v>0</v>
      </c>
      <c r="AW521" s="201">
        <f t="shared" si="1278"/>
        <v>0</v>
      </c>
      <c r="AX521" s="164">
        <v>0</v>
      </c>
      <c r="AY521" s="165">
        <v>0</v>
      </c>
      <c r="AZ521" s="166">
        <f t="shared" si="1279"/>
        <v>0</v>
      </c>
      <c r="BA521" s="198">
        <v>0</v>
      </c>
      <c r="BB521" s="199">
        <v>0</v>
      </c>
      <c r="BC521" s="166">
        <f t="shared" si="1280"/>
        <v>0</v>
      </c>
      <c r="BD521" s="200">
        <f t="shared" si="1294"/>
        <v>0</v>
      </c>
      <c r="BE521" s="200">
        <f t="shared" si="1281"/>
        <v>0</v>
      </c>
      <c r="BF521" s="201">
        <f t="shared" si="1282"/>
        <v>0</v>
      </c>
      <c r="BG521" s="211"/>
      <c r="BH521" s="233">
        <f t="shared" si="1295"/>
        <v>0</v>
      </c>
      <c r="BI521" s="234">
        <f t="shared" si="1283"/>
        <v>0</v>
      </c>
      <c r="BJ521" s="232"/>
      <c r="BK521" s="235"/>
      <c r="BL521" s="236"/>
    </row>
    <row r="522" spans="1:64" ht="15.75" customHeight="1">
      <c r="A522" s="139"/>
      <c r="B522" s="186"/>
      <c r="C522" s="187"/>
      <c r="D522" s="183"/>
      <c r="E522" s="183"/>
      <c r="F522" s="183"/>
      <c r="G522" s="184"/>
      <c r="H522" s="183"/>
      <c r="I522" s="183"/>
      <c r="J522" s="183"/>
      <c r="K522" s="183"/>
      <c r="L522" s="183"/>
      <c r="M522" s="183"/>
      <c r="N522" s="183"/>
      <c r="O522" s="183"/>
      <c r="P522" s="183"/>
      <c r="Q522" s="183"/>
      <c r="R522" s="183"/>
      <c r="S522" s="183"/>
      <c r="T522" s="203"/>
      <c r="U522" s="203"/>
      <c r="V522" s="187"/>
      <c r="W522" s="183"/>
      <c r="X522" s="183"/>
      <c r="Y522" s="183"/>
      <c r="Z522" s="183"/>
      <c r="AA522" s="183"/>
      <c r="AB522" s="183"/>
      <c r="AC522" s="203"/>
      <c r="AD522" s="203"/>
      <c r="AE522" s="187"/>
      <c r="AF522" s="183"/>
      <c r="AG522" s="183"/>
      <c r="AH522" s="183"/>
      <c r="AI522" s="183"/>
      <c r="AJ522" s="183"/>
      <c r="AK522" s="183"/>
      <c r="AL522" s="203"/>
      <c r="AM522" s="203"/>
      <c r="AN522" s="187"/>
      <c r="AO522" s="183"/>
      <c r="AP522" s="183"/>
      <c r="AQ522" s="183"/>
      <c r="AR522" s="183"/>
      <c r="AS522" s="183"/>
      <c r="AT522" s="183"/>
      <c r="AU522" s="203"/>
      <c r="AV522" s="203"/>
      <c r="AW522" s="187"/>
      <c r="AX522" s="183"/>
      <c r="AY522" s="183"/>
      <c r="AZ522" s="183"/>
      <c r="BA522" s="183"/>
      <c r="BB522" s="183"/>
      <c r="BC522" s="183"/>
      <c r="BD522" s="203"/>
      <c r="BE522" s="203"/>
      <c r="BF522" s="187"/>
      <c r="BG522" s="139"/>
      <c r="BH522" s="183"/>
      <c r="BI522" s="187"/>
      <c r="BJ522" s="139"/>
      <c r="BK522" s="242"/>
      <c r="BL522" s="242"/>
    </row>
    <row r="523" spans="1:64" ht="15.75" customHeight="1">
      <c r="A523" s="138"/>
      <c r="B523" s="1065" t="s">
        <v>273</v>
      </c>
      <c r="C523" s="1062" t="s">
        <v>274</v>
      </c>
      <c r="D523" s="1009" t="str">
        <f>AFEstatPref</f>
        <v>Historical</v>
      </c>
      <c r="E523" s="1010"/>
      <c r="F523" s="1011"/>
      <c r="G523" s="1041" t="str">
        <f>AFEstatSlc</f>
        <v>Proposed Original</v>
      </c>
      <c r="H523" s="1015"/>
      <c r="I523" s="1015"/>
      <c r="J523" s="1042"/>
      <c r="K523" s="1020" t="s">
        <v>275</v>
      </c>
      <c r="L523" s="1020"/>
      <c r="M523" s="1039"/>
      <c r="N523" s="1009" t="str">
        <f>AFEstatPref</f>
        <v>Historical</v>
      </c>
      <c r="O523" s="1010"/>
      <c r="P523" s="1011"/>
      <c r="Q523" s="1015" t="str">
        <f>AFEstatSlc</f>
        <v>Proposed Original</v>
      </c>
      <c r="R523" s="1015"/>
      <c r="S523" s="1016"/>
      <c r="T523" s="1019" t="s">
        <v>275</v>
      </c>
      <c r="U523" s="1020"/>
      <c r="V523" s="1021"/>
      <c r="W523" s="1009" t="str">
        <f>AFEstatPref</f>
        <v>Historical</v>
      </c>
      <c r="X523" s="1010"/>
      <c r="Y523" s="1011"/>
      <c r="Z523" s="1015" t="str">
        <f>AFEstatSlc</f>
        <v>Proposed Original</v>
      </c>
      <c r="AA523" s="1015"/>
      <c r="AB523" s="1016"/>
      <c r="AC523" s="1019" t="s">
        <v>275</v>
      </c>
      <c r="AD523" s="1020"/>
      <c r="AE523" s="1021"/>
      <c r="AF523" s="1009" t="str">
        <f>AFEstatPref</f>
        <v>Historical</v>
      </c>
      <c r="AG523" s="1010"/>
      <c r="AH523" s="1011"/>
      <c r="AI523" s="1015" t="str">
        <f>AFEstatSlc</f>
        <v>Proposed Original</v>
      </c>
      <c r="AJ523" s="1015"/>
      <c r="AK523" s="1016"/>
      <c r="AL523" s="1019" t="s">
        <v>275</v>
      </c>
      <c r="AM523" s="1020"/>
      <c r="AN523" s="1021"/>
      <c r="AO523" s="1009" t="str">
        <f>AFEstatPref</f>
        <v>Historical</v>
      </c>
      <c r="AP523" s="1010"/>
      <c r="AQ523" s="1011"/>
      <c r="AR523" s="1015" t="str">
        <f>AFEstatSlc</f>
        <v>Proposed Original</v>
      </c>
      <c r="AS523" s="1015"/>
      <c r="AT523" s="1016"/>
      <c r="AU523" s="1019" t="s">
        <v>275</v>
      </c>
      <c r="AV523" s="1020"/>
      <c r="AW523" s="1021"/>
      <c r="AX523" s="1009" t="str">
        <f>AFEstatPref</f>
        <v>Historical</v>
      </c>
      <c r="AY523" s="1010"/>
      <c r="AZ523" s="1011"/>
      <c r="BA523" s="1015" t="str">
        <f>AFEstatSlc</f>
        <v>Proposed Original</v>
      </c>
      <c r="BB523" s="1015"/>
      <c r="BC523" s="1016"/>
      <c r="BD523" s="1019" t="s">
        <v>275</v>
      </c>
      <c r="BE523" s="1020"/>
      <c r="BF523" s="1021"/>
      <c r="BG523" s="214"/>
      <c r="BH523" s="1051" t="s">
        <v>276</v>
      </c>
      <c r="BI523" s="1052"/>
      <c r="BJ523" s="214"/>
      <c r="BK523" s="1058" t="s">
        <v>277</v>
      </c>
      <c r="BL523" s="1055" t="s">
        <v>278</v>
      </c>
    </row>
    <row r="524" spans="1:64" ht="15.75" customHeight="1">
      <c r="A524" s="139"/>
      <c r="B524" s="1059"/>
      <c r="C524" s="1063"/>
      <c r="D524" s="1012"/>
      <c r="E524" s="1013"/>
      <c r="F524" s="1014"/>
      <c r="G524" s="1043"/>
      <c r="H524" s="1017"/>
      <c r="I524" s="1017"/>
      <c r="J524" s="1044"/>
      <c r="K524" s="1023"/>
      <c r="L524" s="1023"/>
      <c r="M524" s="1040"/>
      <c r="N524" s="1012"/>
      <c r="O524" s="1013"/>
      <c r="P524" s="1014"/>
      <c r="Q524" s="1017"/>
      <c r="R524" s="1017"/>
      <c r="S524" s="1018"/>
      <c r="T524" s="1022"/>
      <c r="U524" s="1023"/>
      <c r="V524" s="1024"/>
      <c r="W524" s="1012"/>
      <c r="X524" s="1013"/>
      <c r="Y524" s="1014"/>
      <c r="Z524" s="1017"/>
      <c r="AA524" s="1017"/>
      <c r="AB524" s="1018"/>
      <c r="AC524" s="1022"/>
      <c r="AD524" s="1023"/>
      <c r="AE524" s="1024"/>
      <c r="AF524" s="1012"/>
      <c r="AG524" s="1013"/>
      <c r="AH524" s="1014"/>
      <c r="AI524" s="1017"/>
      <c r="AJ524" s="1017"/>
      <c r="AK524" s="1018"/>
      <c r="AL524" s="1022"/>
      <c r="AM524" s="1023"/>
      <c r="AN524" s="1024"/>
      <c r="AO524" s="1012"/>
      <c r="AP524" s="1013"/>
      <c r="AQ524" s="1014"/>
      <c r="AR524" s="1017"/>
      <c r="AS524" s="1017"/>
      <c r="AT524" s="1018"/>
      <c r="AU524" s="1022"/>
      <c r="AV524" s="1023"/>
      <c r="AW524" s="1024"/>
      <c r="AX524" s="1012"/>
      <c r="AY524" s="1013"/>
      <c r="AZ524" s="1014"/>
      <c r="BA524" s="1017"/>
      <c r="BB524" s="1017"/>
      <c r="BC524" s="1018"/>
      <c r="BD524" s="1022"/>
      <c r="BE524" s="1023"/>
      <c r="BF524" s="1024"/>
      <c r="BG524" s="139"/>
      <c r="BH524" s="215" t="s">
        <v>279</v>
      </c>
      <c r="BI524" s="216" t="s">
        <v>280</v>
      </c>
      <c r="BJ524" s="139"/>
      <c r="BK524" s="1059"/>
      <c r="BL524" s="1056"/>
    </row>
    <row r="525" spans="1:64" ht="15.75" customHeight="1">
      <c r="A525" s="138"/>
      <c r="B525" s="149">
        <v>49</v>
      </c>
      <c r="C525" s="150" t="s">
        <v>330</v>
      </c>
      <c r="D525" s="151" t="s">
        <v>283</v>
      </c>
      <c r="E525" s="152" t="s">
        <v>284</v>
      </c>
      <c r="F525" s="153">
        <f>SUM(F526:F535)</f>
        <v>0</v>
      </c>
      <c r="G525" s="154" t="s">
        <v>285</v>
      </c>
      <c r="H525" s="152" t="s">
        <v>283</v>
      </c>
      <c r="I525" s="152" t="s">
        <v>284</v>
      </c>
      <c r="J525" s="153">
        <f>SUM(J526:J535)</f>
        <v>0</v>
      </c>
      <c r="K525" s="151" t="s">
        <v>283</v>
      </c>
      <c r="L525" s="152" t="s">
        <v>284</v>
      </c>
      <c r="M525" s="153">
        <f>SUM(M526:M535)</f>
        <v>0</v>
      </c>
      <c r="N525" s="151" t="s">
        <v>283</v>
      </c>
      <c r="O525" s="152" t="s">
        <v>284</v>
      </c>
      <c r="P525" s="153">
        <f>SUM(P526:P535)</f>
        <v>0</v>
      </c>
      <c r="Q525" s="152" t="s">
        <v>283</v>
      </c>
      <c r="R525" s="152" t="s">
        <v>284</v>
      </c>
      <c r="S525" s="153">
        <f>SUM(S526:S535)</f>
        <v>0</v>
      </c>
      <c r="T525" s="204" t="s">
        <v>283</v>
      </c>
      <c r="U525" s="205" t="s">
        <v>284</v>
      </c>
      <c r="V525" s="153">
        <f>SUM(V526:V535)</f>
        <v>0</v>
      </c>
      <c r="W525" s="151" t="s">
        <v>283</v>
      </c>
      <c r="X525" s="152" t="s">
        <v>284</v>
      </c>
      <c r="Y525" s="153">
        <f>SUM(Y526:Y535)</f>
        <v>0</v>
      </c>
      <c r="Z525" s="152" t="s">
        <v>283</v>
      </c>
      <c r="AA525" s="152" t="s">
        <v>284</v>
      </c>
      <c r="AB525" s="153">
        <f>SUM(AB526:AB535)</f>
        <v>0</v>
      </c>
      <c r="AC525" s="204" t="s">
        <v>283</v>
      </c>
      <c r="AD525" s="205" t="s">
        <v>284</v>
      </c>
      <c r="AE525" s="153">
        <f>SUM(AE526:AE535)</f>
        <v>0</v>
      </c>
      <c r="AF525" s="151" t="s">
        <v>283</v>
      </c>
      <c r="AG525" s="152" t="s">
        <v>284</v>
      </c>
      <c r="AH525" s="153">
        <f>SUM(AH526:AH535)</f>
        <v>0</v>
      </c>
      <c r="AI525" s="152" t="s">
        <v>283</v>
      </c>
      <c r="AJ525" s="152" t="s">
        <v>284</v>
      </c>
      <c r="AK525" s="153">
        <f>SUM(AK526:AK535)</f>
        <v>0</v>
      </c>
      <c r="AL525" s="204" t="s">
        <v>283</v>
      </c>
      <c r="AM525" s="205" t="s">
        <v>284</v>
      </c>
      <c r="AN525" s="153">
        <f>SUM(AN526:AN535)</f>
        <v>0</v>
      </c>
      <c r="AO525" s="151" t="s">
        <v>283</v>
      </c>
      <c r="AP525" s="152" t="s">
        <v>284</v>
      </c>
      <c r="AQ525" s="153">
        <f>SUM(AQ526:AQ535)</f>
        <v>0</v>
      </c>
      <c r="AR525" s="152" t="s">
        <v>283</v>
      </c>
      <c r="AS525" s="152" t="s">
        <v>284</v>
      </c>
      <c r="AT525" s="153">
        <f>SUM(AT526:AT535)</f>
        <v>0</v>
      </c>
      <c r="AU525" s="204" t="s">
        <v>283</v>
      </c>
      <c r="AV525" s="205" t="s">
        <v>284</v>
      </c>
      <c r="AW525" s="153">
        <f>SUM(AW526:AW535)</f>
        <v>0</v>
      </c>
      <c r="AX525" s="151" t="s">
        <v>283</v>
      </c>
      <c r="AY525" s="152" t="s">
        <v>284</v>
      </c>
      <c r="AZ525" s="153">
        <f>SUM(AZ526:AZ535)</f>
        <v>0</v>
      </c>
      <c r="BA525" s="152" t="s">
        <v>283</v>
      </c>
      <c r="BB525" s="152" t="s">
        <v>284</v>
      </c>
      <c r="BC525" s="153">
        <f>SUM(BC526:BC535)</f>
        <v>0</v>
      </c>
      <c r="BD525" s="204" t="s">
        <v>283</v>
      </c>
      <c r="BE525" s="205" t="s">
        <v>284</v>
      </c>
      <c r="BF525" s="153">
        <f>SUM(BF526:BF535)</f>
        <v>0</v>
      </c>
      <c r="BG525" s="196"/>
      <c r="BH525" s="221"/>
      <c r="BI525" s="243"/>
      <c r="BJ525" s="196"/>
      <c r="BK525" s="244"/>
      <c r="BL525" s="245"/>
    </row>
    <row r="526" spans="1:64" ht="15.75" customHeight="1">
      <c r="A526" s="185"/>
      <c r="B526" s="177"/>
      <c r="C526" s="298"/>
      <c r="D526" s="158">
        <f t="shared" ref="D526:D535" si="1296">N526+W526+AF526+AO526+AX526</f>
        <v>0</v>
      </c>
      <c r="E526" s="159">
        <f>IFERROR(F526/D526,)</f>
        <v>0</v>
      </c>
      <c r="F526" s="160">
        <f>P526+Y526+AH526+AQ526+AZ526</f>
        <v>0</v>
      </c>
      <c r="G526" s="179"/>
      <c r="H526" s="159">
        <f>Q526+Z526+AI526+AR526+BA526</f>
        <v>0</v>
      </c>
      <c r="I526" s="159">
        <f>IFERROR(J526/H526,)</f>
        <v>0</v>
      </c>
      <c r="J526" s="160">
        <f t="shared" ref="J526:J535" si="1297">S526+AB526+AK526+AT526+BC526</f>
        <v>0</v>
      </c>
      <c r="K526" s="159">
        <f>T526+AC526+AL526+AU526+BD526</f>
        <v>0</v>
      </c>
      <c r="L526" s="159">
        <f>IFERROR(M526/K526,)</f>
        <v>0</v>
      </c>
      <c r="M526" s="160">
        <f t="shared" ref="M526:M535" si="1298">V526+AE526+AN526+AW526+BF526</f>
        <v>0</v>
      </c>
      <c r="N526" s="159">
        <v>0</v>
      </c>
      <c r="O526" s="159">
        <v>0</v>
      </c>
      <c r="P526" s="160">
        <f t="shared" ref="P526:P535" si="1299">N526*O526</f>
        <v>0</v>
      </c>
      <c r="Q526" s="159">
        <v>0</v>
      </c>
      <c r="R526" s="159">
        <v>0</v>
      </c>
      <c r="S526" s="160">
        <f t="shared" ref="S526:S535" si="1300">Q526*R526</f>
        <v>0</v>
      </c>
      <c r="T526" s="159">
        <f>Q526</f>
        <v>0</v>
      </c>
      <c r="U526" s="159">
        <f t="shared" ref="U526:U535" si="1301">R526</f>
        <v>0</v>
      </c>
      <c r="V526" s="160">
        <f t="shared" ref="V526:V535" si="1302">T526*U526</f>
        <v>0</v>
      </c>
      <c r="W526" s="159">
        <v>0</v>
      </c>
      <c r="X526" s="159">
        <v>0</v>
      </c>
      <c r="Y526" s="160">
        <f t="shared" ref="Y526:Y535" si="1303">W526*X526</f>
        <v>0</v>
      </c>
      <c r="Z526" s="159">
        <v>0</v>
      </c>
      <c r="AA526" s="159">
        <v>0</v>
      </c>
      <c r="AB526" s="160">
        <f t="shared" ref="AB526:AB535" si="1304">Z526*AA526</f>
        <v>0</v>
      </c>
      <c r="AC526" s="159">
        <f>Z526</f>
        <v>0</v>
      </c>
      <c r="AD526" s="159">
        <f t="shared" ref="AD526:AD535" si="1305">AA526</f>
        <v>0</v>
      </c>
      <c r="AE526" s="160">
        <f t="shared" ref="AE526:AE535" si="1306">AC526*AD526</f>
        <v>0</v>
      </c>
      <c r="AF526" s="159">
        <v>0</v>
      </c>
      <c r="AG526" s="159">
        <v>0</v>
      </c>
      <c r="AH526" s="160">
        <f t="shared" ref="AH526:AH535" si="1307">AF526*AG526</f>
        <v>0</v>
      </c>
      <c r="AI526" s="159">
        <v>0</v>
      </c>
      <c r="AJ526" s="159">
        <v>0</v>
      </c>
      <c r="AK526" s="160">
        <f t="shared" ref="AK526:AK535" si="1308">AI526*AJ526</f>
        <v>0</v>
      </c>
      <c r="AL526" s="159">
        <f>AI526</f>
        <v>0</v>
      </c>
      <c r="AM526" s="159">
        <f t="shared" ref="AM526:AM535" si="1309">AJ526</f>
        <v>0</v>
      </c>
      <c r="AN526" s="160">
        <f t="shared" ref="AN526:AN535" si="1310">AL526*AM526</f>
        <v>0</v>
      </c>
      <c r="AO526" s="159">
        <v>0</v>
      </c>
      <c r="AP526" s="159">
        <v>0</v>
      </c>
      <c r="AQ526" s="160">
        <f t="shared" ref="AQ526:AQ535" si="1311">AO526*AP526</f>
        <v>0</v>
      </c>
      <c r="AR526" s="159">
        <v>0</v>
      </c>
      <c r="AS526" s="159">
        <v>0</v>
      </c>
      <c r="AT526" s="160">
        <f t="shared" ref="AT526:AT535" si="1312">AR526*AS526</f>
        <v>0</v>
      </c>
      <c r="AU526" s="159">
        <f>AR526</f>
        <v>0</v>
      </c>
      <c r="AV526" s="159">
        <f t="shared" ref="AV526:AV535" si="1313">AS526</f>
        <v>0</v>
      </c>
      <c r="AW526" s="160">
        <f t="shared" ref="AW526:AW535" si="1314">AU526*AV526</f>
        <v>0</v>
      </c>
      <c r="AX526" s="159">
        <v>0</v>
      </c>
      <c r="AY526" s="159">
        <v>0</v>
      </c>
      <c r="AZ526" s="160">
        <f t="shared" ref="AZ526:AZ535" si="1315">AX526*AY526</f>
        <v>0</v>
      </c>
      <c r="BA526" s="159">
        <v>0</v>
      </c>
      <c r="BB526" s="159">
        <v>0</v>
      </c>
      <c r="BC526" s="160">
        <f t="shared" ref="BC526:BC535" si="1316">BA526*BB526</f>
        <v>0</v>
      </c>
      <c r="BD526" s="159">
        <f>BA526</f>
        <v>0</v>
      </c>
      <c r="BE526" s="159">
        <f t="shared" ref="BE526:BE535" si="1317">BB526</f>
        <v>0</v>
      </c>
      <c r="BF526" s="160">
        <f t="shared" ref="BF526:BF535" si="1318">BD526*BE526</f>
        <v>0</v>
      </c>
      <c r="BG526" s="225"/>
      <c r="BH526" s="226">
        <f>K526-H526</f>
        <v>0</v>
      </c>
      <c r="BI526" s="227">
        <f t="shared" ref="BI526:BI535" si="1319">L526-I526</f>
        <v>0</v>
      </c>
      <c r="BJ526" s="225"/>
      <c r="BK526" s="228"/>
      <c r="BL526" s="229"/>
    </row>
    <row r="527" spans="1:64" ht="15.75" customHeight="1">
      <c r="A527" s="185"/>
      <c r="B527" s="177"/>
      <c r="C527" s="298"/>
      <c r="D527" s="158">
        <f t="shared" si="1296"/>
        <v>0</v>
      </c>
      <c r="E527" s="159">
        <f t="shared" ref="E527:E535" si="1320">IFERROR(F527/D527,)</f>
        <v>0</v>
      </c>
      <c r="F527" s="160">
        <f t="shared" ref="F527:F535" si="1321">P527+Y527+AH527+AQ527+AZ527</f>
        <v>0</v>
      </c>
      <c r="G527" s="161"/>
      <c r="H527" s="159">
        <f t="shared" ref="H527:H535" si="1322">Q527+Z527+AI527+AR527+BA527</f>
        <v>0</v>
      </c>
      <c r="I527" s="159">
        <f t="shared" ref="I527:I535" si="1323">IFERROR(J527/H527,)</f>
        <v>0</v>
      </c>
      <c r="J527" s="160">
        <f t="shared" si="1297"/>
        <v>0</v>
      </c>
      <c r="K527" s="159">
        <f t="shared" ref="K527:K535" si="1324">T527+AC527+AL527+AU527+BD527</f>
        <v>0</v>
      </c>
      <c r="L527" s="159">
        <f t="shared" ref="L527:L535" si="1325">IFERROR(M527/K527,)</f>
        <v>0</v>
      </c>
      <c r="M527" s="160">
        <f t="shared" si="1298"/>
        <v>0</v>
      </c>
      <c r="N527" s="159">
        <v>0</v>
      </c>
      <c r="O527" s="159">
        <v>0</v>
      </c>
      <c r="P527" s="160">
        <f t="shared" si="1299"/>
        <v>0</v>
      </c>
      <c r="Q527" s="159">
        <v>0</v>
      </c>
      <c r="R527" s="159">
        <v>0</v>
      </c>
      <c r="S527" s="160">
        <f t="shared" si="1300"/>
        <v>0</v>
      </c>
      <c r="T527" s="159">
        <f t="shared" ref="T527:T535" si="1326">Q527</f>
        <v>0</v>
      </c>
      <c r="U527" s="159">
        <f t="shared" si="1301"/>
        <v>0</v>
      </c>
      <c r="V527" s="160">
        <f t="shared" si="1302"/>
        <v>0</v>
      </c>
      <c r="W527" s="159">
        <v>0</v>
      </c>
      <c r="X527" s="159">
        <v>0</v>
      </c>
      <c r="Y527" s="160">
        <f t="shared" si="1303"/>
        <v>0</v>
      </c>
      <c r="Z527" s="159">
        <v>0</v>
      </c>
      <c r="AA527" s="159">
        <v>0</v>
      </c>
      <c r="AB527" s="160">
        <f t="shared" si="1304"/>
        <v>0</v>
      </c>
      <c r="AC527" s="159">
        <f t="shared" ref="AC527:AC535" si="1327">Z527</f>
        <v>0</v>
      </c>
      <c r="AD527" s="159">
        <f t="shared" si="1305"/>
        <v>0</v>
      </c>
      <c r="AE527" s="160">
        <f t="shared" si="1306"/>
        <v>0</v>
      </c>
      <c r="AF527" s="159">
        <v>0</v>
      </c>
      <c r="AG527" s="159">
        <v>0</v>
      </c>
      <c r="AH527" s="160">
        <f t="shared" si="1307"/>
        <v>0</v>
      </c>
      <c r="AI527" s="159">
        <v>0</v>
      </c>
      <c r="AJ527" s="159">
        <v>0</v>
      </c>
      <c r="AK527" s="160">
        <f t="shared" si="1308"/>
        <v>0</v>
      </c>
      <c r="AL527" s="159">
        <f t="shared" ref="AL527:AL535" si="1328">AI527</f>
        <v>0</v>
      </c>
      <c r="AM527" s="159">
        <f t="shared" si="1309"/>
        <v>0</v>
      </c>
      <c r="AN527" s="160">
        <f t="shared" si="1310"/>
        <v>0</v>
      </c>
      <c r="AO527" s="159">
        <v>0</v>
      </c>
      <c r="AP527" s="159">
        <v>0</v>
      </c>
      <c r="AQ527" s="160">
        <f t="shared" si="1311"/>
        <v>0</v>
      </c>
      <c r="AR527" s="159">
        <v>0</v>
      </c>
      <c r="AS527" s="159">
        <v>0</v>
      </c>
      <c r="AT527" s="160">
        <f t="shared" si="1312"/>
        <v>0</v>
      </c>
      <c r="AU527" s="159">
        <f t="shared" ref="AU527:AU535" si="1329">AR527</f>
        <v>0</v>
      </c>
      <c r="AV527" s="159">
        <f t="shared" si="1313"/>
        <v>0</v>
      </c>
      <c r="AW527" s="160">
        <f t="shared" si="1314"/>
        <v>0</v>
      </c>
      <c r="AX527" s="159">
        <v>0</v>
      </c>
      <c r="AY527" s="159">
        <v>0</v>
      </c>
      <c r="AZ527" s="160">
        <f t="shared" si="1315"/>
        <v>0</v>
      </c>
      <c r="BA527" s="159">
        <v>0</v>
      </c>
      <c r="BB527" s="159">
        <v>0</v>
      </c>
      <c r="BC527" s="160">
        <f t="shared" si="1316"/>
        <v>0</v>
      </c>
      <c r="BD527" s="159">
        <f t="shared" ref="BD527:BD535" si="1330">BA527</f>
        <v>0</v>
      </c>
      <c r="BE527" s="159">
        <f t="shared" si="1317"/>
        <v>0</v>
      </c>
      <c r="BF527" s="160">
        <f t="shared" si="1318"/>
        <v>0</v>
      </c>
      <c r="BG527" s="225"/>
      <c r="BH527" s="226">
        <f t="shared" ref="BH527:BH535" si="1331">K527-H527</f>
        <v>0</v>
      </c>
      <c r="BI527" s="227">
        <f t="shared" si="1319"/>
        <v>0</v>
      </c>
      <c r="BJ527" s="225"/>
      <c r="BK527" s="228"/>
      <c r="BL527" s="229"/>
    </row>
    <row r="528" spans="1:64" ht="15.75" customHeight="1">
      <c r="A528" s="185"/>
      <c r="B528" s="177"/>
      <c r="C528" s="298"/>
      <c r="D528" s="158">
        <f t="shared" si="1296"/>
        <v>0</v>
      </c>
      <c r="E528" s="159">
        <f t="shared" si="1320"/>
        <v>0</v>
      </c>
      <c r="F528" s="160">
        <f t="shared" si="1321"/>
        <v>0</v>
      </c>
      <c r="G528" s="161"/>
      <c r="H528" s="159">
        <f t="shared" si="1322"/>
        <v>0</v>
      </c>
      <c r="I528" s="159">
        <f t="shared" si="1323"/>
        <v>0</v>
      </c>
      <c r="J528" s="160">
        <f t="shared" si="1297"/>
        <v>0</v>
      </c>
      <c r="K528" s="159">
        <f t="shared" si="1324"/>
        <v>0</v>
      </c>
      <c r="L528" s="159">
        <f t="shared" si="1325"/>
        <v>0</v>
      </c>
      <c r="M528" s="160">
        <f t="shared" si="1298"/>
        <v>0</v>
      </c>
      <c r="N528" s="159">
        <v>0</v>
      </c>
      <c r="O528" s="159">
        <v>0</v>
      </c>
      <c r="P528" s="160">
        <f t="shared" si="1299"/>
        <v>0</v>
      </c>
      <c r="Q528" s="159">
        <v>0</v>
      </c>
      <c r="R528" s="159">
        <v>0</v>
      </c>
      <c r="S528" s="160">
        <f t="shared" si="1300"/>
        <v>0</v>
      </c>
      <c r="T528" s="159">
        <f t="shared" si="1326"/>
        <v>0</v>
      </c>
      <c r="U528" s="159">
        <f t="shared" si="1301"/>
        <v>0</v>
      </c>
      <c r="V528" s="160">
        <f t="shared" si="1302"/>
        <v>0</v>
      </c>
      <c r="W528" s="159">
        <v>0</v>
      </c>
      <c r="X528" s="159">
        <v>0</v>
      </c>
      <c r="Y528" s="160">
        <f t="shared" si="1303"/>
        <v>0</v>
      </c>
      <c r="Z528" s="159">
        <v>0</v>
      </c>
      <c r="AA528" s="159">
        <v>0</v>
      </c>
      <c r="AB528" s="160">
        <f t="shared" si="1304"/>
        <v>0</v>
      </c>
      <c r="AC528" s="159">
        <f t="shared" si="1327"/>
        <v>0</v>
      </c>
      <c r="AD528" s="159">
        <f t="shared" si="1305"/>
        <v>0</v>
      </c>
      <c r="AE528" s="160">
        <f t="shared" si="1306"/>
        <v>0</v>
      </c>
      <c r="AF528" s="159">
        <v>0</v>
      </c>
      <c r="AG528" s="159">
        <v>0</v>
      </c>
      <c r="AH528" s="160">
        <f t="shared" si="1307"/>
        <v>0</v>
      </c>
      <c r="AI528" s="159">
        <v>0</v>
      </c>
      <c r="AJ528" s="159">
        <v>0</v>
      </c>
      <c r="AK528" s="160">
        <f t="shared" si="1308"/>
        <v>0</v>
      </c>
      <c r="AL528" s="159">
        <f t="shared" si="1328"/>
        <v>0</v>
      </c>
      <c r="AM528" s="159">
        <f t="shared" si="1309"/>
        <v>0</v>
      </c>
      <c r="AN528" s="160">
        <f t="shared" si="1310"/>
        <v>0</v>
      </c>
      <c r="AO528" s="159">
        <v>0</v>
      </c>
      <c r="AP528" s="159">
        <v>0</v>
      </c>
      <c r="AQ528" s="160">
        <f t="shared" si="1311"/>
        <v>0</v>
      </c>
      <c r="AR528" s="159">
        <v>0</v>
      </c>
      <c r="AS528" s="159">
        <v>0</v>
      </c>
      <c r="AT528" s="160">
        <f t="shared" si="1312"/>
        <v>0</v>
      </c>
      <c r="AU528" s="159">
        <f t="shared" si="1329"/>
        <v>0</v>
      </c>
      <c r="AV528" s="159">
        <f t="shared" si="1313"/>
        <v>0</v>
      </c>
      <c r="AW528" s="160">
        <f t="shared" si="1314"/>
        <v>0</v>
      </c>
      <c r="AX528" s="159">
        <v>0</v>
      </c>
      <c r="AY528" s="159">
        <v>0</v>
      </c>
      <c r="AZ528" s="160">
        <f t="shared" si="1315"/>
        <v>0</v>
      </c>
      <c r="BA528" s="159">
        <v>0</v>
      </c>
      <c r="BB528" s="159">
        <v>0</v>
      </c>
      <c r="BC528" s="160">
        <f t="shared" si="1316"/>
        <v>0</v>
      </c>
      <c r="BD528" s="159">
        <f t="shared" si="1330"/>
        <v>0</v>
      </c>
      <c r="BE528" s="159">
        <f t="shared" si="1317"/>
        <v>0</v>
      </c>
      <c r="BF528" s="160">
        <f t="shared" si="1318"/>
        <v>0</v>
      </c>
      <c r="BG528" s="225"/>
      <c r="BH528" s="226">
        <f t="shared" si="1331"/>
        <v>0</v>
      </c>
      <c r="BI528" s="227">
        <f t="shared" si="1319"/>
        <v>0</v>
      </c>
      <c r="BJ528" s="225"/>
      <c r="BK528" s="228"/>
      <c r="BL528" s="229"/>
    </row>
    <row r="529" spans="1:64" ht="15.75" customHeight="1">
      <c r="A529" s="185"/>
      <c r="B529" s="177"/>
      <c r="C529" s="298"/>
      <c r="D529" s="158">
        <f t="shared" si="1296"/>
        <v>0</v>
      </c>
      <c r="E529" s="159">
        <f t="shared" si="1320"/>
        <v>0</v>
      </c>
      <c r="F529" s="160">
        <f t="shared" si="1321"/>
        <v>0</v>
      </c>
      <c r="G529" s="161"/>
      <c r="H529" s="159">
        <f t="shared" si="1322"/>
        <v>0</v>
      </c>
      <c r="I529" s="159">
        <f t="shared" si="1323"/>
        <v>0</v>
      </c>
      <c r="J529" s="160">
        <f t="shared" si="1297"/>
        <v>0</v>
      </c>
      <c r="K529" s="159">
        <f t="shared" si="1324"/>
        <v>0</v>
      </c>
      <c r="L529" s="159">
        <f t="shared" si="1325"/>
        <v>0</v>
      </c>
      <c r="M529" s="160">
        <f t="shared" si="1298"/>
        <v>0</v>
      </c>
      <c r="N529" s="159">
        <v>0</v>
      </c>
      <c r="O529" s="159">
        <v>0</v>
      </c>
      <c r="P529" s="160">
        <f t="shared" si="1299"/>
        <v>0</v>
      </c>
      <c r="Q529" s="159">
        <v>0</v>
      </c>
      <c r="R529" s="159">
        <v>0</v>
      </c>
      <c r="S529" s="160">
        <f t="shared" si="1300"/>
        <v>0</v>
      </c>
      <c r="T529" s="159">
        <f t="shared" si="1326"/>
        <v>0</v>
      </c>
      <c r="U529" s="159">
        <f t="shared" si="1301"/>
        <v>0</v>
      </c>
      <c r="V529" s="160">
        <f t="shared" si="1302"/>
        <v>0</v>
      </c>
      <c r="W529" s="159">
        <v>0</v>
      </c>
      <c r="X529" s="159">
        <v>0</v>
      </c>
      <c r="Y529" s="160">
        <f t="shared" si="1303"/>
        <v>0</v>
      </c>
      <c r="Z529" s="159">
        <v>0</v>
      </c>
      <c r="AA529" s="159">
        <v>0</v>
      </c>
      <c r="AB529" s="160">
        <f t="shared" si="1304"/>
        <v>0</v>
      </c>
      <c r="AC529" s="159">
        <f t="shared" si="1327"/>
        <v>0</v>
      </c>
      <c r="AD529" s="159">
        <f t="shared" si="1305"/>
        <v>0</v>
      </c>
      <c r="AE529" s="160">
        <f t="shared" si="1306"/>
        <v>0</v>
      </c>
      <c r="AF529" s="159">
        <v>0</v>
      </c>
      <c r="AG529" s="159">
        <v>0</v>
      </c>
      <c r="AH529" s="160">
        <f t="shared" si="1307"/>
        <v>0</v>
      </c>
      <c r="AI529" s="159">
        <v>0</v>
      </c>
      <c r="AJ529" s="159">
        <v>0</v>
      </c>
      <c r="AK529" s="160">
        <f t="shared" si="1308"/>
        <v>0</v>
      </c>
      <c r="AL529" s="159">
        <f t="shared" si="1328"/>
        <v>0</v>
      </c>
      <c r="AM529" s="159">
        <f t="shared" si="1309"/>
        <v>0</v>
      </c>
      <c r="AN529" s="160">
        <f t="shared" si="1310"/>
        <v>0</v>
      </c>
      <c r="AO529" s="159">
        <v>0</v>
      </c>
      <c r="AP529" s="159">
        <v>0</v>
      </c>
      <c r="AQ529" s="160">
        <f t="shared" si="1311"/>
        <v>0</v>
      </c>
      <c r="AR529" s="159">
        <v>0</v>
      </c>
      <c r="AS529" s="159">
        <v>0</v>
      </c>
      <c r="AT529" s="160">
        <f t="shared" si="1312"/>
        <v>0</v>
      </c>
      <c r="AU529" s="159">
        <f t="shared" si="1329"/>
        <v>0</v>
      </c>
      <c r="AV529" s="159">
        <f t="shared" si="1313"/>
        <v>0</v>
      </c>
      <c r="AW529" s="160">
        <f t="shared" si="1314"/>
        <v>0</v>
      </c>
      <c r="AX529" s="159">
        <v>0</v>
      </c>
      <c r="AY529" s="159">
        <v>0</v>
      </c>
      <c r="AZ529" s="160">
        <f t="shared" si="1315"/>
        <v>0</v>
      </c>
      <c r="BA529" s="159">
        <v>0</v>
      </c>
      <c r="BB529" s="159">
        <v>0</v>
      </c>
      <c r="BC529" s="160">
        <f t="shared" si="1316"/>
        <v>0</v>
      </c>
      <c r="BD529" s="159">
        <f t="shared" si="1330"/>
        <v>0</v>
      </c>
      <c r="BE529" s="159">
        <f t="shared" si="1317"/>
        <v>0</v>
      </c>
      <c r="BF529" s="160">
        <f t="shared" si="1318"/>
        <v>0</v>
      </c>
      <c r="BG529" s="225"/>
      <c r="BH529" s="226">
        <f t="shared" si="1331"/>
        <v>0</v>
      </c>
      <c r="BI529" s="227">
        <f t="shared" si="1319"/>
        <v>0</v>
      </c>
      <c r="BJ529" s="225"/>
      <c r="BK529" s="228"/>
      <c r="BL529" s="229"/>
    </row>
    <row r="530" spans="1:64" ht="15.75" customHeight="1">
      <c r="A530" s="185"/>
      <c r="B530" s="177"/>
      <c r="C530" s="298"/>
      <c r="D530" s="158">
        <f t="shared" si="1296"/>
        <v>0</v>
      </c>
      <c r="E530" s="159">
        <f t="shared" si="1320"/>
        <v>0</v>
      </c>
      <c r="F530" s="160">
        <f t="shared" si="1321"/>
        <v>0</v>
      </c>
      <c r="G530" s="161"/>
      <c r="H530" s="159">
        <f t="shared" si="1322"/>
        <v>0</v>
      </c>
      <c r="I530" s="159">
        <f t="shared" si="1323"/>
        <v>0</v>
      </c>
      <c r="J530" s="160">
        <f t="shared" si="1297"/>
        <v>0</v>
      </c>
      <c r="K530" s="159">
        <f t="shared" si="1324"/>
        <v>0</v>
      </c>
      <c r="L530" s="159">
        <f t="shared" si="1325"/>
        <v>0</v>
      </c>
      <c r="M530" s="160">
        <f t="shared" si="1298"/>
        <v>0</v>
      </c>
      <c r="N530" s="159">
        <v>0</v>
      </c>
      <c r="O530" s="159">
        <v>0</v>
      </c>
      <c r="P530" s="160">
        <f t="shared" si="1299"/>
        <v>0</v>
      </c>
      <c r="Q530" s="159">
        <v>0</v>
      </c>
      <c r="R530" s="159">
        <v>0</v>
      </c>
      <c r="S530" s="160">
        <f t="shared" si="1300"/>
        <v>0</v>
      </c>
      <c r="T530" s="159">
        <f t="shared" si="1326"/>
        <v>0</v>
      </c>
      <c r="U530" s="159">
        <f t="shared" si="1301"/>
        <v>0</v>
      </c>
      <c r="V530" s="160">
        <f t="shared" si="1302"/>
        <v>0</v>
      </c>
      <c r="W530" s="159">
        <v>0</v>
      </c>
      <c r="X530" s="159">
        <v>0</v>
      </c>
      <c r="Y530" s="160">
        <f t="shared" si="1303"/>
        <v>0</v>
      </c>
      <c r="Z530" s="159">
        <v>0</v>
      </c>
      <c r="AA530" s="159">
        <v>0</v>
      </c>
      <c r="AB530" s="160">
        <f t="shared" si="1304"/>
        <v>0</v>
      </c>
      <c r="AC530" s="159">
        <f t="shared" si="1327"/>
        <v>0</v>
      </c>
      <c r="AD530" s="159">
        <f t="shared" si="1305"/>
        <v>0</v>
      </c>
      <c r="AE530" s="160">
        <f t="shared" si="1306"/>
        <v>0</v>
      </c>
      <c r="AF530" s="159">
        <v>0</v>
      </c>
      <c r="AG530" s="159">
        <v>0</v>
      </c>
      <c r="AH530" s="160">
        <f t="shared" si="1307"/>
        <v>0</v>
      </c>
      <c r="AI530" s="159">
        <v>0</v>
      </c>
      <c r="AJ530" s="159">
        <v>0</v>
      </c>
      <c r="AK530" s="160">
        <f t="shared" si="1308"/>
        <v>0</v>
      </c>
      <c r="AL530" s="159">
        <f t="shared" si="1328"/>
        <v>0</v>
      </c>
      <c r="AM530" s="159">
        <f t="shared" si="1309"/>
        <v>0</v>
      </c>
      <c r="AN530" s="160">
        <f t="shared" si="1310"/>
        <v>0</v>
      </c>
      <c r="AO530" s="159">
        <v>0</v>
      </c>
      <c r="AP530" s="159">
        <v>0</v>
      </c>
      <c r="AQ530" s="160">
        <f t="shared" si="1311"/>
        <v>0</v>
      </c>
      <c r="AR530" s="159">
        <v>0</v>
      </c>
      <c r="AS530" s="159">
        <v>0</v>
      </c>
      <c r="AT530" s="160">
        <f t="shared" si="1312"/>
        <v>0</v>
      </c>
      <c r="AU530" s="159">
        <f t="shared" si="1329"/>
        <v>0</v>
      </c>
      <c r="AV530" s="159">
        <f t="shared" si="1313"/>
        <v>0</v>
      </c>
      <c r="AW530" s="160">
        <f t="shared" si="1314"/>
        <v>0</v>
      </c>
      <c r="AX530" s="159">
        <v>0</v>
      </c>
      <c r="AY530" s="159">
        <v>0</v>
      </c>
      <c r="AZ530" s="160">
        <f t="shared" si="1315"/>
        <v>0</v>
      </c>
      <c r="BA530" s="159">
        <v>0</v>
      </c>
      <c r="BB530" s="159">
        <v>0</v>
      </c>
      <c r="BC530" s="160">
        <f t="shared" si="1316"/>
        <v>0</v>
      </c>
      <c r="BD530" s="159">
        <f t="shared" si="1330"/>
        <v>0</v>
      </c>
      <c r="BE530" s="159">
        <f t="shared" si="1317"/>
        <v>0</v>
      </c>
      <c r="BF530" s="160">
        <f t="shared" si="1318"/>
        <v>0</v>
      </c>
      <c r="BG530" s="225"/>
      <c r="BH530" s="226">
        <f t="shared" si="1331"/>
        <v>0</v>
      </c>
      <c r="BI530" s="227">
        <f t="shared" si="1319"/>
        <v>0</v>
      </c>
      <c r="BJ530" s="225"/>
      <c r="BK530" s="228"/>
      <c r="BL530" s="229"/>
    </row>
    <row r="531" spans="1:64" ht="15.75" customHeight="1">
      <c r="A531" s="185"/>
      <c r="B531" s="177"/>
      <c r="C531" s="298"/>
      <c r="D531" s="158">
        <f t="shared" si="1296"/>
        <v>0</v>
      </c>
      <c r="E531" s="159">
        <f t="shared" si="1320"/>
        <v>0</v>
      </c>
      <c r="F531" s="160">
        <f t="shared" si="1321"/>
        <v>0</v>
      </c>
      <c r="G531" s="161"/>
      <c r="H531" s="159">
        <f t="shared" si="1322"/>
        <v>0</v>
      </c>
      <c r="I531" s="159">
        <f t="shared" si="1323"/>
        <v>0</v>
      </c>
      <c r="J531" s="160">
        <f t="shared" si="1297"/>
        <v>0</v>
      </c>
      <c r="K531" s="159">
        <f t="shared" si="1324"/>
        <v>0</v>
      </c>
      <c r="L531" s="159">
        <f t="shared" si="1325"/>
        <v>0</v>
      </c>
      <c r="M531" s="160">
        <f t="shared" si="1298"/>
        <v>0</v>
      </c>
      <c r="N531" s="159">
        <v>0</v>
      </c>
      <c r="O531" s="159">
        <v>0</v>
      </c>
      <c r="P531" s="160">
        <f t="shared" si="1299"/>
        <v>0</v>
      </c>
      <c r="Q531" s="159">
        <v>0</v>
      </c>
      <c r="R531" s="159">
        <v>0</v>
      </c>
      <c r="S531" s="160">
        <f t="shared" si="1300"/>
        <v>0</v>
      </c>
      <c r="T531" s="159">
        <f t="shared" si="1326"/>
        <v>0</v>
      </c>
      <c r="U531" s="159">
        <f t="shared" si="1301"/>
        <v>0</v>
      </c>
      <c r="V531" s="160">
        <f t="shared" si="1302"/>
        <v>0</v>
      </c>
      <c r="W531" s="159">
        <v>0</v>
      </c>
      <c r="X531" s="159">
        <v>0</v>
      </c>
      <c r="Y531" s="160">
        <f t="shared" si="1303"/>
        <v>0</v>
      </c>
      <c r="Z531" s="159">
        <v>0</v>
      </c>
      <c r="AA531" s="159">
        <v>0</v>
      </c>
      <c r="AB531" s="160">
        <f t="shared" si="1304"/>
        <v>0</v>
      </c>
      <c r="AC531" s="159">
        <f t="shared" si="1327"/>
        <v>0</v>
      </c>
      <c r="AD531" s="159">
        <f t="shared" si="1305"/>
        <v>0</v>
      </c>
      <c r="AE531" s="160">
        <f t="shared" si="1306"/>
        <v>0</v>
      </c>
      <c r="AF531" s="159">
        <v>0</v>
      </c>
      <c r="AG531" s="159">
        <v>0</v>
      </c>
      <c r="AH531" s="160">
        <f t="shared" si="1307"/>
        <v>0</v>
      </c>
      <c r="AI531" s="159">
        <v>0</v>
      </c>
      <c r="AJ531" s="159">
        <v>0</v>
      </c>
      <c r="AK531" s="160">
        <f t="shared" si="1308"/>
        <v>0</v>
      </c>
      <c r="AL531" s="159">
        <f t="shared" si="1328"/>
        <v>0</v>
      </c>
      <c r="AM531" s="159">
        <f t="shared" si="1309"/>
        <v>0</v>
      </c>
      <c r="AN531" s="160">
        <f t="shared" si="1310"/>
        <v>0</v>
      </c>
      <c r="AO531" s="159">
        <v>0</v>
      </c>
      <c r="AP531" s="159">
        <v>0</v>
      </c>
      <c r="AQ531" s="160">
        <f t="shared" si="1311"/>
        <v>0</v>
      </c>
      <c r="AR531" s="159">
        <v>0</v>
      </c>
      <c r="AS531" s="159">
        <v>0</v>
      </c>
      <c r="AT531" s="160">
        <f t="shared" si="1312"/>
        <v>0</v>
      </c>
      <c r="AU531" s="159">
        <f t="shared" si="1329"/>
        <v>0</v>
      </c>
      <c r="AV531" s="159">
        <f t="shared" si="1313"/>
        <v>0</v>
      </c>
      <c r="AW531" s="160">
        <f t="shared" si="1314"/>
        <v>0</v>
      </c>
      <c r="AX531" s="159">
        <v>0</v>
      </c>
      <c r="AY531" s="159">
        <v>0</v>
      </c>
      <c r="AZ531" s="160">
        <f t="shared" si="1315"/>
        <v>0</v>
      </c>
      <c r="BA531" s="159">
        <v>0</v>
      </c>
      <c r="BB531" s="159">
        <v>0</v>
      </c>
      <c r="BC531" s="160">
        <f t="shared" si="1316"/>
        <v>0</v>
      </c>
      <c r="BD531" s="159">
        <f t="shared" si="1330"/>
        <v>0</v>
      </c>
      <c r="BE531" s="159">
        <f t="shared" si="1317"/>
        <v>0</v>
      </c>
      <c r="BF531" s="160">
        <f t="shared" si="1318"/>
        <v>0</v>
      </c>
      <c r="BG531" s="225"/>
      <c r="BH531" s="226">
        <f t="shared" si="1331"/>
        <v>0</v>
      </c>
      <c r="BI531" s="227">
        <f t="shared" si="1319"/>
        <v>0</v>
      </c>
      <c r="BJ531" s="225"/>
      <c r="BK531" s="228"/>
      <c r="BL531" s="229"/>
    </row>
    <row r="532" spans="1:64" ht="15.75" customHeight="1">
      <c r="A532" s="185"/>
      <c r="B532" s="177"/>
      <c r="C532" s="298"/>
      <c r="D532" s="158">
        <f t="shared" si="1296"/>
        <v>0</v>
      </c>
      <c r="E532" s="159">
        <f t="shared" si="1320"/>
        <v>0</v>
      </c>
      <c r="F532" s="160">
        <f t="shared" si="1321"/>
        <v>0</v>
      </c>
      <c r="G532" s="161"/>
      <c r="H532" s="159">
        <f t="shared" si="1322"/>
        <v>0</v>
      </c>
      <c r="I532" s="159">
        <f t="shared" si="1323"/>
        <v>0</v>
      </c>
      <c r="J532" s="160">
        <f t="shared" si="1297"/>
        <v>0</v>
      </c>
      <c r="K532" s="159">
        <f t="shared" si="1324"/>
        <v>0</v>
      </c>
      <c r="L532" s="159">
        <f t="shared" si="1325"/>
        <v>0</v>
      </c>
      <c r="M532" s="160">
        <f t="shared" si="1298"/>
        <v>0</v>
      </c>
      <c r="N532" s="159">
        <v>0</v>
      </c>
      <c r="O532" s="159">
        <v>0</v>
      </c>
      <c r="P532" s="160">
        <f t="shared" si="1299"/>
        <v>0</v>
      </c>
      <c r="Q532" s="159">
        <v>0</v>
      </c>
      <c r="R532" s="159">
        <v>0</v>
      </c>
      <c r="S532" s="160">
        <f t="shared" si="1300"/>
        <v>0</v>
      </c>
      <c r="T532" s="159">
        <f t="shared" si="1326"/>
        <v>0</v>
      </c>
      <c r="U532" s="159">
        <f t="shared" si="1301"/>
        <v>0</v>
      </c>
      <c r="V532" s="160">
        <f t="shared" si="1302"/>
        <v>0</v>
      </c>
      <c r="W532" s="159">
        <v>0</v>
      </c>
      <c r="X532" s="159">
        <v>0</v>
      </c>
      <c r="Y532" s="160">
        <f t="shared" si="1303"/>
        <v>0</v>
      </c>
      <c r="Z532" s="159">
        <v>0</v>
      </c>
      <c r="AA532" s="159">
        <v>0</v>
      </c>
      <c r="AB532" s="160">
        <f t="shared" si="1304"/>
        <v>0</v>
      </c>
      <c r="AC532" s="159">
        <f t="shared" si="1327"/>
        <v>0</v>
      </c>
      <c r="AD532" s="159">
        <f t="shared" si="1305"/>
        <v>0</v>
      </c>
      <c r="AE532" s="160">
        <f t="shared" si="1306"/>
        <v>0</v>
      </c>
      <c r="AF532" s="159">
        <v>0</v>
      </c>
      <c r="AG532" s="159">
        <v>0</v>
      </c>
      <c r="AH532" s="160">
        <f t="shared" si="1307"/>
        <v>0</v>
      </c>
      <c r="AI532" s="159">
        <v>0</v>
      </c>
      <c r="AJ532" s="159">
        <v>0</v>
      </c>
      <c r="AK532" s="160">
        <f t="shared" si="1308"/>
        <v>0</v>
      </c>
      <c r="AL532" s="159">
        <f t="shared" si="1328"/>
        <v>0</v>
      </c>
      <c r="AM532" s="159">
        <f t="shared" si="1309"/>
        <v>0</v>
      </c>
      <c r="AN532" s="160">
        <f t="shared" si="1310"/>
        <v>0</v>
      </c>
      <c r="AO532" s="159">
        <v>0</v>
      </c>
      <c r="AP532" s="159">
        <v>0</v>
      </c>
      <c r="AQ532" s="160">
        <f t="shared" si="1311"/>
        <v>0</v>
      </c>
      <c r="AR532" s="159">
        <v>0</v>
      </c>
      <c r="AS532" s="159">
        <v>0</v>
      </c>
      <c r="AT532" s="160">
        <f t="shared" si="1312"/>
        <v>0</v>
      </c>
      <c r="AU532" s="159">
        <f t="shared" si="1329"/>
        <v>0</v>
      </c>
      <c r="AV532" s="159">
        <f t="shared" si="1313"/>
        <v>0</v>
      </c>
      <c r="AW532" s="160">
        <f t="shared" si="1314"/>
        <v>0</v>
      </c>
      <c r="AX532" s="159">
        <v>0</v>
      </c>
      <c r="AY532" s="159">
        <v>0</v>
      </c>
      <c r="AZ532" s="160">
        <f t="shared" si="1315"/>
        <v>0</v>
      </c>
      <c r="BA532" s="159">
        <v>0</v>
      </c>
      <c r="BB532" s="159">
        <v>0</v>
      </c>
      <c r="BC532" s="160">
        <f t="shared" si="1316"/>
        <v>0</v>
      </c>
      <c r="BD532" s="159">
        <f t="shared" si="1330"/>
        <v>0</v>
      </c>
      <c r="BE532" s="159">
        <f t="shared" si="1317"/>
        <v>0</v>
      </c>
      <c r="BF532" s="160">
        <f t="shared" si="1318"/>
        <v>0</v>
      </c>
      <c r="BG532" s="225"/>
      <c r="BH532" s="226">
        <f t="shared" si="1331"/>
        <v>0</v>
      </c>
      <c r="BI532" s="227">
        <f t="shared" si="1319"/>
        <v>0</v>
      </c>
      <c r="BJ532" s="225"/>
      <c r="BK532" s="228"/>
      <c r="BL532" s="229"/>
    </row>
    <row r="533" spans="1:64" ht="15.75" customHeight="1">
      <c r="A533" s="185"/>
      <c r="B533" s="177"/>
      <c r="C533" s="298"/>
      <c r="D533" s="158">
        <f t="shared" si="1296"/>
        <v>0</v>
      </c>
      <c r="E533" s="159">
        <f t="shared" si="1320"/>
        <v>0</v>
      </c>
      <c r="F533" s="160">
        <f t="shared" si="1321"/>
        <v>0</v>
      </c>
      <c r="G533" s="161"/>
      <c r="H533" s="159">
        <f t="shared" si="1322"/>
        <v>0</v>
      </c>
      <c r="I533" s="159">
        <f t="shared" si="1323"/>
        <v>0</v>
      </c>
      <c r="J533" s="160">
        <f t="shared" si="1297"/>
        <v>0</v>
      </c>
      <c r="K533" s="159">
        <f t="shared" si="1324"/>
        <v>0</v>
      </c>
      <c r="L533" s="159">
        <f t="shared" si="1325"/>
        <v>0</v>
      </c>
      <c r="M533" s="160">
        <f t="shared" si="1298"/>
        <v>0</v>
      </c>
      <c r="N533" s="159">
        <v>0</v>
      </c>
      <c r="O533" s="159">
        <v>0</v>
      </c>
      <c r="P533" s="160">
        <f t="shared" si="1299"/>
        <v>0</v>
      </c>
      <c r="Q533" s="159">
        <v>0</v>
      </c>
      <c r="R533" s="159">
        <v>0</v>
      </c>
      <c r="S533" s="160">
        <f t="shared" si="1300"/>
        <v>0</v>
      </c>
      <c r="T533" s="159">
        <f t="shared" si="1326"/>
        <v>0</v>
      </c>
      <c r="U533" s="159">
        <f t="shared" si="1301"/>
        <v>0</v>
      </c>
      <c r="V533" s="160">
        <f t="shared" si="1302"/>
        <v>0</v>
      </c>
      <c r="W533" s="159">
        <v>0</v>
      </c>
      <c r="X533" s="159">
        <v>0</v>
      </c>
      <c r="Y533" s="160">
        <f t="shared" si="1303"/>
        <v>0</v>
      </c>
      <c r="Z533" s="159">
        <v>0</v>
      </c>
      <c r="AA533" s="159">
        <v>0</v>
      </c>
      <c r="AB533" s="160">
        <f t="shared" si="1304"/>
        <v>0</v>
      </c>
      <c r="AC533" s="159">
        <f t="shared" si="1327"/>
        <v>0</v>
      </c>
      <c r="AD533" s="159">
        <f t="shared" si="1305"/>
        <v>0</v>
      </c>
      <c r="AE533" s="160">
        <f t="shared" si="1306"/>
        <v>0</v>
      </c>
      <c r="AF533" s="159">
        <v>0</v>
      </c>
      <c r="AG533" s="159">
        <v>0</v>
      </c>
      <c r="AH533" s="160">
        <f t="shared" si="1307"/>
        <v>0</v>
      </c>
      <c r="AI533" s="159">
        <v>0</v>
      </c>
      <c r="AJ533" s="159">
        <v>0</v>
      </c>
      <c r="AK533" s="160">
        <f t="shared" si="1308"/>
        <v>0</v>
      </c>
      <c r="AL533" s="159">
        <f t="shared" si="1328"/>
        <v>0</v>
      </c>
      <c r="AM533" s="159">
        <f t="shared" si="1309"/>
        <v>0</v>
      </c>
      <c r="AN533" s="160">
        <f t="shared" si="1310"/>
        <v>0</v>
      </c>
      <c r="AO533" s="159">
        <v>0</v>
      </c>
      <c r="AP533" s="159">
        <v>0</v>
      </c>
      <c r="AQ533" s="160">
        <f t="shared" si="1311"/>
        <v>0</v>
      </c>
      <c r="AR533" s="159">
        <v>0</v>
      </c>
      <c r="AS533" s="159">
        <v>0</v>
      </c>
      <c r="AT533" s="160">
        <f t="shared" si="1312"/>
        <v>0</v>
      </c>
      <c r="AU533" s="159">
        <f t="shared" si="1329"/>
        <v>0</v>
      </c>
      <c r="AV533" s="159">
        <f t="shared" si="1313"/>
        <v>0</v>
      </c>
      <c r="AW533" s="160">
        <f t="shared" si="1314"/>
        <v>0</v>
      </c>
      <c r="AX533" s="159">
        <v>0</v>
      </c>
      <c r="AY533" s="159">
        <v>0</v>
      </c>
      <c r="AZ533" s="160">
        <f t="shared" si="1315"/>
        <v>0</v>
      </c>
      <c r="BA533" s="159">
        <v>0</v>
      </c>
      <c r="BB533" s="159">
        <v>0</v>
      </c>
      <c r="BC533" s="160">
        <f t="shared" si="1316"/>
        <v>0</v>
      </c>
      <c r="BD533" s="159">
        <f t="shared" si="1330"/>
        <v>0</v>
      </c>
      <c r="BE533" s="159">
        <f t="shared" si="1317"/>
        <v>0</v>
      </c>
      <c r="BF533" s="160">
        <f t="shared" si="1318"/>
        <v>0</v>
      </c>
      <c r="BG533" s="225"/>
      <c r="BH533" s="226">
        <f t="shared" si="1331"/>
        <v>0</v>
      </c>
      <c r="BI533" s="227">
        <f t="shared" si="1319"/>
        <v>0</v>
      </c>
      <c r="BJ533" s="225"/>
      <c r="BK533" s="228"/>
      <c r="BL533" s="229"/>
    </row>
    <row r="534" spans="1:64" ht="15.75" customHeight="1">
      <c r="A534" s="185"/>
      <c r="B534" s="177"/>
      <c r="C534" s="298"/>
      <c r="D534" s="158">
        <f t="shared" si="1296"/>
        <v>0</v>
      </c>
      <c r="E534" s="159">
        <f t="shared" si="1320"/>
        <v>0</v>
      </c>
      <c r="F534" s="160">
        <f t="shared" si="1321"/>
        <v>0</v>
      </c>
      <c r="G534" s="161"/>
      <c r="H534" s="159">
        <f t="shared" si="1322"/>
        <v>0</v>
      </c>
      <c r="I534" s="159">
        <f t="shared" si="1323"/>
        <v>0</v>
      </c>
      <c r="J534" s="160">
        <f t="shared" si="1297"/>
        <v>0</v>
      </c>
      <c r="K534" s="159">
        <f t="shared" si="1324"/>
        <v>0</v>
      </c>
      <c r="L534" s="159">
        <f t="shared" si="1325"/>
        <v>0</v>
      </c>
      <c r="M534" s="160">
        <f t="shared" si="1298"/>
        <v>0</v>
      </c>
      <c r="N534" s="159">
        <v>0</v>
      </c>
      <c r="O534" s="159">
        <v>0</v>
      </c>
      <c r="P534" s="160">
        <f t="shared" si="1299"/>
        <v>0</v>
      </c>
      <c r="Q534" s="159">
        <v>0</v>
      </c>
      <c r="R534" s="159">
        <v>0</v>
      </c>
      <c r="S534" s="160">
        <f t="shared" si="1300"/>
        <v>0</v>
      </c>
      <c r="T534" s="159">
        <f t="shared" si="1326"/>
        <v>0</v>
      </c>
      <c r="U534" s="159">
        <f t="shared" si="1301"/>
        <v>0</v>
      </c>
      <c r="V534" s="160">
        <f t="shared" si="1302"/>
        <v>0</v>
      </c>
      <c r="W534" s="159">
        <v>0</v>
      </c>
      <c r="X534" s="159">
        <v>0</v>
      </c>
      <c r="Y534" s="160">
        <f t="shared" si="1303"/>
        <v>0</v>
      </c>
      <c r="Z534" s="159">
        <v>0</v>
      </c>
      <c r="AA534" s="159">
        <v>0</v>
      </c>
      <c r="AB534" s="160">
        <f t="shared" si="1304"/>
        <v>0</v>
      </c>
      <c r="AC534" s="159">
        <f t="shared" si="1327"/>
        <v>0</v>
      </c>
      <c r="AD534" s="159">
        <f t="shared" si="1305"/>
        <v>0</v>
      </c>
      <c r="AE534" s="160">
        <f t="shared" si="1306"/>
        <v>0</v>
      </c>
      <c r="AF534" s="159">
        <v>0</v>
      </c>
      <c r="AG534" s="159">
        <v>0</v>
      </c>
      <c r="AH534" s="160">
        <f t="shared" si="1307"/>
        <v>0</v>
      </c>
      <c r="AI534" s="159">
        <v>0</v>
      </c>
      <c r="AJ534" s="159">
        <v>0</v>
      </c>
      <c r="AK534" s="160">
        <f t="shared" si="1308"/>
        <v>0</v>
      </c>
      <c r="AL534" s="159">
        <f t="shared" si="1328"/>
        <v>0</v>
      </c>
      <c r="AM534" s="159">
        <f t="shared" si="1309"/>
        <v>0</v>
      </c>
      <c r="AN534" s="160">
        <f t="shared" si="1310"/>
        <v>0</v>
      </c>
      <c r="AO534" s="159">
        <v>0</v>
      </c>
      <c r="AP534" s="159">
        <v>0</v>
      </c>
      <c r="AQ534" s="160">
        <f t="shared" si="1311"/>
        <v>0</v>
      </c>
      <c r="AR534" s="159">
        <v>0</v>
      </c>
      <c r="AS534" s="159">
        <v>0</v>
      </c>
      <c r="AT534" s="160">
        <f t="shared" si="1312"/>
        <v>0</v>
      </c>
      <c r="AU534" s="159">
        <f t="shared" si="1329"/>
        <v>0</v>
      </c>
      <c r="AV534" s="159">
        <f t="shared" si="1313"/>
        <v>0</v>
      </c>
      <c r="AW534" s="160">
        <f t="shared" si="1314"/>
        <v>0</v>
      </c>
      <c r="AX534" s="159">
        <v>0</v>
      </c>
      <c r="AY534" s="159">
        <v>0</v>
      </c>
      <c r="AZ534" s="160">
        <f t="shared" si="1315"/>
        <v>0</v>
      </c>
      <c r="BA534" s="159">
        <v>0</v>
      </c>
      <c r="BB534" s="159">
        <v>0</v>
      </c>
      <c r="BC534" s="160">
        <f t="shared" si="1316"/>
        <v>0</v>
      </c>
      <c r="BD534" s="159">
        <f t="shared" si="1330"/>
        <v>0</v>
      </c>
      <c r="BE534" s="159">
        <f t="shared" si="1317"/>
        <v>0</v>
      </c>
      <c r="BF534" s="160">
        <f t="shared" si="1318"/>
        <v>0</v>
      </c>
      <c r="BG534" s="225"/>
      <c r="BH534" s="226">
        <f t="shared" si="1331"/>
        <v>0</v>
      </c>
      <c r="BI534" s="227">
        <f t="shared" si="1319"/>
        <v>0</v>
      </c>
      <c r="BJ534" s="225"/>
      <c r="BK534" s="228"/>
      <c r="BL534" s="229"/>
    </row>
    <row r="535" spans="1:64" ht="15.75" customHeight="1">
      <c r="A535" s="138"/>
      <c r="B535" s="162"/>
      <c r="C535" s="163"/>
      <c r="D535" s="164">
        <f t="shared" si="1296"/>
        <v>0</v>
      </c>
      <c r="E535" s="165">
        <f t="shared" si="1320"/>
        <v>0</v>
      </c>
      <c r="F535" s="166">
        <f t="shared" si="1321"/>
        <v>0</v>
      </c>
      <c r="G535" s="167"/>
      <c r="H535" s="165">
        <f t="shared" si="1322"/>
        <v>0</v>
      </c>
      <c r="I535" s="165">
        <f t="shared" si="1323"/>
        <v>0</v>
      </c>
      <c r="J535" s="166">
        <f t="shared" si="1297"/>
        <v>0</v>
      </c>
      <c r="K535" s="165">
        <f t="shared" si="1324"/>
        <v>0</v>
      </c>
      <c r="L535" s="165">
        <f t="shared" si="1325"/>
        <v>0</v>
      </c>
      <c r="M535" s="166">
        <f t="shared" si="1298"/>
        <v>0</v>
      </c>
      <c r="N535" s="164">
        <v>0</v>
      </c>
      <c r="O535" s="165">
        <v>0</v>
      </c>
      <c r="P535" s="166">
        <f t="shared" si="1299"/>
        <v>0</v>
      </c>
      <c r="Q535" s="198">
        <v>0</v>
      </c>
      <c r="R535" s="199">
        <v>0</v>
      </c>
      <c r="S535" s="166">
        <f t="shared" si="1300"/>
        <v>0</v>
      </c>
      <c r="T535" s="200">
        <f t="shared" si="1326"/>
        <v>0</v>
      </c>
      <c r="U535" s="200">
        <f t="shared" si="1301"/>
        <v>0</v>
      </c>
      <c r="V535" s="201">
        <f t="shared" si="1302"/>
        <v>0</v>
      </c>
      <c r="W535" s="164">
        <v>0</v>
      </c>
      <c r="X535" s="165">
        <v>0</v>
      </c>
      <c r="Y535" s="166">
        <f t="shared" si="1303"/>
        <v>0</v>
      </c>
      <c r="Z535" s="198">
        <v>0</v>
      </c>
      <c r="AA535" s="199">
        <v>0</v>
      </c>
      <c r="AB535" s="166">
        <f t="shared" si="1304"/>
        <v>0</v>
      </c>
      <c r="AC535" s="200">
        <f t="shared" si="1327"/>
        <v>0</v>
      </c>
      <c r="AD535" s="200">
        <f t="shared" si="1305"/>
        <v>0</v>
      </c>
      <c r="AE535" s="201">
        <f t="shared" si="1306"/>
        <v>0</v>
      </c>
      <c r="AF535" s="164">
        <v>0</v>
      </c>
      <c r="AG535" s="165">
        <v>0</v>
      </c>
      <c r="AH535" s="166">
        <f t="shared" si="1307"/>
        <v>0</v>
      </c>
      <c r="AI535" s="198">
        <v>0</v>
      </c>
      <c r="AJ535" s="199">
        <v>0</v>
      </c>
      <c r="AK535" s="166">
        <f t="shared" si="1308"/>
        <v>0</v>
      </c>
      <c r="AL535" s="200">
        <f t="shared" si="1328"/>
        <v>0</v>
      </c>
      <c r="AM535" s="200">
        <f t="shared" si="1309"/>
        <v>0</v>
      </c>
      <c r="AN535" s="201">
        <f t="shared" si="1310"/>
        <v>0</v>
      </c>
      <c r="AO535" s="164">
        <v>0</v>
      </c>
      <c r="AP535" s="165">
        <v>0</v>
      </c>
      <c r="AQ535" s="166">
        <f t="shared" si="1311"/>
        <v>0</v>
      </c>
      <c r="AR535" s="198">
        <v>0</v>
      </c>
      <c r="AS535" s="199">
        <v>0</v>
      </c>
      <c r="AT535" s="166">
        <f t="shared" si="1312"/>
        <v>0</v>
      </c>
      <c r="AU535" s="200">
        <f t="shared" si="1329"/>
        <v>0</v>
      </c>
      <c r="AV535" s="200">
        <f t="shared" si="1313"/>
        <v>0</v>
      </c>
      <c r="AW535" s="201">
        <f t="shared" si="1314"/>
        <v>0</v>
      </c>
      <c r="AX535" s="164">
        <v>0</v>
      </c>
      <c r="AY535" s="165">
        <v>0</v>
      </c>
      <c r="AZ535" s="166">
        <f t="shared" si="1315"/>
        <v>0</v>
      </c>
      <c r="BA535" s="198">
        <v>0</v>
      </c>
      <c r="BB535" s="199">
        <v>0</v>
      </c>
      <c r="BC535" s="166">
        <f t="shared" si="1316"/>
        <v>0</v>
      </c>
      <c r="BD535" s="200">
        <f t="shared" si="1330"/>
        <v>0</v>
      </c>
      <c r="BE535" s="200">
        <f t="shared" si="1317"/>
        <v>0</v>
      </c>
      <c r="BF535" s="201">
        <f t="shared" si="1318"/>
        <v>0</v>
      </c>
      <c r="BG535" s="211"/>
      <c r="BH535" s="233">
        <f t="shared" si="1331"/>
        <v>0</v>
      </c>
      <c r="BI535" s="234">
        <f t="shared" si="1319"/>
        <v>0</v>
      </c>
      <c r="BJ535" s="232"/>
      <c r="BK535" s="235"/>
      <c r="BL535" s="236"/>
    </row>
    <row r="536" spans="1:64" ht="15.75" customHeight="1">
      <c r="A536" s="139"/>
      <c r="B536" s="186"/>
      <c r="C536" s="187"/>
      <c r="D536" s="183"/>
      <c r="E536" s="183"/>
      <c r="F536" s="183"/>
      <c r="G536" s="184"/>
      <c r="H536" s="183"/>
      <c r="I536" s="183"/>
      <c r="J536" s="183"/>
      <c r="K536" s="183"/>
      <c r="L536" s="183"/>
      <c r="M536" s="183"/>
      <c r="N536" s="183"/>
      <c r="O536" s="183"/>
      <c r="P536" s="183"/>
      <c r="Q536" s="183"/>
      <c r="R536" s="183"/>
      <c r="S536" s="183"/>
      <c r="T536" s="203"/>
      <c r="U536" s="203"/>
      <c r="V536" s="187"/>
      <c r="W536" s="183"/>
      <c r="X536" s="183"/>
      <c r="Y536" s="183"/>
      <c r="Z536" s="183"/>
      <c r="AA536" s="183"/>
      <c r="AB536" s="183"/>
      <c r="AC536" s="203"/>
      <c r="AD536" s="203"/>
      <c r="AE536" s="187"/>
      <c r="AF536" s="183"/>
      <c r="AG536" s="183"/>
      <c r="AH536" s="183"/>
      <c r="AI536" s="183"/>
      <c r="AJ536" s="183"/>
      <c r="AK536" s="183"/>
      <c r="AL536" s="203"/>
      <c r="AM536" s="203"/>
      <c r="AN536" s="187"/>
      <c r="AO536" s="183"/>
      <c r="AP536" s="183"/>
      <c r="AQ536" s="183"/>
      <c r="AR536" s="183"/>
      <c r="AS536" s="183"/>
      <c r="AT536" s="183"/>
      <c r="AU536" s="203"/>
      <c r="AV536" s="203"/>
      <c r="AW536" s="187"/>
      <c r="AX536" s="183"/>
      <c r="AY536" s="183"/>
      <c r="AZ536" s="183"/>
      <c r="BA536" s="183"/>
      <c r="BB536" s="183"/>
      <c r="BC536" s="183"/>
      <c r="BD536" s="203"/>
      <c r="BE536" s="203"/>
      <c r="BF536" s="187"/>
      <c r="BG536" s="139"/>
      <c r="BH536" s="183"/>
      <c r="BI536" s="187"/>
      <c r="BJ536" s="139"/>
      <c r="BK536" s="242"/>
      <c r="BL536" s="242"/>
    </row>
    <row r="537" spans="1:64" ht="15.75" customHeight="1">
      <c r="A537" s="138"/>
      <c r="B537" s="1065" t="s">
        <v>273</v>
      </c>
      <c r="C537" s="1062" t="s">
        <v>274</v>
      </c>
      <c r="D537" s="1009" t="str">
        <f>AFEstatPref</f>
        <v>Historical</v>
      </c>
      <c r="E537" s="1010"/>
      <c r="F537" s="1011"/>
      <c r="G537" s="1041" t="str">
        <f>AFEstatSlc</f>
        <v>Proposed Original</v>
      </c>
      <c r="H537" s="1015"/>
      <c r="I537" s="1015"/>
      <c r="J537" s="1042"/>
      <c r="K537" s="1020" t="s">
        <v>275</v>
      </c>
      <c r="L537" s="1020"/>
      <c r="M537" s="1039"/>
      <c r="N537" s="1009" t="str">
        <f>AFEstatPref</f>
        <v>Historical</v>
      </c>
      <c r="O537" s="1010"/>
      <c r="P537" s="1011"/>
      <c r="Q537" s="1015" t="str">
        <f>AFEstatSlc</f>
        <v>Proposed Original</v>
      </c>
      <c r="R537" s="1015"/>
      <c r="S537" s="1016"/>
      <c r="T537" s="1019" t="s">
        <v>275</v>
      </c>
      <c r="U537" s="1020"/>
      <c r="V537" s="1021"/>
      <c r="W537" s="1009" t="str">
        <f>AFEstatPref</f>
        <v>Historical</v>
      </c>
      <c r="X537" s="1010"/>
      <c r="Y537" s="1011"/>
      <c r="Z537" s="1015" t="str">
        <f>AFEstatSlc</f>
        <v>Proposed Original</v>
      </c>
      <c r="AA537" s="1015"/>
      <c r="AB537" s="1016"/>
      <c r="AC537" s="1019" t="s">
        <v>275</v>
      </c>
      <c r="AD537" s="1020"/>
      <c r="AE537" s="1021"/>
      <c r="AF537" s="1009" t="str">
        <f>AFEstatPref</f>
        <v>Historical</v>
      </c>
      <c r="AG537" s="1010"/>
      <c r="AH537" s="1011"/>
      <c r="AI537" s="1015" t="str">
        <f>AFEstatSlc</f>
        <v>Proposed Original</v>
      </c>
      <c r="AJ537" s="1015"/>
      <c r="AK537" s="1016"/>
      <c r="AL537" s="1019" t="s">
        <v>275</v>
      </c>
      <c r="AM537" s="1020"/>
      <c r="AN537" s="1021"/>
      <c r="AO537" s="1009" t="str">
        <f>AFEstatPref</f>
        <v>Historical</v>
      </c>
      <c r="AP537" s="1010"/>
      <c r="AQ537" s="1011"/>
      <c r="AR537" s="1015" t="str">
        <f>AFEstatSlc</f>
        <v>Proposed Original</v>
      </c>
      <c r="AS537" s="1015"/>
      <c r="AT537" s="1016"/>
      <c r="AU537" s="1019" t="s">
        <v>275</v>
      </c>
      <c r="AV537" s="1020"/>
      <c r="AW537" s="1021"/>
      <c r="AX537" s="1009" t="str">
        <f>AFEstatPref</f>
        <v>Historical</v>
      </c>
      <c r="AY537" s="1010"/>
      <c r="AZ537" s="1011"/>
      <c r="BA537" s="1015" t="str">
        <f>AFEstatSlc</f>
        <v>Proposed Original</v>
      </c>
      <c r="BB537" s="1015"/>
      <c r="BC537" s="1016"/>
      <c r="BD537" s="1019" t="s">
        <v>275</v>
      </c>
      <c r="BE537" s="1020"/>
      <c r="BF537" s="1021"/>
      <c r="BG537" s="214"/>
      <c r="BH537" s="1051" t="s">
        <v>276</v>
      </c>
      <c r="BI537" s="1052"/>
      <c r="BJ537" s="214"/>
      <c r="BK537" s="1058" t="s">
        <v>277</v>
      </c>
      <c r="BL537" s="1055" t="s">
        <v>278</v>
      </c>
    </row>
    <row r="538" spans="1:64" ht="15.75" customHeight="1">
      <c r="A538" s="139"/>
      <c r="B538" s="1059"/>
      <c r="C538" s="1063"/>
      <c r="D538" s="1012"/>
      <c r="E538" s="1013"/>
      <c r="F538" s="1014"/>
      <c r="G538" s="1043"/>
      <c r="H538" s="1017"/>
      <c r="I538" s="1017"/>
      <c r="J538" s="1044"/>
      <c r="K538" s="1023"/>
      <c r="L538" s="1023"/>
      <c r="M538" s="1040"/>
      <c r="N538" s="1012"/>
      <c r="O538" s="1013"/>
      <c r="P538" s="1014"/>
      <c r="Q538" s="1017"/>
      <c r="R538" s="1017"/>
      <c r="S538" s="1018"/>
      <c r="T538" s="1022"/>
      <c r="U538" s="1023"/>
      <c r="V538" s="1024"/>
      <c r="W538" s="1012"/>
      <c r="X538" s="1013"/>
      <c r="Y538" s="1014"/>
      <c r="Z538" s="1017"/>
      <c r="AA538" s="1017"/>
      <c r="AB538" s="1018"/>
      <c r="AC538" s="1022"/>
      <c r="AD538" s="1023"/>
      <c r="AE538" s="1024"/>
      <c r="AF538" s="1012"/>
      <c r="AG538" s="1013"/>
      <c r="AH538" s="1014"/>
      <c r="AI538" s="1017"/>
      <c r="AJ538" s="1017"/>
      <c r="AK538" s="1018"/>
      <c r="AL538" s="1022"/>
      <c r="AM538" s="1023"/>
      <c r="AN538" s="1024"/>
      <c r="AO538" s="1012"/>
      <c r="AP538" s="1013"/>
      <c r="AQ538" s="1014"/>
      <c r="AR538" s="1017"/>
      <c r="AS538" s="1017"/>
      <c r="AT538" s="1018"/>
      <c r="AU538" s="1022"/>
      <c r="AV538" s="1023"/>
      <c r="AW538" s="1024"/>
      <c r="AX538" s="1012"/>
      <c r="AY538" s="1013"/>
      <c r="AZ538" s="1014"/>
      <c r="BA538" s="1017"/>
      <c r="BB538" s="1017"/>
      <c r="BC538" s="1018"/>
      <c r="BD538" s="1022"/>
      <c r="BE538" s="1023"/>
      <c r="BF538" s="1024"/>
      <c r="BG538" s="139"/>
      <c r="BH538" s="215" t="s">
        <v>279</v>
      </c>
      <c r="BI538" s="216" t="s">
        <v>280</v>
      </c>
      <c r="BJ538" s="139"/>
      <c r="BK538" s="1059"/>
      <c r="BL538" s="1056"/>
    </row>
    <row r="539" spans="1:64" ht="15.75" customHeight="1">
      <c r="A539" s="138"/>
      <c r="B539" s="149">
        <v>50</v>
      </c>
      <c r="C539" s="150" t="s">
        <v>331</v>
      </c>
      <c r="D539" s="151" t="s">
        <v>283</v>
      </c>
      <c r="E539" s="152" t="s">
        <v>284</v>
      </c>
      <c r="F539" s="153">
        <f>SUM(F540:F549)</f>
        <v>0</v>
      </c>
      <c r="G539" s="154" t="s">
        <v>285</v>
      </c>
      <c r="H539" s="152" t="s">
        <v>283</v>
      </c>
      <c r="I539" s="152" t="s">
        <v>284</v>
      </c>
      <c r="J539" s="153">
        <f>SUM(J540:J549)</f>
        <v>0</v>
      </c>
      <c r="K539" s="151" t="s">
        <v>283</v>
      </c>
      <c r="L539" s="152" t="s">
        <v>284</v>
      </c>
      <c r="M539" s="153">
        <f>SUM(M540:M549)</f>
        <v>0</v>
      </c>
      <c r="N539" s="151" t="s">
        <v>283</v>
      </c>
      <c r="O539" s="152" t="s">
        <v>284</v>
      </c>
      <c r="P539" s="153">
        <f>SUM(P540:P549)</f>
        <v>0</v>
      </c>
      <c r="Q539" s="152" t="s">
        <v>283</v>
      </c>
      <c r="R539" s="152" t="s">
        <v>284</v>
      </c>
      <c r="S539" s="153">
        <f>SUM(S540:S549)</f>
        <v>0</v>
      </c>
      <c r="T539" s="204" t="s">
        <v>283</v>
      </c>
      <c r="U539" s="205" t="s">
        <v>284</v>
      </c>
      <c r="V539" s="153">
        <f>SUM(V540:V549)</f>
        <v>0</v>
      </c>
      <c r="W539" s="151" t="s">
        <v>283</v>
      </c>
      <c r="X539" s="152" t="s">
        <v>284</v>
      </c>
      <c r="Y539" s="153">
        <f>SUM(Y540:Y549)</f>
        <v>0</v>
      </c>
      <c r="Z539" s="152" t="s">
        <v>283</v>
      </c>
      <c r="AA539" s="152" t="s">
        <v>284</v>
      </c>
      <c r="AB539" s="153">
        <f>SUM(AB540:AB549)</f>
        <v>0</v>
      </c>
      <c r="AC539" s="204" t="s">
        <v>283</v>
      </c>
      <c r="AD539" s="205" t="s">
        <v>284</v>
      </c>
      <c r="AE539" s="153">
        <f>SUM(AE540:AE549)</f>
        <v>0</v>
      </c>
      <c r="AF539" s="151" t="s">
        <v>283</v>
      </c>
      <c r="AG539" s="152" t="s">
        <v>284</v>
      </c>
      <c r="AH539" s="153">
        <f>SUM(AH540:AH549)</f>
        <v>0</v>
      </c>
      <c r="AI539" s="152" t="s">
        <v>283</v>
      </c>
      <c r="AJ539" s="152" t="s">
        <v>284</v>
      </c>
      <c r="AK539" s="153">
        <f>SUM(AK540:AK549)</f>
        <v>0</v>
      </c>
      <c r="AL539" s="204" t="s">
        <v>283</v>
      </c>
      <c r="AM539" s="205" t="s">
        <v>284</v>
      </c>
      <c r="AN539" s="153">
        <f>SUM(AN540:AN549)</f>
        <v>0</v>
      </c>
      <c r="AO539" s="151" t="s">
        <v>283</v>
      </c>
      <c r="AP539" s="152" t="s">
        <v>284</v>
      </c>
      <c r="AQ539" s="153">
        <f>SUM(AQ540:AQ549)</f>
        <v>0</v>
      </c>
      <c r="AR539" s="152" t="s">
        <v>283</v>
      </c>
      <c r="AS539" s="152" t="s">
        <v>284</v>
      </c>
      <c r="AT539" s="153">
        <f>SUM(AT540:AT549)</f>
        <v>0</v>
      </c>
      <c r="AU539" s="204" t="s">
        <v>283</v>
      </c>
      <c r="AV539" s="205" t="s">
        <v>284</v>
      </c>
      <c r="AW539" s="153">
        <f>SUM(AW540:AW549)</f>
        <v>0</v>
      </c>
      <c r="AX539" s="151" t="s">
        <v>283</v>
      </c>
      <c r="AY539" s="152" t="s">
        <v>284</v>
      </c>
      <c r="AZ539" s="153">
        <f>SUM(AZ540:AZ549)</f>
        <v>0</v>
      </c>
      <c r="BA539" s="152" t="s">
        <v>283</v>
      </c>
      <c r="BB539" s="152" t="s">
        <v>284</v>
      </c>
      <c r="BC539" s="153">
        <f>SUM(BC540:BC549)</f>
        <v>0</v>
      </c>
      <c r="BD539" s="204" t="s">
        <v>283</v>
      </c>
      <c r="BE539" s="205" t="s">
        <v>284</v>
      </c>
      <c r="BF539" s="153">
        <f>SUM(BF540:BF549)</f>
        <v>0</v>
      </c>
      <c r="BG539" s="196"/>
      <c r="BH539" s="221"/>
      <c r="BI539" s="243"/>
      <c r="BJ539" s="196"/>
      <c r="BK539" s="244"/>
      <c r="BL539" s="245"/>
    </row>
    <row r="540" spans="1:64" ht="15.75" customHeight="1">
      <c r="A540" s="185"/>
      <c r="B540" s="156"/>
      <c r="C540" s="258" t="s">
        <v>287</v>
      </c>
      <c r="D540" s="158">
        <f t="shared" ref="D540:D549" si="1332">N540+W540+AF540+AO540+AX540</f>
        <v>0</v>
      </c>
      <c r="E540" s="159">
        <f>IFERROR(F540/D540,)</f>
        <v>0</v>
      </c>
      <c r="F540" s="160">
        <f>P540+Y540+AH540+AQ540+AZ540</f>
        <v>0</v>
      </c>
      <c r="G540" s="179"/>
      <c r="H540" s="159">
        <f>Q540+Z540+AI540+AR540+BA540</f>
        <v>0</v>
      </c>
      <c r="I540" s="159">
        <f>IFERROR(J540/H540,)</f>
        <v>0</v>
      </c>
      <c r="J540" s="160">
        <f t="shared" ref="J540:J549" si="1333">S540+AB540+AK540+AT540+BC540</f>
        <v>0</v>
      </c>
      <c r="K540" s="159">
        <f>T540+AC540+AL540+AU540+BD540</f>
        <v>0</v>
      </c>
      <c r="L540" s="159">
        <f>IFERROR(M540/K540,)</f>
        <v>0</v>
      </c>
      <c r="M540" s="160">
        <f t="shared" ref="M540:M549" si="1334">V540+AE540+AN540+AW540+BF540</f>
        <v>0</v>
      </c>
      <c r="N540" s="159">
        <v>0</v>
      </c>
      <c r="O540" s="159">
        <v>0</v>
      </c>
      <c r="P540" s="160">
        <f t="shared" ref="P540:P549" si="1335">N540*O540</f>
        <v>0</v>
      </c>
      <c r="Q540" s="159">
        <v>0</v>
      </c>
      <c r="R540" s="159">
        <v>0</v>
      </c>
      <c r="S540" s="160">
        <f t="shared" ref="S540:S549" si="1336">Q540*R540</f>
        <v>0</v>
      </c>
      <c r="T540" s="159">
        <f>Q540</f>
        <v>0</v>
      </c>
      <c r="U540" s="159">
        <f t="shared" ref="U540:U549" si="1337">R540</f>
        <v>0</v>
      </c>
      <c r="V540" s="160">
        <f t="shared" ref="V540:V549" si="1338">T540*U540</f>
        <v>0</v>
      </c>
      <c r="W540" s="159">
        <v>0</v>
      </c>
      <c r="X540" s="159">
        <v>0</v>
      </c>
      <c r="Y540" s="160">
        <f t="shared" ref="Y540:Y549" si="1339">W540*X540</f>
        <v>0</v>
      </c>
      <c r="Z540" s="159">
        <v>0</v>
      </c>
      <c r="AA540" s="159">
        <v>0</v>
      </c>
      <c r="AB540" s="160">
        <f t="shared" ref="AB540:AB549" si="1340">Z540*AA540</f>
        <v>0</v>
      </c>
      <c r="AC540" s="159">
        <f>Z540</f>
        <v>0</v>
      </c>
      <c r="AD540" s="159">
        <f t="shared" ref="AD540:AD549" si="1341">AA540</f>
        <v>0</v>
      </c>
      <c r="AE540" s="160">
        <f t="shared" ref="AE540:AE549" si="1342">AC540*AD540</f>
        <v>0</v>
      </c>
      <c r="AF540" s="159">
        <v>0</v>
      </c>
      <c r="AG540" s="159">
        <v>0</v>
      </c>
      <c r="AH540" s="160">
        <f t="shared" ref="AH540:AH549" si="1343">AF540*AG540</f>
        <v>0</v>
      </c>
      <c r="AI540" s="159">
        <v>0</v>
      </c>
      <c r="AJ540" s="159">
        <v>0</v>
      </c>
      <c r="AK540" s="160">
        <f t="shared" ref="AK540:AK549" si="1344">AI540*AJ540</f>
        <v>0</v>
      </c>
      <c r="AL540" s="159">
        <f>AI540</f>
        <v>0</v>
      </c>
      <c r="AM540" s="159">
        <f t="shared" ref="AM540:AM549" si="1345">AJ540</f>
        <v>0</v>
      </c>
      <c r="AN540" s="160">
        <f t="shared" ref="AN540:AN549" si="1346">AL540*AM540</f>
        <v>0</v>
      </c>
      <c r="AO540" s="159">
        <v>0</v>
      </c>
      <c r="AP540" s="159">
        <v>0</v>
      </c>
      <c r="AQ540" s="160">
        <f t="shared" ref="AQ540:AQ549" si="1347">AO540*AP540</f>
        <v>0</v>
      </c>
      <c r="AR540" s="159">
        <v>0</v>
      </c>
      <c r="AS540" s="159">
        <v>0</v>
      </c>
      <c r="AT540" s="160">
        <f t="shared" ref="AT540:AT549" si="1348">AR540*AS540</f>
        <v>0</v>
      </c>
      <c r="AU540" s="159">
        <f>AR540</f>
        <v>0</v>
      </c>
      <c r="AV540" s="159">
        <f t="shared" ref="AV540:AV549" si="1349">AS540</f>
        <v>0</v>
      </c>
      <c r="AW540" s="160">
        <f t="shared" ref="AW540:AW549" si="1350">AU540*AV540</f>
        <v>0</v>
      </c>
      <c r="AX540" s="159">
        <v>0</v>
      </c>
      <c r="AY540" s="159">
        <v>0</v>
      </c>
      <c r="AZ540" s="160">
        <f t="shared" ref="AZ540:AZ549" si="1351">AX540*AY540</f>
        <v>0</v>
      </c>
      <c r="BA540" s="159">
        <v>0</v>
      </c>
      <c r="BB540" s="159">
        <v>0</v>
      </c>
      <c r="BC540" s="160">
        <f t="shared" ref="BC540:BC549" si="1352">BA540*BB540</f>
        <v>0</v>
      </c>
      <c r="BD540" s="159">
        <f>BA540</f>
        <v>0</v>
      </c>
      <c r="BE540" s="159">
        <f t="shared" ref="BE540:BE549" si="1353">BB540</f>
        <v>0</v>
      </c>
      <c r="BF540" s="160">
        <f t="shared" ref="BF540:BF549" si="1354">BD540*BE540</f>
        <v>0</v>
      </c>
      <c r="BG540" s="225"/>
      <c r="BH540" s="226">
        <f>K540-H540</f>
        <v>0</v>
      </c>
      <c r="BI540" s="227">
        <f t="shared" ref="BI540:BI549" si="1355">L540-I540</f>
        <v>0</v>
      </c>
      <c r="BJ540" s="225"/>
      <c r="BK540" s="228"/>
      <c r="BL540" s="229"/>
    </row>
    <row r="541" spans="1:64" ht="15.75" customHeight="1">
      <c r="A541" s="185"/>
      <c r="B541" s="156"/>
      <c r="C541" s="258"/>
      <c r="D541" s="158">
        <f t="shared" si="1332"/>
        <v>0</v>
      </c>
      <c r="E541" s="159">
        <f t="shared" ref="E541:E549" si="1356">IFERROR(F541/D541,)</f>
        <v>0</v>
      </c>
      <c r="F541" s="160">
        <f t="shared" ref="F541:F549" si="1357">P541+Y541+AH541+AQ541+AZ541</f>
        <v>0</v>
      </c>
      <c r="G541" s="161"/>
      <c r="H541" s="159">
        <f t="shared" ref="H541:H549" si="1358">Q541+Z541+AI541+AR541+BA541</f>
        <v>0</v>
      </c>
      <c r="I541" s="159">
        <f t="shared" ref="I541:I549" si="1359">IFERROR(J541/H541,)</f>
        <v>0</v>
      </c>
      <c r="J541" s="160">
        <f t="shared" si="1333"/>
        <v>0</v>
      </c>
      <c r="K541" s="159">
        <f t="shared" ref="K541:K549" si="1360">T541+AC541+AL541+AU541+BD541</f>
        <v>0</v>
      </c>
      <c r="L541" s="159">
        <f t="shared" ref="L541:L549" si="1361">IFERROR(M541/K541,)</f>
        <v>0</v>
      </c>
      <c r="M541" s="160">
        <f t="shared" si="1334"/>
        <v>0</v>
      </c>
      <c r="N541" s="159">
        <v>0</v>
      </c>
      <c r="O541" s="159">
        <v>0</v>
      </c>
      <c r="P541" s="160">
        <f t="shared" si="1335"/>
        <v>0</v>
      </c>
      <c r="Q541" s="159">
        <v>0</v>
      </c>
      <c r="R541" s="159">
        <v>0</v>
      </c>
      <c r="S541" s="160">
        <f t="shared" si="1336"/>
        <v>0</v>
      </c>
      <c r="T541" s="159">
        <f t="shared" ref="T541:T549" si="1362">Q541</f>
        <v>0</v>
      </c>
      <c r="U541" s="159">
        <f t="shared" si="1337"/>
        <v>0</v>
      </c>
      <c r="V541" s="160">
        <f t="shared" si="1338"/>
        <v>0</v>
      </c>
      <c r="W541" s="159">
        <v>0</v>
      </c>
      <c r="X541" s="159">
        <v>0</v>
      </c>
      <c r="Y541" s="160">
        <f t="shared" si="1339"/>
        <v>0</v>
      </c>
      <c r="Z541" s="159">
        <v>0</v>
      </c>
      <c r="AA541" s="159">
        <v>0</v>
      </c>
      <c r="AB541" s="160">
        <f t="shared" si="1340"/>
        <v>0</v>
      </c>
      <c r="AC541" s="159">
        <f t="shared" ref="AC541:AC549" si="1363">Z541</f>
        <v>0</v>
      </c>
      <c r="AD541" s="159">
        <f t="shared" si="1341"/>
        <v>0</v>
      </c>
      <c r="AE541" s="160">
        <f t="shared" si="1342"/>
        <v>0</v>
      </c>
      <c r="AF541" s="159">
        <v>0</v>
      </c>
      <c r="AG541" s="159">
        <v>0</v>
      </c>
      <c r="AH541" s="160">
        <f t="shared" si="1343"/>
        <v>0</v>
      </c>
      <c r="AI541" s="159">
        <v>0</v>
      </c>
      <c r="AJ541" s="159">
        <v>0</v>
      </c>
      <c r="AK541" s="160">
        <f t="shared" si="1344"/>
        <v>0</v>
      </c>
      <c r="AL541" s="159">
        <f t="shared" ref="AL541:AL549" si="1364">AI541</f>
        <v>0</v>
      </c>
      <c r="AM541" s="159">
        <f t="shared" si="1345"/>
        <v>0</v>
      </c>
      <c r="AN541" s="160">
        <f t="shared" si="1346"/>
        <v>0</v>
      </c>
      <c r="AO541" s="159">
        <v>0</v>
      </c>
      <c r="AP541" s="159">
        <v>0</v>
      </c>
      <c r="AQ541" s="160">
        <f t="shared" si="1347"/>
        <v>0</v>
      </c>
      <c r="AR541" s="159">
        <v>0</v>
      </c>
      <c r="AS541" s="159">
        <v>0</v>
      </c>
      <c r="AT541" s="160">
        <f t="shared" si="1348"/>
        <v>0</v>
      </c>
      <c r="AU541" s="159">
        <f t="shared" ref="AU541:AU549" si="1365">AR541</f>
        <v>0</v>
      </c>
      <c r="AV541" s="159">
        <f t="shared" si="1349"/>
        <v>0</v>
      </c>
      <c r="AW541" s="160">
        <f t="shared" si="1350"/>
        <v>0</v>
      </c>
      <c r="AX541" s="159">
        <v>0</v>
      </c>
      <c r="AY541" s="159">
        <v>0</v>
      </c>
      <c r="AZ541" s="160">
        <f t="shared" si="1351"/>
        <v>0</v>
      </c>
      <c r="BA541" s="159">
        <v>0</v>
      </c>
      <c r="BB541" s="159">
        <v>0</v>
      </c>
      <c r="BC541" s="160">
        <f t="shared" si="1352"/>
        <v>0</v>
      </c>
      <c r="BD541" s="159">
        <f t="shared" ref="BD541:BD549" si="1366">BA541</f>
        <v>0</v>
      </c>
      <c r="BE541" s="159">
        <f t="shared" si="1353"/>
        <v>0</v>
      </c>
      <c r="BF541" s="160">
        <f t="shared" si="1354"/>
        <v>0</v>
      </c>
      <c r="BG541" s="225"/>
      <c r="BH541" s="226">
        <f t="shared" ref="BH541:BH549" si="1367">K541-H541</f>
        <v>0</v>
      </c>
      <c r="BI541" s="227">
        <f t="shared" si="1355"/>
        <v>0</v>
      </c>
      <c r="BJ541" s="225"/>
      <c r="BK541" s="228"/>
      <c r="BL541" s="229"/>
    </row>
    <row r="542" spans="1:64" ht="15.75" customHeight="1">
      <c r="A542" s="185"/>
      <c r="B542" s="156"/>
      <c r="C542" s="258"/>
      <c r="D542" s="158">
        <f t="shared" si="1332"/>
        <v>0</v>
      </c>
      <c r="E542" s="159">
        <f t="shared" si="1356"/>
        <v>0</v>
      </c>
      <c r="F542" s="160">
        <f t="shared" si="1357"/>
        <v>0</v>
      </c>
      <c r="G542" s="161"/>
      <c r="H542" s="159">
        <f t="shared" si="1358"/>
        <v>0</v>
      </c>
      <c r="I542" s="159">
        <f t="shared" si="1359"/>
        <v>0</v>
      </c>
      <c r="J542" s="160">
        <f t="shared" si="1333"/>
        <v>0</v>
      </c>
      <c r="K542" s="159">
        <f t="shared" si="1360"/>
        <v>0</v>
      </c>
      <c r="L542" s="159">
        <f t="shared" si="1361"/>
        <v>0</v>
      </c>
      <c r="M542" s="160">
        <f t="shared" si="1334"/>
        <v>0</v>
      </c>
      <c r="N542" s="159">
        <v>0</v>
      </c>
      <c r="O542" s="159">
        <v>0</v>
      </c>
      <c r="P542" s="160">
        <f t="shared" si="1335"/>
        <v>0</v>
      </c>
      <c r="Q542" s="159">
        <v>0</v>
      </c>
      <c r="R542" s="159">
        <v>0</v>
      </c>
      <c r="S542" s="160">
        <f t="shared" si="1336"/>
        <v>0</v>
      </c>
      <c r="T542" s="159">
        <f t="shared" si="1362"/>
        <v>0</v>
      </c>
      <c r="U542" s="159">
        <f t="shared" si="1337"/>
        <v>0</v>
      </c>
      <c r="V542" s="160">
        <f t="shared" si="1338"/>
        <v>0</v>
      </c>
      <c r="W542" s="159">
        <v>0</v>
      </c>
      <c r="X542" s="159">
        <v>0</v>
      </c>
      <c r="Y542" s="160">
        <f t="shared" si="1339"/>
        <v>0</v>
      </c>
      <c r="Z542" s="159">
        <v>0</v>
      </c>
      <c r="AA542" s="159">
        <v>0</v>
      </c>
      <c r="AB542" s="160">
        <f t="shared" si="1340"/>
        <v>0</v>
      </c>
      <c r="AC542" s="159">
        <f t="shared" si="1363"/>
        <v>0</v>
      </c>
      <c r="AD542" s="159">
        <f t="shared" si="1341"/>
        <v>0</v>
      </c>
      <c r="AE542" s="160">
        <f t="shared" si="1342"/>
        <v>0</v>
      </c>
      <c r="AF542" s="159">
        <v>0</v>
      </c>
      <c r="AG542" s="159">
        <v>0</v>
      </c>
      <c r="AH542" s="160">
        <f t="shared" si="1343"/>
        <v>0</v>
      </c>
      <c r="AI542" s="159">
        <v>0</v>
      </c>
      <c r="AJ542" s="159">
        <v>0</v>
      </c>
      <c r="AK542" s="160">
        <f t="shared" si="1344"/>
        <v>0</v>
      </c>
      <c r="AL542" s="159">
        <f t="shared" si="1364"/>
        <v>0</v>
      </c>
      <c r="AM542" s="159">
        <f t="shared" si="1345"/>
        <v>0</v>
      </c>
      <c r="AN542" s="160">
        <f t="shared" si="1346"/>
        <v>0</v>
      </c>
      <c r="AO542" s="159">
        <v>0</v>
      </c>
      <c r="AP542" s="159">
        <v>0</v>
      </c>
      <c r="AQ542" s="160">
        <f t="shared" si="1347"/>
        <v>0</v>
      </c>
      <c r="AR542" s="159">
        <v>0</v>
      </c>
      <c r="AS542" s="159">
        <v>0</v>
      </c>
      <c r="AT542" s="160">
        <f t="shared" si="1348"/>
        <v>0</v>
      </c>
      <c r="AU542" s="159">
        <f t="shared" si="1365"/>
        <v>0</v>
      </c>
      <c r="AV542" s="159">
        <f t="shared" si="1349"/>
        <v>0</v>
      </c>
      <c r="AW542" s="160">
        <f t="shared" si="1350"/>
        <v>0</v>
      </c>
      <c r="AX542" s="159">
        <v>0</v>
      </c>
      <c r="AY542" s="159">
        <v>0</v>
      </c>
      <c r="AZ542" s="160">
        <f t="shared" si="1351"/>
        <v>0</v>
      </c>
      <c r="BA542" s="159">
        <v>0</v>
      </c>
      <c r="BB542" s="159">
        <v>0</v>
      </c>
      <c r="BC542" s="160">
        <f t="shared" si="1352"/>
        <v>0</v>
      </c>
      <c r="BD542" s="159">
        <f t="shared" si="1366"/>
        <v>0</v>
      </c>
      <c r="BE542" s="159">
        <f t="shared" si="1353"/>
        <v>0</v>
      </c>
      <c r="BF542" s="160">
        <f t="shared" si="1354"/>
        <v>0</v>
      </c>
      <c r="BG542" s="225"/>
      <c r="BH542" s="226">
        <f t="shared" si="1367"/>
        <v>0</v>
      </c>
      <c r="BI542" s="227">
        <f t="shared" si="1355"/>
        <v>0</v>
      </c>
      <c r="BJ542" s="225"/>
      <c r="BK542" s="228"/>
      <c r="BL542" s="229"/>
    </row>
    <row r="543" spans="1:64" ht="15.75" customHeight="1">
      <c r="A543" s="185"/>
      <c r="B543" s="156"/>
      <c r="C543" s="258"/>
      <c r="D543" s="158">
        <f t="shared" si="1332"/>
        <v>0</v>
      </c>
      <c r="E543" s="159">
        <f t="shared" si="1356"/>
        <v>0</v>
      </c>
      <c r="F543" s="160">
        <f t="shared" si="1357"/>
        <v>0</v>
      </c>
      <c r="G543" s="161"/>
      <c r="H543" s="159">
        <f t="shared" si="1358"/>
        <v>0</v>
      </c>
      <c r="I543" s="159">
        <f t="shared" si="1359"/>
        <v>0</v>
      </c>
      <c r="J543" s="160">
        <f t="shared" si="1333"/>
        <v>0</v>
      </c>
      <c r="K543" s="159">
        <f t="shared" si="1360"/>
        <v>0</v>
      </c>
      <c r="L543" s="159">
        <f t="shared" si="1361"/>
        <v>0</v>
      </c>
      <c r="M543" s="160">
        <f t="shared" si="1334"/>
        <v>0</v>
      </c>
      <c r="N543" s="159">
        <v>0</v>
      </c>
      <c r="O543" s="159">
        <v>0</v>
      </c>
      <c r="P543" s="160">
        <f t="shared" si="1335"/>
        <v>0</v>
      </c>
      <c r="Q543" s="159">
        <v>0</v>
      </c>
      <c r="R543" s="159">
        <v>0</v>
      </c>
      <c r="S543" s="160">
        <f t="shared" si="1336"/>
        <v>0</v>
      </c>
      <c r="T543" s="159">
        <f t="shared" si="1362"/>
        <v>0</v>
      </c>
      <c r="U543" s="159">
        <f t="shared" si="1337"/>
        <v>0</v>
      </c>
      <c r="V543" s="160">
        <f t="shared" si="1338"/>
        <v>0</v>
      </c>
      <c r="W543" s="159">
        <v>0</v>
      </c>
      <c r="X543" s="159">
        <v>0</v>
      </c>
      <c r="Y543" s="160">
        <f t="shared" si="1339"/>
        <v>0</v>
      </c>
      <c r="Z543" s="159">
        <v>0</v>
      </c>
      <c r="AA543" s="159">
        <v>0</v>
      </c>
      <c r="AB543" s="160">
        <f t="shared" si="1340"/>
        <v>0</v>
      </c>
      <c r="AC543" s="159">
        <f t="shared" si="1363"/>
        <v>0</v>
      </c>
      <c r="AD543" s="159">
        <f t="shared" si="1341"/>
        <v>0</v>
      </c>
      <c r="AE543" s="160">
        <f t="shared" si="1342"/>
        <v>0</v>
      </c>
      <c r="AF543" s="159">
        <v>0</v>
      </c>
      <c r="AG543" s="159">
        <v>0</v>
      </c>
      <c r="AH543" s="160">
        <f t="shared" si="1343"/>
        <v>0</v>
      </c>
      <c r="AI543" s="159">
        <v>0</v>
      </c>
      <c r="AJ543" s="159">
        <v>0</v>
      </c>
      <c r="AK543" s="160">
        <f t="shared" si="1344"/>
        <v>0</v>
      </c>
      <c r="AL543" s="159">
        <f t="shared" si="1364"/>
        <v>0</v>
      </c>
      <c r="AM543" s="159">
        <f t="shared" si="1345"/>
        <v>0</v>
      </c>
      <c r="AN543" s="160">
        <f t="shared" si="1346"/>
        <v>0</v>
      </c>
      <c r="AO543" s="159">
        <v>0</v>
      </c>
      <c r="AP543" s="159">
        <v>0</v>
      </c>
      <c r="AQ543" s="160">
        <f t="shared" si="1347"/>
        <v>0</v>
      </c>
      <c r="AR543" s="159">
        <v>0</v>
      </c>
      <c r="AS543" s="159">
        <v>0</v>
      </c>
      <c r="AT543" s="160">
        <f t="shared" si="1348"/>
        <v>0</v>
      </c>
      <c r="AU543" s="159">
        <f t="shared" si="1365"/>
        <v>0</v>
      </c>
      <c r="AV543" s="159">
        <f t="shared" si="1349"/>
        <v>0</v>
      </c>
      <c r="AW543" s="160">
        <f t="shared" si="1350"/>
        <v>0</v>
      </c>
      <c r="AX543" s="159">
        <v>0</v>
      </c>
      <c r="AY543" s="159">
        <v>0</v>
      </c>
      <c r="AZ543" s="160">
        <f t="shared" si="1351"/>
        <v>0</v>
      </c>
      <c r="BA543" s="159">
        <v>0</v>
      </c>
      <c r="BB543" s="159">
        <v>0</v>
      </c>
      <c r="BC543" s="160">
        <f t="shared" si="1352"/>
        <v>0</v>
      </c>
      <c r="BD543" s="159">
        <f t="shared" si="1366"/>
        <v>0</v>
      </c>
      <c r="BE543" s="159">
        <f t="shared" si="1353"/>
        <v>0</v>
      </c>
      <c r="BF543" s="160">
        <f t="shared" si="1354"/>
        <v>0</v>
      </c>
      <c r="BG543" s="225"/>
      <c r="BH543" s="226">
        <f t="shared" si="1367"/>
        <v>0</v>
      </c>
      <c r="BI543" s="227">
        <f t="shared" si="1355"/>
        <v>0</v>
      </c>
      <c r="BJ543" s="225"/>
      <c r="BK543" s="228"/>
      <c r="BL543" s="229"/>
    </row>
    <row r="544" spans="1:64" ht="15.75" customHeight="1">
      <c r="A544" s="185"/>
      <c r="B544" s="156"/>
      <c r="C544" s="258"/>
      <c r="D544" s="158">
        <f t="shared" si="1332"/>
        <v>0</v>
      </c>
      <c r="E544" s="159">
        <f t="shared" si="1356"/>
        <v>0</v>
      </c>
      <c r="F544" s="160">
        <f t="shared" si="1357"/>
        <v>0</v>
      </c>
      <c r="G544" s="161"/>
      <c r="H544" s="159">
        <f t="shared" si="1358"/>
        <v>0</v>
      </c>
      <c r="I544" s="159">
        <f t="shared" si="1359"/>
        <v>0</v>
      </c>
      <c r="J544" s="160">
        <f t="shared" si="1333"/>
        <v>0</v>
      </c>
      <c r="K544" s="159">
        <f t="shared" si="1360"/>
        <v>0</v>
      </c>
      <c r="L544" s="159">
        <f t="shared" si="1361"/>
        <v>0</v>
      </c>
      <c r="M544" s="160">
        <f t="shared" si="1334"/>
        <v>0</v>
      </c>
      <c r="N544" s="159">
        <v>0</v>
      </c>
      <c r="O544" s="159">
        <v>0</v>
      </c>
      <c r="P544" s="160">
        <f t="shared" si="1335"/>
        <v>0</v>
      </c>
      <c r="Q544" s="159">
        <v>0</v>
      </c>
      <c r="R544" s="159">
        <v>0</v>
      </c>
      <c r="S544" s="160">
        <f t="shared" si="1336"/>
        <v>0</v>
      </c>
      <c r="T544" s="159">
        <f t="shared" si="1362"/>
        <v>0</v>
      </c>
      <c r="U544" s="159">
        <f t="shared" si="1337"/>
        <v>0</v>
      </c>
      <c r="V544" s="160">
        <f t="shared" si="1338"/>
        <v>0</v>
      </c>
      <c r="W544" s="159">
        <v>0</v>
      </c>
      <c r="X544" s="159">
        <v>0</v>
      </c>
      <c r="Y544" s="160">
        <f t="shared" si="1339"/>
        <v>0</v>
      </c>
      <c r="Z544" s="159">
        <v>0</v>
      </c>
      <c r="AA544" s="159">
        <v>0</v>
      </c>
      <c r="AB544" s="160">
        <f t="shared" si="1340"/>
        <v>0</v>
      </c>
      <c r="AC544" s="159">
        <f t="shared" si="1363"/>
        <v>0</v>
      </c>
      <c r="AD544" s="159">
        <f t="shared" si="1341"/>
        <v>0</v>
      </c>
      <c r="AE544" s="160">
        <f t="shared" si="1342"/>
        <v>0</v>
      </c>
      <c r="AF544" s="159">
        <v>0</v>
      </c>
      <c r="AG544" s="159">
        <v>0</v>
      </c>
      <c r="AH544" s="160">
        <f t="shared" si="1343"/>
        <v>0</v>
      </c>
      <c r="AI544" s="159">
        <v>0</v>
      </c>
      <c r="AJ544" s="159">
        <v>0</v>
      </c>
      <c r="AK544" s="160">
        <f t="shared" si="1344"/>
        <v>0</v>
      </c>
      <c r="AL544" s="159">
        <f t="shared" si="1364"/>
        <v>0</v>
      </c>
      <c r="AM544" s="159">
        <f t="shared" si="1345"/>
        <v>0</v>
      </c>
      <c r="AN544" s="160">
        <f t="shared" si="1346"/>
        <v>0</v>
      </c>
      <c r="AO544" s="159">
        <v>0</v>
      </c>
      <c r="AP544" s="159">
        <v>0</v>
      </c>
      <c r="AQ544" s="160">
        <f t="shared" si="1347"/>
        <v>0</v>
      </c>
      <c r="AR544" s="159">
        <v>0</v>
      </c>
      <c r="AS544" s="159">
        <v>0</v>
      </c>
      <c r="AT544" s="160">
        <f t="shared" si="1348"/>
        <v>0</v>
      </c>
      <c r="AU544" s="159">
        <f t="shared" si="1365"/>
        <v>0</v>
      </c>
      <c r="AV544" s="159">
        <f t="shared" si="1349"/>
        <v>0</v>
      </c>
      <c r="AW544" s="160">
        <f t="shared" si="1350"/>
        <v>0</v>
      </c>
      <c r="AX544" s="159">
        <v>0</v>
      </c>
      <c r="AY544" s="159">
        <v>0</v>
      </c>
      <c r="AZ544" s="160">
        <f t="shared" si="1351"/>
        <v>0</v>
      </c>
      <c r="BA544" s="159">
        <v>0</v>
      </c>
      <c r="BB544" s="159">
        <v>0</v>
      </c>
      <c r="BC544" s="160">
        <f t="shared" si="1352"/>
        <v>0</v>
      </c>
      <c r="BD544" s="159">
        <f t="shared" si="1366"/>
        <v>0</v>
      </c>
      <c r="BE544" s="159">
        <f t="shared" si="1353"/>
        <v>0</v>
      </c>
      <c r="BF544" s="160">
        <f t="shared" si="1354"/>
        <v>0</v>
      </c>
      <c r="BG544" s="225"/>
      <c r="BH544" s="226">
        <f t="shared" si="1367"/>
        <v>0</v>
      </c>
      <c r="BI544" s="227">
        <f t="shared" si="1355"/>
        <v>0</v>
      </c>
      <c r="BJ544" s="225"/>
      <c r="BK544" s="228"/>
      <c r="BL544" s="229"/>
    </row>
    <row r="545" spans="1:64" ht="15.75" customHeight="1">
      <c r="A545" s="185"/>
      <c r="B545" s="156"/>
      <c r="C545" s="258"/>
      <c r="D545" s="158">
        <f t="shared" si="1332"/>
        <v>0</v>
      </c>
      <c r="E545" s="159">
        <f t="shared" si="1356"/>
        <v>0</v>
      </c>
      <c r="F545" s="160">
        <f t="shared" si="1357"/>
        <v>0</v>
      </c>
      <c r="G545" s="161"/>
      <c r="H545" s="159">
        <f t="shared" si="1358"/>
        <v>0</v>
      </c>
      <c r="I545" s="159">
        <f t="shared" si="1359"/>
        <v>0</v>
      </c>
      <c r="J545" s="160">
        <f t="shared" si="1333"/>
        <v>0</v>
      </c>
      <c r="K545" s="159">
        <f t="shared" si="1360"/>
        <v>0</v>
      </c>
      <c r="L545" s="159">
        <f t="shared" si="1361"/>
        <v>0</v>
      </c>
      <c r="M545" s="160">
        <f t="shared" si="1334"/>
        <v>0</v>
      </c>
      <c r="N545" s="159">
        <v>0</v>
      </c>
      <c r="O545" s="159">
        <v>0</v>
      </c>
      <c r="P545" s="160">
        <f t="shared" si="1335"/>
        <v>0</v>
      </c>
      <c r="Q545" s="159">
        <v>0</v>
      </c>
      <c r="R545" s="159">
        <v>0</v>
      </c>
      <c r="S545" s="160">
        <f t="shared" si="1336"/>
        <v>0</v>
      </c>
      <c r="T545" s="159">
        <f t="shared" si="1362"/>
        <v>0</v>
      </c>
      <c r="U545" s="159">
        <f t="shared" si="1337"/>
        <v>0</v>
      </c>
      <c r="V545" s="160">
        <f t="shared" si="1338"/>
        <v>0</v>
      </c>
      <c r="W545" s="159">
        <v>0</v>
      </c>
      <c r="X545" s="159">
        <v>0</v>
      </c>
      <c r="Y545" s="160">
        <f t="shared" si="1339"/>
        <v>0</v>
      </c>
      <c r="Z545" s="159">
        <v>0</v>
      </c>
      <c r="AA545" s="159">
        <v>0</v>
      </c>
      <c r="AB545" s="160">
        <f t="shared" si="1340"/>
        <v>0</v>
      </c>
      <c r="AC545" s="159">
        <f t="shared" si="1363"/>
        <v>0</v>
      </c>
      <c r="AD545" s="159">
        <f t="shared" si="1341"/>
        <v>0</v>
      </c>
      <c r="AE545" s="160">
        <f t="shared" si="1342"/>
        <v>0</v>
      </c>
      <c r="AF545" s="159">
        <v>0</v>
      </c>
      <c r="AG545" s="159">
        <v>0</v>
      </c>
      <c r="AH545" s="160">
        <f t="shared" si="1343"/>
        <v>0</v>
      </c>
      <c r="AI545" s="159">
        <v>0</v>
      </c>
      <c r="AJ545" s="159">
        <v>0</v>
      </c>
      <c r="AK545" s="160">
        <f t="shared" si="1344"/>
        <v>0</v>
      </c>
      <c r="AL545" s="159">
        <f t="shared" si="1364"/>
        <v>0</v>
      </c>
      <c r="AM545" s="159">
        <f t="shared" si="1345"/>
        <v>0</v>
      </c>
      <c r="AN545" s="160">
        <f t="shared" si="1346"/>
        <v>0</v>
      </c>
      <c r="AO545" s="159">
        <v>0</v>
      </c>
      <c r="AP545" s="159">
        <v>0</v>
      </c>
      <c r="AQ545" s="160">
        <f t="shared" si="1347"/>
        <v>0</v>
      </c>
      <c r="AR545" s="159">
        <v>0</v>
      </c>
      <c r="AS545" s="159">
        <v>0</v>
      </c>
      <c r="AT545" s="160">
        <f t="shared" si="1348"/>
        <v>0</v>
      </c>
      <c r="AU545" s="159">
        <f t="shared" si="1365"/>
        <v>0</v>
      </c>
      <c r="AV545" s="159">
        <f t="shared" si="1349"/>
        <v>0</v>
      </c>
      <c r="AW545" s="160">
        <f t="shared" si="1350"/>
        <v>0</v>
      </c>
      <c r="AX545" s="159">
        <v>0</v>
      </c>
      <c r="AY545" s="159">
        <v>0</v>
      </c>
      <c r="AZ545" s="160">
        <f t="shared" si="1351"/>
        <v>0</v>
      </c>
      <c r="BA545" s="159">
        <v>0</v>
      </c>
      <c r="BB545" s="159">
        <v>0</v>
      </c>
      <c r="BC545" s="160">
        <f t="shared" si="1352"/>
        <v>0</v>
      </c>
      <c r="BD545" s="159">
        <f t="shared" si="1366"/>
        <v>0</v>
      </c>
      <c r="BE545" s="159">
        <f t="shared" si="1353"/>
        <v>0</v>
      </c>
      <c r="BF545" s="160">
        <f t="shared" si="1354"/>
        <v>0</v>
      </c>
      <c r="BG545" s="225"/>
      <c r="BH545" s="226">
        <f t="shared" si="1367"/>
        <v>0</v>
      </c>
      <c r="BI545" s="227">
        <f t="shared" si="1355"/>
        <v>0</v>
      </c>
      <c r="BJ545" s="225"/>
      <c r="BK545" s="228"/>
      <c r="BL545" s="229"/>
    </row>
    <row r="546" spans="1:64" ht="15.75" customHeight="1">
      <c r="A546" s="185" t="s">
        <v>332</v>
      </c>
      <c r="B546" s="156"/>
      <c r="C546" s="291"/>
      <c r="D546" s="158">
        <f t="shared" si="1332"/>
        <v>0</v>
      </c>
      <c r="E546" s="159">
        <f t="shared" si="1356"/>
        <v>0</v>
      </c>
      <c r="F546" s="160">
        <f t="shared" si="1357"/>
        <v>0</v>
      </c>
      <c r="G546" s="161"/>
      <c r="H546" s="159">
        <f t="shared" si="1358"/>
        <v>0</v>
      </c>
      <c r="I546" s="159">
        <f t="shared" si="1359"/>
        <v>0</v>
      </c>
      <c r="J546" s="160">
        <f t="shared" si="1333"/>
        <v>0</v>
      </c>
      <c r="K546" s="159">
        <f t="shared" si="1360"/>
        <v>0</v>
      </c>
      <c r="L546" s="159">
        <f t="shared" si="1361"/>
        <v>0</v>
      </c>
      <c r="M546" s="160">
        <f t="shared" si="1334"/>
        <v>0</v>
      </c>
      <c r="N546" s="159">
        <v>0</v>
      </c>
      <c r="O546" s="159">
        <v>0</v>
      </c>
      <c r="P546" s="160">
        <f t="shared" si="1335"/>
        <v>0</v>
      </c>
      <c r="Q546" s="159">
        <v>0</v>
      </c>
      <c r="R546" s="159">
        <v>0</v>
      </c>
      <c r="S546" s="160">
        <f t="shared" si="1336"/>
        <v>0</v>
      </c>
      <c r="T546" s="159">
        <f t="shared" si="1362"/>
        <v>0</v>
      </c>
      <c r="U546" s="159">
        <f t="shared" si="1337"/>
        <v>0</v>
      </c>
      <c r="V546" s="160">
        <f t="shared" si="1338"/>
        <v>0</v>
      </c>
      <c r="W546" s="159">
        <v>0</v>
      </c>
      <c r="X546" s="159">
        <v>0</v>
      </c>
      <c r="Y546" s="160">
        <f t="shared" si="1339"/>
        <v>0</v>
      </c>
      <c r="Z546" s="159">
        <v>0</v>
      </c>
      <c r="AA546" s="159">
        <v>0</v>
      </c>
      <c r="AB546" s="160">
        <f t="shared" si="1340"/>
        <v>0</v>
      </c>
      <c r="AC546" s="159">
        <f t="shared" si="1363"/>
        <v>0</v>
      </c>
      <c r="AD546" s="159">
        <f t="shared" si="1341"/>
        <v>0</v>
      </c>
      <c r="AE546" s="160">
        <f t="shared" si="1342"/>
        <v>0</v>
      </c>
      <c r="AF546" s="159">
        <v>0</v>
      </c>
      <c r="AG546" s="159">
        <v>0</v>
      </c>
      <c r="AH546" s="160">
        <f t="shared" si="1343"/>
        <v>0</v>
      </c>
      <c r="AI546" s="159">
        <v>0</v>
      </c>
      <c r="AJ546" s="159">
        <v>0</v>
      </c>
      <c r="AK546" s="160">
        <f t="shared" si="1344"/>
        <v>0</v>
      </c>
      <c r="AL546" s="159">
        <f t="shared" si="1364"/>
        <v>0</v>
      </c>
      <c r="AM546" s="159">
        <f t="shared" si="1345"/>
        <v>0</v>
      </c>
      <c r="AN546" s="160">
        <f t="shared" si="1346"/>
        <v>0</v>
      </c>
      <c r="AO546" s="159">
        <v>0</v>
      </c>
      <c r="AP546" s="159">
        <v>0</v>
      </c>
      <c r="AQ546" s="160">
        <f t="shared" si="1347"/>
        <v>0</v>
      </c>
      <c r="AR546" s="159">
        <v>0</v>
      </c>
      <c r="AS546" s="159">
        <v>0</v>
      </c>
      <c r="AT546" s="160">
        <f t="shared" si="1348"/>
        <v>0</v>
      </c>
      <c r="AU546" s="159">
        <f t="shared" si="1365"/>
        <v>0</v>
      </c>
      <c r="AV546" s="159">
        <f t="shared" si="1349"/>
        <v>0</v>
      </c>
      <c r="AW546" s="160">
        <f t="shared" si="1350"/>
        <v>0</v>
      </c>
      <c r="AX546" s="159">
        <v>0</v>
      </c>
      <c r="AY546" s="159">
        <v>0</v>
      </c>
      <c r="AZ546" s="160">
        <f t="shared" si="1351"/>
        <v>0</v>
      </c>
      <c r="BA546" s="159">
        <v>0</v>
      </c>
      <c r="BB546" s="159">
        <v>0</v>
      </c>
      <c r="BC546" s="160">
        <f t="shared" si="1352"/>
        <v>0</v>
      </c>
      <c r="BD546" s="159">
        <f t="shared" si="1366"/>
        <v>0</v>
      </c>
      <c r="BE546" s="159">
        <f t="shared" si="1353"/>
        <v>0</v>
      </c>
      <c r="BF546" s="160">
        <f t="shared" si="1354"/>
        <v>0</v>
      </c>
      <c r="BG546" s="225"/>
      <c r="BH546" s="226">
        <f t="shared" si="1367"/>
        <v>0</v>
      </c>
      <c r="BI546" s="227">
        <f t="shared" si="1355"/>
        <v>0</v>
      </c>
      <c r="BJ546" s="225"/>
      <c r="BK546" s="228"/>
      <c r="BL546" s="229"/>
    </row>
    <row r="547" spans="1:64" ht="15.75" customHeight="1">
      <c r="A547" s="185"/>
      <c r="B547" s="156"/>
      <c r="C547" s="291"/>
      <c r="D547" s="158">
        <f t="shared" si="1332"/>
        <v>0</v>
      </c>
      <c r="E547" s="159">
        <f t="shared" si="1356"/>
        <v>0</v>
      </c>
      <c r="F547" s="160">
        <f t="shared" si="1357"/>
        <v>0</v>
      </c>
      <c r="G547" s="161"/>
      <c r="H547" s="159">
        <f t="shared" si="1358"/>
        <v>0</v>
      </c>
      <c r="I547" s="159">
        <f t="shared" si="1359"/>
        <v>0</v>
      </c>
      <c r="J547" s="160">
        <f t="shared" si="1333"/>
        <v>0</v>
      </c>
      <c r="K547" s="159">
        <f t="shared" si="1360"/>
        <v>0</v>
      </c>
      <c r="L547" s="159">
        <f t="shared" si="1361"/>
        <v>0</v>
      </c>
      <c r="M547" s="160">
        <f t="shared" si="1334"/>
        <v>0</v>
      </c>
      <c r="N547" s="159">
        <v>0</v>
      </c>
      <c r="O547" s="159">
        <v>0</v>
      </c>
      <c r="P547" s="160">
        <f t="shared" si="1335"/>
        <v>0</v>
      </c>
      <c r="Q547" s="159">
        <v>0</v>
      </c>
      <c r="R547" s="159">
        <v>0</v>
      </c>
      <c r="S547" s="160">
        <f t="shared" si="1336"/>
        <v>0</v>
      </c>
      <c r="T547" s="159">
        <f t="shared" si="1362"/>
        <v>0</v>
      </c>
      <c r="U547" s="159">
        <f t="shared" si="1337"/>
        <v>0</v>
      </c>
      <c r="V547" s="160">
        <f t="shared" si="1338"/>
        <v>0</v>
      </c>
      <c r="W547" s="159">
        <v>0</v>
      </c>
      <c r="X547" s="159">
        <v>0</v>
      </c>
      <c r="Y547" s="160">
        <f t="shared" si="1339"/>
        <v>0</v>
      </c>
      <c r="Z547" s="159">
        <v>0</v>
      </c>
      <c r="AA547" s="159">
        <v>0</v>
      </c>
      <c r="AB547" s="160">
        <f t="shared" si="1340"/>
        <v>0</v>
      </c>
      <c r="AC547" s="159">
        <f t="shared" si="1363"/>
        <v>0</v>
      </c>
      <c r="AD547" s="159">
        <f t="shared" si="1341"/>
        <v>0</v>
      </c>
      <c r="AE547" s="160">
        <f t="shared" si="1342"/>
        <v>0</v>
      </c>
      <c r="AF547" s="159">
        <v>0</v>
      </c>
      <c r="AG547" s="159">
        <v>0</v>
      </c>
      <c r="AH547" s="160">
        <f t="shared" si="1343"/>
        <v>0</v>
      </c>
      <c r="AI547" s="159">
        <v>0</v>
      </c>
      <c r="AJ547" s="159">
        <v>0</v>
      </c>
      <c r="AK547" s="160">
        <f t="shared" si="1344"/>
        <v>0</v>
      </c>
      <c r="AL547" s="159">
        <f t="shared" si="1364"/>
        <v>0</v>
      </c>
      <c r="AM547" s="159">
        <f t="shared" si="1345"/>
        <v>0</v>
      </c>
      <c r="AN547" s="160">
        <f t="shared" si="1346"/>
        <v>0</v>
      </c>
      <c r="AO547" s="159">
        <v>0</v>
      </c>
      <c r="AP547" s="159">
        <v>0</v>
      </c>
      <c r="AQ547" s="160">
        <f t="shared" si="1347"/>
        <v>0</v>
      </c>
      <c r="AR547" s="159">
        <v>0</v>
      </c>
      <c r="AS547" s="159">
        <v>0</v>
      </c>
      <c r="AT547" s="160">
        <f t="shared" si="1348"/>
        <v>0</v>
      </c>
      <c r="AU547" s="159">
        <f t="shared" si="1365"/>
        <v>0</v>
      </c>
      <c r="AV547" s="159">
        <f t="shared" si="1349"/>
        <v>0</v>
      </c>
      <c r="AW547" s="160">
        <f t="shared" si="1350"/>
        <v>0</v>
      </c>
      <c r="AX547" s="159">
        <v>0</v>
      </c>
      <c r="AY547" s="159">
        <v>0</v>
      </c>
      <c r="AZ547" s="160">
        <f t="shared" si="1351"/>
        <v>0</v>
      </c>
      <c r="BA547" s="159">
        <v>0</v>
      </c>
      <c r="BB547" s="159">
        <v>0</v>
      </c>
      <c r="BC547" s="160">
        <f t="shared" si="1352"/>
        <v>0</v>
      </c>
      <c r="BD547" s="159">
        <f t="shared" si="1366"/>
        <v>0</v>
      </c>
      <c r="BE547" s="159">
        <f t="shared" si="1353"/>
        <v>0</v>
      </c>
      <c r="BF547" s="160">
        <f t="shared" si="1354"/>
        <v>0</v>
      </c>
      <c r="BG547" s="225"/>
      <c r="BH547" s="226">
        <f t="shared" si="1367"/>
        <v>0</v>
      </c>
      <c r="BI547" s="227">
        <f t="shared" si="1355"/>
        <v>0</v>
      </c>
      <c r="BJ547" s="225"/>
      <c r="BK547" s="228"/>
      <c r="BL547" s="229"/>
    </row>
    <row r="548" spans="1:64" ht="15.75" customHeight="1">
      <c r="A548" s="185"/>
      <c r="B548" s="156"/>
      <c r="C548" s="291"/>
      <c r="D548" s="158">
        <f t="shared" si="1332"/>
        <v>0</v>
      </c>
      <c r="E548" s="159">
        <f t="shared" si="1356"/>
        <v>0</v>
      </c>
      <c r="F548" s="160">
        <f t="shared" si="1357"/>
        <v>0</v>
      </c>
      <c r="G548" s="161"/>
      <c r="H548" s="159">
        <f t="shared" si="1358"/>
        <v>0</v>
      </c>
      <c r="I548" s="159">
        <f t="shared" si="1359"/>
        <v>0</v>
      </c>
      <c r="J548" s="160">
        <f t="shared" si="1333"/>
        <v>0</v>
      </c>
      <c r="K548" s="159">
        <f t="shared" si="1360"/>
        <v>0</v>
      </c>
      <c r="L548" s="159">
        <f t="shared" si="1361"/>
        <v>0</v>
      </c>
      <c r="M548" s="160">
        <f t="shared" si="1334"/>
        <v>0</v>
      </c>
      <c r="N548" s="159">
        <v>0</v>
      </c>
      <c r="O548" s="159">
        <v>0</v>
      </c>
      <c r="P548" s="160">
        <f t="shared" si="1335"/>
        <v>0</v>
      </c>
      <c r="Q548" s="159">
        <v>0</v>
      </c>
      <c r="R548" s="159">
        <v>0</v>
      </c>
      <c r="S548" s="160">
        <f t="shared" si="1336"/>
        <v>0</v>
      </c>
      <c r="T548" s="159">
        <f t="shared" si="1362"/>
        <v>0</v>
      </c>
      <c r="U548" s="159">
        <f t="shared" si="1337"/>
        <v>0</v>
      </c>
      <c r="V548" s="160">
        <f t="shared" si="1338"/>
        <v>0</v>
      </c>
      <c r="W548" s="159">
        <v>0</v>
      </c>
      <c r="X548" s="159">
        <v>0</v>
      </c>
      <c r="Y548" s="160">
        <f t="shared" si="1339"/>
        <v>0</v>
      </c>
      <c r="Z548" s="159">
        <v>0</v>
      </c>
      <c r="AA548" s="159">
        <v>0</v>
      </c>
      <c r="AB548" s="160">
        <f t="shared" si="1340"/>
        <v>0</v>
      </c>
      <c r="AC548" s="159">
        <f t="shared" si="1363"/>
        <v>0</v>
      </c>
      <c r="AD548" s="159">
        <f t="shared" si="1341"/>
        <v>0</v>
      </c>
      <c r="AE548" s="160">
        <f t="shared" si="1342"/>
        <v>0</v>
      </c>
      <c r="AF548" s="159">
        <v>0</v>
      </c>
      <c r="AG548" s="159">
        <v>0</v>
      </c>
      <c r="AH548" s="160">
        <f t="shared" si="1343"/>
        <v>0</v>
      </c>
      <c r="AI548" s="159">
        <v>0</v>
      </c>
      <c r="AJ548" s="159">
        <v>0</v>
      </c>
      <c r="AK548" s="160">
        <f t="shared" si="1344"/>
        <v>0</v>
      </c>
      <c r="AL548" s="159">
        <f t="shared" si="1364"/>
        <v>0</v>
      </c>
      <c r="AM548" s="159">
        <f t="shared" si="1345"/>
        <v>0</v>
      </c>
      <c r="AN548" s="160">
        <f t="shared" si="1346"/>
        <v>0</v>
      </c>
      <c r="AO548" s="159">
        <v>0</v>
      </c>
      <c r="AP548" s="159">
        <v>0</v>
      </c>
      <c r="AQ548" s="160">
        <f t="shared" si="1347"/>
        <v>0</v>
      </c>
      <c r="AR548" s="159">
        <v>0</v>
      </c>
      <c r="AS548" s="159">
        <v>0</v>
      </c>
      <c r="AT548" s="160">
        <f t="shared" si="1348"/>
        <v>0</v>
      </c>
      <c r="AU548" s="159">
        <f t="shared" si="1365"/>
        <v>0</v>
      </c>
      <c r="AV548" s="159">
        <f t="shared" si="1349"/>
        <v>0</v>
      </c>
      <c r="AW548" s="160">
        <f t="shared" si="1350"/>
        <v>0</v>
      </c>
      <c r="AX548" s="159">
        <v>0</v>
      </c>
      <c r="AY548" s="159">
        <v>0</v>
      </c>
      <c r="AZ548" s="160">
        <f t="shared" si="1351"/>
        <v>0</v>
      </c>
      <c r="BA548" s="159">
        <v>0</v>
      </c>
      <c r="BB548" s="159">
        <v>0</v>
      </c>
      <c r="BC548" s="160">
        <f t="shared" si="1352"/>
        <v>0</v>
      </c>
      <c r="BD548" s="159">
        <f t="shared" si="1366"/>
        <v>0</v>
      </c>
      <c r="BE548" s="159">
        <f t="shared" si="1353"/>
        <v>0</v>
      </c>
      <c r="BF548" s="160">
        <f t="shared" si="1354"/>
        <v>0</v>
      </c>
      <c r="BG548" s="225"/>
      <c r="BH548" s="226">
        <f t="shared" si="1367"/>
        <v>0</v>
      </c>
      <c r="BI548" s="227">
        <f t="shared" si="1355"/>
        <v>0</v>
      </c>
      <c r="BJ548" s="225"/>
      <c r="BK548" s="228"/>
      <c r="BL548" s="229"/>
    </row>
    <row r="549" spans="1:64" ht="15.75" customHeight="1">
      <c r="A549" s="138"/>
      <c r="B549" s="162"/>
      <c r="C549" s="163"/>
      <c r="D549" s="164">
        <f t="shared" si="1332"/>
        <v>0</v>
      </c>
      <c r="E549" s="165">
        <f t="shared" si="1356"/>
        <v>0</v>
      </c>
      <c r="F549" s="166">
        <f t="shared" si="1357"/>
        <v>0</v>
      </c>
      <c r="G549" s="167"/>
      <c r="H549" s="165">
        <f t="shared" si="1358"/>
        <v>0</v>
      </c>
      <c r="I549" s="165">
        <f t="shared" si="1359"/>
        <v>0</v>
      </c>
      <c r="J549" s="166">
        <f t="shared" si="1333"/>
        <v>0</v>
      </c>
      <c r="K549" s="165">
        <f t="shared" si="1360"/>
        <v>0</v>
      </c>
      <c r="L549" s="165">
        <f t="shared" si="1361"/>
        <v>0</v>
      </c>
      <c r="M549" s="166">
        <f t="shared" si="1334"/>
        <v>0</v>
      </c>
      <c r="N549" s="164">
        <v>0</v>
      </c>
      <c r="O549" s="165">
        <v>0</v>
      </c>
      <c r="P549" s="166">
        <f t="shared" si="1335"/>
        <v>0</v>
      </c>
      <c r="Q549" s="198">
        <v>0</v>
      </c>
      <c r="R549" s="199">
        <v>0</v>
      </c>
      <c r="S549" s="166">
        <f t="shared" si="1336"/>
        <v>0</v>
      </c>
      <c r="T549" s="200">
        <f t="shared" si="1362"/>
        <v>0</v>
      </c>
      <c r="U549" s="200">
        <f t="shared" si="1337"/>
        <v>0</v>
      </c>
      <c r="V549" s="201">
        <f t="shared" si="1338"/>
        <v>0</v>
      </c>
      <c r="W549" s="164">
        <v>0</v>
      </c>
      <c r="X549" s="165">
        <v>0</v>
      </c>
      <c r="Y549" s="166">
        <f t="shared" si="1339"/>
        <v>0</v>
      </c>
      <c r="Z549" s="198">
        <v>0</v>
      </c>
      <c r="AA549" s="199">
        <v>0</v>
      </c>
      <c r="AB549" s="166">
        <f t="shared" si="1340"/>
        <v>0</v>
      </c>
      <c r="AC549" s="200">
        <f t="shared" si="1363"/>
        <v>0</v>
      </c>
      <c r="AD549" s="200">
        <f t="shared" si="1341"/>
        <v>0</v>
      </c>
      <c r="AE549" s="201">
        <f t="shared" si="1342"/>
        <v>0</v>
      </c>
      <c r="AF549" s="164">
        <v>0</v>
      </c>
      <c r="AG549" s="165">
        <v>0</v>
      </c>
      <c r="AH549" s="166">
        <f t="shared" si="1343"/>
        <v>0</v>
      </c>
      <c r="AI549" s="198">
        <v>0</v>
      </c>
      <c r="AJ549" s="199">
        <v>0</v>
      </c>
      <c r="AK549" s="166">
        <f t="shared" si="1344"/>
        <v>0</v>
      </c>
      <c r="AL549" s="200">
        <f t="shared" si="1364"/>
        <v>0</v>
      </c>
      <c r="AM549" s="200">
        <f t="shared" si="1345"/>
        <v>0</v>
      </c>
      <c r="AN549" s="201">
        <f t="shared" si="1346"/>
        <v>0</v>
      </c>
      <c r="AO549" s="164">
        <v>0</v>
      </c>
      <c r="AP549" s="165">
        <v>0</v>
      </c>
      <c r="AQ549" s="166">
        <f t="shared" si="1347"/>
        <v>0</v>
      </c>
      <c r="AR549" s="198">
        <v>0</v>
      </c>
      <c r="AS549" s="199">
        <v>0</v>
      </c>
      <c r="AT549" s="166">
        <f t="shared" si="1348"/>
        <v>0</v>
      </c>
      <c r="AU549" s="200">
        <f t="shared" si="1365"/>
        <v>0</v>
      </c>
      <c r="AV549" s="200">
        <f t="shared" si="1349"/>
        <v>0</v>
      </c>
      <c r="AW549" s="201">
        <f t="shared" si="1350"/>
        <v>0</v>
      </c>
      <c r="AX549" s="164">
        <v>0</v>
      </c>
      <c r="AY549" s="165">
        <v>0</v>
      </c>
      <c r="AZ549" s="166">
        <f t="shared" si="1351"/>
        <v>0</v>
      </c>
      <c r="BA549" s="198">
        <v>0</v>
      </c>
      <c r="BB549" s="199">
        <v>0</v>
      </c>
      <c r="BC549" s="166">
        <f t="shared" si="1352"/>
        <v>0</v>
      </c>
      <c r="BD549" s="200">
        <f t="shared" si="1366"/>
        <v>0</v>
      </c>
      <c r="BE549" s="200">
        <f t="shared" si="1353"/>
        <v>0</v>
      </c>
      <c r="BF549" s="201">
        <f t="shared" si="1354"/>
        <v>0</v>
      </c>
      <c r="BG549" s="211"/>
      <c r="BH549" s="233">
        <f t="shared" si="1367"/>
        <v>0</v>
      </c>
      <c r="BI549" s="234">
        <f t="shared" si="1355"/>
        <v>0</v>
      </c>
      <c r="BJ549" s="232"/>
      <c r="BK549" s="235"/>
      <c r="BL549" s="236"/>
    </row>
    <row r="550" spans="1:64" ht="15.75" customHeight="1">
      <c r="A550" s="139"/>
      <c r="B550" s="186"/>
      <c r="C550" s="187"/>
      <c r="D550" s="183"/>
      <c r="E550" s="183"/>
      <c r="F550" s="183"/>
      <c r="G550" s="184"/>
      <c r="H550" s="183"/>
      <c r="I550" s="183"/>
      <c r="J550" s="183"/>
      <c r="K550" s="183"/>
      <c r="L550" s="183"/>
      <c r="M550" s="183"/>
      <c r="N550" s="183"/>
      <c r="O550" s="183"/>
      <c r="P550" s="183"/>
      <c r="Q550" s="183"/>
      <c r="R550" s="183"/>
      <c r="S550" s="183"/>
      <c r="T550" s="203"/>
      <c r="U550" s="203"/>
      <c r="V550" s="187"/>
      <c r="W550" s="183"/>
      <c r="X550" s="183"/>
      <c r="Y550" s="183"/>
      <c r="Z550" s="183"/>
      <c r="AA550" s="183"/>
      <c r="AB550" s="183"/>
      <c r="AC550" s="203"/>
      <c r="AD550" s="203"/>
      <c r="AE550" s="187"/>
      <c r="AF550" s="183"/>
      <c r="AG550" s="183"/>
      <c r="AH550" s="183"/>
      <c r="AI550" s="183"/>
      <c r="AJ550" s="183"/>
      <c r="AK550" s="183"/>
      <c r="AL550" s="203"/>
      <c r="AM550" s="203"/>
      <c r="AN550" s="187"/>
      <c r="AO550" s="183"/>
      <c r="AP550" s="183"/>
      <c r="AQ550" s="183"/>
      <c r="AR550" s="183"/>
      <c r="AS550" s="183"/>
      <c r="AT550" s="183"/>
      <c r="AU550" s="203"/>
      <c r="AV550" s="203"/>
      <c r="AW550" s="187"/>
      <c r="AX550" s="183"/>
      <c r="AY550" s="183"/>
      <c r="AZ550" s="183"/>
      <c r="BA550" s="183"/>
      <c r="BB550" s="183"/>
      <c r="BC550" s="183"/>
      <c r="BD550" s="203"/>
      <c r="BE550" s="203"/>
      <c r="BF550" s="187"/>
      <c r="BG550" s="139"/>
      <c r="BH550" s="183"/>
      <c r="BI550" s="187"/>
      <c r="BJ550" s="139"/>
      <c r="BK550" s="242"/>
      <c r="BL550" s="242"/>
    </row>
    <row r="551" spans="1:64" ht="15.75" customHeight="1">
      <c r="A551" s="138"/>
      <c r="B551" s="1065" t="s">
        <v>273</v>
      </c>
      <c r="C551" s="1062" t="s">
        <v>274</v>
      </c>
      <c r="D551" s="1009" t="str">
        <f>AFEstatPref</f>
        <v>Historical</v>
      </c>
      <c r="E551" s="1010"/>
      <c r="F551" s="1011"/>
      <c r="G551" s="1041" t="str">
        <f>AFEstatSlc</f>
        <v>Proposed Original</v>
      </c>
      <c r="H551" s="1015"/>
      <c r="I551" s="1015"/>
      <c r="J551" s="1042"/>
      <c r="K551" s="1020" t="s">
        <v>275</v>
      </c>
      <c r="L551" s="1020"/>
      <c r="M551" s="1039"/>
      <c r="N551" s="1009" t="str">
        <f>AFEstatPref</f>
        <v>Historical</v>
      </c>
      <c r="O551" s="1010"/>
      <c r="P551" s="1011"/>
      <c r="Q551" s="1015" t="str">
        <f>AFEstatSlc</f>
        <v>Proposed Original</v>
      </c>
      <c r="R551" s="1015"/>
      <c r="S551" s="1016"/>
      <c r="T551" s="1019" t="s">
        <v>275</v>
      </c>
      <c r="U551" s="1020"/>
      <c r="V551" s="1021"/>
      <c r="W551" s="1009" t="str">
        <f>AFEstatPref</f>
        <v>Historical</v>
      </c>
      <c r="X551" s="1010"/>
      <c r="Y551" s="1011"/>
      <c r="Z551" s="1015" t="str">
        <f>AFEstatSlc</f>
        <v>Proposed Original</v>
      </c>
      <c r="AA551" s="1015"/>
      <c r="AB551" s="1016"/>
      <c r="AC551" s="1019" t="s">
        <v>275</v>
      </c>
      <c r="AD551" s="1020"/>
      <c r="AE551" s="1021"/>
      <c r="AF551" s="1009" t="str">
        <f>AFEstatPref</f>
        <v>Historical</v>
      </c>
      <c r="AG551" s="1010"/>
      <c r="AH551" s="1011"/>
      <c r="AI551" s="1015" t="str">
        <f>AFEstatSlc</f>
        <v>Proposed Original</v>
      </c>
      <c r="AJ551" s="1015"/>
      <c r="AK551" s="1016"/>
      <c r="AL551" s="1019" t="s">
        <v>275</v>
      </c>
      <c r="AM551" s="1020"/>
      <c r="AN551" s="1021"/>
      <c r="AO551" s="1009" t="str">
        <f>AFEstatPref</f>
        <v>Historical</v>
      </c>
      <c r="AP551" s="1010"/>
      <c r="AQ551" s="1011"/>
      <c r="AR551" s="1015" t="str">
        <f>AFEstatSlc</f>
        <v>Proposed Original</v>
      </c>
      <c r="AS551" s="1015"/>
      <c r="AT551" s="1016"/>
      <c r="AU551" s="1019" t="s">
        <v>275</v>
      </c>
      <c r="AV551" s="1020"/>
      <c r="AW551" s="1021"/>
      <c r="AX551" s="1009" t="str">
        <f>AFEstatPref</f>
        <v>Historical</v>
      </c>
      <c r="AY551" s="1010"/>
      <c r="AZ551" s="1011"/>
      <c r="BA551" s="1015" t="str">
        <f>AFEstatSlc</f>
        <v>Proposed Original</v>
      </c>
      <c r="BB551" s="1015"/>
      <c r="BC551" s="1016"/>
      <c r="BD551" s="1019" t="s">
        <v>275</v>
      </c>
      <c r="BE551" s="1020"/>
      <c r="BF551" s="1021"/>
      <c r="BG551" s="214"/>
      <c r="BH551" s="1053" t="s">
        <v>328</v>
      </c>
      <c r="BI551" s="1054"/>
      <c r="BJ551" s="214"/>
      <c r="BK551" s="1058" t="s">
        <v>277</v>
      </c>
      <c r="BL551" s="1055" t="s">
        <v>278</v>
      </c>
    </row>
    <row r="552" spans="1:64" ht="15.75" customHeight="1">
      <c r="A552" s="139"/>
      <c r="B552" s="1059"/>
      <c r="C552" s="1063"/>
      <c r="D552" s="1012"/>
      <c r="E552" s="1013"/>
      <c r="F552" s="1014"/>
      <c r="G552" s="1043"/>
      <c r="H552" s="1017"/>
      <c r="I552" s="1017"/>
      <c r="J552" s="1044"/>
      <c r="K552" s="1023"/>
      <c r="L552" s="1023"/>
      <c r="M552" s="1040"/>
      <c r="N552" s="1012"/>
      <c r="O552" s="1013"/>
      <c r="P552" s="1014"/>
      <c r="Q552" s="1017"/>
      <c r="R552" s="1017"/>
      <c r="S552" s="1018"/>
      <c r="T552" s="1022"/>
      <c r="U552" s="1023"/>
      <c r="V552" s="1024"/>
      <c r="W552" s="1012"/>
      <c r="X552" s="1013"/>
      <c r="Y552" s="1014"/>
      <c r="Z552" s="1017"/>
      <c r="AA552" s="1017"/>
      <c r="AB552" s="1018"/>
      <c r="AC552" s="1022"/>
      <c r="AD552" s="1023"/>
      <c r="AE552" s="1024"/>
      <c r="AF552" s="1012"/>
      <c r="AG552" s="1013"/>
      <c r="AH552" s="1014"/>
      <c r="AI552" s="1017"/>
      <c r="AJ552" s="1017"/>
      <c r="AK552" s="1018"/>
      <c r="AL552" s="1022"/>
      <c r="AM552" s="1023"/>
      <c r="AN552" s="1024"/>
      <c r="AO552" s="1012"/>
      <c r="AP552" s="1013"/>
      <c r="AQ552" s="1014"/>
      <c r="AR552" s="1017"/>
      <c r="AS552" s="1017"/>
      <c r="AT552" s="1018"/>
      <c r="AU552" s="1022"/>
      <c r="AV552" s="1023"/>
      <c r="AW552" s="1024"/>
      <c r="AX552" s="1012"/>
      <c r="AY552" s="1013"/>
      <c r="AZ552" s="1014"/>
      <c r="BA552" s="1017"/>
      <c r="BB552" s="1017"/>
      <c r="BC552" s="1018"/>
      <c r="BD552" s="1022"/>
      <c r="BE552" s="1023"/>
      <c r="BF552" s="1024"/>
      <c r="BG552" s="139"/>
      <c r="BH552" s="215" t="s">
        <v>279</v>
      </c>
      <c r="BI552" s="216" t="s">
        <v>280</v>
      </c>
      <c r="BJ552" s="139"/>
      <c r="BK552" s="1059"/>
      <c r="BL552" s="1056"/>
    </row>
    <row r="553" spans="1:64" ht="15.75" customHeight="1">
      <c r="A553" s="138"/>
      <c r="B553" s="149">
        <v>51</v>
      </c>
      <c r="C553" s="150" t="s">
        <v>333</v>
      </c>
      <c r="D553" s="151" t="s">
        <v>283</v>
      </c>
      <c r="E553" s="152" t="s">
        <v>284</v>
      </c>
      <c r="F553" s="153">
        <f>SUM(F554:F563)</f>
        <v>0</v>
      </c>
      <c r="G553" s="154" t="s">
        <v>285</v>
      </c>
      <c r="H553" s="152" t="s">
        <v>283</v>
      </c>
      <c r="I553" s="152" t="s">
        <v>284</v>
      </c>
      <c r="J553" s="153">
        <f>SUM(J554:J563)</f>
        <v>0</v>
      </c>
      <c r="K553" s="151" t="s">
        <v>283</v>
      </c>
      <c r="L553" s="152" t="s">
        <v>284</v>
      </c>
      <c r="M553" s="153">
        <f>SUM(M554:M563)</f>
        <v>0</v>
      </c>
      <c r="N553" s="151" t="s">
        <v>283</v>
      </c>
      <c r="O553" s="152" t="s">
        <v>284</v>
      </c>
      <c r="P553" s="153">
        <f>SUM(P554:P563)</f>
        <v>0</v>
      </c>
      <c r="Q553" s="152" t="s">
        <v>283</v>
      </c>
      <c r="R553" s="152" t="s">
        <v>284</v>
      </c>
      <c r="S553" s="153">
        <f>SUM(S554:S563)</f>
        <v>0</v>
      </c>
      <c r="T553" s="204" t="s">
        <v>283</v>
      </c>
      <c r="U553" s="205" t="s">
        <v>284</v>
      </c>
      <c r="V553" s="153">
        <f>SUM(V554:V563)</f>
        <v>0</v>
      </c>
      <c r="W553" s="151" t="s">
        <v>283</v>
      </c>
      <c r="X553" s="152" t="s">
        <v>284</v>
      </c>
      <c r="Y553" s="153">
        <f>SUM(Y554:Y563)</f>
        <v>0</v>
      </c>
      <c r="Z553" s="152" t="s">
        <v>283</v>
      </c>
      <c r="AA553" s="152" t="s">
        <v>284</v>
      </c>
      <c r="AB553" s="153">
        <f>SUM(AB554:AB563)</f>
        <v>0</v>
      </c>
      <c r="AC553" s="204" t="s">
        <v>283</v>
      </c>
      <c r="AD553" s="205" t="s">
        <v>284</v>
      </c>
      <c r="AE553" s="153">
        <f>SUM(AE554:AE563)</f>
        <v>0</v>
      </c>
      <c r="AF553" s="151" t="s">
        <v>283</v>
      </c>
      <c r="AG553" s="152" t="s">
        <v>284</v>
      </c>
      <c r="AH553" s="153">
        <f>SUM(AH554:AH563)</f>
        <v>0</v>
      </c>
      <c r="AI553" s="152" t="s">
        <v>283</v>
      </c>
      <c r="AJ553" s="152" t="s">
        <v>284</v>
      </c>
      <c r="AK553" s="153">
        <f>SUM(AK554:AK563)</f>
        <v>0</v>
      </c>
      <c r="AL553" s="204" t="s">
        <v>283</v>
      </c>
      <c r="AM553" s="205" t="s">
        <v>284</v>
      </c>
      <c r="AN553" s="153">
        <f>SUM(AN554:AN563)</f>
        <v>0</v>
      </c>
      <c r="AO553" s="151" t="s">
        <v>283</v>
      </c>
      <c r="AP553" s="152" t="s">
        <v>284</v>
      </c>
      <c r="AQ553" s="153">
        <f>SUM(AQ554:AQ563)</f>
        <v>0</v>
      </c>
      <c r="AR553" s="152" t="s">
        <v>283</v>
      </c>
      <c r="AS553" s="152" t="s">
        <v>284</v>
      </c>
      <c r="AT553" s="153">
        <f>SUM(AT554:AT563)</f>
        <v>0</v>
      </c>
      <c r="AU553" s="204" t="s">
        <v>283</v>
      </c>
      <c r="AV553" s="205" t="s">
        <v>284</v>
      </c>
      <c r="AW553" s="153">
        <f>SUM(AW554:AW563)</f>
        <v>0</v>
      </c>
      <c r="AX553" s="151" t="s">
        <v>283</v>
      </c>
      <c r="AY553" s="152" t="s">
        <v>284</v>
      </c>
      <c r="AZ553" s="153">
        <f>SUM(AZ554:AZ563)</f>
        <v>0</v>
      </c>
      <c r="BA553" s="152" t="s">
        <v>283</v>
      </c>
      <c r="BB553" s="152" t="s">
        <v>284</v>
      </c>
      <c r="BC553" s="153">
        <f>SUM(BC554:BC563)</f>
        <v>0</v>
      </c>
      <c r="BD553" s="204" t="s">
        <v>283</v>
      </c>
      <c r="BE553" s="205" t="s">
        <v>284</v>
      </c>
      <c r="BF553" s="153">
        <f>SUM(BF554:BF563)</f>
        <v>0</v>
      </c>
      <c r="BG553" s="196"/>
      <c r="BH553" s="221"/>
      <c r="BI553" s="243"/>
      <c r="BJ553" s="196"/>
      <c r="BK553" s="244"/>
      <c r="BL553" s="245"/>
    </row>
    <row r="554" spans="1:64" ht="15.75" customHeight="1">
      <c r="A554" s="185"/>
      <c r="B554" s="156"/>
      <c r="C554" s="299" t="s">
        <v>287</v>
      </c>
      <c r="D554" s="158">
        <f t="shared" ref="D554:D563" si="1368">N554+W554+AF554+AO554+AX554</f>
        <v>0</v>
      </c>
      <c r="E554" s="159">
        <f>IFERROR(F554/D554,)</f>
        <v>0</v>
      </c>
      <c r="F554" s="160">
        <f>P554+Y554+AH554+AQ554+AZ554</f>
        <v>0</v>
      </c>
      <c r="G554" s="179"/>
      <c r="H554" s="159">
        <f>Q554+Z554+AI554+AR554+BA554</f>
        <v>0</v>
      </c>
      <c r="I554" s="159">
        <f>IFERROR(J554/H554,)</f>
        <v>0</v>
      </c>
      <c r="J554" s="160">
        <f t="shared" ref="J554:J563" si="1369">S554+AB554+AK554+AT554+BC554</f>
        <v>0</v>
      </c>
      <c r="K554" s="159">
        <f>T554+AC554+AL554+AU554+BD554</f>
        <v>0</v>
      </c>
      <c r="L554" s="159">
        <f>IFERROR(M554/K554,)</f>
        <v>0</v>
      </c>
      <c r="M554" s="160">
        <f t="shared" ref="M554:M563" si="1370">V554+AE554+AN554+AW554+BF554</f>
        <v>0</v>
      </c>
      <c r="N554" s="159">
        <v>0</v>
      </c>
      <c r="O554" s="159">
        <v>0</v>
      </c>
      <c r="P554" s="160">
        <f t="shared" ref="P554:P563" si="1371">N554*O554</f>
        <v>0</v>
      </c>
      <c r="Q554" s="159">
        <v>0</v>
      </c>
      <c r="R554" s="159">
        <v>0</v>
      </c>
      <c r="S554" s="160">
        <f t="shared" ref="S554:S563" si="1372">Q554*R554</f>
        <v>0</v>
      </c>
      <c r="T554" s="159">
        <f>Q554</f>
        <v>0</v>
      </c>
      <c r="U554" s="159">
        <f t="shared" ref="U554:U563" si="1373">R554</f>
        <v>0</v>
      </c>
      <c r="V554" s="160">
        <f t="shared" ref="V554:V563" si="1374">T554*U554</f>
        <v>0</v>
      </c>
      <c r="W554" s="159">
        <v>0</v>
      </c>
      <c r="X554" s="159">
        <v>0</v>
      </c>
      <c r="Y554" s="160">
        <f t="shared" ref="Y554:Y563" si="1375">W554*X554</f>
        <v>0</v>
      </c>
      <c r="Z554" s="159">
        <v>0</v>
      </c>
      <c r="AA554" s="159">
        <v>0</v>
      </c>
      <c r="AB554" s="160">
        <f t="shared" ref="AB554:AB563" si="1376">Z554*AA554</f>
        <v>0</v>
      </c>
      <c r="AC554" s="159">
        <f>Z554</f>
        <v>0</v>
      </c>
      <c r="AD554" s="159">
        <f t="shared" ref="AD554:AD563" si="1377">AA554</f>
        <v>0</v>
      </c>
      <c r="AE554" s="160">
        <f t="shared" ref="AE554:AE563" si="1378">AC554*AD554</f>
        <v>0</v>
      </c>
      <c r="AF554" s="159">
        <v>0</v>
      </c>
      <c r="AG554" s="159">
        <v>0</v>
      </c>
      <c r="AH554" s="160">
        <f t="shared" ref="AH554:AH563" si="1379">AF554*AG554</f>
        <v>0</v>
      </c>
      <c r="AI554" s="159">
        <v>0</v>
      </c>
      <c r="AJ554" s="159">
        <v>0</v>
      </c>
      <c r="AK554" s="160">
        <f t="shared" ref="AK554:AK563" si="1380">AI554*AJ554</f>
        <v>0</v>
      </c>
      <c r="AL554" s="159">
        <f>AI554</f>
        <v>0</v>
      </c>
      <c r="AM554" s="159">
        <f t="shared" ref="AM554:AM563" si="1381">AJ554</f>
        <v>0</v>
      </c>
      <c r="AN554" s="160">
        <f t="shared" ref="AN554:AN563" si="1382">AL554*AM554</f>
        <v>0</v>
      </c>
      <c r="AO554" s="159">
        <v>0</v>
      </c>
      <c r="AP554" s="159">
        <v>0</v>
      </c>
      <c r="AQ554" s="160">
        <f t="shared" ref="AQ554:AQ563" si="1383">AO554*AP554</f>
        <v>0</v>
      </c>
      <c r="AR554" s="159">
        <v>0</v>
      </c>
      <c r="AS554" s="159">
        <v>0</v>
      </c>
      <c r="AT554" s="160">
        <f t="shared" ref="AT554:AT563" si="1384">AR554*AS554</f>
        <v>0</v>
      </c>
      <c r="AU554" s="159">
        <f>AR554</f>
        <v>0</v>
      </c>
      <c r="AV554" s="159">
        <f t="shared" ref="AV554:AV563" si="1385">AS554</f>
        <v>0</v>
      </c>
      <c r="AW554" s="160">
        <f t="shared" ref="AW554:AW563" si="1386">AU554*AV554</f>
        <v>0</v>
      </c>
      <c r="AX554" s="159">
        <v>0</v>
      </c>
      <c r="AY554" s="159">
        <v>0</v>
      </c>
      <c r="AZ554" s="160">
        <f t="shared" ref="AZ554:AZ563" si="1387">AX554*AY554</f>
        <v>0</v>
      </c>
      <c r="BA554" s="159">
        <v>0</v>
      </c>
      <c r="BB554" s="159">
        <v>0</v>
      </c>
      <c r="BC554" s="160">
        <f t="shared" ref="BC554:BC563" si="1388">BA554*BB554</f>
        <v>0</v>
      </c>
      <c r="BD554" s="159">
        <f>BA554</f>
        <v>0</v>
      </c>
      <c r="BE554" s="159">
        <f t="shared" ref="BE554:BE563" si="1389">BB554</f>
        <v>0</v>
      </c>
      <c r="BF554" s="160">
        <f t="shared" ref="BF554:BF563" si="1390">BD554*BE554</f>
        <v>0</v>
      </c>
      <c r="BG554" s="225"/>
      <c r="BH554" s="226">
        <f>K554-H554</f>
        <v>0</v>
      </c>
      <c r="BI554" s="227">
        <f t="shared" ref="BI554:BI563" si="1391">L554-I554</f>
        <v>0</v>
      </c>
      <c r="BJ554" s="225"/>
      <c r="BK554" s="228"/>
      <c r="BL554" s="229"/>
    </row>
    <row r="555" spans="1:64" ht="15.75" customHeight="1">
      <c r="A555" s="185"/>
      <c r="B555" s="156"/>
      <c r="C555" s="299"/>
      <c r="D555" s="158">
        <f t="shared" si="1368"/>
        <v>0</v>
      </c>
      <c r="E555" s="159">
        <f t="shared" ref="E555:E563" si="1392">IFERROR(F555/D555,)</f>
        <v>0</v>
      </c>
      <c r="F555" s="160">
        <f t="shared" ref="F555:F563" si="1393">P555+Y555+AH555+AQ555+AZ555</f>
        <v>0</v>
      </c>
      <c r="G555" s="161"/>
      <c r="H555" s="159">
        <f t="shared" ref="H555:H563" si="1394">Q555+Z555+AI555+AR555+BA555</f>
        <v>0</v>
      </c>
      <c r="I555" s="159">
        <f t="shared" ref="I555:I563" si="1395">IFERROR(J555/H555,)</f>
        <v>0</v>
      </c>
      <c r="J555" s="160">
        <f t="shared" si="1369"/>
        <v>0</v>
      </c>
      <c r="K555" s="159">
        <f t="shared" ref="K555:K563" si="1396">T555+AC555+AL555+AU555+BD555</f>
        <v>0</v>
      </c>
      <c r="L555" s="159">
        <f t="shared" ref="L555:L563" si="1397">IFERROR(M555/K555,)</f>
        <v>0</v>
      </c>
      <c r="M555" s="160">
        <f t="shared" si="1370"/>
        <v>0</v>
      </c>
      <c r="N555" s="159">
        <v>0</v>
      </c>
      <c r="O555" s="159">
        <v>0</v>
      </c>
      <c r="P555" s="160">
        <f t="shared" si="1371"/>
        <v>0</v>
      </c>
      <c r="Q555" s="159">
        <v>0</v>
      </c>
      <c r="R555" s="159">
        <v>0</v>
      </c>
      <c r="S555" s="160">
        <f t="shared" si="1372"/>
        <v>0</v>
      </c>
      <c r="T555" s="159">
        <f t="shared" ref="T555:T563" si="1398">Q555</f>
        <v>0</v>
      </c>
      <c r="U555" s="159">
        <f t="shared" si="1373"/>
        <v>0</v>
      </c>
      <c r="V555" s="160">
        <f t="shared" si="1374"/>
        <v>0</v>
      </c>
      <c r="W555" s="159">
        <v>0</v>
      </c>
      <c r="X555" s="159">
        <v>0</v>
      </c>
      <c r="Y555" s="160">
        <f t="shared" si="1375"/>
        <v>0</v>
      </c>
      <c r="Z555" s="159">
        <v>0</v>
      </c>
      <c r="AA555" s="159">
        <v>0</v>
      </c>
      <c r="AB555" s="160">
        <f t="shared" si="1376"/>
        <v>0</v>
      </c>
      <c r="AC555" s="159">
        <f t="shared" ref="AC555:AC563" si="1399">Z555</f>
        <v>0</v>
      </c>
      <c r="AD555" s="159">
        <f t="shared" si="1377"/>
        <v>0</v>
      </c>
      <c r="AE555" s="160">
        <f t="shared" si="1378"/>
        <v>0</v>
      </c>
      <c r="AF555" s="159">
        <v>0</v>
      </c>
      <c r="AG555" s="159">
        <v>0</v>
      </c>
      <c r="AH555" s="160">
        <f t="shared" si="1379"/>
        <v>0</v>
      </c>
      <c r="AI555" s="159">
        <v>0</v>
      </c>
      <c r="AJ555" s="159">
        <v>0</v>
      </c>
      <c r="AK555" s="160">
        <f t="shared" si="1380"/>
        <v>0</v>
      </c>
      <c r="AL555" s="159">
        <f t="shared" ref="AL555:AL563" si="1400">AI555</f>
        <v>0</v>
      </c>
      <c r="AM555" s="159">
        <f t="shared" si="1381"/>
        <v>0</v>
      </c>
      <c r="AN555" s="160">
        <f t="shared" si="1382"/>
        <v>0</v>
      </c>
      <c r="AO555" s="159">
        <v>0</v>
      </c>
      <c r="AP555" s="159">
        <v>0</v>
      </c>
      <c r="AQ555" s="160">
        <f t="shared" si="1383"/>
        <v>0</v>
      </c>
      <c r="AR555" s="159">
        <v>0</v>
      </c>
      <c r="AS555" s="159">
        <v>0</v>
      </c>
      <c r="AT555" s="160">
        <f t="shared" si="1384"/>
        <v>0</v>
      </c>
      <c r="AU555" s="159">
        <f t="shared" ref="AU555:AU563" si="1401">AR555</f>
        <v>0</v>
      </c>
      <c r="AV555" s="159">
        <f t="shared" si="1385"/>
        <v>0</v>
      </c>
      <c r="AW555" s="160">
        <f t="shared" si="1386"/>
        <v>0</v>
      </c>
      <c r="AX555" s="159">
        <v>0</v>
      </c>
      <c r="AY555" s="159">
        <v>0</v>
      </c>
      <c r="AZ555" s="160">
        <f t="shared" si="1387"/>
        <v>0</v>
      </c>
      <c r="BA555" s="159">
        <v>0</v>
      </c>
      <c r="BB555" s="159">
        <v>0</v>
      </c>
      <c r="BC555" s="160">
        <f t="shared" si="1388"/>
        <v>0</v>
      </c>
      <c r="BD555" s="159">
        <f t="shared" ref="BD555:BD563" si="1402">BA555</f>
        <v>0</v>
      </c>
      <c r="BE555" s="159">
        <f t="shared" si="1389"/>
        <v>0</v>
      </c>
      <c r="BF555" s="160">
        <f t="shared" si="1390"/>
        <v>0</v>
      </c>
      <c r="BG555" s="225"/>
      <c r="BH555" s="226">
        <f t="shared" ref="BH555:BH563" si="1403">K555-H555</f>
        <v>0</v>
      </c>
      <c r="BI555" s="227">
        <f t="shared" si="1391"/>
        <v>0</v>
      </c>
      <c r="BJ555" s="225"/>
      <c r="BK555" s="228"/>
      <c r="BL555" s="229"/>
    </row>
    <row r="556" spans="1:64" ht="15.75" customHeight="1">
      <c r="A556" s="185"/>
      <c r="B556" s="156"/>
      <c r="C556" s="299"/>
      <c r="D556" s="158">
        <f t="shared" si="1368"/>
        <v>0</v>
      </c>
      <c r="E556" s="159">
        <f t="shared" si="1392"/>
        <v>0</v>
      </c>
      <c r="F556" s="160">
        <f t="shared" si="1393"/>
        <v>0</v>
      </c>
      <c r="G556" s="161"/>
      <c r="H556" s="159">
        <f t="shared" si="1394"/>
        <v>0</v>
      </c>
      <c r="I556" s="159">
        <f t="shared" si="1395"/>
        <v>0</v>
      </c>
      <c r="J556" s="160">
        <f t="shared" si="1369"/>
        <v>0</v>
      </c>
      <c r="K556" s="159">
        <f t="shared" si="1396"/>
        <v>0</v>
      </c>
      <c r="L556" s="159">
        <f t="shared" si="1397"/>
        <v>0</v>
      </c>
      <c r="M556" s="160">
        <f t="shared" si="1370"/>
        <v>0</v>
      </c>
      <c r="N556" s="159">
        <v>0</v>
      </c>
      <c r="O556" s="159">
        <v>0</v>
      </c>
      <c r="P556" s="160">
        <f t="shared" si="1371"/>
        <v>0</v>
      </c>
      <c r="Q556" s="159">
        <v>0</v>
      </c>
      <c r="R556" s="159">
        <v>0</v>
      </c>
      <c r="S556" s="160">
        <f t="shared" si="1372"/>
        <v>0</v>
      </c>
      <c r="T556" s="159">
        <f t="shared" si="1398"/>
        <v>0</v>
      </c>
      <c r="U556" s="159">
        <f t="shared" si="1373"/>
        <v>0</v>
      </c>
      <c r="V556" s="160">
        <f t="shared" si="1374"/>
        <v>0</v>
      </c>
      <c r="W556" s="159">
        <v>0</v>
      </c>
      <c r="X556" s="159">
        <v>0</v>
      </c>
      <c r="Y556" s="160">
        <f t="shared" si="1375"/>
        <v>0</v>
      </c>
      <c r="Z556" s="159">
        <v>0</v>
      </c>
      <c r="AA556" s="159">
        <v>0</v>
      </c>
      <c r="AB556" s="160">
        <f t="shared" si="1376"/>
        <v>0</v>
      </c>
      <c r="AC556" s="159">
        <f t="shared" si="1399"/>
        <v>0</v>
      </c>
      <c r="AD556" s="159">
        <f t="shared" si="1377"/>
        <v>0</v>
      </c>
      <c r="AE556" s="160">
        <f t="shared" si="1378"/>
        <v>0</v>
      </c>
      <c r="AF556" s="159">
        <v>0</v>
      </c>
      <c r="AG556" s="159">
        <v>0</v>
      </c>
      <c r="AH556" s="160">
        <f t="shared" si="1379"/>
        <v>0</v>
      </c>
      <c r="AI556" s="159">
        <v>0</v>
      </c>
      <c r="AJ556" s="159">
        <v>0</v>
      </c>
      <c r="AK556" s="160">
        <f t="shared" si="1380"/>
        <v>0</v>
      </c>
      <c r="AL556" s="159">
        <f t="shared" si="1400"/>
        <v>0</v>
      </c>
      <c r="AM556" s="159">
        <f t="shared" si="1381"/>
        <v>0</v>
      </c>
      <c r="AN556" s="160">
        <f t="shared" si="1382"/>
        <v>0</v>
      </c>
      <c r="AO556" s="159">
        <v>0</v>
      </c>
      <c r="AP556" s="159">
        <v>0</v>
      </c>
      <c r="AQ556" s="160">
        <f t="shared" si="1383"/>
        <v>0</v>
      </c>
      <c r="AR556" s="159">
        <v>0</v>
      </c>
      <c r="AS556" s="159">
        <v>0</v>
      </c>
      <c r="AT556" s="160">
        <f t="shared" si="1384"/>
        <v>0</v>
      </c>
      <c r="AU556" s="159">
        <f t="shared" si="1401"/>
        <v>0</v>
      </c>
      <c r="AV556" s="159">
        <f t="shared" si="1385"/>
        <v>0</v>
      </c>
      <c r="AW556" s="160">
        <f t="shared" si="1386"/>
        <v>0</v>
      </c>
      <c r="AX556" s="159">
        <v>0</v>
      </c>
      <c r="AY556" s="159">
        <v>0</v>
      </c>
      <c r="AZ556" s="160">
        <f t="shared" si="1387"/>
        <v>0</v>
      </c>
      <c r="BA556" s="159">
        <v>0</v>
      </c>
      <c r="BB556" s="159">
        <v>0</v>
      </c>
      <c r="BC556" s="160">
        <f t="shared" si="1388"/>
        <v>0</v>
      </c>
      <c r="BD556" s="159">
        <f t="shared" si="1402"/>
        <v>0</v>
      </c>
      <c r="BE556" s="159">
        <f t="shared" si="1389"/>
        <v>0</v>
      </c>
      <c r="BF556" s="160">
        <f t="shared" si="1390"/>
        <v>0</v>
      </c>
      <c r="BG556" s="225"/>
      <c r="BH556" s="226">
        <f t="shared" si="1403"/>
        <v>0</v>
      </c>
      <c r="BI556" s="227">
        <f t="shared" si="1391"/>
        <v>0</v>
      </c>
      <c r="BJ556" s="225"/>
      <c r="BK556" s="228"/>
      <c r="BL556" s="229"/>
    </row>
    <row r="557" spans="1:64" ht="15.75" customHeight="1">
      <c r="A557" s="185"/>
      <c r="B557" s="156"/>
      <c r="C557" s="299"/>
      <c r="D557" s="158">
        <f t="shared" si="1368"/>
        <v>0</v>
      </c>
      <c r="E557" s="159">
        <f t="shared" si="1392"/>
        <v>0</v>
      </c>
      <c r="F557" s="160">
        <f t="shared" si="1393"/>
        <v>0</v>
      </c>
      <c r="G557" s="161"/>
      <c r="H557" s="159">
        <f t="shared" si="1394"/>
        <v>0</v>
      </c>
      <c r="I557" s="159">
        <f t="shared" si="1395"/>
        <v>0</v>
      </c>
      <c r="J557" s="160">
        <f t="shared" si="1369"/>
        <v>0</v>
      </c>
      <c r="K557" s="159">
        <f t="shared" si="1396"/>
        <v>0</v>
      </c>
      <c r="L557" s="159">
        <f t="shared" si="1397"/>
        <v>0</v>
      </c>
      <c r="M557" s="160">
        <f t="shared" si="1370"/>
        <v>0</v>
      </c>
      <c r="N557" s="159">
        <v>0</v>
      </c>
      <c r="O557" s="159">
        <v>0</v>
      </c>
      <c r="P557" s="160">
        <f t="shared" si="1371"/>
        <v>0</v>
      </c>
      <c r="Q557" s="159">
        <v>0</v>
      </c>
      <c r="R557" s="159">
        <v>0</v>
      </c>
      <c r="S557" s="160">
        <f t="shared" si="1372"/>
        <v>0</v>
      </c>
      <c r="T557" s="159">
        <f t="shared" si="1398"/>
        <v>0</v>
      </c>
      <c r="U557" s="159">
        <f t="shared" si="1373"/>
        <v>0</v>
      </c>
      <c r="V557" s="160">
        <f t="shared" si="1374"/>
        <v>0</v>
      </c>
      <c r="W557" s="159">
        <v>0</v>
      </c>
      <c r="X557" s="159">
        <v>0</v>
      </c>
      <c r="Y557" s="160">
        <f t="shared" si="1375"/>
        <v>0</v>
      </c>
      <c r="Z557" s="159">
        <v>0</v>
      </c>
      <c r="AA557" s="159">
        <v>0</v>
      </c>
      <c r="AB557" s="160">
        <f t="shared" si="1376"/>
        <v>0</v>
      </c>
      <c r="AC557" s="159">
        <f t="shared" si="1399"/>
        <v>0</v>
      </c>
      <c r="AD557" s="159">
        <f t="shared" si="1377"/>
        <v>0</v>
      </c>
      <c r="AE557" s="160">
        <f t="shared" si="1378"/>
        <v>0</v>
      </c>
      <c r="AF557" s="159">
        <v>0</v>
      </c>
      <c r="AG557" s="159">
        <v>0</v>
      </c>
      <c r="AH557" s="160">
        <f t="shared" si="1379"/>
        <v>0</v>
      </c>
      <c r="AI557" s="159">
        <v>0</v>
      </c>
      <c r="AJ557" s="159">
        <v>0</v>
      </c>
      <c r="AK557" s="160">
        <f t="shared" si="1380"/>
        <v>0</v>
      </c>
      <c r="AL557" s="159">
        <f t="shared" si="1400"/>
        <v>0</v>
      </c>
      <c r="AM557" s="159">
        <f t="shared" si="1381"/>
        <v>0</v>
      </c>
      <c r="AN557" s="160">
        <f t="shared" si="1382"/>
        <v>0</v>
      </c>
      <c r="AO557" s="159">
        <v>0</v>
      </c>
      <c r="AP557" s="159">
        <v>0</v>
      </c>
      <c r="AQ557" s="160">
        <f t="shared" si="1383"/>
        <v>0</v>
      </c>
      <c r="AR557" s="159">
        <v>0</v>
      </c>
      <c r="AS557" s="159">
        <v>0</v>
      </c>
      <c r="AT557" s="160">
        <f t="shared" si="1384"/>
        <v>0</v>
      </c>
      <c r="AU557" s="159">
        <f t="shared" si="1401"/>
        <v>0</v>
      </c>
      <c r="AV557" s="159">
        <f t="shared" si="1385"/>
        <v>0</v>
      </c>
      <c r="AW557" s="160">
        <f t="shared" si="1386"/>
        <v>0</v>
      </c>
      <c r="AX557" s="159">
        <v>0</v>
      </c>
      <c r="AY557" s="159">
        <v>0</v>
      </c>
      <c r="AZ557" s="160">
        <f t="shared" si="1387"/>
        <v>0</v>
      </c>
      <c r="BA557" s="159">
        <v>0</v>
      </c>
      <c r="BB557" s="159">
        <v>0</v>
      </c>
      <c r="BC557" s="160">
        <f t="shared" si="1388"/>
        <v>0</v>
      </c>
      <c r="BD557" s="159">
        <f t="shared" si="1402"/>
        <v>0</v>
      </c>
      <c r="BE557" s="159">
        <f t="shared" si="1389"/>
        <v>0</v>
      </c>
      <c r="BF557" s="160">
        <f t="shared" si="1390"/>
        <v>0</v>
      </c>
      <c r="BG557" s="225"/>
      <c r="BH557" s="226">
        <f t="shared" si="1403"/>
        <v>0</v>
      </c>
      <c r="BI557" s="227">
        <f t="shared" si="1391"/>
        <v>0</v>
      </c>
      <c r="BJ557" s="225"/>
      <c r="BK557" s="228"/>
      <c r="BL557" s="229"/>
    </row>
    <row r="558" spans="1:64" ht="15.75" customHeight="1">
      <c r="A558" s="185"/>
      <c r="B558" s="156"/>
      <c r="C558" s="299"/>
      <c r="D558" s="158">
        <f t="shared" si="1368"/>
        <v>0</v>
      </c>
      <c r="E558" s="159">
        <f t="shared" si="1392"/>
        <v>0</v>
      </c>
      <c r="F558" s="160">
        <f t="shared" si="1393"/>
        <v>0</v>
      </c>
      <c r="G558" s="161"/>
      <c r="H558" s="159">
        <f t="shared" si="1394"/>
        <v>0</v>
      </c>
      <c r="I558" s="159">
        <f t="shared" si="1395"/>
        <v>0</v>
      </c>
      <c r="J558" s="160">
        <f t="shared" si="1369"/>
        <v>0</v>
      </c>
      <c r="K558" s="159">
        <f t="shared" si="1396"/>
        <v>0</v>
      </c>
      <c r="L558" s="159">
        <f t="shared" si="1397"/>
        <v>0</v>
      </c>
      <c r="M558" s="160">
        <f t="shared" si="1370"/>
        <v>0</v>
      </c>
      <c r="N558" s="159">
        <v>0</v>
      </c>
      <c r="O558" s="159">
        <v>0</v>
      </c>
      <c r="P558" s="160">
        <f t="shared" si="1371"/>
        <v>0</v>
      </c>
      <c r="Q558" s="159">
        <v>0</v>
      </c>
      <c r="R558" s="159">
        <v>0</v>
      </c>
      <c r="S558" s="160">
        <f t="shared" si="1372"/>
        <v>0</v>
      </c>
      <c r="T558" s="159">
        <f t="shared" si="1398"/>
        <v>0</v>
      </c>
      <c r="U558" s="159">
        <f t="shared" si="1373"/>
        <v>0</v>
      </c>
      <c r="V558" s="160">
        <f t="shared" si="1374"/>
        <v>0</v>
      </c>
      <c r="W558" s="159">
        <v>0</v>
      </c>
      <c r="X558" s="159">
        <v>0</v>
      </c>
      <c r="Y558" s="160">
        <f t="shared" si="1375"/>
        <v>0</v>
      </c>
      <c r="Z558" s="159">
        <v>0</v>
      </c>
      <c r="AA558" s="159">
        <v>0</v>
      </c>
      <c r="AB558" s="160">
        <f t="shared" si="1376"/>
        <v>0</v>
      </c>
      <c r="AC558" s="159">
        <f t="shared" si="1399"/>
        <v>0</v>
      </c>
      <c r="AD558" s="159">
        <f t="shared" si="1377"/>
        <v>0</v>
      </c>
      <c r="AE558" s="160">
        <f t="shared" si="1378"/>
        <v>0</v>
      </c>
      <c r="AF558" s="159">
        <v>0</v>
      </c>
      <c r="AG558" s="159">
        <v>0</v>
      </c>
      <c r="AH558" s="160">
        <f t="shared" si="1379"/>
        <v>0</v>
      </c>
      <c r="AI558" s="159">
        <v>0</v>
      </c>
      <c r="AJ558" s="159">
        <v>0</v>
      </c>
      <c r="AK558" s="160">
        <f t="shared" si="1380"/>
        <v>0</v>
      </c>
      <c r="AL558" s="159">
        <f t="shared" si="1400"/>
        <v>0</v>
      </c>
      <c r="AM558" s="159">
        <f t="shared" si="1381"/>
        <v>0</v>
      </c>
      <c r="AN558" s="160">
        <f t="shared" si="1382"/>
        <v>0</v>
      </c>
      <c r="AO558" s="159">
        <v>0</v>
      </c>
      <c r="AP558" s="159">
        <v>0</v>
      </c>
      <c r="AQ558" s="160">
        <f t="shared" si="1383"/>
        <v>0</v>
      </c>
      <c r="AR558" s="159">
        <v>0</v>
      </c>
      <c r="AS558" s="159">
        <v>0</v>
      </c>
      <c r="AT558" s="160">
        <f t="shared" si="1384"/>
        <v>0</v>
      </c>
      <c r="AU558" s="159">
        <f t="shared" si="1401"/>
        <v>0</v>
      </c>
      <c r="AV558" s="159">
        <f t="shared" si="1385"/>
        <v>0</v>
      </c>
      <c r="AW558" s="160">
        <f t="shared" si="1386"/>
        <v>0</v>
      </c>
      <c r="AX558" s="159">
        <v>0</v>
      </c>
      <c r="AY558" s="159">
        <v>0</v>
      </c>
      <c r="AZ558" s="160">
        <f t="shared" si="1387"/>
        <v>0</v>
      </c>
      <c r="BA558" s="159">
        <v>0</v>
      </c>
      <c r="BB558" s="159">
        <v>0</v>
      </c>
      <c r="BC558" s="160">
        <f t="shared" si="1388"/>
        <v>0</v>
      </c>
      <c r="BD558" s="159">
        <f t="shared" si="1402"/>
        <v>0</v>
      </c>
      <c r="BE558" s="159">
        <f t="shared" si="1389"/>
        <v>0</v>
      </c>
      <c r="BF558" s="160">
        <f t="shared" si="1390"/>
        <v>0</v>
      </c>
      <c r="BG558" s="225"/>
      <c r="BH558" s="226">
        <f t="shared" si="1403"/>
        <v>0</v>
      </c>
      <c r="BI558" s="227">
        <f t="shared" si="1391"/>
        <v>0</v>
      </c>
      <c r="BJ558" s="225"/>
      <c r="BK558" s="228"/>
      <c r="BL558" s="229"/>
    </row>
    <row r="559" spans="1:64" ht="15.75" customHeight="1">
      <c r="A559" s="185"/>
      <c r="B559" s="156"/>
      <c r="C559" s="299"/>
      <c r="D559" s="158">
        <f t="shared" si="1368"/>
        <v>0</v>
      </c>
      <c r="E559" s="159">
        <f t="shared" si="1392"/>
        <v>0</v>
      </c>
      <c r="F559" s="160">
        <f t="shared" si="1393"/>
        <v>0</v>
      </c>
      <c r="G559" s="161"/>
      <c r="H559" s="159">
        <f t="shared" si="1394"/>
        <v>0</v>
      </c>
      <c r="I559" s="159">
        <f t="shared" si="1395"/>
        <v>0</v>
      </c>
      <c r="J559" s="160">
        <f t="shared" si="1369"/>
        <v>0</v>
      </c>
      <c r="K559" s="159">
        <f t="shared" si="1396"/>
        <v>0</v>
      </c>
      <c r="L559" s="159">
        <f t="shared" si="1397"/>
        <v>0</v>
      </c>
      <c r="M559" s="160">
        <f t="shared" si="1370"/>
        <v>0</v>
      </c>
      <c r="N559" s="159">
        <v>0</v>
      </c>
      <c r="O559" s="159">
        <v>0</v>
      </c>
      <c r="P559" s="160">
        <f t="shared" si="1371"/>
        <v>0</v>
      </c>
      <c r="Q559" s="159">
        <v>0</v>
      </c>
      <c r="R559" s="159">
        <v>0</v>
      </c>
      <c r="S559" s="160">
        <f t="shared" si="1372"/>
        <v>0</v>
      </c>
      <c r="T559" s="159">
        <f t="shared" si="1398"/>
        <v>0</v>
      </c>
      <c r="U559" s="159">
        <f t="shared" si="1373"/>
        <v>0</v>
      </c>
      <c r="V559" s="160">
        <f t="shared" si="1374"/>
        <v>0</v>
      </c>
      <c r="W559" s="159">
        <v>0</v>
      </c>
      <c r="X559" s="159">
        <v>0</v>
      </c>
      <c r="Y559" s="160">
        <f t="shared" si="1375"/>
        <v>0</v>
      </c>
      <c r="Z559" s="159">
        <v>0</v>
      </c>
      <c r="AA559" s="159">
        <v>0</v>
      </c>
      <c r="AB559" s="160">
        <f t="shared" si="1376"/>
        <v>0</v>
      </c>
      <c r="AC559" s="159">
        <f t="shared" si="1399"/>
        <v>0</v>
      </c>
      <c r="AD559" s="159">
        <f t="shared" si="1377"/>
        <v>0</v>
      </c>
      <c r="AE559" s="160">
        <f t="shared" si="1378"/>
        <v>0</v>
      </c>
      <c r="AF559" s="159">
        <v>0</v>
      </c>
      <c r="AG559" s="159">
        <v>0</v>
      </c>
      <c r="AH559" s="160">
        <f t="shared" si="1379"/>
        <v>0</v>
      </c>
      <c r="AI559" s="159">
        <v>0</v>
      </c>
      <c r="AJ559" s="159">
        <v>0</v>
      </c>
      <c r="AK559" s="160">
        <f t="shared" si="1380"/>
        <v>0</v>
      </c>
      <c r="AL559" s="159">
        <f t="shared" si="1400"/>
        <v>0</v>
      </c>
      <c r="AM559" s="159">
        <f t="shared" si="1381"/>
        <v>0</v>
      </c>
      <c r="AN559" s="160">
        <f t="shared" si="1382"/>
        <v>0</v>
      </c>
      <c r="AO559" s="159">
        <v>0</v>
      </c>
      <c r="AP559" s="159">
        <v>0</v>
      </c>
      <c r="AQ559" s="160">
        <f t="shared" si="1383"/>
        <v>0</v>
      </c>
      <c r="AR559" s="159">
        <v>0</v>
      </c>
      <c r="AS559" s="159">
        <v>0</v>
      </c>
      <c r="AT559" s="160">
        <f t="shared" si="1384"/>
        <v>0</v>
      </c>
      <c r="AU559" s="159">
        <f t="shared" si="1401"/>
        <v>0</v>
      </c>
      <c r="AV559" s="159">
        <f t="shared" si="1385"/>
        <v>0</v>
      </c>
      <c r="AW559" s="160">
        <f t="shared" si="1386"/>
        <v>0</v>
      </c>
      <c r="AX559" s="159">
        <v>0</v>
      </c>
      <c r="AY559" s="159">
        <v>0</v>
      </c>
      <c r="AZ559" s="160">
        <f t="shared" si="1387"/>
        <v>0</v>
      </c>
      <c r="BA559" s="159">
        <v>0</v>
      </c>
      <c r="BB559" s="159">
        <v>0</v>
      </c>
      <c r="BC559" s="160">
        <f t="shared" si="1388"/>
        <v>0</v>
      </c>
      <c r="BD559" s="159">
        <f t="shared" si="1402"/>
        <v>0</v>
      </c>
      <c r="BE559" s="159">
        <f t="shared" si="1389"/>
        <v>0</v>
      </c>
      <c r="BF559" s="160">
        <f t="shared" si="1390"/>
        <v>0</v>
      </c>
      <c r="BG559" s="225"/>
      <c r="BH559" s="226">
        <f t="shared" si="1403"/>
        <v>0</v>
      </c>
      <c r="BI559" s="227">
        <f t="shared" si="1391"/>
        <v>0</v>
      </c>
      <c r="BJ559" s="225"/>
      <c r="BK559" s="228"/>
      <c r="BL559" s="229"/>
    </row>
    <row r="560" spans="1:64" ht="15.75" customHeight="1">
      <c r="A560" s="185"/>
      <c r="B560" s="156"/>
      <c r="C560" s="297"/>
      <c r="D560" s="158">
        <f t="shared" si="1368"/>
        <v>0</v>
      </c>
      <c r="E560" s="159">
        <f t="shared" si="1392"/>
        <v>0</v>
      </c>
      <c r="F560" s="160">
        <f t="shared" si="1393"/>
        <v>0</v>
      </c>
      <c r="G560" s="161"/>
      <c r="H560" s="159">
        <f t="shared" si="1394"/>
        <v>0</v>
      </c>
      <c r="I560" s="159">
        <f t="shared" si="1395"/>
        <v>0</v>
      </c>
      <c r="J560" s="160">
        <f t="shared" si="1369"/>
        <v>0</v>
      </c>
      <c r="K560" s="159">
        <f t="shared" si="1396"/>
        <v>0</v>
      </c>
      <c r="L560" s="159">
        <f t="shared" si="1397"/>
        <v>0</v>
      </c>
      <c r="M560" s="160">
        <f t="shared" si="1370"/>
        <v>0</v>
      </c>
      <c r="N560" s="159">
        <v>0</v>
      </c>
      <c r="O560" s="159">
        <v>0</v>
      </c>
      <c r="P560" s="160">
        <f t="shared" si="1371"/>
        <v>0</v>
      </c>
      <c r="Q560" s="159">
        <v>0</v>
      </c>
      <c r="R560" s="159">
        <v>0</v>
      </c>
      <c r="S560" s="160">
        <f t="shared" si="1372"/>
        <v>0</v>
      </c>
      <c r="T560" s="159">
        <f t="shared" si="1398"/>
        <v>0</v>
      </c>
      <c r="U560" s="159">
        <f t="shared" si="1373"/>
        <v>0</v>
      </c>
      <c r="V560" s="160">
        <f t="shared" si="1374"/>
        <v>0</v>
      </c>
      <c r="W560" s="159">
        <v>0</v>
      </c>
      <c r="X560" s="159">
        <v>0</v>
      </c>
      <c r="Y560" s="160">
        <f t="shared" si="1375"/>
        <v>0</v>
      </c>
      <c r="Z560" s="159">
        <v>0</v>
      </c>
      <c r="AA560" s="159">
        <v>0</v>
      </c>
      <c r="AB560" s="160">
        <f t="shared" si="1376"/>
        <v>0</v>
      </c>
      <c r="AC560" s="159">
        <f t="shared" si="1399"/>
        <v>0</v>
      </c>
      <c r="AD560" s="159">
        <f t="shared" si="1377"/>
        <v>0</v>
      </c>
      <c r="AE560" s="160">
        <f t="shared" si="1378"/>
        <v>0</v>
      </c>
      <c r="AF560" s="159">
        <v>0</v>
      </c>
      <c r="AG560" s="159">
        <v>0</v>
      </c>
      <c r="AH560" s="160">
        <f t="shared" si="1379"/>
        <v>0</v>
      </c>
      <c r="AI560" s="159">
        <v>0</v>
      </c>
      <c r="AJ560" s="159">
        <v>0</v>
      </c>
      <c r="AK560" s="160">
        <f t="shared" si="1380"/>
        <v>0</v>
      </c>
      <c r="AL560" s="159">
        <f t="shared" si="1400"/>
        <v>0</v>
      </c>
      <c r="AM560" s="159">
        <f t="shared" si="1381"/>
        <v>0</v>
      </c>
      <c r="AN560" s="160">
        <f t="shared" si="1382"/>
        <v>0</v>
      </c>
      <c r="AO560" s="159">
        <v>0</v>
      </c>
      <c r="AP560" s="159">
        <v>0</v>
      </c>
      <c r="AQ560" s="160">
        <f t="shared" si="1383"/>
        <v>0</v>
      </c>
      <c r="AR560" s="159">
        <v>0</v>
      </c>
      <c r="AS560" s="159">
        <v>0</v>
      </c>
      <c r="AT560" s="160">
        <f t="shared" si="1384"/>
        <v>0</v>
      </c>
      <c r="AU560" s="159">
        <f t="shared" si="1401"/>
        <v>0</v>
      </c>
      <c r="AV560" s="159">
        <f t="shared" si="1385"/>
        <v>0</v>
      </c>
      <c r="AW560" s="160">
        <f t="shared" si="1386"/>
        <v>0</v>
      </c>
      <c r="AX560" s="159">
        <v>0</v>
      </c>
      <c r="AY560" s="159">
        <v>0</v>
      </c>
      <c r="AZ560" s="160">
        <f t="shared" si="1387"/>
        <v>0</v>
      </c>
      <c r="BA560" s="159">
        <v>0</v>
      </c>
      <c r="BB560" s="159">
        <v>0</v>
      </c>
      <c r="BC560" s="160">
        <f t="shared" si="1388"/>
        <v>0</v>
      </c>
      <c r="BD560" s="159">
        <f t="shared" si="1402"/>
        <v>0</v>
      </c>
      <c r="BE560" s="159">
        <f t="shared" si="1389"/>
        <v>0</v>
      </c>
      <c r="BF560" s="160">
        <f t="shared" si="1390"/>
        <v>0</v>
      </c>
      <c r="BG560" s="225"/>
      <c r="BH560" s="226">
        <f t="shared" si="1403"/>
        <v>0</v>
      </c>
      <c r="BI560" s="227">
        <f t="shared" si="1391"/>
        <v>0</v>
      </c>
      <c r="BJ560" s="225"/>
      <c r="BK560" s="228"/>
      <c r="BL560" s="229"/>
    </row>
    <row r="561" spans="1:64" ht="15.75" customHeight="1">
      <c r="A561" s="185"/>
      <c r="B561" s="156"/>
      <c r="C561" s="297"/>
      <c r="D561" s="158">
        <f t="shared" si="1368"/>
        <v>0</v>
      </c>
      <c r="E561" s="159">
        <f t="shared" si="1392"/>
        <v>0</v>
      </c>
      <c r="F561" s="160">
        <f t="shared" si="1393"/>
        <v>0</v>
      </c>
      <c r="G561" s="161"/>
      <c r="H561" s="159">
        <f t="shared" si="1394"/>
        <v>0</v>
      </c>
      <c r="I561" s="159">
        <f t="shared" si="1395"/>
        <v>0</v>
      </c>
      <c r="J561" s="160">
        <f t="shared" si="1369"/>
        <v>0</v>
      </c>
      <c r="K561" s="159">
        <f t="shared" si="1396"/>
        <v>0</v>
      </c>
      <c r="L561" s="159">
        <f t="shared" si="1397"/>
        <v>0</v>
      </c>
      <c r="M561" s="160">
        <f t="shared" si="1370"/>
        <v>0</v>
      </c>
      <c r="N561" s="159">
        <v>0</v>
      </c>
      <c r="O561" s="159">
        <v>0</v>
      </c>
      <c r="P561" s="160">
        <f t="shared" si="1371"/>
        <v>0</v>
      </c>
      <c r="Q561" s="159">
        <v>0</v>
      </c>
      <c r="R561" s="159">
        <v>0</v>
      </c>
      <c r="S561" s="160">
        <f t="shared" si="1372"/>
        <v>0</v>
      </c>
      <c r="T561" s="159">
        <f t="shared" si="1398"/>
        <v>0</v>
      </c>
      <c r="U561" s="159">
        <f t="shared" si="1373"/>
        <v>0</v>
      </c>
      <c r="V561" s="160">
        <f t="shared" si="1374"/>
        <v>0</v>
      </c>
      <c r="W561" s="159">
        <v>0</v>
      </c>
      <c r="X561" s="159">
        <v>0</v>
      </c>
      <c r="Y561" s="160">
        <f t="shared" si="1375"/>
        <v>0</v>
      </c>
      <c r="Z561" s="159">
        <v>0</v>
      </c>
      <c r="AA561" s="159">
        <v>0</v>
      </c>
      <c r="AB561" s="160">
        <f t="shared" si="1376"/>
        <v>0</v>
      </c>
      <c r="AC561" s="159">
        <f t="shared" si="1399"/>
        <v>0</v>
      </c>
      <c r="AD561" s="159">
        <f t="shared" si="1377"/>
        <v>0</v>
      </c>
      <c r="AE561" s="160">
        <f t="shared" si="1378"/>
        <v>0</v>
      </c>
      <c r="AF561" s="159">
        <v>0</v>
      </c>
      <c r="AG561" s="159">
        <v>0</v>
      </c>
      <c r="AH561" s="160">
        <f t="shared" si="1379"/>
        <v>0</v>
      </c>
      <c r="AI561" s="159">
        <v>0</v>
      </c>
      <c r="AJ561" s="159">
        <v>0</v>
      </c>
      <c r="AK561" s="160">
        <f t="shared" si="1380"/>
        <v>0</v>
      </c>
      <c r="AL561" s="159">
        <f t="shared" si="1400"/>
        <v>0</v>
      </c>
      <c r="AM561" s="159">
        <f t="shared" si="1381"/>
        <v>0</v>
      </c>
      <c r="AN561" s="160">
        <f t="shared" si="1382"/>
        <v>0</v>
      </c>
      <c r="AO561" s="159">
        <v>0</v>
      </c>
      <c r="AP561" s="159">
        <v>0</v>
      </c>
      <c r="AQ561" s="160">
        <f t="shared" si="1383"/>
        <v>0</v>
      </c>
      <c r="AR561" s="159">
        <v>0</v>
      </c>
      <c r="AS561" s="159">
        <v>0</v>
      </c>
      <c r="AT561" s="160">
        <f t="shared" si="1384"/>
        <v>0</v>
      </c>
      <c r="AU561" s="159">
        <f t="shared" si="1401"/>
        <v>0</v>
      </c>
      <c r="AV561" s="159">
        <f t="shared" si="1385"/>
        <v>0</v>
      </c>
      <c r="AW561" s="160">
        <f t="shared" si="1386"/>
        <v>0</v>
      </c>
      <c r="AX561" s="159">
        <v>0</v>
      </c>
      <c r="AY561" s="159">
        <v>0</v>
      </c>
      <c r="AZ561" s="160">
        <f t="shared" si="1387"/>
        <v>0</v>
      </c>
      <c r="BA561" s="159">
        <v>0</v>
      </c>
      <c r="BB561" s="159">
        <v>0</v>
      </c>
      <c r="BC561" s="160">
        <f t="shared" si="1388"/>
        <v>0</v>
      </c>
      <c r="BD561" s="159">
        <f t="shared" si="1402"/>
        <v>0</v>
      </c>
      <c r="BE561" s="159">
        <f t="shared" si="1389"/>
        <v>0</v>
      </c>
      <c r="BF561" s="160">
        <f t="shared" si="1390"/>
        <v>0</v>
      </c>
      <c r="BG561" s="225"/>
      <c r="BH561" s="226">
        <f t="shared" si="1403"/>
        <v>0</v>
      </c>
      <c r="BI561" s="227">
        <f t="shared" si="1391"/>
        <v>0</v>
      </c>
      <c r="BJ561" s="225"/>
      <c r="BK561" s="228"/>
      <c r="BL561" s="229"/>
    </row>
    <row r="562" spans="1:64" ht="15.75" customHeight="1">
      <c r="A562" s="185"/>
      <c r="B562" s="156"/>
      <c r="C562" s="297"/>
      <c r="D562" s="158">
        <f t="shared" si="1368"/>
        <v>0</v>
      </c>
      <c r="E562" s="159">
        <f t="shared" si="1392"/>
        <v>0</v>
      </c>
      <c r="F562" s="160">
        <f t="shared" si="1393"/>
        <v>0</v>
      </c>
      <c r="G562" s="161"/>
      <c r="H562" s="159">
        <f t="shared" si="1394"/>
        <v>0</v>
      </c>
      <c r="I562" s="159">
        <f t="shared" si="1395"/>
        <v>0</v>
      </c>
      <c r="J562" s="160">
        <f t="shared" si="1369"/>
        <v>0</v>
      </c>
      <c r="K562" s="159">
        <f t="shared" si="1396"/>
        <v>0</v>
      </c>
      <c r="L562" s="159">
        <f t="shared" si="1397"/>
        <v>0</v>
      </c>
      <c r="M562" s="160">
        <f t="shared" si="1370"/>
        <v>0</v>
      </c>
      <c r="N562" s="159">
        <v>0</v>
      </c>
      <c r="O562" s="159">
        <v>0</v>
      </c>
      <c r="P562" s="160">
        <f t="shared" si="1371"/>
        <v>0</v>
      </c>
      <c r="Q562" s="159">
        <v>0</v>
      </c>
      <c r="R562" s="159">
        <v>0</v>
      </c>
      <c r="S562" s="160">
        <f t="shared" si="1372"/>
        <v>0</v>
      </c>
      <c r="T562" s="159">
        <f t="shared" si="1398"/>
        <v>0</v>
      </c>
      <c r="U562" s="159">
        <f t="shared" si="1373"/>
        <v>0</v>
      </c>
      <c r="V562" s="160">
        <f t="shared" si="1374"/>
        <v>0</v>
      </c>
      <c r="W562" s="159">
        <v>0</v>
      </c>
      <c r="X562" s="159">
        <v>0</v>
      </c>
      <c r="Y562" s="160">
        <f t="shared" si="1375"/>
        <v>0</v>
      </c>
      <c r="Z562" s="159">
        <v>0</v>
      </c>
      <c r="AA562" s="159">
        <v>0</v>
      </c>
      <c r="AB562" s="160">
        <f t="shared" si="1376"/>
        <v>0</v>
      </c>
      <c r="AC562" s="159">
        <f t="shared" si="1399"/>
        <v>0</v>
      </c>
      <c r="AD562" s="159">
        <f t="shared" si="1377"/>
        <v>0</v>
      </c>
      <c r="AE562" s="160">
        <f t="shared" si="1378"/>
        <v>0</v>
      </c>
      <c r="AF562" s="159">
        <v>0</v>
      </c>
      <c r="AG562" s="159">
        <v>0</v>
      </c>
      <c r="AH562" s="160">
        <f t="shared" si="1379"/>
        <v>0</v>
      </c>
      <c r="AI562" s="159">
        <v>0</v>
      </c>
      <c r="AJ562" s="159">
        <v>0</v>
      </c>
      <c r="AK562" s="160">
        <f t="shared" si="1380"/>
        <v>0</v>
      </c>
      <c r="AL562" s="159">
        <f t="shared" si="1400"/>
        <v>0</v>
      </c>
      <c r="AM562" s="159">
        <f t="shared" si="1381"/>
        <v>0</v>
      </c>
      <c r="AN562" s="160">
        <f t="shared" si="1382"/>
        <v>0</v>
      </c>
      <c r="AO562" s="159">
        <v>0</v>
      </c>
      <c r="AP562" s="159">
        <v>0</v>
      </c>
      <c r="AQ562" s="160">
        <f t="shared" si="1383"/>
        <v>0</v>
      </c>
      <c r="AR562" s="159">
        <v>0</v>
      </c>
      <c r="AS562" s="159">
        <v>0</v>
      </c>
      <c r="AT562" s="160">
        <f t="shared" si="1384"/>
        <v>0</v>
      </c>
      <c r="AU562" s="159">
        <f t="shared" si="1401"/>
        <v>0</v>
      </c>
      <c r="AV562" s="159">
        <f t="shared" si="1385"/>
        <v>0</v>
      </c>
      <c r="AW562" s="160">
        <f t="shared" si="1386"/>
        <v>0</v>
      </c>
      <c r="AX562" s="159">
        <v>0</v>
      </c>
      <c r="AY562" s="159">
        <v>0</v>
      </c>
      <c r="AZ562" s="160">
        <f t="shared" si="1387"/>
        <v>0</v>
      </c>
      <c r="BA562" s="159">
        <v>0</v>
      </c>
      <c r="BB562" s="159">
        <v>0</v>
      </c>
      <c r="BC562" s="160">
        <f t="shared" si="1388"/>
        <v>0</v>
      </c>
      <c r="BD562" s="159">
        <f t="shared" si="1402"/>
        <v>0</v>
      </c>
      <c r="BE562" s="159">
        <f t="shared" si="1389"/>
        <v>0</v>
      </c>
      <c r="BF562" s="160">
        <f t="shared" si="1390"/>
        <v>0</v>
      </c>
      <c r="BG562" s="225"/>
      <c r="BH562" s="226">
        <f t="shared" si="1403"/>
        <v>0</v>
      </c>
      <c r="BI562" s="227">
        <f t="shared" si="1391"/>
        <v>0</v>
      </c>
      <c r="BJ562" s="225"/>
      <c r="BK562" s="228"/>
      <c r="BL562" s="229"/>
    </row>
    <row r="563" spans="1:64" ht="15.75" customHeight="1">
      <c r="A563" s="138"/>
      <c r="B563" s="162"/>
      <c r="C563" s="163"/>
      <c r="D563" s="164">
        <f t="shared" si="1368"/>
        <v>0</v>
      </c>
      <c r="E563" s="165">
        <f t="shared" si="1392"/>
        <v>0</v>
      </c>
      <c r="F563" s="166">
        <f t="shared" si="1393"/>
        <v>0</v>
      </c>
      <c r="G563" s="167"/>
      <c r="H563" s="165">
        <f t="shared" si="1394"/>
        <v>0</v>
      </c>
      <c r="I563" s="165">
        <f t="shared" si="1395"/>
        <v>0</v>
      </c>
      <c r="J563" s="166">
        <f t="shared" si="1369"/>
        <v>0</v>
      </c>
      <c r="K563" s="165">
        <f t="shared" si="1396"/>
        <v>0</v>
      </c>
      <c r="L563" s="165">
        <f t="shared" si="1397"/>
        <v>0</v>
      </c>
      <c r="M563" s="166">
        <f t="shared" si="1370"/>
        <v>0</v>
      </c>
      <c r="N563" s="164">
        <v>0</v>
      </c>
      <c r="O563" s="165">
        <v>0</v>
      </c>
      <c r="P563" s="166">
        <f t="shared" si="1371"/>
        <v>0</v>
      </c>
      <c r="Q563" s="198">
        <v>0</v>
      </c>
      <c r="R563" s="199">
        <v>0</v>
      </c>
      <c r="S563" s="166">
        <f t="shared" si="1372"/>
        <v>0</v>
      </c>
      <c r="T563" s="200">
        <f t="shared" si="1398"/>
        <v>0</v>
      </c>
      <c r="U563" s="200">
        <f t="shared" si="1373"/>
        <v>0</v>
      </c>
      <c r="V563" s="201">
        <f t="shared" si="1374"/>
        <v>0</v>
      </c>
      <c r="W563" s="164">
        <v>0</v>
      </c>
      <c r="X563" s="165">
        <v>0</v>
      </c>
      <c r="Y563" s="166">
        <f t="shared" si="1375"/>
        <v>0</v>
      </c>
      <c r="Z563" s="198">
        <v>0</v>
      </c>
      <c r="AA563" s="199">
        <v>0</v>
      </c>
      <c r="AB563" s="166">
        <f t="shared" si="1376"/>
        <v>0</v>
      </c>
      <c r="AC563" s="200">
        <f t="shared" si="1399"/>
        <v>0</v>
      </c>
      <c r="AD563" s="200">
        <f t="shared" si="1377"/>
        <v>0</v>
      </c>
      <c r="AE563" s="201">
        <f t="shared" si="1378"/>
        <v>0</v>
      </c>
      <c r="AF563" s="164">
        <v>0</v>
      </c>
      <c r="AG563" s="165">
        <v>0</v>
      </c>
      <c r="AH563" s="166">
        <f t="shared" si="1379"/>
        <v>0</v>
      </c>
      <c r="AI563" s="198">
        <v>0</v>
      </c>
      <c r="AJ563" s="199">
        <v>0</v>
      </c>
      <c r="AK563" s="166">
        <f t="shared" si="1380"/>
        <v>0</v>
      </c>
      <c r="AL563" s="200">
        <f t="shared" si="1400"/>
        <v>0</v>
      </c>
      <c r="AM563" s="200">
        <f t="shared" si="1381"/>
        <v>0</v>
      </c>
      <c r="AN563" s="201">
        <f t="shared" si="1382"/>
        <v>0</v>
      </c>
      <c r="AO563" s="164">
        <v>0</v>
      </c>
      <c r="AP563" s="165">
        <v>0</v>
      </c>
      <c r="AQ563" s="166">
        <f t="shared" si="1383"/>
        <v>0</v>
      </c>
      <c r="AR563" s="198">
        <v>0</v>
      </c>
      <c r="AS563" s="199">
        <v>0</v>
      </c>
      <c r="AT563" s="166">
        <f t="shared" si="1384"/>
        <v>0</v>
      </c>
      <c r="AU563" s="200">
        <f t="shared" si="1401"/>
        <v>0</v>
      </c>
      <c r="AV563" s="200">
        <f t="shared" si="1385"/>
        <v>0</v>
      </c>
      <c r="AW563" s="201">
        <f t="shared" si="1386"/>
        <v>0</v>
      </c>
      <c r="AX563" s="164">
        <v>0</v>
      </c>
      <c r="AY563" s="165">
        <v>0</v>
      </c>
      <c r="AZ563" s="166">
        <f t="shared" si="1387"/>
        <v>0</v>
      </c>
      <c r="BA563" s="198">
        <v>0</v>
      </c>
      <c r="BB563" s="199">
        <v>0</v>
      </c>
      <c r="BC563" s="166">
        <f t="shared" si="1388"/>
        <v>0</v>
      </c>
      <c r="BD563" s="200">
        <f t="shared" si="1402"/>
        <v>0</v>
      </c>
      <c r="BE563" s="200">
        <f t="shared" si="1389"/>
        <v>0</v>
      </c>
      <c r="BF563" s="201">
        <f t="shared" si="1390"/>
        <v>0</v>
      </c>
      <c r="BG563" s="211"/>
      <c r="BH563" s="233">
        <f t="shared" si="1403"/>
        <v>0</v>
      </c>
      <c r="BI563" s="234">
        <f t="shared" si="1391"/>
        <v>0</v>
      </c>
      <c r="BJ563" s="232"/>
      <c r="BK563" s="235"/>
      <c r="BL563" s="236"/>
    </row>
    <row r="564" spans="1:64" ht="15.75" customHeight="1">
      <c r="A564" s="139"/>
      <c r="B564" s="186"/>
      <c r="C564" s="187"/>
      <c r="D564" s="183"/>
      <c r="E564" s="183"/>
      <c r="F564" s="183"/>
      <c r="G564" s="184"/>
      <c r="H564" s="183"/>
      <c r="I564" s="183"/>
      <c r="J564" s="183"/>
      <c r="K564" s="183"/>
      <c r="L564" s="183"/>
      <c r="M564" s="183"/>
      <c r="N564" s="183"/>
      <c r="O564" s="183"/>
      <c r="P564" s="183"/>
      <c r="Q564" s="183"/>
      <c r="R564" s="183"/>
      <c r="S564" s="183"/>
      <c r="T564" s="203"/>
      <c r="U564" s="203"/>
      <c r="V564" s="187"/>
      <c r="W564" s="183"/>
      <c r="X564" s="183"/>
      <c r="Y564" s="183"/>
      <c r="Z564" s="183"/>
      <c r="AA564" s="183"/>
      <c r="AB564" s="183"/>
      <c r="AC564" s="203"/>
      <c r="AD564" s="203"/>
      <c r="AE564" s="187"/>
      <c r="AF564" s="183"/>
      <c r="AG564" s="183"/>
      <c r="AH564" s="183"/>
      <c r="AI564" s="183"/>
      <c r="AJ564" s="183"/>
      <c r="AK564" s="183"/>
      <c r="AL564" s="203"/>
      <c r="AM564" s="203"/>
      <c r="AN564" s="187"/>
      <c r="AO564" s="183"/>
      <c r="AP564" s="183"/>
      <c r="AQ564" s="183"/>
      <c r="AR564" s="183"/>
      <c r="AS564" s="183"/>
      <c r="AT564" s="183"/>
      <c r="AU564" s="203"/>
      <c r="AV564" s="203"/>
      <c r="AW564" s="187"/>
      <c r="AX564" s="183"/>
      <c r="AY564" s="183"/>
      <c r="AZ564" s="183"/>
      <c r="BA564" s="183"/>
      <c r="BB564" s="183"/>
      <c r="BC564" s="183"/>
      <c r="BD564" s="203"/>
      <c r="BE564" s="203"/>
      <c r="BF564" s="187"/>
      <c r="BG564" s="139"/>
      <c r="BH564" s="183"/>
      <c r="BI564" s="187"/>
      <c r="BJ564" s="139"/>
      <c r="BK564" s="242"/>
      <c r="BL564" s="242"/>
    </row>
    <row r="565" spans="1:64" ht="15.75" customHeight="1">
      <c r="A565" s="138"/>
      <c r="B565" s="1065" t="s">
        <v>273</v>
      </c>
      <c r="C565" s="1062" t="s">
        <v>274</v>
      </c>
      <c r="D565" s="1009" t="str">
        <f>AFEstatPref</f>
        <v>Historical</v>
      </c>
      <c r="E565" s="1010"/>
      <c r="F565" s="1011"/>
      <c r="G565" s="1041" t="str">
        <f>AFEstatSlc</f>
        <v>Proposed Original</v>
      </c>
      <c r="H565" s="1015"/>
      <c r="I565" s="1015"/>
      <c r="J565" s="1042"/>
      <c r="K565" s="1020" t="s">
        <v>275</v>
      </c>
      <c r="L565" s="1020"/>
      <c r="M565" s="1039"/>
      <c r="N565" s="1009" t="str">
        <f>AFEstatPref</f>
        <v>Historical</v>
      </c>
      <c r="O565" s="1010"/>
      <c r="P565" s="1011"/>
      <c r="Q565" s="1015" t="str">
        <f>AFEstatSlc</f>
        <v>Proposed Original</v>
      </c>
      <c r="R565" s="1015"/>
      <c r="S565" s="1016"/>
      <c r="T565" s="1019" t="s">
        <v>275</v>
      </c>
      <c r="U565" s="1020"/>
      <c r="V565" s="1021"/>
      <c r="W565" s="1009" t="str">
        <f>AFEstatPref</f>
        <v>Historical</v>
      </c>
      <c r="X565" s="1010"/>
      <c r="Y565" s="1011"/>
      <c r="Z565" s="1015" t="str">
        <f>AFEstatSlc</f>
        <v>Proposed Original</v>
      </c>
      <c r="AA565" s="1015"/>
      <c r="AB565" s="1016"/>
      <c r="AC565" s="1019" t="s">
        <v>275</v>
      </c>
      <c r="AD565" s="1020"/>
      <c r="AE565" s="1021"/>
      <c r="AF565" s="1009" t="str">
        <f>AFEstatPref</f>
        <v>Historical</v>
      </c>
      <c r="AG565" s="1010"/>
      <c r="AH565" s="1011"/>
      <c r="AI565" s="1015" t="str">
        <f>AFEstatSlc</f>
        <v>Proposed Original</v>
      </c>
      <c r="AJ565" s="1015"/>
      <c r="AK565" s="1016"/>
      <c r="AL565" s="1019" t="s">
        <v>275</v>
      </c>
      <c r="AM565" s="1020"/>
      <c r="AN565" s="1021"/>
      <c r="AO565" s="1009" t="str">
        <f>AFEstatPref</f>
        <v>Historical</v>
      </c>
      <c r="AP565" s="1010"/>
      <c r="AQ565" s="1011"/>
      <c r="AR565" s="1015" t="str">
        <f>AFEstatSlc</f>
        <v>Proposed Original</v>
      </c>
      <c r="AS565" s="1015"/>
      <c r="AT565" s="1016"/>
      <c r="AU565" s="1019" t="s">
        <v>275</v>
      </c>
      <c r="AV565" s="1020"/>
      <c r="AW565" s="1021"/>
      <c r="AX565" s="1009" t="str">
        <f>AFEstatPref</f>
        <v>Historical</v>
      </c>
      <c r="AY565" s="1010"/>
      <c r="AZ565" s="1011"/>
      <c r="BA565" s="1015" t="str">
        <f>AFEstatSlc</f>
        <v>Proposed Original</v>
      </c>
      <c r="BB565" s="1015"/>
      <c r="BC565" s="1016"/>
      <c r="BD565" s="1019" t="s">
        <v>275</v>
      </c>
      <c r="BE565" s="1020"/>
      <c r="BF565" s="1021"/>
      <c r="BG565" s="214"/>
      <c r="BH565" s="1051" t="s">
        <v>276</v>
      </c>
      <c r="BI565" s="1052"/>
      <c r="BJ565" s="214"/>
      <c r="BK565" s="1058" t="s">
        <v>277</v>
      </c>
      <c r="BL565" s="1055" t="s">
        <v>278</v>
      </c>
    </row>
    <row r="566" spans="1:64" ht="15.75" customHeight="1">
      <c r="A566" s="139"/>
      <c r="B566" s="1059"/>
      <c r="C566" s="1063"/>
      <c r="D566" s="1012"/>
      <c r="E566" s="1013"/>
      <c r="F566" s="1014"/>
      <c r="G566" s="1043"/>
      <c r="H566" s="1017"/>
      <c r="I566" s="1017"/>
      <c r="J566" s="1044"/>
      <c r="K566" s="1023"/>
      <c r="L566" s="1023"/>
      <c r="M566" s="1040"/>
      <c r="N566" s="1012"/>
      <c r="O566" s="1013"/>
      <c r="P566" s="1014"/>
      <c r="Q566" s="1017"/>
      <c r="R566" s="1017"/>
      <c r="S566" s="1018"/>
      <c r="T566" s="1022"/>
      <c r="U566" s="1023"/>
      <c r="V566" s="1024"/>
      <c r="W566" s="1012"/>
      <c r="X566" s="1013"/>
      <c r="Y566" s="1014"/>
      <c r="Z566" s="1017"/>
      <c r="AA566" s="1017"/>
      <c r="AB566" s="1018"/>
      <c r="AC566" s="1022"/>
      <c r="AD566" s="1023"/>
      <c r="AE566" s="1024"/>
      <c r="AF566" s="1012"/>
      <c r="AG566" s="1013"/>
      <c r="AH566" s="1014"/>
      <c r="AI566" s="1017"/>
      <c r="AJ566" s="1017"/>
      <c r="AK566" s="1018"/>
      <c r="AL566" s="1022"/>
      <c r="AM566" s="1023"/>
      <c r="AN566" s="1024"/>
      <c r="AO566" s="1012"/>
      <c r="AP566" s="1013"/>
      <c r="AQ566" s="1014"/>
      <c r="AR566" s="1017"/>
      <c r="AS566" s="1017"/>
      <c r="AT566" s="1018"/>
      <c r="AU566" s="1022"/>
      <c r="AV566" s="1023"/>
      <c r="AW566" s="1024"/>
      <c r="AX566" s="1012"/>
      <c r="AY566" s="1013"/>
      <c r="AZ566" s="1014"/>
      <c r="BA566" s="1017"/>
      <c r="BB566" s="1017"/>
      <c r="BC566" s="1018"/>
      <c r="BD566" s="1022"/>
      <c r="BE566" s="1023"/>
      <c r="BF566" s="1024"/>
      <c r="BG566" s="139"/>
      <c r="BH566" s="215" t="s">
        <v>279</v>
      </c>
      <c r="BI566" s="216" t="s">
        <v>280</v>
      </c>
      <c r="BJ566" s="139"/>
      <c r="BK566" s="1059"/>
      <c r="BL566" s="1056"/>
    </row>
    <row r="567" spans="1:64" ht="15.75" customHeight="1">
      <c r="A567" s="138"/>
      <c r="B567" s="149">
        <v>52</v>
      </c>
      <c r="C567" s="150" t="s">
        <v>334</v>
      </c>
      <c r="D567" s="151" t="s">
        <v>283</v>
      </c>
      <c r="E567" s="152" t="s">
        <v>284</v>
      </c>
      <c r="F567" s="153">
        <f>SUM(F568:F577)</f>
        <v>0</v>
      </c>
      <c r="G567" s="154" t="s">
        <v>285</v>
      </c>
      <c r="H567" s="152" t="s">
        <v>283</v>
      </c>
      <c r="I567" s="152" t="s">
        <v>284</v>
      </c>
      <c r="J567" s="153">
        <f>SUM(J568:J577)</f>
        <v>0</v>
      </c>
      <c r="K567" s="151" t="s">
        <v>283</v>
      </c>
      <c r="L567" s="152" t="s">
        <v>284</v>
      </c>
      <c r="M567" s="153">
        <f>SUM(M568:M577)</f>
        <v>0</v>
      </c>
      <c r="N567" s="151" t="s">
        <v>283</v>
      </c>
      <c r="O567" s="152" t="s">
        <v>284</v>
      </c>
      <c r="P567" s="153">
        <f>SUM(P568:P577)</f>
        <v>0</v>
      </c>
      <c r="Q567" s="152" t="s">
        <v>283</v>
      </c>
      <c r="R567" s="152" t="s">
        <v>284</v>
      </c>
      <c r="S567" s="153">
        <f>SUM(S568:S577)</f>
        <v>0</v>
      </c>
      <c r="T567" s="204" t="s">
        <v>283</v>
      </c>
      <c r="U567" s="205" t="s">
        <v>284</v>
      </c>
      <c r="V567" s="153">
        <f>SUM(V568:V577)</f>
        <v>0</v>
      </c>
      <c r="W567" s="151" t="s">
        <v>283</v>
      </c>
      <c r="X567" s="152" t="s">
        <v>284</v>
      </c>
      <c r="Y567" s="153">
        <f>SUM(Y568:Y577)</f>
        <v>0</v>
      </c>
      <c r="Z567" s="152" t="s">
        <v>283</v>
      </c>
      <c r="AA567" s="152" t="s">
        <v>284</v>
      </c>
      <c r="AB567" s="153">
        <f>SUM(AB568:AB577)</f>
        <v>0</v>
      </c>
      <c r="AC567" s="204" t="s">
        <v>283</v>
      </c>
      <c r="AD567" s="205" t="s">
        <v>284</v>
      </c>
      <c r="AE567" s="153">
        <f>SUM(AE568:AE577)</f>
        <v>0</v>
      </c>
      <c r="AF567" s="151" t="s">
        <v>283</v>
      </c>
      <c r="AG567" s="152" t="s">
        <v>284</v>
      </c>
      <c r="AH567" s="153">
        <f>SUM(AH568:AH577)</f>
        <v>0</v>
      </c>
      <c r="AI567" s="152" t="s">
        <v>283</v>
      </c>
      <c r="AJ567" s="152" t="s">
        <v>284</v>
      </c>
      <c r="AK567" s="153">
        <f>SUM(AK568:AK577)</f>
        <v>0</v>
      </c>
      <c r="AL567" s="204" t="s">
        <v>283</v>
      </c>
      <c r="AM567" s="205" t="s">
        <v>284</v>
      </c>
      <c r="AN567" s="153">
        <f>SUM(AN568:AN577)</f>
        <v>0</v>
      </c>
      <c r="AO567" s="151" t="s">
        <v>283</v>
      </c>
      <c r="AP567" s="152" t="s">
        <v>284</v>
      </c>
      <c r="AQ567" s="153">
        <f>SUM(AQ568:AQ577)</f>
        <v>0</v>
      </c>
      <c r="AR567" s="152" t="s">
        <v>283</v>
      </c>
      <c r="AS567" s="152" t="s">
        <v>284</v>
      </c>
      <c r="AT567" s="153">
        <f>SUM(AT568:AT577)</f>
        <v>0</v>
      </c>
      <c r="AU567" s="204" t="s">
        <v>283</v>
      </c>
      <c r="AV567" s="205" t="s">
        <v>284</v>
      </c>
      <c r="AW567" s="153">
        <f>SUM(AW568:AW577)</f>
        <v>0</v>
      </c>
      <c r="AX567" s="151" t="s">
        <v>283</v>
      </c>
      <c r="AY567" s="152" t="s">
        <v>284</v>
      </c>
      <c r="AZ567" s="153">
        <f>SUM(AZ568:AZ577)</f>
        <v>0</v>
      </c>
      <c r="BA567" s="152" t="s">
        <v>283</v>
      </c>
      <c r="BB567" s="152" t="s">
        <v>284</v>
      </c>
      <c r="BC567" s="153">
        <f>SUM(BC568:BC577)</f>
        <v>0</v>
      </c>
      <c r="BD567" s="204" t="s">
        <v>283</v>
      </c>
      <c r="BE567" s="205" t="s">
        <v>284</v>
      </c>
      <c r="BF567" s="153">
        <f>SUM(BF568:BF577)</f>
        <v>0</v>
      </c>
      <c r="BG567" s="196"/>
      <c r="BH567" s="221"/>
      <c r="BI567" s="243"/>
      <c r="BJ567" s="196"/>
      <c r="BK567" s="244"/>
      <c r="BL567" s="245"/>
    </row>
    <row r="568" spans="1:64" ht="15.75" customHeight="1">
      <c r="A568" s="185"/>
      <c r="B568" s="156"/>
      <c r="C568" s="258" t="s">
        <v>287</v>
      </c>
      <c r="D568" s="158">
        <f t="shared" ref="D568:D577" si="1404">N568+W568+AF568+AO568+AX568</f>
        <v>0</v>
      </c>
      <c r="E568" s="159">
        <f>IFERROR(F568/D568,)</f>
        <v>0</v>
      </c>
      <c r="F568" s="160">
        <f>P568+Y568+AH568+AQ568+AZ568</f>
        <v>0</v>
      </c>
      <c r="G568" s="179"/>
      <c r="H568" s="159">
        <f>Q568+Z568+AI568+AR568+BA568</f>
        <v>0</v>
      </c>
      <c r="I568" s="159">
        <f>IFERROR(J568/H568,)</f>
        <v>0</v>
      </c>
      <c r="J568" s="160">
        <f t="shared" ref="J568:J577" si="1405">S568+AB568+AK568+AT568+BC568</f>
        <v>0</v>
      </c>
      <c r="K568" s="159">
        <f>T568+AC568+AL568+AU568+BD568</f>
        <v>0</v>
      </c>
      <c r="L568" s="159">
        <f>IFERROR(M568/K568,)</f>
        <v>0</v>
      </c>
      <c r="M568" s="160">
        <f t="shared" ref="M568:M577" si="1406">V568+AE568+AN568+AW568+BF568</f>
        <v>0</v>
      </c>
      <c r="N568" s="159">
        <v>0</v>
      </c>
      <c r="O568" s="159">
        <v>0</v>
      </c>
      <c r="P568" s="160">
        <f t="shared" ref="P568:P577" si="1407">N568*O568</f>
        <v>0</v>
      </c>
      <c r="Q568" s="159">
        <v>0</v>
      </c>
      <c r="R568" s="159">
        <v>0</v>
      </c>
      <c r="S568" s="160">
        <f t="shared" ref="S568:S577" si="1408">Q568*R568</f>
        <v>0</v>
      </c>
      <c r="T568" s="159">
        <f>Q568</f>
        <v>0</v>
      </c>
      <c r="U568" s="159">
        <f t="shared" ref="U568:U577" si="1409">R568</f>
        <v>0</v>
      </c>
      <c r="V568" s="160">
        <f t="shared" ref="V568:V577" si="1410">T568*U568</f>
        <v>0</v>
      </c>
      <c r="W568" s="159">
        <v>0</v>
      </c>
      <c r="X568" s="159">
        <v>0</v>
      </c>
      <c r="Y568" s="160">
        <f t="shared" ref="Y568:Y577" si="1411">W568*X568</f>
        <v>0</v>
      </c>
      <c r="Z568" s="159">
        <v>0</v>
      </c>
      <c r="AA568" s="159">
        <v>0</v>
      </c>
      <c r="AB568" s="160">
        <f t="shared" ref="AB568:AB577" si="1412">Z568*AA568</f>
        <v>0</v>
      </c>
      <c r="AC568" s="159">
        <f>Z568</f>
        <v>0</v>
      </c>
      <c r="AD568" s="159">
        <f t="shared" ref="AD568:AD577" si="1413">AA568</f>
        <v>0</v>
      </c>
      <c r="AE568" s="160">
        <f t="shared" ref="AE568:AE577" si="1414">AC568*AD568</f>
        <v>0</v>
      </c>
      <c r="AF568" s="159">
        <v>0</v>
      </c>
      <c r="AG568" s="159">
        <v>0</v>
      </c>
      <c r="AH568" s="160">
        <f t="shared" ref="AH568:AH577" si="1415">AF568*AG568</f>
        <v>0</v>
      </c>
      <c r="AI568" s="159">
        <v>0</v>
      </c>
      <c r="AJ568" s="159">
        <v>0</v>
      </c>
      <c r="AK568" s="160">
        <f t="shared" ref="AK568:AK577" si="1416">AI568*AJ568</f>
        <v>0</v>
      </c>
      <c r="AL568" s="159">
        <f>AI568</f>
        <v>0</v>
      </c>
      <c r="AM568" s="159">
        <f t="shared" ref="AM568:AM577" si="1417">AJ568</f>
        <v>0</v>
      </c>
      <c r="AN568" s="160">
        <f t="shared" ref="AN568:AN577" si="1418">AL568*AM568</f>
        <v>0</v>
      </c>
      <c r="AO568" s="159">
        <v>0</v>
      </c>
      <c r="AP568" s="159">
        <v>0</v>
      </c>
      <c r="AQ568" s="160">
        <f t="shared" ref="AQ568:AQ577" si="1419">AO568*AP568</f>
        <v>0</v>
      </c>
      <c r="AR568" s="159">
        <v>0</v>
      </c>
      <c r="AS568" s="159">
        <v>0</v>
      </c>
      <c r="AT568" s="160">
        <f t="shared" ref="AT568:AT577" si="1420">AR568*AS568</f>
        <v>0</v>
      </c>
      <c r="AU568" s="159">
        <f>AR568</f>
        <v>0</v>
      </c>
      <c r="AV568" s="159">
        <f t="shared" ref="AV568:AV577" si="1421">AS568</f>
        <v>0</v>
      </c>
      <c r="AW568" s="160">
        <f t="shared" ref="AW568:AW577" si="1422">AU568*AV568</f>
        <v>0</v>
      </c>
      <c r="AX568" s="159">
        <v>0</v>
      </c>
      <c r="AY568" s="159">
        <v>0</v>
      </c>
      <c r="AZ568" s="160">
        <f t="shared" ref="AZ568:AZ577" si="1423">AX568*AY568</f>
        <v>0</v>
      </c>
      <c r="BA568" s="159">
        <v>0</v>
      </c>
      <c r="BB568" s="159">
        <v>0</v>
      </c>
      <c r="BC568" s="160">
        <f t="shared" ref="BC568:BC577" si="1424">BA568*BB568</f>
        <v>0</v>
      </c>
      <c r="BD568" s="159">
        <f>BA568</f>
        <v>0</v>
      </c>
      <c r="BE568" s="159">
        <f t="shared" ref="BE568:BE577" si="1425">BB568</f>
        <v>0</v>
      </c>
      <c r="BF568" s="160">
        <f t="shared" ref="BF568:BF577" si="1426">BD568*BE568</f>
        <v>0</v>
      </c>
      <c r="BG568" s="225"/>
      <c r="BH568" s="226">
        <f>K568-H568</f>
        <v>0</v>
      </c>
      <c r="BI568" s="227">
        <f t="shared" ref="BI568:BI577" si="1427">L568-I568</f>
        <v>0</v>
      </c>
      <c r="BJ568" s="225"/>
      <c r="BK568" s="228"/>
      <c r="BL568" s="229"/>
    </row>
    <row r="569" spans="1:64" ht="15.75" customHeight="1">
      <c r="A569" s="185"/>
      <c r="B569" s="156"/>
      <c r="C569" s="258"/>
      <c r="D569" s="158">
        <f t="shared" si="1404"/>
        <v>0</v>
      </c>
      <c r="E569" s="159">
        <f t="shared" ref="E569:E577" si="1428">IFERROR(F569/D569,)</f>
        <v>0</v>
      </c>
      <c r="F569" s="160">
        <f t="shared" ref="F569:F577" si="1429">P569+Y569+AH569+AQ569+AZ569</f>
        <v>0</v>
      </c>
      <c r="G569" s="161"/>
      <c r="H569" s="159">
        <f t="shared" ref="H569:H577" si="1430">Q569+Z569+AI569+AR569+BA569</f>
        <v>0</v>
      </c>
      <c r="I569" s="159">
        <f t="shared" ref="I569:I577" si="1431">IFERROR(J569/H569,)</f>
        <v>0</v>
      </c>
      <c r="J569" s="160">
        <f t="shared" si="1405"/>
        <v>0</v>
      </c>
      <c r="K569" s="159">
        <f t="shared" ref="K569:K577" si="1432">T569+AC569+AL569+AU569+BD569</f>
        <v>0</v>
      </c>
      <c r="L569" s="159">
        <f t="shared" ref="L569:L577" si="1433">IFERROR(M569/K569,)</f>
        <v>0</v>
      </c>
      <c r="M569" s="160">
        <f t="shared" si="1406"/>
        <v>0</v>
      </c>
      <c r="N569" s="159">
        <v>0</v>
      </c>
      <c r="O569" s="159">
        <v>0</v>
      </c>
      <c r="P569" s="160">
        <f t="shared" si="1407"/>
        <v>0</v>
      </c>
      <c r="Q569" s="159">
        <v>0</v>
      </c>
      <c r="R569" s="159">
        <v>0</v>
      </c>
      <c r="S569" s="160">
        <f t="shared" si="1408"/>
        <v>0</v>
      </c>
      <c r="T569" s="159">
        <f t="shared" ref="T569:T577" si="1434">Q569</f>
        <v>0</v>
      </c>
      <c r="U569" s="159">
        <f t="shared" si="1409"/>
        <v>0</v>
      </c>
      <c r="V569" s="160">
        <f t="shared" si="1410"/>
        <v>0</v>
      </c>
      <c r="W569" s="159">
        <v>0</v>
      </c>
      <c r="X569" s="159">
        <v>0</v>
      </c>
      <c r="Y569" s="160">
        <f t="shared" si="1411"/>
        <v>0</v>
      </c>
      <c r="Z569" s="159">
        <v>0</v>
      </c>
      <c r="AA569" s="159">
        <v>0</v>
      </c>
      <c r="AB569" s="160">
        <f t="shared" si="1412"/>
        <v>0</v>
      </c>
      <c r="AC569" s="159">
        <f t="shared" ref="AC569:AC577" si="1435">Z569</f>
        <v>0</v>
      </c>
      <c r="AD569" s="159">
        <f t="shared" si="1413"/>
        <v>0</v>
      </c>
      <c r="AE569" s="160">
        <f t="shared" si="1414"/>
        <v>0</v>
      </c>
      <c r="AF569" s="159">
        <v>0</v>
      </c>
      <c r="AG569" s="159">
        <v>0</v>
      </c>
      <c r="AH569" s="160">
        <f t="shared" si="1415"/>
        <v>0</v>
      </c>
      <c r="AI569" s="159">
        <v>0</v>
      </c>
      <c r="AJ569" s="159">
        <v>0</v>
      </c>
      <c r="AK569" s="160">
        <f t="shared" si="1416"/>
        <v>0</v>
      </c>
      <c r="AL569" s="159">
        <f t="shared" ref="AL569:AL577" si="1436">AI569</f>
        <v>0</v>
      </c>
      <c r="AM569" s="159">
        <f t="shared" si="1417"/>
        <v>0</v>
      </c>
      <c r="AN569" s="160">
        <f t="shared" si="1418"/>
        <v>0</v>
      </c>
      <c r="AO569" s="159">
        <v>0</v>
      </c>
      <c r="AP569" s="159">
        <v>0</v>
      </c>
      <c r="AQ569" s="160">
        <f t="shared" si="1419"/>
        <v>0</v>
      </c>
      <c r="AR569" s="159">
        <v>0</v>
      </c>
      <c r="AS569" s="159">
        <v>0</v>
      </c>
      <c r="AT569" s="160">
        <f t="shared" si="1420"/>
        <v>0</v>
      </c>
      <c r="AU569" s="159">
        <f t="shared" ref="AU569:AU577" si="1437">AR569</f>
        <v>0</v>
      </c>
      <c r="AV569" s="159">
        <f t="shared" si="1421"/>
        <v>0</v>
      </c>
      <c r="AW569" s="160">
        <f t="shared" si="1422"/>
        <v>0</v>
      </c>
      <c r="AX569" s="159">
        <v>0</v>
      </c>
      <c r="AY569" s="159">
        <v>0</v>
      </c>
      <c r="AZ569" s="160">
        <f t="shared" si="1423"/>
        <v>0</v>
      </c>
      <c r="BA569" s="159">
        <v>0</v>
      </c>
      <c r="BB569" s="159">
        <v>0</v>
      </c>
      <c r="BC569" s="160">
        <f t="shared" si="1424"/>
        <v>0</v>
      </c>
      <c r="BD569" s="159">
        <f t="shared" ref="BD569:BD577" si="1438">BA569</f>
        <v>0</v>
      </c>
      <c r="BE569" s="159">
        <f t="shared" si="1425"/>
        <v>0</v>
      </c>
      <c r="BF569" s="160">
        <f t="shared" si="1426"/>
        <v>0</v>
      </c>
      <c r="BG569" s="225"/>
      <c r="BH569" s="226">
        <f t="shared" ref="BH569:BH577" si="1439">K569-H569</f>
        <v>0</v>
      </c>
      <c r="BI569" s="227">
        <f t="shared" si="1427"/>
        <v>0</v>
      </c>
      <c r="BJ569" s="225"/>
      <c r="BK569" s="228"/>
      <c r="BL569" s="229"/>
    </row>
    <row r="570" spans="1:64" ht="15.75" customHeight="1">
      <c r="A570" s="185"/>
      <c r="B570" s="156"/>
      <c r="C570" s="258"/>
      <c r="D570" s="158">
        <f t="shared" si="1404"/>
        <v>0</v>
      </c>
      <c r="E570" s="159">
        <f t="shared" si="1428"/>
        <v>0</v>
      </c>
      <c r="F570" s="160">
        <f t="shared" si="1429"/>
        <v>0</v>
      </c>
      <c r="G570" s="161"/>
      <c r="H570" s="159">
        <f t="shared" si="1430"/>
        <v>0</v>
      </c>
      <c r="I570" s="159">
        <f t="shared" si="1431"/>
        <v>0</v>
      </c>
      <c r="J570" s="160">
        <f t="shared" si="1405"/>
        <v>0</v>
      </c>
      <c r="K570" s="159">
        <f t="shared" si="1432"/>
        <v>0</v>
      </c>
      <c r="L570" s="159">
        <f t="shared" si="1433"/>
        <v>0</v>
      </c>
      <c r="M570" s="160">
        <f t="shared" si="1406"/>
        <v>0</v>
      </c>
      <c r="N570" s="159">
        <v>0</v>
      </c>
      <c r="O570" s="159">
        <v>0</v>
      </c>
      <c r="P570" s="160">
        <f t="shared" si="1407"/>
        <v>0</v>
      </c>
      <c r="Q570" s="159">
        <v>0</v>
      </c>
      <c r="R570" s="159">
        <v>0</v>
      </c>
      <c r="S570" s="160">
        <f t="shared" si="1408"/>
        <v>0</v>
      </c>
      <c r="T570" s="159">
        <f t="shared" si="1434"/>
        <v>0</v>
      </c>
      <c r="U570" s="159">
        <f t="shared" si="1409"/>
        <v>0</v>
      </c>
      <c r="V570" s="160">
        <f t="shared" si="1410"/>
        <v>0</v>
      </c>
      <c r="W570" s="159">
        <v>0</v>
      </c>
      <c r="X570" s="159">
        <v>0</v>
      </c>
      <c r="Y570" s="160">
        <f t="shared" si="1411"/>
        <v>0</v>
      </c>
      <c r="Z570" s="159">
        <v>0</v>
      </c>
      <c r="AA570" s="159">
        <v>0</v>
      </c>
      <c r="AB570" s="160">
        <f t="shared" si="1412"/>
        <v>0</v>
      </c>
      <c r="AC570" s="159">
        <f t="shared" si="1435"/>
        <v>0</v>
      </c>
      <c r="AD570" s="159">
        <f t="shared" si="1413"/>
        <v>0</v>
      </c>
      <c r="AE570" s="160">
        <f t="shared" si="1414"/>
        <v>0</v>
      </c>
      <c r="AF570" s="159">
        <v>0</v>
      </c>
      <c r="AG570" s="159">
        <v>0</v>
      </c>
      <c r="AH570" s="160">
        <f t="shared" si="1415"/>
        <v>0</v>
      </c>
      <c r="AI570" s="159">
        <v>0</v>
      </c>
      <c r="AJ570" s="159">
        <v>0</v>
      </c>
      <c r="AK570" s="160">
        <f t="shared" si="1416"/>
        <v>0</v>
      </c>
      <c r="AL570" s="159">
        <f t="shared" si="1436"/>
        <v>0</v>
      </c>
      <c r="AM570" s="159">
        <f t="shared" si="1417"/>
        <v>0</v>
      </c>
      <c r="AN570" s="160">
        <f t="shared" si="1418"/>
        <v>0</v>
      </c>
      <c r="AO570" s="159">
        <v>0</v>
      </c>
      <c r="AP570" s="159">
        <v>0</v>
      </c>
      <c r="AQ570" s="160">
        <f t="shared" si="1419"/>
        <v>0</v>
      </c>
      <c r="AR570" s="159">
        <v>0</v>
      </c>
      <c r="AS570" s="159">
        <v>0</v>
      </c>
      <c r="AT570" s="160">
        <f t="shared" si="1420"/>
        <v>0</v>
      </c>
      <c r="AU570" s="159">
        <f t="shared" si="1437"/>
        <v>0</v>
      </c>
      <c r="AV570" s="159">
        <f t="shared" si="1421"/>
        <v>0</v>
      </c>
      <c r="AW570" s="160">
        <f t="shared" si="1422"/>
        <v>0</v>
      </c>
      <c r="AX570" s="159">
        <v>0</v>
      </c>
      <c r="AY570" s="159">
        <v>0</v>
      </c>
      <c r="AZ570" s="160">
        <f t="shared" si="1423"/>
        <v>0</v>
      </c>
      <c r="BA570" s="159">
        <v>0</v>
      </c>
      <c r="BB570" s="159">
        <v>0</v>
      </c>
      <c r="BC570" s="160">
        <f t="shared" si="1424"/>
        <v>0</v>
      </c>
      <c r="BD570" s="159">
        <f t="shared" si="1438"/>
        <v>0</v>
      </c>
      <c r="BE570" s="159">
        <f t="shared" si="1425"/>
        <v>0</v>
      </c>
      <c r="BF570" s="160">
        <f t="shared" si="1426"/>
        <v>0</v>
      </c>
      <c r="BG570" s="225"/>
      <c r="BH570" s="226">
        <f t="shared" si="1439"/>
        <v>0</v>
      </c>
      <c r="BI570" s="227">
        <f t="shared" si="1427"/>
        <v>0</v>
      </c>
      <c r="BJ570" s="225"/>
      <c r="BK570" s="228"/>
      <c r="BL570" s="229"/>
    </row>
    <row r="571" spans="1:64" ht="15.75" customHeight="1">
      <c r="A571" s="185"/>
      <c r="B571" s="156"/>
      <c r="C571" s="258"/>
      <c r="D571" s="158">
        <f t="shared" si="1404"/>
        <v>0</v>
      </c>
      <c r="E571" s="159">
        <f t="shared" si="1428"/>
        <v>0</v>
      </c>
      <c r="F571" s="160">
        <f t="shared" si="1429"/>
        <v>0</v>
      </c>
      <c r="G571" s="161"/>
      <c r="H571" s="159">
        <f t="shared" si="1430"/>
        <v>0</v>
      </c>
      <c r="I571" s="159">
        <f t="shared" si="1431"/>
        <v>0</v>
      </c>
      <c r="J571" s="160">
        <f t="shared" si="1405"/>
        <v>0</v>
      </c>
      <c r="K571" s="159">
        <f t="shared" si="1432"/>
        <v>0</v>
      </c>
      <c r="L571" s="159">
        <f t="shared" si="1433"/>
        <v>0</v>
      </c>
      <c r="M571" s="160">
        <f t="shared" si="1406"/>
        <v>0</v>
      </c>
      <c r="N571" s="159">
        <v>0</v>
      </c>
      <c r="O571" s="159">
        <v>0</v>
      </c>
      <c r="P571" s="160">
        <f t="shared" si="1407"/>
        <v>0</v>
      </c>
      <c r="Q571" s="159">
        <v>0</v>
      </c>
      <c r="R571" s="159">
        <v>0</v>
      </c>
      <c r="S571" s="160">
        <f t="shared" si="1408"/>
        <v>0</v>
      </c>
      <c r="T571" s="159">
        <f t="shared" si="1434"/>
        <v>0</v>
      </c>
      <c r="U571" s="159">
        <f t="shared" si="1409"/>
        <v>0</v>
      </c>
      <c r="V571" s="160">
        <f t="shared" si="1410"/>
        <v>0</v>
      </c>
      <c r="W571" s="159">
        <v>0</v>
      </c>
      <c r="X571" s="159">
        <v>0</v>
      </c>
      <c r="Y571" s="160">
        <f t="shared" si="1411"/>
        <v>0</v>
      </c>
      <c r="Z571" s="159">
        <v>0</v>
      </c>
      <c r="AA571" s="159">
        <v>0</v>
      </c>
      <c r="AB571" s="160">
        <f t="shared" si="1412"/>
        <v>0</v>
      </c>
      <c r="AC571" s="159">
        <f t="shared" si="1435"/>
        <v>0</v>
      </c>
      <c r="AD571" s="159">
        <f t="shared" si="1413"/>
        <v>0</v>
      </c>
      <c r="AE571" s="160">
        <f t="shared" si="1414"/>
        <v>0</v>
      </c>
      <c r="AF571" s="159">
        <v>0</v>
      </c>
      <c r="AG571" s="159">
        <v>0</v>
      </c>
      <c r="AH571" s="160">
        <f t="shared" si="1415"/>
        <v>0</v>
      </c>
      <c r="AI571" s="159">
        <v>0</v>
      </c>
      <c r="AJ571" s="159">
        <v>0</v>
      </c>
      <c r="AK571" s="160">
        <f t="shared" si="1416"/>
        <v>0</v>
      </c>
      <c r="AL571" s="159">
        <f t="shared" si="1436"/>
        <v>0</v>
      </c>
      <c r="AM571" s="159">
        <f t="shared" si="1417"/>
        <v>0</v>
      </c>
      <c r="AN571" s="160">
        <f t="shared" si="1418"/>
        <v>0</v>
      </c>
      <c r="AO571" s="159">
        <v>0</v>
      </c>
      <c r="AP571" s="159">
        <v>0</v>
      </c>
      <c r="AQ571" s="160">
        <f t="shared" si="1419"/>
        <v>0</v>
      </c>
      <c r="AR571" s="159">
        <v>0</v>
      </c>
      <c r="AS571" s="159">
        <v>0</v>
      </c>
      <c r="AT571" s="160">
        <f t="shared" si="1420"/>
        <v>0</v>
      </c>
      <c r="AU571" s="159">
        <f t="shared" si="1437"/>
        <v>0</v>
      </c>
      <c r="AV571" s="159">
        <f t="shared" si="1421"/>
        <v>0</v>
      </c>
      <c r="AW571" s="160">
        <f t="shared" si="1422"/>
        <v>0</v>
      </c>
      <c r="AX571" s="159">
        <v>0</v>
      </c>
      <c r="AY571" s="159">
        <v>0</v>
      </c>
      <c r="AZ571" s="160">
        <f t="shared" si="1423"/>
        <v>0</v>
      </c>
      <c r="BA571" s="159">
        <v>0</v>
      </c>
      <c r="BB571" s="159">
        <v>0</v>
      </c>
      <c r="BC571" s="160">
        <f t="shared" si="1424"/>
        <v>0</v>
      </c>
      <c r="BD571" s="159">
        <f t="shared" si="1438"/>
        <v>0</v>
      </c>
      <c r="BE571" s="159">
        <f t="shared" si="1425"/>
        <v>0</v>
      </c>
      <c r="BF571" s="160">
        <f t="shared" si="1426"/>
        <v>0</v>
      </c>
      <c r="BG571" s="225"/>
      <c r="BH571" s="226">
        <f t="shared" si="1439"/>
        <v>0</v>
      </c>
      <c r="BI571" s="227">
        <f t="shared" si="1427"/>
        <v>0</v>
      </c>
      <c r="BJ571" s="225"/>
      <c r="BK571" s="228"/>
      <c r="BL571" s="229"/>
    </row>
    <row r="572" spans="1:64" ht="15.75" customHeight="1">
      <c r="A572" s="185"/>
      <c r="B572" s="156"/>
      <c r="C572" s="258"/>
      <c r="D572" s="158">
        <f t="shared" si="1404"/>
        <v>0</v>
      </c>
      <c r="E572" s="159">
        <f t="shared" si="1428"/>
        <v>0</v>
      </c>
      <c r="F572" s="160">
        <f t="shared" si="1429"/>
        <v>0</v>
      </c>
      <c r="G572" s="161"/>
      <c r="H572" s="159">
        <f t="shared" si="1430"/>
        <v>0</v>
      </c>
      <c r="I572" s="159">
        <f t="shared" si="1431"/>
        <v>0</v>
      </c>
      <c r="J572" s="160">
        <f t="shared" si="1405"/>
        <v>0</v>
      </c>
      <c r="K572" s="159">
        <f t="shared" si="1432"/>
        <v>0</v>
      </c>
      <c r="L572" s="159">
        <f t="shared" si="1433"/>
        <v>0</v>
      </c>
      <c r="M572" s="160">
        <f t="shared" si="1406"/>
        <v>0</v>
      </c>
      <c r="N572" s="159">
        <v>0</v>
      </c>
      <c r="O572" s="159">
        <v>0</v>
      </c>
      <c r="P572" s="160">
        <f t="shared" si="1407"/>
        <v>0</v>
      </c>
      <c r="Q572" s="159">
        <v>0</v>
      </c>
      <c r="R572" s="159">
        <v>0</v>
      </c>
      <c r="S572" s="160">
        <f t="shared" si="1408"/>
        <v>0</v>
      </c>
      <c r="T572" s="159">
        <f t="shared" si="1434"/>
        <v>0</v>
      </c>
      <c r="U572" s="159">
        <f t="shared" si="1409"/>
        <v>0</v>
      </c>
      <c r="V572" s="160">
        <f t="shared" si="1410"/>
        <v>0</v>
      </c>
      <c r="W572" s="159">
        <v>0</v>
      </c>
      <c r="X572" s="159">
        <v>0</v>
      </c>
      <c r="Y572" s="160">
        <f t="shared" si="1411"/>
        <v>0</v>
      </c>
      <c r="Z572" s="159">
        <v>0</v>
      </c>
      <c r="AA572" s="159">
        <v>0</v>
      </c>
      <c r="AB572" s="160">
        <f t="shared" si="1412"/>
        <v>0</v>
      </c>
      <c r="AC572" s="159">
        <f t="shared" si="1435"/>
        <v>0</v>
      </c>
      <c r="AD572" s="159">
        <f t="shared" si="1413"/>
        <v>0</v>
      </c>
      <c r="AE572" s="160">
        <f t="shared" si="1414"/>
        <v>0</v>
      </c>
      <c r="AF572" s="159">
        <v>0</v>
      </c>
      <c r="AG572" s="159">
        <v>0</v>
      </c>
      <c r="AH572" s="160">
        <f t="shared" si="1415"/>
        <v>0</v>
      </c>
      <c r="AI572" s="159">
        <v>0</v>
      </c>
      <c r="AJ572" s="159">
        <v>0</v>
      </c>
      <c r="AK572" s="160">
        <f t="shared" si="1416"/>
        <v>0</v>
      </c>
      <c r="AL572" s="159">
        <f t="shared" si="1436"/>
        <v>0</v>
      </c>
      <c r="AM572" s="159">
        <f t="shared" si="1417"/>
        <v>0</v>
      </c>
      <c r="AN572" s="160">
        <f t="shared" si="1418"/>
        <v>0</v>
      </c>
      <c r="AO572" s="159">
        <v>0</v>
      </c>
      <c r="AP572" s="159">
        <v>0</v>
      </c>
      <c r="AQ572" s="160">
        <f t="shared" si="1419"/>
        <v>0</v>
      </c>
      <c r="AR572" s="159">
        <v>0</v>
      </c>
      <c r="AS572" s="159">
        <v>0</v>
      </c>
      <c r="AT572" s="160">
        <f t="shared" si="1420"/>
        <v>0</v>
      </c>
      <c r="AU572" s="159">
        <f t="shared" si="1437"/>
        <v>0</v>
      </c>
      <c r="AV572" s="159">
        <f t="shared" si="1421"/>
        <v>0</v>
      </c>
      <c r="AW572" s="160">
        <f t="shared" si="1422"/>
        <v>0</v>
      </c>
      <c r="AX572" s="159">
        <v>0</v>
      </c>
      <c r="AY572" s="159">
        <v>0</v>
      </c>
      <c r="AZ572" s="160">
        <f t="shared" si="1423"/>
        <v>0</v>
      </c>
      <c r="BA572" s="159">
        <v>0</v>
      </c>
      <c r="BB572" s="159">
        <v>0</v>
      </c>
      <c r="BC572" s="160">
        <f t="shared" si="1424"/>
        <v>0</v>
      </c>
      <c r="BD572" s="159">
        <f t="shared" si="1438"/>
        <v>0</v>
      </c>
      <c r="BE572" s="159">
        <f t="shared" si="1425"/>
        <v>0</v>
      </c>
      <c r="BF572" s="160">
        <f t="shared" si="1426"/>
        <v>0</v>
      </c>
      <c r="BG572" s="225"/>
      <c r="BH572" s="226">
        <f t="shared" si="1439"/>
        <v>0</v>
      </c>
      <c r="BI572" s="227">
        <f t="shared" si="1427"/>
        <v>0</v>
      </c>
      <c r="BJ572" s="225"/>
      <c r="BK572" s="228"/>
      <c r="BL572" s="229"/>
    </row>
    <row r="573" spans="1:64" ht="15.75" customHeight="1">
      <c r="A573" s="185" t="s">
        <v>332</v>
      </c>
      <c r="B573" s="156"/>
      <c r="C573" s="185"/>
      <c r="D573" s="158">
        <f t="shared" si="1404"/>
        <v>0</v>
      </c>
      <c r="E573" s="159">
        <f t="shared" si="1428"/>
        <v>0</v>
      </c>
      <c r="F573" s="160">
        <f t="shared" si="1429"/>
        <v>0</v>
      </c>
      <c r="G573" s="161"/>
      <c r="H573" s="159">
        <f t="shared" si="1430"/>
        <v>0</v>
      </c>
      <c r="I573" s="159">
        <f t="shared" si="1431"/>
        <v>0</v>
      </c>
      <c r="J573" s="160">
        <f t="shared" si="1405"/>
        <v>0</v>
      </c>
      <c r="K573" s="159">
        <f t="shared" si="1432"/>
        <v>0</v>
      </c>
      <c r="L573" s="159">
        <f t="shared" si="1433"/>
        <v>0</v>
      </c>
      <c r="M573" s="160">
        <f t="shared" si="1406"/>
        <v>0</v>
      </c>
      <c r="N573" s="159">
        <v>0</v>
      </c>
      <c r="O573" s="159">
        <v>0</v>
      </c>
      <c r="P573" s="160">
        <f t="shared" si="1407"/>
        <v>0</v>
      </c>
      <c r="Q573" s="159">
        <v>0</v>
      </c>
      <c r="R573" s="159">
        <v>0</v>
      </c>
      <c r="S573" s="160">
        <f t="shared" si="1408"/>
        <v>0</v>
      </c>
      <c r="T573" s="159">
        <f t="shared" si="1434"/>
        <v>0</v>
      </c>
      <c r="U573" s="159">
        <f t="shared" si="1409"/>
        <v>0</v>
      </c>
      <c r="V573" s="160">
        <f t="shared" si="1410"/>
        <v>0</v>
      </c>
      <c r="W573" s="159">
        <v>0</v>
      </c>
      <c r="X573" s="159">
        <v>0</v>
      </c>
      <c r="Y573" s="160">
        <f t="shared" si="1411"/>
        <v>0</v>
      </c>
      <c r="Z573" s="159">
        <v>0</v>
      </c>
      <c r="AA573" s="159">
        <v>0</v>
      </c>
      <c r="AB573" s="160">
        <f t="shared" si="1412"/>
        <v>0</v>
      </c>
      <c r="AC573" s="159">
        <f t="shared" si="1435"/>
        <v>0</v>
      </c>
      <c r="AD573" s="159">
        <f t="shared" si="1413"/>
        <v>0</v>
      </c>
      <c r="AE573" s="160">
        <f t="shared" si="1414"/>
        <v>0</v>
      </c>
      <c r="AF573" s="159">
        <v>0</v>
      </c>
      <c r="AG573" s="159">
        <v>0</v>
      </c>
      <c r="AH573" s="160">
        <f t="shared" si="1415"/>
        <v>0</v>
      </c>
      <c r="AI573" s="159">
        <v>0</v>
      </c>
      <c r="AJ573" s="159">
        <v>0</v>
      </c>
      <c r="AK573" s="160">
        <f t="shared" si="1416"/>
        <v>0</v>
      </c>
      <c r="AL573" s="159">
        <f t="shared" si="1436"/>
        <v>0</v>
      </c>
      <c r="AM573" s="159">
        <f t="shared" si="1417"/>
        <v>0</v>
      </c>
      <c r="AN573" s="160">
        <f t="shared" si="1418"/>
        <v>0</v>
      </c>
      <c r="AO573" s="159">
        <v>0</v>
      </c>
      <c r="AP573" s="159">
        <v>0</v>
      </c>
      <c r="AQ573" s="160">
        <f t="shared" si="1419"/>
        <v>0</v>
      </c>
      <c r="AR573" s="159">
        <v>0</v>
      </c>
      <c r="AS573" s="159">
        <v>0</v>
      </c>
      <c r="AT573" s="160">
        <f t="shared" si="1420"/>
        <v>0</v>
      </c>
      <c r="AU573" s="159">
        <f t="shared" si="1437"/>
        <v>0</v>
      </c>
      <c r="AV573" s="159">
        <f t="shared" si="1421"/>
        <v>0</v>
      </c>
      <c r="AW573" s="160">
        <f t="shared" si="1422"/>
        <v>0</v>
      </c>
      <c r="AX573" s="159">
        <v>0</v>
      </c>
      <c r="AY573" s="159">
        <v>0</v>
      </c>
      <c r="AZ573" s="160">
        <f t="shared" si="1423"/>
        <v>0</v>
      </c>
      <c r="BA573" s="159">
        <v>0</v>
      </c>
      <c r="BB573" s="159">
        <v>0</v>
      </c>
      <c r="BC573" s="160">
        <f t="shared" si="1424"/>
        <v>0</v>
      </c>
      <c r="BD573" s="159">
        <f t="shared" si="1438"/>
        <v>0</v>
      </c>
      <c r="BE573" s="159">
        <f t="shared" si="1425"/>
        <v>0</v>
      </c>
      <c r="BF573" s="160">
        <f t="shared" si="1426"/>
        <v>0</v>
      </c>
      <c r="BG573" s="225"/>
      <c r="BH573" s="226">
        <f t="shared" si="1439"/>
        <v>0</v>
      </c>
      <c r="BI573" s="227">
        <f t="shared" si="1427"/>
        <v>0</v>
      </c>
      <c r="BJ573" s="225"/>
      <c r="BK573" s="228"/>
      <c r="BL573" s="229"/>
    </row>
    <row r="574" spans="1:64" ht="15.75" customHeight="1">
      <c r="A574" s="185"/>
      <c r="B574" s="156"/>
      <c r="C574" s="185"/>
      <c r="D574" s="158">
        <f t="shared" si="1404"/>
        <v>0</v>
      </c>
      <c r="E574" s="159">
        <f t="shared" si="1428"/>
        <v>0</v>
      </c>
      <c r="F574" s="160">
        <f t="shared" si="1429"/>
        <v>0</v>
      </c>
      <c r="G574" s="161"/>
      <c r="H574" s="159">
        <f t="shared" si="1430"/>
        <v>0</v>
      </c>
      <c r="I574" s="159">
        <f t="shared" si="1431"/>
        <v>0</v>
      </c>
      <c r="J574" s="160">
        <f t="shared" si="1405"/>
        <v>0</v>
      </c>
      <c r="K574" s="159">
        <f t="shared" si="1432"/>
        <v>0</v>
      </c>
      <c r="L574" s="159">
        <f t="shared" si="1433"/>
        <v>0</v>
      </c>
      <c r="M574" s="160">
        <f t="shared" si="1406"/>
        <v>0</v>
      </c>
      <c r="N574" s="159">
        <v>0</v>
      </c>
      <c r="O574" s="159">
        <v>0</v>
      </c>
      <c r="P574" s="160">
        <f t="shared" si="1407"/>
        <v>0</v>
      </c>
      <c r="Q574" s="159">
        <v>0</v>
      </c>
      <c r="R574" s="159">
        <v>0</v>
      </c>
      <c r="S574" s="160">
        <f t="shared" si="1408"/>
        <v>0</v>
      </c>
      <c r="T574" s="159">
        <f t="shared" si="1434"/>
        <v>0</v>
      </c>
      <c r="U574" s="159">
        <f t="shared" si="1409"/>
        <v>0</v>
      </c>
      <c r="V574" s="160">
        <f t="shared" si="1410"/>
        <v>0</v>
      </c>
      <c r="W574" s="159">
        <v>0</v>
      </c>
      <c r="X574" s="159">
        <v>0</v>
      </c>
      <c r="Y574" s="160">
        <f t="shared" si="1411"/>
        <v>0</v>
      </c>
      <c r="Z574" s="159">
        <v>0</v>
      </c>
      <c r="AA574" s="159">
        <v>0</v>
      </c>
      <c r="AB574" s="160">
        <f t="shared" si="1412"/>
        <v>0</v>
      </c>
      <c r="AC574" s="159">
        <f t="shared" si="1435"/>
        <v>0</v>
      </c>
      <c r="AD574" s="159">
        <f t="shared" si="1413"/>
        <v>0</v>
      </c>
      <c r="AE574" s="160">
        <f t="shared" si="1414"/>
        <v>0</v>
      </c>
      <c r="AF574" s="159">
        <v>0</v>
      </c>
      <c r="AG574" s="159">
        <v>0</v>
      </c>
      <c r="AH574" s="160">
        <f t="shared" si="1415"/>
        <v>0</v>
      </c>
      <c r="AI574" s="159">
        <v>0</v>
      </c>
      <c r="AJ574" s="159">
        <v>0</v>
      </c>
      <c r="AK574" s="160">
        <f t="shared" si="1416"/>
        <v>0</v>
      </c>
      <c r="AL574" s="159">
        <f t="shared" si="1436"/>
        <v>0</v>
      </c>
      <c r="AM574" s="159">
        <f t="shared" si="1417"/>
        <v>0</v>
      </c>
      <c r="AN574" s="160">
        <f t="shared" si="1418"/>
        <v>0</v>
      </c>
      <c r="AO574" s="159">
        <v>0</v>
      </c>
      <c r="AP574" s="159">
        <v>0</v>
      </c>
      <c r="AQ574" s="160">
        <f t="shared" si="1419"/>
        <v>0</v>
      </c>
      <c r="AR574" s="159">
        <v>0</v>
      </c>
      <c r="AS574" s="159">
        <v>0</v>
      </c>
      <c r="AT574" s="160">
        <f t="shared" si="1420"/>
        <v>0</v>
      </c>
      <c r="AU574" s="159">
        <f t="shared" si="1437"/>
        <v>0</v>
      </c>
      <c r="AV574" s="159">
        <f t="shared" si="1421"/>
        <v>0</v>
      </c>
      <c r="AW574" s="160">
        <f t="shared" si="1422"/>
        <v>0</v>
      </c>
      <c r="AX574" s="159">
        <v>0</v>
      </c>
      <c r="AY574" s="159">
        <v>0</v>
      </c>
      <c r="AZ574" s="160">
        <f t="shared" si="1423"/>
        <v>0</v>
      </c>
      <c r="BA574" s="159">
        <v>0</v>
      </c>
      <c r="BB574" s="159">
        <v>0</v>
      </c>
      <c r="BC574" s="160">
        <f t="shared" si="1424"/>
        <v>0</v>
      </c>
      <c r="BD574" s="159">
        <f t="shared" si="1438"/>
        <v>0</v>
      </c>
      <c r="BE574" s="159">
        <f t="shared" si="1425"/>
        <v>0</v>
      </c>
      <c r="BF574" s="160">
        <f t="shared" si="1426"/>
        <v>0</v>
      </c>
      <c r="BG574" s="225"/>
      <c r="BH574" s="226">
        <f t="shared" si="1439"/>
        <v>0</v>
      </c>
      <c r="BI574" s="227">
        <f t="shared" si="1427"/>
        <v>0</v>
      </c>
      <c r="BJ574" s="225"/>
      <c r="BK574" s="228"/>
      <c r="BL574" s="229"/>
    </row>
    <row r="575" spans="1:64" ht="15.75" customHeight="1">
      <c r="A575" s="185"/>
      <c r="B575" s="156"/>
      <c r="C575" s="185"/>
      <c r="D575" s="158">
        <f t="shared" si="1404"/>
        <v>0</v>
      </c>
      <c r="E575" s="159">
        <f t="shared" si="1428"/>
        <v>0</v>
      </c>
      <c r="F575" s="160">
        <f t="shared" si="1429"/>
        <v>0</v>
      </c>
      <c r="G575" s="161"/>
      <c r="H575" s="159">
        <f t="shared" si="1430"/>
        <v>0</v>
      </c>
      <c r="I575" s="159">
        <f t="shared" si="1431"/>
        <v>0</v>
      </c>
      <c r="J575" s="160">
        <f t="shared" si="1405"/>
        <v>0</v>
      </c>
      <c r="K575" s="159">
        <f t="shared" si="1432"/>
        <v>0</v>
      </c>
      <c r="L575" s="159">
        <f t="shared" si="1433"/>
        <v>0</v>
      </c>
      <c r="M575" s="160">
        <f t="shared" si="1406"/>
        <v>0</v>
      </c>
      <c r="N575" s="159">
        <v>0</v>
      </c>
      <c r="O575" s="159">
        <v>0</v>
      </c>
      <c r="P575" s="160">
        <f t="shared" si="1407"/>
        <v>0</v>
      </c>
      <c r="Q575" s="159">
        <v>0</v>
      </c>
      <c r="R575" s="159">
        <v>0</v>
      </c>
      <c r="S575" s="160">
        <f t="shared" si="1408"/>
        <v>0</v>
      </c>
      <c r="T575" s="159">
        <f t="shared" si="1434"/>
        <v>0</v>
      </c>
      <c r="U575" s="159">
        <f t="shared" si="1409"/>
        <v>0</v>
      </c>
      <c r="V575" s="160">
        <f t="shared" si="1410"/>
        <v>0</v>
      </c>
      <c r="W575" s="159">
        <v>0</v>
      </c>
      <c r="X575" s="159">
        <v>0</v>
      </c>
      <c r="Y575" s="160">
        <f t="shared" si="1411"/>
        <v>0</v>
      </c>
      <c r="Z575" s="159">
        <v>0</v>
      </c>
      <c r="AA575" s="159">
        <v>0</v>
      </c>
      <c r="AB575" s="160">
        <f t="shared" si="1412"/>
        <v>0</v>
      </c>
      <c r="AC575" s="159">
        <f t="shared" si="1435"/>
        <v>0</v>
      </c>
      <c r="AD575" s="159">
        <f t="shared" si="1413"/>
        <v>0</v>
      </c>
      <c r="AE575" s="160">
        <f t="shared" si="1414"/>
        <v>0</v>
      </c>
      <c r="AF575" s="159">
        <v>0</v>
      </c>
      <c r="AG575" s="159">
        <v>0</v>
      </c>
      <c r="AH575" s="160">
        <f t="shared" si="1415"/>
        <v>0</v>
      </c>
      <c r="AI575" s="159">
        <v>0</v>
      </c>
      <c r="AJ575" s="159">
        <v>0</v>
      </c>
      <c r="AK575" s="160">
        <f t="shared" si="1416"/>
        <v>0</v>
      </c>
      <c r="AL575" s="159">
        <f t="shared" si="1436"/>
        <v>0</v>
      </c>
      <c r="AM575" s="159">
        <f t="shared" si="1417"/>
        <v>0</v>
      </c>
      <c r="AN575" s="160">
        <f t="shared" si="1418"/>
        <v>0</v>
      </c>
      <c r="AO575" s="159">
        <v>0</v>
      </c>
      <c r="AP575" s="159">
        <v>0</v>
      </c>
      <c r="AQ575" s="160">
        <f t="shared" si="1419"/>
        <v>0</v>
      </c>
      <c r="AR575" s="159">
        <v>0</v>
      </c>
      <c r="AS575" s="159">
        <v>0</v>
      </c>
      <c r="AT575" s="160">
        <f t="shared" si="1420"/>
        <v>0</v>
      </c>
      <c r="AU575" s="159">
        <f t="shared" si="1437"/>
        <v>0</v>
      </c>
      <c r="AV575" s="159">
        <f t="shared" si="1421"/>
        <v>0</v>
      </c>
      <c r="AW575" s="160">
        <f t="shared" si="1422"/>
        <v>0</v>
      </c>
      <c r="AX575" s="159">
        <v>0</v>
      </c>
      <c r="AY575" s="159">
        <v>0</v>
      </c>
      <c r="AZ575" s="160">
        <f t="shared" si="1423"/>
        <v>0</v>
      </c>
      <c r="BA575" s="159">
        <v>0</v>
      </c>
      <c r="BB575" s="159">
        <v>0</v>
      </c>
      <c r="BC575" s="160">
        <f t="shared" si="1424"/>
        <v>0</v>
      </c>
      <c r="BD575" s="159">
        <f t="shared" si="1438"/>
        <v>0</v>
      </c>
      <c r="BE575" s="159">
        <f t="shared" si="1425"/>
        <v>0</v>
      </c>
      <c r="BF575" s="160">
        <f t="shared" si="1426"/>
        <v>0</v>
      </c>
      <c r="BG575" s="225"/>
      <c r="BH575" s="226">
        <f t="shared" si="1439"/>
        <v>0</v>
      </c>
      <c r="BI575" s="227">
        <f t="shared" si="1427"/>
        <v>0</v>
      </c>
      <c r="BJ575" s="225"/>
      <c r="BK575" s="228"/>
      <c r="BL575" s="229"/>
    </row>
    <row r="576" spans="1:64" ht="15.75" customHeight="1">
      <c r="A576" s="185"/>
      <c r="B576" s="156"/>
      <c r="C576" s="185"/>
      <c r="D576" s="158">
        <f t="shared" si="1404"/>
        <v>0</v>
      </c>
      <c r="E576" s="159">
        <f t="shared" si="1428"/>
        <v>0</v>
      </c>
      <c r="F576" s="160">
        <f t="shared" si="1429"/>
        <v>0</v>
      </c>
      <c r="G576" s="161"/>
      <c r="H576" s="159">
        <f t="shared" si="1430"/>
        <v>0</v>
      </c>
      <c r="I576" s="159">
        <f t="shared" si="1431"/>
        <v>0</v>
      </c>
      <c r="J576" s="160">
        <f t="shared" si="1405"/>
        <v>0</v>
      </c>
      <c r="K576" s="159">
        <f t="shared" si="1432"/>
        <v>0</v>
      </c>
      <c r="L576" s="159">
        <f t="shared" si="1433"/>
        <v>0</v>
      </c>
      <c r="M576" s="160">
        <f t="shared" si="1406"/>
        <v>0</v>
      </c>
      <c r="N576" s="159">
        <v>0</v>
      </c>
      <c r="O576" s="159">
        <v>0</v>
      </c>
      <c r="P576" s="160">
        <f t="shared" si="1407"/>
        <v>0</v>
      </c>
      <c r="Q576" s="159">
        <v>0</v>
      </c>
      <c r="R576" s="159">
        <v>0</v>
      </c>
      <c r="S576" s="160">
        <f t="shared" si="1408"/>
        <v>0</v>
      </c>
      <c r="T576" s="159">
        <f t="shared" si="1434"/>
        <v>0</v>
      </c>
      <c r="U576" s="159">
        <f t="shared" si="1409"/>
        <v>0</v>
      </c>
      <c r="V576" s="160">
        <f t="shared" si="1410"/>
        <v>0</v>
      </c>
      <c r="W576" s="159">
        <v>0</v>
      </c>
      <c r="X576" s="159">
        <v>0</v>
      </c>
      <c r="Y576" s="160">
        <f t="shared" si="1411"/>
        <v>0</v>
      </c>
      <c r="Z576" s="159">
        <v>0</v>
      </c>
      <c r="AA576" s="159">
        <v>0</v>
      </c>
      <c r="AB576" s="160">
        <f t="shared" si="1412"/>
        <v>0</v>
      </c>
      <c r="AC576" s="159">
        <f t="shared" si="1435"/>
        <v>0</v>
      </c>
      <c r="AD576" s="159">
        <f t="shared" si="1413"/>
        <v>0</v>
      </c>
      <c r="AE576" s="160">
        <f t="shared" si="1414"/>
        <v>0</v>
      </c>
      <c r="AF576" s="159">
        <v>0</v>
      </c>
      <c r="AG576" s="159">
        <v>0</v>
      </c>
      <c r="AH576" s="160">
        <f t="shared" si="1415"/>
        <v>0</v>
      </c>
      <c r="AI576" s="159">
        <v>0</v>
      </c>
      <c r="AJ576" s="159">
        <v>0</v>
      </c>
      <c r="AK576" s="160">
        <f t="shared" si="1416"/>
        <v>0</v>
      </c>
      <c r="AL576" s="159">
        <f t="shared" si="1436"/>
        <v>0</v>
      </c>
      <c r="AM576" s="159">
        <f t="shared" si="1417"/>
        <v>0</v>
      </c>
      <c r="AN576" s="160">
        <f t="shared" si="1418"/>
        <v>0</v>
      </c>
      <c r="AO576" s="159">
        <v>0</v>
      </c>
      <c r="AP576" s="159">
        <v>0</v>
      </c>
      <c r="AQ576" s="160">
        <f t="shared" si="1419"/>
        <v>0</v>
      </c>
      <c r="AR576" s="159">
        <v>0</v>
      </c>
      <c r="AS576" s="159">
        <v>0</v>
      </c>
      <c r="AT576" s="160">
        <f t="shared" si="1420"/>
        <v>0</v>
      </c>
      <c r="AU576" s="159">
        <f t="shared" si="1437"/>
        <v>0</v>
      </c>
      <c r="AV576" s="159">
        <f t="shared" si="1421"/>
        <v>0</v>
      </c>
      <c r="AW576" s="160">
        <f t="shared" si="1422"/>
        <v>0</v>
      </c>
      <c r="AX576" s="159">
        <v>0</v>
      </c>
      <c r="AY576" s="159">
        <v>0</v>
      </c>
      <c r="AZ576" s="160">
        <f t="shared" si="1423"/>
        <v>0</v>
      </c>
      <c r="BA576" s="159">
        <v>0</v>
      </c>
      <c r="BB576" s="159">
        <v>0</v>
      </c>
      <c r="BC576" s="160">
        <f t="shared" si="1424"/>
        <v>0</v>
      </c>
      <c r="BD576" s="159">
        <f t="shared" si="1438"/>
        <v>0</v>
      </c>
      <c r="BE576" s="159">
        <f t="shared" si="1425"/>
        <v>0</v>
      </c>
      <c r="BF576" s="160">
        <f t="shared" si="1426"/>
        <v>0</v>
      </c>
      <c r="BG576" s="225"/>
      <c r="BH576" s="226">
        <f t="shared" si="1439"/>
        <v>0</v>
      </c>
      <c r="BI576" s="227">
        <f t="shared" si="1427"/>
        <v>0</v>
      </c>
      <c r="BJ576" s="225"/>
      <c r="BK576" s="228"/>
      <c r="BL576" s="229"/>
    </row>
    <row r="577" spans="1:64" ht="15.75" customHeight="1">
      <c r="A577" s="138"/>
      <c r="B577" s="162"/>
      <c r="C577" s="163"/>
      <c r="D577" s="164">
        <f t="shared" si="1404"/>
        <v>0</v>
      </c>
      <c r="E577" s="165">
        <f t="shared" si="1428"/>
        <v>0</v>
      </c>
      <c r="F577" s="166">
        <f t="shared" si="1429"/>
        <v>0</v>
      </c>
      <c r="G577" s="167"/>
      <c r="H577" s="165">
        <f t="shared" si="1430"/>
        <v>0</v>
      </c>
      <c r="I577" s="165">
        <f t="shared" si="1431"/>
        <v>0</v>
      </c>
      <c r="J577" s="166">
        <f t="shared" si="1405"/>
        <v>0</v>
      </c>
      <c r="K577" s="165">
        <f t="shared" si="1432"/>
        <v>0</v>
      </c>
      <c r="L577" s="165">
        <f t="shared" si="1433"/>
        <v>0</v>
      </c>
      <c r="M577" s="166">
        <f t="shared" si="1406"/>
        <v>0</v>
      </c>
      <c r="N577" s="164">
        <v>0</v>
      </c>
      <c r="O577" s="165">
        <v>0</v>
      </c>
      <c r="P577" s="166">
        <f t="shared" si="1407"/>
        <v>0</v>
      </c>
      <c r="Q577" s="198">
        <v>0</v>
      </c>
      <c r="R577" s="199">
        <v>0</v>
      </c>
      <c r="S577" s="166">
        <f t="shared" si="1408"/>
        <v>0</v>
      </c>
      <c r="T577" s="200">
        <f t="shared" si="1434"/>
        <v>0</v>
      </c>
      <c r="U577" s="200">
        <f t="shared" si="1409"/>
        <v>0</v>
      </c>
      <c r="V577" s="201">
        <f t="shared" si="1410"/>
        <v>0</v>
      </c>
      <c r="W577" s="164">
        <v>0</v>
      </c>
      <c r="X577" s="165">
        <v>0</v>
      </c>
      <c r="Y577" s="166">
        <f t="shared" si="1411"/>
        <v>0</v>
      </c>
      <c r="Z577" s="198">
        <v>0</v>
      </c>
      <c r="AA577" s="199">
        <v>0</v>
      </c>
      <c r="AB577" s="166">
        <f t="shared" si="1412"/>
        <v>0</v>
      </c>
      <c r="AC577" s="200">
        <f t="shared" si="1435"/>
        <v>0</v>
      </c>
      <c r="AD577" s="200">
        <f t="shared" si="1413"/>
        <v>0</v>
      </c>
      <c r="AE577" s="201">
        <f t="shared" si="1414"/>
        <v>0</v>
      </c>
      <c r="AF577" s="164">
        <v>0</v>
      </c>
      <c r="AG577" s="165">
        <v>0</v>
      </c>
      <c r="AH577" s="166">
        <f t="shared" si="1415"/>
        <v>0</v>
      </c>
      <c r="AI577" s="198">
        <v>0</v>
      </c>
      <c r="AJ577" s="199">
        <v>0</v>
      </c>
      <c r="AK577" s="166">
        <f t="shared" si="1416"/>
        <v>0</v>
      </c>
      <c r="AL577" s="200">
        <f t="shared" si="1436"/>
        <v>0</v>
      </c>
      <c r="AM577" s="200">
        <f t="shared" si="1417"/>
        <v>0</v>
      </c>
      <c r="AN577" s="201">
        <f t="shared" si="1418"/>
        <v>0</v>
      </c>
      <c r="AO577" s="164">
        <v>0</v>
      </c>
      <c r="AP577" s="165">
        <v>0</v>
      </c>
      <c r="AQ577" s="166">
        <f t="shared" si="1419"/>
        <v>0</v>
      </c>
      <c r="AR577" s="198">
        <v>0</v>
      </c>
      <c r="AS577" s="199">
        <v>0</v>
      </c>
      <c r="AT577" s="166">
        <f t="shared" si="1420"/>
        <v>0</v>
      </c>
      <c r="AU577" s="200">
        <f t="shared" si="1437"/>
        <v>0</v>
      </c>
      <c r="AV577" s="200">
        <f t="shared" si="1421"/>
        <v>0</v>
      </c>
      <c r="AW577" s="201">
        <f t="shared" si="1422"/>
        <v>0</v>
      </c>
      <c r="AX577" s="164">
        <v>0</v>
      </c>
      <c r="AY577" s="165">
        <v>0</v>
      </c>
      <c r="AZ577" s="166">
        <f t="shared" si="1423"/>
        <v>0</v>
      </c>
      <c r="BA577" s="198">
        <v>0</v>
      </c>
      <c r="BB577" s="199">
        <v>0</v>
      </c>
      <c r="BC577" s="166">
        <f t="shared" si="1424"/>
        <v>0</v>
      </c>
      <c r="BD577" s="200">
        <f t="shared" si="1438"/>
        <v>0</v>
      </c>
      <c r="BE577" s="200">
        <f t="shared" si="1425"/>
        <v>0</v>
      </c>
      <c r="BF577" s="201">
        <f t="shared" si="1426"/>
        <v>0</v>
      </c>
      <c r="BG577" s="211"/>
      <c r="BH577" s="233">
        <f t="shared" si="1439"/>
        <v>0</v>
      </c>
      <c r="BI577" s="234">
        <f t="shared" si="1427"/>
        <v>0</v>
      </c>
      <c r="BJ577" s="232"/>
      <c r="BK577" s="235"/>
      <c r="BL577" s="236"/>
    </row>
    <row r="578" spans="1:64" ht="15.75" customHeight="1">
      <c r="A578" s="139"/>
      <c r="B578" s="186"/>
      <c r="C578" s="187"/>
      <c r="D578" s="183"/>
      <c r="E578" s="183"/>
      <c r="F578" s="183"/>
      <c r="G578" s="184"/>
      <c r="H578" s="183"/>
      <c r="I578" s="183"/>
      <c r="J578" s="183"/>
      <c r="K578" s="183"/>
      <c r="L578" s="183"/>
      <c r="M578" s="183"/>
      <c r="N578" s="183"/>
      <c r="O578" s="183"/>
      <c r="P578" s="183"/>
      <c r="Q578" s="183"/>
      <c r="R578" s="183"/>
      <c r="S578" s="183"/>
      <c r="T578" s="203"/>
      <c r="U578" s="203"/>
      <c r="V578" s="187"/>
      <c r="W578" s="183"/>
      <c r="X578" s="183"/>
      <c r="Y578" s="183"/>
      <c r="Z578" s="183"/>
      <c r="AA578" s="183"/>
      <c r="AB578" s="183"/>
      <c r="AC578" s="203"/>
      <c r="AD578" s="203"/>
      <c r="AE578" s="187"/>
      <c r="AF578" s="183"/>
      <c r="AG578" s="183"/>
      <c r="AH578" s="183"/>
      <c r="AI578" s="183"/>
      <c r="AJ578" s="183"/>
      <c r="AK578" s="183"/>
      <c r="AL578" s="203"/>
      <c r="AM578" s="203"/>
      <c r="AN578" s="187"/>
      <c r="AO578" s="183"/>
      <c r="AP578" s="183"/>
      <c r="AQ578" s="183"/>
      <c r="AR578" s="183"/>
      <c r="AS578" s="183"/>
      <c r="AT578" s="183"/>
      <c r="AU578" s="203"/>
      <c r="AV578" s="203"/>
      <c r="AW578" s="187"/>
      <c r="AX578" s="183"/>
      <c r="AY578" s="183"/>
      <c r="AZ578" s="183"/>
      <c r="BA578" s="183"/>
      <c r="BB578" s="183"/>
      <c r="BC578" s="183"/>
      <c r="BD578" s="203"/>
      <c r="BE578" s="203"/>
      <c r="BF578" s="187"/>
      <c r="BG578" s="139"/>
      <c r="BH578" s="183"/>
      <c r="BI578" s="187"/>
      <c r="BJ578" s="139"/>
      <c r="BK578" s="242"/>
      <c r="BL578" s="242"/>
    </row>
    <row r="579" spans="1:64" ht="15.75" customHeight="1">
      <c r="A579" s="138"/>
      <c r="B579" s="1065" t="s">
        <v>273</v>
      </c>
      <c r="C579" s="1062" t="s">
        <v>274</v>
      </c>
      <c r="D579" s="1009" t="str">
        <f>AFEstatPref</f>
        <v>Historical</v>
      </c>
      <c r="E579" s="1010"/>
      <c r="F579" s="1011"/>
      <c r="G579" s="1041" t="str">
        <f>AFEstatSlc</f>
        <v>Proposed Original</v>
      </c>
      <c r="H579" s="1015"/>
      <c r="I579" s="1015"/>
      <c r="J579" s="1042"/>
      <c r="K579" s="1020" t="s">
        <v>275</v>
      </c>
      <c r="L579" s="1020"/>
      <c r="M579" s="1039"/>
      <c r="N579" s="1009" t="str">
        <f>AFEstatPref</f>
        <v>Historical</v>
      </c>
      <c r="O579" s="1010"/>
      <c r="P579" s="1011"/>
      <c r="Q579" s="1015" t="str">
        <f>AFEstatSlc</f>
        <v>Proposed Original</v>
      </c>
      <c r="R579" s="1015"/>
      <c r="S579" s="1016"/>
      <c r="T579" s="1019" t="s">
        <v>275</v>
      </c>
      <c r="U579" s="1020"/>
      <c r="V579" s="1021"/>
      <c r="W579" s="1009" t="str">
        <f>AFEstatPref</f>
        <v>Historical</v>
      </c>
      <c r="X579" s="1010"/>
      <c r="Y579" s="1011"/>
      <c r="Z579" s="1015" t="str">
        <f>AFEstatSlc</f>
        <v>Proposed Original</v>
      </c>
      <c r="AA579" s="1015"/>
      <c r="AB579" s="1016"/>
      <c r="AC579" s="1019" t="s">
        <v>275</v>
      </c>
      <c r="AD579" s="1020"/>
      <c r="AE579" s="1021"/>
      <c r="AF579" s="1009" t="str">
        <f>AFEstatPref</f>
        <v>Historical</v>
      </c>
      <c r="AG579" s="1010"/>
      <c r="AH579" s="1011"/>
      <c r="AI579" s="1015" t="str">
        <f>AFEstatSlc</f>
        <v>Proposed Original</v>
      </c>
      <c r="AJ579" s="1015"/>
      <c r="AK579" s="1016"/>
      <c r="AL579" s="1019" t="s">
        <v>275</v>
      </c>
      <c r="AM579" s="1020"/>
      <c r="AN579" s="1021"/>
      <c r="AO579" s="1009" t="str">
        <f>AFEstatPref</f>
        <v>Historical</v>
      </c>
      <c r="AP579" s="1010"/>
      <c r="AQ579" s="1011"/>
      <c r="AR579" s="1015" t="str">
        <f>AFEstatSlc</f>
        <v>Proposed Original</v>
      </c>
      <c r="AS579" s="1015"/>
      <c r="AT579" s="1016"/>
      <c r="AU579" s="1019" t="s">
        <v>275</v>
      </c>
      <c r="AV579" s="1020"/>
      <c r="AW579" s="1021"/>
      <c r="AX579" s="1009" t="str">
        <f>AFEstatPref</f>
        <v>Historical</v>
      </c>
      <c r="AY579" s="1010"/>
      <c r="AZ579" s="1011"/>
      <c r="BA579" s="1015" t="str">
        <f>AFEstatSlc</f>
        <v>Proposed Original</v>
      </c>
      <c r="BB579" s="1015"/>
      <c r="BC579" s="1016"/>
      <c r="BD579" s="1019" t="s">
        <v>275</v>
      </c>
      <c r="BE579" s="1020"/>
      <c r="BF579" s="1021"/>
      <c r="BG579" s="214"/>
      <c r="BH579" s="1051" t="s">
        <v>276</v>
      </c>
      <c r="BI579" s="1052"/>
      <c r="BJ579" s="214"/>
      <c r="BK579" s="1058" t="s">
        <v>277</v>
      </c>
      <c r="BL579" s="1055" t="s">
        <v>278</v>
      </c>
    </row>
    <row r="580" spans="1:64" ht="15.75" customHeight="1">
      <c r="A580" s="139"/>
      <c r="B580" s="1059"/>
      <c r="C580" s="1063"/>
      <c r="D580" s="1012"/>
      <c r="E580" s="1013"/>
      <c r="F580" s="1014"/>
      <c r="G580" s="1043"/>
      <c r="H580" s="1017"/>
      <c r="I580" s="1017"/>
      <c r="J580" s="1044"/>
      <c r="K580" s="1023"/>
      <c r="L580" s="1023"/>
      <c r="M580" s="1040"/>
      <c r="N580" s="1012"/>
      <c r="O580" s="1013"/>
      <c r="P580" s="1014"/>
      <c r="Q580" s="1017"/>
      <c r="R580" s="1017"/>
      <c r="S580" s="1018"/>
      <c r="T580" s="1022"/>
      <c r="U580" s="1023"/>
      <c r="V580" s="1024"/>
      <c r="W580" s="1012"/>
      <c r="X580" s="1013"/>
      <c r="Y580" s="1014"/>
      <c r="Z580" s="1017"/>
      <c r="AA580" s="1017"/>
      <c r="AB580" s="1018"/>
      <c r="AC580" s="1022"/>
      <c r="AD580" s="1023"/>
      <c r="AE580" s="1024"/>
      <c r="AF580" s="1012"/>
      <c r="AG580" s="1013"/>
      <c r="AH580" s="1014"/>
      <c r="AI580" s="1017"/>
      <c r="AJ580" s="1017"/>
      <c r="AK580" s="1018"/>
      <c r="AL580" s="1022"/>
      <c r="AM580" s="1023"/>
      <c r="AN580" s="1024"/>
      <c r="AO580" s="1012"/>
      <c r="AP580" s="1013"/>
      <c r="AQ580" s="1014"/>
      <c r="AR580" s="1017"/>
      <c r="AS580" s="1017"/>
      <c r="AT580" s="1018"/>
      <c r="AU580" s="1022"/>
      <c r="AV580" s="1023"/>
      <c r="AW580" s="1024"/>
      <c r="AX580" s="1012"/>
      <c r="AY580" s="1013"/>
      <c r="AZ580" s="1014"/>
      <c r="BA580" s="1017"/>
      <c r="BB580" s="1017"/>
      <c r="BC580" s="1018"/>
      <c r="BD580" s="1022"/>
      <c r="BE580" s="1023"/>
      <c r="BF580" s="1024"/>
      <c r="BG580" s="139"/>
      <c r="BH580" s="215" t="s">
        <v>279</v>
      </c>
      <c r="BI580" s="216" t="s">
        <v>280</v>
      </c>
      <c r="BJ580" s="139"/>
      <c r="BK580" s="1059"/>
      <c r="BL580" s="1056"/>
    </row>
    <row r="581" spans="1:64" ht="15.75" customHeight="1">
      <c r="A581" s="138"/>
      <c r="B581" s="149">
        <v>53</v>
      </c>
      <c r="C581" s="150" t="s">
        <v>335</v>
      </c>
      <c r="D581" s="151" t="s">
        <v>283</v>
      </c>
      <c r="E581" s="152" t="s">
        <v>284</v>
      </c>
      <c r="F581" s="153">
        <f>SUM(F582:F591)</f>
        <v>0</v>
      </c>
      <c r="G581" s="154" t="s">
        <v>285</v>
      </c>
      <c r="H581" s="152" t="s">
        <v>283</v>
      </c>
      <c r="I581" s="152" t="s">
        <v>284</v>
      </c>
      <c r="J581" s="153">
        <f>SUM(J582:J591)</f>
        <v>0</v>
      </c>
      <c r="K581" s="151" t="s">
        <v>283</v>
      </c>
      <c r="L581" s="152" t="s">
        <v>284</v>
      </c>
      <c r="M581" s="153">
        <f>SUM(M582:M591)</f>
        <v>0</v>
      </c>
      <c r="N581" s="151" t="s">
        <v>283</v>
      </c>
      <c r="O581" s="152" t="s">
        <v>284</v>
      </c>
      <c r="P581" s="153">
        <f>SUM(P582:P591)</f>
        <v>0</v>
      </c>
      <c r="Q581" s="152" t="s">
        <v>283</v>
      </c>
      <c r="R581" s="152" t="s">
        <v>284</v>
      </c>
      <c r="S581" s="153">
        <f>SUM(S582:S591)</f>
        <v>0</v>
      </c>
      <c r="T581" s="204" t="s">
        <v>283</v>
      </c>
      <c r="U581" s="205" t="s">
        <v>284</v>
      </c>
      <c r="V581" s="153">
        <f>SUM(V582:V591)</f>
        <v>0</v>
      </c>
      <c r="W581" s="151" t="s">
        <v>283</v>
      </c>
      <c r="X581" s="152" t="s">
        <v>284</v>
      </c>
      <c r="Y581" s="153">
        <f>SUM(Y582:Y591)</f>
        <v>0</v>
      </c>
      <c r="Z581" s="152" t="s">
        <v>283</v>
      </c>
      <c r="AA581" s="152" t="s">
        <v>284</v>
      </c>
      <c r="AB581" s="153">
        <f>SUM(AB582:AB591)</f>
        <v>0</v>
      </c>
      <c r="AC581" s="204" t="s">
        <v>283</v>
      </c>
      <c r="AD581" s="205" t="s">
        <v>284</v>
      </c>
      <c r="AE581" s="153">
        <f>SUM(AE582:AE591)</f>
        <v>0</v>
      </c>
      <c r="AF581" s="151" t="s">
        <v>283</v>
      </c>
      <c r="AG581" s="152" t="s">
        <v>284</v>
      </c>
      <c r="AH581" s="153">
        <f>SUM(AH582:AH591)</f>
        <v>0</v>
      </c>
      <c r="AI581" s="152" t="s">
        <v>283</v>
      </c>
      <c r="AJ581" s="152" t="s">
        <v>284</v>
      </c>
      <c r="AK581" s="153">
        <f>SUM(AK582:AK591)</f>
        <v>0</v>
      </c>
      <c r="AL581" s="204" t="s">
        <v>283</v>
      </c>
      <c r="AM581" s="205" t="s">
        <v>284</v>
      </c>
      <c r="AN581" s="153">
        <f>SUM(AN582:AN591)</f>
        <v>0</v>
      </c>
      <c r="AO581" s="151" t="s">
        <v>283</v>
      </c>
      <c r="AP581" s="152" t="s">
        <v>284</v>
      </c>
      <c r="AQ581" s="153">
        <f>SUM(AQ582:AQ591)</f>
        <v>0</v>
      </c>
      <c r="AR581" s="152" t="s">
        <v>283</v>
      </c>
      <c r="AS581" s="152" t="s">
        <v>284</v>
      </c>
      <c r="AT581" s="153">
        <f>SUM(AT582:AT591)</f>
        <v>0</v>
      </c>
      <c r="AU581" s="204" t="s">
        <v>283</v>
      </c>
      <c r="AV581" s="205" t="s">
        <v>284</v>
      </c>
      <c r="AW581" s="153">
        <f>SUM(AW582:AW591)</f>
        <v>0</v>
      </c>
      <c r="AX581" s="151" t="s">
        <v>283</v>
      </c>
      <c r="AY581" s="152" t="s">
        <v>284</v>
      </c>
      <c r="AZ581" s="153">
        <f>SUM(AZ582:AZ591)</f>
        <v>0</v>
      </c>
      <c r="BA581" s="152" t="s">
        <v>283</v>
      </c>
      <c r="BB581" s="152" t="s">
        <v>284</v>
      </c>
      <c r="BC581" s="153">
        <f>SUM(BC582:BC591)</f>
        <v>0</v>
      </c>
      <c r="BD581" s="204" t="s">
        <v>283</v>
      </c>
      <c r="BE581" s="205" t="s">
        <v>284</v>
      </c>
      <c r="BF581" s="153">
        <f>SUM(BF582:BF591)</f>
        <v>0</v>
      </c>
      <c r="BG581" s="196"/>
      <c r="BH581" s="221"/>
      <c r="BI581" s="243"/>
      <c r="BJ581" s="196"/>
      <c r="BK581" s="244"/>
      <c r="BL581" s="245"/>
    </row>
    <row r="582" spans="1:64" ht="15.75" customHeight="1">
      <c r="A582" s="185"/>
      <c r="B582" s="156"/>
      <c r="C582" s="299" t="s">
        <v>287</v>
      </c>
      <c r="D582" s="158">
        <f t="shared" ref="D582:D591" si="1440">N582+W582+AF582+AO582+AX582</f>
        <v>0</v>
      </c>
      <c r="E582" s="159">
        <f>IFERROR(F582/D582,)</f>
        <v>0</v>
      </c>
      <c r="F582" s="160">
        <f>P582+Y582+AH582+AQ582+AZ582</f>
        <v>0</v>
      </c>
      <c r="G582" s="179"/>
      <c r="H582" s="159">
        <f>Q582+Z582+AI582+AR582+BA582</f>
        <v>0</v>
      </c>
      <c r="I582" s="159">
        <f>IFERROR(J582/H582,)</f>
        <v>0</v>
      </c>
      <c r="J582" s="160">
        <f t="shared" ref="J582:J591" si="1441">S582+AB582+AK582+AT582+BC582</f>
        <v>0</v>
      </c>
      <c r="K582" s="159">
        <f>T582+AC582+AL582+AU582+BD582</f>
        <v>0</v>
      </c>
      <c r="L582" s="159">
        <f>IFERROR(M582/K582,)</f>
        <v>0</v>
      </c>
      <c r="M582" s="160">
        <f t="shared" ref="M582:M591" si="1442">V582+AE582+AN582+AW582+BF582</f>
        <v>0</v>
      </c>
      <c r="N582" s="159">
        <v>0</v>
      </c>
      <c r="O582" s="159">
        <v>0</v>
      </c>
      <c r="P582" s="160">
        <f t="shared" ref="P582:P591" si="1443">N582*O582</f>
        <v>0</v>
      </c>
      <c r="Q582" s="159">
        <v>0</v>
      </c>
      <c r="R582" s="159">
        <v>0</v>
      </c>
      <c r="S582" s="160">
        <f t="shared" ref="S582:S591" si="1444">Q582*R582</f>
        <v>0</v>
      </c>
      <c r="T582" s="159">
        <f>Q582</f>
        <v>0</v>
      </c>
      <c r="U582" s="159">
        <f t="shared" ref="U582:U591" si="1445">R582</f>
        <v>0</v>
      </c>
      <c r="V582" s="160">
        <f t="shared" ref="V582:V591" si="1446">T582*U582</f>
        <v>0</v>
      </c>
      <c r="W582" s="159">
        <v>0</v>
      </c>
      <c r="X582" s="159">
        <v>0</v>
      </c>
      <c r="Y582" s="160">
        <f t="shared" ref="Y582:Y591" si="1447">W582*X582</f>
        <v>0</v>
      </c>
      <c r="Z582" s="159">
        <v>0</v>
      </c>
      <c r="AA582" s="159">
        <v>0</v>
      </c>
      <c r="AB582" s="160">
        <f t="shared" ref="AB582:AB591" si="1448">Z582*AA582</f>
        <v>0</v>
      </c>
      <c r="AC582" s="159">
        <f>Z582</f>
        <v>0</v>
      </c>
      <c r="AD582" s="159">
        <f t="shared" ref="AD582:AD591" si="1449">AA582</f>
        <v>0</v>
      </c>
      <c r="AE582" s="160">
        <f t="shared" ref="AE582:AE591" si="1450">AC582*AD582</f>
        <v>0</v>
      </c>
      <c r="AF582" s="159">
        <v>0</v>
      </c>
      <c r="AG582" s="159">
        <v>0</v>
      </c>
      <c r="AH582" s="160">
        <f t="shared" ref="AH582:AH591" si="1451">AF582*AG582</f>
        <v>0</v>
      </c>
      <c r="AI582" s="159">
        <v>0</v>
      </c>
      <c r="AJ582" s="159">
        <v>0</v>
      </c>
      <c r="AK582" s="160">
        <f t="shared" ref="AK582:AK591" si="1452">AI582*AJ582</f>
        <v>0</v>
      </c>
      <c r="AL582" s="159">
        <f>AI582</f>
        <v>0</v>
      </c>
      <c r="AM582" s="159">
        <f t="shared" ref="AM582:AM591" si="1453">AJ582</f>
        <v>0</v>
      </c>
      <c r="AN582" s="160">
        <f t="shared" ref="AN582:AN591" si="1454">AL582*AM582</f>
        <v>0</v>
      </c>
      <c r="AO582" s="159">
        <v>0</v>
      </c>
      <c r="AP582" s="159">
        <v>0</v>
      </c>
      <c r="AQ582" s="160">
        <f t="shared" ref="AQ582:AQ591" si="1455">AO582*AP582</f>
        <v>0</v>
      </c>
      <c r="AR582" s="159">
        <v>0</v>
      </c>
      <c r="AS582" s="159">
        <v>0</v>
      </c>
      <c r="AT582" s="160">
        <f t="shared" ref="AT582:AT591" si="1456">AR582*AS582</f>
        <v>0</v>
      </c>
      <c r="AU582" s="159">
        <f>AR582</f>
        <v>0</v>
      </c>
      <c r="AV582" s="159">
        <f t="shared" ref="AV582:AV591" si="1457">AS582</f>
        <v>0</v>
      </c>
      <c r="AW582" s="160">
        <f t="shared" ref="AW582:AW591" si="1458">AU582*AV582</f>
        <v>0</v>
      </c>
      <c r="AX582" s="159">
        <v>0</v>
      </c>
      <c r="AY582" s="159">
        <v>0</v>
      </c>
      <c r="AZ582" s="160">
        <f t="shared" ref="AZ582:AZ591" si="1459">AX582*AY582</f>
        <v>0</v>
      </c>
      <c r="BA582" s="159">
        <v>0</v>
      </c>
      <c r="BB582" s="159">
        <v>0</v>
      </c>
      <c r="BC582" s="160">
        <f t="shared" ref="BC582:BC591" si="1460">BA582*BB582</f>
        <v>0</v>
      </c>
      <c r="BD582" s="159">
        <f>BA582</f>
        <v>0</v>
      </c>
      <c r="BE582" s="159">
        <f t="shared" ref="BE582:BE591" si="1461">BB582</f>
        <v>0</v>
      </c>
      <c r="BF582" s="160">
        <f t="shared" ref="BF582:BF591" si="1462">BD582*BE582</f>
        <v>0</v>
      </c>
      <c r="BG582" s="225"/>
      <c r="BH582" s="226">
        <f>K582-H582</f>
        <v>0</v>
      </c>
      <c r="BI582" s="227">
        <f t="shared" ref="BI582:BI591" si="1463">L582-I582</f>
        <v>0</v>
      </c>
      <c r="BJ582" s="225"/>
      <c r="BK582" s="228"/>
      <c r="BL582" s="229"/>
    </row>
    <row r="583" spans="1:64" ht="15.75" customHeight="1">
      <c r="A583" s="185"/>
      <c r="B583" s="156"/>
      <c r="C583" s="300"/>
      <c r="D583" s="158">
        <f t="shared" si="1440"/>
        <v>0</v>
      </c>
      <c r="E583" s="159">
        <f t="shared" ref="E583:E591" si="1464">IFERROR(F583/D583,)</f>
        <v>0</v>
      </c>
      <c r="F583" s="160">
        <f t="shared" ref="F583:F591" si="1465">P583+Y583+AH583+AQ583+AZ583</f>
        <v>0</v>
      </c>
      <c r="G583" s="161"/>
      <c r="H583" s="159">
        <f t="shared" ref="H583:H591" si="1466">Q583+Z583+AI583+AR583+BA583</f>
        <v>0</v>
      </c>
      <c r="I583" s="159">
        <f t="shared" ref="I583:I591" si="1467">IFERROR(J583/H583,)</f>
        <v>0</v>
      </c>
      <c r="J583" s="160">
        <f t="shared" si="1441"/>
        <v>0</v>
      </c>
      <c r="K583" s="159">
        <f t="shared" ref="K583:K591" si="1468">T583+AC583+AL583+AU583+BD583</f>
        <v>0</v>
      </c>
      <c r="L583" s="159">
        <f t="shared" ref="L583:L591" si="1469">IFERROR(M583/K583,)</f>
        <v>0</v>
      </c>
      <c r="M583" s="160">
        <f t="shared" si="1442"/>
        <v>0</v>
      </c>
      <c r="N583" s="159">
        <v>0</v>
      </c>
      <c r="O583" s="159">
        <v>0</v>
      </c>
      <c r="P583" s="160">
        <f t="shared" si="1443"/>
        <v>0</v>
      </c>
      <c r="Q583" s="159">
        <v>0</v>
      </c>
      <c r="R583" s="159">
        <v>0</v>
      </c>
      <c r="S583" s="160">
        <f t="shared" si="1444"/>
        <v>0</v>
      </c>
      <c r="T583" s="159">
        <f t="shared" ref="T583:T591" si="1470">Q583</f>
        <v>0</v>
      </c>
      <c r="U583" s="159">
        <f t="shared" si="1445"/>
        <v>0</v>
      </c>
      <c r="V583" s="160">
        <f t="shared" si="1446"/>
        <v>0</v>
      </c>
      <c r="W583" s="159">
        <v>0</v>
      </c>
      <c r="X583" s="159">
        <v>0</v>
      </c>
      <c r="Y583" s="160">
        <f t="shared" si="1447"/>
        <v>0</v>
      </c>
      <c r="Z583" s="159">
        <v>0</v>
      </c>
      <c r="AA583" s="159">
        <v>0</v>
      </c>
      <c r="AB583" s="160">
        <f t="shared" si="1448"/>
        <v>0</v>
      </c>
      <c r="AC583" s="159">
        <f t="shared" ref="AC583:AC591" si="1471">Z583</f>
        <v>0</v>
      </c>
      <c r="AD583" s="159">
        <f t="shared" si="1449"/>
        <v>0</v>
      </c>
      <c r="AE583" s="160">
        <f t="shared" si="1450"/>
        <v>0</v>
      </c>
      <c r="AF583" s="159">
        <v>0</v>
      </c>
      <c r="AG583" s="159">
        <v>0</v>
      </c>
      <c r="AH583" s="160">
        <f t="shared" si="1451"/>
        <v>0</v>
      </c>
      <c r="AI583" s="159">
        <v>0</v>
      </c>
      <c r="AJ583" s="159">
        <v>0</v>
      </c>
      <c r="AK583" s="160">
        <f t="shared" si="1452"/>
        <v>0</v>
      </c>
      <c r="AL583" s="159">
        <f t="shared" ref="AL583:AL591" si="1472">AI583</f>
        <v>0</v>
      </c>
      <c r="AM583" s="159">
        <f t="shared" si="1453"/>
        <v>0</v>
      </c>
      <c r="AN583" s="160">
        <f t="shared" si="1454"/>
        <v>0</v>
      </c>
      <c r="AO583" s="159">
        <v>0</v>
      </c>
      <c r="AP583" s="159">
        <v>0</v>
      </c>
      <c r="AQ583" s="160">
        <f t="shared" si="1455"/>
        <v>0</v>
      </c>
      <c r="AR583" s="159">
        <v>0</v>
      </c>
      <c r="AS583" s="159">
        <v>0</v>
      </c>
      <c r="AT583" s="160">
        <f t="shared" si="1456"/>
        <v>0</v>
      </c>
      <c r="AU583" s="159">
        <f t="shared" ref="AU583:AU591" si="1473">AR583</f>
        <v>0</v>
      </c>
      <c r="AV583" s="159">
        <f t="shared" si="1457"/>
        <v>0</v>
      </c>
      <c r="AW583" s="160">
        <f t="shared" si="1458"/>
        <v>0</v>
      </c>
      <c r="AX583" s="159">
        <v>0</v>
      </c>
      <c r="AY583" s="159">
        <v>0</v>
      </c>
      <c r="AZ583" s="160">
        <f t="shared" si="1459"/>
        <v>0</v>
      </c>
      <c r="BA583" s="159">
        <v>0</v>
      </c>
      <c r="BB583" s="159">
        <v>0</v>
      </c>
      <c r="BC583" s="160">
        <f t="shared" si="1460"/>
        <v>0</v>
      </c>
      <c r="BD583" s="159">
        <f t="shared" ref="BD583:BD591" si="1474">BA583</f>
        <v>0</v>
      </c>
      <c r="BE583" s="159">
        <f t="shared" si="1461"/>
        <v>0</v>
      </c>
      <c r="BF583" s="160">
        <f t="shared" si="1462"/>
        <v>0</v>
      </c>
      <c r="BG583" s="225"/>
      <c r="BH583" s="226">
        <f t="shared" ref="BH583:BH591" si="1475">K583-H583</f>
        <v>0</v>
      </c>
      <c r="BI583" s="227">
        <f t="shared" si="1463"/>
        <v>0</v>
      </c>
      <c r="BJ583" s="225"/>
      <c r="BK583" s="228"/>
      <c r="BL583" s="229"/>
    </row>
    <row r="584" spans="1:64" ht="15.75" customHeight="1">
      <c r="A584" s="185"/>
      <c r="B584" s="156"/>
      <c r="C584" s="300"/>
      <c r="D584" s="158">
        <f t="shared" si="1440"/>
        <v>0</v>
      </c>
      <c r="E584" s="159">
        <f t="shared" si="1464"/>
        <v>0</v>
      </c>
      <c r="F584" s="160">
        <f t="shared" si="1465"/>
        <v>0</v>
      </c>
      <c r="G584" s="161"/>
      <c r="H584" s="159">
        <f t="shared" si="1466"/>
        <v>0</v>
      </c>
      <c r="I584" s="159">
        <f t="shared" si="1467"/>
        <v>0</v>
      </c>
      <c r="J584" s="160">
        <f t="shared" si="1441"/>
        <v>0</v>
      </c>
      <c r="K584" s="159">
        <f t="shared" si="1468"/>
        <v>0</v>
      </c>
      <c r="L584" s="159">
        <f t="shared" si="1469"/>
        <v>0</v>
      </c>
      <c r="M584" s="160">
        <f t="shared" si="1442"/>
        <v>0</v>
      </c>
      <c r="N584" s="159">
        <v>0</v>
      </c>
      <c r="O584" s="159">
        <v>0</v>
      </c>
      <c r="P584" s="160">
        <f t="shared" si="1443"/>
        <v>0</v>
      </c>
      <c r="Q584" s="159">
        <v>0</v>
      </c>
      <c r="R584" s="159">
        <v>0</v>
      </c>
      <c r="S584" s="160">
        <f t="shared" si="1444"/>
        <v>0</v>
      </c>
      <c r="T584" s="159">
        <f t="shared" si="1470"/>
        <v>0</v>
      </c>
      <c r="U584" s="159">
        <f t="shared" si="1445"/>
        <v>0</v>
      </c>
      <c r="V584" s="160">
        <f t="shared" si="1446"/>
        <v>0</v>
      </c>
      <c r="W584" s="159">
        <v>0</v>
      </c>
      <c r="X584" s="159">
        <v>0</v>
      </c>
      <c r="Y584" s="160">
        <f t="shared" si="1447"/>
        <v>0</v>
      </c>
      <c r="Z584" s="159">
        <v>0</v>
      </c>
      <c r="AA584" s="159">
        <v>0</v>
      </c>
      <c r="AB584" s="160">
        <f t="shared" si="1448"/>
        <v>0</v>
      </c>
      <c r="AC584" s="159">
        <f t="shared" si="1471"/>
        <v>0</v>
      </c>
      <c r="AD584" s="159">
        <f t="shared" si="1449"/>
        <v>0</v>
      </c>
      <c r="AE584" s="160">
        <f t="shared" si="1450"/>
        <v>0</v>
      </c>
      <c r="AF584" s="159">
        <v>0</v>
      </c>
      <c r="AG584" s="159">
        <v>0</v>
      </c>
      <c r="AH584" s="160">
        <f t="shared" si="1451"/>
        <v>0</v>
      </c>
      <c r="AI584" s="159">
        <v>0</v>
      </c>
      <c r="AJ584" s="159">
        <v>0</v>
      </c>
      <c r="AK584" s="160">
        <f t="shared" si="1452"/>
        <v>0</v>
      </c>
      <c r="AL584" s="159">
        <f t="shared" si="1472"/>
        <v>0</v>
      </c>
      <c r="AM584" s="159">
        <f t="shared" si="1453"/>
        <v>0</v>
      </c>
      <c r="AN584" s="160">
        <f t="shared" si="1454"/>
        <v>0</v>
      </c>
      <c r="AO584" s="159">
        <v>0</v>
      </c>
      <c r="AP584" s="159">
        <v>0</v>
      </c>
      <c r="AQ584" s="160">
        <f t="shared" si="1455"/>
        <v>0</v>
      </c>
      <c r="AR584" s="159">
        <v>0</v>
      </c>
      <c r="AS584" s="159">
        <v>0</v>
      </c>
      <c r="AT584" s="160">
        <f t="shared" si="1456"/>
        <v>0</v>
      </c>
      <c r="AU584" s="159">
        <f t="shared" si="1473"/>
        <v>0</v>
      </c>
      <c r="AV584" s="159">
        <f t="shared" si="1457"/>
        <v>0</v>
      </c>
      <c r="AW584" s="160">
        <f t="shared" si="1458"/>
        <v>0</v>
      </c>
      <c r="AX584" s="159">
        <v>0</v>
      </c>
      <c r="AY584" s="159">
        <v>0</v>
      </c>
      <c r="AZ584" s="160">
        <f t="shared" si="1459"/>
        <v>0</v>
      </c>
      <c r="BA584" s="159">
        <v>0</v>
      </c>
      <c r="BB584" s="159">
        <v>0</v>
      </c>
      <c r="BC584" s="160">
        <f t="shared" si="1460"/>
        <v>0</v>
      </c>
      <c r="BD584" s="159">
        <f t="shared" si="1474"/>
        <v>0</v>
      </c>
      <c r="BE584" s="159">
        <f t="shared" si="1461"/>
        <v>0</v>
      </c>
      <c r="BF584" s="160">
        <f t="shared" si="1462"/>
        <v>0</v>
      </c>
      <c r="BG584" s="225"/>
      <c r="BH584" s="226">
        <f t="shared" si="1475"/>
        <v>0</v>
      </c>
      <c r="BI584" s="227">
        <f t="shared" si="1463"/>
        <v>0</v>
      </c>
      <c r="BJ584" s="225"/>
      <c r="BK584" s="228"/>
      <c r="BL584" s="229"/>
    </row>
    <row r="585" spans="1:64" ht="15.75" customHeight="1">
      <c r="A585" s="185"/>
      <c r="B585" s="156"/>
      <c r="C585" s="300"/>
      <c r="D585" s="158">
        <f t="shared" si="1440"/>
        <v>0</v>
      </c>
      <c r="E585" s="159">
        <f t="shared" si="1464"/>
        <v>0</v>
      </c>
      <c r="F585" s="160">
        <f t="shared" si="1465"/>
        <v>0</v>
      </c>
      <c r="G585" s="161"/>
      <c r="H585" s="159">
        <f t="shared" si="1466"/>
        <v>0</v>
      </c>
      <c r="I585" s="159">
        <f t="shared" si="1467"/>
        <v>0</v>
      </c>
      <c r="J585" s="160">
        <f t="shared" si="1441"/>
        <v>0</v>
      </c>
      <c r="K585" s="159">
        <f t="shared" si="1468"/>
        <v>0</v>
      </c>
      <c r="L585" s="159">
        <f t="shared" si="1469"/>
        <v>0</v>
      </c>
      <c r="M585" s="160">
        <f t="shared" si="1442"/>
        <v>0</v>
      </c>
      <c r="N585" s="159">
        <v>0</v>
      </c>
      <c r="O585" s="159">
        <v>0</v>
      </c>
      <c r="P585" s="160">
        <f t="shared" si="1443"/>
        <v>0</v>
      </c>
      <c r="Q585" s="159">
        <v>0</v>
      </c>
      <c r="R585" s="159">
        <v>0</v>
      </c>
      <c r="S585" s="160">
        <f t="shared" si="1444"/>
        <v>0</v>
      </c>
      <c r="T585" s="159">
        <f t="shared" si="1470"/>
        <v>0</v>
      </c>
      <c r="U585" s="159">
        <f t="shared" si="1445"/>
        <v>0</v>
      </c>
      <c r="V585" s="160">
        <f t="shared" si="1446"/>
        <v>0</v>
      </c>
      <c r="W585" s="159">
        <v>0</v>
      </c>
      <c r="X585" s="159">
        <v>0</v>
      </c>
      <c r="Y585" s="160">
        <f t="shared" si="1447"/>
        <v>0</v>
      </c>
      <c r="Z585" s="159">
        <v>0</v>
      </c>
      <c r="AA585" s="159">
        <v>0</v>
      </c>
      <c r="AB585" s="160">
        <f t="shared" si="1448"/>
        <v>0</v>
      </c>
      <c r="AC585" s="159">
        <f t="shared" si="1471"/>
        <v>0</v>
      </c>
      <c r="AD585" s="159">
        <f t="shared" si="1449"/>
        <v>0</v>
      </c>
      <c r="AE585" s="160">
        <f t="shared" si="1450"/>
        <v>0</v>
      </c>
      <c r="AF585" s="159">
        <v>0</v>
      </c>
      <c r="AG585" s="159">
        <v>0</v>
      </c>
      <c r="AH585" s="160">
        <f t="shared" si="1451"/>
        <v>0</v>
      </c>
      <c r="AI585" s="159">
        <v>0</v>
      </c>
      <c r="AJ585" s="159">
        <v>0</v>
      </c>
      <c r="AK585" s="160">
        <f t="shared" si="1452"/>
        <v>0</v>
      </c>
      <c r="AL585" s="159">
        <f t="shared" si="1472"/>
        <v>0</v>
      </c>
      <c r="AM585" s="159">
        <f t="shared" si="1453"/>
        <v>0</v>
      </c>
      <c r="AN585" s="160">
        <f t="shared" si="1454"/>
        <v>0</v>
      </c>
      <c r="AO585" s="159">
        <v>0</v>
      </c>
      <c r="AP585" s="159">
        <v>0</v>
      </c>
      <c r="AQ585" s="160">
        <f t="shared" si="1455"/>
        <v>0</v>
      </c>
      <c r="AR585" s="159">
        <v>0</v>
      </c>
      <c r="AS585" s="159">
        <v>0</v>
      </c>
      <c r="AT585" s="160">
        <f t="shared" si="1456"/>
        <v>0</v>
      </c>
      <c r="AU585" s="159">
        <f t="shared" si="1473"/>
        <v>0</v>
      </c>
      <c r="AV585" s="159">
        <f t="shared" si="1457"/>
        <v>0</v>
      </c>
      <c r="AW585" s="160">
        <f t="shared" si="1458"/>
        <v>0</v>
      </c>
      <c r="AX585" s="159">
        <v>0</v>
      </c>
      <c r="AY585" s="159">
        <v>0</v>
      </c>
      <c r="AZ585" s="160">
        <f t="shared" si="1459"/>
        <v>0</v>
      </c>
      <c r="BA585" s="159">
        <v>0</v>
      </c>
      <c r="BB585" s="159">
        <v>0</v>
      </c>
      <c r="BC585" s="160">
        <f t="shared" si="1460"/>
        <v>0</v>
      </c>
      <c r="BD585" s="159">
        <f t="shared" si="1474"/>
        <v>0</v>
      </c>
      <c r="BE585" s="159">
        <f t="shared" si="1461"/>
        <v>0</v>
      </c>
      <c r="BF585" s="160">
        <f t="shared" si="1462"/>
        <v>0</v>
      </c>
      <c r="BG585" s="225"/>
      <c r="BH585" s="226">
        <f t="shared" si="1475"/>
        <v>0</v>
      </c>
      <c r="BI585" s="227">
        <f t="shared" si="1463"/>
        <v>0</v>
      </c>
      <c r="BJ585" s="225"/>
      <c r="BK585" s="228"/>
      <c r="BL585" s="229"/>
    </row>
    <row r="586" spans="1:64" ht="15.75" customHeight="1">
      <c r="A586" s="185"/>
      <c r="B586" s="156"/>
      <c r="C586" s="300"/>
      <c r="D586" s="158">
        <f t="shared" si="1440"/>
        <v>0</v>
      </c>
      <c r="E586" s="159">
        <f t="shared" si="1464"/>
        <v>0</v>
      </c>
      <c r="F586" s="160">
        <f t="shared" si="1465"/>
        <v>0</v>
      </c>
      <c r="G586" s="161"/>
      <c r="H586" s="159">
        <f t="shared" si="1466"/>
        <v>0</v>
      </c>
      <c r="I586" s="159">
        <f t="shared" si="1467"/>
        <v>0</v>
      </c>
      <c r="J586" s="160">
        <f t="shared" si="1441"/>
        <v>0</v>
      </c>
      <c r="K586" s="159">
        <f t="shared" si="1468"/>
        <v>0</v>
      </c>
      <c r="L586" s="159">
        <f t="shared" si="1469"/>
        <v>0</v>
      </c>
      <c r="M586" s="160">
        <f t="shared" si="1442"/>
        <v>0</v>
      </c>
      <c r="N586" s="159">
        <v>0</v>
      </c>
      <c r="O586" s="159">
        <v>0</v>
      </c>
      <c r="P586" s="160">
        <f t="shared" si="1443"/>
        <v>0</v>
      </c>
      <c r="Q586" s="159">
        <v>0</v>
      </c>
      <c r="R586" s="159">
        <v>0</v>
      </c>
      <c r="S586" s="160">
        <f t="shared" si="1444"/>
        <v>0</v>
      </c>
      <c r="T586" s="159">
        <f t="shared" si="1470"/>
        <v>0</v>
      </c>
      <c r="U586" s="159">
        <f t="shared" si="1445"/>
        <v>0</v>
      </c>
      <c r="V586" s="160">
        <f t="shared" si="1446"/>
        <v>0</v>
      </c>
      <c r="W586" s="159">
        <v>0</v>
      </c>
      <c r="X586" s="159">
        <v>0</v>
      </c>
      <c r="Y586" s="160">
        <f t="shared" si="1447"/>
        <v>0</v>
      </c>
      <c r="Z586" s="159">
        <v>0</v>
      </c>
      <c r="AA586" s="159">
        <v>0</v>
      </c>
      <c r="AB586" s="160">
        <f t="shared" si="1448"/>
        <v>0</v>
      </c>
      <c r="AC586" s="159">
        <f t="shared" si="1471"/>
        <v>0</v>
      </c>
      <c r="AD586" s="159">
        <f t="shared" si="1449"/>
        <v>0</v>
      </c>
      <c r="AE586" s="160">
        <f t="shared" si="1450"/>
        <v>0</v>
      </c>
      <c r="AF586" s="159">
        <v>0</v>
      </c>
      <c r="AG586" s="159">
        <v>0</v>
      </c>
      <c r="AH586" s="160">
        <f t="shared" si="1451"/>
        <v>0</v>
      </c>
      <c r="AI586" s="159">
        <v>0</v>
      </c>
      <c r="AJ586" s="159">
        <v>0</v>
      </c>
      <c r="AK586" s="160">
        <f t="shared" si="1452"/>
        <v>0</v>
      </c>
      <c r="AL586" s="159">
        <f t="shared" si="1472"/>
        <v>0</v>
      </c>
      <c r="AM586" s="159">
        <f t="shared" si="1453"/>
        <v>0</v>
      </c>
      <c r="AN586" s="160">
        <f t="shared" si="1454"/>
        <v>0</v>
      </c>
      <c r="AO586" s="159">
        <v>0</v>
      </c>
      <c r="AP586" s="159">
        <v>0</v>
      </c>
      <c r="AQ586" s="160">
        <f t="shared" si="1455"/>
        <v>0</v>
      </c>
      <c r="AR586" s="159">
        <v>0</v>
      </c>
      <c r="AS586" s="159">
        <v>0</v>
      </c>
      <c r="AT586" s="160">
        <f t="shared" si="1456"/>
        <v>0</v>
      </c>
      <c r="AU586" s="159">
        <f t="shared" si="1473"/>
        <v>0</v>
      </c>
      <c r="AV586" s="159">
        <f t="shared" si="1457"/>
        <v>0</v>
      </c>
      <c r="AW586" s="160">
        <f t="shared" si="1458"/>
        <v>0</v>
      </c>
      <c r="AX586" s="159">
        <v>0</v>
      </c>
      <c r="AY586" s="159">
        <v>0</v>
      </c>
      <c r="AZ586" s="160">
        <f t="shared" si="1459"/>
        <v>0</v>
      </c>
      <c r="BA586" s="159">
        <v>0</v>
      </c>
      <c r="BB586" s="159">
        <v>0</v>
      </c>
      <c r="BC586" s="160">
        <f t="shared" si="1460"/>
        <v>0</v>
      </c>
      <c r="BD586" s="159">
        <f t="shared" si="1474"/>
        <v>0</v>
      </c>
      <c r="BE586" s="159">
        <f t="shared" si="1461"/>
        <v>0</v>
      </c>
      <c r="BF586" s="160">
        <f t="shared" si="1462"/>
        <v>0</v>
      </c>
      <c r="BG586" s="225"/>
      <c r="BH586" s="226">
        <f t="shared" si="1475"/>
        <v>0</v>
      </c>
      <c r="BI586" s="227">
        <f t="shared" si="1463"/>
        <v>0</v>
      </c>
      <c r="BJ586" s="225"/>
      <c r="BK586" s="228"/>
      <c r="BL586" s="229"/>
    </row>
    <row r="587" spans="1:64" ht="15.75" customHeight="1">
      <c r="A587" s="185"/>
      <c r="B587" s="156"/>
      <c r="C587" s="300"/>
      <c r="D587" s="158">
        <f t="shared" si="1440"/>
        <v>0</v>
      </c>
      <c r="E587" s="159">
        <f t="shared" si="1464"/>
        <v>0</v>
      </c>
      <c r="F587" s="160">
        <f t="shared" si="1465"/>
        <v>0</v>
      </c>
      <c r="G587" s="161"/>
      <c r="H587" s="159">
        <f t="shared" si="1466"/>
        <v>0</v>
      </c>
      <c r="I587" s="159">
        <f t="shared" si="1467"/>
        <v>0</v>
      </c>
      <c r="J587" s="160">
        <f t="shared" si="1441"/>
        <v>0</v>
      </c>
      <c r="K587" s="159">
        <f t="shared" si="1468"/>
        <v>0</v>
      </c>
      <c r="L587" s="159">
        <f t="shared" si="1469"/>
        <v>0</v>
      </c>
      <c r="M587" s="160">
        <f t="shared" si="1442"/>
        <v>0</v>
      </c>
      <c r="N587" s="159">
        <v>0</v>
      </c>
      <c r="O587" s="159">
        <v>0</v>
      </c>
      <c r="P587" s="160">
        <f t="shared" si="1443"/>
        <v>0</v>
      </c>
      <c r="Q587" s="159">
        <v>0</v>
      </c>
      <c r="R587" s="159">
        <v>0</v>
      </c>
      <c r="S587" s="160">
        <f t="shared" si="1444"/>
        <v>0</v>
      </c>
      <c r="T587" s="159">
        <f t="shared" si="1470"/>
        <v>0</v>
      </c>
      <c r="U587" s="159">
        <f t="shared" si="1445"/>
        <v>0</v>
      </c>
      <c r="V587" s="160">
        <f t="shared" si="1446"/>
        <v>0</v>
      </c>
      <c r="W587" s="159">
        <v>0</v>
      </c>
      <c r="X587" s="159">
        <v>0</v>
      </c>
      <c r="Y587" s="160">
        <f t="shared" si="1447"/>
        <v>0</v>
      </c>
      <c r="Z587" s="159">
        <v>0</v>
      </c>
      <c r="AA587" s="159">
        <v>0</v>
      </c>
      <c r="AB587" s="160">
        <f t="shared" si="1448"/>
        <v>0</v>
      </c>
      <c r="AC587" s="159">
        <f t="shared" si="1471"/>
        <v>0</v>
      </c>
      <c r="AD587" s="159">
        <f t="shared" si="1449"/>
        <v>0</v>
      </c>
      <c r="AE587" s="160">
        <f t="shared" si="1450"/>
        <v>0</v>
      </c>
      <c r="AF587" s="159">
        <v>0</v>
      </c>
      <c r="AG587" s="159">
        <v>0</v>
      </c>
      <c r="AH587" s="160">
        <f t="shared" si="1451"/>
        <v>0</v>
      </c>
      <c r="AI587" s="159">
        <v>0</v>
      </c>
      <c r="AJ587" s="159">
        <v>0</v>
      </c>
      <c r="AK587" s="160">
        <f t="shared" si="1452"/>
        <v>0</v>
      </c>
      <c r="AL587" s="159">
        <f t="shared" si="1472"/>
        <v>0</v>
      </c>
      <c r="AM587" s="159">
        <f t="shared" si="1453"/>
        <v>0</v>
      </c>
      <c r="AN587" s="160">
        <f t="shared" si="1454"/>
        <v>0</v>
      </c>
      <c r="AO587" s="159">
        <v>0</v>
      </c>
      <c r="AP587" s="159">
        <v>0</v>
      </c>
      <c r="AQ587" s="160">
        <f t="shared" si="1455"/>
        <v>0</v>
      </c>
      <c r="AR587" s="159">
        <v>0</v>
      </c>
      <c r="AS587" s="159">
        <v>0</v>
      </c>
      <c r="AT587" s="160">
        <f t="shared" si="1456"/>
        <v>0</v>
      </c>
      <c r="AU587" s="159">
        <f t="shared" si="1473"/>
        <v>0</v>
      </c>
      <c r="AV587" s="159">
        <f t="shared" si="1457"/>
        <v>0</v>
      </c>
      <c r="AW587" s="160">
        <f t="shared" si="1458"/>
        <v>0</v>
      </c>
      <c r="AX587" s="159">
        <v>0</v>
      </c>
      <c r="AY587" s="159">
        <v>0</v>
      </c>
      <c r="AZ587" s="160">
        <f t="shared" si="1459"/>
        <v>0</v>
      </c>
      <c r="BA587" s="159">
        <v>0</v>
      </c>
      <c r="BB587" s="159">
        <v>0</v>
      </c>
      <c r="BC587" s="160">
        <f t="shared" si="1460"/>
        <v>0</v>
      </c>
      <c r="BD587" s="159">
        <f t="shared" si="1474"/>
        <v>0</v>
      </c>
      <c r="BE587" s="159">
        <f t="shared" si="1461"/>
        <v>0</v>
      </c>
      <c r="BF587" s="160">
        <f t="shared" si="1462"/>
        <v>0</v>
      </c>
      <c r="BG587" s="225"/>
      <c r="BH587" s="226">
        <f t="shared" si="1475"/>
        <v>0</v>
      </c>
      <c r="BI587" s="227">
        <f t="shared" si="1463"/>
        <v>0</v>
      </c>
      <c r="BJ587" s="225"/>
      <c r="BK587" s="228"/>
      <c r="BL587" s="229"/>
    </row>
    <row r="588" spans="1:64" ht="15.75" customHeight="1">
      <c r="A588" s="185"/>
      <c r="B588" s="156"/>
      <c r="C588" s="300"/>
      <c r="D588" s="158">
        <f t="shared" si="1440"/>
        <v>0</v>
      </c>
      <c r="E588" s="159">
        <f t="shared" si="1464"/>
        <v>0</v>
      </c>
      <c r="F588" s="160">
        <f t="shared" si="1465"/>
        <v>0</v>
      </c>
      <c r="G588" s="161"/>
      <c r="H588" s="159">
        <f t="shared" si="1466"/>
        <v>0</v>
      </c>
      <c r="I588" s="159">
        <f t="shared" si="1467"/>
        <v>0</v>
      </c>
      <c r="J588" s="160">
        <f t="shared" si="1441"/>
        <v>0</v>
      </c>
      <c r="K588" s="159">
        <f t="shared" si="1468"/>
        <v>0</v>
      </c>
      <c r="L588" s="159">
        <f t="shared" si="1469"/>
        <v>0</v>
      </c>
      <c r="M588" s="160">
        <f t="shared" si="1442"/>
        <v>0</v>
      </c>
      <c r="N588" s="159">
        <v>0</v>
      </c>
      <c r="O588" s="159">
        <v>0</v>
      </c>
      <c r="P588" s="160">
        <f t="shared" si="1443"/>
        <v>0</v>
      </c>
      <c r="Q588" s="159">
        <v>0</v>
      </c>
      <c r="R588" s="159">
        <v>0</v>
      </c>
      <c r="S588" s="160">
        <f t="shared" si="1444"/>
        <v>0</v>
      </c>
      <c r="T588" s="159">
        <f t="shared" si="1470"/>
        <v>0</v>
      </c>
      <c r="U588" s="159">
        <f t="shared" si="1445"/>
        <v>0</v>
      </c>
      <c r="V588" s="160">
        <f t="shared" si="1446"/>
        <v>0</v>
      </c>
      <c r="W588" s="159">
        <v>0</v>
      </c>
      <c r="X588" s="159">
        <v>0</v>
      </c>
      <c r="Y588" s="160">
        <f t="shared" si="1447"/>
        <v>0</v>
      </c>
      <c r="Z588" s="159">
        <v>0</v>
      </c>
      <c r="AA588" s="159">
        <v>0</v>
      </c>
      <c r="AB588" s="160">
        <f t="shared" si="1448"/>
        <v>0</v>
      </c>
      <c r="AC588" s="159">
        <f t="shared" si="1471"/>
        <v>0</v>
      </c>
      <c r="AD588" s="159">
        <f t="shared" si="1449"/>
        <v>0</v>
      </c>
      <c r="AE588" s="160">
        <f t="shared" si="1450"/>
        <v>0</v>
      </c>
      <c r="AF588" s="159">
        <v>0</v>
      </c>
      <c r="AG588" s="159">
        <v>0</v>
      </c>
      <c r="AH588" s="160">
        <f t="shared" si="1451"/>
        <v>0</v>
      </c>
      <c r="AI588" s="159">
        <v>0</v>
      </c>
      <c r="AJ588" s="159">
        <v>0</v>
      </c>
      <c r="AK588" s="160">
        <f t="shared" si="1452"/>
        <v>0</v>
      </c>
      <c r="AL588" s="159">
        <f t="shared" si="1472"/>
        <v>0</v>
      </c>
      <c r="AM588" s="159">
        <f t="shared" si="1453"/>
        <v>0</v>
      </c>
      <c r="AN588" s="160">
        <f t="shared" si="1454"/>
        <v>0</v>
      </c>
      <c r="AO588" s="159">
        <v>0</v>
      </c>
      <c r="AP588" s="159">
        <v>0</v>
      </c>
      <c r="AQ588" s="160">
        <f t="shared" si="1455"/>
        <v>0</v>
      </c>
      <c r="AR588" s="159">
        <v>0</v>
      </c>
      <c r="AS588" s="159">
        <v>0</v>
      </c>
      <c r="AT588" s="160">
        <f t="shared" si="1456"/>
        <v>0</v>
      </c>
      <c r="AU588" s="159">
        <f t="shared" si="1473"/>
        <v>0</v>
      </c>
      <c r="AV588" s="159">
        <f t="shared" si="1457"/>
        <v>0</v>
      </c>
      <c r="AW588" s="160">
        <f t="shared" si="1458"/>
        <v>0</v>
      </c>
      <c r="AX588" s="159">
        <v>0</v>
      </c>
      <c r="AY588" s="159">
        <v>0</v>
      </c>
      <c r="AZ588" s="160">
        <f t="shared" si="1459"/>
        <v>0</v>
      </c>
      <c r="BA588" s="159">
        <v>0</v>
      </c>
      <c r="BB588" s="159">
        <v>0</v>
      </c>
      <c r="BC588" s="160">
        <f t="shared" si="1460"/>
        <v>0</v>
      </c>
      <c r="BD588" s="159">
        <f t="shared" si="1474"/>
        <v>0</v>
      </c>
      <c r="BE588" s="159">
        <f t="shared" si="1461"/>
        <v>0</v>
      </c>
      <c r="BF588" s="160">
        <f t="shared" si="1462"/>
        <v>0</v>
      </c>
      <c r="BG588" s="225"/>
      <c r="BH588" s="226">
        <f t="shared" si="1475"/>
        <v>0</v>
      </c>
      <c r="BI588" s="227">
        <f t="shared" si="1463"/>
        <v>0</v>
      </c>
      <c r="BJ588" s="225"/>
      <c r="BK588" s="228"/>
      <c r="BL588" s="229"/>
    </row>
    <row r="589" spans="1:64" ht="15.75" customHeight="1">
      <c r="A589" s="185"/>
      <c r="B589" s="156"/>
      <c r="C589" s="300"/>
      <c r="D589" s="158">
        <f t="shared" si="1440"/>
        <v>0</v>
      </c>
      <c r="E589" s="159">
        <f t="shared" si="1464"/>
        <v>0</v>
      </c>
      <c r="F589" s="160">
        <f t="shared" si="1465"/>
        <v>0</v>
      </c>
      <c r="G589" s="161"/>
      <c r="H589" s="159">
        <f t="shared" si="1466"/>
        <v>0</v>
      </c>
      <c r="I589" s="159">
        <f t="shared" si="1467"/>
        <v>0</v>
      </c>
      <c r="J589" s="160">
        <f t="shared" si="1441"/>
        <v>0</v>
      </c>
      <c r="K589" s="159">
        <f t="shared" si="1468"/>
        <v>0</v>
      </c>
      <c r="L589" s="159">
        <f t="shared" si="1469"/>
        <v>0</v>
      </c>
      <c r="M589" s="160">
        <f t="shared" si="1442"/>
        <v>0</v>
      </c>
      <c r="N589" s="159">
        <v>0</v>
      </c>
      <c r="O589" s="159">
        <v>0</v>
      </c>
      <c r="P589" s="160">
        <f t="shared" si="1443"/>
        <v>0</v>
      </c>
      <c r="Q589" s="159">
        <v>0</v>
      </c>
      <c r="R589" s="159">
        <v>0</v>
      </c>
      <c r="S589" s="160">
        <f t="shared" si="1444"/>
        <v>0</v>
      </c>
      <c r="T589" s="159">
        <f t="shared" si="1470"/>
        <v>0</v>
      </c>
      <c r="U589" s="159">
        <f t="shared" si="1445"/>
        <v>0</v>
      </c>
      <c r="V589" s="160">
        <f t="shared" si="1446"/>
        <v>0</v>
      </c>
      <c r="W589" s="159">
        <v>0</v>
      </c>
      <c r="X589" s="159">
        <v>0</v>
      </c>
      <c r="Y589" s="160">
        <f t="shared" si="1447"/>
        <v>0</v>
      </c>
      <c r="Z589" s="159">
        <v>0</v>
      </c>
      <c r="AA589" s="159">
        <v>0</v>
      </c>
      <c r="AB589" s="160">
        <f t="shared" si="1448"/>
        <v>0</v>
      </c>
      <c r="AC589" s="159">
        <f t="shared" si="1471"/>
        <v>0</v>
      </c>
      <c r="AD589" s="159">
        <f t="shared" si="1449"/>
        <v>0</v>
      </c>
      <c r="AE589" s="160">
        <f t="shared" si="1450"/>
        <v>0</v>
      </c>
      <c r="AF589" s="159">
        <v>0</v>
      </c>
      <c r="AG589" s="159">
        <v>0</v>
      </c>
      <c r="AH589" s="160">
        <f t="shared" si="1451"/>
        <v>0</v>
      </c>
      <c r="AI589" s="159">
        <v>0</v>
      </c>
      <c r="AJ589" s="159">
        <v>0</v>
      </c>
      <c r="AK589" s="160">
        <f t="shared" si="1452"/>
        <v>0</v>
      </c>
      <c r="AL589" s="159">
        <f t="shared" si="1472"/>
        <v>0</v>
      </c>
      <c r="AM589" s="159">
        <f t="shared" si="1453"/>
        <v>0</v>
      </c>
      <c r="AN589" s="160">
        <f t="shared" si="1454"/>
        <v>0</v>
      </c>
      <c r="AO589" s="159">
        <v>0</v>
      </c>
      <c r="AP589" s="159">
        <v>0</v>
      </c>
      <c r="AQ589" s="160">
        <f t="shared" si="1455"/>
        <v>0</v>
      </c>
      <c r="AR589" s="159">
        <v>0</v>
      </c>
      <c r="AS589" s="159">
        <v>0</v>
      </c>
      <c r="AT589" s="160">
        <f t="shared" si="1456"/>
        <v>0</v>
      </c>
      <c r="AU589" s="159">
        <f t="shared" si="1473"/>
        <v>0</v>
      </c>
      <c r="AV589" s="159">
        <f t="shared" si="1457"/>
        <v>0</v>
      </c>
      <c r="AW589" s="160">
        <f t="shared" si="1458"/>
        <v>0</v>
      </c>
      <c r="AX589" s="159">
        <v>0</v>
      </c>
      <c r="AY589" s="159">
        <v>0</v>
      </c>
      <c r="AZ589" s="160">
        <f t="shared" si="1459"/>
        <v>0</v>
      </c>
      <c r="BA589" s="159">
        <v>0</v>
      </c>
      <c r="BB589" s="159">
        <v>0</v>
      </c>
      <c r="BC589" s="160">
        <f t="shared" si="1460"/>
        <v>0</v>
      </c>
      <c r="BD589" s="159">
        <f t="shared" si="1474"/>
        <v>0</v>
      </c>
      <c r="BE589" s="159">
        <f t="shared" si="1461"/>
        <v>0</v>
      </c>
      <c r="BF589" s="160">
        <f t="shared" si="1462"/>
        <v>0</v>
      </c>
      <c r="BG589" s="225"/>
      <c r="BH589" s="226">
        <f t="shared" si="1475"/>
        <v>0</v>
      </c>
      <c r="BI589" s="227">
        <f t="shared" si="1463"/>
        <v>0</v>
      </c>
      <c r="BJ589" s="225"/>
      <c r="BK589" s="228"/>
      <c r="BL589" s="229"/>
    </row>
    <row r="590" spans="1:64" ht="15.75" customHeight="1">
      <c r="A590" s="185"/>
      <c r="B590" s="156"/>
      <c r="C590" s="300"/>
      <c r="D590" s="158">
        <f t="shared" si="1440"/>
        <v>0</v>
      </c>
      <c r="E590" s="159">
        <f t="shared" si="1464"/>
        <v>0</v>
      </c>
      <c r="F590" s="160">
        <f t="shared" si="1465"/>
        <v>0</v>
      </c>
      <c r="G590" s="161"/>
      <c r="H590" s="159">
        <f t="shared" si="1466"/>
        <v>0</v>
      </c>
      <c r="I590" s="159">
        <f t="shared" si="1467"/>
        <v>0</v>
      </c>
      <c r="J590" s="160">
        <f t="shared" si="1441"/>
        <v>0</v>
      </c>
      <c r="K590" s="159">
        <f t="shared" si="1468"/>
        <v>0</v>
      </c>
      <c r="L590" s="159">
        <f t="shared" si="1469"/>
        <v>0</v>
      </c>
      <c r="M590" s="160">
        <f t="shared" si="1442"/>
        <v>0</v>
      </c>
      <c r="N590" s="159">
        <v>0</v>
      </c>
      <c r="O590" s="159">
        <v>0</v>
      </c>
      <c r="P590" s="160">
        <f t="shared" si="1443"/>
        <v>0</v>
      </c>
      <c r="Q590" s="159">
        <v>0</v>
      </c>
      <c r="R590" s="159">
        <v>0</v>
      </c>
      <c r="S590" s="160">
        <f t="shared" si="1444"/>
        <v>0</v>
      </c>
      <c r="T590" s="159">
        <f t="shared" si="1470"/>
        <v>0</v>
      </c>
      <c r="U590" s="159">
        <f t="shared" si="1445"/>
        <v>0</v>
      </c>
      <c r="V590" s="160">
        <f t="shared" si="1446"/>
        <v>0</v>
      </c>
      <c r="W590" s="159">
        <v>0</v>
      </c>
      <c r="X590" s="159">
        <v>0</v>
      </c>
      <c r="Y590" s="160">
        <f t="shared" si="1447"/>
        <v>0</v>
      </c>
      <c r="Z590" s="159">
        <v>0</v>
      </c>
      <c r="AA590" s="159">
        <v>0</v>
      </c>
      <c r="AB590" s="160">
        <f t="shared" si="1448"/>
        <v>0</v>
      </c>
      <c r="AC590" s="159">
        <f t="shared" si="1471"/>
        <v>0</v>
      </c>
      <c r="AD590" s="159">
        <f t="shared" si="1449"/>
        <v>0</v>
      </c>
      <c r="AE590" s="160">
        <f t="shared" si="1450"/>
        <v>0</v>
      </c>
      <c r="AF590" s="159">
        <v>0</v>
      </c>
      <c r="AG590" s="159">
        <v>0</v>
      </c>
      <c r="AH590" s="160">
        <f t="shared" si="1451"/>
        <v>0</v>
      </c>
      <c r="AI590" s="159">
        <v>0</v>
      </c>
      <c r="AJ590" s="159">
        <v>0</v>
      </c>
      <c r="AK590" s="160">
        <f t="shared" si="1452"/>
        <v>0</v>
      </c>
      <c r="AL590" s="159">
        <f t="shared" si="1472"/>
        <v>0</v>
      </c>
      <c r="AM590" s="159">
        <f t="shared" si="1453"/>
        <v>0</v>
      </c>
      <c r="AN590" s="160">
        <f t="shared" si="1454"/>
        <v>0</v>
      </c>
      <c r="AO590" s="159">
        <v>0</v>
      </c>
      <c r="AP590" s="159">
        <v>0</v>
      </c>
      <c r="AQ590" s="160">
        <f t="shared" si="1455"/>
        <v>0</v>
      </c>
      <c r="AR590" s="159">
        <v>0</v>
      </c>
      <c r="AS590" s="159">
        <v>0</v>
      </c>
      <c r="AT590" s="160">
        <f t="shared" si="1456"/>
        <v>0</v>
      </c>
      <c r="AU590" s="159">
        <f t="shared" si="1473"/>
        <v>0</v>
      </c>
      <c r="AV590" s="159">
        <f t="shared" si="1457"/>
        <v>0</v>
      </c>
      <c r="AW590" s="160">
        <f t="shared" si="1458"/>
        <v>0</v>
      </c>
      <c r="AX590" s="159">
        <v>0</v>
      </c>
      <c r="AY590" s="159">
        <v>0</v>
      </c>
      <c r="AZ590" s="160">
        <f t="shared" si="1459"/>
        <v>0</v>
      </c>
      <c r="BA590" s="159">
        <v>0</v>
      </c>
      <c r="BB590" s="159">
        <v>0</v>
      </c>
      <c r="BC590" s="160">
        <f t="shared" si="1460"/>
        <v>0</v>
      </c>
      <c r="BD590" s="159">
        <f t="shared" si="1474"/>
        <v>0</v>
      </c>
      <c r="BE590" s="159">
        <f t="shared" si="1461"/>
        <v>0</v>
      </c>
      <c r="BF590" s="160">
        <f t="shared" si="1462"/>
        <v>0</v>
      </c>
      <c r="BG590" s="225"/>
      <c r="BH590" s="226">
        <f t="shared" si="1475"/>
        <v>0</v>
      </c>
      <c r="BI590" s="227">
        <f t="shared" si="1463"/>
        <v>0</v>
      </c>
      <c r="BJ590" s="225"/>
      <c r="BK590" s="228"/>
      <c r="BL590" s="229"/>
    </row>
    <row r="591" spans="1:64" ht="15.75" customHeight="1">
      <c r="A591" s="138"/>
      <c r="B591" s="162"/>
      <c r="C591" s="163"/>
      <c r="D591" s="164">
        <f t="shared" si="1440"/>
        <v>0</v>
      </c>
      <c r="E591" s="165">
        <f t="shared" si="1464"/>
        <v>0</v>
      </c>
      <c r="F591" s="166">
        <f t="shared" si="1465"/>
        <v>0</v>
      </c>
      <c r="G591" s="167"/>
      <c r="H591" s="165">
        <f t="shared" si="1466"/>
        <v>0</v>
      </c>
      <c r="I591" s="165">
        <f t="shared" si="1467"/>
        <v>0</v>
      </c>
      <c r="J591" s="166">
        <f t="shared" si="1441"/>
        <v>0</v>
      </c>
      <c r="K591" s="165">
        <f t="shared" si="1468"/>
        <v>0</v>
      </c>
      <c r="L591" s="165">
        <f t="shared" si="1469"/>
        <v>0</v>
      </c>
      <c r="M591" s="166">
        <f t="shared" si="1442"/>
        <v>0</v>
      </c>
      <c r="N591" s="164">
        <v>0</v>
      </c>
      <c r="O591" s="165">
        <v>0</v>
      </c>
      <c r="P591" s="166">
        <f t="shared" si="1443"/>
        <v>0</v>
      </c>
      <c r="Q591" s="198">
        <v>0</v>
      </c>
      <c r="R591" s="199">
        <v>0</v>
      </c>
      <c r="S591" s="166">
        <f t="shared" si="1444"/>
        <v>0</v>
      </c>
      <c r="T591" s="200">
        <f t="shared" si="1470"/>
        <v>0</v>
      </c>
      <c r="U591" s="200">
        <f t="shared" si="1445"/>
        <v>0</v>
      </c>
      <c r="V591" s="201">
        <f t="shared" si="1446"/>
        <v>0</v>
      </c>
      <c r="W591" s="164">
        <v>0</v>
      </c>
      <c r="X591" s="165">
        <v>0</v>
      </c>
      <c r="Y591" s="166">
        <f t="shared" si="1447"/>
        <v>0</v>
      </c>
      <c r="Z591" s="198">
        <v>0</v>
      </c>
      <c r="AA591" s="199">
        <v>0</v>
      </c>
      <c r="AB591" s="166">
        <f t="shared" si="1448"/>
        <v>0</v>
      </c>
      <c r="AC591" s="200">
        <f t="shared" si="1471"/>
        <v>0</v>
      </c>
      <c r="AD591" s="200">
        <f t="shared" si="1449"/>
        <v>0</v>
      </c>
      <c r="AE591" s="201">
        <f t="shared" si="1450"/>
        <v>0</v>
      </c>
      <c r="AF591" s="164">
        <v>0</v>
      </c>
      <c r="AG591" s="165">
        <v>0</v>
      </c>
      <c r="AH591" s="166">
        <f t="shared" si="1451"/>
        <v>0</v>
      </c>
      <c r="AI591" s="198">
        <v>0</v>
      </c>
      <c r="AJ591" s="199">
        <v>0</v>
      </c>
      <c r="AK591" s="166">
        <f t="shared" si="1452"/>
        <v>0</v>
      </c>
      <c r="AL591" s="200">
        <f t="shared" si="1472"/>
        <v>0</v>
      </c>
      <c r="AM591" s="200">
        <f t="shared" si="1453"/>
        <v>0</v>
      </c>
      <c r="AN591" s="201">
        <f t="shared" si="1454"/>
        <v>0</v>
      </c>
      <c r="AO591" s="164">
        <v>0</v>
      </c>
      <c r="AP591" s="165">
        <v>0</v>
      </c>
      <c r="AQ591" s="166">
        <f t="shared" si="1455"/>
        <v>0</v>
      </c>
      <c r="AR591" s="198">
        <v>0</v>
      </c>
      <c r="AS591" s="199">
        <v>0</v>
      </c>
      <c r="AT591" s="166">
        <f t="shared" si="1456"/>
        <v>0</v>
      </c>
      <c r="AU591" s="200">
        <f t="shared" si="1473"/>
        <v>0</v>
      </c>
      <c r="AV591" s="200">
        <f t="shared" si="1457"/>
        <v>0</v>
      </c>
      <c r="AW591" s="201">
        <f t="shared" si="1458"/>
        <v>0</v>
      </c>
      <c r="AX591" s="164">
        <v>0</v>
      </c>
      <c r="AY591" s="165">
        <v>0</v>
      </c>
      <c r="AZ591" s="166">
        <f t="shared" si="1459"/>
        <v>0</v>
      </c>
      <c r="BA591" s="198">
        <v>0</v>
      </c>
      <c r="BB591" s="199">
        <v>0</v>
      </c>
      <c r="BC591" s="166">
        <f t="shared" si="1460"/>
        <v>0</v>
      </c>
      <c r="BD591" s="200">
        <f t="shared" si="1474"/>
        <v>0</v>
      </c>
      <c r="BE591" s="200">
        <f t="shared" si="1461"/>
        <v>0</v>
      </c>
      <c r="BF591" s="201">
        <f t="shared" si="1462"/>
        <v>0</v>
      </c>
      <c r="BG591" s="211"/>
      <c r="BH591" s="233">
        <f t="shared" si="1475"/>
        <v>0</v>
      </c>
      <c r="BI591" s="234">
        <f t="shared" si="1463"/>
        <v>0</v>
      </c>
      <c r="BJ591" s="232"/>
      <c r="BK591" s="235"/>
      <c r="BL591" s="236"/>
    </row>
    <row r="592" spans="1:64" ht="15.75" customHeight="1">
      <c r="A592" s="139"/>
      <c r="B592" s="186"/>
      <c r="C592" s="187"/>
      <c r="D592" s="183"/>
      <c r="E592" s="183"/>
      <c r="F592" s="183"/>
      <c r="G592" s="184"/>
      <c r="H592" s="183"/>
      <c r="I592" s="183"/>
      <c r="J592" s="183"/>
      <c r="K592" s="183"/>
      <c r="L592" s="183"/>
      <c r="M592" s="183"/>
      <c r="N592" s="183"/>
      <c r="O592" s="183"/>
      <c r="P592" s="183"/>
      <c r="Q592" s="183"/>
      <c r="R592" s="183"/>
      <c r="S592" s="183"/>
      <c r="T592" s="203"/>
      <c r="U592" s="203"/>
      <c r="V592" s="187"/>
      <c r="W592" s="183"/>
      <c r="X592" s="183"/>
      <c r="Y592" s="183"/>
      <c r="Z592" s="183"/>
      <c r="AA592" s="183"/>
      <c r="AB592" s="183"/>
      <c r="AC592" s="203"/>
      <c r="AD592" s="203"/>
      <c r="AE592" s="187"/>
      <c r="AF592" s="183"/>
      <c r="AG592" s="183"/>
      <c r="AH592" s="183"/>
      <c r="AI592" s="183"/>
      <c r="AJ592" s="183"/>
      <c r="AK592" s="183"/>
      <c r="AL592" s="203"/>
      <c r="AM592" s="203"/>
      <c r="AN592" s="187"/>
      <c r="AO592" s="183"/>
      <c r="AP592" s="183"/>
      <c r="AQ592" s="183"/>
      <c r="AR592" s="183"/>
      <c r="AS592" s="183"/>
      <c r="AT592" s="183"/>
      <c r="AU592" s="203"/>
      <c r="AV592" s="203"/>
      <c r="AW592" s="187"/>
      <c r="AX592" s="183"/>
      <c r="AY592" s="183"/>
      <c r="AZ592" s="183"/>
      <c r="BA592" s="183"/>
      <c r="BB592" s="183"/>
      <c r="BC592" s="183"/>
      <c r="BD592" s="203"/>
      <c r="BE592" s="203"/>
      <c r="BF592" s="187"/>
      <c r="BG592" s="139"/>
      <c r="BH592" s="183"/>
      <c r="BI592" s="187"/>
      <c r="BJ592" s="139"/>
      <c r="BK592" s="242"/>
      <c r="BL592" s="242"/>
    </row>
    <row r="593" spans="1:65" ht="15.75" customHeight="1">
      <c r="A593" s="138"/>
      <c r="B593" s="1065" t="s">
        <v>273</v>
      </c>
      <c r="C593" s="1062" t="s">
        <v>274</v>
      </c>
      <c r="D593" s="1009" t="str">
        <f>AFEstatPref</f>
        <v>Historical</v>
      </c>
      <c r="E593" s="1010"/>
      <c r="F593" s="1011"/>
      <c r="G593" s="1041" t="str">
        <f>AFEstatSlc</f>
        <v>Proposed Original</v>
      </c>
      <c r="H593" s="1015"/>
      <c r="I593" s="1015"/>
      <c r="J593" s="1042"/>
      <c r="K593" s="1020" t="s">
        <v>275</v>
      </c>
      <c r="L593" s="1020"/>
      <c r="M593" s="1039"/>
      <c r="N593" s="1009" t="str">
        <f>AFEstatPref</f>
        <v>Historical</v>
      </c>
      <c r="O593" s="1010"/>
      <c r="P593" s="1011"/>
      <c r="Q593" s="1015" t="str">
        <f>AFEstatSlc</f>
        <v>Proposed Original</v>
      </c>
      <c r="R593" s="1015"/>
      <c r="S593" s="1016"/>
      <c r="T593" s="1019" t="s">
        <v>275</v>
      </c>
      <c r="U593" s="1020"/>
      <c r="V593" s="1021"/>
      <c r="W593" s="1009" t="str">
        <f>AFEstatPref</f>
        <v>Historical</v>
      </c>
      <c r="X593" s="1010"/>
      <c r="Y593" s="1011"/>
      <c r="Z593" s="1015" t="str">
        <f>AFEstatSlc</f>
        <v>Proposed Original</v>
      </c>
      <c r="AA593" s="1015"/>
      <c r="AB593" s="1016"/>
      <c r="AC593" s="1019" t="s">
        <v>275</v>
      </c>
      <c r="AD593" s="1020"/>
      <c r="AE593" s="1021"/>
      <c r="AF593" s="1009" t="str">
        <f>AFEstatPref</f>
        <v>Historical</v>
      </c>
      <c r="AG593" s="1010"/>
      <c r="AH593" s="1011"/>
      <c r="AI593" s="1015" t="str">
        <f>AFEstatSlc</f>
        <v>Proposed Original</v>
      </c>
      <c r="AJ593" s="1015"/>
      <c r="AK593" s="1016"/>
      <c r="AL593" s="1019" t="s">
        <v>275</v>
      </c>
      <c r="AM593" s="1020"/>
      <c r="AN593" s="1021"/>
      <c r="AO593" s="1009" t="str">
        <f>AFEstatPref</f>
        <v>Historical</v>
      </c>
      <c r="AP593" s="1010"/>
      <c r="AQ593" s="1011"/>
      <c r="AR593" s="1015" t="str">
        <f>AFEstatSlc</f>
        <v>Proposed Original</v>
      </c>
      <c r="AS593" s="1015"/>
      <c r="AT593" s="1016"/>
      <c r="AU593" s="1019" t="s">
        <v>275</v>
      </c>
      <c r="AV593" s="1020"/>
      <c r="AW593" s="1021"/>
      <c r="AX593" s="1009" t="str">
        <f>AFEstatPref</f>
        <v>Historical</v>
      </c>
      <c r="AY593" s="1010"/>
      <c r="AZ593" s="1011"/>
      <c r="BA593" s="1015" t="str">
        <f>AFEstatSlc</f>
        <v>Proposed Original</v>
      </c>
      <c r="BB593" s="1015"/>
      <c r="BC593" s="1016"/>
      <c r="BD593" s="1019" t="s">
        <v>275</v>
      </c>
      <c r="BE593" s="1020"/>
      <c r="BF593" s="1021"/>
      <c r="BG593" s="214"/>
      <c r="BH593" s="1051" t="s">
        <v>276</v>
      </c>
      <c r="BI593" s="1052"/>
      <c r="BJ593" s="214"/>
      <c r="BK593" s="1060" t="s">
        <v>277</v>
      </c>
      <c r="BL593" s="1057" t="s">
        <v>278</v>
      </c>
    </row>
    <row r="594" spans="1:65" ht="15.75" customHeight="1">
      <c r="A594" s="139"/>
      <c r="B594" s="1059"/>
      <c r="C594" s="1063"/>
      <c r="D594" s="1012"/>
      <c r="E594" s="1013"/>
      <c r="F594" s="1014"/>
      <c r="G594" s="1043"/>
      <c r="H594" s="1017"/>
      <c r="I594" s="1017"/>
      <c r="J594" s="1044"/>
      <c r="K594" s="1023"/>
      <c r="L594" s="1023"/>
      <c r="M594" s="1040"/>
      <c r="N594" s="1012"/>
      <c r="O594" s="1013"/>
      <c r="P594" s="1014"/>
      <c r="Q594" s="1017"/>
      <c r="R594" s="1017"/>
      <c r="S594" s="1018"/>
      <c r="T594" s="1022"/>
      <c r="U594" s="1023"/>
      <c r="V594" s="1024"/>
      <c r="W594" s="1012"/>
      <c r="X594" s="1013"/>
      <c r="Y594" s="1014"/>
      <c r="Z594" s="1017"/>
      <c r="AA594" s="1017"/>
      <c r="AB594" s="1018"/>
      <c r="AC594" s="1022"/>
      <c r="AD594" s="1023"/>
      <c r="AE594" s="1024"/>
      <c r="AF594" s="1012"/>
      <c r="AG594" s="1013"/>
      <c r="AH594" s="1014"/>
      <c r="AI594" s="1017"/>
      <c r="AJ594" s="1017"/>
      <c r="AK594" s="1018"/>
      <c r="AL594" s="1022"/>
      <c r="AM594" s="1023"/>
      <c r="AN594" s="1024"/>
      <c r="AO594" s="1012"/>
      <c r="AP594" s="1013"/>
      <c r="AQ594" s="1014"/>
      <c r="AR594" s="1017"/>
      <c r="AS594" s="1017"/>
      <c r="AT594" s="1018"/>
      <c r="AU594" s="1022"/>
      <c r="AV594" s="1023"/>
      <c r="AW594" s="1024"/>
      <c r="AX594" s="1012"/>
      <c r="AY594" s="1013"/>
      <c r="AZ594" s="1014"/>
      <c r="BA594" s="1017"/>
      <c r="BB594" s="1017"/>
      <c r="BC594" s="1018"/>
      <c r="BD594" s="1022"/>
      <c r="BE594" s="1023"/>
      <c r="BF594" s="1024"/>
      <c r="BG594" s="139"/>
      <c r="BH594" s="215" t="s">
        <v>279</v>
      </c>
      <c r="BI594" s="216" t="s">
        <v>280</v>
      </c>
      <c r="BJ594" s="139"/>
      <c r="BK594" s="1059"/>
      <c r="BL594" s="1056"/>
    </row>
    <row r="595" spans="1:65" ht="15.75" customHeight="1">
      <c r="A595" s="138"/>
      <c r="B595" s="144">
        <v>54</v>
      </c>
      <c r="C595" s="301" t="s">
        <v>336</v>
      </c>
      <c r="D595" s="151" t="s">
        <v>283</v>
      </c>
      <c r="E595" s="152" t="s">
        <v>284</v>
      </c>
      <c r="F595" s="153">
        <f>SUM(F596:F605)</f>
        <v>0</v>
      </c>
      <c r="G595" s="154" t="s">
        <v>285</v>
      </c>
      <c r="H595" s="152" t="s">
        <v>283</v>
      </c>
      <c r="I595" s="152" t="s">
        <v>284</v>
      </c>
      <c r="J595" s="153">
        <f>SUM(J596:J605)</f>
        <v>0</v>
      </c>
      <c r="K595" s="151" t="s">
        <v>283</v>
      </c>
      <c r="L595" s="152" t="s">
        <v>284</v>
      </c>
      <c r="M595" s="153">
        <f>SUM(M596:M605)</f>
        <v>0</v>
      </c>
      <c r="N595" s="151" t="s">
        <v>283</v>
      </c>
      <c r="O595" s="152" t="s">
        <v>284</v>
      </c>
      <c r="P595" s="153">
        <f>SUM(P596:P605)</f>
        <v>0</v>
      </c>
      <c r="Q595" s="152" t="s">
        <v>283</v>
      </c>
      <c r="R595" s="152" t="s">
        <v>284</v>
      </c>
      <c r="S595" s="153">
        <f>SUM(S596:S605)</f>
        <v>0</v>
      </c>
      <c r="T595" s="204" t="s">
        <v>283</v>
      </c>
      <c r="U595" s="205" t="s">
        <v>284</v>
      </c>
      <c r="V595" s="153">
        <f>SUM(V596:V605)</f>
        <v>0</v>
      </c>
      <c r="W595" s="151" t="s">
        <v>283</v>
      </c>
      <c r="X595" s="152" t="s">
        <v>284</v>
      </c>
      <c r="Y595" s="153">
        <f>SUM(Y596:Y605)</f>
        <v>0</v>
      </c>
      <c r="Z595" s="152" t="s">
        <v>283</v>
      </c>
      <c r="AA595" s="152" t="s">
        <v>284</v>
      </c>
      <c r="AB595" s="153">
        <f>SUM(AB596:AB605)</f>
        <v>0</v>
      </c>
      <c r="AC595" s="204" t="s">
        <v>283</v>
      </c>
      <c r="AD595" s="205" t="s">
        <v>284</v>
      </c>
      <c r="AE595" s="153">
        <f>SUM(AE596:AE605)</f>
        <v>0</v>
      </c>
      <c r="AF595" s="151" t="s">
        <v>283</v>
      </c>
      <c r="AG595" s="152" t="s">
        <v>284</v>
      </c>
      <c r="AH595" s="153">
        <f>SUM(AH596:AH605)</f>
        <v>0</v>
      </c>
      <c r="AI595" s="152" t="s">
        <v>283</v>
      </c>
      <c r="AJ595" s="152" t="s">
        <v>284</v>
      </c>
      <c r="AK595" s="153">
        <f>SUM(AK596:AK605)</f>
        <v>0</v>
      </c>
      <c r="AL595" s="204" t="s">
        <v>283</v>
      </c>
      <c r="AM595" s="205" t="s">
        <v>284</v>
      </c>
      <c r="AN595" s="153">
        <f>SUM(AN596:AN605)</f>
        <v>0</v>
      </c>
      <c r="AO595" s="151" t="s">
        <v>283</v>
      </c>
      <c r="AP595" s="152" t="s">
        <v>284</v>
      </c>
      <c r="AQ595" s="153">
        <f>SUM(AQ596:AQ605)</f>
        <v>0</v>
      </c>
      <c r="AR595" s="152" t="s">
        <v>283</v>
      </c>
      <c r="AS595" s="152" t="s">
        <v>284</v>
      </c>
      <c r="AT595" s="153">
        <f>SUM(AT596:AT605)</f>
        <v>0</v>
      </c>
      <c r="AU595" s="204" t="s">
        <v>283</v>
      </c>
      <c r="AV595" s="205" t="s">
        <v>284</v>
      </c>
      <c r="AW595" s="153">
        <f>SUM(AW596:AW605)</f>
        <v>0</v>
      </c>
      <c r="AX595" s="151" t="s">
        <v>283</v>
      </c>
      <c r="AY595" s="152" t="s">
        <v>284</v>
      </c>
      <c r="AZ595" s="153">
        <f>SUM(AZ596:AZ605)</f>
        <v>0</v>
      </c>
      <c r="BA595" s="152" t="s">
        <v>283</v>
      </c>
      <c r="BB595" s="152" t="s">
        <v>284</v>
      </c>
      <c r="BC595" s="153">
        <f>SUM(BC596:BC605)</f>
        <v>0</v>
      </c>
      <c r="BD595" s="204" t="s">
        <v>283</v>
      </c>
      <c r="BE595" s="205" t="s">
        <v>284</v>
      </c>
      <c r="BF595" s="153">
        <f>SUM(BF596:BF605)</f>
        <v>0</v>
      </c>
      <c r="BG595" s="196"/>
      <c r="BH595" s="221"/>
      <c r="BI595" s="243"/>
      <c r="BJ595" s="196"/>
      <c r="BK595" s="244"/>
      <c r="BL595" s="245"/>
    </row>
    <row r="596" spans="1:65" ht="15.75" customHeight="1">
      <c r="A596" s="185"/>
      <c r="B596" s="156"/>
      <c r="C596" s="185"/>
      <c r="D596" s="158">
        <f t="shared" ref="D596:D605" si="1476">N596+W596+AF596+AO596+AX596</f>
        <v>0</v>
      </c>
      <c r="E596" s="159">
        <f>IFERROR(F596/D596,)</f>
        <v>0</v>
      </c>
      <c r="F596" s="160">
        <f>P596+Y596+AH596+AQ596+AZ596</f>
        <v>0</v>
      </c>
      <c r="G596" s="179"/>
      <c r="H596" s="159">
        <f>Q596+Z596+AI596+AR596+BA596</f>
        <v>0</v>
      </c>
      <c r="I596" s="159">
        <f>IFERROR(J596/H596,)</f>
        <v>0</v>
      </c>
      <c r="J596" s="160">
        <f t="shared" ref="J596:J605" si="1477">S596+AB596+AK596+AT596+BC596</f>
        <v>0</v>
      </c>
      <c r="K596" s="159">
        <f>T596+AC596+AL596+AU596+BD596</f>
        <v>0</v>
      </c>
      <c r="L596" s="159">
        <f>IFERROR(M596/K596,)</f>
        <v>0</v>
      </c>
      <c r="M596" s="160">
        <f t="shared" ref="M596:M605" si="1478">V596+AE596+AN596+AW596+BF596</f>
        <v>0</v>
      </c>
      <c r="N596" s="159">
        <v>0</v>
      </c>
      <c r="O596" s="159">
        <v>0</v>
      </c>
      <c r="P596" s="160">
        <f t="shared" ref="P596:P605" si="1479">N596*O596</f>
        <v>0</v>
      </c>
      <c r="Q596" s="159">
        <v>0</v>
      </c>
      <c r="R596" s="159">
        <v>0</v>
      </c>
      <c r="S596" s="160">
        <f t="shared" ref="S596:S605" si="1480">Q596*R596</f>
        <v>0</v>
      </c>
      <c r="T596" s="159">
        <f>Q596</f>
        <v>0</v>
      </c>
      <c r="U596" s="159">
        <f t="shared" ref="U596:U605" si="1481">R596</f>
        <v>0</v>
      </c>
      <c r="V596" s="160">
        <f t="shared" ref="V596:V605" si="1482">T596*U596</f>
        <v>0</v>
      </c>
      <c r="W596" s="159">
        <v>0</v>
      </c>
      <c r="X596" s="159">
        <v>0</v>
      </c>
      <c r="Y596" s="160">
        <f t="shared" ref="Y596:Y605" si="1483">W596*X596</f>
        <v>0</v>
      </c>
      <c r="Z596" s="159">
        <v>0</v>
      </c>
      <c r="AA596" s="159">
        <v>0</v>
      </c>
      <c r="AB596" s="160">
        <f t="shared" ref="AB596:AB605" si="1484">Z596*AA596</f>
        <v>0</v>
      </c>
      <c r="AC596" s="159">
        <f>Z596</f>
        <v>0</v>
      </c>
      <c r="AD596" s="159">
        <f t="shared" ref="AD596:AD605" si="1485">AA596</f>
        <v>0</v>
      </c>
      <c r="AE596" s="160">
        <f t="shared" ref="AE596:AE605" si="1486">AC596*AD596</f>
        <v>0</v>
      </c>
      <c r="AF596" s="159">
        <v>0</v>
      </c>
      <c r="AG596" s="159">
        <v>0</v>
      </c>
      <c r="AH596" s="160">
        <f t="shared" ref="AH596:AH605" si="1487">AF596*AG596</f>
        <v>0</v>
      </c>
      <c r="AI596" s="159">
        <v>0</v>
      </c>
      <c r="AJ596" s="159">
        <v>0</v>
      </c>
      <c r="AK596" s="160">
        <f t="shared" ref="AK596:AK605" si="1488">AI596*AJ596</f>
        <v>0</v>
      </c>
      <c r="AL596" s="159">
        <f>AI596</f>
        <v>0</v>
      </c>
      <c r="AM596" s="159">
        <f t="shared" ref="AM596:AM605" si="1489">AJ596</f>
        <v>0</v>
      </c>
      <c r="AN596" s="160">
        <f t="shared" ref="AN596:AN605" si="1490">AL596*AM596</f>
        <v>0</v>
      </c>
      <c r="AO596" s="159">
        <v>0</v>
      </c>
      <c r="AP596" s="159">
        <v>0</v>
      </c>
      <c r="AQ596" s="160">
        <f t="shared" ref="AQ596:AQ605" si="1491">AO596*AP596</f>
        <v>0</v>
      </c>
      <c r="AR596" s="159">
        <v>0</v>
      </c>
      <c r="AS596" s="159">
        <v>0</v>
      </c>
      <c r="AT596" s="160">
        <f t="shared" ref="AT596:AT605" si="1492">AR596*AS596</f>
        <v>0</v>
      </c>
      <c r="AU596" s="159">
        <f>AR596</f>
        <v>0</v>
      </c>
      <c r="AV596" s="159">
        <f t="shared" ref="AV596:AV605" si="1493">AS596</f>
        <v>0</v>
      </c>
      <c r="AW596" s="160">
        <f t="shared" ref="AW596:AW605" si="1494">AU596*AV596</f>
        <v>0</v>
      </c>
      <c r="AX596" s="159">
        <v>0</v>
      </c>
      <c r="AY596" s="159">
        <v>0</v>
      </c>
      <c r="AZ596" s="160">
        <f t="shared" ref="AZ596:AZ605" si="1495">AX596*AY596</f>
        <v>0</v>
      </c>
      <c r="BA596" s="159">
        <v>0</v>
      </c>
      <c r="BB596" s="159">
        <v>0</v>
      </c>
      <c r="BC596" s="160">
        <f t="shared" ref="BC596:BC605" si="1496">BA596*BB596</f>
        <v>0</v>
      </c>
      <c r="BD596" s="159">
        <f>BA596</f>
        <v>0</v>
      </c>
      <c r="BE596" s="159">
        <f t="shared" ref="BE596:BE605" si="1497">BB596</f>
        <v>0</v>
      </c>
      <c r="BF596" s="160">
        <f t="shared" ref="BF596:BF605" si="1498">BD596*BE596</f>
        <v>0</v>
      </c>
      <c r="BG596" s="225"/>
      <c r="BH596" s="226">
        <f>K596-H596</f>
        <v>0</v>
      </c>
      <c r="BI596" s="227">
        <f t="shared" ref="BI596:BI605" si="1499">L596-I596</f>
        <v>0</v>
      </c>
      <c r="BJ596" s="225"/>
      <c r="BK596" s="228"/>
      <c r="BL596" s="229"/>
    </row>
    <row r="597" spans="1:65" ht="15.75" customHeight="1">
      <c r="A597" s="185"/>
      <c r="B597" s="156"/>
      <c r="C597" s="185"/>
      <c r="D597" s="158">
        <f t="shared" si="1476"/>
        <v>0</v>
      </c>
      <c r="E597" s="159">
        <f t="shared" ref="E597:E605" si="1500">IFERROR(F597/D597,)</f>
        <v>0</v>
      </c>
      <c r="F597" s="160">
        <f t="shared" ref="F597:F605" si="1501">P597+Y597+AH597+AQ597+AZ597</f>
        <v>0</v>
      </c>
      <c r="G597" s="161"/>
      <c r="H597" s="159">
        <f t="shared" ref="H597:H605" si="1502">Q597+Z597+AI597+AR597+BA597</f>
        <v>0</v>
      </c>
      <c r="I597" s="159">
        <f t="shared" ref="I597:I605" si="1503">IFERROR(J597/H597,)</f>
        <v>0</v>
      </c>
      <c r="J597" s="160">
        <f t="shared" si="1477"/>
        <v>0</v>
      </c>
      <c r="K597" s="159">
        <f t="shared" ref="K597:K605" si="1504">T597+AC597+AL597+AU597+BD597</f>
        <v>0</v>
      </c>
      <c r="L597" s="159">
        <f t="shared" ref="L597:L605" si="1505">IFERROR(M597/K597,)</f>
        <v>0</v>
      </c>
      <c r="M597" s="160">
        <f t="shared" si="1478"/>
        <v>0</v>
      </c>
      <c r="N597" s="159">
        <v>0</v>
      </c>
      <c r="O597" s="159">
        <v>0</v>
      </c>
      <c r="P597" s="160">
        <f t="shared" si="1479"/>
        <v>0</v>
      </c>
      <c r="Q597" s="159">
        <v>0</v>
      </c>
      <c r="R597" s="159">
        <v>0</v>
      </c>
      <c r="S597" s="160">
        <f t="shared" si="1480"/>
        <v>0</v>
      </c>
      <c r="T597" s="159">
        <f t="shared" ref="T597:T605" si="1506">Q597</f>
        <v>0</v>
      </c>
      <c r="U597" s="159">
        <f t="shared" si="1481"/>
        <v>0</v>
      </c>
      <c r="V597" s="160">
        <f t="shared" si="1482"/>
        <v>0</v>
      </c>
      <c r="W597" s="159">
        <v>0</v>
      </c>
      <c r="X597" s="159">
        <v>0</v>
      </c>
      <c r="Y597" s="160">
        <f t="shared" si="1483"/>
        <v>0</v>
      </c>
      <c r="Z597" s="159">
        <v>0</v>
      </c>
      <c r="AA597" s="159">
        <v>0</v>
      </c>
      <c r="AB597" s="160">
        <f t="shared" si="1484"/>
        <v>0</v>
      </c>
      <c r="AC597" s="159">
        <f t="shared" ref="AC597:AC605" si="1507">Z597</f>
        <v>0</v>
      </c>
      <c r="AD597" s="159">
        <f t="shared" si="1485"/>
        <v>0</v>
      </c>
      <c r="AE597" s="160">
        <f t="shared" si="1486"/>
        <v>0</v>
      </c>
      <c r="AF597" s="159">
        <v>0</v>
      </c>
      <c r="AG597" s="159">
        <v>0</v>
      </c>
      <c r="AH597" s="160">
        <f t="shared" si="1487"/>
        <v>0</v>
      </c>
      <c r="AI597" s="159">
        <v>0</v>
      </c>
      <c r="AJ597" s="159">
        <v>0</v>
      </c>
      <c r="AK597" s="160">
        <f t="shared" si="1488"/>
        <v>0</v>
      </c>
      <c r="AL597" s="159">
        <f t="shared" ref="AL597:AL605" si="1508">AI597</f>
        <v>0</v>
      </c>
      <c r="AM597" s="159">
        <f t="shared" si="1489"/>
        <v>0</v>
      </c>
      <c r="AN597" s="160">
        <f t="shared" si="1490"/>
        <v>0</v>
      </c>
      <c r="AO597" s="159">
        <v>0</v>
      </c>
      <c r="AP597" s="159">
        <v>0</v>
      </c>
      <c r="AQ597" s="160">
        <f t="shared" si="1491"/>
        <v>0</v>
      </c>
      <c r="AR597" s="159">
        <v>0</v>
      </c>
      <c r="AS597" s="159">
        <v>0</v>
      </c>
      <c r="AT597" s="160">
        <f t="shared" si="1492"/>
        <v>0</v>
      </c>
      <c r="AU597" s="159">
        <f t="shared" ref="AU597:AU605" si="1509">AR597</f>
        <v>0</v>
      </c>
      <c r="AV597" s="159">
        <f t="shared" si="1493"/>
        <v>0</v>
      </c>
      <c r="AW597" s="160">
        <f t="shared" si="1494"/>
        <v>0</v>
      </c>
      <c r="AX597" s="159">
        <v>0</v>
      </c>
      <c r="AY597" s="159">
        <v>0</v>
      </c>
      <c r="AZ597" s="160">
        <f t="shared" si="1495"/>
        <v>0</v>
      </c>
      <c r="BA597" s="159">
        <v>0</v>
      </c>
      <c r="BB597" s="159">
        <v>0</v>
      </c>
      <c r="BC597" s="160">
        <f t="shared" si="1496"/>
        <v>0</v>
      </c>
      <c r="BD597" s="159">
        <f t="shared" ref="BD597:BD605" si="1510">BA597</f>
        <v>0</v>
      </c>
      <c r="BE597" s="159">
        <f t="shared" si="1497"/>
        <v>0</v>
      </c>
      <c r="BF597" s="160">
        <f t="shared" si="1498"/>
        <v>0</v>
      </c>
      <c r="BG597" s="225"/>
      <c r="BH597" s="226">
        <f t="shared" ref="BH597:BH605" si="1511">K597-H597</f>
        <v>0</v>
      </c>
      <c r="BI597" s="227">
        <f t="shared" si="1499"/>
        <v>0</v>
      </c>
      <c r="BJ597" s="225"/>
      <c r="BK597" s="228"/>
      <c r="BL597" s="229"/>
    </row>
    <row r="598" spans="1:65" ht="15.75" customHeight="1">
      <c r="A598" s="185"/>
      <c r="B598" s="156"/>
      <c r="C598" s="185"/>
      <c r="D598" s="158">
        <f t="shared" si="1476"/>
        <v>0</v>
      </c>
      <c r="E598" s="159">
        <f t="shared" si="1500"/>
        <v>0</v>
      </c>
      <c r="F598" s="160">
        <f t="shared" si="1501"/>
        <v>0</v>
      </c>
      <c r="G598" s="161"/>
      <c r="H598" s="159">
        <f t="shared" si="1502"/>
        <v>0</v>
      </c>
      <c r="I598" s="159">
        <f t="shared" si="1503"/>
        <v>0</v>
      </c>
      <c r="J598" s="160">
        <f t="shared" si="1477"/>
        <v>0</v>
      </c>
      <c r="K598" s="159">
        <f t="shared" si="1504"/>
        <v>0</v>
      </c>
      <c r="L598" s="159">
        <f t="shared" si="1505"/>
        <v>0</v>
      </c>
      <c r="M598" s="160">
        <f t="shared" si="1478"/>
        <v>0</v>
      </c>
      <c r="N598" s="159">
        <v>0</v>
      </c>
      <c r="O598" s="159">
        <v>0</v>
      </c>
      <c r="P598" s="160">
        <f t="shared" si="1479"/>
        <v>0</v>
      </c>
      <c r="Q598" s="159">
        <v>0</v>
      </c>
      <c r="R598" s="159">
        <v>0</v>
      </c>
      <c r="S598" s="160">
        <f t="shared" si="1480"/>
        <v>0</v>
      </c>
      <c r="T598" s="159">
        <f t="shared" si="1506"/>
        <v>0</v>
      </c>
      <c r="U598" s="159">
        <f t="shared" si="1481"/>
        <v>0</v>
      </c>
      <c r="V598" s="160">
        <f t="shared" si="1482"/>
        <v>0</v>
      </c>
      <c r="W598" s="159">
        <v>0</v>
      </c>
      <c r="X598" s="159">
        <v>0</v>
      </c>
      <c r="Y598" s="160">
        <f t="shared" si="1483"/>
        <v>0</v>
      </c>
      <c r="Z598" s="159">
        <v>0</v>
      </c>
      <c r="AA598" s="159">
        <v>0</v>
      </c>
      <c r="AB598" s="160">
        <f t="shared" si="1484"/>
        <v>0</v>
      </c>
      <c r="AC598" s="159">
        <f t="shared" si="1507"/>
        <v>0</v>
      </c>
      <c r="AD598" s="159">
        <f t="shared" si="1485"/>
        <v>0</v>
      </c>
      <c r="AE598" s="160">
        <f t="shared" si="1486"/>
        <v>0</v>
      </c>
      <c r="AF598" s="159">
        <v>0</v>
      </c>
      <c r="AG598" s="159">
        <v>0</v>
      </c>
      <c r="AH598" s="160">
        <f t="shared" si="1487"/>
        <v>0</v>
      </c>
      <c r="AI598" s="159">
        <v>0</v>
      </c>
      <c r="AJ598" s="159">
        <v>0</v>
      </c>
      <c r="AK598" s="160">
        <f t="shared" si="1488"/>
        <v>0</v>
      </c>
      <c r="AL598" s="159">
        <f t="shared" si="1508"/>
        <v>0</v>
      </c>
      <c r="AM598" s="159">
        <f t="shared" si="1489"/>
        <v>0</v>
      </c>
      <c r="AN598" s="160">
        <f t="shared" si="1490"/>
        <v>0</v>
      </c>
      <c r="AO598" s="159">
        <v>0</v>
      </c>
      <c r="AP598" s="159">
        <v>0</v>
      </c>
      <c r="AQ598" s="160">
        <f t="shared" si="1491"/>
        <v>0</v>
      </c>
      <c r="AR598" s="159">
        <v>0</v>
      </c>
      <c r="AS598" s="159">
        <v>0</v>
      </c>
      <c r="AT598" s="160">
        <f t="shared" si="1492"/>
        <v>0</v>
      </c>
      <c r="AU598" s="159">
        <f t="shared" si="1509"/>
        <v>0</v>
      </c>
      <c r="AV598" s="159">
        <f t="shared" si="1493"/>
        <v>0</v>
      </c>
      <c r="AW598" s="160">
        <f t="shared" si="1494"/>
        <v>0</v>
      </c>
      <c r="AX598" s="159">
        <v>0</v>
      </c>
      <c r="AY598" s="159">
        <v>0</v>
      </c>
      <c r="AZ598" s="160">
        <f t="shared" si="1495"/>
        <v>0</v>
      </c>
      <c r="BA598" s="159">
        <v>0</v>
      </c>
      <c r="BB598" s="159">
        <v>0</v>
      </c>
      <c r="BC598" s="160">
        <f t="shared" si="1496"/>
        <v>0</v>
      </c>
      <c r="BD598" s="159">
        <f t="shared" si="1510"/>
        <v>0</v>
      </c>
      <c r="BE598" s="159">
        <f t="shared" si="1497"/>
        <v>0</v>
      </c>
      <c r="BF598" s="160">
        <f t="shared" si="1498"/>
        <v>0</v>
      </c>
      <c r="BG598" s="225"/>
      <c r="BH598" s="226">
        <f t="shared" si="1511"/>
        <v>0</v>
      </c>
      <c r="BI598" s="227">
        <f t="shared" si="1499"/>
        <v>0</v>
      </c>
      <c r="BJ598" s="225"/>
      <c r="BK598" s="228"/>
      <c r="BL598" s="229"/>
    </row>
    <row r="599" spans="1:65" ht="15.75" customHeight="1">
      <c r="A599" s="185"/>
      <c r="B599" s="156"/>
      <c r="C599" s="185"/>
      <c r="D599" s="158">
        <f t="shared" si="1476"/>
        <v>0</v>
      </c>
      <c r="E599" s="159">
        <f t="shared" si="1500"/>
        <v>0</v>
      </c>
      <c r="F599" s="160">
        <f t="shared" si="1501"/>
        <v>0</v>
      </c>
      <c r="G599" s="161"/>
      <c r="H599" s="159">
        <f t="shared" si="1502"/>
        <v>0</v>
      </c>
      <c r="I599" s="159">
        <f t="shared" si="1503"/>
        <v>0</v>
      </c>
      <c r="J599" s="160">
        <f t="shared" si="1477"/>
        <v>0</v>
      </c>
      <c r="K599" s="159">
        <f t="shared" si="1504"/>
        <v>0</v>
      </c>
      <c r="L599" s="159">
        <f t="shared" si="1505"/>
        <v>0</v>
      </c>
      <c r="M599" s="160">
        <f t="shared" si="1478"/>
        <v>0</v>
      </c>
      <c r="N599" s="159">
        <v>0</v>
      </c>
      <c r="O599" s="159">
        <v>0</v>
      </c>
      <c r="P599" s="160">
        <f t="shared" si="1479"/>
        <v>0</v>
      </c>
      <c r="Q599" s="159">
        <v>0</v>
      </c>
      <c r="R599" s="159">
        <v>0</v>
      </c>
      <c r="S599" s="160">
        <f t="shared" si="1480"/>
        <v>0</v>
      </c>
      <c r="T599" s="159">
        <f t="shared" si="1506"/>
        <v>0</v>
      </c>
      <c r="U599" s="159">
        <f t="shared" si="1481"/>
        <v>0</v>
      </c>
      <c r="V599" s="160">
        <f t="shared" si="1482"/>
        <v>0</v>
      </c>
      <c r="W599" s="159">
        <v>0</v>
      </c>
      <c r="X599" s="159">
        <v>0</v>
      </c>
      <c r="Y599" s="160">
        <f t="shared" si="1483"/>
        <v>0</v>
      </c>
      <c r="Z599" s="159">
        <v>0</v>
      </c>
      <c r="AA599" s="159">
        <v>0</v>
      </c>
      <c r="AB599" s="160">
        <f t="shared" si="1484"/>
        <v>0</v>
      </c>
      <c r="AC599" s="159">
        <f t="shared" si="1507"/>
        <v>0</v>
      </c>
      <c r="AD599" s="159">
        <f t="shared" si="1485"/>
        <v>0</v>
      </c>
      <c r="AE599" s="160">
        <f t="shared" si="1486"/>
        <v>0</v>
      </c>
      <c r="AF599" s="159">
        <v>0</v>
      </c>
      <c r="AG599" s="159">
        <v>0</v>
      </c>
      <c r="AH599" s="160">
        <f t="shared" si="1487"/>
        <v>0</v>
      </c>
      <c r="AI599" s="159">
        <v>0</v>
      </c>
      <c r="AJ599" s="159">
        <v>0</v>
      </c>
      <c r="AK599" s="160">
        <f t="shared" si="1488"/>
        <v>0</v>
      </c>
      <c r="AL599" s="159">
        <f t="shared" si="1508"/>
        <v>0</v>
      </c>
      <c r="AM599" s="159">
        <f t="shared" si="1489"/>
        <v>0</v>
      </c>
      <c r="AN599" s="160">
        <f t="shared" si="1490"/>
        <v>0</v>
      </c>
      <c r="AO599" s="159">
        <v>0</v>
      </c>
      <c r="AP599" s="159">
        <v>0</v>
      </c>
      <c r="AQ599" s="160">
        <f t="shared" si="1491"/>
        <v>0</v>
      </c>
      <c r="AR599" s="159">
        <v>0</v>
      </c>
      <c r="AS599" s="159">
        <v>0</v>
      </c>
      <c r="AT599" s="160">
        <f t="shared" si="1492"/>
        <v>0</v>
      </c>
      <c r="AU599" s="159">
        <f t="shared" si="1509"/>
        <v>0</v>
      </c>
      <c r="AV599" s="159">
        <f t="shared" si="1493"/>
        <v>0</v>
      </c>
      <c r="AW599" s="160">
        <f t="shared" si="1494"/>
        <v>0</v>
      </c>
      <c r="AX599" s="159">
        <v>0</v>
      </c>
      <c r="AY599" s="159">
        <v>0</v>
      </c>
      <c r="AZ599" s="160">
        <f t="shared" si="1495"/>
        <v>0</v>
      </c>
      <c r="BA599" s="159">
        <v>0</v>
      </c>
      <c r="BB599" s="159">
        <v>0</v>
      </c>
      <c r="BC599" s="160">
        <f t="shared" si="1496"/>
        <v>0</v>
      </c>
      <c r="BD599" s="159">
        <f t="shared" si="1510"/>
        <v>0</v>
      </c>
      <c r="BE599" s="159">
        <f t="shared" si="1497"/>
        <v>0</v>
      </c>
      <c r="BF599" s="160">
        <f t="shared" si="1498"/>
        <v>0</v>
      </c>
      <c r="BG599" s="225"/>
      <c r="BH599" s="226">
        <f t="shared" si="1511"/>
        <v>0</v>
      </c>
      <c r="BI599" s="227">
        <f t="shared" si="1499"/>
        <v>0</v>
      </c>
      <c r="BJ599" s="225"/>
      <c r="BK599" s="228"/>
      <c r="BL599" s="229"/>
    </row>
    <row r="600" spans="1:65" ht="15.75" customHeight="1">
      <c r="A600" s="185"/>
      <c r="B600" s="156"/>
      <c r="C600" s="185"/>
      <c r="D600" s="158">
        <f t="shared" si="1476"/>
        <v>0</v>
      </c>
      <c r="E600" s="159">
        <f t="shared" si="1500"/>
        <v>0</v>
      </c>
      <c r="F600" s="160">
        <f t="shared" si="1501"/>
        <v>0</v>
      </c>
      <c r="G600" s="161"/>
      <c r="H600" s="159">
        <f t="shared" si="1502"/>
        <v>0</v>
      </c>
      <c r="I600" s="159">
        <f t="shared" si="1503"/>
        <v>0</v>
      </c>
      <c r="J600" s="160">
        <f t="shared" si="1477"/>
        <v>0</v>
      </c>
      <c r="K600" s="159">
        <f t="shared" si="1504"/>
        <v>0</v>
      </c>
      <c r="L600" s="159">
        <f t="shared" si="1505"/>
        <v>0</v>
      </c>
      <c r="M600" s="160">
        <f t="shared" si="1478"/>
        <v>0</v>
      </c>
      <c r="N600" s="159">
        <v>0</v>
      </c>
      <c r="O600" s="159">
        <v>0</v>
      </c>
      <c r="P600" s="160">
        <f t="shared" si="1479"/>
        <v>0</v>
      </c>
      <c r="Q600" s="159">
        <v>0</v>
      </c>
      <c r="R600" s="159">
        <v>0</v>
      </c>
      <c r="S600" s="160">
        <f t="shared" si="1480"/>
        <v>0</v>
      </c>
      <c r="T600" s="159">
        <f t="shared" si="1506"/>
        <v>0</v>
      </c>
      <c r="U600" s="159">
        <f t="shared" si="1481"/>
        <v>0</v>
      </c>
      <c r="V600" s="160">
        <f t="shared" si="1482"/>
        <v>0</v>
      </c>
      <c r="W600" s="159">
        <v>0</v>
      </c>
      <c r="X600" s="159">
        <v>0</v>
      </c>
      <c r="Y600" s="160">
        <f t="shared" si="1483"/>
        <v>0</v>
      </c>
      <c r="Z600" s="159">
        <v>0</v>
      </c>
      <c r="AA600" s="159">
        <v>0</v>
      </c>
      <c r="AB600" s="160">
        <f t="shared" si="1484"/>
        <v>0</v>
      </c>
      <c r="AC600" s="159">
        <f t="shared" si="1507"/>
        <v>0</v>
      </c>
      <c r="AD600" s="159">
        <f t="shared" si="1485"/>
        <v>0</v>
      </c>
      <c r="AE600" s="160">
        <f t="shared" si="1486"/>
        <v>0</v>
      </c>
      <c r="AF600" s="159">
        <v>0</v>
      </c>
      <c r="AG600" s="159">
        <v>0</v>
      </c>
      <c r="AH600" s="160">
        <f t="shared" si="1487"/>
        <v>0</v>
      </c>
      <c r="AI600" s="159">
        <v>0</v>
      </c>
      <c r="AJ600" s="159">
        <v>0</v>
      </c>
      <c r="AK600" s="160">
        <f t="shared" si="1488"/>
        <v>0</v>
      </c>
      <c r="AL600" s="159">
        <f t="shared" si="1508"/>
        <v>0</v>
      </c>
      <c r="AM600" s="159">
        <f t="shared" si="1489"/>
        <v>0</v>
      </c>
      <c r="AN600" s="160">
        <f t="shared" si="1490"/>
        <v>0</v>
      </c>
      <c r="AO600" s="159">
        <v>0</v>
      </c>
      <c r="AP600" s="159">
        <v>0</v>
      </c>
      <c r="AQ600" s="160">
        <f t="shared" si="1491"/>
        <v>0</v>
      </c>
      <c r="AR600" s="159">
        <v>0</v>
      </c>
      <c r="AS600" s="159">
        <v>0</v>
      </c>
      <c r="AT600" s="160">
        <f t="shared" si="1492"/>
        <v>0</v>
      </c>
      <c r="AU600" s="159">
        <f t="shared" si="1509"/>
        <v>0</v>
      </c>
      <c r="AV600" s="159">
        <f t="shared" si="1493"/>
        <v>0</v>
      </c>
      <c r="AW600" s="160">
        <f t="shared" si="1494"/>
        <v>0</v>
      </c>
      <c r="AX600" s="159">
        <v>0</v>
      </c>
      <c r="AY600" s="159">
        <v>0</v>
      </c>
      <c r="AZ600" s="160">
        <f t="shared" si="1495"/>
        <v>0</v>
      </c>
      <c r="BA600" s="159">
        <v>0</v>
      </c>
      <c r="BB600" s="159">
        <v>0</v>
      </c>
      <c r="BC600" s="160">
        <f t="shared" si="1496"/>
        <v>0</v>
      </c>
      <c r="BD600" s="159">
        <f t="shared" si="1510"/>
        <v>0</v>
      </c>
      <c r="BE600" s="159">
        <f t="shared" si="1497"/>
        <v>0</v>
      </c>
      <c r="BF600" s="160">
        <f t="shared" si="1498"/>
        <v>0</v>
      </c>
      <c r="BG600" s="225"/>
      <c r="BH600" s="226">
        <f t="shared" si="1511"/>
        <v>0</v>
      </c>
      <c r="BI600" s="227">
        <f t="shared" si="1499"/>
        <v>0</v>
      </c>
      <c r="BJ600" s="225"/>
      <c r="BK600" s="228"/>
      <c r="BL600" s="229"/>
    </row>
    <row r="601" spans="1:65" ht="15.75" customHeight="1">
      <c r="A601" s="185"/>
      <c r="B601" s="156"/>
      <c r="C601" s="185"/>
      <c r="D601" s="158">
        <f t="shared" si="1476"/>
        <v>0</v>
      </c>
      <c r="E601" s="159">
        <f t="shared" si="1500"/>
        <v>0</v>
      </c>
      <c r="F601" s="160">
        <f t="shared" si="1501"/>
        <v>0</v>
      </c>
      <c r="G601" s="161"/>
      <c r="H601" s="159">
        <f t="shared" si="1502"/>
        <v>0</v>
      </c>
      <c r="I601" s="159">
        <f t="shared" si="1503"/>
        <v>0</v>
      </c>
      <c r="J601" s="160">
        <f t="shared" si="1477"/>
        <v>0</v>
      </c>
      <c r="K601" s="159">
        <f t="shared" si="1504"/>
        <v>0</v>
      </c>
      <c r="L601" s="159">
        <f t="shared" si="1505"/>
        <v>0</v>
      </c>
      <c r="M601" s="160">
        <f t="shared" si="1478"/>
        <v>0</v>
      </c>
      <c r="N601" s="159">
        <v>0</v>
      </c>
      <c r="O601" s="159">
        <v>0</v>
      </c>
      <c r="P601" s="160">
        <f t="shared" si="1479"/>
        <v>0</v>
      </c>
      <c r="Q601" s="159">
        <v>0</v>
      </c>
      <c r="R601" s="159">
        <v>0</v>
      </c>
      <c r="S601" s="160">
        <f t="shared" si="1480"/>
        <v>0</v>
      </c>
      <c r="T601" s="159">
        <f t="shared" si="1506"/>
        <v>0</v>
      </c>
      <c r="U601" s="159">
        <f t="shared" si="1481"/>
        <v>0</v>
      </c>
      <c r="V601" s="160">
        <f t="shared" si="1482"/>
        <v>0</v>
      </c>
      <c r="W601" s="159">
        <v>0</v>
      </c>
      <c r="X601" s="159">
        <v>0</v>
      </c>
      <c r="Y601" s="160">
        <f t="shared" si="1483"/>
        <v>0</v>
      </c>
      <c r="Z601" s="159">
        <v>0</v>
      </c>
      <c r="AA601" s="159">
        <v>0</v>
      </c>
      <c r="AB601" s="160">
        <f t="shared" si="1484"/>
        <v>0</v>
      </c>
      <c r="AC601" s="159">
        <f t="shared" si="1507"/>
        <v>0</v>
      </c>
      <c r="AD601" s="159">
        <f t="shared" si="1485"/>
        <v>0</v>
      </c>
      <c r="AE601" s="160">
        <f t="shared" si="1486"/>
        <v>0</v>
      </c>
      <c r="AF601" s="159">
        <v>0</v>
      </c>
      <c r="AG601" s="159">
        <v>0</v>
      </c>
      <c r="AH601" s="160">
        <f t="shared" si="1487"/>
        <v>0</v>
      </c>
      <c r="AI601" s="159">
        <v>0</v>
      </c>
      <c r="AJ601" s="159">
        <v>0</v>
      </c>
      <c r="AK601" s="160">
        <f t="shared" si="1488"/>
        <v>0</v>
      </c>
      <c r="AL601" s="159">
        <f t="shared" si="1508"/>
        <v>0</v>
      </c>
      <c r="AM601" s="159">
        <f t="shared" si="1489"/>
        <v>0</v>
      </c>
      <c r="AN601" s="160">
        <f t="shared" si="1490"/>
        <v>0</v>
      </c>
      <c r="AO601" s="159">
        <v>0</v>
      </c>
      <c r="AP601" s="159">
        <v>0</v>
      </c>
      <c r="AQ601" s="160">
        <f t="shared" si="1491"/>
        <v>0</v>
      </c>
      <c r="AR601" s="159">
        <v>0</v>
      </c>
      <c r="AS601" s="159">
        <v>0</v>
      </c>
      <c r="AT601" s="160">
        <f t="shared" si="1492"/>
        <v>0</v>
      </c>
      <c r="AU601" s="159">
        <f t="shared" si="1509"/>
        <v>0</v>
      </c>
      <c r="AV601" s="159">
        <f t="shared" si="1493"/>
        <v>0</v>
      </c>
      <c r="AW601" s="160">
        <f t="shared" si="1494"/>
        <v>0</v>
      </c>
      <c r="AX601" s="159">
        <v>0</v>
      </c>
      <c r="AY601" s="159">
        <v>0</v>
      </c>
      <c r="AZ601" s="160">
        <f t="shared" si="1495"/>
        <v>0</v>
      </c>
      <c r="BA601" s="159">
        <v>0</v>
      </c>
      <c r="BB601" s="159">
        <v>0</v>
      </c>
      <c r="BC601" s="160">
        <f t="shared" si="1496"/>
        <v>0</v>
      </c>
      <c r="BD601" s="159">
        <f t="shared" si="1510"/>
        <v>0</v>
      </c>
      <c r="BE601" s="159">
        <f t="shared" si="1497"/>
        <v>0</v>
      </c>
      <c r="BF601" s="160">
        <f t="shared" si="1498"/>
        <v>0</v>
      </c>
      <c r="BG601" s="225"/>
      <c r="BH601" s="226">
        <f t="shared" si="1511"/>
        <v>0</v>
      </c>
      <c r="BI601" s="227">
        <f t="shared" si="1499"/>
        <v>0</v>
      </c>
      <c r="BJ601" s="225"/>
      <c r="BK601" s="228"/>
      <c r="BL601" s="229"/>
    </row>
    <row r="602" spans="1:65" ht="15.75" customHeight="1">
      <c r="A602" s="185"/>
      <c r="B602" s="156"/>
      <c r="C602" s="185"/>
      <c r="D602" s="158">
        <f t="shared" si="1476"/>
        <v>0</v>
      </c>
      <c r="E602" s="159">
        <f t="shared" si="1500"/>
        <v>0</v>
      </c>
      <c r="F602" s="160">
        <f t="shared" si="1501"/>
        <v>0</v>
      </c>
      <c r="G602" s="161"/>
      <c r="H602" s="159">
        <f t="shared" si="1502"/>
        <v>0</v>
      </c>
      <c r="I602" s="159">
        <f t="shared" si="1503"/>
        <v>0</v>
      </c>
      <c r="J602" s="160">
        <f t="shared" si="1477"/>
        <v>0</v>
      </c>
      <c r="K602" s="159">
        <f t="shared" si="1504"/>
        <v>0</v>
      </c>
      <c r="L602" s="159">
        <f t="shared" si="1505"/>
        <v>0</v>
      </c>
      <c r="M602" s="160">
        <f t="shared" si="1478"/>
        <v>0</v>
      </c>
      <c r="N602" s="159">
        <v>0</v>
      </c>
      <c r="O602" s="159">
        <v>0</v>
      </c>
      <c r="P602" s="160">
        <f t="shared" si="1479"/>
        <v>0</v>
      </c>
      <c r="Q602" s="159">
        <v>0</v>
      </c>
      <c r="R602" s="159">
        <v>0</v>
      </c>
      <c r="S602" s="160">
        <f t="shared" si="1480"/>
        <v>0</v>
      </c>
      <c r="T602" s="159">
        <f t="shared" si="1506"/>
        <v>0</v>
      </c>
      <c r="U602" s="159">
        <f t="shared" si="1481"/>
        <v>0</v>
      </c>
      <c r="V602" s="160">
        <f t="shared" si="1482"/>
        <v>0</v>
      </c>
      <c r="W602" s="159">
        <v>0</v>
      </c>
      <c r="X602" s="159">
        <v>0</v>
      </c>
      <c r="Y602" s="160">
        <f t="shared" si="1483"/>
        <v>0</v>
      </c>
      <c r="Z602" s="159">
        <v>0</v>
      </c>
      <c r="AA602" s="159">
        <v>0</v>
      </c>
      <c r="AB602" s="160">
        <f t="shared" si="1484"/>
        <v>0</v>
      </c>
      <c r="AC602" s="159">
        <f t="shared" si="1507"/>
        <v>0</v>
      </c>
      <c r="AD602" s="159">
        <f t="shared" si="1485"/>
        <v>0</v>
      </c>
      <c r="AE602" s="160">
        <f t="shared" si="1486"/>
        <v>0</v>
      </c>
      <c r="AF602" s="159">
        <v>0</v>
      </c>
      <c r="AG602" s="159">
        <v>0</v>
      </c>
      <c r="AH602" s="160">
        <f t="shared" si="1487"/>
        <v>0</v>
      </c>
      <c r="AI602" s="159">
        <v>0</v>
      </c>
      <c r="AJ602" s="159">
        <v>0</v>
      </c>
      <c r="AK602" s="160">
        <f t="shared" si="1488"/>
        <v>0</v>
      </c>
      <c r="AL602" s="159">
        <f t="shared" si="1508"/>
        <v>0</v>
      </c>
      <c r="AM602" s="159">
        <f t="shared" si="1489"/>
        <v>0</v>
      </c>
      <c r="AN602" s="160">
        <f t="shared" si="1490"/>
        <v>0</v>
      </c>
      <c r="AO602" s="159">
        <v>0</v>
      </c>
      <c r="AP602" s="159">
        <v>0</v>
      </c>
      <c r="AQ602" s="160">
        <f t="shared" si="1491"/>
        <v>0</v>
      </c>
      <c r="AR602" s="159">
        <v>0</v>
      </c>
      <c r="AS602" s="159">
        <v>0</v>
      </c>
      <c r="AT602" s="160">
        <f t="shared" si="1492"/>
        <v>0</v>
      </c>
      <c r="AU602" s="159">
        <f t="shared" si="1509"/>
        <v>0</v>
      </c>
      <c r="AV602" s="159">
        <f t="shared" si="1493"/>
        <v>0</v>
      </c>
      <c r="AW602" s="160">
        <f t="shared" si="1494"/>
        <v>0</v>
      </c>
      <c r="AX602" s="159">
        <v>0</v>
      </c>
      <c r="AY602" s="159">
        <v>0</v>
      </c>
      <c r="AZ602" s="160">
        <f t="shared" si="1495"/>
        <v>0</v>
      </c>
      <c r="BA602" s="159">
        <v>0</v>
      </c>
      <c r="BB602" s="159">
        <v>0</v>
      </c>
      <c r="BC602" s="160">
        <f t="shared" si="1496"/>
        <v>0</v>
      </c>
      <c r="BD602" s="159">
        <f t="shared" si="1510"/>
        <v>0</v>
      </c>
      <c r="BE602" s="159">
        <f t="shared" si="1497"/>
        <v>0</v>
      </c>
      <c r="BF602" s="160">
        <f t="shared" si="1498"/>
        <v>0</v>
      </c>
      <c r="BG602" s="225"/>
      <c r="BH602" s="226">
        <f t="shared" si="1511"/>
        <v>0</v>
      </c>
      <c r="BI602" s="227">
        <f t="shared" si="1499"/>
        <v>0</v>
      </c>
      <c r="BJ602" s="225"/>
      <c r="BK602" s="228"/>
      <c r="BL602" s="229"/>
    </row>
    <row r="603" spans="1:65" ht="15.75" customHeight="1">
      <c r="A603" s="185"/>
      <c r="B603" s="156"/>
      <c r="C603" s="185"/>
      <c r="D603" s="158">
        <f t="shared" si="1476"/>
        <v>0</v>
      </c>
      <c r="E603" s="159">
        <f t="shared" si="1500"/>
        <v>0</v>
      </c>
      <c r="F603" s="160">
        <f t="shared" si="1501"/>
        <v>0</v>
      </c>
      <c r="G603" s="161"/>
      <c r="H603" s="159">
        <f t="shared" si="1502"/>
        <v>0</v>
      </c>
      <c r="I603" s="159">
        <f t="shared" si="1503"/>
        <v>0</v>
      </c>
      <c r="J603" s="160">
        <f t="shared" si="1477"/>
        <v>0</v>
      </c>
      <c r="K603" s="159">
        <f t="shared" si="1504"/>
        <v>0</v>
      </c>
      <c r="L603" s="159">
        <f t="shared" si="1505"/>
        <v>0</v>
      </c>
      <c r="M603" s="160">
        <f t="shared" si="1478"/>
        <v>0</v>
      </c>
      <c r="N603" s="159">
        <v>0</v>
      </c>
      <c r="O603" s="159">
        <v>0</v>
      </c>
      <c r="P603" s="160">
        <f t="shared" si="1479"/>
        <v>0</v>
      </c>
      <c r="Q603" s="159">
        <v>0</v>
      </c>
      <c r="R603" s="159">
        <v>0</v>
      </c>
      <c r="S603" s="160">
        <f t="shared" si="1480"/>
        <v>0</v>
      </c>
      <c r="T603" s="159">
        <f t="shared" si="1506"/>
        <v>0</v>
      </c>
      <c r="U603" s="159">
        <f t="shared" si="1481"/>
        <v>0</v>
      </c>
      <c r="V603" s="160">
        <f t="shared" si="1482"/>
        <v>0</v>
      </c>
      <c r="W603" s="159">
        <v>0</v>
      </c>
      <c r="X603" s="159">
        <v>0</v>
      </c>
      <c r="Y603" s="160">
        <f t="shared" si="1483"/>
        <v>0</v>
      </c>
      <c r="Z603" s="159">
        <v>0</v>
      </c>
      <c r="AA603" s="159">
        <v>0</v>
      </c>
      <c r="AB603" s="160">
        <f t="shared" si="1484"/>
        <v>0</v>
      </c>
      <c r="AC603" s="159">
        <f t="shared" si="1507"/>
        <v>0</v>
      </c>
      <c r="AD603" s="159">
        <f t="shared" si="1485"/>
        <v>0</v>
      </c>
      <c r="AE603" s="160">
        <f t="shared" si="1486"/>
        <v>0</v>
      </c>
      <c r="AF603" s="159">
        <v>0</v>
      </c>
      <c r="AG603" s="159">
        <v>0</v>
      </c>
      <c r="AH603" s="160">
        <f t="shared" si="1487"/>
        <v>0</v>
      </c>
      <c r="AI603" s="159">
        <v>0</v>
      </c>
      <c r="AJ603" s="159">
        <v>0</v>
      </c>
      <c r="AK603" s="160">
        <f t="shared" si="1488"/>
        <v>0</v>
      </c>
      <c r="AL603" s="159">
        <f t="shared" si="1508"/>
        <v>0</v>
      </c>
      <c r="AM603" s="159">
        <f t="shared" si="1489"/>
        <v>0</v>
      </c>
      <c r="AN603" s="160">
        <f t="shared" si="1490"/>
        <v>0</v>
      </c>
      <c r="AO603" s="159">
        <v>0</v>
      </c>
      <c r="AP603" s="159">
        <v>0</v>
      </c>
      <c r="AQ603" s="160">
        <f t="shared" si="1491"/>
        <v>0</v>
      </c>
      <c r="AR603" s="159">
        <v>0</v>
      </c>
      <c r="AS603" s="159">
        <v>0</v>
      </c>
      <c r="AT603" s="160">
        <f t="shared" si="1492"/>
        <v>0</v>
      </c>
      <c r="AU603" s="159">
        <f t="shared" si="1509"/>
        <v>0</v>
      </c>
      <c r="AV603" s="159">
        <f t="shared" si="1493"/>
        <v>0</v>
      </c>
      <c r="AW603" s="160">
        <f t="shared" si="1494"/>
        <v>0</v>
      </c>
      <c r="AX603" s="159">
        <v>0</v>
      </c>
      <c r="AY603" s="159">
        <v>0</v>
      </c>
      <c r="AZ603" s="160">
        <f t="shared" si="1495"/>
        <v>0</v>
      </c>
      <c r="BA603" s="159">
        <v>0</v>
      </c>
      <c r="BB603" s="159">
        <v>0</v>
      </c>
      <c r="BC603" s="160">
        <f t="shared" si="1496"/>
        <v>0</v>
      </c>
      <c r="BD603" s="159">
        <f t="shared" si="1510"/>
        <v>0</v>
      </c>
      <c r="BE603" s="159">
        <f t="shared" si="1497"/>
        <v>0</v>
      </c>
      <c r="BF603" s="160">
        <f t="shared" si="1498"/>
        <v>0</v>
      </c>
      <c r="BG603" s="225"/>
      <c r="BH603" s="226">
        <f t="shared" si="1511"/>
        <v>0</v>
      </c>
      <c r="BI603" s="227">
        <f t="shared" si="1499"/>
        <v>0</v>
      </c>
      <c r="BJ603" s="225"/>
      <c r="BK603" s="228"/>
      <c r="BL603" s="229"/>
    </row>
    <row r="604" spans="1:65" ht="15.75" customHeight="1">
      <c r="A604" s="185"/>
      <c r="B604" s="156"/>
      <c r="C604" s="185"/>
      <c r="D604" s="158">
        <f t="shared" si="1476"/>
        <v>0</v>
      </c>
      <c r="E604" s="159">
        <f t="shared" si="1500"/>
        <v>0</v>
      </c>
      <c r="F604" s="160">
        <f t="shared" si="1501"/>
        <v>0</v>
      </c>
      <c r="G604" s="161"/>
      <c r="H604" s="159">
        <f t="shared" si="1502"/>
        <v>0</v>
      </c>
      <c r="I604" s="159">
        <f t="shared" si="1503"/>
        <v>0</v>
      </c>
      <c r="J604" s="160">
        <f t="shared" si="1477"/>
        <v>0</v>
      </c>
      <c r="K604" s="159">
        <f t="shared" si="1504"/>
        <v>0</v>
      </c>
      <c r="L604" s="159">
        <f t="shared" si="1505"/>
        <v>0</v>
      </c>
      <c r="M604" s="160">
        <f t="shared" si="1478"/>
        <v>0</v>
      </c>
      <c r="N604" s="159">
        <v>0</v>
      </c>
      <c r="O604" s="159">
        <v>0</v>
      </c>
      <c r="P604" s="160">
        <f t="shared" si="1479"/>
        <v>0</v>
      </c>
      <c r="Q604" s="159">
        <v>0</v>
      </c>
      <c r="R604" s="159">
        <v>0</v>
      </c>
      <c r="S604" s="160">
        <f t="shared" si="1480"/>
        <v>0</v>
      </c>
      <c r="T604" s="159">
        <f t="shared" si="1506"/>
        <v>0</v>
      </c>
      <c r="U604" s="159">
        <f t="shared" si="1481"/>
        <v>0</v>
      </c>
      <c r="V604" s="160">
        <f t="shared" si="1482"/>
        <v>0</v>
      </c>
      <c r="W604" s="159">
        <v>0</v>
      </c>
      <c r="X604" s="159">
        <v>0</v>
      </c>
      <c r="Y604" s="160">
        <f t="shared" si="1483"/>
        <v>0</v>
      </c>
      <c r="Z604" s="159">
        <v>0</v>
      </c>
      <c r="AA604" s="159">
        <v>0</v>
      </c>
      <c r="AB604" s="160">
        <f t="shared" si="1484"/>
        <v>0</v>
      </c>
      <c r="AC604" s="159">
        <f t="shared" si="1507"/>
        <v>0</v>
      </c>
      <c r="AD604" s="159">
        <f t="shared" si="1485"/>
        <v>0</v>
      </c>
      <c r="AE604" s="160">
        <f t="shared" si="1486"/>
        <v>0</v>
      </c>
      <c r="AF604" s="159">
        <v>0</v>
      </c>
      <c r="AG604" s="159">
        <v>0</v>
      </c>
      <c r="AH604" s="160">
        <f t="shared" si="1487"/>
        <v>0</v>
      </c>
      <c r="AI604" s="159">
        <v>0</v>
      </c>
      <c r="AJ604" s="159">
        <v>0</v>
      </c>
      <c r="AK604" s="160">
        <f t="shared" si="1488"/>
        <v>0</v>
      </c>
      <c r="AL604" s="159">
        <f t="shared" si="1508"/>
        <v>0</v>
      </c>
      <c r="AM604" s="159">
        <f t="shared" si="1489"/>
        <v>0</v>
      </c>
      <c r="AN604" s="160">
        <f t="shared" si="1490"/>
        <v>0</v>
      </c>
      <c r="AO604" s="159">
        <v>0</v>
      </c>
      <c r="AP604" s="159">
        <v>0</v>
      </c>
      <c r="AQ604" s="160">
        <f t="shared" si="1491"/>
        <v>0</v>
      </c>
      <c r="AR604" s="159">
        <v>0</v>
      </c>
      <c r="AS604" s="159">
        <v>0</v>
      </c>
      <c r="AT604" s="160">
        <f t="shared" si="1492"/>
        <v>0</v>
      </c>
      <c r="AU604" s="159">
        <f t="shared" si="1509"/>
        <v>0</v>
      </c>
      <c r="AV604" s="159">
        <f t="shared" si="1493"/>
        <v>0</v>
      </c>
      <c r="AW604" s="160">
        <f t="shared" si="1494"/>
        <v>0</v>
      </c>
      <c r="AX604" s="159">
        <v>0</v>
      </c>
      <c r="AY604" s="159">
        <v>0</v>
      </c>
      <c r="AZ604" s="160">
        <f t="shared" si="1495"/>
        <v>0</v>
      </c>
      <c r="BA604" s="159">
        <v>0</v>
      </c>
      <c r="BB604" s="159">
        <v>0</v>
      </c>
      <c r="BC604" s="160">
        <f t="shared" si="1496"/>
        <v>0</v>
      </c>
      <c r="BD604" s="159">
        <f t="shared" si="1510"/>
        <v>0</v>
      </c>
      <c r="BE604" s="159">
        <f t="shared" si="1497"/>
        <v>0</v>
      </c>
      <c r="BF604" s="160">
        <f t="shared" si="1498"/>
        <v>0</v>
      </c>
      <c r="BG604" s="225"/>
      <c r="BH604" s="226">
        <f t="shared" si="1511"/>
        <v>0</v>
      </c>
      <c r="BI604" s="227">
        <f t="shared" si="1499"/>
        <v>0</v>
      </c>
      <c r="BJ604" s="225"/>
      <c r="BK604" s="228"/>
      <c r="BL604" s="229"/>
    </row>
    <row r="605" spans="1:65" ht="15.75" customHeight="1">
      <c r="A605" s="138"/>
      <c r="B605" s="162"/>
      <c r="C605" s="163"/>
      <c r="D605" s="164">
        <f t="shared" si="1476"/>
        <v>0</v>
      </c>
      <c r="E605" s="165">
        <f t="shared" si="1500"/>
        <v>0</v>
      </c>
      <c r="F605" s="166">
        <f t="shared" si="1501"/>
        <v>0</v>
      </c>
      <c r="G605" s="167"/>
      <c r="H605" s="165">
        <f t="shared" si="1502"/>
        <v>0</v>
      </c>
      <c r="I605" s="165">
        <f t="shared" si="1503"/>
        <v>0</v>
      </c>
      <c r="J605" s="166">
        <f t="shared" si="1477"/>
        <v>0</v>
      </c>
      <c r="K605" s="165">
        <f t="shared" si="1504"/>
        <v>0</v>
      </c>
      <c r="L605" s="165">
        <f t="shared" si="1505"/>
        <v>0</v>
      </c>
      <c r="M605" s="166">
        <f t="shared" si="1478"/>
        <v>0</v>
      </c>
      <c r="N605" s="164">
        <v>0</v>
      </c>
      <c r="O605" s="165">
        <v>0</v>
      </c>
      <c r="P605" s="166">
        <f t="shared" si="1479"/>
        <v>0</v>
      </c>
      <c r="Q605" s="198">
        <v>0</v>
      </c>
      <c r="R605" s="199">
        <v>0</v>
      </c>
      <c r="S605" s="166">
        <f t="shared" si="1480"/>
        <v>0</v>
      </c>
      <c r="T605" s="200">
        <f t="shared" si="1506"/>
        <v>0</v>
      </c>
      <c r="U605" s="200">
        <f t="shared" si="1481"/>
        <v>0</v>
      </c>
      <c r="V605" s="201">
        <f t="shared" si="1482"/>
        <v>0</v>
      </c>
      <c r="W605" s="164">
        <v>0</v>
      </c>
      <c r="X605" s="165">
        <v>0</v>
      </c>
      <c r="Y605" s="166">
        <f t="shared" si="1483"/>
        <v>0</v>
      </c>
      <c r="Z605" s="198">
        <v>0</v>
      </c>
      <c r="AA605" s="199">
        <v>0</v>
      </c>
      <c r="AB605" s="166">
        <f t="shared" si="1484"/>
        <v>0</v>
      </c>
      <c r="AC605" s="200">
        <f t="shared" si="1507"/>
        <v>0</v>
      </c>
      <c r="AD605" s="200">
        <f t="shared" si="1485"/>
        <v>0</v>
      </c>
      <c r="AE605" s="201">
        <f t="shared" si="1486"/>
        <v>0</v>
      </c>
      <c r="AF605" s="164">
        <v>0</v>
      </c>
      <c r="AG605" s="165">
        <v>0</v>
      </c>
      <c r="AH605" s="166">
        <f t="shared" si="1487"/>
        <v>0</v>
      </c>
      <c r="AI605" s="198">
        <v>0</v>
      </c>
      <c r="AJ605" s="199">
        <v>0</v>
      </c>
      <c r="AK605" s="166">
        <f t="shared" si="1488"/>
        <v>0</v>
      </c>
      <c r="AL605" s="200">
        <f t="shared" si="1508"/>
        <v>0</v>
      </c>
      <c r="AM605" s="200">
        <f t="shared" si="1489"/>
        <v>0</v>
      </c>
      <c r="AN605" s="201">
        <f t="shared" si="1490"/>
        <v>0</v>
      </c>
      <c r="AO605" s="164">
        <v>0</v>
      </c>
      <c r="AP605" s="165">
        <v>0</v>
      </c>
      <c r="AQ605" s="166">
        <f t="shared" si="1491"/>
        <v>0</v>
      </c>
      <c r="AR605" s="198">
        <v>0</v>
      </c>
      <c r="AS605" s="199">
        <v>0</v>
      </c>
      <c r="AT605" s="166">
        <f t="shared" si="1492"/>
        <v>0</v>
      </c>
      <c r="AU605" s="200">
        <f t="shared" si="1509"/>
        <v>0</v>
      </c>
      <c r="AV605" s="200">
        <f t="shared" si="1493"/>
        <v>0</v>
      </c>
      <c r="AW605" s="201">
        <f t="shared" si="1494"/>
        <v>0</v>
      </c>
      <c r="AX605" s="164">
        <v>0</v>
      </c>
      <c r="AY605" s="165">
        <v>0</v>
      </c>
      <c r="AZ605" s="166">
        <f t="shared" si="1495"/>
        <v>0</v>
      </c>
      <c r="BA605" s="198">
        <v>0</v>
      </c>
      <c r="BB605" s="199">
        <v>0</v>
      </c>
      <c r="BC605" s="166">
        <f t="shared" si="1496"/>
        <v>0</v>
      </c>
      <c r="BD605" s="200">
        <f t="shared" si="1510"/>
        <v>0</v>
      </c>
      <c r="BE605" s="200">
        <f t="shared" si="1497"/>
        <v>0</v>
      </c>
      <c r="BF605" s="201">
        <f t="shared" si="1498"/>
        <v>0</v>
      </c>
      <c r="BG605" s="211"/>
      <c r="BH605" s="233">
        <f t="shared" si="1511"/>
        <v>0</v>
      </c>
      <c r="BI605" s="234">
        <f t="shared" si="1499"/>
        <v>0</v>
      </c>
      <c r="BJ605" s="232"/>
      <c r="BK605" s="235"/>
      <c r="BL605" s="236"/>
    </row>
    <row r="606" spans="1:65" ht="15.75" customHeight="1">
      <c r="A606" s="138"/>
      <c r="B606" s="186"/>
      <c r="C606" s="302"/>
      <c r="D606" s="303"/>
      <c r="E606" s="303"/>
      <c r="F606" s="303"/>
      <c r="G606" s="186"/>
      <c r="H606" s="303"/>
      <c r="I606" s="303"/>
      <c r="J606" s="303"/>
      <c r="K606" s="303"/>
      <c r="L606" s="303"/>
      <c r="M606" s="303"/>
      <c r="N606" s="303"/>
      <c r="O606" s="303"/>
      <c r="P606" s="303"/>
      <c r="Q606" s="303"/>
      <c r="R606" s="303"/>
      <c r="S606" s="303"/>
      <c r="T606" s="309"/>
      <c r="U606" s="309"/>
      <c r="V606" s="309"/>
      <c r="W606" s="303"/>
      <c r="X606" s="303"/>
      <c r="Y606" s="303"/>
      <c r="Z606" s="303"/>
      <c r="AA606" s="303"/>
      <c r="AB606" s="303"/>
      <c r="AC606" s="309"/>
      <c r="AD606" s="309"/>
      <c r="AE606" s="309"/>
      <c r="AF606" s="303"/>
      <c r="AG606" s="303"/>
      <c r="AH606" s="303"/>
      <c r="AI606" s="303"/>
      <c r="AJ606" s="303"/>
      <c r="AK606" s="303"/>
      <c r="AL606" s="309"/>
      <c r="AM606" s="309"/>
      <c r="AN606" s="309"/>
      <c r="AO606" s="303"/>
      <c r="AP606" s="303"/>
      <c r="AQ606" s="303"/>
      <c r="AR606" s="303"/>
      <c r="AS606" s="303"/>
      <c r="AT606" s="303"/>
      <c r="AU606" s="309"/>
      <c r="AV606" s="309"/>
      <c r="AW606" s="309"/>
      <c r="AX606" s="303"/>
      <c r="AY606" s="303"/>
      <c r="AZ606" s="303"/>
      <c r="BA606" s="303"/>
      <c r="BB606" s="303"/>
      <c r="BC606" s="303"/>
      <c r="BD606" s="309"/>
      <c r="BE606" s="309"/>
      <c r="BF606" s="309"/>
      <c r="BG606" s="211"/>
      <c r="BH606" s="212"/>
      <c r="BI606" s="212"/>
      <c r="BJ606" s="211"/>
      <c r="BK606" s="213"/>
      <c r="BL606" s="213"/>
    </row>
    <row r="607" spans="1:65" ht="15.75" customHeight="1">
      <c r="A607" s="304"/>
      <c r="B607" s="305"/>
      <c r="C607" s="306" t="s">
        <v>337</v>
      </c>
      <c r="D607" s="1025">
        <f>F595+F581+F567+F553+F539+F525+F511+F497+F483+F469+F453+F439+F425+F411+F397+F383+F367+F353+F339+F325+F309+F295+F267+F253+F239+F225+F211+F197+F183+F167+F153+F139+F125+F97+F80+F66+F52+F38+F24+F10+F111+F281</f>
        <v>0</v>
      </c>
      <c r="E607" s="1026"/>
      <c r="F607" s="1027"/>
      <c r="G607" s="307"/>
      <c r="H607" s="307"/>
      <c r="I607" s="307"/>
      <c r="J607" s="308">
        <f>J595+J581+J567+J553+J539+J525+J511+J497+J483+J469+J453+J439+J425+J411+J397+J383+J367+J353+J339+J325+J309+J295+J267+J253+J239+J225+J211+J197+J183+J167+J153+J139+J125+J97+J80+J66+J52+J38+J24+J10</f>
        <v>0</v>
      </c>
      <c r="K607" s="1025">
        <f>M595+M581+M567+M553+M539+M525+M511+M497+M483+M469+M453+M439+M425+M411+M397+M383+M367+M353+M339+M325+M309+M295+M267+M253+M239+M225+M211+M197+M183+M167+M153+M139+M125+M97+M80+M66+M52+M38+M24+M10+M111+M281</f>
        <v>0</v>
      </c>
      <c r="L607" s="1026"/>
      <c r="M607" s="1027"/>
      <c r="N607" s="1025">
        <f>P595+P581+P567+P553+P539+P525+P511+P497+P483+P469+P453+P439+P425+P411+P397+P383+P367+P353+P339+P325+P309+P295+P267+P253+P239+P225+P211+P197+P183+P167+P153+P139+P125+P97+P80+P66+P52+P38+P24+P10+P111+P281</f>
        <v>0</v>
      </c>
      <c r="O607" s="1026"/>
      <c r="P607" s="1027"/>
      <c r="Q607" s="1025">
        <f>S595+S581+S567+S553+S539+S525+S511+S497+S483+S469+S453+S439+S425+S411+S397+S383+S367+S353+S339+S325+S309+S295+S267+S253+S239+S225+S211+S197+S183+S167+S153+S139+S125+S97+S80+S66+S52+S38+S24+S10+S111+S281</f>
        <v>0</v>
      </c>
      <c r="R607" s="1026"/>
      <c r="S607" s="1027"/>
      <c r="T607" s="1025">
        <f>V595+V581+V567+V553+V539+V525+V511+V497+V483+V469+V453+V439+V425+V411+V397+V383+V367+V353+V339+V325+V309+V295+V267+V253+V239+V225+V211+V197+V183+V167+V153+V139+V125+V97+V80+V66+V52+V38+V24+V10+V111+V281</f>
        <v>0</v>
      </c>
      <c r="U607" s="1028"/>
      <c r="V607" s="1028"/>
      <c r="W607" s="1025">
        <f>Y595+Y581+Y567+Y553+Y539+Y525+Y511+Y497+Y483+Y469+Y453+Y439+Y425+Y411+Y397+Y383+Y367+Y353+Y339+Y325+Y309+Y295+Y267+Y253+Y239+Y225+Y211+Y197+Y183+Y167+Y153+Y139+Y125+Y97+Y80+Y66+Y52+Y38+Y24+Y10+Y111+Y281</f>
        <v>0</v>
      </c>
      <c r="X607" s="1026"/>
      <c r="Y607" s="1027"/>
      <c r="Z607" s="1025">
        <f>AB595+AB581+AB567+AB553+AB539+AB525+AB511+AB497+AB483+AB469+AB453+AB439+AB425+AB411+AB397+AB383+AB367+AB353+AB339+AB325+AB309+AB295+AB267+AB253+AB239+AB225+AB211+AB197+AB183+AB167+AB153+AB139+AB125+AB97+AB80+AB66+AB52+AB38+AB24+AB10+AB111+AB281</f>
        <v>0</v>
      </c>
      <c r="AA607" s="1026"/>
      <c r="AB607" s="1027"/>
      <c r="AC607" s="1025">
        <f>AE595+AE581+AE567+AE553+AE539+AE525+AE511+AE497+AE483+AE469+AE453+AE439+AE425+AE411+AE397+AE383+AE367+AE353+AE339+AE325+AE309+AE295+AE267+AE253+AE239+AE225+AE211+AE197+AE183+AE167+AE153+AE139+AE125+AE97+AE80+AE66+AE52+AE38+AE24+AE10+AE111+AE281</f>
        <v>0</v>
      </c>
      <c r="AD607" s="1028"/>
      <c r="AE607" s="1028"/>
      <c r="AF607" s="1025">
        <f>AH595+AH581+AH567+AH553+AH539+AH525+AH511+AH497+AH483+AH469+AH453+AH439+AH425+AH411+AH397+AH383+AH367+AH353+AH339+AH325+AH309+AH295+AH267+AH253+AH239+AH225+AH211+AH197+AH183+AH167+AH153+AH139+AH125+AH97+AH80+AH66+AH52+AH38+AH24+AH10+AH111+AH281</f>
        <v>0</v>
      </c>
      <c r="AG607" s="1026"/>
      <c r="AH607" s="1027"/>
      <c r="AI607" s="1025">
        <f>AK595+AK581+AK567+AK553+AK539+AK525+AK511+AK497+AK483+AK469+AK453+AK439+AK425+AK411+AK397+AK383+AK367+AK353+AK339+AK325+AK309+AK295+AK267+AK253+AK239+AK225+AK211+AK197+AK183+AK167+AK153+AK139+AK125+AK97+AK80+AK66+AK52+AK38+AK24+AK10+AK111+AK281</f>
        <v>0</v>
      </c>
      <c r="AJ607" s="1026"/>
      <c r="AK607" s="1027"/>
      <c r="AL607" s="1025">
        <f>AN595+AN581+AN567+AN553+AN539+AN525+AN511+AN497+AN483+AN469+AN453+AN439+AN425+AN411+AN397+AN383+AN367+AN353+AN339+AN325+AN309+AN295+AN267+AN253+AN239+AN225+AN211+AN197+AN183+AN167+AN153+AN139+AN125+AN97+AN80+AN66+AN52+AN38+AN24+AN10+AN111+AN281</f>
        <v>0</v>
      </c>
      <c r="AM607" s="1028"/>
      <c r="AN607" s="1028"/>
      <c r="AO607" s="1025">
        <f>AQ595+AQ581+AQ567+AQ553+AQ539+AQ525+AQ511+AQ497+AQ483+AQ469+AQ453+AQ439+AQ425+AQ411+AQ397+AQ383+AQ367+AQ353+AQ339+AQ325+AQ309+AQ295+AQ267+AQ253+AQ239+AQ225+AQ211+AQ197+AQ183+AQ167+AQ153+AQ139+AQ125+AQ97+AQ80+AQ66+AQ52+AQ38+AQ24+AQ10+AQ111+AQ281</f>
        <v>0</v>
      </c>
      <c r="AP607" s="1026"/>
      <c r="AQ607" s="1027"/>
      <c r="AR607" s="1025">
        <f>AT595+AT581+AT567+AT553+AT539+AT525+AT511+AT497+AT483+AT469+AT453+AT439+AT425+AT411+AT397+AT383+AT367+AT353+AT339+AT325+AT309+AT295+AT267+AT253+AT239+AT225+AT211+AT197+AT183+AT167+AT153+AT139+AT125+AT97+AT80+AT66+AT52+AT38+AT24+AT10+AT111+AT281</f>
        <v>0</v>
      </c>
      <c r="AS607" s="1026"/>
      <c r="AT607" s="1027"/>
      <c r="AU607" s="1025">
        <f>AW595+AW581+AW567+AW553+AW539+AW525+AW511+AW497+AW483+AW469+AW453+AW439+AW425+AW411+AW397+AW383+AW367+AW353+AW339+AW325+AW309+AW295+AW267+AW253+AW239+AW225+AW211+AW197+AW183+AW167+AW153+AW139+AW125+AW97+AW80+AW66+AW52+AW38+AW24+AW10+AW111+AW281</f>
        <v>0</v>
      </c>
      <c r="AV607" s="1028"/>
      <c r="AW607" s="1028"/>
      <c r="AX607" s="1025">
        <f>AZ595+AZ581+AZ567+AZ553+AZ539+AZ525+AZ511+AZ497+AZ483+AZ469+AZ453+AZ439+AZ425+AZ411+AZ397+AZ383+AZ367+AZ353+AZ339+AZ325+AZ309+AZ295+AZ267+AZ253+AZ239+AZ225+AZ211+AZ197+AZ183+AZ167+AZ153+AZ139+AZ125+AZ97+AZ80+AZ66+AZ52+AZ38+AZ24+AZ10+AZ111+AZ281</f>
        <v>0</v>
      </c>
      <c r="AY607" s="1026"/>
      <c r="AZ607" s="1027"/>
      <c r="BA607" s="1025">
        <f>BC595+BC581+BC567+BC553+BC539+BC525+BC511+BC497+BC483+BC469+BC453+BC439+BC425+BC411+BC397+BC383+BC367+BC353+BC339+BC325+BC309+BC295+BC267+BC253+BC239+BC225+BC211+BC197+BC183+BC167+BC153+BC139+BC125+BC97+BC80+BC66+BC52+BC38+BC24+BC10+BC111+BC281</f>
        <v>0</v>
      </c>
      <c r="BB607" s="1026"/>
      <c r="BC607" s="1027"/>
      <c r="BD607" s="1025">
        <f>BF595+BF581+BF567+BF553+BF539+BF525+BF511+BF497+BF483+BF469+BF453+BF439+BF425+BF411+BF397+BF383+BF367+BF353+BF339+BF325+BF309+BF295+BF267+BF253+BF239+BF225+BF211+BF197+BF183+BF167+BF153+BF139+BF125+BF97+BF80+BF66+BF52+BF38+BF24+BF10+BF111+BF281</f>
        <v>0</v>
      </c>
      <c r="BE607" s="1028"/>
      <c r="BF607" s="1028"/>
      <c r="BG607" s="310"/>
      <c r="BH607" s="311"/>
      <c r="BI607" s="312"/>
      <c r="BJ607" s="310"/>
      <c r="BK607" s="313"/>
      <c r="BL607" s="314"/>
      <c r="BM607" s="318"/>
    </row>
    <row r="608" spans="1:65" ht="15.75" customHeight="1">
      <c r="A608" s="138"/>
      <c r="B608" s="168"/>
      <c r="C608" s="138"/>
      <c r="D608" s="212"/>
      <c r="E608" s="212"/>
      <c r="F608" s="212"/>
      <c r="G608" s="168"/>
      <c r="H608" s="212"/>
      <c r="I608" s="212"/>
      <c r="J608" s="212"/>
      <c r="K608" s="212"/>
      <c r="L608" s="212"/>
      <c r="M608" s="212"/>
      <c r="N608" s="212"/>
      <c r="O608" s="212"/>
      <c r="P608" s="212"/>
      <c r="Q608" s="212"/>
      <c r="R608" s="212"/>
      <c r="S608" s="212"/>
      <c r="T608" s="212"/>
      <c r="U608" s="212"/>
      <c r="V608" s="212"/>
      <c r="W608" s="212"/>
      <c r="X608" s="212"/>
      <c r="Y608" s="212"/>
      <c r="Z608" s="212"/>
      <c r="AA608" s="212"/>
      <c r="AB608" s="212"/>
      <c r="AC608" s="212"/>
      <c r="AD608" s="212"/>
      <c r="AE608" s="212"/>
      <c r="AF608" s="212"/>
      <c r="AG608" s="212"/>
      <c r="AH608" s="212"/>
      <c r="AI608" s="212"/>
      <c r="AJ608" s="212"/>
      <c r="AK608" s="212"/>
      <c r="AL608" s="212"/>
      <c r="AM608" s="212"/>
      <c r="AN608" s="212"/>
      <c r="AO608" s="212"/>
      <c r="AP608" s="212"/>
      <c r="AQ608" s="212"/>
      <c r="AR608" s="212"/>
      <c r="AS608" s="212"/>
      <c r="AT608" s="212"/>
      <c r="AU608" s="212"/>
      <c r="AV608" s="212"/>
      <c r="AW608" s="212"/>
      <c r="AX608" s="212"/>
      <c r="AY608" s="212"/>
      <c r="AZ608" s="212"/>
      <c r="BA608" s="212"/>
      <c r="BB608" s="212"/>
      <c r="BC608" s="212"/>
      <c r="BD608" s="212"/>
      <c r="BE608" s="212"/>
      <c r="BF608" s="212"/>
      <c r="BG608" s="211"/>
      <c r="BH608" s="212"/>
      <c r="BI608" s="211"/>
      <c r="BJ608" s="211"/>
      <c r="BK608" s="213"/>
      <c r="BL608" s="213"/>
    </row>
    <row r="609" spans="1:64" ht="15.75" customHeight="1">
      <c r="A609" s="138"/>
      <c r="B609" s="168"/>
      <c r="C609" s="138"/>
      <c r="D609" s="212"/>
      <c r="E609" s="212"/>
      <c r="F609" s="168"/>
      <c r="G609" s="168"/>
      <c r="H609" s="212"/>
      <c r="I609" s="212"/>
      <c r="J609" s="212"/>
      <c r="K609" s="212"/>
      <c r="L609" s="212"/>
      <c r="M609" s="168"/>
      <c r="N609" s="212"/>
      <c r="O609" s="212"/>
      <c r="P609" s="168"/>
      <c r="Q609" s="212"/>
      <c r="R609" s="212"/>
      <c r="S609" s="212"/>
      <c r="T609" s="211"/>
      <c r="U609" s="211"/>
      <c r="V609" s="211"/>
      <c r="W609" s="212"/>
      <c r="X609" s="212"/>
      <c r="Y609" s="168"/>
      <c r="Z609" s="212"/>
      <c r="AA609" s="212"/>
      <c r="AB609" s="212"/>
      <c r="AC609" s="211"/>
      <c r="AD609" s="211"/>
      <c r="AE609" s="211"/>
      <c r="AF609" s="212"/>
      <c r="AG609" s="212"/>
      <c r="AH609" s="168"/>
      <c r="AI609" s="212"/>
      <c r="AJ609" s="212"/>
      <c r="AK609" s="212"/>
      <c r="AL609" s="211"/>
      <c r="AM609" s="211"/>
      <c r="AN609" s="211"/>
      <c r="AO609" s="212"/>
      <c r="AP609" s="212"/>
      <c r="AQ609" s="168"/>
      <c r="AR609" s="212"/>
      <c r="AS609" s="212"/>
      <c r="AT609" s="212"/>
      <c r="AU609" s="211"/>
      <c r="AV609" s="211"/>
      <c r="AW609" s="211"/>
      <c r="AX609" s="212"/>
      <c r="AY609" s="212"/>
      <c r="AZ609" s="168"/>
      <c r="BA609" s="212"/>
      <c r="BB609" s="212"/>
      <c r="BC609" s="212"/>
      <c r="BD609" s="211"/>
      <c r="BE609" s="211"/>
      <c r="BF609" s="211"/>
      <c r="BG609" s="211"/>
      <c r="BH609" s="212"/>
      <c r="BI609" s="211"/>
      <c r="BJ609" s="211"/>
      <c r="BK609" s="213"/>
      <c r="BL609" s="213"/>
    </row>
    <row r="610" spans="1:64" ht="15.75" customHeight="1">
      <c r="A610" s="138"/>
      <c r="B610" s="168"/>
      <c r="C610" s="138"/>
      <c r="D610" s="212"/>
      <c r="E610" s="212"/>
      <c r="F610" s="168"/>
      <c r="G610" s="168"/>
      <c r="H610" s="212"/>
      <c r="I610" s="212"/>
      <c r="J610" s="212"/>
      <c r="K610" s="212"/>
      <c r="L610" s="212"/>
      <c r="M610" s="168"/>
      <c r="N610" s="212"/>
      <c r="O610" s="212"/>
      <c r="P610" s="168"/>
      <c r="Q610" s="212"/>
      <c r="R610" s="212"/>
      <c r="S610" s="212"/>
      <c r="T610" s="211"/>
      <c r="U610" s="211"/>
      <c r="V610" s="211"/>
      <c r="W610" s="212"/>
      <c r="X610" s="212"/>
      <c r="Y610" s="168"/>
      <c r="Z610" s="212"/>
      <c r="AA610" s="212"/>
      <c r="AB610" s="212"/>
      <c r="AC610" s="211"/>
      <c r="AD610" s="211"/>
      <c r="AE610" s="211"/>
      <c r="AF610" s="212"/>
      <c r="AG610" s="212"/>
      <c r="AH610" s="168"/>
      <c r="AI610" s="212"/>
      <c r="AJ610" s="212"/>
      <c r="AK610" s="212"/>
      <c r="AL610" s="211"/>
      <c r="AM610" s="211"/>
      <c r="AN610" s="211"/>
      <c r="AO610" s="212"/>
      <c r="AP610" s="212"/>
      <c r="AQ610" s="168"/>
      <c r="AR610" s="212"/>
      <c r="AS610" s="212"/>
      <c r="AT610" s="212"/>
      <c r="AU610" s="211"/>
      <c r="AV610" s="211"/>
      <c r="AW610" s="211"/>
      <c r="AX610" s="212"/>
      <c r="AY610" s="212"/>
      <c r="AZ610" s="168"/>
      <c r="BA610" s="212"/>
      <c r="BB610" s="212"/>
      <c r="BC610" s="212"/>
      <c r="BD610" s="211"/>
      <c r="BE610" s="211"/>
      <c r="BF610" s="211"/>
      <c r="BG610" s="211"/>
      <c r="BH610" s="212"/>
      <c r="BI610" s="211"/>
      <c r="BJ610" s="211"/>
      <c r="BK610" s="213"/>
      <c r="BL610" s="213"/>
    </row>
    <row r="611" spans="1:64" ht="15.75" customHeight="1">
      <c r="A611" s="138"/>
      <c r="B611" s="168"/>
      <c r="C611" s="138"/>
      <c r="D611" s="212"/>
      <c r="E611" s="212"/>
      <c r="F611" s="168"/>
      <c r="G611" s="168"/>
      <c r="H611" s="212"/>
      <c r="I611" s="212"/>
      <c r="J611" s="212"/>
      <c r="K611" s="212"/>
      <c r="L611" s="212"/>
      <c r="M611" s="168"/>
      <c r="N611" s="212"/>
      <c r="O611" s="212"/>
      <c r="P611" s="168"/>
      <c r="Q611" s="212"/>
      <c r="R611" s="212"/>
      <c r="S611" s="212"/>
      <c r="T611" s="211"/>
      <c r="U611" s="211"/>
      <c r="V611" s="211"/>
      <c r="W611" s="212"/>
      <c r="X611" s="212"/>
      <c r="Y611" s="168"/>
      <c r="Z611" s="212"/>
      <c r="AA611" s="212"/>
      <c r="AB611" s="212"/>
      <c r="AC611" s="211"/>
      <c r="AD611" s="211"/>
      <c r="AE611" s="211"/>
      <c r="AF611" s="212"/>
      <c r="AG611" s="212"/>
      <c r="AH611" s="168"/>
      <c r="AI611" s="212"/>
      <c r="AJ611" s="212"/>
      <c r="AK611" s="212"/>
      <c r="AL611" s="211"/>
      <c r="AM611" s="211"/>
      <c r="AN611" s="211"/>
      <c r="AO611" s="212"/>
      <c r="AP611" s="212"/>
      <c r="AQ611" s="168"/>
      <c r="AR611" s="212"/>
      <c r="AS611" s="212"/>
      <c r="AT611" s="212"/>
      <c r="AU611" s="211"/>
      <c r="AV611" s="211"/>
      <c r="AW611" s="211"/>
      <c r="AX611" s="212"/>
      <c r="AY611" s="212"/>
      <c r="AZ611" s="168"/>
      <c r="BA611" s="212"/>
      <c r="BB611" s="212"/>
      <c r="BC611" s="212"/>
      <c r="BD611" s="211"/>
      <c r="BE611" s="211"/>
      <c r="BF611" s="211"/>
      <c r="BG611" s="211"/>
      <c r="BH611" s="315"/>
      <c r="BI611" s="211"/>
      <c r="BJ611" s="211"/>
      <c r="BK611" s="213"/>
      <c r="BL611" s="213"/>
    </row>
    <row r="612" spans="1:64" ht="15.75" customHeight="1">
      <c r="A612" s="138"/>
      <c r="B612" s="168"/>
      <c r="C612" s="138"/>
      <c r="D612" s="212"/>
      <c r="E612" s="212"/>
      <c r="F612" s="168"/>
      <c r="G612" s="168"/>
      <c r="H612" s="212"/>
      <c r="I612" s="212"/>
      <c r="J612" s="212"/>
      <c r="K612" s="212"/>
      <c r="L612" s="212"/>
      <c r="M612" s="168"/>
      <c r="N612" s="212"/>
      <c r="O612" s="212"/>
      <c r="P612" s="168"/>
      <c r="Q612" s="212"/>
      <c r="R612" s="212"/>
      <c r="S612" s="212"/>
      <c r="T612" s="211"/>
      <c r="U612" s="211"/>
      <c r="V612" s="211"/>
      <c r="W612" s="212"/>
      <c r="X612" s="212"/>
      <c r="Y612" s="168"/>
      <c r="Z612" s="212"/>
      <c r="AA612" s="212"/>
      <c r="AB612" s="212"/>
      <c r="AC612" s="211"/>
      <c r="AD612" s="211"/>
      <c r="AE612" s="211"/>
      <c r="AF612" s="212"/>
      <c r="AG612" s="212"/>
      <c r="AH612" s="168"/>
      <c r="AI612" s="212"/>
      <c r="AJ612" s="212"/>
      <c r="AK612" s="212"/>
      <c r="AL612" s="211"/>
      <c r="AM612" s="211"/>
      <c r="AN612" s="211"/>
      <c r="AO612" s="212"/>
      <c r="AP612" s="212"/>
      <c r="AQ612" s="168"/>
      <c r="AR612" s="212"/>
      <c r="AS612" s="212"/>
      <c r="AT612" s="212"/>
      <c r="AU612" s="211"/>
      <c r="AV612" s="211"/>
      <c r="AW612" s="211"/>
      <c r="AX612" s="212"/>
      <c r="AY612" s="212"/>
      <c r="AZ612" s="168"/>
      <c r="BA612" s="212"/>
      <c r="BB612" s="212"/>
      <c r="BC612" s="212"/>
      <c r="BD612" s="211"/>
      <c r="BE612" s="211"/>
      <c r="BF612" s="211"/>
      <c r="BG612" s="316"/>
      <c r="BH612" s="1074"/>
      <c r="BI612" s="1075"/>
      <c r="BJ612" s="211"/>
      <c r="BK612" s="317"/>
      <c r="BL612" s="213"/>
    </row>
    <row r="613" spans="1:64" ht="15.75" customHeight="1">
      <c r="A613" s="138"/>
      <c r="B613" s="168"/>
      <c r="C613" s="138"/>
      <c r="D613" s="212"/>
      <c r="E613" s="212"/>
      <c r="F613" s="168"/>
      <c r="G613" s="168"/>
      <c r="H613" s="212"/>
      <c r="I613" s="212"/>
      <c r="J613" s="212"/>
      <c r="K613" s="212"/>
      <c r="L613" s="212"/>
      <c r="M613" s="168"/>
      <c r="N613" s="212"/>
      <c r="O613" s="212"/>
      <c r="P613" s="168"/>
      <c r="Q613" s="212"/>
      <c r="R613" s="212"/>
      <c r="S613" s="212"/>
      <c r="T613" s="211"/>
      <c r="U613" s="211"/>
      <c r="V613" s="211"/>
      <c r="W613" s="212"/>
      <c r="X613" s="212"/>
      <c r="Y613" s="168"/>
      <c r="Z613" s="212"/>
      <c r="AA613" s="212"/>
      <c r="AB613" s="212"/>
      <c r="AC613" s="211"/>
      <c r="AD613" s="211"/>
      <c r="AE613" s="211"/>
      <c r="AF613" s="212"/>
      <c r="AG613" s="212"/>
      <c r="AH613" s="168"/>
      <c r="AI613" s="212"/>
      <c r="AJ613" s="212"/>
      <c r="AK613" s="212"/>
      <c r="AL613" s="211"/>
      <c r="AM613" s="211"/>
      <c r="AN613" s="211"/>
      <c r="AO613" s="212"/>
      <c r="AP613" s="212"/>
      <c r="AQ613" s="168"/>
      <c r="AR613" s="212"/>
      <c r="AS613" s="212"/>
      <c r="AT613" s="212"/>
      <c r="AU613" s="211"/>
      <c r="AV613" s="211"/>
      <c r="AW613" s="211"/>
      <c r="AX613" s="212"/>
      <c r="AY613" s="212"/>
      <c r="AZ613" s="168"/>
      <c r="BA613" s="212"/>
      <c r="BB613" s="212"/>
      <c r="BC613" s="212"/>
      <c r="BD613" s="211"/>
      <c r="BE613" s="211"/>
      <c r="BF613" s="211"/>
      <c r="BG613" s="316"/>
      <c r="BH613" s="1074"/>
      <c r="BI613" s="1075"/>
      <c r="BJ613" s="211"/>
      <c r="BK613" s="213"/>
      <c r="BL613" s="213"/>
    </row>
    <row r="614" spans="1:64" ht="15.75" customHeight="1">
      <c r="A614" s="138"/>
      <c r="B614" s="168"/>
      <c r="C614" s="138"/>
      <c r="D614" s="212"/>
      <c r="E614" s="212"/>
      <c r="F614" s="168"/>
      <c r="G614" s="168"/>
      <c r="H614" s="212"/>
      <c r="I614" s="212"/>
      <c r="J614" s="212"/>
      <c r="K614" s="212"/>
      <c r="L614" s="212"/>
      <c r="M614" s="168"/>
      <c r="N614" s="212"/>
      <c r="O614" s="212"/>
      <c r="P614" s="168"/>
      <c r="Q614" s="212"/>
      <c r="R614" s="212"/>
      <c r="S614" s="212"/>
      <c r="T614" s="211"/>
      <c r="U614" s="211"/>
      <c r="V614" s="211"/>
      <c r="W614" s="212"/>
      <c r="X614" s="212"/>
      <c r="Y614" s="168"/>
      <c r="Z614" s="212"/>
      <c r="AA614" s="212"/>
      <c r="AB614" s="212"/>
      <c r="AC614" s="211"/>
      <c r="AD614" s="211"/>
      <c r="AE614" s="211"/>
      <c r="AF614" s="212"/>
      <c r="AG614" s="212"/>
      <c r="AH614" s="168"/>
      <c r="AI614" s="212"/>
      <c r="AJ614" s="212"/>
      <c r="AK614" s="212"/>
      <c r="AL614" s="211"/>
      <c r="AM614" s="211"/>
      <c r="AN614" s="211"/>
      <c r="AO614" s="212"/>
      <c r="AP614" s="212"/>
      <c r="AQ614" s="168"/>
      <c r="AR614" s="212"/>
      <c r="AS614" s="212"/>
      <c r="AT614" s="212"/>
      <c r="AU614" s="211"/>
      <c r="AV614" s="211"/>
      <c r="AW614" s="211"/>
      <c r="AX614" s="212"/>
      <c r="AY614" s="212"/>
      <c r="AZ614" s="168"/>
      <c r="BA614" s="212"/>
      <c r="BB614" s="212"/>
      <c r="BC614" s="212"/>
      <c r="BD614" s="211"/>
      <c r="BE614" s="211"/>
      <c r="BF614" s="211"/>
      <c r="BG614" s="316"/>
      <c r="BH614" s="1074"/>
      <c r="BI614" s="1075"/>
      <c r="BJ614" s="211"/>
      <c r="BK614" s="213"/>
      <c r="BL614" s="213"/>
    </row>
    <row r="615" spans="1:64" ht="15.75" customHeight="1">
      <c r="A615" s="138"/>
      <c r="B615" s="168"/>
      <c r="C615" s="138"/>
      <c r="D615" s="212"/>
      <c r="E615" s="212"/>
      <c r="F615" s="168"/>
      <c r="G615" s="168"/>
      <c r="H615" s="212"/>
      <c r="I615" s="212"/>
      <c r="J615" s="212"/>
      <c r="K615" s="212"/>
      <c r="L615" s="212"/>
      <c r="M615" s="168"/>
      <c r="N615" s="212"/>
      <c r="O615" s="212"/>
      <c r="P615" s="168"/>
      <c r="Q615" s="212"/>
      <c r="R615" s="212"/>
      <c r="S615" s="212"/>
      <c r="T615" s="211"/>
      <c r="U615" s="211"/>
      <c r="V615" s="211"/>
      <c r="W615" s="212"/>
      <c r="X615" s="212"/>
      <c r="Y615" s="168"/>
      <c r="Z615" s="212"/>
      <c r="AA615" s="212"/>
      <c r="AB615" s="212"/>
      <c r="AC615" s="211"/>
      <c r="AD615" s="211"/>
      <c r="AE615" s="211"/>
      <c r="AF615" s="212"/>
      <c r="AG615" s="212"/>
      <c r="AH615" s="168"/>
      <c r="AI615" s="212"/>
      <c r="AJ615" s="212"/>
      <c r="AK615" s="212"/>
      <c r="AL615" s="211"/>
      <c r="AM615" s="211"/>
      <c r="AN615" s="211"/>
      <c r="AO615" s="212"/>
      <c r="AP615" s="212"/>
      <c r="AQ615" s="168"/>
      <c r="AR615" s="212"/>
      <c r="AS615" s="212"/>
      <c r="AT615" s="212"/>
      <c r="AU615" s="211"/>
      <c r="AV615" s="211"/>
      <c r="AW615" s="211"/>
      <c r="AX615" s="212"/>
      <c r="AY615" s="212"/>
      <c r="AZ615" s="168"/>
      <c r="BA615" s="212"/>
      <c r="BB615" s="212"/>
      <c r="BC615" s="212"/>
      <c r="BD615" s="211"/>
      <c r="BE615" s="211"/>
      <c r="BF615" s="211"/>
      <c r="BG615" s="316"/>
      <c r="BH615" s="1074"/>
      <c r="BI615" s="1075"/>
      <c r="BJ615" s="211"/>
      <c r="BK615" s="213"/>
      <c r="BL615" s="213"/>
    </row>
    <row r="616" spans="1:64" ht="15.75" customHeight="1">
      <c r="A616" s="138"/>
      <c r="B616" s="168"/>
      <c r="C616" s="138"/>
      <c r="D616" s="212"/>
      <c r="E616" s="212"/>
      <c r="F616" s="168"/>
      <c r="G616" s="168"/>
      <c r="H616" s="212"/>
      <c r="I616" s="212"/>
      <c r="J616" s="212"/>
      <c r="K616" s="212"/>
      <c r="L616" s="212"/>
      <c r="M616" s="168"/>
      <c r="N616" s="212"/>
      <c r="O616" s="212"/>
      <c r="P616" s="168"/>
      <c r="Q616" s="212"/>
      <c r="R616" s="212"/>
      <c r="S616" s="212"/>
      <c r="T616" s="211"/>
      <c r="U616" s="211"/>
      <c r="V616" s="211"/>
      <c r="W616" s="212"/>
      <c r="X616" s="212"/>
      <c r="Y616" s="168"/>
      <c r="Z616" s="212"/>
      <c r="AA616" s="212"/>
      <c r="AB616" s="212"/>
      <c r="AC616" s="211"/>
      <c r="AD616" s="211"/>
      <c r="AE616" s="211"/>
      <c r="AF616" s="212"/>
      <c r="AG616" s="212"/>
      <c r="AH616" s="168"/>
      <c r="AI616" s="212"/>
      <c r="AJ616" s="212"/>
      <c r="AK616" s="212"/>
      <c r="AL616" s="211"/>
      <c r="AM616" s="211"/>
      <c r="AN616" s="211"/>
      <c r="AO616" s="212"/>
      <c r="AP616" s="212"/>
      <c r="AQ616" s="168"/>
      <c r="AR616" s="212"/>
      <c r="AS616" s="212"/>
      <c r="AT616" s="212"/>
      <c r="AU616" s="211"/>
      <c r="AV616" s="211"/>
      <c r="AW616" s="211"/>
      <c r="AX616" s="212"/>
      <c r="AY616" s="212"/>
      <c r="AZ616" s="168"/>
      <c r="BA616" s="212"/>
      <c r="BB616" s="212"/>
      <c r="BC616" s="212"/>
      <c r="BD616" s="211"/>
      <c r="BE616" s="211"/>
      <c r="BF616" s="211"/>
      <c r="BG616" s="316"/>
      <c r="BH616" s="1074"/>
      <c r="BI616" s="1075"/>
      <c r="BJ616" s="211"/>
      <c r="BK616" s="213"/>
      <c r="BL616" s="213"/>
    </row>
    <row r="617" spans="1:64" ht="15.75" customHeight="1">
      <c r="A617" s="138"/>
      <c r="B617" s="168"/>
      <c r="C617" s="138"/>
      <c r="D617" s="212"/>
      <c r="E617" s="212"/>
      <c r="F617" s="168"/>
      <c r="G617" s="168"/>
      <c r="H617" s="212"/>
      <c r="I617" s="212"/>
      <c r="J617" s="212"/>
      <c r="K617" s="212"/>
      <c r="L617" s="212"/>
      <c r="M617" s="168"/>
      <c r="N617" s="212"/>
      <c r="O617" s="212"/>
      <c r="P617" s="168"/>
      <c r="Q617" s="212"/>
      <c r="R617" s="212"/>
      <c r="S617" s="212"/>
      <c r="T617" s="211"/>
      <c r="U617" s="211"/>
      <c r="V617" s="211"/>
      <c r="W617" s="212"/>
      <c r="X617" s="212"/>
      <c r="Y617" s="168"/>
      <c r="Z617" s="212"/>
      <c r="AA617" s="212"/>
      <c r="AB617" s="212"/>
      <c r="AC617" s="211"/>
      <c r="AD617" s="211"/>
      <c r="AE617" s="211"/>
      <c r="AF617" s="212"/>
      <c r="AG617" s="212"/>
      <c r="AH617" s="168"/>
      <c r="AI617" s="212"/>
      <c r="AJ617" s="212"/>
      <c r="AK617" s="212"/>
      <c r="AL617" s="211"/>
      <c r="AM617" s="211"/>
      <c r="AN617" s="211"/>
      <c r="AO617" s="212"/>
      <c r="AP617" s="212"/>
      <c r="AQ617" s="168"/>
      <c r="AR617" s="212"/>
      <c r="AS617" s="212"/>
      <c r="AT617" s="212"/>
      <c r="AU617" s="211"/>
      <c r="AV617" s="211"/>
      <c r="AW617" s="211"/>
      <c r="AX617" s="212"/>
      <c r="AY617" s="212"/>
      <c r="AZ617" s="168"/>
      <c r="BA617" s="212"/>
      <c r="BB617" s="212"/>
      <c r="BC617" s="212"/>
      <c r="BD617" s="211"/>
      <c r="BE617" s="211"/>
      <c r="BF617" s="211"/>
      <c r="BG617" s="316"/>
      <c r="BH617" s="1074"/>
      <c r="BI617" s="1075"/>
      <c r="BJ617" s="211"/>
      <c r="BK617" s="213"/>
      <c r="BL617" s="213"/>
    </row>
    <row r="618" spans="1:64" ht="15.75" customHeight="1">
      <c r="A618" s="138"/>
      <c r="B618" s="168"/>
      <c r="C618" s="138"/>
      <c r="D618" s="212"/>
      <c r="E618" s="212"/>
      <c r="F618" s="168"/>
      <c r="G618" s="168"/>
      <c r="H618" s="212"/>
      <c r="I618" s="212"/>
      <c r="J618" s="212"/>
      <c r="K618" s="212"/>
      <c r="L618" s="212"/>
      <c r="M618" s="168"/>
      <c r="N618" s="212"/>
      <c r="O618" s="212"/>
      <c r="P618" s="168"/>
      <c r="Q618" s="212"/>
      <c r="R618" s="212"/>
      <c r="S618" s="212"/>
      <c r="T618" s="211"/>
      <c r="U618" s="211"/>
      <c r="V618" s="211"/>
      <c r="W618" s="212"/>
      <c r="X618" s="212"/>
      <c r="Y618" s="168"/>
      <c r="Z618" s="212"/>
      <c r="AA618" s="212"/>
      <c r="AB618" s="212"/>
      <c r="AC618" s="211"/>
      <c r="AD618" s="211"/>
      <c r="AE618" s="211"/>
      <c r="AF618" s="212"/>
      <c r="AG618" s="212"/>
      <c r="AH618" s="168"/>
      <c r="AI618" s="212"/>
      <c r="AJ618" s="212"/>
      <c r="AK618" s="212"/>
      <c r="AL618" s="211"/>
      <c r="AM618" s="211"/>
      <c r="AN618" s="211"/>
      <c r="AO618" s="212"/>
      <c r="AP618" s="212"/>
      <c r="AQ618" s="168"/>
      <c r="AR618" s="212"/>
      <c r="AS618" s="212"/>
      <c r="AT618" s="212"/>
      <c r="AU618" s="211"/>
      <c r="AV618" s="211"/>
      <c r="AW618" s="211"/>
      <c r="AX618" s="212"/>
      <c r="AY618" s="212"/>
      <c r="AZ618" s="168"/>
      <c r="BA618" s="212"/>
      <c r="BB618" s="212"/>
      <c r="BC618" s="212"/>
      <c r="BD618" s="211"/>
      <c r="BE618" s="211"/>
      <c r="BF618" s="211"/>
      <c r="BG618" s="316"/>
      <c r="BH618" s="1074"/>
      <c r="BI618" s="1075"/>
      <c r="BJ618" s="211"/>
      <c r="BK618" s="213"/>
      <c r="BL618" s="213"/>
    </row>
    <row r="619" spans="1:64" ht="15.75" customHeight="1">
      <c r="A619" s="138"/>
      <c r="B619" s="168"/>
      <c r="C619" s="138"/>
      <c r="D619" s="212"/>
      <c r="E619" s="212"/>
      <c r="F619" s="168"/>
      <c r="G619" s="168"/>
      <c r="H619" s="212"/>
      <c r="I619" s="212"/>
      <c r="J619" s="212"/>
      <c r="K619" s="212"/>
      <c r="L619" s="212"/>
      <c r="M619" s="168"/>
      <c r="N619" s="212"/>
      <c r="O619" s="212"/>
      <c r="P619" s="168"/>
      <c r="Q619" s="212"/>
      <c r="R619" s="212"/>
      <c r="S619" s="212"/>
      <c r="T619" s="211"/>
      <c r="U619" s="211"/>
      <c r="V619" s="211"/>
      <c r="W619" s="212"/>
      <c r="X619" s="212"/>
      <c r="Y619" s="168"/>
      <c r="Z619" s="212"/>
      <c r="AA619" s="212"/>
      <c r="AB619" s="212"/>
      <c r="AC619" s="211"/>
      <c r="AD619" s="211"/>
      <c r="AE619" s="211"/>
      <c r="AF619" s="212"/>
      <c r="AG619" s="212"/>
      <c r="AH619" s="168"/>
      <c r="AI619" s="212"/>
      <c r="AJ619" s="212"/>
      <c r="AK619" s="212"/>
      <c r="AL619" s="211"/>
      <c r="AM619" s="211"/>
      <c r="AN619" s="211"/>
      <c r="AO619" s="212"/>
      <c r="AP619" s="212"/>
      <c r="AQ619" s="168"/>
      <c r="AR619" s="212"/>
      <c r="AS619" s="212"/>
      <c r="AT619" s="212"/>
      <c r="AU619" s="211"/>
      <c r="AV619" s="211"/>
      <c r="AW619" s="211"/>
      <c r="AX619" s="212"/>
      <c r="AY619" s="212"/>
      <c r="AZ619" s="168"/>
      <c r="BA619" s="212"/>
      <c r="BB619" s="212"/>
      <c r="BC619" s="212"/>
      <c r="BD619" s="211"/>
      <c r="BE619" s="211"/>
      <c r="BF619" s="211"/>
      <c r="BG619" s="316"/>
      <c r="BH619" s="1074"/>
      <c r="BI619" s="1075"/>
      <c r="BJ619" s="211"/>
      <c r="BK619" s="213"/>
      <c r="BL619" s="213"/>
    </row>
    <row r="620" spans="1:64" ht="15.75" customHeight="1">
      <c r="A620" s="138"/>
      <c r="B620" s="168"/>
      <c r="C620" s="138"/>
      <c r="D620" s="212"/>
      <c r="E620" s="212"/>
      <c r="F620" s="168"/>
      <c r="G620" s="168"/>
      <c r="H620" s="212"/>
      <c r="I620" s="212"/>
      <c r="J620" s="212"/>
      <c r="K620" s="212"/>
      <c r="L620" s="212"/>
      <c r="M620" s="168"/>
      <c r="N620" s="212"/>
      <c r="O620" s="212"/>
      <c r="P620" s="168"/>
      <c r="Q620" s="212"/>
      <c r="R620" s="212"/>
      <c r="S620" s="212"/>
      <c r="T620" s="211"/>
      <c r="U620" s="211"/>
      <c r="V620" s="211"/>
      <c r="W620" s="212"/>
      <c r="X620" s="212"/>
      <c r="Y620" s="168"/>
      <c r="Z620" s="212"/>
      <c r="AA620" s="212"/>
      <c r="AB620" s="212"/>
      <c r="AC620" s="211"/>
      <c r="AD620" s="211"/>
      <c r="AE620" s="211"/>
      <c r="AF620" s="212"/>
      <c r="AG620" s="212"/>
      <c r="AH620" s="168"/>
      <c r="AI620" s="212"/>
      <c r="AJ620" s="212"/>
      <c r="AK620" s="212"/>
      <c r="AL620" s="211"/>
      <c r="AM620" s="211"/>
      <c r="AN620" s="211"/>
      <c r="AO620" s="212"/>
      <c r="AP620" s="212"/>
      <c r="AQ620" s="168"/>
      <c r="AR620" s="212"/>
      <c r="AS620" s="212"/>
      <c r="AT620" s="212"/>
      <c r="AU620" s="211"/>
      <c r="AV620" s="211"/>
      <c r="AW620" s="211"/>
      <c r="AX620" s="212"/>
      <c r="AY620" s="212"/>
      <c r="AZ620" s="168"/>
      <c r="BA620" s="212"/>
      <c r="BB620" s="212"/>
      <c r="BC620" s="212"/>
      <c r="BD620" s="211"/>
      <c r="BE620" s="211"/>
      <c r="BF620" s="211"/>
      <c r="BG620" s="316"/>
      <c r="BH620" s="1074"/>
      <c r="BI620" s="1075"/>
      <c r="BJ620" s="211"/>
      <c r="BK620" s="213"/>
      <c r="BL620" s="213"/>
    </row>
    <row r="621" spans="1:64" ht="15.75" customHeight="1">
      <c r="A621" s="138"/>
      <c r="B621" s="168"/>
      <c r="C621" s="138"/>
      <c r="D621" s="212"/>
      <c r="E621" s="212"/>
      <c r="F621" s="168"/>
      <c r="G621" s="168"/>
      <c r="H621" s="212"/>
      <c r="I621" s="212"/>
      <c r="J621" s="212"/>
      <c r="K621" s="212"/>
      <c r="L621" s="212"/>
      <c r="M621" s="168"/>
      <c r="N621" s="212"/>
      <c r="O621" s="212"/>
      <c r="P621" s="168"/>
      <c r="Q621" s="212"/>
      <c r="R621" s="212"/>
      <c r="S621" s="212"/>
      <c r="T621" s="211"/>
      <c r="U621" s="211"/>
      <c r="V621" s="211"/>
      <c r="W621" s="212"/>
      <c r="X621" s="212"/>
      <c r="Y621" s="168"/>
      <c r="Z621" s="212"/>
      <c r="AA621" s="212"/>
      <c r="AB621" s="212"/>
      <c r="AC621" s="211"/>
      <c r="AD621" s="211"/>
      <c r="AE621" s="211"/>
      <c r="AF621" s="212"/>
      <c r="AG621" s="212"/>
      <c r="AH621" s="168"/>
      <c r="AI621" s="212"/>
      <c r="AJ621" s="212"/>
      <c r="AK621" s="212"/>
      <c r="AL621" s="211"/>
      <c r="AM621" s="211"/>
      <c r="AN621" s="211"/>
      <c r="AO621" s="212"/>
      <c r="AP621" s="212"/>
      <c r="AQ621" s="168"/>
      <c r="AR621" s="212"/>
      <c r="AS621" s="212"/>
      <c r="AT621" s="212"/>
      <c r="AU621" s="211"/>
      <c r="AV621" s="211"/>
      <c r="AW621" s="211"/>
      <c r="AX621" s="212"/>
      <c r="AY621" s="212"/>
      <c r="AZ621" s="168"/>
      <c r="BA621" s="212"/>
      <c r="BB621" s="212"/>
      <c r="BC621" s="212"/>
      <c r="BD621" s="211"/>
      <c r="BE621" s="211"/>
      <c r="BF621" s="211"/>
      <c r="BG621" s="316"/>
      <c r="BH621" s="1074"/>
      <c r="BI621" s="1075"/>
      <c r="BJ621" s="211"/>
      <c r="BK621" s="213"/>
      <c r="BL621" s="213"/>
    </row>
    <row r="622" spans="1:64" ht="15.75" customHeight="1">
      <c r="A622" s="138"/>
      <c r="B622" s="168"/>
      <c r="C622" s="138"/>
      <c r="D622" s="212"/>
      <c r="E622" s="212"/>
      <c r="F622" s="168"/>
      <c r="G622" s="168"/>
      <c r="H622" s="212"/>
      <c r="I622" s="212"/>
      <c r="J622" s="212"/>
      <c r="K622" s="212"/>
      <c r="L622" s="212"/>
      <c r="M622" s="168"/>
      <c r="N622" s="212"/>
      <c r="O622" s="212"/>
      <c r="P622" s="168"/>
      <c r="Q622" s="212"/>
      <c r="R622" s="212"/>
      <c r="S622" s="212"/>
      <c r="T622" s="211"/>
      <c r="U622" s="211"/>
      <c r="V622" s="211"/>
      <c r="W622" s="212"/>
      <c r="X622" s="212"/>
      <c r="Y622" s="168"/>
      <c r="Z622" s="212"/>
      <c r="AA622" s="212"/>
      <c r="AB622" s="212"/>
      <c r="AC622" s="211"/>
      <c r="AD622" s="211"/>
      <c r="AE622" s="211"/>
      <c r="AF622" s="212"/>
      <c r="AG622" s="212"/>
      <c r="AH622" s="168"/>
      <c r="AI622" s="212"/>
      <c r="AJ622" s="212"/>
      <c r="AK622" s="212"/>
      <c r="AL622" s="211"/>
      <c r="AM622" s="211"/>
      <c r="AN622" s="211"/>
      <c r="AO622" s="212"/>
      <c r="AP622" s="212"/>
      <c r="AQ622" s="168"/>
      <c r="AR622" s="212"/>
      <c r="AS622" s="212"/>
      <c r="AT622" s="212"/>
      <c r="AU622" s="211"/>
      <c r="AV622" s="211"/>
      <c r="AW622" s="211"/>
      <c r="AX622" s="212"/>
      <c r="AY622" s="212"/>
      <c r="AZ622" s="168"/>
      <c r="BA622" s="212"/>
      <c r="BB622" s="212"/>
      <c r="BC622" s="212"/>
      <c r="BD622" s="211"/>
      <c r="BE622" s="211"/>
      <c r="BF622" s="211"/>
      <c r="BG622" s="316"/>
      <c r="BH622" s="1074"/>
      <c r="BI622" s="1075"/>
      <c r="BJ622" s="211"/>
      <c r="BK622" s="213"/>
      <c r="BL622" s="213"/>
    </row>
    <row r="623" spans="1:64" ht="15.75" customHeight="1">
      <c r="A623" s="138"/>
      <c r="B623" s="168"/>
      <c r="C623" s="138"/>
      <c r="D623" s="212"/>
      <c r="E623" s="212"/>
      <c r="F623" s="168"/>
      <c r="G623" s="168"/>
      <c r="H623" s="212"/>
      <c r="I623" s="212"/>
      <c r="J623" s="212"/>
      <c r="K623" s="212"/>
      <c r="L623" s="212"/>
      <c r="M623" s="168"/>
      <c r="N623" s="212"/>
      <c r="O623" s="212"/>
      <c r="P623" s="168"/>
      <c r="Q623" s="212"/>
      <c r="R623" s="212"/>
      <c r="S623" s="212"/>
      <c r="T623" s="211"/>
      <c r="U623" s="211"/>
      <c r="V623" s="211"/>
      <c r="W623" s="212"/>
      <c r="X623" s="212"/>
      <c r="Y623" s="168"/>
      <c r="Z623" s="212"/>
      <c r="AA623" s="212"/>
      <c r="AB623" s="212"/>
      <c r="AC623" s="211"/>
      <c r="AD623" s="211"/>
      <c r="AE623" s="211"/>
      <c r="AF623" s="212"/>
      <c r="AG623" s="212"/>
      <c r="AH623" s="168"/>
      <c r="AI623" s="212"/>
      <c r="AJ623" s="212"/>
      <c r="AK623" s="212"/>
      <c r="AL623" s="211"/>
      <c r="AM623" s="211"/>
      <c r="AN623" s="211"/>
      <c r="AO623" s="212"/>
      <c r="AP623" s="212"/>
      <c r="AQ623" s="168"/>
      <c r="AR623" s="212"/>
      <c r="AS623" s="212"/>
      <c r="AT623" s="212"/>
      <c r="AU623" s="211"/>
      <c r="AV623" s="211"/>
      <c r="AW623" s="211"/>
      <c r="AX623" s="212"/>
      <c r="AY623" s="212"/>
      <c r="AZ623" s="168"/>
      <c r="BA623" s="212"/>
      <c r="BB623" s="212"/>
      <c r="BC623" s="212"/>
      <c r="BD623" s="211"/>
      <c r="BE623" s="211"/>
      <c r="BF623" s="211"/>
      <c r="BG623" s="316"/>
      <c r="BH623" s="1074"/>
      <c r="BI623" s="1075"/>
      <c r="BJ623" s="211"/>
      <c r="BK623" s="213"/>
      <c r="BL623" s="213"/>
    </row>
    <row r="624" spans="1:64" ht="15.75" customHeight="1">
      <c r="A624" s="138"/>
      <c r="B624" s="168"/>
      <c r="C624" s="138"/>
      <c r="D624" s="212"/>
      <c r="E624" s="212"/>
      <c r="F624" s="168"/>
      <c r="G624" s="168"/>
      <c r="H624" s="212"/>
      <c r="I624" s="212"/>
      <c r="J624" s="212"/>
      <c r="K624" s="212"/>
      <c r="L624" s="212"/>
      <c r="M624" s="168"/>
      <c r="N624" s="212"/>
      <c r="O624" s="212"/>
      <c r="P624" s="168"/>
      <c r="Q624" s="212"/>
      <c r="R624" s="212"/>
      <c r="S624" s="212"/>
      <c r="T624" s="211"/>
      <c r="U624" s="211"/>
      <c r="V624" s="211"/>
      <c r="W624" s="212"/>
      <c r="X624" s="212"/>
      <c r="Y624" s="168"/>
      <c r="Z624" s="212"/>
      <c r="AA624" s="212"/>
      <c r="AB624" s="212"/>
      <c r="AC624" s="211"/>
      <c r="AD624" s="211"/>
      <c r="AE624" s="211"/>
      <c r="AF624" s="212"/>
      <c r="AG624" s="212"/>
      <c r="AH624" s="168"/>
      <c r="AI624" s="212"/>
      <c r="AJ624" s="212"/>
      <c r="AK624" s="212"/>
      <c r="AL624" s="211"/>
      <c r="AM624" s="211"/>
      <c r="AN624" s="211"/>
      <c r="AO624" s="212"/>
      <c r="AP624" s="212"/>
      <c r="AQ624" s="168"/>
      <c r="AR624" s="212"/>
      <c r="AS624" s="212"/>
      <c r="AT624" s="212"/>
      <c r="AU624" s="211"/>
      <c r="AV624" s="211"/>
      <c r="AW624" s="211"/>
      <c r="AX624" s="212"/>
      <c r="AY624" s="212"/>
      <c r="AZ624" s="168"/>
      <c r="BA624" s="212"/>
      <c r="BB624" s="212"/>
      <c r="BC624" s="212"/>
      <c r="BD624" s="211"/>
      <c r="BE624" s="211"/>
      <c r="BF624" s="211"/>
      <c r="BG624" s="316"/>
      <c r="BH624" s="1074"/>
      <c r="BI624" s="1075"/>
      <c r="BJ624" s="211"/>
      <c r="BK624" s="213"/>
      <c r="BL624" s="213"/>
    </row>
    <row r="625" spans="1:64" ht="15.75" customHeight="1">
      <c r="A625" s="138"/>
      <c r="B625" s="168"/>
      <c r="C625" s="138"/>
      <c r="D625" s="212"/>
      <c r="E625" s="212"/>
      <c r="F625" s="168"/>
      <c r="G625" s="168"/>
      <c r="H625" s="212"/>
      <c r="I625" s="212"/>
      <c r="J625" s="212"/>
      <c r="K625" s="212"/>
      <c r="L625" s="212"/>
      <c r="M625" s="168"/>
      <c r="N625" s="212"/>
      <c r="O625" s="212"/>
      <c r="P625" s="168"/>
      <c r="Q625" s="212"/>
      <c r="R625" s="212"/>
      <c r="S625" s="212"/>
      <c r="T625" s="211"/>
      <c r="U625" s="211"/>
      <c r="V625" s="211"/>
      <c r="W625" s="212"/>
      <c r="X625" s="212"/>
      <c r="Y625" s="168"/>
      <c r="Z625" s="212"/>
      <c r="AA625" s="212"/>
      <c r="AB625" s="212"/>
      <c r="AC625" s="211"/>
      <c r="AD625" s="211"/>
      <c r="AE625" s="211"/>
      <c r="AF625" s="212"/>
      <c r="AG625" s="212"/>
      <c r="AH625" s="168"/>
      <c r="AI625" s="212"/>
      <c r="AJ625" s="212"/>
      <c r="AK625" s="212"/>
      <c r="AL625" s="211"/>
      <c r="AM625" s="211"/>
      <c r="AN625" s="211"/>
      <c r="AO625" s="212"/>
      <c r="AP625" s="212"/>
      <c r="AQ625" s="168"/>
      <c r="AR625" s="212"/>
      <c r="AS625" s="212"/>
      <c r="AT625" s="212"/>
      <c r="AU625" s="211"/>
      <c r="AV625" s="211"/>
      <c r="AW625" s="211"/>
      <c r="AX625" s="212"/>
      <c r="AY625" s="212"/>
      <c r="AZ625" s="168"/>
      <c r="BA625" s="212"/>
      <c r="BB625" s="212"/>
      <c r="BC625" s="212"/>
      <c r="BD625" s="211"/>
      <c r="BE625" s="211"/>
      <c r="BF625" s="211"/>
      <c r="BG625" s="316"/>
      <c r="BH625" s="1074"/>
      <c r="BI625" s="1075"/>
      <c r="BJ625" s="211"/>
      <c r="BK625" s="213"/>
      <c r="BL625" s="213"/>
    </row>
    <row r="626" spans="1:64" ht="15.75" customHeight="1">
      <c r="A626" s="138"/>
      <c r="B626" s="168"/>
      <c r="C626" s="138"/>
      <c r="D626" s="212"/>
      <c r="E626" s="212"/>
      <c r="F626" s="168"/>
      <c r="G626" s="168"/>
      <c r="H626" s="212"/>
      <c r="I626" s="212"/>
      <c r="J626" s="212"/>
      <c r="K626" s="212"/>
      <c r="L626" s="212"/>
      <c r="M626" s="168"/>
      <c r="N626" s="212"/>
      <c r="O626" s="212"/>
      <c r="P626" s="168"/>
      <c r="Q626" s="212"/>
      <c r="R626" s="212"/>
      <c r="S626" s="212"/>
      <c r="T626" s="211"/>
      <c r="U626" s="211"/>
      <c r="V626" s="211"/>
      <c r="W626" s="212"/>
      <c r="X626" s="212"/>
      <c r="Y626" s="168"/>
      <c r="Z626" s="212"/>
      <c r="AA626" s="212"/>
      <c r="AB626" s="212"/>
      <c r="AC626" s="211"/>
      <c r="AD626" s="211"/>
      <c r="AE626" s="211"/>
      <c r="AF626" s="212"/>
      <c r="AG626" s="212"/>
      <c r="AH626" s="168"/>
      <c r="AI626" s="212"/>
      <c r="AJ626" s="212"/>
      <c r="AK626" s="212"/>
      <c r="AL626" s="211"/>
      <c r="AM626" s="211"/>
      <c r="AN626" s="211"/>
      <c r="AO626" s="212"/>
      <c r="AP626" s="212"/>
      <c r="AQ626" s="168"/>
      <c r="AR626" s="212"/>
      <c r="AS626" s="212"/>
      <c r="AT626" s="212"/>
      <c r="AU626" s="211"/>
      <c r="AV626" s="211"/>
      <c r="AW626" s="211"/>
      <c r="AX626" s="212"/>
      <c r="AY626" s="212"/>
      <c r="AZ626" s="168"/>
      <c r="BA626" s="212"/>
      <c r="BB626" s="212"/>
      <c r="BC626" s="212"/>
      <c r="BD626" s="211"/>
      <c r="BE626" s="211"/>
      <c r="BF626" s="211"/>
      <c r="BG626" s="316"/>
      <c r="BH626" s="1074"/>
      <c r="BI626" s="1075"/>
      <c r="BJ626" s="211"/>
      <c r="BK626" s="213"/>
      <c r="BL626" s="213"/>
    </row>
    <row r="627" spans="1:64" ht="15.75" customHeight="1">
      <c r="A627" s="138"/>
      <c r="B627" s="168"/>
      <c r="C627" s="138"/>
      <c r="D627" s="212"/>
      <c r="E627" s="212"/>
      <c r="F627" s="168"/>
      <c r="G627" s="168"/>
      <c r="H627" s="212"/>
      <c r="I627" s="212"/>
      <c r="J627" s="212"/>
      <c r="K627" s="212"/>
      <c r="L627" s="212"/>
      <c r="M627" s="168"/>
      <c r="N627" s="212"/>
      <c r="O627" s="212"/>
      <c r="P627" s="168"/>
      <c r="Q627" s="212"/>
      <c r="R627" s="212"/>
      <c r="S627" s="212"/>
      <c r="T627" s="211"/>
      <c r="U627" s="211"/>
      <c r="V627" s="211"/>
      <c r="W627" s="212"/>
      <c r="X627" s="212"/>
      <c r="Y627" s="168"/>
      <c r="Z627" s="212"/>
      <c r="AA627" s="212"/>
      <c r="AB627" s="212"/>
      <c r="AC627" s="211"/>
      <c r="AD627" s="211"/>
      <c r="AE627" s="211"/>
      <c r="AF627" s="212"/>
      <c r="AG627" s="212"/>
      <c r="AH627" s="168"/>
      <c r="AI627" s="212"/>
      <c r="AJ627" s="212"/>
      <c r="AK627" s="212"/>
      <c r="AL627" s="211"/>
      <c r="AM627" s="211"/>
      <c r="AN627" s="211"/>
      <c r="AO627" s="212"/>
      <c r="AP627" s="212"/>
      <c r="AQ627" s="168"/>
      <c r="AR627" s="212"/>
      <c r="AS627" s="212"/>
      <c r="AT627" s="212"/>
      <c r="AU627" s="211"/>
      <c r="AV627" s="211"/>
      <c r="AW627" s="211"/>
      <c r="AX627" s="212"/>
      <c r="AY627" s="212"/>
      <c r="AZ627" s="168"/>
      <c r="BA627" s="212"/>
      <c r="BB627" s="212"/>
      <c r="BC627" s="212"/>
      <c r="BD627" s="211"/>
      <c r="BE627" s="211"/>
      <c r="BF627" s="211"/>
      <c r="BG627" s="316"/>
      <c r="BH627" s="1074"/>
      <c r="BI627" s="1075"/>
      <c r="BJ627" s="211"/>
      <c r="BK627" s="213"/>
      <c r="BL627" s="213"/>
    </row>
    <row r="628" spans="1:64" ht="15.75" customHeight="1">
      <c r="A628" s="138"/>
      <c r="B628" s="168"/>
      <c r="C628" s="138"/>
      <c r="D628" s="212"/>
      <c r="E628" s="212"/>
      <c r="F628" s="168"/>
      <c r="G628" s="168"/>
      <c r="H628" s="212"/>
      <c r="I628" s="212"/>
      <c r="J628" s="212"/>
      <c r="K628" s="212"/>
      <c r="L628" s="212"/>
      <c r="M628" s="168"/>
      <c r="N628" s="212"/>
      <c r="O628" s="212"/>
      <c r="P628" s="168"/>
      <c r="Q628" s="212"/>
      <c r="R628" s="212"/>
      <c r="S628" s="212"/>
      <c r="T628" s="211"/>
      <c r="U628" s="211"/>
      <c r="V628" s="211"/>
      <c r="W628" s="212"/>
      <c r="X628" s="212"/>
      <c r="Y628" s="168"/>
      <c r="Z628" s="212"/>
      <c r="AA628" s="212"/>
      <c r="AB628" s="212"/>
      <c r="AC628" s="211"/>
      <c r="AD628" s="211"/>
      <c r="AE628" s="211"/>
      <c r="AF628" s="212"/>
      <c r="AG628" s="212"/>
      <c r="AH628" s="168"/>
      <c r="AI628" s="212"/>
      <c r="AJ628" s="212"/>
      <c r="AK628" s="212"/>
      <c r="AL628" s="211"/>
      <c r="AM628" s="211"/>
      <c r="AN628" s="211"/>
      <c r="AO628" s="212"/>
      <c r="AP628" s="212"/>
      <c r="AQ628" s="168"/>
      <c r="AR628" s="212"/>
      <c r="AS628" s="212"/>
      <c r="AT628" s="212"/>
      <c r="AU628" s="211"/>
      <c r="AV628" s="211"/>
      <c r="AW628" s="211"/>
      <c r="AX628" s="212"/>
      <c r="AY628" s="212"/>
      <c r="AZ628" s="168"/>
      <c r="BA628" s="212"/>
      <c r="BB628" s="212"/>
      <c r="BC628" s="212"/>
      <c r="BD628" s="211"/>
      <c r="BE628" s="211"/>
      <c r="BF628" s="211"/>
      <c r="BG628" s="211"/>
      <c r="BH628" s="1074"/>
      <c r="BI628" s="1075"/>
      <c r="BJ628" s="211"/>
      <c r="BK628" s="213"/>
      <c r="BL628" s="213"/>
    </row>
  </sheetData>
  <mergeCells count="1006">
    <mergeCell ref="BH7:BI7"/>
    <mergeCell ref="BH22:BI22"/>
    <mergeCell ref="BH36:BI36"/>
    <mergeCell ref="BH50:BI50"/>
    <mergeCell ref="BH64:BI64"/>
    <mergeCell ref="BH78:BI78"/>
    <mergeCell ref="BH94:BI94"/>
    <mergeCell ref="BH109:BI109"/>
    <mergeCell ref="BH123:BI123"/>
    <mergeCell ref="BH137:BI137"/>
    <mergeCell ref="BH151:BI151"/>
    <mergeCell ref="BH165:BI165"/>
    <mergeCell ref="BH180:BI180"/>
    <mergeCell ref="BH195:BI195"/>
    <mergeCell ref="BH209:BI209"/>
    <mergeCell ref="BH223:BI223"/>
    <mergeCell ref="BH237:BI237"/>
    <mergeCell ref="BH251:BI251"/>
    <mergeCell ref="BH265:BI265"/>
    <mergeCell ref="BH279:BI279"/>
    <mergeCell ref="BH293:BI293"/>
    <mergeCell ref="BH307:BI307"/>
    <mergeCell ref="BH322:BI322"/>
    <mergeCell ref="BH337:BI337"/>
    <mergeCell ref="BH351:BI351"/>
    <mergeCell ref="BH365:BI365"/>
    <mergeCell ref="BH380:BI380"/>
    <mergeCell ref="BH395:BI395"/>
    <mergeCell ref="BH409:BI409"/>
    <mergeCell ref="BH423:BI423"/>
    <mergeCell ref="BH437:BI437"/>
    <mergeCell ref="BH451:BI451"/>
    <mergeCell ref="BH466:BI466"/>
    <mergeCell ref="BH481:BI481"/>
    <mergeCell ref="BH495:BI495"/>
    <mergeCell ref="BH509:BI509"/>
    <mergeCell ref="BH523:BI523"/>
    <mergeCell ref="BH537:BI537"/>
    <mergeCell ref="BH551:BI551"/>
    <mergeCell ref="BH565:BI565"/>
    <mergeCell ref="BH579:BI579"/>
    <mergeCell ref="BH593:BI593"/>
    <mergeCell ref="D607:F607"/>
    <mergeCell ref="K607:M607"/>
    <mergeCell ref="N607:P607"/>
    <mergeCell ref="Q607:S607"/>
    <mergeCell ref="T607:V607"/>
    <mergeCell ref="W607:Y607"/>
    <mergeCell ref="Z607:AB607"/>
    <mergeCell ref="AC607:AE607"/>
    <mergeCell ref="AF607:AH607"/>
    <mergeCell ref="AI607:AK607"/>
    <mergeCell ref="AL607:AN607"/>
    <mergeCell ref="AO607:AQ607"/>
    <mergeCell ref="AR607:AT607"/>
    <mergeCell ref="AU607:AW607"/>
    <mergeCell ref="AX607:AZ607"/>
    <mergeCell ref="BA607:BC607"/>
    <mergeCell ref="BD607:BF607"/>
    <mergeCell ref="W509:Y510"/>
    <mergeCell ref="Z509:AB510"/>
    <mergeCell ref="AC509:AE510"/>
    <mergeCell ref="AF509:AH510"/>
    <mergeCell ref="AI509:AK510"/>
    <mergeCell ref="AL509:AN510"/>
    <mergeCell ref="AO509:AQ510"/>
    <mergeCell ref="BH612:BI612"/>
    <mergeCell ref="BH613:BI613"/>
    <mergeCell ref="BH614:BI614"/>
    <mergeCell ref="BH615:BI615"/>
    <mergeCell ref="BH616:BI616"/>
    <mergeCell ref="BH617:BI617"/>
    <mergeCell ref="BH618:BI618"/>
    <mergeCell ref="BH619:BI619"/>
    <mergeCell ref="BH620:BI620"/>
    <mergeCell ref="BH621:BI621"/>
    <mergeCell ref="BH622:BI622"/>
    <mergeCell ref="BH623:BI623"/>
    <mergeCell ref="BH624:BI624"/>
    <mergeCell ref="BH625:BI625"/>
    <mergeCell ref="BH626:BI626"/>
    <mergeCell ref="BH627:BI627"/>
    <mergeCell ref="BH628:BI628"/>
    <mergeCell ref="B7:B8"/>
    <mergeCell ref="B22:B23"/>
    <mergeCell ref="B36:B37"/>
    <mergeCell ref="B50:B51"/>
    <mergeCell ref="B64:B65"/>
    <mergeCell ref="B78:B79"/>
    <mergeCell ref="B94:B95"/>
    <mergeCell ref="B109:B110"/>
    <mergeCell ref="B123:B124"/>
    <mergeCell ref="B137:B138"/>
    <mergeCell ref="B151:B152"/>
    <mergeCell ref="B165:B166"/>
    <mergeCell ref="B180:B181"/>
    <mergeCell ref="B195:B196"/>
    <mergeCell ref="B209:B210"/>
    <mergeCell ref="B223:B224"/>
    <mergeCell ref="B237:B238"/>
    <mergeCell ref="B251:B252"/>
    <mergeCell ref="B265:B266"/>
    <mergeCell ref="B279:B280"/>
    <mergeCell ref="B293:B294"/>
    <mergeCell ref="B307:B308"/>
    <mergeCell ref="B322:B323"/>
    <mergeCell ref="B337:B338"/>
    <mergeCell ref="B351:B352"/>
    <mergeCell ref="B365:B366"/>
    <mergeCell ref="B380:B381"/>
    <mergeCell ref="B395:B396"/>
    <mergeCell ref="B409:B410"/>
    <mergeCell ref="B423:B424"/>
    <mergeCell ref="B437:B438"/>
    <mergeCell ref="B451:B452"/>
    <mergeCell ref="B466:B467"/>
    <mergeCell ref="B481:B482"/>
    <mergeCell ref="B495:B496"/>
    <mergeCell ref="B509:B510"/>
    <mergeCell ref="B523:B524"/>
    <mergeCell ref="B537:B538"/>
    <mergeCell ref="B551:B552"/>
    <mergeCell ref="B565:B566"/>
    <mergeCell ref="B579:B580"/>
    <mergeCell ref="B593:B594"/>
    <mergeCell ref="C7:C8"/>
    <mergeCell ref="C22:C23"/>
    <mergeCell ref="C36:C37"/>
    <mergeCell ref="C50:C51"/>
    <mergeCell ref="C64:C65"/>
    <mergeCell ref="C78:C79"/>
    <mergeCell ref="C94:C95"/>
    <mergeCell ref="C109:C110"/>
    <mergeCell ref="C123:C124"/>
    <mergeCell ref="C137:C138"/>
    <mergeCell ref="C151:C152"/>
    <mergeCell ref="C165:C166"/>
    <mergeCell ref="C180:C181"/>
    <mergeCell ref="C195:C196"/>
    <mergeCell ref="C209:C210"/>
    <mergeCell ref="C223:C224"/>
    <mergeCell ref="C237:C238"/>
    <mergeCell ref="C251:C252"/>
    <mergeCell ref="C265:C266"/>
    <mergeCell ref="C279:C280"/>
    <mergeCell ref="C293:C294"/>
    <mergeCell ref="C307:C308"/>
    <mergeCell ref="C322:C323"/>
    <mergeCell ref="C337:C338"/>
    <mergeCell ref="C351:C352"/>
    <mergeCell ref="C365:C366"/>
    <mergeCell ref="C380:C381"/>
    <mergeCell ref="C395:C396"/>
    <mergeCell ref="C409:C410"/>
    <mergeCell ref="C423:C424"/>
    <mergeCell ref="C437:C438"/>
    <mergeCell ref="C451:C452"/>
    <mergeCell ref="C466:C467"/>
    <mergeCell ref="C481:C482"/>
    <mergeCell ref="C495:C496"/>
    <mergeCell ref="C509:C510"/>
    <mergeCell ref="C523:C524"/>
    <mergeCell ref="C537:C538"/>
    <mergeCell ref="C551:C552"/>
    <mergeCell ref="C565:C566"/>
    <mergeCell ref="C579:C580"/>
    <mergeCell ref="C593:C594"/>
    <mergeCell ref="BK7:BK8"/>
    <mergeCell ref="BK22:BK23"/>
    <mergeCell ref="BK36:BK37"/>
    <mergeCell ref="BK50:BK51"/>
    <mergeCell ref="BK64:BK65"/>
    <mergeCell ref="BK78:BK79"/>
    <mergeCell ref="BK94:BK95"/>
    <mergeCell ref="BK109:BK110"/>
    <mergeCell ref="BK123:BK124"/>
    <mergeCell ref="BK137:BK138"/>
    <mergeCell ref="BK151:BK152"/>
    <mergeCell ref="BK165:BK166"/>
    <mergeCell ref="BK180:BK181"/>
    <mergeCell ref="BK195:BK196"/>
    <mergeCell ref="BK209:BK210"/>
    <mergeCell ref="BK223:BK224"/>
    <mergeCell ref="BK237:BK238"/>
    <mergeCell ref="BK251:BK252"/>
    <mergeCell ref="BK265:BK266"/>
    <mergeCell ref="BK279:BK280"/>
    <mergeCell ref="BK293:BK294"/>
    <mergeCell ref="BK307:BK308"/>
    <mergeCell ref="BK322:BK323"/>
    <mergeCell ref="BK337:BK338"/>
    <mergeCell ref="BK351:BK352"/>
    <mergeCell ref="BK365:BK366"/>
    <mergeCell ref="BK380:BK381"/>
    <mergeCell ref="BK395:BK396"/>
    <mergeCell ref="BK409:BK410"/>
    <mergeCell ref="BK423:BK424"/>
    <mergeCell ref="BK437:BK438"/>
    <mergeCell ref="BK451:BK452"/>
    <mergeCell ref="BK466:BK467"/>
    <mergeCell ref="BK481:BK482"/>
    <mergeCell ref="BK495:BK496"/>
    <mergeCell ref="BK509:BK510"/>
    <mergeCell ref="BK523:BK524"/>
    <mergeCell ref="BK537:BK538"/>
    <mergeCell ref="BK551:BK552"/>
    <mergeCell ref="BK565:BK566"/>
    <mergeCell ref="BK579:BK580"/>
    <mergeCell ref="BK593:BK594"/>
    <mergeCell ref="BL7:BL8"/>
    <mergeCell ref="BL22:BL23"/>
    <mergeCell ref="BL36:BL37"/>
    <mergeCell ref="BL50:BL51"/>
    <mergeCell ref="BL64:BL65"/>
    <mergeCell ref="BL78:BL79"/>
    <mergeCell ref="BL94:BL95"/>
    <mergeCell ref="BL109:BL110"/>
    <mergeCell ref="BL123:BL124"/>
    <mergeCell ref="BL137:BL138"/>
    <mergeCell ref="BL151:BL152"/>
    <mergeCell ref="BL165:BL166"/>
    <mergeCell ref="BL180:BL181"/>
    <mergeCell ref="BL195:BL196"/>
    <mergeCell ref="BL209:BL210"/>
    <mergeCell ref="BL223:BL224"/>
    <mergeCell ref="BL237:BL238"/>
    <mergeCell ref="BL251:BL252"/>
    <mergeCell ref="BL265:BL266"/>
    <mergeCell ref="BL279:BL280"/>
    <mergeCell ref="BL293:BL294"/>
    <mergeCell ref="BL307:BL308"/>
    <mergeCell ref="BL322:BL323"/>
    <mergeCell ref="BL337:BL338"/>
    <mergeCell ref="BL351:BL352"/>
    <mergeCell ref="BL365:BL366"/>
    <mergeCell ref="BL380:BL381"/>
    <mergeCell ref="BL395:BL396"/>
    <mergeCell ref="BL409:BL410"/>
    <mergeCell ref="BL423:BL424"/>
    <mergeCell ref="BL437:BL438"/>
    <mergeCell ref="BL451:BL452"/>
    <mergeCell ref="BL466:BL467"/>
    <mergeCell ref="BL481:BL482"/>
    <mergeCell ref="BL495:BL496"/>
    <mergeCell ref="BL509:BL510"/>
    <mergeCell ref="BL523:BL524"/>
    <mergeCell ref="BL537:BL538"/>
    <mergeCell ref="BL551:BL552"/>
    <mergeCell ref="BL565:BL566"/>
    <mergeCell ref="BL579:BL580"/>
    <mergeCell ref="BL593:BL594"/>
    <mergeCell ref="G565:J566"/>
    <mergeCell ref="G579:J580"/>
    <mergeCell ref="G593:J594"/>
    <mergeCell ref="G437:J438"/>
    <mergeCell ref="G451:J452"/>
    <mergeCell ref="G481:J482"/>
    <mergeCell ref="G495:J496"/>
    <mergeCell ref="G509:J510"/>
    <mergeCell ref="G523:J524"/>
    <mergeCell ref="G337:J338"/>
    <mergeCell ref="G351:J352"/>
    <mergeCell ref="G365:J366"/>
    <mergeCell ref="G395:J396"/>
    <mergeCell ref="G409:J410"/>
    <mergeCell ref="G423:J424"/>
    <mergeCell ref="G380:J381"/>
    <mergeCell ref="K380:M381"/>
    <mergeCell ref="N380:P381"/>
    <mergeCell ref="Q380:S381"/>
    <mergeCell ref="T380:V381"/>
    <mergeCell ref="W380:Y381"/>
    <mergeCell ref="Z380:AB381"/>
    <mergeCell ref="AC380:AE381"/>
    <mergeCell ref="AF380:AH381"/>
    <mergeCell ref="AI380:AK381"/>
    <mergeCell ref="AL380:AN381"/>
    <mergeCell ref="AO380:AQ381"/>
    <mergeCell ref="AR380:AT381"/>
    <mergeCell ref="AU380:AW381"/>
    <mergeCell ref="AX380:AZ381"/>
    <mergeCell ref="BA380:BC381"/>
    <mergeCell ref="BD380:BF381"/>
    <mergeCell ref="G466:J467"/>
    <mergeCell ref="K466:M467"/>
    <mergeCell ref="N466:P467"/>
    <mergeCell ref="Q466:S467"/>
    <mergeCell ref="T466:V467"/>
    <mergeCell ref="W466:Y467"/>
    <mergeCell ref="Z466:AB467"/>
    <mergeCell ref="AC466:AE467"/>
    <mergeCell ref="AF466:AH467"/>
    <mergeCell ref="AI466:AK467"/>
    <mergeCell ref="AL466:AN467"/>
    <mergeCell ref="AO466:AQ467"/>
    <mergeCell ref="AR466:AT467"/>
    <mergeCell ref="AU466:AW467"/>
    <mergeCell ref="AX466:AZ467"/>
    <mergeCell ref="BA466:BC467"/>
    <mergeCell ref="BD466:BF467"/>
    <mergeCell ref="AU423:AW424"/>
    <mergeCell ref="AX423:AZ424"/>
    <mergeCell ref="BA423:BC424"/>
    <mergeCell ref="BD423:BF424"/>
    <mergeCell ref="K409:M410"/>
    <mergeCell ref="N409:P410"/>
    <mergeCell ref="Q409:S410"/>
    <mergeCell ref="T409:V410"/>
    <mergeCell ref="W409:Y410"/>
    <mergeCell ref="Z409:AB410"/>
    <mergeCell ref="AC409:AE410"/>
    <mergeCell ref="G36:J37"/>
    <mergeCell ref="G50:J51"/>
    <mergeCell ref="G64:J65"/>
    <mergeCell ref="G78:J79"/>
    <mergeCell ref="G109:J110"/>
    <mergeCell ref="G123:J124"/>
    <mergeCell ref="G137:J138"/>
    <mergeCell ref="G22:J23"/>
    <mergeCell ref="G94:J95"/>
    <mergeCell ref="K94:M95"/>
    <mergeCell ref="N94:P95"/>
    <mergeCell ref="Q94:S95"/>
    <mergeCell ref="T94:V95"/>
    <mergeCell ref="W94:Y95"/>
    <mergeCell ref="Z94:AB95"/>
    <mergeCell ref="AC94:AE95"/>
    <mergeCell ref="AF94:AH95"/>
    <mergeCell ref="AI94:AK95"/>
    <mergeCell ref="AL94:AN95"/>
    <mergeCell ref="AO94:AQ95"/>
    <mergeCell ref="AR94:AT95"/>
    <mergeCell ref="AU94:AW95"/>
    <mergeCell ref="AX94:AZ95"/>
    <mergeCell ref="BA94:BC95"/>
    <mergeCell ref="BD94:BF95"/>
    <mergeCell ref="G180:J181"/>
    <mergeCell ref="K180:M181"/>
    <mergeCell ref="N180:P181"/>
    <mergeCell ref="Q180:S181"/>
    <mergeCell ref="T180:V181"/>
    <mergeCell ref="W180:Y181"/>
    <mergeCell ref="Z180:AB181"/>
    <mergeCell ref="AC180:AE181"/>
    <mergeCell ref="AF180:AH181"/>
    <mergeCell ref="AI180:AK181"/>
    <mergeCell ref="AL180:AN181"/>
    <mergeCell ref="AO180:AQ181"/>
    <mergeCell ref="AR180:AT181"/>
    <mergeCell ref="AU180:AW181"/>
    <mergeCell ref="AX180:AZ181"/>
    <mergeCell ref="BA180:BC181"/>
    <mergeCell ref="BD180:BF181"/>
    <mergeCell ref="G151:J152"/>
    <mergeCell ref="G165:J166"/>
    <mergeCell ref="BD109:BF110"/>
    <mergeCell ref="K151:M152"/>
    <mergeCell ref="N151:P152"/>
    <mergeCell ref="Q151:S152"/>
    <mergeCell ref="T151:V152"/>
    <mergeCell ref="G322:J323"/>
    <mergeCell ref="K322:M323"/>
    <mergeCell ref="N322:P323"/>
    <mergeCell ref="Q322:S323"/>
    <mergeCell ref="T322:V323"/>
    <mergeCell ref="W322:Y323"/>
    <mergeCell ref="Z322:AB323"/>
    <mergeCell ref="AC322:AE323"/>
    <mergeCell ref="AF322:AH323"/>
    <mergeCell ref="AI322:AK323"/>
    <mergeCell ref="AL322:AN323"/>
    <mergeCell ref="AO322:AQ323"/>
    <mergeCell ref="AR322:AT323"/>
    <mergeCell ref="AU322:AW323"/>
    <mergeCell ref="AX322:AZ323"/>
    <mergeCell ref="BA322:BC323"/>
    <mergeCell ref="BD322:BF323"/>
    <mergeCell ref="G195:J196"/>
    <mergeCell ref="K22:M23"/>
    <mergeCell ref="N22:P23"/>
    <mergeCell ref="Q22:S23"/>
    <mergeCell ref="T22:V23"/>
    <mergeCell ref="W22:Y23"/>
    <mergeCell ref="Z22:AB23"/>
    <mergeCell ref="AC22:AE23"/>
    <mergeCell ref="AF22:AH23"/>
    <mergeCell ref="AI22:AK23"/>
    <mergeCell ref="AL22:AN23"/>
    <mergeCell ref="AO22:AQ23"/>
    <mergeCell ref="AR22:AT23"/>
    <mergeCell ref="AU22:AW23"/>
    <mergeCell ref="AX22:AZ23"/>
    <mergeCell ref="BA22:BC23"/>
    <mergeCell ref="BD22:BF23"/>
    <mergeCell ref="K109:M110"/>
    <mergeCell ref="N109:P110"/>
    <mergeCell ref="Q109:S110"/>
    <mergeCell ref="T109:V110"/>
    <mergeCell ref="W109:Y110"/>
    <mergeCell ref="Z109:AB110"/>
    <mergeCell ref="AC109:AE110"/>
    <mergeCell ref="AF109:AH110"/>
    <mergeCell ref="AI109:AK110"/>
    <mergeCell ref="AL109:AN110"/>
    <mergeCell ref="AO109:AQ110"/>
    <mergeCell ref="AR109:AT110"/>
    <mergeCell ref="AU109:AW110"/>
    <mergeCell ref="AX109:AZ110"/>
    <mergeCell ref="BA109:BC110"/>
    <mergeCell ref="AC195:AE196"/>
    <mergeCell ref="AF195:AH196"/>
    <mergeCell ref="AI195:AK196"/>
    <mergeCell ref="AL195:AN196"/>
    <mergeCell ref="AO195:AQ196"/>
    <mergeCell ref="AR195:AT196"/>
    <mergeCell ref="AU195:AW196"/>
    <mergeCell ref="AX195:AZ196"/>
    <mergeCell ref="BA195:BC196"/>
    <mergeCell ref="BD195:BF196"/>
    <mergeCell ref="K137:M138"/>
    <mergeCell ref="N137:P138"/>
    <mergeCell ref="Q137:S138"/>
    <mergeCell ref="T137:V138"/>
    <mergeCell ref="W137:Y138"/>
    <mergeCell ref="Z137:AB138"/>
    <mergeCell ref="AC137:AE138"/>
    <mergeCell ref="AF137:AH138"/>
    <mergeCell ref="AI137:AK138"/>
    <mergeCell ref="AL137:AN138"/>
    <mergeCell ref="AO137:AQ138"/>
    <mergeCell ref="AR137:AT138"/>
    <mergeCell ref="AU137:AW138"/>
    <mergeCell ref="AX137:AZ138"/>
    <mergeCell ref="BA137:BC138"/>
    <mergeCell ref="BD137:BF138"/>
    <mergeCell ref="K195:M196"/>
    <mergeCell ref="K565:M566"/>
    <mergeCell ref="N565:P566"/>
    <mergeCell ref="Q565:S566"/>
    <mergeCell ref="T565:V566"/>
    <mergeCell ref="W565:Y566"/>
    <mergeCell ref="Z565:AB566"/>
    <mergeCell ref="AC565:AE566"/>
    <mergeCell ref="AF565:AH566"/>
    <mergeCell ref="AI565:AK566"/>
    <mergeCell ref="AL565:AN566"/>
    <mergeCell ref="AO565:AQ566"/>
    <mergeCell ref="AR565:AT566"/>
    <mergeCell ref="AU565:AW566"/>
    <mergeCell ref="AX565:AZ566"/>
    <mergeCell ref="BA565:BC566"/>
    <mergeCell ref="BD565:BF566"/>
    <mergeCell ref="K509:M510"/>
    <mergeCell ref="N509:P510"/>
    <mergeCell ref="Q509:S510"/>
    <mergeCell ref="T509:V510"/>
    <mergeCell ref="AR509:AT510"/>
    <mergeCell ref="AU509:AW510"/>
    <mergeCell ref="AX509:AZ510"/>
    <mergeCell ref="BA509:BC510"/>
    <mergeCell ref="BD509:BF510"/>
    <mergeCell ref="K523:M524"/>
    <mergeCell ref="N523:P524"/>
    <mergeCell ref="Q523:S524"/>
    <mergeCell ref="T523:V524"/>
    <mergeCell ref="W523:Y524"/>
    <mergeCell ref="Z523:AB524"/>
    <mergeCell ref="AC523:AE524"/>
    <mergeCell ref="AF523:AH524"/>
    <mergeCell ref="AI523:AK524"/>
    <mergeCell ref="AL523:AN524"/>
    <mergeCell ref="AO523:AQ524"/>
    <mergeCell ref="AR523:AT524"/>
    <mergeCell ref="AU523:AW524"/>
    <mergeCell ref="AX523:AZ524"/>
    <mergeCell ref="BA523:BC524"/>
    <mergeCell ref="BD523:BF524"/>
    <mergeCell ref="K537:M538"/>
    <mergeCell ref="N537:P538"/>
    <mergeCell ref="Q537:S538"/>
    <mergeCell ref="T537:V538"/>
    <mergeCell ref="W537:Y538"/>
    <mergeCell ref="Z537:AB538"/>
    <mergeCell ref="AC537:AE538"/>
    <mergeCell ref="AF537:AH538"/>
    <mergeCell ref="AI537:AK538"/>
    <mergeCell ref="AL537:AN538"/>
    <mergeCell ref="AO537:AQ538"/>
    <mergeCell ref="AR537:AT538"/>
    <mergeCell ref="AU537:AW538"/>
    <mergeCell ref="AX537:AZ538"/>
    <mergeCell ref="BA537:BC538"/>
    <mergeCell ref="BD537:BF538"/>
    <mergeCell ref="K593:M594"/>
    <mergeCell ref="N593:P594"/>
    <mergeCell ref="Q593:S594"/>
    <mergeCell ref="T593:V594"/>
    <mergeCell ref="W593:Y594"/>
    <mergeCell ref="Z593:AB594"/>
    <mergeCell ref="AC593:AE594"/>
    <mergeCell ref="AF593:AH594"/>
    <mergeCell ref="AI593:AK594"/>
    <mergeCell ref="AL593:AN594"/>
    <mergeCell ref="AO593:AQ594"/>
    <mergeCell ref="AR593:AT594"/>
    <mergeCell ref="AU593:AW594"/>
    <mergeCell ref="AX593:AZ594"/>
    <mergeCell ref="BA593:BC594"/>
    <mergeCell ref="BD593:BF594"/>
    <mergeCell ref="K495:M496"/>
    <mergeCell ref="N495:P496"/>
    <mergeCell ref="Q495:S496"/>
    <mergeCell ref="T495:V496"/>
    <mergeCell ref="W495:Y496"/>
    <mergeCell ref="Z495:AB496"/>
    <mergeCell ref="AC495:AE496"/>
    <mergeCell ref="AF495:AH496"/>
    <mergeCell ref="AI495:AK496"/>
    <mergeCell ref="AL495:AN496"/>
    <mergeCell ref="AO495:AQ496"/>
    <mergeCell ref="AR495:AT496"/>
    <mergeCell ref="AU495:AW496"/>
    <mergeCell ref="AX495:AZ496"/>
    <mergeCell ref="BA495:BC496"/>
    <mergeCell ref="BD495:BF496"/>
    <mergeCell ref="K579:M580"/>
    <mergeCell ref="N579:P580"/>
    <mergeCell ref="Q579:S580"/>
    <mergeCell ref="T579:V580"/>
    <mergeCell ref="W579:Y580"/>
    <mergeCell ref="Z579:AB580"/>
    <mergeCell ref="AC579:AE580"/>
    <mergeCell ref="AF579:AH580"/>
    <mergeCell ref="AI579:AK580"/>
    <mergeCell ref="AL579:AN580"/>
    <mergeCell ref="AO579:AQ580"/>
    <mergeCell ref="AR579:AT580"/>
    <mergeCell ref="AU579:AW580"/>
    <mergeCell ref="AX579:AZ580"/>
    <mergeCell ref="BA579:BC580"/>
    <mergeCell ref="BD579:BF580"/>
    <mergeCell ref="G7:J8"/>
    <mergeCell ref="K78:M79"/>
    <mergeCell ref="N78:P79"/>
    <mergeCell ref="Q78:S79"/>
    <mergeCell ref="T78:V79"/>
    <mergeCell ref="W78:Y79"/>
    <mergeCell ref="Z78:AB79"/>
    <mergeCell ref="AC78:AE79"/>
    <mergeCell ref="AF78:AH79"/>
    <mergeCell ref="AI78:AK79"/>
    <mergeCell ref="AL78:AN79"/>
    <mergeCell ref="AO78:AQ79"/>
    <mergeCell ref="AR78:AT79"/>
    <mergeCell ref="AU78:AW79"/>
    <mergeCell ref="AX78:AZ79"/>
    <mergeCell ref="BA78:BC79"/>
    <mergeCell ref="BD78:BF79"/>
    <mergeCell ref="BD64:BF65"/>
    <mergeCell ref="K7:M8"/>
    <mergeCell ref="N7:P8"/>
    <mergeCell ref="Q7:S8"/>
    <mergeCell ref="T7:V8"/>
    <mergeCell ref="W7:Y8"/>
    <mergeCell ref="Z7:AB8"/>
    <mergeCell ref="AC7:AE8"/>
    <mergeCell ref="AF7:AH8"/>
    <mergeCell ref="AI7:AK8"/>
    <mergeCell ref="AL7:AN8"/>
    <mergeCell ref="AO7:AQ8"/>
    <mergeCell ref="AR7:AT8"/>
    <mergeCell ref="AU7:AW8"/>
    <mergeCell ref="AX7:AZ8"/>
    <mergeCell ref="G209:J210"/>
    <mergeCell ref="BA7:BC8"/>
    <mergeCell ref="BD7:BF8"/>
    <mergeCell ref="K50:M51"/>
    <mergeCell ref="N50:P51"/>
    <mergeCell ref="Q50:S51"/>
    <mergeCell ref="T50:V51"/>
    <mergeCell ref="W50:Y51"/>
    <mergeCell ref="Z50:AB51"/>
    <mergeCell ref="AC50:AE51"/>
    <mergeCell ref="AF50:AH51"/>
    <mergeCell ref="AI50:AK51"/>
    <mergeCell ref="AL50:AN51"/>
    <mergeCell ref="AO50:AQ51"/>
    <mergeCell ref="AR50:AT51"/>
    <mergeCell ref="AU50:AW51"/>
    <mergeCell ref="G223:J224"/>
    <mergeCell ref="K64:M65"/>
    <mergeCell ref="N64:P65"/>
    <mergeCell ref="Q64:S65"/>
    <mergeCell ref="T64:V65"/>
    <mergeCell ref="W64:Y65"/>
    <mergeCell ref="Z64:AB65"/>
    <mergeCell ref="AC64:AE65"/>
    <mergeCell ref="AF64:AH65"/>
    <mergeCell ref="AI64:AK65"/>
    <mergeCell ref="AL64:AN65"/>
    <mergeCell ref="AO64:AQ65"/>
    <mergeCell ref="AR64:AT65"/>
    <mergeCell ref="AU64:AW65"/>
    <mergeCell ref="AX64:AZ65"/>
    <mergeCell ref="BA64:BC65"/>
    <mergeCell ref="K223:M224"/>
    <mergeCell ref="N223:P224"/>
    <mergeCell ref="Q223:S224"/>
    <mergeCell ref="T223:V224"/>
    <mergeCell ref="W223:Y224"/>
    <mergeCell ref="Z223:AB224"/>
    <mergeCell ref="AC223:AE224"/>
    <mergeCell ref="AF223:AH224"/>
    <mergeCell ref="AI223:AK224"/>
    <mergeCell ref="AL223:AN224"/>
    <mergeCell ref="AO223:AQ224"/>
    <mergeCell ref="AR223:AT224"/>
    <mergeCell ref="AU223:AW224"/>
    <mergeCell ref="AX223:AZ224"/>
    <mergeCell ref="BA223:BC224"/>
    <mergeCell ref="K209:M210"/>
    <mergeCell ref="K551:M552"/>
    <mergeCell ref="N551:P552"/>
    <mergeCell ref="Q551:S552"/>
    <mergeCell ref="T551:V552"/>
    <mergeCell ref="W551:Y552"/>
    <mergeCell ref="Z551:AB552"/>
    <mergeCell ref="AC551:AE552"/>
    <mergeCell ref="AF551:AH552"/>
    <mergeCell ref="AI551:AK552"/>
    <mergeCell ref="AL551:AN552"/>
    <mergeCell ref="AO551:AQ552"/>
    <mergeCell ref="AR551:AT552"/>
    <mergeCell ref="AU551:AW552"/>
    <mergeCell ref="AX551:AZ552"/>
    <mergeCell ref="BA551:BC552"/>
    <mergeCell ref="BD551:BF552"/>
    <mergeCell ref="K123:M124"/>
    <mergeCell ref="N123:P124"/>
    <mergeCell ref="Q123:S124"/>
    <mergeCell ref="T123:V124"/>
    <mergeCell ref="W123:Y124"/>
    <mergeCell ref="Z123:AB124"/>
    <mergeCell ref="AC123:AE124"/>
    <mergeCell ref="AF123:AH124"/>
    <mergeCell ref="AI123:AK124"/>
    <mergeCell ref="AL123:AN124"/>
    <mergeCell ref="AO123:AQ124"/>
    <mergeCell ref="AR123:AT124"/>
    <mergeCell ref="AU123:AW124"/>
    <mergeCell ref="AX123:AZ124"/>
    <mergeCell ref="BA123:BC124"/>
    <mergeCell ref="BD123:BF124"/>
    <mergeCell ref="AX50:AZ51"/>
    <mergeCell ref="BA50:BC51"/>
    <mergeCell ref="BD50:BF51"/>
    <mergeCell ref="K36:M37"/>
    <mergeCell ref="N36:P37"/>
    <mergeCell ref="Q36:S37"/>
    <mergeCell ref="T36:V37"/>
    <mergeCell ref="W36:Y37"/>
    <mergeCell ref="Z36:AB37"/>
    <mergeCell ref="AC36:AE37"/>
    <mergeCell ref="AF36:AH37"/>
    <mergeCell ref="AI36:AK37"/>
    <mergeCell ref="AL36:AN37"/>
    <mergeCell ref="AO36:AQ37"/>
    <mergeCell ref="AR36:AT37"/>
    <mergeCell ref="AU36:AW37"/>
    <mergeCell ref="AX36:AZ37"/>
    <mergeCell ref="BA36:BC37"/>
    <mergeCell ref="BD36:BF37"/>
    <mergeCell ref="N209:P210"/>
    <mergeCell ref="Q209:S210"/>
    <mergeCell ref="T209:V210"/>
    <mergeCell ref="W209:Y210"/>
    <mergeCell ref="Z209:AB210"/>
    <mergeCell ref="AC209:AE210"/>
    <mergeCell ref="AF209:AH210"/>
    <mergeCell ref="AI209:AK210"/>
    <mergeCell ref="AL209:AN210"/>
    <mergeCell ref="AO209:AQ210"/>
    <mergeCell ref="AR209:AT210"/>
    <mergeCell ref="AU209:AW210"/>
    <mergeCell ref="AX209:AZ210"/>
    <mergeCell ref="BA209:BC210"/>
    <mergeCell ref="BD209:BF210"/>
    <mergeCell ref="W151:Y152"/>
    <mergeCell ref="Z151:AB152"/>
    <mergeCell ref="AC151:AE152"/>
    <mergeCell ref="AF151:AH152"/>
    <mergeCell ref="AI151:AK152"/>
    <mergeCell ref="AL151:AN152"/>
    <mergeCell ref="AO151:AQ152"/>
    <mergeCell ref="AR151:AT152"/>
    <mergeCell ref="AU151:AW152"/>
    <mergeCell ref="AX151:AZ152"/>
    <mergeCell ref="BA151:BC152"/>
    <mergeCell ref="BD151:BF152"/>
    <mergeCell ref="N195:P196"/>
    <mergeCell ref="Q195:S196"/>
    <mergeCell ref="T195:V196"/>
    <mergeCell ref="W195:Y196"/>
    <mergeCell ref="Z195:AB196"/>
    <mergeCell ref="BD223:BF224"/>
    <mergeCell ref="K237:M238"/>
    <mergeCell ref="N237:P238"/>
    <mergeCell ref="Q237:S238"/>
    <mergeCell ref="T237:V238"/>
    <mergeCell ref="W237:Y238"/>
    <mergeCell ref="Z237:AB238"/>
    <mergeCell ref="AC237:AE238"/>
    <mergeCell ref="AF237:AH238"/>
    <mergeCell ref="AI237:AK238"/>
    <mergeCell ref="AL237:AN238"/>
    <mergeCell ref="AO237:AQ238"/>
    <mergeCell ref="AR237:AT238"/>
    <mergeCell ref="AU237:AW238"/>
    <mergeCell ref="AX237:AZ238"/>
    <mergeCell ref="BA237:BC238"/>
    <mergeCell ref="BD237:BF238"/>
    <mergeCell ref="K279:M280"/>
    <mergeCell ref="N279:P280"/>
    <mergeCell ref="Q279:S280"/>
    <mergeCell ref="T279:V280"/>
    <mergeCell ref="W279:Y280"/>
    <mergeCell ref="Z279:AB280"/>
    <mergeCell ref="AC279:AE280"/>
    <mergeCell ref="AF279:AH280"/>
    <mergeCell ref="AI279:AK280"/>
    <mergeCell ref="AL279:AN280"/>
    <mergeCell ref="AO279:AQ280"/>
    <mergeCell ref="AR279:AT280"/>
    <mergeCell ref="AU279:AW280"/>
    <mergeCell ref="AX279:AZ280"/>
    <mergeCell ref="BA279:BC280"/>
    <mergeCell ref="BD279:BF280"/>
    <mergeCell ref="K265:M266"/>
    <mergeCell ref="N265:P266"/>
    <mergeCell ref="Q265:S266"/>
    <mergeCell ref="T265:V266"/>
    <mergeCell ref="W265:Y266"/>
    <mergeCell ref="Z265:AB266"/>
    <mergeCell ref="AC265:AE266"/>
    <mergeCell ref="AF265:AH266"/>
    <mergeCell ref="AI265:AK266"/>
    <mergeCell ref="AL265:AN266"/>
    <mergeCell ref="AO265:AQ266"/>
    <mergeCell ref="AR265:AT266"/>
    <mergeCell ref="AU265:AW266"/>
    <mergeCell ref="AX265:AZ266"/>
    <mergeCell ref="BA265:BC266"/>
    <mergeCell ref="BD265:BF266"/>
    <mergeCell ref="G251:J252"/>
    <mergeCell ref="K165:M166"/>
    <mergeCell ref="N165:P166"/>
    <mergeCell ref="Q165:S166"/>
    <mergeCell ref="T165:V166"/>
    <mergeCell ref="W165:Y166"/>
    <mergeCell ref="Z165:AB166"/>
    <mergeCell ref="AC165:AE166"/>
    <mergeCell ref="AF165:AH166"/>
    <mergeCell ref="AI165:AK166"/>
    <mergeCell ref="AL165:AN166"/>
    <mergeCell ref="AO165:AQ166"/>
    <mergeCell ref="AR165:AT166"/>
    <mergeCell ref="AU165:AW166"/>
    <mergeCell ref="AX165:AZ166"/>
    <mergeCell ref="BA165:BC166"/>
    <mergeCell ref="BD165:BF166"/>
    <mergeCell ref="G237:J238"/>
    <mergeCell ref="K251:M252"/>
    <mergeCell ref="N251:P252"/>
    <mergeCell ref="Q251:S252"/>
    <mergeCell ref="T251:V252"/>
    <mergeCell ref="W251:Y252"/>
    <mergeCell ref="Z251:AB252"/>
    <mergeCell ref="AC251:AE252"/>
    <mergeCell ref="AF251:AH252"/>
    <mergeCell ref="AI251:AK252"/>
    <mergeCell ref="AL251:AN252"/>
    <mergeCell ref="AO251:AQ252"/>
    <mergeCell ref="AR251:AT252"/>
    <mergeCell ref="AU251:AW252"/>
    <mergeCell ref="AX251:AZ252"/>
    <mergeCell ref="BA251:BC252"/>
    <mergeCell ref="BD251:BF252"/>
    <mergeCell ref="G265:J266"/>
    <mergeCell ref="G279:J280"/>
    <mergeCell ref="K437:M438"/>
    <mergeCell ref="N437:P438"/>
    <mergeCell ref="Q437:S438"/>
    <mergeCell ref="T437:V438"/>
    <mergeCell ref="W437:Y438"/>
    <mergeCell ref="Z437:AB438"/>
    <mergeCell ref="AC437:AE438"/>
    <mergeCell ref="AF437:AH438"/>
    <mergeCell ref="AI437:AK438"/>
    <mergeCell ref="AL437:AN438"/>
    <mergeCell ref="AO437:AQ438"/>
    <mergeCell ref="AR437:AT438"/>
    <mergeCell ref="AU437:AW438"/>
    <mergeCell ref="AX437:AZ438"/>
    <mergeCell ref="BA437:BC438"/>
    <mergeCell ref="BD437:BF438"/>
    <mergeCell ref="K423:M424"/>
    <mergeCell ref="N423:P424"/>
    <mergeCell ref="Q423:S424"/>
    <mergeCell ref="T423:V424"/>
    <mergeCell ref="W423:Y424"/>
    <mergeCell ref="Z423:AB424"/>
    <mergeCell ref="AC423:AE424"/>
    <mergeCell ref="AF423:AH424"/>
    <mergeCell ref="AI423:AK424"/>
    <mergeCell ref="AL423:AN424"/>
    <mergeCell ref="AO423:AQ424"/>
    <mergeCell ref="AR423:AT424"/>
    <mergeCell ref="AF409:AH410"/>
    <mergeCell ref="AI409:AK410"/>
    <mergeCell ref="AL409:AN410"/>
    <mergeCell ref="AO409:AQ410"/>
    <mergeCell ref="AR409:AT410"/>
    <mergeCell ref="AU409:AW410"/>
    <mergeCell ref="AX409:AZ410"/>
    <mergeCell ref="BA409:BC410"/>
    <mergeCell ref="BD409:BF410"/>
    <mergeCell ref="K395:M396"/>
    <mergeCell ref="N395:P396"/>
    <mergeCell ref="Q395:S396"/>
    <mergeCell ref="T395:V396"/>
    <mergeCell ref="W395:Y396"/>
    <mergeCell ref="Z395:AB396"/>
    <mergeCell ref="AC395:AE396"/>
    <mergeCell ref="AF395:AH396"/>
    <mergeCell ref="AI395:AK396"/>
    <mergeCell ref="AL395:AN396"/>
    <mergeCell ref="AO395:AQ396"/>
    <mergeCell ref="AR395:AT396"/>
    <mergeCell ref="AU395:AW396"/>
    <mergeCell ref="AX395:AZ396"/>
    <mergeCell ref="BA395:BC396"/>
    <mergeCell ref="BD395:BF396"/>
    <mergeCell ref="K293:M294"/>
    <mergeCell ref="N293:P294"/>
    <mergeCell ref="Q293:S294"/>
    <mergeCell ref="T293:V294"/>
    <mergeCell ref="W293:Y294"/>
    <mergeCell ref="Z293:AB294"/>
    <mergeCell ref="AC293:AE294"/>
    <mergeCell ref="AF293:AH294"/>
    <mergeCell ref="AI293:AK294"/>
    <mergeCell ref="AL293:AN294"/>
    <mergeCell ref="AO293:AQ294"/>
    <mergeCell ref="AR293:AT294"/>
    <mergeCell ref="AU293:AW294"/>
    <mergeCell ref="AX293:AZ294"/>
    <mergeCell ref="BA293:BC294"/>
    <mergeCell ref="BD293:BF294"/>
    <mergeCell ref="K307:M308"/>
    <mergeCell ref="N307:P308"/>
    <mergeCell ref="Q307:S308"/>
    <mergeCell ref="T307:V308"/>
    <mergeCell ref="W307:Y308"/>
    <mergeCell ref="Z307:AB308"/>
    <mergeCell ref="AC307:AE308"/>
    <mergeCell ref="AF307:AH308"/>
    <mergeCell ref="AI307:AK308"/>
    <mergeCell ref="AL307:AN308"/>
    <mergeCell ref="AO307:AQ308"/>
    <mergeCell ref="AR307:AT308"/>
    <mergeCell ref="AU307:AW308"/>
    <mergeCell ref="AX307:AZ308"/>
    <mergeCell ref="BA307:BC308"/>
    <mergeCell ref="BD307:BF308"/>
    <mergeCell ref="K337:M338"/>
    <mergeCell ref="N337:P338"/>
    <mergeCell ref="Q337:S338"/>
    <mergeCell ref="T337:V338"/>
    <mergeCell ref="W337:Y338"/>
    <mergeCell ref="Z337:AB338"/>
    <mergeCell ref="AC337:AE338"/>
    <mergeCell ref="AF337:AH338"/>
    <mergeCell ref="AI337:AK338"/>
    <mergeCell ref="AL337:AN338"/>
    <mergeCell ref="AO337:AQ338"/>
    <mergeCell ref="AR337:AT338"/>
    <mergeCell ref="AU337:AW338"/>
    <mergeCell ref="AX337:AZ338"/>
    <mergeCell ref="BA337:BC338"/>
    <mergeCell ref="BD337:BF338"/>
    <mergeCell ref="AC351:AE352"/>
    <mergeCell ref="AF351:AH352"/>
    <mergeCell ref="AI351:AK352"/>
    <mergeCell ref="AL351:AN352"/>
    <mergeCell ref="AO351:AQ352"/>
    <mergeCell ref="AR351:AT352"/>
    <mergeCell ref="AU351:AW352"/>
    <mergeCell ref="AX351:AZ352"/>
    <mergeCell ref="BA351:BC352"/>
    <mergeCell ref="BD351:BF352"/>
    <mergeCell ref="K451:M452"/>
    <mergeCell ref="N451:P452"/>
    <mergeCell ref="Q451:S452"/>
    <mergeCell ref="T451:V452"/>
    <mergeCell ref="W451:Y452"/>
    <mergeCell ref="Z451:AB452"/>
    <mergeCell ref="AC451:AE452"/>
    <mergeCell ref="AF451:AH452"/>
    <mergeCell ref="AI451:AK452"/>
    <mergeCell ref="AL451:AN452"/>
    <mergeCell ref="AO451:AQ452"/>
    <mergeCell ref="AR451:AT452"/>
    <mergeCell ref="AU451:AW452"/>
    <mergeCell ref="AX451:AZ452"/>
    <mergeCell ref="BA451:BC452"/>
    <mergeCell ref="BD451:BF452"/>
    <mergeCell ref="K365:M366"/>
    <mergeCell ref="N365:P366"/>
    <mergeCell ref="Q365:S366"/>
    <mergeCell ref="T365:V366"/>
    <mergeCell ref="W365:Y366"/>
    <mergeCell ref="Z365:AB366"/>
    <mergeCell ref="AC365:AE366"/>
    <mergeCell ref="AF365:AH366"/>
    <mergeCell ref="AI365:AK366"/>
    <mergeCell ref="AL365:AN366"/>
    <mergeCell ref="AO365:AQ366"/>
    <mergeCell ref="AR365:AT366"/>
    <mergeCell ref="AU365:AW366"/>
    <mergeCell ref="AX365:AZ366"/>
    <mergeCell ref="BA365:BC366"/>
    <mergeCell ref="BD365:BF366"/>
    <mergeCell ref="G293:J294"/>
    <mergeCell ref="G307:J308"/>
    <mergeCell ref="G537:J538"/>
    <mergeCell ref="G551:J552"/>
    <mergeCell ref="G1:M2"/>
    <mergeCell ref="N1:V2"/>
    <mergeCell ref="W1:AE2"/>
    <mergeCell ref="AF1:AN2"/>
    <mergeCell ref="AO1:AW2"/>
    <mergeCell ref="AX1:BF2"/>
    <mergeCell ref="K481:M482"/>
    <mergeCell ref="N481:P482"/>
    <mergeCell ref="Q481:S482"/>
    <mergeCell ref="T481:V482"/>
    <mergeCell ref="W481:Y482"/>
    <mergeCell ref="Z481:AB482"/>
    <mergeCell ref="AC481:AE482"/>
    <mergeCell ref="AF481:AH482"/>
    <mergeCell ref="AI481:AK482"/>
    <mergeCell ref="AL481:AN482"/>
    <mergeCell ref="AO481:AQ482"/>
    <mergeCell ref="AR481:AT482"/>
    <mergeCell ref="AU481:AW482"/>
    <mergeCell ref="AX481:AZ482"/>
    <mergeCell ref="BA481:BC482"/>
    <mergeCell ref="BD481:BF482"/>
    <mergeCell ref="K351:M352"/>
    <mergeCell ref="N351:P352"/>
    <mergeCell ref="Q351:S352"/>
    <mergeCell ref="T351:V352"/>
    <mergeCell ref="W351:Y352"/>
    <mergeCell ref="Z351:AB352"/>
    <mergeCell ref="D7:F8"/>
    <mergeCell ref="D22:F23"/>
    <mergeCell ref="D36:F37"/>
    <mergeCell ref="D50:F51"/>
    <mergeCell ref="D64:F65"/>
    <mergeCell ref="D78:F79"/>
    <mergeCell ref="D94:F95"/>
    <mergeCell ref="D109:F110"/>
    <mergeCell ref="D123:F124"/>
    <mergeCell ref="D137:F138"/>
    <mergeCell ref="D151:F152"/>
    <mergeCell ref="D165:F166"/>
    <mergeCell ref="D180:F181"/>
    <mergeCell ref="D195:F196"/>
    <mergeCell ref="D209:F210"/>
    <mergeCell ref="D223:F224"/>
    <mergeCell ref="D237:F238"/>
    <mergeCell ref="D495:F496"/>
    <mergeCell ref="D509:F510"/>
    <mergeCell ref="D523:F524"/>
    <mergeCell ref="D537:F538"/>
    <mergeCell ref="D551:F552"/>
    <mergeCell ref="D565:F566"/>
    <mergeCell ref="D579:F580"/>
    <mergeCell ref="D593:F594"/>
    <mergeCell ref="D251:F252"/>
    <mergeCell ref="D265:F266"/>
    <mergeCell ref="D279:F280"/>
    <mergeCell ref="D293:F294"/>
    <mergeCell ref="D307:F308"/>
    <mergeCell ref="D322:F323"/>
    <mergeCell ref="D337:F338"/>
    <mergeCell ref="D351:F352"/>
    <mergeCell ref="D365:F366"/>
    <mergeCell ref="D380:F381"/>
    <mergeCell ref="D395:F396"/>
    <mergeCell ref="D409:F410"/>
    <mergeCell ref="D423:F424"/>
    <mergeCell ref="D437:F438"/>
    <mergeCell ref="D451:F452"/>
    <mergeCell ref="D466:F467"/>
    <mergeCell ref="D481:F482"/>
  </mergeCells>
  <pageMargins left="0.17" right="0.17" top="0.22" bottom="0.38" header="0" footer="0"/>
  <pageSetup paperSize="9" scale="35" orientation="portrait" horizontalDpi="300" verticalDpi="30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tabColor rgb="FFFFFF00"/>
  </sheetPr>
  <dimension ref="A1:Z1000"/>
  <sheetViews>
    <sheetView showGridLines="0" zoomScale="132" zoomScaleNormal="187" workbookViewId="0">
      <selection activeCell="J67" sqref="J67"/>
    </sheetView>
  </sheetViews>
  <sheetFormatPr defaultColWidth="14.140625" defaultRowHeight="15" customHeight="1"/>
  <cols>
    <col min="1" max="1" width="2" customWidth="1"/>
    <col min="2" max="2" width="3.85546875" customWidth="1"/>
    <col min="3" max="4" width="3" customWidth="1"/>
    <col min="5" max="5" width="32.85546875" customWidth="1"/>
    <col min="6" max="6" width="18" hidden="1" customWidth="1"/>
    <col min="7" max="7" width="18" customWidth="1"/>
    <col min="8" max="8" width="10" customWidth="1"/>
    <col min="9" max="9" width="7" customWidth="1"/>
    <col min="10" max="10" width="18" customWidth="1"/>
    <col min="11" max="11" width="12.140625" customWidth="1"/>
    <col min="12" max="12" width="7.140625" customWidth="1"/>
    <col min="13" max="13" width="27.140625" customWidth="1"/>
    <col min="14" max="26" width="9" customWidth="1"/>
  </cols>
  <sheetData>
    <row r="1" spans="1:26" ht="11.25" customHeight="1">
      <c r="A1" s="1"/>
      <c r="B1" s="1"/>
      <c r="C1" s="1"/>
      <c r="D1" s="1"/>
      <c r="E1" s="1"/>
      <c r="F1" s="1"/>
      <c r="G1" s="1"/>
      <c r="H1" s="1"/>
      <c r="I1" s="1"/>
      <c r="J1" s="1"/>
      <c r="K1" s="1"/>
      <c r="L1" s="1"/>
      <c r="M1" s="1"/>
      <c r="N1" s="1"/>
      <c r="O1" s="1"/>
      <c r="P1" s="1"/>
      <c r="Q1" s="1"/>
      <c r="R1" s="1"/>
      <c r="S1" s="1"/>
      <c r="T1" s="1"/>
      <c r="U1" s="1"/>
      <c r="V1" s="1"/>
      <c r="W1" s="1"/>
      <c r="X1" s="1"/>
      <c r="Y1" s="1"/>
      <c r="Z1" s="1"/>
    </row>
    <row r="2" spans="1:26" ht="11.25" customHeight="1">
      <c r="A2" s="1"/>
      <c r="B2" s="81" t="s">
        <v>338</v>
      </c>
      <c r="C2" s="82"/>
      <c r="D2" s="82"/>
      <c r="E2" s="82"/>
      <c r="F2" s="83"/>
      <c r="G2" s="1"/>
      <c r="H2" s="1"/>
      <c r="I2" s="1"/>
      <c r="J2" s="1"/>
      <c r="K2" s="1"/>
      <c r="L2" s="1"/>
      <c r="M2" s="1"/>
      <c r="N2" s="1"/>
      <c r="O2" s="1"/>
      <c r="P2" s="1"/>
      <c r="Q2" s="1"/>
      <c r="R2" s="1"/>
      <c r="S2" s="1"/>
      <c r="T2" s="1"/>
      <c r="U2" s="1"/>
      <c r="V2" s="1"/>
      <c r="W2" s="1"/>
      <c r="X2" s="1"/>
      <c r="Y2" s="1"/>
      <c r="Z2" s="1"/>
    </row>
    <row r="3" spans="1:26" ht="11.25" customHeight="1">
      <c r="A3" s="1"/>
      <c r="B3" s="1"/>
      <c r="C3" s="1"/>
      <c r="D3" s="1"/>
      <c r="E3" s="1"/>
      <c r="F3" s="1"/>
      <c r="G3" s="1"/>
      <c r="H3" s="1"/>
      <c r="I3" s="1"/>
      <c r="J3" s="1"/>
      <c r="K3" s="1"/>
      <c r="L3" s="1"/>
      <c r="M3" s="1"/>
      <c r="N3" s="1"/>
      <c r="O3" s="1"/>
      <c r="P3" s="1"/>
      <c r="Q3" s="1"/>
      <c r="R3" s="1"/>
      <c r="S3" s="1"/>
      <c r="T3" s="1"/>
      <c r="U3" s="1"/>
      <c r="V3" s="1"/>
      <c r="W3" s="1"/>
      <c r="X3" s="1"/>
      <c r="Y3" s="1"/>
      <c r="Z3" s="1"/>
    </row>
    <row r="4" spans="1:26" ht="11.25" customHeight="1">
      <c r="A4" s="1"/>
      <c r="B4" s="1"/>
      <c r="C4" s="1"/>
      <c r="D4" s="1"/>
      <c r="E4" s="1"/>
      <c r="F4" s="1"/>
      <c r="G4" s="1"/>
      <c r="H4" s="1"/>
      <c r="I4" s="1"/>
      <c r="J4" s="1"/>
      <c r="K4" s="1"/>
      <c r="L4" s="1"/>
      <c r="M4" s="1"/>
      <c r="N4" s="1"/>
      <c r="O4" s="1"/>
      <c r="P4" s="1"/>
      <c r="Q4" s="1"/>
      <c r="R4" s="1"/>
      <c r="S4" s="1"/>
      <c r="T4" s="1"/>
      <c r="U4" s="1"/>
      <c r="V4" s="1"/>
      <c r="W4" s="1"/>
      <c r="X4" s="1"/>
      <c r="Y4" s="1"/>
      <c r="Z4" s="1"/>
    </row>
    <row r="5" spans="1:26" ht="11.25" customHeight="1">
      <c r="A5" s="1"/>
      <c r="B5" s="1"/>
      <c r="C5" s="1"/>
      <c r="D5" s="1"/>
      <c r="E5" s="1"/>
      <c r="F5" s="1"/>
      <c r="G5" s="1"/>
      <c r="H5" s="1"/>
      <c r="I5" s="1"/>
      <c r="J5" s="1"/>
      <c r="K5" s="1"/>
      <c r="L5" s="1"/>
      <c r="M5" s="1"/>
      <c r="N5" s="1"/>
      <c r="O5" s="1"/>
      <c r="P5" s="1"/>
      <c r="Q5" s="1"/>
      <c r="R5" s="1"/>
      <c r="S5" s="1"/>
      <c r="T5" s="1"/>
      <c r="U5" s="1"/>
      <c r="V5" s="1"/>
      <c r="W5" s="1"/>
      <c r="X5" s="1"/>
      <c r="Y5" s="1"/>
      <c r="Z5" s="1"/>
    </row>
    <row r="6" spans="1:26" ht="10.5" customHeight="1">
      <c r="A6" s="1"/>
      <c r="B6" s="1076" t="s">
        <v>339</v>
      </c>
      <c r="C6" s="1077"/>
      <c r="D6" s="1077"/>
      <c r="E6" s="1077"/>
      <c r="F6" s="1077"/>
      <c r="G6" s="1077"/>
      <c r="H6" s="1077"/>
      <c r="I6" s="1077"/>
      <c r="J6" s="1077"/>
      <c r="K6" s="1077"/>
      <c r="L6" s="1077"/>
      <c r="M6" s="1077"/>
      <c r="N6" s="1"/>
      <c r="O6" s="1"/>
      <c r="P6" s="1"/>
      <c r="Q6" s="1"/>
      <c r="R6" s="1"/>
      <c r="S6" s="1"/>
      <c r="T6" s="1"/>
      <c r="U6" s="1"/>
      <c r="V6" s="1"/>
      <c r="W6" s="1"/>
      <c r="X6" s="1"/>
      <c r="Y6" s="1"/>
      <c r="Z6" s="1"/>
    </row>
    <row r="7" spans="1:26" ht="11.25" customHeight="1">
      <c r="A7" s="1"/>
      <c r="B7" s="84"/>
      <c r="C7" s="85"/>
      <c r="D7" s="85"/>
      <c r="E7" s="85"/>
      <c r="F7" s="85"/>
      <c r="G7" s="85"/>
      <c r="H7" s="85"/>
      <c r="I7" s="85"/>
      <c r="J7" s="85"/>
      <c r="K7" s="85"/>
      <c r="L7" s="85"/>
      <c r="M7" s="1"/>
      <c r="N7" s="1"/>
      <c r="O7" s="1"/>
      <c r="P7" s="1"/>
      <c r="Q7" s="1"/>
      <c r="R7" s="1"/>
      <c r="S7" s="1"/>
      <c r="T7" s="1"/>
      <c r="U7" s="1"/>
      <c r="V7" s="1"/>
      <c r="W7" s="1"/>
      <c r="X7" s="1"/>
      <c r="Y7" s="1"/>
      <c r="Z7" s="1"/>
    </row>
    <row r="8" spans="1:26" ht="11.25" customHeight="1">
      <c r="A8" s="1"/>
      <c r="B8" s="1"/>
      <c r="C8" s="1"/>
      <c r="D8" s="1"/>
      <c r="E8" s="1"/>
      <c r="F8" s="86" t="s">
        <v>340</v>
      </c>
      <c r="G8" s="87" t="s">
        <v>341</v>
      </c>
      <c r="H8" s="88"/>
      <c r="I8" s="88"/>
      <c r="J8" s="115" t="s">
        <v>342</v>
      </c>
      <c r="K8" s="1"/>
      <c r="L8" s="1"/>
      <c r="M8" s="1"/>
      <c r="N8" s="1"/>
      <c r="O8" s="1"/>
      <c r="P8" s="1"/>
      <c r="Q8" s="1"/>
      <c r="R8" s="1"/>
      <c r="S8" s="1"/>
      <c r="T8" s="1"/>
      <c r="U8" s="1"/>
      <c r="V8" s="1"/>
      <c r="W8" s="1"/>
      <c r="X8" s="1"/>
      <c r="Y8" s="1"/>
      <c r="Z8" s="1"/>
    </row>
    <row r="9" spans="1:26" ht="11.25" customHeight="1">
      <c r="A9" s="1"/>
      <c r="B9" s="89" t="s">
        <v>343</v>
      </c>
      <c r="C9" s="90" t="s">
        <v>274</v>
      </c>
      <c r="D9" s="90"/>
      <c r="E9" s="90"/>
      <c r="F9" s="91" t="str">
        <f>AFEstatPref</f>
        <v>Historical</v>
      </c>
      <c r="G9" s="92" t="str">
        <f>AFEstatSlc</f>
        <v>Proposed Original</v>
      </c>
      <c r="H9" s="93" t="s">
        <v>344</v>
      </c>
      <c r="I9" s="93" t="s">
        <v>345</v>
      </c>
      <c r="J9" s="92" t="s">
        <v>275</v>
      </c>
      <c r="K9" s="93" t="s">
        <v>344</v>
      </c>
      <c r="L9" s="116" t="s">
        <v>346</v>
      </c>
      <c r="M9" s="117" t="s">
        <v>237</v>
      </c>
      <c r="N9" s="1"/>
      <c r="O9" s="1"/>
      <c r="P9" s="1"/>
      <c r="Q9" s="1"/>
      <c r="R9" s="1"/>
      <c r="S9" s="1"/>
      <c r="T9" s="1"/>
      <c r="U9" s="1"/>
      <c r="V9" s="1"/>
      <c r="W9" s="1"/>
      <c r="X9" s="1"/>
      <c r="Y9" s="1"/>
      <c r="Z9" s="1"/>
    </row>
    <row r="10" spans="1:26" ht="11.25" customHeight="1">
      <c r="A10" s="1"/>
      <c r="B10" s="94">
        <v>1</v>
      </c>
      <c r="C10" s="95" t="s">
        <v>281</v>
      </c>
      <c r="D10" s="96"/>
      <c r="E10" s="96"/>
      <c r="F10" s="97"/>
      <c r="G10" s="96"/>
      <c r="H10" s="96"/>
      <c r="I10" s="96"/>
      <c r="J10" s="96"/>
      <c r="K10" s="96"/>
      <c r="L10" s="96"/>
      <c r="M10" s="118"/>
      <c r="N10" s="1"/>
      <c r="O10" s="1"/>
      <c r="P10" s="1"/>
      <c r="Q10" s="1"/>
      <c r="R10" s="1"/>
      <c r="S10" s="1"/>
      <c r="T10" s="1"/>
      <c r="U10" s="1"/>
      <c r="V10" s="1"/>
      <c r="W10" s="1"/>
      <c r="X10" s="1"/>
      <c r="Y10" s="1"/>
      <c r="Z10" s="1"/>
    </row>
    <row r="11" spans="1:26" ht="11.25" customHeight="1">
      <c r="A11" s="1"/>
      <c r="B11" s="94">
        <v>2</v>
      </c>
      <c r="C11" s="1"/>
      <c r="D11" s="1" t="s">
        <v>347</v>
      </c>
      <c r="E11" s="98"/>
      <c r="F11" s="99">
        <f>'BS19 Detail 1'!F10+'BS19 Detail 2'!F10</f>
        <v>0</v>
      </c>
      <c r="G11" s="99">
        <f>'BS19 Detail 1'!J10+'BS19 Detail 2'!J10</f>
        <v>0</v>
      </c>
      <c r="H11" s="99">
        <f t="shared" ref="H11:H16" si="0">G11-F11</f>
        <v>0</v>
      </c>
      <c r="I11" s="119" t="str">
        <f t="shared" ref="I11:I16" si="1">IFERROR(H11/F11," ")</f>
        <v xml:space="preserve"> </v>
      </c>
      <c r="J11" s="99">
        <f>'BS19 Detail 1'!M10+'BS19 Detail 2'!M10</f>
        <v>0</v>
      </c>
      <c r="K11" s="99">
        <f>J11-G11</f>
        <v>0</v>
      </c>
      <c r="L11" s="120" t="str">
        <f t="shared" ref="L11:L16" si="2">IFERROR(K11/G11,"")</f>
        <v/>
      </c>
      <c r="M11" s="121"/>
      <c r="N11" s="1"/>
      <c r="O11" s="1"/>
      <c r="P11" s="1"/>
      <c r="Q11" s="1"/>
      <c r="R11" s="1"/>
      <c r="S11" s="1"/>
      <c r="T11" s="1"/>
      <c r="U11" s="1"/>
      <c r="V11" s="1"/>
      <c r="W11" s="1"/>
      <c r="X11" s="1"/>
      <c r="Y11" s="1"/>
      <c r="Z11" s="1"/>
    </row>
    <row r="12" spans="1:26" ht="11.25" customHeight="1">
      <c r="A12" s="1"/>
      <c r="B12" s="94">
        <v>3</v>
      </c>
      <c r="C12" s="1"/>
      <c r="D12" s="1" t="s">
        <v>348</v>
      </c>
      <c r="E12" s="98"/>
      <c r="F12" s="99">
        <f>'BS19 Detail 1'!F15+'BS19 Detail 2'!F24</f>
        <v>0</v>
      </c>
      <c r="G12" s="99">
        <f>'BS19 Detail 1'!J11+'BS19 Detail 2'!J11</f>
        <v>0</v>
      </c>
      <c r="H12" s="99">
        <f t="shared" si="0"/>
        <v>0</v>
      </c>
      <c r="I12" s="119" t="str">
        <f t="shared" si="1"/>
        <v xml:space="preserve"> </v>
      </c>
      <c r="J12" s="99">
        <f>'BS19 Detail 1'!M15+'BS19 Detail 2'!M24</f>
        <v>0</v>
      </c>
      <c r="K12" s="99">
        <f t="shared" ref="K12:K18" si="3">J12-G12</f>
        <v>0</v>
      </c>
      <c r="L12" s="120" t="str">
        <f t="shared" si="2"/>
        <v/>
      </c>
      <c r="M12" s="121"/>
      <c r="N12" s="1"/>
      <c r="O12" s="1"/>
      <c r="P12" s="1"/>
      <c r="Q12" s="1"/>
      <c r="R12" s="1"/>
      <c r="S12" s="1"/>
      <c r="T12" s="1"/>
      <c r="U12" s="1"/>
      <c r="V12" s="1"/>
      <c r="W12" s="1"/>
      <c r="X12" s="1"/>
      <c r="Y12" s="1"/>
      <c r="Z12" s="1"/>
    </row>
    <row r="13" spans="1:26" ht="11.25" customHeight="1">
      <c r="A13" s="1"/>
      <c r="B13" s="94">
        <v>4</v>
      </c>
      <c r="C13" s="1"/>
      <c r="D13" s="1" t="s">
        <v>349</v>
      </c>
      <c r="E13" s="98"/>
      <c r="F13" s="99">
        <f>'BS19 Detail 1'!F27+'BS19 Detail 2'!F38</f>
        <v>0</v>
      </c>
      <c r="G13" s="99">
        <f>'BS19 Detail 1'!J27+'BS19 Detail 2'!J38</f>
        <v>162513.62782201727</v>
      </c>
      <c r="H13" s="99">
        <f t="shared" si="0"/>
        <v>162513.62782201727</v>
      </c>
      <c r="I13" s="119" t="str">
        <f t="shared" si="1"/>
        <v xml:space="preserve"> </v>
      </c>
      <c r="J13" s="99">
        <f>'BS19 Detail 1'!M27+'BS19 Detail 2'!M38</f>
        <v>124058.7145945946</v>
      </c>
      <c r="K13" s="99">
        <f t="shared" si="3"/>
        <v>-38454.913227422672</v>
      </c>
      <c r="L13" s="120">
        <f t="shared" si="2"/>
        <v>-0.23662577559057371</v>
      </c>
      <c r="M13" s="121"/>
      <c r="N13" s="1"/>
      <c r="O13" s="1"/>
      <c r="P13" s="1"/>
      <c r="Q13" s="1"/>
      <c r="R13" s="1"/>
      <c r="S13" s="1"/>
      <c r="T13" s="1"/>
      <c r="U13" s="1"/>
      <c r="V13" s="1"/>
      <c r="W13" s="1"/>
      <c r="X13" s="1"/>
      <c r="Y13" s="1"/>
      <c r="Z13" s="1"/>
    </row>
    <row r="14" spans="1:26" ht="11.25" customHeight="1">
      <c r="A14" s="1"/>
      <c r="B14" s="94">
        <v>5</v>
      </c>
      <c r="C14" s="1"/>
      <c r="D14" s="1" t="s">
        <v>350</v>
      </c>
      <c r="E14" s="98"/>
      <c r="F14" s="99">
        <f>'BS19 Detail 1'!F41+'BS19 Detail 2'!F52</f>
        <v>0</v>
      </c>
      <c r="G14" s="99">
        <f>'BS19 Detail 1'!J41+'BS19 Detail 2'!J52</f>
        <v>83904.343958714919</v>
      </c>
      <c r="H14" s="99">
        <f t="shared" si="0"/>
        <v>83904.343958714919</v>
      </c>
      <c r="I14" s="119" t="str">
        <f t="shared" si="1"/>
        <v xml:space="preserve"> </v>
      </c>
      <c r="J14" s="99">
        <f>'BS19 Detail 1'!M41+'BS19 Detail 2'!M52</f>
        <v>82487.040851304177</v>
      </c>
      <c r="K14" s="99">
        <f t="shared" si="3"/>
        <v>-1417.3031074107421</v>
      </c>
      <c r="L14" s="120">
        <f t="shared" si="2"/>
        <v>-1.6891891891892098E-2</v>
      </c>
      <c r="M14" s="121"/>
      <c r="N14" s="1"/>
      <c r="O14" s="1"/>
      <c r="P14" s="1"/>
      <c r="Q14" s="1"/>
      <c r="R14" s="1"/>
      <c r="S14" s="1"/>
      <c r="T14" s="1"/>
      <c r="U14" s="1"/>
      <c r="V14" s="1"/>
      <c r="W14" s="1"/>
      <c r="X14" s="1"/>
      <c r="Y14" s="1"/>
      <c r="Z14" s="1"/>
    </row>
    <row r="15" spans="1:26" ht="11.25" customHeight="1">
      <c r="A15" s="1"/>
      <c r="B15" s="94">
        <v>6</v>
      </c>
      <c r="C15" s="1"/>
      <c r="D15" s="1" t="s">
        <v>351</v>
      </c>
      <c r="E15" s="98"/>
      <c r="F15" s="99">
        <f>'BS19 Detail 1'!F60+'BS19 Detail 2'!F66</f>
        <v>0</v>
      </c>
      <c r="G15" s="99">
        <f>'BS19 Detail 1'!J60+'BS19 Detail 2'!J66</f>
        <v>248319.26753298129</v>
      </c>
      <c r="H15" s="99">
        <f t="shared" si="0"/>
        <v>248319.26753298129</v>
      </c>
      <c r="I15" s="119" t="str">
        <f t="shared" si="1"/>
        <v xml:space="preserve"> </v>
      </c>
      <c r="J15" s="99">
        <f>'BS19 Detail 1'!M60+'BS19 Detail 2'!M66</f>
        <v>244124.68531114038</v>
      </c>
      <c r="K15" s="99">
        <f t="shared" si="3"/>
        <v>-4194.5822218409157</v>
      </c>
      <c r="L15" s="120">
        <f t="shared" si="2"/>
        <v>-1.6891891891891955E-2</v>
      </c>
      <c r="M15" s="121"/>
      <c r="N15" s="1"/>
      <c r="O15" s="1"/>
      <c r="P15" s="1"/>
      <c r="Q15" s="1"/>
      <c r="R15" s="1"/>
      <c r="S15" s="1"/>
      <c r="T15" s="1"/>
      <c r="U15" s="1"/>
      <c r="V15" s="1"/>
      <c r="W15" s="1"/>
      <c r="X15" s="1"/>
      <c r="Y15" s="1"/>
      <c r="Z15" s="1"/>
    </row>
    <row r="16" spans="1:26" ht="11.25" customHeight="1">
      <c r="A16" s="1"/>
      <c r="B16" s="94">
        <v>7</v>
      </c>
      <c r="C16" s="1"/>
      <c r="D16" s="1" t="s">
        <v>352</v>
      </c>
      <c r="E16" s="98"/>
      <c r="F16" s="99">
        <f>'BS19 Detail 1'!F92+'BS19 Detail 2'!F80</f>
        <v>0</v>
      </c>
      <c r="G16" s="99">
        <f>'BS19 Detail 1'!J92+'BS19 Detail 2'!J80</f>
        <v>0</v>
      </c>
      <c r="H16" s="99">
        <f t="shared" si="0"/>
        <v>0</v>
      </c>
      <c r="I16" s="119" t="str">
        <f t="shared" si="1"/>
        <v xml:space="preserve"> </v>
      </c>
      <c r="J16" s="99">
        <f>'BS19 Detail 1'!M92+'BS19 Detail 2'!M80</f>
        <v>0</v>
      </c>
      <c r="K16" s="99">
        <f t="shared" si="3"/>
        <v>0</v>
      </c>
      <c r="L16" s="120" t="str">
        <f t="shared" si="2"/>
        <v/>
      </c>
      <c r="M16" s="121"/>
      <c r="N16" s="1"/>
      <c r="O16" s="1"/>
      <c r="P16" s="1"/>
      <c r="Q16" s="1"/>
      <c r="R16" s="1"/>
      <c r="S16" s="1"/>
      <c r="T16" s="1"/>
      <c r="U16" s="1"/>
      <c r="V16" s="1"/>
      <c r="W16" s="1"/>
      <c r="X16" s="1"/>
      <c r="Y16" s="1"/>
      <c r="Z16" s="1"/>
    </row>
    <row r="17" spans="1:26" ht="11.25" customHeight="1">
      <c r="A17" s="1"/>
      <c r="B17" s="94">
        <v>8</v>
      </c>
      <c r="C17" s="97"/>
      <c r="D17" s="97"/>
      <c r="E17" s="100"/>
      <c r="F17" s="99"/>
      <c r="G17" s="99"/>
      <c r="H17" s="99"/>
      <c r="I17" s="119"/>
      <c r="J17" s="99"/>
      <c r="K17" s="99">
        <f t="shared" si="3"/>
        <v>0</v>
      </c>
      <c r="L17" s="120"/>
      <c r="M17" s="121"/>
      <c r="N17" s="1"/>
      <c r="O17" s="1"/>
      <c r="P17" s="1"/>
      <c r="Q17" s="1"/>
      <c r="R17" s="1"/>
      <c r="S17" s="1"/>
      <c r="T17" s="1"/>
      <c r="U17" s="1"/>
      <c r="V17" s="1"/>
      <c r="W17" s="1"/>
      <c r="X17" s="1"/>
      <c r="Y17" s="1"/>
      <c r="Z17" s="1"/>
    </row>
    <row r="18" spans="1:26" ht="11.25" customHeight="1">
      <c r="A18" s="1"/>
      <c r="B18" s="94">
        <v>9</v>
      </c>
      <c r="C18" s="101"/>
      <c r="D18" s="101" t="s">
        <v>353</v>
      </c>
      <c r="E18" s="102"/>
      <c r="F18" s="103">
        <f>SUM(F11:F16)</f>
        <v>0</v>
      </c>
      <c r="G18" s="104">
        <f>SUM(G11:G16)</f>
        <v>494737.23931371351</v>
      </c>
      <c r="H18" s="99">
        <f>G18-F18</f>
        <v>494737.23931371351</v>
      </c>
      <c r="I18" s="119" t="str">
        <f>IFERROR(H18/F18," ")</f>
        <v xml:space="preserve"> </v>
      </c>
      <c r="J18" s="122">
        <f>SUM(J11:J16)</f>
        <v>450670.44075703912</v>
      </c>
      <c r="K18" s="99">
        <f t="shared" si="3"/>
        <v>-44066.798556674388</v>
      </c>
      <c r="L18" s="120">
        <f>IFERROR(K18/G18,"")</f>
        <v>-8.9071117059638952E-2</v>
      </c>
      <c r="M18" s="121"/>
      <c r="N18" s="1"/>
      <c r="O18" s="1"/>
      <c r="P18" s="1"/>
      <c r="Q18" s="1"/>
      <c r="R18" s="1"/>
      <c r="S18" s="1"/>
      <c r="T18" s="1"/>
      <c r="U18" s="1"/>
      <c r="V18" s="1"/>
      <c r="W18" s="1"/>
      <c r="X18" s="1"/>
      <c r="Y18" s="1"/>
      <c r="Z18" s="1"/>
    </row>
    <row r="19" spans="1:26" ht="11.25" customHeight="1">
      <c r="A19" s="1"/>
      <c r="B19" s="94"/>
      <c r="C19" s="1"/>
      <c r="D19" s="1"/>
      <c r="E19" s="1"/>
      <c r="F19" s="1"/>
      <c r="G19" s="1"/>
      <c r="H19" s="1"/>
      <c r="I19" s="1"/>
      <c r="J19" s="1"/>
      <c r="K19" s="1"/>
      <c r="L19" s="1"/>
      <c r="M19" s="123"/>
      <c r="N19" s="1"/>
      <c r="O19" s="1"/>
      <c r="P19" s="1"/>
      <c r="Q19" s="1"/>
      <c r="R19" s="1"/>
      <c r="S19" s="1"/>
      <c r="T19" s="1"/>
      <c r="U19" s="1"/>
      <c r="V19" s="1"/>
      <c r="W19" s="1"/>
      <c r="X19" s="1"/>
      <c r="Y19" s="1"/>
      <c r="Z19" s="1"/>
    </row>
    <row r="20" spans="1:26" ht="11.25" customHeight="1">
      <c r="A20" s="1"/>
      <c r="B20" s="94"/>
      <c r="C20" s="105" t="s">
        <v>293</v>
      </c>
      <c r="D20" s="106"/>
      <c r="E20" s="107"/>
      <c r="F20" s="1"/>
      <c r="G20" s="1"/>
      <c r="H20" s="108" t="s">
        <v>344</v>
      </c>
      <c r="I20" s="108" t="s">
        <v>345</v>
      </c>
      <c r="J20" s="1"/>
      <c r="K20" s="108" t="s">
        <v>344</v>
      </c>
      <c r="L20" s="124" t="s">
        <v>346</v>
      </c>
      <c r="M20" s="118"/>
      <c r="N20" s="1"/>
      <c r="O20" s="1"/>
      <c r="P20" s="1"/>
      <c r="Q20" s="1"/>
      <c r="R20" s="1"/>
      <c r="S20" s="1"/>
      <c r="T20" s="1"/>
      <c r="U20" s="1"/>
      <c r="V20" s="1"/>
      <c r="W20" s="1"/>
      <c r="X20" s="1"/>
      <c r="Y20" s="1"/>
      <c r="Z20" s="1"/>
    </row>
    <row r="21" spans="1:26" ht="11.25" customHeight="1">
      <c r="A21" s="1"/>
      <c r="B21" s="94">
        <v>10</v>
      </c>
      <c r="C21" s="109"/>
      <c r="D21" s="110" t="s">
        <v>294</v>
      </c>
      <c r="E21" s="110"/>
      <c r="F21" s="111"/>
      <c r="G21" s="111"/>
      <c r="H21" s="111"/>
      <c r="I21" s="111"/>
      <c r="J21" s="111"/>
      <c r="K21" s="125"/>
      <c r="L21" s="125"/>
      <c r="M21" s="118"/>
      <c r="N21" s="1"/>
      <c r="O21" s="1"/>
      <c r="P21" s="1"/>
      <c r="Q21" s="1"/>
      <c r="R21" s="1"/>
      <c r="S21" s="1"/>
      <c r="T21" s="1"/>
      <c r="U21" s="1"/>
      <c r="V21" s="1"/>
      <c r="W21" s="1"/>
      <c r="X21" s="1"/>
      <c r="Y21" s="1"/>
      <c r="Z21" s="1"/>
    </row>
    <row r="22" spans="1:26" ht="11.25" customHeight="1">
      <c r="A22" s="1"/>
      <c r="B22" s="94">
        <v>11</v>
      </c>
      <c r="C22" s="112"/>
      <c r="D22" s="1"/>
      <c r="E22" s="1" t="s">
        <v>354</v>
      </c>
      <c r="F22" s="99">
        <f>'BS19 Detail 1'!F109+'BS19 Detail 2'!F97</f>
        <v>0</v>
      </c>
      <c r="G22" s="99">
        <f>'BS19 Detail 1'!J109+'BS19 Detail 2'!J97</f>
        <v>0</v>
      </c>
      <c r="H22" s="99">
        <f t="shared" ref="H22:H27" si="4">G22-F22</f>
        <v>0</v>
      </c>
      <c r="I22" s="119" t="str">
        <f t="shared" ref="I22:I27" si="5">IFERROR(H22/F22," ")</f>
        <v xml:space="preserve"> </v>
      </c>
      <c r="J22" s="99">
        <f>'BS19 Detail 1'!M109+'BS19 Detail 2'!M97</f>
        <v>0</v>
      </c>
      <c r="K22" s="99">
        <f t="shared" ref="K22:K27" si="6">J22-G22</f>
        <v>0</v>
      </c>
      <c r="L22" s="120" t="str">
        <f t="shared" ref="L22:L27" si="7">IFERROR(K22/G22,"")</f>
        <v/>
      </c>
      <c r="M22" s="121"/>
      <c r="N22" s="1"/>
      <c r="O22" s="1"/>
      <c r="P22" s="1"/>
      <c r="Q22" s="1"/>
      <c r="R22" s="1"/>
      <c r="S22" s="1"/>
      <c r="T22" s="1"/>
      <c r="U22" s="1"/>
      <c r="V22" s="1"/>
      <c r="W22" s="1"/>
      <c r="X22" s="1"/>
      <c r="Y22" s="1"/>
      <c r="Z22" s="1"/>
    </row>
    <row r="23" spans="1:26" ht="11.25" customHeight="1">
      <c r="A23" s="1"/>
      <c r="B23" s="94">
        <v>12</v>
      </c>
      <c r="C23" s="112"/>
      <c r="D23" s="1"/>
      <c r="E23" s="1" t="s">
        <v>296</v>
      </c>
      <c r="F23" s="99">
        <f>'BS19 Detail 1'!F123+'BS19 Detail 2'!F111</f>
        <v>0</v>
      </c>
      <c r="G23" s="99">
        <f>'BS19 Detail 1'!J123+'BS19 Detail 2'!J111</f>
        <v>0</v>
      </c>
      <c r="H23" s="99">
        <f t="shared" si="4"/>
        <v>0</v>
      </c>
      <c r="I23" s="119" t="str">
        <f t="shared" si="5"/>
        <v xml:space="preserve"> </v>
      </c>
      <c r="J23" s="99">
        <f>'BS19 Detail 1'!M123+'BS19 Detail 2'!M111</f>
        <v>0</v>
      </c>
      <c r="K23" s="99">
        <f t="shared" si="6"/>
        <v>0</v>
      </c>
      <c r="L23" s="120" t="str">
        <f t="shared" si="7"/>
        <v/>
      </c>
      <c r="M23" s="121"/>
      <c r="N23" s="1"/>
      <c r="O23" s="1"/>
      <c r="P23" s="1"/>
      <c r="Q23" s="1"/>
      <c r="R23" s="1"/>
      <c r="S23" s="1"/>
      <c r="T23" s="1"/>
      <c r="U23" s="1"/>
      <c r="V23" s="1"/>
      <c r="W23" s="1"/>
      <c r="X23" s="1"/>
      <c r="Y23" s="1"/>
      <c r="Z23" s="1"/>
    </row>
    <row r="24" spans="1:26" ht="11.25" customHeight="1">
      <c r="A24" s="1"/>
      <c r="B24" s="94">
        <v>13</v>
      </c>
      <c r="C24" s="112"/>
      <c r="D24" s="1"/>
      <c r="E24" s="1" t="s">
        <v>355</v>
      </c>
      <c r="F24" s="99">
        <f>'BS19 Detail 1'!F137+'BS19 Detail 2'!F125</f>
        <v>0</v>
      </c>
      <c r="G24" s="99">
        <f>'BS19 Detail 1'!J137+'BS19 Detail 2'!J125</f>
        <v>240000</v>
      </c>
      <c r="H24" s="99">
        <f t="shared" si="4"/>
        <v>240000</v>
      </c>
      <c r="I24" s="119" t="str">
        <f t="shared" si="5"/>
        <v xml:space="preserve"> </v>
      </c>
      <c r="J24" s="99">
        <f>'BS19 Detail 1'!M137+'BS19 Detail 2'!M125</f>
        <v>235945.94594594595</v>
      </c>
      <c r="K24" s="99">
        <f t="shared" si="6"/>
        <v>-4054.0540540540533</v>
      </c>
      <c r="L24" s="120">
        <f t="shared" si="7"/>
        <v>-1.6891891891891889E-2</v>
      </c>
      <c r="M24" s="121"/>
      <c r="N24" s="1"/>
      <c r="O24" s="1"/>
      <c r="P24" s="1"/>
      <c r="Q24" s="1"/>
      <c r="R24" s="1"/>
      <c r="S24" s="1"/>
      <c r="T24" s="1"/>
      <c r="U24" s="1"/>
      <c r="V24" s="1"/>
      <c r="W24" s="1"/>
      <c r="X24" s="1"/>
      <c r="Y24" s="1"/>
      <c r="Z24" s="1"/>
    </row>
    <row r="25" spans="1:26" ht="11.25" customHeight="1">
      <c r="A25" s="1"/>
      <c r="B25" s="94">
        <v>14</v>
      </c>
      <c r="C25" s="112"/>
      <c r="D25" s="1"/>
      <c r="E25" s="1" t="s">
        <v>356</v>
      </c>
      <c r="F25" s="99">
        <f>'BS19 Detail 1'!F148+'BS19 Detail 2'!F139</f>
        <v>0</v>
      </c>
      <c r="G25" s="99">
        <f>'BS19 Detail 1'!J148+'BS19 Detail 2'!J139</f>
        <v>18518.37342497136</v>
      </c>
      <c r="H25" s="99">
        <f t="shared" si="4"/>
        <v>18518.37342497136</v>
      </c>
      <c r="I25" s="119" t="str">
        <f t="shared" si="5"/>
        <v xml:space="preserve"> </v>
      </c>
      <c r="J25" s="99">
        <f>'BS19 Detail 1'!M148+'BS19 Detail 2'!M139</f>
        <v>18205.563063063059</v>
      </c>
      <c r="K25" s="99">
        <f t="shared" si="6"/>
        <v>-312.81036190830127</v>
      </c>
      <c r="L25" s="120">
        <f t="shared" si="7"/>
        <v>-1.6891891891891962E-2</v>
      </c>
      <c r="M25" s="121"/>
      <c r="N25" s="1"/>
      <c r="O25" s="1"/>
      <c r="P25" s="1"/>
      <c r="Q25" s="1"/>
      <c r="R25" s="1"/>
      <c r="S25" s="1"/>
      <c r="T25" s="1"/>
      <c r="U25" s="1"/>
      <c r="V25" s="1"/>
      <c r="W25" s="1"/>
      <c r="X25" s="1"/>
      <c r="Y25" s="1"/>
      <c r="Z25" s="1"/>
    </row>
    <row r="26" spans="1:26" ht="11.25" customHeight="1">
      <c r="A26" s="1"/>
      <c r="B26" s="94">
        <v>15</v>
      </c>
      <c r="C26" s="112"/>
      <c r="D26" s="1"/>
      <c r="E26" s="1" t="s">
        <v>357</v>
      </c>
      <c r="F26" s="99">
        <f>'BS19 Detail 1'!F162+'BS19 Detail 2'!F153</f>
        <v>0</v>
      </c>
      <c r="G26" s="99">
        <f>'BS19 Detail 1'!J162+'BS19 Detail 2'!J153</f>
        <v>0</v>
      </c>
      <c r="H26" s="99">
        <f t="shared" si="4"/>
        <v>0</v>
      </c>
      <c r="I26" s="119" t="str">
        <f t="shared" si="5"/>
        <v xml:space="preserve"> </v>
      </c>
      <c r="J26" s="99">
        <f>'BS19 Detail 1'!M162+'BS19 Detail 2'!M153</f>
        <v>0</v>
      </c>
      <c r="K26" s="99">
        <f t="shared" si="6"/>
        <v>0</v>
      </c>
      <c r="L26" s="120" t="str">
        <f t="shared" si="7"/>
        <v/>
      </c>
      <c r="M26" s="121"/>
      <c r="N26" s="1"/>
      <c r="O26" s="1"/>
      <c r="P26" s="1"/>
      <c r="Q26" s="1"/>
      <c r="R26" s="1"/>
      <c r="S26" s="1"/>
      <c r="T26" s="1"/>
      <c r="U26" s="1"/>
      <c r="V26" s="1"/>
      <c r="W26" s="1"/>
      <c r="X26" s="1"/>
      <c r="Y26" s="1"/>
      <c r="Z26" s="1"/>
    </row>
    <row r="27" spans="1:26" ht="11.25" customHeight="1">
      <c r="A27" s="1"/>
      <c r="B27" s="94">
        <v>16</v>
      </c>
      <c r="C27" s="112"/>
      <c r="D27" s="1"/>
      <c r="E27" s="1" t="s">
        <v>358</v>
      </c>
      <c r="F27" s="99">
        <f>'BS19 Detail 1'!F176+'BS19 Detail 2'!F167</f>
        <v>0</v>
      </c>
      <c r="G27" s="99">
        <f>'BS19 Detail 1'!J176+'BS19 Detail 2'!J167</f>
        <v>105341.58075601375</v>
      </c>
      <c r="H27" s="99">
        <f t="shared" si="4"/>
        <v>105341.58075601375</v>
      </c>
      <c r="I27" s="119" t="str">
        <f t="shared" si="5"/>
        <v xml:space="preserve"> </v>
      </c>
      <c r="J27" s="99">
        <f>'BS19 Detail 1'!M176+'BS19 Detail 2'!M167</f>
        <v>105341.58075601375</v>
      </c>
      <c r="K27" s="99">
        <f t="shared" si="6"/>
        <v>0</v>
      </c>
      <c r="L27" s="120">
        <f t="shared" si="7"/>
        <v>0</v>
      </c>
      <c r="M27" s="121"/>
      <c r="N27" s="1"/>
      <c r="O27" s="1"/>
      <c r="P27" s="1"/>
      <c r="Q27" s="1"/>
      <c r="R27" s="1"/>
      <c r="S27" s="1"/>
      <c r="T27" s="1"/>
      <c r="U27" s="1"/>
      <c r="V27" s="1"/>
      <c r="W27" s="1"/>
      <c r="X27" s="1"/>
      <c r="Y27" s="1"/>
      <c r="Z27" s="1"/>
    </row>
    <row r="28" spans="1:26" ht="11.25" customHeight="1">
      <c r="A28" s="1"/>
      <c r="B28" s="94"/>
      <c r="C28" s="112"/>
      <c r="D28" s="1"/>
      <c r="E28" s="1"/>
      <c r="F28" s="99"/>
      <c r="G28" s="99"/>
      <c r="H28" s="99"/>
      <c r="I28" s="99"/>
      <c r="J28" s="99"/>
      <c r="K28" s="126"/>
      <c r="L28" s="120"/>
      <c r="M28" s="118"/>
      <c r="N28" s="1"/>
      <c r="O28" s="1"/>
      <c r="P28" s="1"/>
      <c r="Q28" s="1"/>
      <c r="R28" s="1"/>
      <c r="S28" s="1"/>
      <c r="T28" s="1"/>
      <c r="U28" s="1"/>
      <c r="V28" s="1"/>
      <c r="W28" s="1"/>
      <c r="X28" s="1"/>
      <c r="Y28" s="1"/>
      <c r="Z28" s="1"/>
    </row>
    <row r="29" spans="1:26" ht="11.25" customHeight="1">
      <c r="A29" s="1"/>
      <c r="B29" s="94">
        <v>17</v>
      </c>
      <c r="C29" s="113"/>
      <c r="D29" s="97"/>
      <c r="E29" s="97" t="s">
        <v>359</v>
      </c>
      <c r="F29" s="103">
        <f>SUM(F22:F27)</f>
        <v>0</v>
      </c>
      <c r="G29" s="104">
        <f>SUM(G22:G27)</f>
        <v>363859.95418098511</v>
      </c>
      <c r="H29" s="99">
        <f>G29-F29</f>
        <v>363859.95418098511</v>
      </c>
      <c r="I29" s="119" t="str">
        <f>IFERROR(H29/F29," ")</f>
        <v xml:space="preserve"> </v>
      </c>
      <c r="J29" s="122">
        <f>SUM(J22:J27)</f>
        <v>359493.08976502274</v>
      </c>
      <c r="K29" s="99">
        <f>J29-G29</f>
        <v>-4366.8644159623655</v>
      </c>
      <c r="L29" s="120">
        <f>IFERROR(K29/G29,"")</f>
        <v>-1.2001497735005686E-2</v>
      </c>
      <c r="M29" s="118"/>
      <c r="N29" s="1"/>
      <c r="O29" s="1"/>
      <c r="P29" s="1"/>
      <c r="Q29" s="1"/>
      <c r="R29" s="1"/>
      <c r="S29" s="1"/>
      <c r="T29" s="1"/>
      <c r="U29" s="1"/>
      <c r="V29" s="1"/>
      <c r="W29" s="1"/>
      <c r="X29" s="1"/>
      <c r="Y29" s="1"/>
      <c r="Z29" s="1"/>
    </row>
    <row r="30" spans="1:26" ht="11.25" customHeight="1">
      <c r="A30" s="1"/>
      <c r="B30" s="94">
        <v>18</v>
      </c>
      <c r="C30" s="109"/>
      <c r="D30" s="110" t="s">
        <v>301</v>
      </c>
      <c r="E30" s="110"/>
      <c r="F30" s="111"/>
      <c r="G30" s="111"/>
      <c r="H30" s="111"/>
      <c r="I30" s="111"/>
      <c r="J30" s="111"/>
      <c r="K30" s="125"/>
      <c r="L30" s="125"/>
      <c r="M30" s="118"/>
      <c r="N30" s="1"/>
      <c r="O30" s="1"/>
      <c r="P30" s="1"/>
      <c r="Q30" s="1"/>
      <c r="R30" s="1"/>
      <c r="S30" s="1"/>
      <c r="T30" s="1"/>
      <c r="U30" s="1"/>
      <c r="V30" s="1"/>
      <c r="W30" s="1"/>
      <c r="X30" s="1"/>
      <c r="Y30" s="1"/>
      <c r="Z30" s="1"/>
    </row>
    <row r="31" spans="1:26" ht="11.25" customHeight="1">
      <c r="A31" s="1"/>
      <c r="B31" s="94">
        <v>19</v>
      </c>
      <c r="C31" s="112"/>
      <c r="D31" s="1"/>
      <c r="E31" s="98" t="s">
        <v>360</v>
      </c>
      <c r="F31" s="99">
        <f>'BS19 Detail 1'!F190+'BS19 Detail 2'!F183</f>
        <v>0</v>
      </c>
      <c r="G31" s="99">
        <f>'BS19 Detail 1'!J190+'BS19 Detail 2'!J183</f>
        <v>672416.95303550968</v>
      </c>
      <c r="H31" s="99">
        <f t="shared" ref="H31:H40" si="8">G31-F31</f>
        <v>672416.95303550968</v>
      </c>
      <c r="I31" s="119" t="str">
        <f t="shared" ref="I31:I40" si="9">IFERROR(H31/F31," ")</f>
        <v xml:space="preserve"> </v>
      </c>
      <c r="J31" s="99">
        <f>'BS19 Detail 1'!M190+'BS19 Detail 2'!M183</f>
        <v>672416.95303550968</v>
      </c>
      <c r="K31" s="99">
        <f t="shared" ref="K31:K40" si="10">J31-G31</f>
        <v>0</v>
      </c>
      <c r="L31" s="120">
        <f t="shared" ref="L31:L40" si="11">IFERROR(K31/G31,"")</f>
        <v>0</v>
      </c>
      <c r="M31" s="121"/>
      <c r="N31" s="1"/>
      <c r="O31" s="1"/>
      <c r="P31" s="1"/>
      <c r="Q31" s="1"/>
      <c r="R31" s="1"/>
      <c r="S31" s="1"/>
      <c r="T31" s="1"/>
      <c r="U31" s="1"/>
      <c r="V31" s="1"/>
      <c r="W31" s="1"/>
      <c r="X31" s="1"/>
      <c r="Y31" s="1"/>
      <c r="Z31" s="1"/>
    </row>
    <row r="32" spans="1:26" ht="11.25" customHeight="1">
      <c r="A32" s="1"/>
      <c r="B32" s="94">
        <v>20</v>
      </c>
      <c r="C32" s="112"/>
      <c r="D32" s="1"/>
      <c r="E32" s="98" t="s">
        <v>361</v>
      </c>
      <c r="F32" s="99">
        <f>'BS19 Detail 1'!F204+'BS19 Detail 2'!F197</f>
        <v>0</v>
      </c>
      <c r="G32" s="99">
        <f>'BS19 Detail 1'!J204+'BS19 Detail 2'!J197</f>
        <v>0</v>
      </c>
      <c r="H32" s="99">
        <f t="shared" si="8"/>
        <v>0</v>
      </c>
      <c r="I32" s="119" t="str">
        <f t="shared" si="9"/>
        <v xml:space="preserve"> </v>
      </c>
      <c r="J32" s="99">
        <f>'BS19 Detail 1'!M204+'BS19 Detail 2'!M197</f>
        <v>0</v>
      </c>
      <c r="K32" s="99">
        <f t="shared" si="10"/>
        <v>0</v>
      </c>
      <c r="L32" s="120" t="str">
        <f t="shared" si="11"/>
        <v/>
      </c>
      <c r="M32" s="121"/>
      <c r="N32" s="1"/>
      <c r="O32" s="1"/>
      <c r="P32" s="1"/>
      <c r="Q32" s="1"/>
      <c r="R32" s="1"/>
      <c r="S32" s="1"/>
      <c r="T32" s="1"/>
      <c r="U32" s="1"/>
      <c r="V32" s="1"/>
      <c r="W32" s="1"/>
      <c r="X32" s="1"/>
      <c r="Y32" s="1"/>
      <c r="Z32" s="1"/>
    </row>
    <row r="33" spans="1:26" ht="11.25" customHeight="1">
      <c r="A33" s="1"/>
      <c r="B33" s="94">
        <v>21</v>
      </c>
      <c r="C33" s="112"/>
      <c r="D33" s="1"/>
      <c r="E33" s="98" t="s">
        <v>362</v>
      </c>
      <c r="F33" s="99">
        <f>'BS19 Detail 1'!F218+'BS19 Detail 2'!F211</f>
        <v>0</v>
      </c>
      <c r="G33" s="99">
        <f>'BS19 Detail 1'!J218+'BS19 Detail 2'!J211</f>
        <v>38664.086235489223</v>
      </c>
      <c r="H33" s="99">
        <f t="shared" si="8"/>
        <v>38664.086235489223</v>
      </c>
      <c r="I33" s="119" t="str">
        <f t="shared" si="9"/>
        <v xml:space="preserve"> </v>
      </c>
      <c r="J33" s="99">
        <f>'BS19 Detail 1'!M218+'BS19 Detail 2'!M211</f>
        <v>38010.976670700547</v>
      </c>
      <c r="K33" s="99">
        <f t="shared" si="10"/>
        <v>-653.10956478867593</v>
      </c>
      <c r="L33" s="120">
        <f t="shared" si="11"/>
        <v>-1.6891891891892063E-2</v>
      </c>
      <c r="M33" s="121"/>
      <c r="N33" s="1"/>
      <c r="O33" s="1"/>
      <c r="P33" s="1"/>
      <c r="Q33" s="1"/>
      <c r="R33" s="1"/>
      <c r="S33" s="1"/>
      <c r="T33" s="1"/>
      <c r="U33" s="1"/>
      <c r="V33" s="1"/>
      <c r="W33" s="1"/>
      <c r="X33" s="1"/>
      <c r="Y33" s="1"/>
      <c r="Z33" s="1"/>
    </row>
    <row r="34" spans="1:26" ht="11.25" customHeight="1">
      <c r="A34" s="1"/>
      <c r="B34" s="94">
        <v>22</v>
      </c>
      <c r="C34" s="112"/>
      <c r="D34" s="1"/>
      <c r="E34" s="98" t="s">
        <v>363</v>
      </c>
      <c r="F34" s="99">
        <f>'BS19 Detail 1'!F230+'BS19 Detail 2'!F225</f>
        <v>0</v>
      </c>
      <c r="G34" s="99">
        <f>'BS19 Detail 1'!J230+'BS19 Detail 2'!J225</f>
        <v>0</v>
      </c>
      <c r="H34" s="99">
        <f t="shared" si="8"/>
        <v>0</v>
      </c>
      <c r="I34" s="119" t="str">
        <f t="shared" si="9"/>
        <v xml:space="preserve"> </v>
      </c>
      <c r="J34" s="99">
        <f>'BS19 Detail 1'!M230+'BS19 Detail 2'!M225</f>
        <v>0</v>
      </c>
      <c r="K34" s="99">
        <f t="shared" si="10"/>
        <v>0</v>
      </c>
      <c r="L34" s="120" t="str">
        <f t="shared" si="11"/>
        <v/>
      </c>
      <c r="M34" s="121"/>
      <c r="N34" s="1"/>
      <c r="O34" s="1"/>
      <c r="P34" s="1"/>
      <c r="Q34" s="1"/>
      <c r="R34" s="1"/>
      <c r="S34" s="1"/>
      <c r="T34" s="1"/>
      <c r="U34" s="1"/>
      <c r="V34" s="1"/>
      <c r="W34" s="1"/>
      <c r="X34" s="1"/>
      <c r="Y34" s="1"/>
      <c r="Z34" s="1"/>
    </row>
    <row r="35" spans="1:26" ht="11.25" customHeight="1">
      <c r="A35" s="1"/>
      <c r="B35" s="94">
        <v>23</v>
      </c>
      <c r="C35" s="112"/>
      <c r="D35" s="1"/>
      <c r="E35" s="98" t="s">
        <v>364</v>
      </c>
      <c r="F35" s="99">
        <f>'BS19 Detail 1'!F244+'BS19 Detail 2'!F239</f>
        <v>0</v>
      </c>
      <c r="G35" s="99">
        <f>'BS19 Detail 1'!J244+'BS19 Detail 2'!J239</f>
        <v>23248.987317073199</v>
      </c>
      <c r="H35" s="99">
        <f t="shared" si="8"/>
        <v>23248.987317073199</v>
      </c>
      <c r="I35" s="119" t="str">
        <f t="shared" si="9"/>
        <v xml:space="preserve"> </v>
      </c>
      <c r="J35" s="99">
        <f>'BS19 Detail 1'!M244+'BS19 Detail 2'!M239</f>
        <v>22856.267936717228</v>
      </c>
      <c r="K35" s="99">
        <f t="shared" si="10"/>
        <v>-392.71938035597123</v>
      </c>
      <c r="L35" s="120">
        <f t="shared" si="11"/>
        <v>-1.6891891891892108E-2</v>
      </c>
      <c r="M35" s="121"/>
      <c r="N35" s="1"/>
      <c r="O35" s="1"/>
      <c r="P35" s="1"/>
      <c r="Q35" s="1"/>
      <c r="R35" s="1"/>
      <c r="S35" s="1"/>
      <c r="T35" s="1"/>
      <c r="U35" s="1"/>
      <c r="V35" s="1"/>
      <c r="W35" s="1"/>
      <c r="X35" s="1"/>
      <c r="Y35" s="1"/>
      <c r="Z35" s="1"/>
    </row>
    <row r="36" spans="1:26" ht="11.25" customHeight="1">
      <c r="A36" s="1"/>
      <c r="B36" s="94">
        <v>24</v>
      </c>
      <c r="C36" s="112"/>
      <c r="D36" s="1"/>
      <c r="E36" s="98" t="s">
        <v>365</v>
      </c>
      <c r="F36" s="99">
        <f>'BS19 Detail 1'!F261+'BS19 Detail 2'!F253</f>
        <v>0</v>
      </c>
      <c r="G36" s="99">
        <f>'BS19 Detail 1'!J261</f>
        <v>0</v>
      </c>
      <c r="H36" s="99">
        <f t="shared" si="8"/>
        <v>0</v>
      </c>
      <c r="I36" s="119" t="str">
        <f t="shared" si="9"/>
        <v xml:space="preserve"> </v>
      </c>
      <c r="J36" s="99">
        <f>'BS19 Detail 1'!M261+'BS19 Detail 2'!M253</f>
        <v>0</v>
      </c>
      <c r="K36" s="99">
        <f t="shared" si="10"/>
        <v>0</v>
      </c>
      <c r="L36" s="120" t="str">
        <f t="shared" si="11"/>
        <v/>
      </c>
      <c r="M36" s="121"/>
      <c r="N36" s="1"/>
      <c r="O36" s="1"/>
      <c r="P36" s="1"/>
      <c r="Q36" s="1"/>
      <c r="R36" s="1"/>
      <c r="S36" s="1"/>
      <c r="T36" s="1"/>
      <c r="U36" s="1"/>
      <c r="V36" s="1"/>
      <c r="W36" s="1"/>
      <c r="X36" s="1"/>
      <c r="Y36" s="1"/>
      <c r="Z36" s="1"/>
    </row>
    <row r="37" spans="1:26" ht="11.25" customHeight="1">
      <c r="A37" s="1"/>
      <c r="B37" s="94">
        <v>25</v>
      </c>
      <c r="C37" s="112"/>
      <c r="D37" s="1"/>
      <c r="E37" s="98" t="s">
        <v>366</v>
      </c>
      <c r="F37" s="99">
        <f>'BS19 Detail 1'!F277+'BS19 Detail 2'!F267</f>
        <v>0</v>
      </c>
      <c r="G37" s="99">
        <f>'BS19 Detail 1'!J277+'BS19 Detail 2'!J267</f>
        <v>0</v>
      </c>
      <c r="H37" s="99">
        <f t="shared" si="8"/>
        <v>0</v>
      </c>
      <c r="I37" s="119" t="str">
        <f t="shared" si="9"/>
        <v xml:space="preserve"> </v>
      </c>
      <c r="J37" s="99">
        <f>'BS19 Detail 1'!M277+'BS19 Detail 2'!M267</f>
        <v>0</v>
      </c>
      <c r="K37" s="99">
        <f t="shared" si="10"/>
        <v>0</v>
      </c>
      <c r="L37" s="120" t="str">
        <f t="shared" si="11"/>
        <v/>
      </c>
      <c r="M37" s="121"/>
      <c r="N37" s="1"/>
      <c r="O37" s="1"/>
      <c r="P37" s="1"/>
      <c r="Q37" s="1"/>
      <c r="R37" s="1"/>
      <c r="S37" s="1"/>
      <c r="T37" s="1"/>
      <c r="U37" s="1"/>
      <c r="V37" s="1"/>
      <c r="W37" s="1"/>
      <c r="X37" s="1"/>
      <c r="Y37" s="1"/>
      <c r="Z37" s="1"/>
    </row>
    <row r="38" spans="1:26" ht="11.25" customHeight="1">
      <c r="A38" s="1"/>
      <c r="B38" s="94">
        <v>26</v>
      </c>
      <c r="C38" s="112"/>
      <c r="D38" s="1"/>
      <c r="E38" s="98" t="s">
        <v>367</v>
      </c>
      <c r="F38" s="99">
        <f>'BS19 Detail 1'!F282+'BS19 Detail 2'!F281</f>
        <v>0</v>
      </c>
      <c r="G38" s="99">
        <f>'BS19 Detail 1'!J282+'BS19 Detail 2'!J281</f>
        <v>0</v>
      </c>
      <c r="H38" s="99">
        <f t="shared" si="8"/>
        <v>0</v>
      </c>
      <c r="I38" s="119" t="str">
        <f t="shared" si="9"/>
        <v xml:space="preserve"> </v>
      </c>
      <c r="J38" s="99">
        <f>'BS19 Detail 1'!M282+'BS19 Detail 2'!M281</f>
        <v>0</v>
      </c>
      <c r="K38" s="99">
        <f t="shared" si="10"/>
        <v>0</v>
      </c>
      <c r="L38" s="120" t="str">
        <f t="shared" si="11"/>
        <v/>
      </c>
      <c r="M38" s="121"/>
      <c r="N38" s="1"/>
      <c r="O38" s="1"/>
      <c r="P38" s="1"/>
      <c r="Q38" s="1"/>
      <c r="R38" s="1"/>
      <c r="S38" s="1"/>
      <c r="T38" s="1"/>
      <c r="U38" s="1"/>
      <c r="V38" s="1"/>
      <c r="W38" s="1"/>
      <c r="X38" s="1"/>
      <c r="Y38" s="1"/>
      <c r="Z38" s="1"/>
    </row>
    <row r="39" spans="1:26" ht="11.25" customHeight="1">
      <c r="A39" s="1"/>
      <c r="B39" s="94">
        <v>27</v>
      </c>
      <c r="C39" s="112"/>
      <c r="D39" s="1"/>
      <c r="E39" s="98" t="s">
        <v>368</v>
      </c>
      <c r="F39" s="99">
        <f>'BS19 Detail 1'!F296+'BS19 Detail 2'!F295</f>
        <v>0</v>
      </c>
      <c r="G39" s="99">
        <f>'BS19 Detail 1'!J296+'BS19 Detail 2'!J295</f>
        <v>0</v>
      </c>
      <c r="H39" s="99">
        <f t="shared" si="8"/>
        <v>0</v>
      </c>
      <c r="I39" s="119" t="str">
        <f t="shared" si="9"/>
        <v xml:space="preserve"> </v>
      </c>
      <c r="J39" s="99">
        <f>'BS19 Detail 1'!M296+'BS19 Detail 2'!M295</f>
        <v>0</v>
      </c>
      <c r="K39" s="99">
        <f t="shared" si="10"/>
        <v>0</v>
      </c>
      <c r="L39" s="120" t="str">
        <f t="shared" si="11"/>
        <v/>
      </c>
      <c r="M39" s="121"/>
      <c r="N39" s="1"/>
      <c r="O39" s="1"/>
      <c r="P39" s="1"/>
      <c r="Q39" s="1"/>
      <c r="R39" s="1"/>
      <c r="S39" s="1"/>
      <c r="T39" s="1"/>
      <c r="U39" s="1"/>
      <c r="V39" s="1"/>
      <c r="W39" s="1"/>
      <c r="X39" s="1"/>
      <c r="Y39" s="1"/>
      <c r="Z39" s="1"/>
    </row>
    <row r="40" spans="1:26" ht="11.25" customHeight="1">
      <c r="A40" s="1"/>
      <c r="B40" s="94">
        <v>28</v>
      </c>
      <c r="C40" s="112"/>
      <c r="D40" s="1"/>
      <c r="E40" s="98" t="s">
        <v>369</v>
      </c>
      <c r="F40" s="99">
        <f>'BS19 Detail 1'!F303+'BS19 Detail 2'!F309</f>
        <v>0</v>
      </c>
      <c r="G40" s="99">
        <f>'BS19 Detail 1'!J303+'BS19 Detail 2'!J309</f>
        <v>0</v>
      </c>
      <c r="H40" s="99">
        <f t="shared" si="8"/>
        <v>0</v>
      </c>
      <c r="I40" s="119" t="str">
        <f t="shared" si="9"/>
        <v xml:space="preserve"> </v>
      </c>
      <c r="J40" s="99">
        <f>'BS19 Detail 1'!M303+'BS19 Detail 2'!M309</f>
        <v>0</v>
      </c>
      <c r="K40" s="99">
        <f t="shared" si="10"/>
        <v>0</v>
      </c>
      <c r="L40" s="120" t="str">
        <f t="shared" si="11"/>
        <v/>
      </c>
      <c r="M40" s="121"/>
      <c r="N40" s="1"/>
      <c r="O40" s="1"/>
      <c r="P40" s="1"/>
      <c r="Q40" s="1"/>
      <c r="R40" s="1"/>
      <c r="S40" s="1"/>
      <c r="T40" s="1"/>
      <c r="U40" s="1"/>
      <c r="V40" s="1"/>
      <c r="W40" s="1"/>
      <c r="X40" s="1"/>
      <c r="Y40" s="1"/>
      <c r="Z40" s="1"/>
    </row>
    <row r="41" spans="1:26" ht="11.25" customHeight="1">
      <c r="A41" s="1"/>
      <c r="B41" s="94"/>
      <c r="C41" s="112"/>
      <c r="D41" s="1"/>
      <c r="E41" s="98"/>
      <c r="F41" s="99"/>
      <c r="G41" s="99"/>
      <c r="H41" s="99"/>
      <c r="I41" s="99"/>
      <c r="J41" s="99"/>
      <c r="K41" s="126"/>
      <c r="L41" s="120"/>
      <c r="M41" s="118"/>
      <c r="N41" s="1"/>
      <c r="O41" s="1"/>
      <c r="P41" s="1"/>
      <c r="Q41" s="1"/>
      <c r="R41" s="1"/>
      <c r="S41" s="1"/>
      <c r="T41" s="1"/>
      <c r="U41" s="1"/>
      <c r="V41" s="1"/>
      <c r="W41" s="1"/>
      <c r="X41" s="1"/>
      <c r="Y41" s="1"/>
      <c r="Z41" s="1"/>
    </row>
    <row r="42" spans="1:26" ht="11.25" customHeight="1">
      <c r="A42" s="1"/>
      <c r="B42" s="94">
        <v>29</v>
      </c>
      <c r="C42" s="113"/>
      <c r="D42" s="97"/>
      <c r="E42" s="100" t="s">
        <v>359</v>
      </c>
      <c r="F42" s="103">
        <f>SUM(F31:F40)</f>
        <v>0</v>
      </c>
      <c r="G42" s="104">
        <f>SUM(G31:G40)</f>
        <v>734330.02658807207</v>
      </c>
      <c r="H42" s="99">
        <f>G42-F42</f>
        <v>734330.02658807207</v>
      </c>
      <c r="I42" s="119" t="str">
        <f>IFERROR(H42/F42," ")</f>
        <v xml:space="preserve"> </v>
      </c>
      <c r="J42" s="122">
        <f>SUM(J31:J40)</f>
        <v>733284.19764292752</v>
      </c>
      <c r="K42" s="99">
        <f>J42-G42</f>
        <v>-1045.8289451445453</v>
      </c>
      <c r="L42" s="120">
        <f>IFERROR(K42/G42,"")</f>
        <v>-1.4241947180122744E-3</v>
      </c>
      <c r="M42" s="118"/>
      <c r="N42" s="1"/>
      <c r="O42" s="1"/>
      <c r="P42" s="1"/>
      <c r="Q42" s="1"/>
      <c r="R42" s="1"/>
      <c r="S42" s="1"/>
      <c r="T42" s="1"/>
      <c r="U42" s="1"/>
      <c r="V42" s="1"/>
      <c r="W42" s="1"/>
      <c r="X42" s="1"/>
      <c r="Y42" s="1"/>
      <c r="Z42" s="1"/>
    </row>
    <row r="43" spans="1:26" ht="11.25" customHeight="1">
      <c r="A43" s="1"/>
      <c r="B43" s="94">
        <v>30</v>
      </c>
      <c r="C43" s="109"/>
      <c r="D43" s="110" t="s">
        <v>314</v>
      </c>
      <c r="E43" s="110"/>
      <c r="F43" s="111"/>
      <c r="G43" s="111"/>
      <c r="H43" s="111"/>
      <c r="I43" s="111"/>
      <c r="J43" s="111"/>
      <c r="K43" s="125"/>
      <c r="L43" s="125"/>
      <c r="M43" s="118"/>
      <c r="N43" s="1"/>
      <c r="O43" s="1"/>
      <c r="P43" s="1"/>
      <c r="Q43" s="1"/>
      <c r="R43" s="1"/>
      <c r="S43" s="1"/>
      <c r="T43" s="1"/>
      <c r="U43" s="1"/>
      <c r="V43" s="1"/>
      <c r="W43" s="1"/>
      <c r="X43" s="1"/>
      <c r="Y43" s="1"/>
      <c r="Z43" s="1"/>
    </row>
    <row r="44" spans="1:26" ht="11.25" customHeight="1">
      <c r="A44" s="1"/>
      <c r="B44" s="94">
        <v>31</v>
      </c>
      <c r="C44" s="112"/>
      <c r="D44" s="1"/>
      <c r="E44" s="98" t="s">
        <v>167</v>
      </c>
      <c r="F44" s="99">
        <f>'BS19 Detail 1'!F334+'BS19 Detail 2'!F325</f>
        <v>0</v>
      </c>
      <c r="G44" s="99">
        <f>'BS19 Detail 1'!J334+'BS19 Detail 2'!J325</f>
        <v>0</v>
      </c>
      <c r="H44" s="99">
        <f>G44-F44</f>
        <v>0</v>
      </c>
      <c r="I44" s="119" t="str">
        <f>IFERROR(H44/F44," ")</f>
        <v xml:space="preserve"> </v>
      </c>
      <c r="J44" s="99">
        <f>'BS19 Detail 1'!M334+'BS19 Detail 2'!M325</f>
        <v>0</v>
      </c>
      <c r="K44" s="99">
        <f>J44-G44</f>
        <v>0</v>
      </c>
      <c r="L44" s="120" t="str">
        <f>IFERROR(K44/G44,"")</f>
        <v/>
      </c>
      <c r="M44" s="121"/>
      <c r="N44" s="1"/>
      <c r="O44" s="1"/>
      <c r="P44" s="1"/>
      <c r="Q44" s="1"/>
      <c r="R44" s="1"/>
      <c r="S44" s="1"/>
      <c r="T44" s="1"/>
      <c r="U44" s="1"/>
      <c r="V44" s="1"/>
      <c r="W44" s="1"/>
      <c r="X44" s="1"/>
      <c r="Y44" s="1"/>
      <c r="Z44" s="1"/>
    </row>
    <row r="45" spans="1:26" ht="11.25" customHeight="1">
      <c r="A45" s="1"/>
      <c r="B45" s="94">
        <v>32</v>
      </c>
      <c r="C45" s="112"/>
      <c r="D45" s="1"/>
      <c r="E45" s="98" t="s">
        <v>370</v>
      </c>
      <c r="F45" s="99">
        <f>'BS19 Detail 1'!F347+'BS19 Detail 2'!F339</f>
        <v>0</v>
      </c>
      <c r="G45" s="99">
        <f>'BS19 Detail 1'!J347+'BS19 Detail 2'!J339</f>
        <v>0</v>
      </c>
      <c r="H45" s="99">
        <f>G45-F45</f>
        <v>0</v>
      </c>
      <c r="I45" s="119" t="str">
        <f>IFERROR(H45/F45," ")</f>
        <v xml:space="preserve"> </v>
      </c>
      <c r="J45" s="99">
        <f>'BS19 Detail 1'!M347+'BS19 Detail 2'!M339</f>
        <v>0</v>
      </c>
      <c r="K45" s="99">
        <f>J45-G45</f>
        <v>0</v>
      </c>
      <c r="L45" s="120" t="str">
        <f>IFERROR(K45/G45,"")</f>
        <v/>
      </c>
      <c r="M45" s="121"/>
      <c r="N45" s="1"/>
      <c r="O45" s="1"/>
      <c r="P45" s="1"/>
      <c r="Q45" s="1"/>
      <c r="R45" s="1"/>
      <c r="S45" s="1"/>
      <c r="T45" s="1"/>
      <c r="U45" s="1"/>
      <c r="V45" s="1"/>
      <c r="W45" s="1"/>
      <c r="X45" s="1"/>
      <c r="Y45" s="1"/>
      <c r="Z45" s="1"/>
    </row>
    <row r="46" spans="1:26" ht="11.25" customHeight="1">
      <c r="A46" s="1"/>
      <c r="B46" s="94">
        <v>33</v>
      </c>
      <c r="C46" s="112"/>
      <c r="D46" s="1"/>
      <c r="E46" s="98" t="s">
        <v>371</v>
      </c>
      <c r="F46" s="99">
        <f>'BS19 Detail 1'!F359+'BS19 Detail 2'!F353</f>
        <v>0</v>
      </c>
      <c r="G46" s="99">
        <f>'BS19 Detail 1'!J359+'BS19 Detail 2'!J353</f>
        <v>0</v>
      </c>
      <c r="H46" s="99">
        <f>G46-F46</f>
        <v>0</v>
      </c>
      <c r="I46" s="119" t="str">
        <f>IFERROR(H46/F46," ")</f>
        <v xml:space="preserve"> </v>
      </c>
      <c r="J46" s="99">
        <f>'BS19 Detail 1'!M359+'BS19 Detail 2'!M353</f>
        <v>0</v>
      </c>
      <c r="K46" s="99">
        <f>J46-G46</f>
        <v>0</v>
      </c>
      <c r="L46" s="120" t="str">
        <f>IFERROR(K46/G46,"")</f>
        <v/>
      </c>
      <c r="M46" s="121"/>
      <c r="N46" s="1"/>
      <c r="O46" s="1"/>
      <c r="P46" s="1"/>
      <c r="Q46" s="1"/>
      <c r="R46" s="1"/>
      <c r="S46" s="1"/>
      <c r="T46" s="1"/>
      <c r="U46" s="1"/>
      <c r="V46" s="1"/>
      <c r="W46" s="1"/>
      <c r="X46" s="1"/>
      <c r="Y46" s="1"/>
      <c r="Z46" s="1"/>
    </row>
    <row r="47" spans="1:26" ht="11.25" customHeight="1">
      <c r="A47" s="1"/>
      <c r="B47" s="94">
        <v>34</v>
      </c>
      <c r="C47" s="112"/>
      <c r="D47" s="1"/>
      <c r="E47" s="98" t="s">
        <v>372</v>
      </c>
      <c r="F47" s="99">
        <f>'BS19 Detail 1'!F373+'BS19 Detail 2'!F367</f>
        <v>0</v>
      </c>
      <c r="G47" s="99">
        <f>'BS19 Detail 1'!J373+'BS19 Detail 2'!J367</f>
        <v>0</v>
      </c>
      <c r="H47" s="99">
        <f>G47-F47</f>
        <v>0</v>
      </c>
      <c r="I47" s="119" t="str">
        <f>IFERROR(H47/F47," ")</f>
        <v xml:space="preserve"> </v>
      </c>
      <c r="J47" s="99">
        <f>'BS19 Detail 1'!M373+'BS19 Detail 2'!M367</f>
        <v>0</v>
      </c>
      <c r="K47" s="99">
        <f>J47-G47</f>
        <v>0</v>
      </c>
      <c r="L47" s="120" t="str">
        <f>IFERROR(K47/G47,"")</f>
        <v/>
      </c>
      <c r="M47" s="121"/>
      <c r="N47" s="1"/>
      <c r="O47" s="1"/>
      <c r="P47" s="1"/>
      <c r="Q47" s="1"/>
      <c r="R47" s="1"/>
      <c r="S47" s="1"/>
      <c r="T47" s="1"/>
      <c r="U47" s="1"/>
      <c r="V47" s="1"/>
      <c r="W47" s="1"/>
      <c r="X47" s="1"/>
      <c r="Y47" s="1"/>
      <c r="Z47" s="1"/>
    </row>
    <row r="48" spans="1:26" ht="11.25" customHeight="1">
      <c r="A48" s="1"/>
      <c r="B48" s="94"/>
      <c r="C48" s="112"/>
      <c r="D48" s="1"/>
      <c r="E48" s="98"/>
      <c r="F48" s="99"/>
      <c r="G48" s="99"/>
      <c r="H48" s="99"/>
      <c r="I48" s="99"/>
      <c r="J48" s="99"/>
      <c r="K48" s="126"/>
      <c r="L48" s="120"/>
      <c r="M48" s="118"/>
      <c r="N48" s="1"/>
      <c r="O48" s="1"/>
      <c r="P48" s="1"/>
      <c r="Q48" s="1"/>
      <c r="R48" s="1"/>
      <c r="S48" s="1"/>
      <c r="T48" s="1"/>
      <c r="U48" s="1"/>
      <c r="V48" s="1"/>
      <c r="W48" s="1"/>
      <c r="X48" s="1"/>
      <c r="Y48" s="1"/>
      <c r="Z48" s="1"/>
    </row>
    <row r="49" spans="1:26" ht="11.25" customHeight="1">
      <c r="A49" s="1"/>
      <c r="B49" s="94">
        <v>35</v>
      </c>
      <c r="C49" s="113"/>
      <c r="D49" s="97"/>
      <c r="E49" s="100" t="s">
        <v>359</v>
      </c>
      <c r="F49" s="103">
        <f>SUM(F44:F47)</f>
        <v>0</v>
      </c>
      <c r="G49" s="104">
        <f>SUM(G44:G47)</f>
        <v>0</v>
      </c>
      <c r="H49" s="99">
        <f>G49-F49</f>
        <v>0</v>
      </c>
      <c r="I49" s="119" t="str">
        <f>IFERROR(H49/F49," ")</f>
        <v xml:space="preserve"> </v>
      </c>
      <c r="J49" s="122">
        <f>SUM(J44:J47)</f>
        <v>0</v>
      </c>
      <c r="K49" s="99">
        <f>J49-G49</f>
        <v>0</v>
      </c>
      <c r="L49" s="120" t="str">
        <f>IFERROR(K49/G49,"")</f>
        <v/>
      </c>
      <c r="M49" s="118"/>
      <c r="N49" s="1"/>
      <c r="O49" s="1"/>
      <c r="P49" s="1"/>
      <c r="Q49" s="1"/>
      <c r="R49" s="1"/>
      <c r="S49" s="1"/>
      <c r="T49" s="1"/>
      <c r="U49" s="1"/>
      <c r="V49" s="1"/>
      <c r="W49" s="1"/>
      <c r="X49" s="1"/>
      <c r="Y49" s="1"/>
      <c r="Z49" s="1"/>
    </row>
    <row r="50" spans="1:26" ht="11.25" customHeight="1">
      <c r="A50" s="1"/>
      <c r="B50" s="94">
        <v>36</v>
      </c>
      <c r="C50" s="109"/>
      <c r="D50" s="110" t="s">
        <v>170</v>
      </c>
      <c r="E50" s="110"/>
      <c r="F50" s="111"/>
      <c r="G50" s="111"/>
      <c r="H50" s="111"/>
      <c r="I50" s="111"/>
      <c r="J50" s="111"/>
      <c r="K50" s="125"/>
      <c r="L50" s="125"/>
      <c r="M50" s="118"/>
      <c r="N50" s="1"/>
      <c r="O50" s="1"/>
      <c r="P50" s="1"/>
      <c r="Q50" s="1"/>
      <c r="R50" s="1"/>
      <c r="S50" s="1"/>
      <c r="T50" s="1"/>
      <c r="U50" s="1"/>
      <c r="V50" s="1"/>
      <c r="W50" s="1"/>
      <c r="X50" s="1"/>
      <c r="Y50" s="1"/>
      <c r="Z50" s="1"/>
    </row>
    <row r="51" spans="1:26" ht="11.25" customHeight="1">
      <c r="A51" s="1"/>
      <c r="B51" s="94">
        <v>37</v>
      </c>
      <c r="C51" s="112"/>
      <c r="D51" s="1"/>
      <c r="E51" s="98" t="s">
        <v>373</v>
      </c>
      <c r="F51" s="99">
        <f>'BS19 Detail 1'!F389+'BS19 Detail 2'!F383</f>
        <v>0</v>
      </c>
      <c r="G51" s="99">
        <f>'BS19 Detail 1'!J389+'BS19 Detail 2'!J383</f>
        <v>0</v>
      </c>
      <c r="H51" s="99">
        <f t="shared" ref="H51:H56" si="12">G51-F51</f>
        <v>0</v>
      </c>
      <c r="I51" s="119" t="str">
        <f t="shared" ref="I51:I56" si="13">IFERROR(H51/F51," ")</f>
        <v xml:space="preserve"> </v>
      </c>
      <c r="J51" s="99">
        <f>'BS19 Detail 1'!M389+'BS19 Detail 2'!M383</f>
        <v>0</v>
      </c>
      <c r="K51" s="99">
        <f t="shared" ref="K51:K56" si="14">J51-G51</f>
        <v>0</v>
      </c>
      <c r="L51" s="120" t="str">
        <f t="shared" ref="L51:L56" si="15">IFERROR(K51/G51,"")</f>
        <v/>
      </c>
      <c r="M51" s="121"/>
      <c r="N51" s="1"/>
      <c r="O51" s="1"/>
      <c r="P51" s="1"/>
      <c r="Q51" s="1"/>
      <c r="R51" s="1"/>
      <c r="S51" s="1"/>
      <c r="T51" s="1"/>
      <c r="U51" s="1"/>
      <c r="V51" s="1"/>
      <c r="W51" s="1"/>
      <c r="X51" s="1"/>
      <c r="Y51" s="1"/>
      <c r="Z51" s="1"/>
    </row>
    <row r="52" spans="1:26" ht="11.25" customHeight="1">
      <c r="A52" s="1"/>
      <c r="B52" s="94">
        <v>38</v>
      </c>
      <c r="C52" s="112"/>
      <c r="D52" s="1"/>
      <c r="E52" s="98" t="s">
        <v>369</v>
      </c>
      <c r="F52" s="99">
        <f>'BS19 Detail 1'!F401+'BS19 Detail 2'!F397</f>
        <v>0</v>
      </c>
      <c r="G52" s="99">
        <f>'BS19 Detail 1'!J401+'BS19 Detail 2'!J397</f>
        <v>132000</v>
      </c>
      <c r="H52" s="99">
        <f t="shared" si="12"/>
        <v>132000</v>
      </c>
      <c r="I52" s="119" t="str">
        <f t="shared" si="13"/>
        <v xml:space="preserve"> </v>
      </c>
      <c r="J52" s="99">
        <f>'BS19 Detail 1'!M401+'BS19 Detail 2'!M397</f>
        <v>132000</v>
      </c>
      <c r="K52" s="99">
        <f t="shared" si="14"/>
        <v>0</v>
      </c>
      <c r="L52" s="120">
        <f t="shared" si="15"/>
        <v>0</v>
      </c>
      <c r="M52" s="121"/>
      <c r="N52" s="1"/>
      <c r="O52" s="1"/>
      <c r="P52" s="1"/>
      <c r="Q52" s="1"/>
      <c r="R52" s="1"/>
      <c r="S52" s="1"/>
      <c r="T52" s="1"/>
      <c r="U52" s="1"/>
      <c r="V52" s="1"/>
      <c r="W52" s="1"/>
      <c r="X52" s="1"/>
      <c r="Y52" s="1"/>
      <c r="Z52" s="1"/>
    </row>
    <row r="53" spans="1:26" ht="11.25" customHeight="1">
      <c r="A53" s="1"/>
      <c r="B53" s="94">
        <v>39</v>
      </c>
      <c r="C53" s="112"/>
      <c r="D53" s="1"/>
      <c r="E53" s="98" t="s">
        <v>374</v>
      </c>
      <c r="F53" s="114">
        <f>'BS19 Detail 1'!F415+'BS19 Detail 2'!F411</f>
        <v>0</v>
      </c>
      <c r="G53" s="99">
        <f>'BS19 Detail 1'!J415+'BS19 Detail 2'!J411</f>
        <v>354000</v>
      </c>
      <c r="H53" s="99">
        <f t="shared" si="12"/>
        <v>354000</v>
      </c>
      <c r="I53" s="119" t="str">
        <f t="shared" si="13"/>
        <v xml:space="preserve"> </v>
      </c>
      <c r="J53" s="99">
        <f>'BS19 Detail 1'!M415+'BS19 Detail 2'!M411</f>
        <v>313218.24324324325</v>
      </c>
      <c r="K53" s="99">
        <f t="shared" si="14"/>
        <v>-40781.756756756746</v>
      </c>
      <c r="L53" s="120">
        <f t="shared" si="15"/>
        <v>-0.11520270270270268</v>
      </c>
      <c r="M53" s="121"/>
      <c r="N53" s="1"/>
      <c r="O53" s="1"/>
      <c r="P53" s="1"/>
      <c r="Q53" s="1"/>
      <c r="R53" s="1"/>
      <c r="S53" s="1"/>
      <c r="T53" s="1"/>
      <c r="U53" s="1"/>
      <c r="V53" s="1"/>
      <c r="W53" s="1"/>
      <c r="X53" s="1"/>
      <c r="Y53" s="1"/>
      <c r="Z53" s="1"/>
    </row>
    <row r="54" spans="1:26" ht="11.25" customHeight="1">
      <c r="A54" s="1"/>
      <c r="B54" s="94">
        <v>40</v>
      </c>
      <c r="C54" s="112"/>
      <c r="D54" s="1"/>
      <c r="E54" s="98" t="s">
        <v>375</v>
      </c>
      <c r="F54" s="114">
        <f>'BS19 Detail 1'!F429+'BS19 Detail 2'!F425</f>
        <v>0</v>
      </c>
      <c r="G54" s="99">
        <f>'BS19 Detail 1'!J429+'BS19 Detail 2'!J425</f>
        <v>162000</v>
      </c>
      <c r="H54" s="99">
        <f t="shared" si="12"/>
        <v>162000</v>
      </c>
      <c r="I54" s="119" t="str">
        <f t="shared" si="13"/>
        <v xml:space="preserve"> </v>
      </c>
      <c r="J54" s="99">
        <f>'BS19 Detail 1'!M429+'BS19 Detail 2'!M425</f>
        <v>159263.51351351352</v>
      </c>
      <c r="K54" s="99">
        <f t="shared" si="14"/>
        <v>-2736.4864864864794</v>
      </c>
      <c r="L54" s="120">
        <f t="shared" si="15"/>
        <v>-1.6891891891891848E-2</v>
      </c>
      <c r="M54" s="121"/>
      <c r="N54" s="1"/>
      <c r="O54" s="1"/>
      <c r="P54" s="1"/>
      <c r="Q54" s="1"/>
      <c r="R54" s="1"/>
      <c r="S54" s="1"/>
      <c r="T54" s="1"/>
      <c r="U54" s="1"/>
      <c r="V54" s="1"/>
      <c r="W54" s="1"/>
      <c r="X54" s="1"/>
      <c r="Y54" s="1"/>
      <c r="Z54" s="1"/>
    </row>
    <row r="55" spans="1:26" ht="11.25" customHeight="1">
      <c r="A55" s="1"/>
      <c r="B55" s="94">
        <v>41</v>
      </c>
      <c r="C55" s="112"/>
      <c r="D55" s="1"/>
      <c r="E55" s="98" t="s">
        <v>376</v>
      </c>
      <c r="F55" s="114">
        <f>'BS19 Detail 1'!F436+'BS19 Detail 2'!F439</f>
        <v>0</v>
      </c>
      <c r="G55" s="99">
        <f>'BS19 Detail 1'!J436+'BS19 Detail 2'!J439</f>
        <v>840000</v>
      </c>
      <c r="H55" s="99">
        <f t="shared" si="12"/>
        <v>840000</v>
      </c>
      <c r="I55" s="119" t="str">
        <f t="shared" si="13"/>
        <v xml:space="preserve"> </v>
      </c>
      <c r="J55" s="99">
        <f>'BS19 Detail 1'!M436+'BS19 Detail 2'!M439</f>
        <v>816000</v>
      </c>
      <c r="K55" s="99">
        <f t="shared" si="14"/>
        <v>-24000</v>
      </c>
      <c r="L55" s="120">
        <f t="shared" si="15"/>
        <v>-2.8571428571428571E-2</v>
      </c>
      <c r="M55" s="121"/>
      <c r="N55" s="1"/>
      <c r="O55" s="1"/>
      <c r="P55" s="1"/>
      <c r="Q55" s="1"/>
      <c r="R55" s="1"/>
      <c r="S55" s="1"/>
      <c r="T55" s="1"/>
      <c r="U55" s="1"/>
      <c r="V55" s="1"/>
      <c r="W55" s="1"/>
      <c r="X55" s="1"/>
      <c r="Y55" s="1"/>
      <c r="Z55" s="1"/>
    </row>
    <row r="56" spans="1:26" ht="11.25" customHeight="1">
      <c r="A56" s="1"/>
      <c r="B56" s="94">
        <v>42</v>
      </c>
      <c r="C56" s="112"/>
      <c r="D56" s="1"/>
      <c r="E56" s="98" t="s">
        <v>377</v>
      </c>
      <c r="F56" s="114">
        <f>'BS19 Detail 1'!F450+'BS19 Detail 2'!F453</f>
        <v>0</v>
      </c>
      <c r="G56" s="99">
        <f>'BS19 Detail 1'!J450+'BS19 Detail 2'!J453</f>
        <v>77547.771519937116</v>
      </c>
      <c r="H56" s="99">
        <f t="shared" si="12"/>
        <v>77547.771519937116</v>
      </c>
      <c r="I56" s="119" t="str">
        <f t="shared" si="13"/>
        <v xml:space="preserve"> </v>
      </c>
      <c r="J56" s="99">
        <f>'BS19 Detail 1'!M450+'BS19 Detail 2'!M453</f>
        <v>76237.842946965204</v>
      </c>
      <c r="K56" s="99">
        <f t="shared" si="14"/>
        <v>-1309.9285729719122</v>
      </c>
      <c r="L56" s="120">
        <f t="shared" si="15"/>
        <v>-1.689189189189191E-2</v>
      </c>
      <c r="M56" s="121"/>
      <c r="N56" s="1"/>
      <c r="O56" s="1"/>
      <c r="P56" s="1"/>
      <c r="Q56" s="1"/>
      <c r="R56" s="1"/>
      <c r="S56" s="1"/>
      <c r="T56" s="1"/>
      <c r="U56" s="1"/>
      <c r="V56" s="1"/>
      <c r="W56" s="1"/>
      <c r="X56" s="1"/>
      <c r="Y56" s="1"/>
      <c r="Z56" s="1"/>
    </row>
    <row r="57" spans="1:26" ht="11.25" customHeight="1">
      <c r="A57" s="1"/>
      <c r="B57" s="94"/>
      <c r="C57" s="112"/>
      <c r="D57" s="1"/>
      <c r="E57" s="98"/>
      <c r="F57" s="99"/>
      <c r="G57" s="99"/>
      <c r="H57" s="99"/>
      <c r="I57" s="99"/>
      <c r="J57" s="99"/>
      <c r="K57" s="126"/>
      <c r="L57" s="120"/>
      <c r="M57" s="118"/>
      <c r="N57" s="1"/>
      <c r="O57" s="1"/>
      <c r="P57" s="1"/>
      <c r="Q57" s="1"/>
      <c r="R57" s="1"/>
      <c r="S57" s="1"/>
      <c r="T57" s="1"/>
      <c r="U57" s="1"/>
      <c r="V57" s="1"/>
      <c r="W57" s="1"/>
      <c r="X57" s="1"/>
      <c r="Y57" s="1"/>
      <c r="Z57" s="1"/>
    </row>
    <row r="58" spans="1:26" ht="11.25" customHeight="1">
      <c r="A58" s="1"/>
      <c r="B58" s="94">
        <v>43</v>
      </c>
      <c r="C58" s="113"/>
      <c r="D58" s="97"/>
      <c r="E58" s="100" t="s">
        <v>359</v>
      </c>
      <c r="F58" s="103">
        <f>SUM(F51:F56)</f>
        <v>0</v>
      </c>
      <c r="G58" s="104">
        <f>SUM(G51:G56)</f>
        <v>1565547.7715199371</v>
      </c>
      <c r="H58" s="99">
        <f>G58-F58</f>
        <v>1565547.7715199371</v>
      </c>
      <c r="I58" s="119" t="str">
        <f>IFERROR(H58/F58," ")</f>
        <v xml:space="preserve"> </v>
      </c>
      <c r="J58" s="122">
        <f>SUM(J51:J56)</f>
        <v>1496719.5997037222</v>
      </c>
      <c r="K58" s="99">
        <f>J58-G58</f>
        <v>-68828.171816214919</v>
      </c>
      <c r="L58" s="120">
        <f>IFERROR(K58/G58,"")</f>
        <v>-4.3964274401791001E-2</v>
      </c>
      <c r="M58" s="118"/>
      <c r="N58" s="1"/>
      <c r="O58" s="1"/>
      <c r="P58" s="1"/>
      <c r="Q58" s="1"/>
      <c r="R58" s="1"/>
      <c r="S58" s="1"/>
      <c r="T58" s="1"/>
      <c r="U58" s="1"/>
      <c r="V58" s="1"/>
      <c r="W58" s="1"/>
      <c r="X58" s="1"/>
      <c r="Y58" s="1"/>
      <c r="Z58" s="1"/>
    </row>
    <row r="59" spans="1:26" ht="11.25" customHeight="1">
      <c r="A59" s="1"/>
      <c r="B59" s="94">
        <v>44</v>
      </c>
      <c r="C59" s="109"/>
      <c r="D59" s="110" t="s">
        <v>324</v>
      </c>
      <c r="E59" s="110"/>
      <c r="F59" s="111"/>
      <c r="G59" s="111"/>
      <c r="H59" s="111"/>
      <c r="I59" s="111"/>
      <c r="J59" s="111"/>
      <c r="K59" s="125"/>
      <c r="L59" s="125"/>
      <c r="M59" s="118"/>
      <c r="N59" s="1"/>
      <c r="O59" s="1"/>
      <c r="P59" s="1"/>
      <c r="Q59" s="1"/>
      <c r="R59" s="1"/>
      <c r="S59" s="1"/>
      <c r="T59" s="1"/>
      <c r="U59" s="1"/>
      <c r="V59" s="1"/>
      <c r="W59" s="1"/>
      <c r="X59" s="1"/>
      <c r="Y59" s="1"/>
      <c r="Z59" s="1"/>
    </row>
    <row r="60" spans="1:26" ht="11.25" customHeight="1">
      <c r="A60" s="1"/>
      <c r="B60" s="94">
        <v>45</v>
      </c>
      <c r="C60" s="112"/>
      <c r="D60" s="1"/>
      <c r="E60" s="98" t="s">
        <v>378</v>
      </c>
      <c r="F60" s="99">
        <f>'BS19 Detail 1'!F466+'BS19 Detail 2'!F469</f>
        <v>0</v>
      </c>
      <c r="G60" s="99">
        <f>'BS19 Detail 1'!J466+'BS19 Detail 2'!J469</f>
        <v>122476.92899143623</v>
      </c>
      <c r="H60" s="99">
        <f t="shared" ref="H60:H72" si="16">G60-F60</f>
        <v>122476.92899143623</v>
      </c>
      <c r="I60" s="119" t="str">
        <f t="shared" ref="I60:I72" si="17">IFERROR(H60/F60," ")</f>
        <v xml:space="preserve"> </v>
      </c>
      <c r="J60" s="99">
        <f>'BS19 Detail 1'!M466+'BS19 Detail 2'!M469</f>
        <v>120408.06194766198</v>
      </c>
      <c r="K60" s="99">
        <f t="shared" ref="K60:K72" si="18">J60-G60</f>
        <v>-2068.8670437742549</v>
      </c>
      <c r="L60" s="120">
        <f t="shared" ref="L60:L72" si="19">IFERROR(K60/G60,"")</f>
        <v>-1.6891891891891844E-2</v>
      </c>
      <c r="M60" s="121"/>
      <c r="N60" s="1"/>
      <c r="O60" s="1"/>
      <c r="P60" s="1"/>
      <c r="Q60" s="1"/>
      <c r="R60" s="1"/>
      <c r="S60" s="1"/>
      <c r="T60" s="1"/>
      <c r="U60" s="1"/>
      <c r="V60" s="1"/>
      <c r="W60" s="1"/>
      <c r="X60" s="1"/>
      <c r="Y60" s="1"/>
      <c r="Z60" s="1"/>
    </row>
    <row r="61" spans="1:26" ht="11.25" customHeight="1">
      <c r="A61" s="1"/>
      <c r="B61" s="94">
        <v>46</v>
      </c>
      <c r="C61" s="112"/>
      <c r="D61" s="1"/>
      <c r="E61" s="98" t="s">
        <v>379</v>
      </c>
      <c r="F61" s="99">
        <f>'BS19 Detail 1'!F498+'BS19 Detail 2'!F483</f>
        <v>0</v>
      </c>
      <c r="G61" s="99">
        <f>'BS19 Detail 1'!J498+'BS19 Detail 2'!J483</f>
        <v>24415.600872000003</v>
      </c>
      <c r="H61" s="99">
        <f t="shared" si="16"/>
        <v>24415.600872000003</v>
      </c>
      <c r="I61" s="119" t="str">
        <f t="shared" si="17"/>
        <v xml:space="preserve"> </v>
      </c>
      <c r="J61" s="99">
        <f>'BS19 Detail 1'!M498+'BS19 Detail 2'!M483</f>
        <v>24003.175181594597</v>
      </c>
      <c r="K61" s="99">
        <f t="shared" si="18"/>
        <v>-412.42569040540548</v>
      </c>
      <c r="L61" s="120">
        <f t="shared" si="19"/>
        <v>-1.6891891891891893E-2</v>
      </c>
      <c r="M61" s="121"/>
      <c r="N61" s="1"/>
      <c r="O61" s="1"/>
      <c r="P61" s="1"/>
      <c r="Q61" s="1"/>
      <c r="R61" s="1"/>
      <c r="S61" s="1"/>
      <c r="T61" s="1"/>
      <c r="U61" s="1"/>
      <c r="V61" s="1"/>
      <c r="W61" s="1"/>
      <c r="X61" s="1"/>
      <c r="Y61" s="1"/>
      <c r="Z61" s="1"/>
    </row>
    <row r="62" spans="1:26" ht="11.25" customHeight="1">
      <c r="A62" s="1"/>
      <c r="B62" s="94">
        <v>47</v>
      </c>
      <c r="C62" s="112"/>
      <c r="D62" s="1"/>
      <c r="E62" s="98" t="s">
        <v>380</v>
      </c>
      <c r="F62" s="99">
        <f>'BS19 Detail 1'!F512+'BS19 Detail 2'!F497</f>
        <v>0</v>
      </c>
      <c r="G62" s="99">
        <f>'BS19 Detail 1'!J512+'BS19 Detail 2'!J497</f>
        <v>53731.343283582115</v>
      </c>
      <c r="H62" s="99">
        <f t="shared" si="16"/>
        <v>53731.343283582115</v>
      </c>
      <c r="I62" s="119" t="str">
        <f t="shared" si="17"/>
        <v xml:space="preserve"> </v>
      </c>
      <c r="J62" s="99">
        <f>'BS19 Detail 1'!M512+'BS19 Detail 2'!M497</f>
        <v>29493.243243243243</v>
      </c>
      <c r="K62" s="99">
        <f t="shared" si="18"/>
        <v>-24238.100040338872</v>
      </c>
      <c r="L62" s="120">
        <f t="shared" si="19"/>
        <v>-0.45109797297297322</v>
      </c>
      <c r="M62" s="121"/>
      <c r="N62" s="1"/>
      <c r="O62" s="1"/>
      <c r="P62" s="1"/>
      <c r="Q62" s="1"/>
      <c r="R62" s="1"/>
      <c r="S62" s="1"/>
      <c r="T62" s="1"/>
      <c r="U62" s="1"/>
      <c r="V62" s="1"/>
      <c r="W62" s="1"/>
      <c r="X62" s="1"/>
      <c r="Y62" s="1"/>
      <c r="Z62" s="1"/>
    </row>
    <row r="63" spans="1:26" ht="11.25" customHeight="1">
      <c r="A63" s="1"/>
      <c r="B63" s="94">
        <v>48</v>
      </c>
      <c r="C63" s="112"/>
      <c r="D63" s="1"/>
      <c r="E63" s="98" t="s">
        <v>381</v>
      </c>
      <c r="F63" s="99">
        <f>'BS19 Detail 1'!F524+'BS19 Detail 2'!F511</f>
        <v>0</v>
      </c>
      <c r="G63" s="99">
        <f>'BS19 Detail 1'!J524+'BS19 Detail 2'!J511</f>
        <v>0</v>
      </c>
      <c r="H63" s="99">
        <f t="shared" si="16"/>
        <v>0</v>
      </c>
      <c r="I63" s="119" t="str">
        <f t="shared" si="17"/>
        <v xml:space="preserve"> </v>
      </c>
      <c r="J63" s="99">
        <f>'BS19 Detail 1'!M524+'BS19 Detail 2'!M511</f>
        <v>0</v>
      </c>
      <c r="K63" s="99">
        <f t="shared" si="18"/>
        <v>0</v>
      </c>
      <c r="L63" s="120" t="str">
        <f t="shared" si="19"/>
        <v/>
      </c>
      <c r="M63" s="121"/>
      <c r="N63" s="1"/>
      <c r="O63" s="1"/>
      <c r="P63" s="1"/>
      <c r="Q63" s="1"/>
      <c r="R63" s="1"/>
      <c r="S63" s="1"/>
      <c r="T63" s="1"/>
      <c r="U63" s="1"/>
      <c r="V63" s="1"/>
      <c r="W63" s="1"/>
      <c r="X63" s="1"/>
      <c r="Y63" s="1"/>
      <c r="Z63" s="1"/>
    </row>
    <row r="64" spans="1:26" ht="11.1" customHeight="1">
      <c r="A64" s="1"/>
      <c r="B64" s="94">
        <v>49</v>
      </c>
      <c r="C64" s="112"/>
      <c r="D64" s="1"/>
      <c r="E64" s="98" t="s">
        <v>382</v>
      </c>
      <c r="F64" s="99">
        <f>'BS19 Detail 1'!F538+'BS19 Detail 2'!F525</f>
        <v>0</v>
      </c>
      <c r="G64" s="99">
        <f>'BS19 Detail 1'!J538+'BS19 Detail 2'!J525</f>
        <v>0</v>
      </c>
      <c r="H64" s="99">
        <f t="shared" si="16"/>
        <v>0</v>
      </c>
      <c r="I64" s="119" t="str">
        <f t="shared" si="17"/>
        <v xml:space="preserve"> </v>
      </c>
      <c r="J64" s="99">
        <f>'BS19 Detail 1'!M538+'BS19 Detail 2'!M525</f>
        <v>0</v>
      </c>
      <c r="K64" s="99">
        <f t="shared" si="18"/>
        <v>0</v>
      </c>
      <c r="L64" s="120" t="str">
        <f t="shared" si="19"/>
        <v/>
      </c>
      <c r="M64" s="121"/>
      <c r="N64" s="1"/>
      <c r="O64" s="1"/>
      <c r="P64" s="1"/>
      <c r="Q64" s="1"/>
      <c r="R64" s="1"/>
      <c r="S64" s="1"/>
      <c r="T64" s="1"/>
      <c r="U64" s="1"/>
      <c r="V64" s="1"/>
      <c r="W64" s="1"/>
      <c r="X64" s="1"/>
      <c r="Y64" s="1"/>
      <c r="Z64" s="1"/>
    </row>
    <row r="65" spans="1:26" ht="11.25" customHeight="1">
      <c r="A65" s="1"/>
      <c r="B65" s="94">
        <v>50</v>
      </c>
      <c r="C65" s="112"/>
      <c r="D65" s="1"/>
      <c r="E65" s="98" t="s">
        <v>383</v>
      </c>
      <c r="F65" s="99">
        <f>'BS19 Detail 1'!F552+'BS19 Detail 2'!F539</f>
        <v>0</v>
      </c>
      <c r="G65" s="99">
        <f>'BS19 Detail 1'!J552+'BS19 Detail 2'!J539</f>
        <v>32203.999996679999</v>
      </c>
      <c r="H65" s="99">
        <f t="shared" si="16"/>
        <v>32203.999996679999</v>
      </c>
      <c r="I65" s="119" t="str">
        <f t="shared" si="17"/>
        <v xml:space="preserve"> </v>
      </c>
      <c r="J65" s="99">
        <f>'BS19 Detail 1'!M552+'BS19 Detail 2'!M539</f>
        <v>31660.013510249588</v>
      </c>
      <c r="K65" s="99">
        <f t="shared" si="18"/>
        <v>-543.98648643041088</v>
      </c>
      <c r="L65" s="120">
        <f t="shared" si="19"/>
        <v>-1.6891891891892063E-2</v>
      </c>
      <c r="M65" s="121"/>
      <c r="N65" s="1"/>
      <c r="O65" s="1"/>
      <c r="P65" s="1"/>
      <c r="Q65" s="1"/>
      <c r="R65" s="1"/>
      <c r="S65" s="1"/>
      <c r="T65" s="1"/>
      <c r="U65" s="1"/>
      <c r="V65" s="1"/>
      <c r="W65" s="1"/>
      <c r="X65" s="1"/>
      <c r="Y65" s="1"/>
      <c r="Z65" s="1"/>
    </row>
    <row r="66" spans="1:26" ht="11.25" customHeight="1">
      <c r="A66" s="1"/>
      <c r="B66" s="94">
        <v>51</v>
      </c>
      <c r="C66" s="112"/>
      <c r="D66" s="1"/>
      <c r="E66" s="98" t="s">
        <v>384</v>
      </c>
      <c r="F66" s="99">
        <f>'BS19 Detail 1'!F564+'BS19 Detail 2'!F553</f>
        <v>0</v>
      </c>
      <c r="G66" s="99">
        <f>'BS19 Detail 1'!J564+'BS19 Detail 2'!J553</f>
        <v>0</v>
      </c>
      <c r="H66" s="99">
        <f t="shared" si="16"/>
        <v>0</v>
      </c>
      <c r="I66" s="119" t="str">
        <f t="shared" si="17"/>
        <v xml:space="preserve"> </v>
      </c>
      <c r="J66" s="99">
        <f>'BS19 Detail 1'!M564+'BS19 Detail 2'!M553</f>
        <v>0</v>
      </c>
      <c r="K66" s="99">
        <f t="shared" si="18"/>
        <v>0</v>
      </c>
      <c r="L66" s="120" t="str">
        <f t="shared" si="19"/>
        <v/>
      </c>
      <c r="M66" s="121"/>
      <c r="N66" s="1"/>
      <c r="O66" s="1"/>
      <c r="P66" s="1"/>
      <c r="Q66" s="1"/>
      <c r="R66" s="1"/>
      <c r="S66" s="1"/>
      <c r="T66" s="1"/>
      <c r="U66" s="1"/>
      <c r="V66" s="1"/>
      <c r="W66" s="1"/>
      <c r="X66" s="1"/>
      <c r="Y66" s="1"/>
      <c r="Z66" s="1"/>
    </row>
    <row r="67" spans="1:26" ht="11.25" customHeight="1">
      <c r="A67" s="1"/>
      <c r="B67" s="94">
        <v>52</v>
      </c>
      <c r="C67" s="112"/>
      <c r="D67" s="1"/>
      <c r="E67" s="98" t="s">
        <v>385</v>
      </c>
      <c r="F67" s="99">
        <f>'BS19 Detail 1'!F576+'BS19 Detail 2'!F567</f>
        <v>0</v>
      </c>
      <c r="G67" s="99">
        <f>'BS19 Detail 1'!J576+'BS19 Detail 2'!J567</f>
        <v>136841.58075601375</v>
      </c>
      <c r="H67" s="99">
        <f t="shared" si="16"/>
        <v>136841.58075601375</v>
      </c>
      <c r="I67" s="119" t="str">
        <f t="shared" si="17"/>
        <v xml:space="preserve"> </v>
      </c>
      <c r="J67" s="99">
        <f>'BS19 Detail 1'!M576+'BS19 Detail 2'!M567</f>
        <v>129313.33333333333</v>
      </c>
      <c r="K67" s="99">
        <f t="shared" si="18"/>
        <v>-7528.2474226804188</v>
      </c>
      <c r="L67" s="120">
        <f t="shared" si="19"/>
        <v>-5.5014326647564518E-2</v>
      </c>
      <c r="M67" s="121"/>
      <c r="N67" s="1"/>
      <c r="O67" s="1"/>
      <c r="P67" s="1"/>
      <c r="Q67" s="1"/>
      <c r="R67" s="1"/>
      <c r="S67" s="1"/>
      <c r="T67" s="1"/>
      <c r="U67" s="1"/>
      <c r="V67" s="1"/>
      <c r="W67" s="1"/>
      <c r="X67" s="1"/>
      <c r="Y67" s="1"/>
      <c r="Z67" s="1"/>
    </row>
    <row r="68" spans="1:26" ht="11.25" customHeight="1">
      <c r="A68" s="1"/>
      <c r="B68" s="94">
        <v>53</v>
      </c>
      <c r="C68" s="112"/>
      <c r="D68" s="1"/>
      <c r="E68" s="98" t="s">
        <v>386</v>
      </c>
      <c r="F68" s="99">
        <f>'BS19 Detail 1'!F590+'BS19 Detail 2'!F581</f>
        <v>0</v>
      </c>
      <c r="G68" s="99">
        <f>'BS19 Detail 1'!J590+'BS19 Detail 2'!J581</f>
        <v>34919.999999999993</v>
      </c>
      <c r="H68" s="99">
        <f t="shared" si="16"/>
        <v>34919.999999999993</v>
      </c>
      <c r="I68" s="119" t="str">
        <f t="shared" si="17"/>
        <v xml:space="preserve"> </v>
      </c>
      <c r="J68" s="99">
        <f>'BS19 Detail 1'!M590+'BS19 Detail 2'!M581</f>
        <v>34330.135135135126</v>
      </c>
      <c r="K68" s="99">
        <f t="shared" si="18"/>
        <v>-589.86486486486683</v>
      </c>
      <c r="L68" s="120">
        <f t="shared" si="19"/>
        <v>-1.6891891891891952E-2</v>
      </c>
      <c r="M68" s="121"/>
      <c r="N68" s="1"/>
      <c r="O68" s="1"/>
      <c r="P68" s="1"/>
      <c r="Q68" s="1"/>
      <c r="R68" s="1"/>
      <c r="S68" s="1"/>
      <c r="T68" s="1"/>
      <c r="U68" s="1"/>
      <c r="V68" s="1"/>
      <c r="W68" s="1"/>
      <c r="X68" s="1"/>
      <c r="Y68" s="1"/>
      <c r="Z68" s="1"/>
    </row>
    <row r="69" spans="1:26" ht="11.25" customHeight="1">
      <c r="A69" s="1"/>
      <c r="B69" s="94">
        <v>54</v>
      </c>
      <c r="C69" s="112"/>
      <c r="D69" s="1"/>
      <c r="E69" s="98" t="s">
        <v>387</v>
      </c>
      <c r="F69" s="99">
        <f>'BS19 Detail 1'!F604+'BS19 Detail 2'!F595</f>
        <v>0</v>
      </c>
      <c r="G69" s="99">
        <f>'BS19 Detail 1'!J604+'BS19 Detail 2'!J595</f>
        <v>10576.369319149488</v>
      </c>
      <c r="H69" s="99">
        <f t="shared" si="16"/>
        <v>10576.369319149488</v>
      </c>
      <c r="I69" s="119" t="str">
        <f t="shared" si="17"/>
        <v xml:space="preserve"> </v>
      </c>
      <c r="J69" s="99">
        <f>'BS19 Detail 1'!M604+'BS19 Detail 2'!M595</f>
        <v>10397.714432001691</v>
      </c>
      <c r="K69" s="99">
        <f t="shared" si="18"/>
        <v>-178.65488714779713</v>
      </c>
      <c r="L69" s="120">
        <f t="shared" si="19"/>
        <v>-1.6891891891892056E-2</v>
      </c>
      <c r="M69" s="121"/>
      <c r="N69" s="1"/>
      <c r="O69" s="1"/>
      <c r="P69" s="1"/>
      <c r="Q69" s="1"/>
      <c r="R69" s="1"/>
      <c r="S69" s="1"/>
      <c r="T69" s="1"/>
      <c r="U69" s="1"/>
      <c r="V69" s="1"/>
      <c r="W69" s="1"/>
      <c r="X69" s="1"/>
      <c r="Y69" s="1"/>
      <c r="Z69" s="1"/>
    </row>
    <row r="70" spans="1:26" ht="11.25" customHeight="1">
      <c r="A70" s="1"/>
      <c r="B70" s="94">
        <v>55</v>
      </c>
      <c r="C70" s="112"/>
      <c r="D70" s="1"/>
      <c r="E70" s="98" t="s">
        <v>388</v>
      </c>
      <c r="F70" s="99"/>
      <c r="G70" s="99"/>
      <c r="H70" s="99">
        <f t="shared" si="16"/>
        <v>0</v>
      </c>
      <c r="I70" s="119" t="str">
        <f t="shared" si="17"/>
        <v xml:space="preserve"> </v>
      </c>
      <c r="J70" s="99"/>
      <c r="K70" s="99">
        <f t="shared" si="18"/>
        <v>0</v>
      </c>
      <c r="L70" s="120" t="str">
        <f t="shared" si="19"/>
        <v/>
      </c>
      <c r="M70" s="121"/>
      <c r="N70" s="1"/>
      <c r="O70" s="1"/>
      <c r="P70" s="1"/>
      <c r="Q70" s="1"/>
      <c r="R70" s="1"/>
      <c r="S70" s="1"/>
      <c r="T70" s="1"/>
      <c r="U70" s="1"/>
      <c r="V70" s="1"/>
      <c r="W70" s="1"/>
      <c r="X70" s="1"/>
      <c r="Y70" s="1"/>
      <c r="Z70" s="1"/>
    </row>
    <row r="71" spans="1:26" ht="11.25" customHeight="1">
      <c r="A71" s="1"/>
      <c r="B71" s="94"/>
      <c r="C71" s="112"/>
      <c r="D71" s="1"/>
      <c r="E71" s="98" t="s">
        <v>389</v>
      </c>
      <c r="F71" s="99"/>
      <c r="G71" s="99"/>
      <c r="H71" s="99">
        <f t="shared" si="16"/>
        <v>0</v>
      </c>
      <c r="I71" s="119" t="str">
        <f t="shared" si="17"/>
        <v xml:space="preserve"> </v>
      </c>
      <c r="J71" s="99"/>
      <c r="K71" s="99">
        <f t="shared" si="18"/>
        <v>0</v>
      </c>
      <c r="L71" s="120" t="str">
        <f t="shared" si="19"/>
        <v/>
      </c>
      <c r="M71" s="121"/>
      <c r="N71" s="1"/>
      <c r="O71" s="1"/>
      <c r="P71" s="1"/>
      <c r="Q71" s="1"/>
      <c r="R71" s="1"/>
      <c r="S71" s="1"/>
      <c r="T71" s="1"/>
      <c r="U71" s="1"/>
      <c r="V71" s="1"/>
      <c r="W71" s="1"/>
      <c r="X71" s="1"/>
      <c r="Y71" s="1"/>
      <c r="Z71" s="1"/>
    </row>
    <row r="72" spans="1:26" ht="11.25" customHeight="1">
      <c r="A72" s="1"/>
      <c r="B72" s="94"/>
      <c r="C72" s="112"/>
      <c r="D72" s="1"/>
      <c r="E72" s="98" t="s">
        <v>390</v>
      </c>
      <c r="F72" s="99"/>
      <c r="G72" s="99"/>
      <c r="H72" s="99">
        <f t="shared" si="16"/>
        <v>0</v>
      </c>
      <c r="I72" s="119" t="str">
        <f t="shared" si="17"/>
        <v xml:space="preserve"> </v>
      </c>
      <c r="J72" s="99"/>
      <c r="K72" s="99">
        <f t="shared" si="18"/>
        <v>0</v>
      </c>
      <c r="L72" s="120" t="str">
        <f t="shared" si="19"/>
        <v/>
      </c>
      <c r="M72" s="121"/>
      <c r="N72" s="1"/>
      <c r="O72" s="1"/>
      <c r="P72" s="1"/>
      <c r="Q72" s="1"/>
      <c r="R72" s="1"/>
      <c r="S72" s="1"/>
      <c r="T72" s="1"/>
      <c r="U72" s="1"/>
      <c r="V72" s="1"/>
      <c r="W72" s="1"/>
      <c r="X72" s="1"/>
      <c r="Y72" s="1"/>
      <c r="Z72" s="1"/>
    </row>
    <row r="73" spans="1:26" ht="11.25" customHeight="1">
      <c r="A73" s="1"/>
      <c r="B73" s="94"/>
      <c r="C73" s="112"/>
      <c r="D73" s="1"/>
      <c r="E73" s="98"/>
      <c r="F73" s="99"/>
      <c r="G73" s="99"/>
      <c r="H73" s="99"/>
      <c r="I73" s="99"/>
      <c r="J73" s="99"/>
      <c r="K73" s="126"/>
      <c r="L73" s="120"/>
      <c r="M73" s="118"/>
      <c r="N73" s="1"/>
      <c r="O73" s="1"/>
      <c r="P73" s="1"/>
      <c r="Q73" s="1"/>
      <c r="R73" s="1"/>
      <c r="S73" s="1"/>
      <c r="T73" s="1"/>
      <c r="U73" s="1"/>
      <c r="V73" s="1"/>
      <c r="W73" s="1"/>
      <c r="X73" s="1"/>
      <c r="Y73" s="1"/>
      <c r="Z73" s="1"/>
    </row>
    <row r="74" spans="1:26" ht="11.25" customHeight="1">
      <c r="A74" s="1"/>
      <c r="B74" s="94">
        <v>56</v>
      </c>
      <c r="C74" s="113"/>
      <c r="D74" s="97"/>
      <c r="E74" s="100" t="s">
        <v>359</v>
      </c>
      <c r="F74" s="103">
        <f>SUM(F60:F72)</f>
        <v>0</v>
      </c>
      <c r="G74" s="104">
        <f>SUM(G60:G72)</f>
        <v>415165.82321886159</v>
      </c>
      <c r="H74" s="99">
        <f>G74-F74</f>
        <v>415165.82321886159</v>
      </c>
      <c r="I74" s="119" t="str">
        <f>IFERROR(H74/F74," ")</f>
        <v xml:space="preserve"> </v>
      </c>
      <c r="J74" s="122">
        <f>SUM(J60:J72)</f>
        <v>379605.67678321956</v>
      </c>
      <c r="K74" s="99">
        <f>J74-G74</f>
        <v>-35560.146435642033</v>
      </c>
      <c r="L74" s="120">
        <f>IFERROR(K74/G74,"")</f>
        <v>-8.5652875181143964E-2</v>
      </c>
      <c r="M74" s="118"/>
      <c r="N74" s="1"/>
      <c r="O74" s="1"/>
      <c r="P74" s="1"/>
      <c r="Q74" s="1"/>
      <c r="R74" s="1"/>
      <c r="S74" s="1"/>
      <c r="T74" s="1"/>
      <c r="U74" s="1"/>
      <c r="V74" s="1"/>
      <c r="W74" s="1"/>
      <c r="X74" s="1"/>
      <c r="Y74" s="1"/>
      <c r="Z74" s="1"/>
    </row>
    <row r="75" spans="1:26" ht="11.25" customHeight="1">
      <c r="A75" s="1"/>
      <c r="B75" s="94"/>
      <c r="C75" s="1"/>
      <c r="D75" s="1"/>
      <c r="E75" s="1"/>
      <c r="F75" s="127"/>
      <c r="G75" s="127"/>
      <c r="H75" s="127"/>
      <c r="I75" s="127"/>
      <c r="J75" s="127"/>
      <c r="K75" s="1"/>
      <c r="L75" s="1"/>
      <c r="M75" s="118"/>
      <c r="N75" s="1"/>
      <c r="O75" s="1"/>
      <c r="P75" s="1"/>
      <c r="Q75" s="1"/>
      <c r="R75" s="1"/>
      <c r="S75" s="1"/>
      <c r="T75" s="1"/>
      <c r="U75" s="1"/>
      <c r="V75" s="1"/>
      <c r="W75" s="1"/>
      <c r="X75" s="1"/>
      <c r="Y75" s="1"/>
      <c r="Z75" s="1"/>
    </row>
    <row r="76" spans="1:26" ht="11.25" customHeight="1">
      <c r="A76" s="1"/>
      <c r="B76" s="94">
        <v>57</v>
      </c>
      <c r="C76" s="128"/>
      <c r="D76" s="101" t="s">
        <v>391</v>
      </c>
      <c r="E76" s="102"/>
      <c r="F76" s="103">
        <f>F74+F58+F49+F42+F29</f>
        <v>0</v>
      </c>
      <c r="G76" s="104">
        <f>G74+G58+G49+G42+G29</f>
        <v>3078903.575507856</v>
      </c>
      <c r="H76" s="99">
        <f>G76-F76</f>
        <v>3078903.575507856</v>
      </c>
      <c r="I76" s="119" t="str">
        <f>IFERROR(H76/F76," ")</f>
        <v xml:space="preserve"> </v>
      </c>
      <c r="J76" s="122">
        <f>J74+J58+J49+J42+J29</f>
        <v>2969102.5638948921</v>
      </c>
      <c r="K76" s="99">
        <f>J76-G76</f>
        <v>-109801.01161296386</v>
      </c>
      <c r="L76" s="120">
        <f>IFERROR(K76/G76,"")</f>
        <v>-3.5662374257645436E-2</v>
      </c>
      <c r="M76" s="118"/>
      <c r="N76" s="1"/>
      <c r="O76" s="1"/>
      <c r="P76" s="1"/>
      <c r="Q76" s="1"/>
      <c r="R76" s="1"/>
      <c r="S76" s="1"/>
      <c r="T76" s="1"/>
      <c r="U76" s="1"/>
      <c r="V76" s="1"/>
      <c r="W76" s="1"/>
      <c r="X76" s="1"/>
      <c r="Y76" s="1"/>
      <c r="Z76" s="1"/>
    </row>
    <row r="77" spans="1:26" ht="11.25" customHeight="1">
      <c r="A77" s="1"/>
      <c r="B77" s="94"/>
      <c r="C77" s="1"/>
      <c r="D77" s="1"/>
      <c r="E77" s="1"/>
      <c r="F77" s="127"/>
      <c r="G77" s="127"/>
      <c r="H77" s="127"/>
      <c r="I77" s="127"/>
      <c r="J77" s="127"/>
      <c r="K77" s="1"/>
      <c r="L77" s="1"/>
      <c r="M77" s="118"/>
      <c r="N77" s="1"/>
      <c r="O77" s="1"/>
      <c r="P77" s="1"/>
      <c r="Q77" s="1"/>
      <c r="R77" s="1"/>
      <c r="S77" s="1"/>
      <c r="T77" s="1"/>
      <c r="U77" s="1"/>
      <c r="V77" s="1"/>
      <c r="W77" s="1"/>
      <c r="X77" s="1"/>
      <c r="Y77" s="1"/>
      <c r="Z77" s="1"/>
    </row>
    <row r="78" spans="1:26" ht="14.25" customHeight="1">
      <c r="A78" s="1"/>
      <c r="B78" s="129">
        <v>58</v>
      </c>
      <c r="C78" s="1078" t="s">
        <v>194</v>
      </c>
      <c r="D78" s="1079"/>
      <c r="E78" s="1080"/>
      <c r="F78" s="130">
        <f>F76+F18</f>
        <v>0</v>
      </c>
      <c r="G78" s="131">
        <f>G76+G18</f>
        <v>3573640.8148215692</v>
      </c>
      <c r="H78" s="132">
        <f>G78-F78</f>
        <v>3573640.8148215692</v>
      </c>
      <c r="I78" s="133" t="str">
        <f>IFERROR(H78/F78," ")</f>
        <v xml:space="preserve"> </v>
      </c>
      <c r="J78" s="134">
        <f>J76+J18</f>
        <v>3419773.0046519311</v>
      </c>
      <c r="K78" s="132">
        <f>J78-G78</f>
        <v>-153867.81016963813</v>
      </c>
      <c r="L78" s="135">
        <f>IFERROR(K78/G78,"")</f>
        <v>-4.3056316552988749E-2</v>
      </c>
      <c r="M78" s="136"/>
      <c r="N78" s="1"/>
      <c r="O78" s="1"/>
      <c r="P78" s="1"/>
      <c r="Q78" s="1"/>
      <c r="R78" s="1"/>
      <c r="S78" s="1"/>
      <c r="T78" s="1"/>
      <c r="U78" s="1"/>
      <c r="V78" s="1"/>
      <c r="W78" s="1"/>
      <c r="X78" s="1"/>
      <c r="Y78" s="1"/>
      <c r="Z78" s="1"/>
    </row>
    <row r="79" spans="1:26" ht="11.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1.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1.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1.25" customHeight="1">
      <c r="A82" s="1"/>
      <c r="B82" s="1"/>
      <c r="C82" s="1"/>
      <c r="D82" s="1"/>
      <c r="E82" s="1"/>
      <c r="F82" s="1"/>
      <c r="G82" s="1"/>
      <c r="H82" s="1"/>
      <c r="I82" s="1"/>
      <c r="J82" s="137"/>
      <c r="K82" s="1"/>
      <c r="L82" s="1"/>
      <c r="M82" s="1"/>
      <c r="N82" s="1"/>
      <c r="O82" s="1"/>
      <c r="P82" s="1"/>
      <c r="Q82" s="1"/>
      <c r="R82" s="1"/>
      <c r="S82" s="1"/>
      <c r="T82" s="1"/>
      <c r="U82" s="1"/>
      <c r="V82" s="1"/>
      <c r="W82" s="1"/>
      <c r="X82" s="1"/>
      <c r="Y82" s="1"/>
      <c r="Z82" s="1"/>
    </row>
    <row r="83" spans="1:26" ht="11.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1.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1.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1.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1.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1.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1.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1.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1.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1.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1.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1.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1.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1.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1.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1.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1.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1.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1.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1.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1.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1.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1.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1.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1.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1.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1.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1.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1.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1.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1.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1.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1.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1.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1.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1.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1.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1.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1.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1.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1.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1.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1.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1.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1.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1.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1.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1.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1.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1.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1.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1.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1.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1.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1.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1.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1.25" hidden="1"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1.25" hidden="1"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1.25" hidden="1"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1.25" hidden="1"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1.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1.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1.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1.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1.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1.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1.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1.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1.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1.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1.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1.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1.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1.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1.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1.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1.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1.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1.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1.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1.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1.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1.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1.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1.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1.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1.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1.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1.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1.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1.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1.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1.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1.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1.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1.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1.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1.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1.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1.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1.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1.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1.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1.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1.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1.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1.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1.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1.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1.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1.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1.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1.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1.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1.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1.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1.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1.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1.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1.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1.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1.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1.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1.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1.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1.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1.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1.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1.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1.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1.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1.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1.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1.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1.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1.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1.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1.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1.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1.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1.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1.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1.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1.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1.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1.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1.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1.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1.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1.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1.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1.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1.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1.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1.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1.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1.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1.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1.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1.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1.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1.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1.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1.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1.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1.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1.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1.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1.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1.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1.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1.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1.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1.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1.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1.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1.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1.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1.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1.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1.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1.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1.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1.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1.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1.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1.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1.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1.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1.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1.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1.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1.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1.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1.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1.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1.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1.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1.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1.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1.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1.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1.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1.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1.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1.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1.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1.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1.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1.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1.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1.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1.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1.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1.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1.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1.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1.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1.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1.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1.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1.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1.25" hidden="1"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1.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1.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1.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1.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1.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1.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1.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1.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1.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1.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1.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1.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1.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1.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1.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1.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1.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1.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1.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1.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1.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1.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1.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1.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1.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1.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1.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1.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1.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1.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1.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1.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1.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1.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1.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1.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1.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1.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1.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1.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1.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1.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1.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1.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1.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1.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1.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1.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1.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1.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1.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1.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1.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1.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1.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1.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1.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1.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1.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1.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1.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1.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1.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1.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1.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1.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1.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1.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1.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1.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1.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1.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1.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1.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1.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1.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1.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1.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1.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1.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1.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1.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1.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1.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1.25" hidden="1"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1.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1.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1.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1.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1.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1.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1.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1.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1.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1.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1.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1.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1.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1.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1.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1.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1.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1.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1.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1.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1.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1.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1.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1.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1.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1.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1.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1.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1.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1.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1.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1.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1.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1.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1.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1.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1.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1.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1.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1.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1.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1.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1.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1.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1.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1.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1.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1.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1.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1.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1.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1.25" hidden="1"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1.25" hidden="1"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1.25" hidden="1"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1.25" hidden="1"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1.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1.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1.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1.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1.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1.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1.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1.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1.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1.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1.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1.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1.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1.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1.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1.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1.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1.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1.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1.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1.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1.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1.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1.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1.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1.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1.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1.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1.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1.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1.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1.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1.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1.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1.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1.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1.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1.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1.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1.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1.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1.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1.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1.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1.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1.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1.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1.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1.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1.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1.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1.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1.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1.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1.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1.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1.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1.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1.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1.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1.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1.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1.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1.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1.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1.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1.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1.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1.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1.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1.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1.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1.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1.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1.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1.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1.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1.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1.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1.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1.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1.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1.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1.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1.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1.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1.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1.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1.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1.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1.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1.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1.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1.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1.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1.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1.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1.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1.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1.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1.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1.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1.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1.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1.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1.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1.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1.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1.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1.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1.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1.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1.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1.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1.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1.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1.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1.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1.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1.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1.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1.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1.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1.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1.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1.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1.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1.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1.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1.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1.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1.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1.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1.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1.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1.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1.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1.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1.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1.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1.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1.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1.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1.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1.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1.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1.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1.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1.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1.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1.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1.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1.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1.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1.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1.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1.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1.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1.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1.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1.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1.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1.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1.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1.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1.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1.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1.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1.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1.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1.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1.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1.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1.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1.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1.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1.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1.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1.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1.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1.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1.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1.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1.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1.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1.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1.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1.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1.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1.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1.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1.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1.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1.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1.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1.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1.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1.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1.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1.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1.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1.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1.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1.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1.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1.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1.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1.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1.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1.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1.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1.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1.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1.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1.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1.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1.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1.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1.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1.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1.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1.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1.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1.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1.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1.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1.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1.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1.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1.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1.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1.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1.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1.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1.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1.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1.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1.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1.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1.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1.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1.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1.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1.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1.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1.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1.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1.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1.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1.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1.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1.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1.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1.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1.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1.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1.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1.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1.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1.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1.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1.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1.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1.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1.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1.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1.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1.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1.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1.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1.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1.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1.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1.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1.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1.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1.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1.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1.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1.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1.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1.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1.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1.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1.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1.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1.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1.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1.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1.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1.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1.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1.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1.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1.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1.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1.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1.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1.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1.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1.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1.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1.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1.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1.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1.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1.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1.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1.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1.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1.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1.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1.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1.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1.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1.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1.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1.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1.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1.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1.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1.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1.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1.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1.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1.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1.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1.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1.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1.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1.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1.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1.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1.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1.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1.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1.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1.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1.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1.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1.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1.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1.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1.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1.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1.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1.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1.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1.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1.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1.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1.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1.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1.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1.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1.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1.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1.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1.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1.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1.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1.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1.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1.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1.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1.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1.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1.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1.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1.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1.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1.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1.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1.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1.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1.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1.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1.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1.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1.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1.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1.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1.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1.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1.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1.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1.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1.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1.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1.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1.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1.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1.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1.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1.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1.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1.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1.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1.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1.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1.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1.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1.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1.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1.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1.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1.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1.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1.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1.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1.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1.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1.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1.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1.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1.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1.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1.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1.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1.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1.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1.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1.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1.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1.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1.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1.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1.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1.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1.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1.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1.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1.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1.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1.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1.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1.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1.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1.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1.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1.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1.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1.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1.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1.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1.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1.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1.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1.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1.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1.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1.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1.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1.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1.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1.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1.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1.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1.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1.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1.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1.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1.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1.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1.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1.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1.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1.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1.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1.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1.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1.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1.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1.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1.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1.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1.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1.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1.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1.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1.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1.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1.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1.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1.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1.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1.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1.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1.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1.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1.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1.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1.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1.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1.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1.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1.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1.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1.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1.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1.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1.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1.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1.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1.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1.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1.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1.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1.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1.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1.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1.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1.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1.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1.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1.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1.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1.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1.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1.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1.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1.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1.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1.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1.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1.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1.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1.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1.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1.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1.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1.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1.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1.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1.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1.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1.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1.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1.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1.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1.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1.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1.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1.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1.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1.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1.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1.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1.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1.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1.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1.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1.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1.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1.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
    <mergeCell ref="B6:M6"/>
    <mergeCell ref="C78:E78"/>
  </mergeCells>
  <pageMargins left="0.7" right="0.7" top="0.75" bottom="0.75" header="0" footer="0"/>
  <pageSetup paperSize="9"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2">
    <tabColor rgb="FF00B050"/>
    <pageSetUpPr fitToPage="1"/>
  </sheetPr>
  <dimension ref="A1:Z1000"/>
  <sheetViews>
    <sheetView showGridLines="0" zoomScale="70" zoomScaleNormal="70" zoomScaleSheetLayoutView="70" workbookViewId="0">
      <selection activeCell="F23" sqref="F23"/>
    </sheetView>
  </sheetViews>
  <sheetFormatPr defaultColWidth="14.140625" defaultRowHeight="15" customHeight="1"/>
  <cols>
    <col min="1" max="2" width="2.85546875" customWidth="1"/>
    <col min="3" max="3" width="4" customWidth="1"/>
    <col min="4" max="4" width="16.85546875" customWidth="1"/>
    <col min="5" max="5" width="7.140625" customWidth="1"/>
    <col min="6" max="6" width="28.85546875" customWidth="1"/>
    <col min="7" max="7" width="1.85546875" customWidth="1"/>
    <col min="8" max="8" width="5.140625" customWidth="1"/>
    <col min="9" max="9" width="22.140625" customWidth="1"/>
    <col min="10" max="11" width="11.140625" customWidth="1"/>
    <col min="12" max="12" width="8.85546875" customWidth="1"/>
    <col min="13" max="13" width="10.85546875" customWidth="1"/>
    <col min="14" max="16" width="28.85546875" customWidth="1"/>
    <col min="17" max="17" width="1.140625" customWidth="1"/>
    <col min="18" max="26" width="9" customWidth="1"/>
  </cols>
  <sheetData>
    <row r="1" spans="1:26">
      <c r="A1" s="10"/>
      <c r="B1" s="10"/>
      <c r="C1" s="11"/>
      <c r="D1" s="11"/>
      <c r="E1" s="11"/>
      <c r="F1" s="11"/>
      <c r="G1" s="11"/>
      <c r="H1" s="11"/>
      <c r="I1" s="11"/>
      <c r="J1" s="11"/>
      <c r="K1" s="11"/>
      <c r="L1" s="11"/>
      <c r="M1" s="11"/>
      <c r="N1" s="11"/>
      <c r="O1" s="11"/>
      <c r="P1" s="11"/>
      <c r="Q1" s="11"/>
      <c r="R1" s="10"/>
      <c r="S1" s="10"/>
      <c r="T1" s="10"/>
      <c r="U1" s="10"/>
      <c r="V1" s="10"/>
      <c r="W1" s="10"/>
      <c r="X1" s="10"/>
      <c r="Y1" s="10"/>
      <c r="Z1" s="10"/>
    </row>
    <row r="2" spans="1:26">
      <c r="A2" s="10"/>
      <c r="B2" s="10"/>
      <c r="C2" s="11"/>
      <c r="D2" s="11"/>
      <c r="E2" s="11"/>
      <c r="F2" s="11"/>
      <c r="G2" s="11"/>
      <c r="H2" s="11"/>
      <c r="I2" s="11"/>
      <c r="J2" s="11"/>
      <c r="K2" s="11"/>
      <c r="L2" s="11"/>
      <c r="M2" s="11"/>
      <c r="N2" s="11"/>
      <c r="O2" s="11"/>
      <c r="P2" s="11"/>
      <c r="Q2" s="11"/>
      <c r="R2" s="10"/>
      <c r="S2" s="10"/>
      <c r="T2" s="10"/>
      <c r="U2" s="10"/>
      <c r="V2" s="10"/>
      <c r="W2" s="10"/>
      <c r="X2" s="10"/>
      <c r="Y2" s="10"/>
      <c r="Z2" s="10"/>
    </row>
    <row r="3" spans="1:26">
      <c r="A3" s="10"/>
      <c r="B3" s="10"/>
      <c r="C3" s="11"/>
      <c r="D3" s="11"/>
      <c r="E3" s="11"/>
      <c r="F3" s="11"/>
      <c r="G3" s="11"/>
      <c r="H3" s="11"/>
      <c r="I3" s="11"/>
      <c r="J3" s="11"/>
      <c r="K3" s="11"/>
      <c r="L3" s="11"/>
      <c r="M3" s="11"/>
      <c r="N3" s="11"/>
      <c r="O3" s="11"/>
      <c r="P3" s="11"/>
      <c r="Q3" s="11"/>
      <c r="R3" s="10"/>
      <c r="S3" s="10"/>
      <c r="T3" s="10"/>
      <c r="U3" s="10"/>
      <c r="V3" s="10"/>
      <c r="W3" s="10"/>
      <c r="X3" s="10"/>
      <c r="Y3" s="10"/>
      <c r="Z3" s="10"/>
    </row>
    <row r="4" spans="1:26">
      <c r="A4" s="10"/>
      <c r="B4" s="10"/>
      <c r="C4" s="11"/>
      <c r="D4" s="11"/>
      <c r="E4" s="11"/>
      <c r="F4" s="11"/>
      <c r="G4" s="11"/>
      <c r="H4" s="11"/>
      <c r="I4" s="11"/>
      <c r="J4" s="11"/>
      <c r="K4" s="11"/>
      <c r="L4" s="11"/>
      <c r="M4" s="11"/>
      <c r="N4" s="11"/>
      <c r="O4" s="11"/>
      <c r="P4" s="11"/>
      <c r="Q4" s="11"/>
      <c r="R4" s="10"/>
      <c r="S4" s="10"/>
      <c r="T4" s="10"/>
      <c r="U4" s="10"/>
      <c r="V4" s="10"/>
      <c r="W4" s="10"/>
      <c r="X4" s="10"/>
      <c r="Y4" s="10"/>
      <c r="Z4" s="10"/>
    </row>
    <row r="5" spans="1:26">
      <c r="A5" s="10"/>
      <c r="B5" s="10"/>
      <c r="C5" s="11"/>
      <c r="D5" s="11"/>
      <c r="E5" s="11"/>
      <c r="F5" s="11"/>
      <c r="G5" s="11"/>
      <c r="H5" s="11"/>
      <c r="I5" s="1110" t="s">
        <v>392</v>
      </c>
      <c r="J5" s="1077"/>
      <c r="K5" s="1077"/>
      <c r="L5" s="1077"/>
      <c r="M5" s="1077"/>
      <c r="N5" s="1077"/>
      <c r="O5" s="11"/>
      <c r="P5" s="38" t="s">
        <v>393</v>
      </c>
      <c r="Q5" s="11"/>
      <c r="R5" s="10"/>
      <c r="S5" s="10"/>
      <c r="T5" s="10"/>
      <c r="U5" s="10"/>
      <c r="V5" s="10"/>
      <c r="W5" s="10"/>
      <c r="X5" s="10"/>
      <c r="Y5" s="10"/>
      <c r="Z5" s="10"/>
    </row>
    <row r="6" spans="1:26">
      <c r="A6" s="10"/>
      <c r="B6" s="10"/>
      <c r="C6" s="11"/>
      <c r="D6" s="11"/>
      <c r="E6" s="11"/>
      <c r="F6" s="11"/>
      <c r="G6" s="11"/>
      <c r="H6" s="11"/>
      <c r="I6" s="1110" t="s">
        <v>394</v>
      </c>
      <c r="J6" s="1077"/>
      <c r="K6" s="1077"/>
      <c r="L6" s="1077"/>
      <c r="M6" s="1077"/>
      <c r="N6" s="1077"/>
      <c r="O6" s="39"/>
      <c r="P6" s="40" t="str">
        <f>"AFE NO. : "&amp;'FORM BIAYA '!D12</f>
        <v>AFE NO. : 23-190-221-OO</v>
      </c>
      <c r="Q6" s="11"/>
      <c r="R6" s="10"/>
      <c r="S6" s="10"/>
      <c r="T6" s="10"/>
      <c r="U6" s="10"/>
      <c r="V6" s="10"/>
      <c r="W6" s="10"/>
      <c r="X6" s="10"/>
      <c r="Y6" s="10"/>
      <c r="Z6" s="10"/>
    </row>
    <row r="7" spans="1:26">
      <c r="A7" s="10"/>
      <c r="B7" s="10"/>
      <c r="C7" s="11"/>
      <c r="D7" s="11"/>
      <c r="E7" s="11"/>
      <c r="F7" s="11"/>
      <c r="G7" s="11"/>
      <c r="H7" s="11"/>
      <c r="I7" s="1111" t="s">
        <v>395</v>
      </c>
      <c r="J7" s="1077"/>
      <c r="K7" s="1077"/>
      <c r="L7" s="1077"/>
      <c r="M7" s="1077"/>
      <c r="N7" s="1077"/>
      <c r="O7" s="11"/>
      <c r="P7" s="11"/>
      <c r="Q7" s="11"/>
      <c r="R7" s="10"/>
      <c r="S7" s="10"/>
      <c r="T7" s="10"/>
      <c r="U7" s="10"/>
      <c r="V7" s="10"/>
      <c r="W7" s="10"/>
      <c r="X7" s="10"/>
      <c r="Y7" s="10"/>
      <c r="Z7" s="10"/>
    </row>
    <row r="8" spans="1:26">
      <c r="A8" s="10"/>
      <c r="B8" s="10"/>
      <c r="C8" s="12"/>
      <c r="D8" s="12"/>
      <c r="E8" s="12"/>
      <c r="F8" s="12"/>
      <c r="G8" s="12"/>
      <c r="H8" s="11"/>
      <c r="I8" s="12"/>
      <c r="J8" s="12"/>
      <c r="K8" s="12"/>
      <c r="L8" s="12"/>
      <c r="M8" s="11"/>
      <c r="N8" s="11"/>
      <c r="O8" s="11"/>
      <c r="P8" s="11"/>
      <c r="Q8" s="11"/>
      <c r="R8" s="10"/>
      <c r="S8" s="10"/>
      <c r="T8" s="10"/>
      <c r="U8" s="10"/>
      <c r="V8" s="10"/>
      <c r="W8" s="10"/>
      <c r="X8" s="10"/>
      <c r="Y8" s="10"/>
      <c r="Z8" s="10"/>
    </row>
    <row r="9" spans="1:26">
      <c r="A9" s="10"/>
      <c r="B9" s="10"/>
      <c r="C9" s="12"/>
      <c r="D9" s="12"/>
      <c r="E9" s="12"/>
      <c r="F9" s="12"/>
      <c r="G9" s="12"/>
      <c r="H9" s="11"/>
      <c r="I9" s="12" t="s">
        <v>162</v>
      </c>
      <c r="J9" s="12" t="s">
        <v>396</v>
      </c>
      <c r="K9" s="12"/>
      <c r="L9" s="11"/>
      <c r="M9" s="11"/>
      <c r="N9" s="11"/>
      <c r="O9" s="11"/>
      <c r="P9" s="11"/>
      <c r="Q9" s="11"/>
      <c r="R9" s="10"/>
      <c r="S9" s="10"/>
      <c r="T9" s="10"/>
      <c r="U9" s="10"/>
      <c r="V9" s="10"/>
      <c r="W9" s="10"/>
      <c r="X9" s="10"/>
      <c r="Y9" s="10"/>
      <c r="Z9" s="10"/>
    </row>
    <row r="10" spans="1:26">
      <c r="A10" s="10"/>
      <c r="B10" s="10"/>
      <c r="C10" s="1109"/>
      <c r="D10" s="1077"/>
      <c r="E10" s="13"/>
      <c r="F10" s="12"/>
      <c r="G10" s="12"/>
      <c r="H10" s="11"/>
      <c r="I10" s="12" t="s">
        <v>397</v>
      </c>
      <c r="J10" s="12" t="str">
        <f>":          "&amp;'FORM BIAYA '!D13</f>
        <v>:          WO Bundling PENDOPO (6 sumur WO terdiri dari 4 sumur Tipe 2 dan 2 sumur Tipe 4)</v>
      </c>
      <c r="K10" s="12"/>
      <c r="L10" s="11"/>
      <c r="M10" s="11"/>
      <c r="N10" s="11"/>
      <c r="O10" s="39"/>
      <c r="P10" s="41"/>
      <c r="Q10" s="14"/>
      <c r="R10" s="10"/>
      <c r="S10" s="10"/>
      <c r="T10" s="10"/>
      <c r="U10" s="10"/>
      <c r="V10" s="10"/>
      <c r="W10" s="10"/>
      <c r="X10" s="10"/>
      <c r="Y10" s="10"/>
      <c r="Z10" s="10"/>
    </row>
    <row r="11" spans="1:26">
      <c r="A11" s="10"/>
      <c r="B11" s="10"/>
      <c r="C11" s="1109" t="s">
        <v>153</v>
      </c>
      <c r="D11" s="1077"/>
      <c r="E11" s="12"/>
      <c r="F11" s="11" t="str">
        <f>":   "&amp;'FORM BIAYA '!D7</f>
        <v>:   PERTAMINA EP</v>
      </c>
      <c r="G11" s="11"/>
      <c r="H11" s="11"/>
      <c r="I11" s="12" t="s">
        <v>164</v>
      </c>
      <c r="J11" s="12" t="s">
        <v>399</v>
      </c>
      <c r="K11" s="12"/>
      <c r="L11" s="11"/>
      <c r="M11" s="11"/>
      <c r="N11" s="11"/>
      <c r="O11" s="13"/>
      <c r="P11" s="12"/>
      <c r="Q11" s="14"/>
      <c r="R11" s="10"/>
      <c r="S11" s="10"/>
      <c r="T11" s="10"/>
      <c r="U11" s="11"/>
      <c r="V11" s="10"/>
      <c r="W11" s="10"/>
      <c r="X11" s="10"/>
      <c r="Y11" s="10"/>
      <c r="Z11" s="10"/>
    </row>
    <row r="12" spans="1:26">
      <c r="A12" s="10"/>
      <c r="B12" s="10"/>
      <c r="C12" s="12" t="s">
        <v>400</v>
      </c>
      <c r="D12" s="11"/>
      <c r="E12" s="12"/>
      <c r="F12" s="11" t="str">
        <f>":   "&amp;'FORM BIAYA '!D8</f>
        <v>:   INDONESIA</v>
      </c>
      <c r="G12" s="11"/>
      <c r="H12" s="11"/>
      <c r="I12" s="12" t="s">
        <v>401</v>
      </c>
      <c r="J12" s="12" t="str">
        <f>":          "&amp;'FORM BIAYA '!D33</f>
        <v>:          Land Rig</v>
      </c>
      <c r="K12" s="12"/>
      <c r="L12" s="11"/>
      <c r="M12" s="11"/>
      <c r="N12" s="11"/>
      <c r="O12" s="12"/>
      <c r="P12" s="12"/>
      <c r="Q12" s="14"/>
      <c r="R12" s="10"/>
      <c r="S12" s="10"/>
      <c r="T12" s="10"/>
      <c r="U12" s="10"/>
      <c r="V12" s="10"/>
      <c r="W12" s="10"/>
      <c r="X12" s="10"/>
      <c r="Y12" s="10"/>
      <c r="Z12" s="10"/>
    </row>
    <row r="13" spans="1:26">
      <c r="A13" s="10"/>
      <c r="B13" s="10"/>
      <c r="C13" s="1109"/>
      <c r="D13" s="1077"/>
      <c r="E13" s="1109"/>
      <c r="F13" s="1077"/>
      <c r="G13" s="1109"/>
      <c r="H13" s="1077"/>
      <c r="I13" s="12" t="s">
        <v>402</v>
      </c>
      <c r="J13" s="12" t="str">
        <f>":          "&amp;'FORM BIAYA '!D9</f>
        <v>:          PENDOPO</v>
      </c>
      <c r="K13" s="12"/>
      <c r="L13" s="11"/>
      <c r="M13" s="11"/>
      <c r="N13" s="11"/>
      <c r="O13" s="11"/>
      <c r="P13" s="11"/>
      <c r="Q13" s="11"/>
      <c r="R13" s="10"/>
      <c r="S13" s="10"/>
      <c r="T13" s="10"/>
      <c r="U13" s="10"/>
      <c r="V13" s="10"/>
      <c r="W13" s="10"/>
      <c r="X13" s="10"/>
      <c r="Y13" s="10"/>
      <c r="Z13" s="10"/>
    </row>
    <row r="14" spans="1:26">
      <c r="A14" s="10"/>
      <c r="B14" s="10"/>
      <c r="C14" s="1109"/>
      <c r="D14" s="1077"/>
      <c r="E14" s="13"/>
      <c r="F14" s="11"/>
      <c r="G14" s="11"/>
      <c r="H14" s="11"/>
      <c r="I14" s="12" t="s">
        <v>403</v>
      </c>
      <c r="J14" s="12" t="str">
        <f>":          "&amp;Drilling_Input_Summary!E16</f>
        <v>:          Central Sumatra Basin</v>
      </c>
      <c r="K14" s="12"/>
      <c r="L14" s="11"/>
      <c r="M14" s="11"/>
      <c r="N14" s="11"/>
      <c r="O14" s="12"/>
      <c r="P14" s="11"/>
      <c r="Q14" s="11"/>
      <c r="R14" s="10"/>
      <c r="S14" s="10"/>
      <c r="T14" s="10"/>
      <c r="U14" s="10"/>
      <c r="V14" s="10"/>
      <c r="W14" s="10"/>
      <c r="X14" s="10"/>
      <c r="Y14" s="10"/>
      <c r="Z14" s="10"/>
    </row>
    <row r="15" spans="1:26">
      <c r="A15" s="10"/>
      <c r="B15" s="10"/>
      <c r="C15" s="1109"/>
      <c r="D15" s="1077"/>
      <c r="E15" s="13"/>
      <c r="F15" s="11"/>
      <c r="G15" s="11"/>
      <c r="H15" s="11"/>
      <c r="I15" s="12" t="s">
        <v>404</v>
      </c>
      <c r="J15" s="12" t="s">
        <v>801</v>
      </c>
      <c r="K15" s="11"/>
      <c r="L15" s="11"/>
      <c r="M15" s="11"/>
      <c r="N15" s="11"/>
      <c r="O15" s="12"/>
      <c r="P15" s="12"/>
      <c r="Q15" s="12"/>
      <c r="R15" s="10"/>
      <c r="S15" s="10"/>
      <c r="T15" s="10"/>
      <c r="U15" s="10"/>
      <c r="V15" s="10"/>
      <c r="W15" s="10"/>
      <c r="X15" s="10"/>
      <c r="Y15" s="10"/>
      <c r="Z15" s="10"/>
    </row>
    <row r="16" spans="1:26">
      <c r="A16" s="10"/>
      <c r="B16" s="10"/>
      <c r="C16" s="13"/>
      <c r="D16" s="13"/>
      <c r="E16" s="13"/>
      <c r="F16" s="13"/>
      <c r="G16" s="13"/>
      <c r="H16" s="14"/>
      <c r="I16" s="13"/>
      <c r="J16" s="12"/>
      <c r="K16" s="12"/>
      <c r="L16" s="20"/>
      <c r="M16" s="20"/>
      <c r="N16" s="42"/>
      <c r="O16" s="20"/>
      <c r="P16" s="20"/>
      <c r="Q16" s="12"/>
      <c r="R16" s="10"/>
      <c r="S16" s="10"/>
      <c r="T16" s="10"/>
      <c r="U16" s="10"/>
      <c r="V16" s="10"/>
      <c r="W16" s="10"/>
      <c r="X16" s="10"/>
      <c r="Y16" s="10"/>
      <c r="Z16" s="10"/>
    </row>
    <row r="17" spans="1:26">
      <c r="A17" s="10"/>
      <c r="B17" s="10"/>
      <c r="C17" s="15" t="s">
        <v>175</v>
      </c>
      <c r="D17" s="16"/>
      <c r="E17" s="16"/>
      <c r="F17" s="17" t="str">
        <f>":    "&amp;Drilling_Input_Summary!E15</f>
        <v>:    Onshore</v>
      </c>
      <c r="G17" s="16"/>
      <c r="H17" s="16"/>
      <c r="I17" s="43" t="s">
        <v>405</v>
      </c>
      <c r="J17" s="44" t="s">
        <v>406</v>
      </c>
      <c r="K17" s="45"/>
      <c r="L17" s="43" t="s">
        <v>407</v>
      </c>
      <c r="M17" s="45" t="s">
        <v>398</v>
      </c>
      <c r="N17" s="46"/>
      <c r="O17" s="43"/>
      <c r="P17" s="47"/>
      <c r="Q17" s="11"/>
      <c r="R17" s="10"/>
      <c r="S17" s="10"/>
      <c r="T17" s="10"/>
      <c r="U17" s="10"/>
      <c r="V17" s="10"/>
      <c r="W17" s="10"/>
      <c r="X17" s="10"/>
      <c r="Y17" s="10"/>
      <c r="Z17" s="10"/>
    </row>
    <row r="18" spans="1:26">
      <c r="A18" s="10"/>
      <c r="B18" s="10"/>
      <c r="C18" s="18" t="s">
        <v>408</v>
      </c>
      <c r="D18" s="13"/>
      <c r="E18" s="13"/>
      <c r="F18" s="19" t="str">
        <f>":    "&amp;TEXT('FORM BIAYA '!H36,"0,00")</f>
        <v>:    000</v>
      </c>
      <c r="G18" s="11"/>
      <c r="H18" s="11"/>
      <c r="I18" s="12" t="s">
        <v>409</v>
      </c>
      <c r="J18" s="12" t="s">
        <v>410</v>
      </c>
      <c r="K18" s="12"/>
      <c r="L18" s="11"/>
      <c r="M18" s="12"/>
      <c r="N18" s="12"/>
      <c r="O18" s="12"/>
      <c r="P18" s="48"/>
      <c r="Q18" s="10"/>
      <c r="R18" s="10"/>
      <c r="S18" s="10"/>
      <c r="T18" s="10"/>
      <c r="U18" s="10"/>
      <c r="V18" s="10"/>
      <c r="W18" s="10"/>
      <c r="X18" s="10"/>
      <c r="Y18" s="10"/>
      <c r="Z18" s="10"/>
    </row>
    <row r="19" spans="1:26">
      <c r="A19" s="10"/>
      <c r="B19" s="10"/>
      <c r="C19" s="18"/>
      <c r="D19" s="13"/>
      <c r="E19" s="13"/>
      <c r="F19" s="11"/>
      <c r="G19" s="11"/>
      <c r="H19" s="11"/>
      <c r="I19" s="12"/>
      <c r="J19" s="12"/>
      <c r="K19" s="12"/>
      <c r="L19" s="12"/>
      <c r="M19" s="12"/>
      <c r="N19" s="12"/>
      <c r="O19" s="12"/>
      <c r="P19" s="48"/>
      <c r="Q19" s="10"/>
      <c r="R19" s="10"/>
      <c r="S19" s="10"/>
      <c r="T19" s="10"/>
      <c r="U19" s="10"/>
      <c r="V19" s="10"/>
      <c r="W19" s="10"/>
      <c r="X19" s="10"/>
      <c r="Y19" s="10"/>
      <c r="Z19" s="10"/>
    </row>
    <row r="20" spans="1:26">
      <c r="A20" s="10"/>
      <c r="B20" s="10"/>
      <c r="C20" s="18"/>
      <c r="D20" s="13"/>
      <c r="E20" s="13"/>
      <c r="F20" s="14" t="s">
        <v>411</v>
      </c>
      <c r="G20" s="11"/>
      <c r="H20" s="14"/>
      <c r="I20" s="12"/>
      <c r="J20" s="12"/>
      <c r="K20" s="12"/>
      <c r="L20" s="12"/>
      <c r="M20" s="11"/>
      <c r="N20" s="11"/>
      <c r="O20" s="11"/>
      <c r="P20" s="48" t="s">
        <v>411</v>
      </c>
      <c r="Q20" s="10"/>
      <c r="R20" s="10"/>
      <c r="S20" s="10"/>
      <c r="T20" s="10"/>
      <c r="U20" s="10"/>
      <c r="V20" s="10"/>
      <c r="W20" s="10"/>
      <c r="X20" s="10"/>
      <c r="Y20" s="10"/>
      <c r="Z20" s="10"/>
    </row>
    <row r="21" spans="1:26">
      <c r="A21" s="10"/>
      <c r="B21" s="10"/>
      <c r="C21" s="18" t="s">
        <v>797</v>
      </c>
      <c r="D21" s="13"/>
      <c r="E21" s="13"/>
      <c r="F21" s="778">
        <v>44965</v>
      </c>
      <c r="G21" s="11"/>
      <c r="H21" s="11"/>
      <c r="I21" s="12"/>
      <c r="J21" s="12"/>
      <c r="K21" s="11"/>
      <c r="L21" s="11"/>
      <c r="M21" s="11"/>
      <c r="N21" s="11"/>
      <c r="O21" s="12" t="s">
        <v>181</v>
      </c>
      <c r="P21" s="49"/>
      <c r="Q21" s="10"/>
      <c r="R21" s="10"/>
      <c r="S21" s="10"/>
      <c r="T21" s="10"/>
      <c r="U21" s="10"/>
      <c r="V21" s="10"/>
      <c r="W21" s="10"/>
      <c r="X21" s="10"/>
      <c r="Y21" s="10"/>
      <c r="Z21" s="10"/>
    </row>
    <row r="22" spans="1:26">
      <c r="A22" s="10"/>
      <c r="B22" s="10"/>
      <c r="C22" s="18" t="s">
        <v>799</v>
      </c>
      <c r="D22" s="13"/>
      <c r="E22" s="13"/>
      <c r="F22" s="779">
        <v>45190</v>
      </c>
      <c r="G22" s="11"/>
      <c r="H22" s="11"/>
      <c r="I22" s="12"/>
      <c r="J22" s="12"/>
      <c r="K22" s="11"/>
      <c r="L22" s="11"/>
      <c r="M22" s="11"/>
      <c r="N22" s="11"/>
      <c r="O22" s="13" t="s">
        <v>789</v>
      </c>
      <c r="P22" s="50"/>
      <c r="Q22" s="10"/>
      <c r="R22" s="10"/>
      <c r="S22" s="10"/>
      <c r="T22" s="10"/>
      <c r="U22" s="10"/>
      <c r="V22" s="10"/>
      <c r="W22" s="10"/>
      <c r="X22" s="10"/>
      <c r="Y22" s="10"/>
      <c r="Z22" s="10"/>
    </row>
    <row r="23" spans="1:26">
      <c r="A23" s="10"/>
      <c r="B23" s="10"/>
      <c r="C23" s="18" t="s">
        <v>798</v>
      </c>
      <c r="D23" s="13"/>
      <c r="E23" s="13"/>
      <c r="F23" s="779">
        <f>F22+90</f>
        <v>45280</v>
      </c>
      <c r="G23" s="11"/>
      <c r="H23" s="11"/>
      <c r="I23" s="12"/>
      <c r="J23" s="12"/>
      <c r="K23" s="11"/>
      <c r="L23" s="11"/>
      <c r="M23" s="11"/>
      <c r="N23" s="11"/>
      <c r="O23" s="13" t="s">
        <v>788</v>
      </c>
      <c r="P23" s="762">
        <f>'FORM BIAYA '!E39+'FORM BIAYA '!E40+'FORM BIAYA '!E46</f>
        <v>24</v>
      </c>
      <c r="Q23" s="10"/>
      <c r="R23" s="10"/>
      <c r="S23" s="10"/>
      <c r="T23" s="10"/>
      <c r="U23" s="10"/>
      <c r="V23" s="10"/>
      <c r="W23" s="10"/>
      <c r="X23" s="10"/>
      <c r="Y23" s="10"/>
      <c r="Z23" s="10"/>
    </row>
    <row r="24" spans="1:26">
      <c r="A24" s="10"/>
      <c r="B24" s="10"/>
      <c r="C24" s="21" t="s">
        <v>800</v>
      </c>
      <c r="D24" s="22"/>
      <c r="E24" s="22"/>
      <c r="F24" s="780">
        <f>'FORM BIAYA '!E41</f>
        <v>117.33333333333334</v>
      </c>
      <c r="G24" s="23"/>
      <c r="H24" s="11"/>
      <c r="I24" s="12"/>
      <c r="J24" s="12"/>
      <c r="K24" s="11"/>
      <c r="L24" s="11"/>
      <c r="M24" s="11"/>
      <c r="N24" s="11"/>
      <c r="O24" s="13" t="s">
        <v>790</v>
      </c>
      <c r="P24" s="762">
        <f>'FORM BIAYA '!E41</f>
        <v>117.33333333333334</v>
      </c>
      <c r="Q24" s="10"/>
      <c r="R24" s="10"/>
      <c r="S24" s="10"/>
      <c r="T24" s="10"/>
      <c r="U24" s="10"/>
      <c r="V24" s="10"/>
      <c r="W24" s="10"/>
      <c r="X24" s="10"/>
      <c r="Y24" s="10"/>
      <c r="Z24" s="10"/>
    </row>
    <row r="25" spans="1:26">
      <c r="A25" s="10"/>
      <c r="B25" s="10"/>
      <c r="C25" s="18" t="s">
        <v>796</v>
      </c>
      <c r="D25" s="10"/>
      <c r="E25" s="10"/>
      <c r="F25" s="779">
        <f>F23+180</f>
        <v>45460</v>
      </c>
      <c r="G25" s="10"/>
      <c r="H25" s="10"/>
      <c r="I25" s="12"/>
      <c r="J25" s="11"/>
      <c r="K25" s="11"/>
      <c r="L25" s="11"/>
      <c r="M25" s="11"/>
      <c r="N25" s="11"/>
      <c r="O25" s="12" t="s">
        <v>791</v>
      </c>
      <c r="P25" s="761">
        <f>'FORM BIAYA '!D36</f>
        <v>50199.299999999996</v>
      </c>
      <c r="Q25" s="10"/>
      <c r="R25" s="10"/>
      <c r="S25" s="10"/>
      <c r="T25" s="10"/>
      <c r="U25" s="10"/>
      <c r="V25" s="10"/>
      <c r="W25" s="10"/>
      <c r="X25" s="10"/>
      <c r="Y25" s="10"/>
      <c r="Z25" s="10"/>
    </row>
    <row r="26" spans="1:26">
      <c r="A26" s="10"/>
      <c r="B26" s="10"/>
      <c r="C26" s="24"/>
      <c r="D26" s="10"/>
      <c r="E26" s="10"/>
      <c r="F26" s="10"/>
      <c r="G26" s="10"/>
      <c r="H26" s="10"/>
      <c r="I26" s="12"/>
      <c r="J26" s="12"/>
      <c r="K26" s="11"/>
      <c r="L26" s="11"/>
      <c r="M26" s="11"/>
      <c r="N26" s="11"/>
      <c r="O26" s="12" t="s">
        <v>792</v>
      </c>
      <c r="P26" s="761">
        <f>'FORM BIAYA '!E65</f>
        <v>68.12391815527171</v>
      </c>
      <c r="Q26" s="10"/>
      <c r="R26" s="10"/>
      <c r="S26" s="10"/>
      <c r="T26" s="10"/>
      <c r="U26" s="10"/>
      <c r="V26" s="10"/>
      <c r="W26" s="10"/>
      <c r="X26" s="10"/>
      <c r="Y26" s="10"/>
      <c r="Z26" s="10"/>
    </row>
    <row r="27" spans="1:26">
      <c r="A27" s="10"/>
      <c r="B27" s="10"/>
      <c r="C27" s="24"/>
      <c r="D27" s="10"/>
      <c r="E27" s="10"/>
      <c r="F27" s="10"/>
      <c r="G27" s="10"/>
      <c r="H27" s="10"/>
      <c r="I27" s="12"/>
      <c r="J27" s="12"/>
      <c r="K27" s="11"/>
      <c r="L27" s="11"/>
      <c r="M27" s="11"/>
      <c r="N27" s="11"/>
      <c r="O27" s="12" t="s">
        <v>793</v>
      </c>
      <c r="P27" s="761">
        <f>'FORM BIAYA '!E64</f>
        <v>24196.5071083863</v>
      </c>
      <c r="Q27" s="10"/>
      <c r="R27" s="10"/>
      <c r="S27" s="10"/>
      <c r="T27" s="10"/>
      <c r="U27" s="10"/>
      <c r="V27" s="10"/>
      <c r="W27" s="10"/>
      <c r="X27" s="10"/>
      <c r="Y27" s="10"/>
      <c r="Z27" s="10"/>
    </row>
    <row r="28" spans="1:26">
      <c r="A28" s="10"/>
      <c r="B28" s="10"/>
      <c r="C28" s="21"/>
      <c r="D28" s="22"/>
      <c r="E28" s="22"/>
      <c r="F28" s="22"/>
      <c r="G28" s="23"/>
      <c r="H28" s="11"/>
      <c r="I28" s="11"/>
      <c r="J28" s="11"/>
      <c r="K28" s="11"/>
      <c r="L28" s="11"/>
      <c r="M28" s="11"/>
      <c r="N28" s="11"/>
      <c r="O28" s="12" t="s">
        <v>794</v>
      </c>
      <c r="P28" s="763"/>
      <c r="Q28" s="10"/>
      <c r="R28" s="10"/>
      <c r="S28" s="10"/>
      <c r="T28" s="10"/>
      <c r="U28" s="10"/>
      <c r="V28" s="10"/>
      <c r="W28" s="10"/>
      <c r="X28" s="10"/>
      <c r="Y28" s="10"/>
      <c r="Z28" s="10"/>
    </row>
    <row r="29" spans="1:26">
      <c r="A29" s="10"/>
      <c r="B29" s="10"/>
      <c r="C29" s="21"/>
      <c r="D29" s="22"/>
      <c r="E29" s="22"/>
      <c r="F29" s="22"/>
      <c r="G29" s="23"/>
      <c r="H29" s="11"/>
      <c r="I29" s="12"/>
      <c r="J29" s="12"/>
      <c r="K29" s="12"/>
      <c r="L29" s="12"/>
      <c r="M29" s="11"/>
      <c r="N29" s="11"/>
      <c r="O29" s="11"/>
      <c r="P29" s="49"/>
      <c r="Q29" s="10"/>
      <c r="R29" s="10"/>
      <c r="S29" s="10"/>
      <c r="T29" s="10"/>
      <c r="U29" s="10"/>
      <c r="V29" s="10"/>
      <c r="W29" s="10"/>
      <c r="X29" s="10"/>
      <c r="Y29" s="10"/>
      <c r="Z29" s="10"/>
    </row>
    <row r="30" spans="1:26">
      <c r="A30" s="10"/>
      <c r="B30" s="10"/>
      <c r="C30" s="25"/>
      <c r="D30" s="11"/>
      <c r="E30" s="13"/>
      <c r="F30" s="11"/>
      <c r="G30" s="11"/>
      <c r="H30" s="11"/>
      <c r="I30" s="12" t="s">
        <v>413</v>
      </c>
      <c r="J30" s="12"/>
      <c r="K30" s="12"/>
      <c r="L30" s="12"/>
      <c r="M30" s="12"/>
      <c r="N30" s="11"/>
      <c r="O30" s="11"/>
      <c r="P30" s="49"/>
      <c r="Q30" s="10"/>
      <c r="R30" s="10"/>
      <c r="S30" s="10"/>
      <c r="T30" s="10"/>
      <c r="U30" s="10"/>
      <c r="V30" s="10"/>
      <c r="W30" s="10"/>
      <c r="X30" s="10"/>
      <c r="Y30" s="10"/>
      <c r="Z30" s="10"/>
    </row>
    <row r="31" spans="1:26">
      <c r="A31" s="10"/>
      <c r="B31" s="10"/>
      <c r="C31" s="26"/>
      <c r="D31" s="27"/>
      <c r="E31" s="27"/>
      <c r="F31" s="27"/>
      <c r="G31" s="27"/>
      <c r="H31" s="27"/>
      <c r="I31" s="42"/>
      <c r="J31" s="42"/>
      <c r="K31" s="42"/>
      <c r="L31" s="42"/>
      <c r="M31" s="42"/>
      <c r="N31" s="42"/>
      <c r="O31" s="1097" t="s">
        <v>414</v>
      </c>
      <c r="P31" s="837"/>
      <c r="Q31" s="10"/>
      <c r="R31" s="10"/>
      <c r="S31" s="10"/>
      <c r="T31" s="10"/>
      <c r="U31" s="10"/>
      <c r="V31" s="10"/>
      <c r="W31" s="10"/>
      <c r="X31" s="10"/>
      <c r="Y31" s="10"/>
      <c r="Z31" s="10"/>
    </row>
    <row r="32" spans="1:26">
      <c r="A32" s="10"/>
      <c r="B32" s="10"/>
      <c r="C32" s="1084" t="s">
        <v>343</v>
      </c>
      <c r="D32" s="1087" t="s">
        <v>274</v>
      </c>
      <c r="E32" s="1088"/>
      <c r="F32" s="1088"/>
      <c r="G32" s="1088"/>
      <c r="H32" s="1088"/>
      <c r="I32" s="1088"/>
      <c r="J32" s="1088"/>
      <c r="K32" s="1088"/>
      <c r="L32" s="1088"/>
      <c r="M32" s="835"/>
      <c r="N32" s="1102" t="s">
        <v>415</v>
      </c>
      <c r="O32" s="1098" t="s">
        <v>416</v>
      </c>
      <c r="P32" s="833"/>
      <c r="Q32" s="10"/>
      <c r="R32" s="10"/>
      <c r="S32" s="10"/>
      <c r="T32" s="10"/>
      <c r="U32" s="10"/>
      <c r="V32" s="10"/>
      <c r="W32" s="10"/>
      <c r="X32" s="10"/>
      <c r="Y32" s="10"/>
      <c r="Z32" s="10"/>
    </row>
    <row r="33" spans="1:26">
      <c r="A33" s="10"/>
      <c r="B33" s="10"/>
      <c r="C33" s="1085"/>
      <c r="D33" s="1066"/>
      <c r="E33" s="1075"/>
      <c r="F33" s="1075"/>
      <c r="G33" s="1075"/>
      <c r="H33" s="1075"/>
      <c r="I33" s="1075"/>
      <c r="J33" s="1075"/>
      <c r="K33" s="1075"/>
      <c r="L33" s="1075"/>
      <c r="M33" s="1089"/>
      <c r="N33" s="1085"/>
      <c r="O33" s="1103"/>
      <c r="P33" s="51"/>
      <c r="Q33" s="10"/>
      <c r="R33" s="10"/>
      <c r="S33" s="10"/>
      <c r="T33" s="10"/>
      <c r="U33" s="10"/>
      <c r="V33" s="10"/>
      <c r="W33" s="10"/>
      <c r="X33" s="10"/>
      <c r="Y33" s="10"/>
      <c r="Z33" s="10"/>
    </row>
    <row r="34" spans="1:26">
      <c r="A34" s="10"/>
      <c r="B34" s="10"/>
      <c r="C34" s="1085"/>
      <c r="D34" s="1066"/>
      <c r="E34" s="1075"/>
      <c r="F34" s="1075"/>
      <c r="G34" s="1075"/>
      <c r="H34" s="1075"/>
      <c r="I34" s="1075"/>
      <c r="J34" s="1075"/>
      <c r="K34" s="1075"/>
      <c r="L34" s="1075"/>
      <c r="M34" s="1089"/>
      <c r="N34" s="1086"/>
      <c r="O34" s="836"/>
      <c r="P34" s="52"/>
      <c r="Q34" s="10"/>
      <c r="R34" s="10"/>
      <c r="S34" s="10"/>
      <c r="T34" s="10"/>
      <c r="U34" s="10"/>
      <c r="V34" s="10"/>
      <c r="W34" s="10"/>
      <c r="X34" s="10"/>
      <c r="Y34" s="10"/>
      <c r="Z34" s="10"/>
    </row>
    <row r="35" spans="1:26">
      <c r="A35" s="10"/>
      <c r="B35" s="10"/>
      <c r="C35" s="1086"/>
      <c r="D35" s="836"/>
      <c r="E35" s="1090"/>
      <c r="F35" s="1090"/>
      <c r="G35" s="1090"/>
      <c r="H35" s="1090"/>
      <c r="I35" s="1090"/>
      <c r="J35" s="1090"/>
      <c r="K35" s="1090"/>
      <c r="L35" s="1090"/>
      <c r="M35" s="837"/>
      <c r="N35" s="53">
        <v>1</v>
      </c>
      <c r="O35" s="33">
        <v>2</v>
      </c>
      <c r="P35" s="54">
        <v>3</v>
      </c>
      <c r="Q35" s="10"/>
      <c r="R35" s="10"/>
      <c r="S35" s="10"/>
      <c r="T35" s="10"/>
      <c r="U35" s="10"/>
      <c r="V35" s="10"/>
      <c r="W35" s="10"/>
      <c r="X35" s="10"/>
      <c r="Y35" s="10"/>
      <c r="Z35" s="10"/>
    </row>
    <row r="36" spans="1:26" ht="12.75" customHeight="1">
      <c r="A36" s="10"/>
      <c r="B36" s="10"/>
      <c r="C36" s="28">
        <v>1</v>
      </c>
      <c r="D36" s="29" t="s">
        <v>281</v>
      </c>
      <c r="E36" s="30"/>
      <c r="F36" s="31"/>
      <c r="G36" s="31"/>
      <c r="H36" s="32"/>
      <c r="I36" s="30"/>
      <c r="J36" s="31"/>
      <c r="K36" s="31"/>
      <c r="L36" s="31"/>
      <c r="M36" s="31"/>
      <c r="N36" s="55"/>
      <c r="O36" s="33"/>
      <c r="P36" s="55"/>
      <c r="Q36" s="10"/>
      <c r="R36" s="10"/>
      <c r="S36" s="10"/>
      <c r="T36" s="10"/>
      <c r="U36" s="10"/>
      <c r="V36" s="10"/>
      <c r="W36" s="10"/>
      <c r="X36" s="10"/>
      <c r="Y36" s="10"/>
      <c r="Z36" s="10"/>
    </row>
    <row r="37" spans="1:26" ht="12.75" customHeight="1">
      <c r="A37" s="10"/>
      <c r="B37" s="10"/>
      <c r="C37" s="33">
        <v>2</v>
      </c>
      <c r="D37" s="546" t="s">
        <v>417</v>
      </c>
      <c r="E37" s="32"/>
      <c r="F37" s="32"/>
      <c r="G37" s="32"/>
      <c r="H37" s="32"/>
      <c r="I37" s="32"/>
      <c r="J37" s="32"/>
      <c r="K37" s="32"/>
      <c r="L37" s="32"/>
      <c r="M37" s="32"/>
      <c r="N37" s="56">
        <f>CHOOSE(Source!$R$27,'BS19'!J11,'BS19'!F11,"")</f>
        <v>0</v>
      </c>
      <c r="O37" s="815" t="str">
        <f>CHOOSE(Source!$R$27,"",'BS19'!J11,'BS19'!F11)</f>
        <v/>
      </c>
      <c r="P37" s="57" t="str">
        <f>CHOOSE(Source!$R$27,"","",'BS19'!J11)</f>
        <v/>
      </c>
      <c r="Q37" s="10"/>
      <c r="R37" s="10"/>
      <c r="S37" s="10"/>
      <c r="T37" s="10"/>
      <c r="U37" s="10"/>
      <c r="V37" s="10"/>
      <c r="W37" s="10"/>
      <c r="X37" s="10"/>
      <c r="Y37" s="10"/>
      <c r="Z37" s="10"/>
    </row>
    <row r="38" spans="1:26" ht="12.75" customHeight="1">
      <c r="A38" s="10"/>
      <c r="B38" s="10"/>
      <c r="C38" s="33">
        <v>3</v>
      </c>
      <c r="D38" s="546" t="s">
        <v>418</v>
      </c>
      <c r="E38" s="32"/>
      <c r="F38" s="32"/>
      <c r="G38" s="32"/>
      <c r="H38" s="32"/>
      <c r="I38" s="32"/>
      <c r="J38" s="32"/>
      <c r="K38" s="32"/>
      <c r="L38" s="32"/>
      <c r="M38" s="32"/>
      <c r="N38" s="56">
        <f>CHOOSE(Source!$R$27,'BS19'!J12,'BS19'!F12,"")</f>
        <v>0</v>
      </c>
      <c r="O38" s="815" t="str">
        <f>CHOOSE(Source!$R$27,"",'BS19'!J12,'BS19'!F12)</f>
        <v/>
      </c>
      <c r="P38" s="57" t="str">
        <f>CHOOSE(Source!$R$27,"","",'BS19'!J12)</f>
        <v/>
      </c>
      <c r="Q38" s="10"/>
      <c r="R38" s="10"/>
      <c r="S38" s="10"/>
      <c r="T38" s="10"/>
      <c r="U38" s="10"/>
      <c r="V38" s="10"/>
      <c r="W38" s="10"/>
      <c r="X38" s="10"/>
      <c r="Y38" s="10"/>
      <c r="Z38" s="10"/>
    </row>
    <row r="39" spans="1:26" ht="12.75" customHeight="1">
      <c r="A39" s="10"/>
      <c r="B39" s="10"/>
      <c r="C39" s="33">
        <v>4</v>
      </c>
      <c r="D39" s="546" t="s">
        <v>419</v>
      </c>
      <c r="E39" s="32"/>
      <c r="F39" s="32"/>
      <c r="G39" s="32"/>
      <c r="H39" s="32"/>
      <c r="I39" s="32"/>
      <c r="J39" s="32"/>
      <c r="K39" s="32"/>
      <c r="L39" s="32"/>
      <c r="M39" s="32"/>
      <c r="N39" s="819">
        <f>CHOOSE(Source!$R$27,'BS19'!G13,'BS19'!F13,"")</f>
        <v>162513.62782201727</v>
      </c>
      <c r="O39" s="803">
        <f>'BS19'!J13</f>
        <v>124058.7145945946</v>
      </c>
      <c r="P39" s="58" t="str">
        <f>CHOOSE(Source!$R$27,"","",'BS19'!J13)</f>
        <v/>
      </c>
      <c r="Q39" s="10"/>
      <c r="R39" s="10"/>
      <c r="S39" s="10"/>
      <c r="T39" s="10"/>
      <c r="U39" s="10"/>
      <c r="V39" s="10"/>
      <c r="W39" s="10"/>
      <c r="X39" s="10"/>
      <c r="Y39" s="10"/>
      <c r="Z39" s="10"/>
    </row>
    <row r="40" spans="1:26" ht="12.75" customHeight="1">
      <c r="A40" s="10"/>
      <c r="B40" s="10"/>
      <c r="C40" s="33">
        <v>5</v>
      </c>
      <c r="D40" s="546" t="s">
        <v>420</v>
      </c>
      <c r="E40" s="32"/>
      <c r="F40" s="32"/>
      <c r="G40" s="32"/>
      <c r="H40" s="32"/>
      <c r="I40" s="32"/>
      <c r="J40" s="32"/>
      <c r="K40" s="32"/>
      <c r="L40" s="32"/>
      <c r="M40" s="32"/>
      <c r="N40" s="819">
        <f>CHOOSE(Source!$R$27,'BS19'!G14,'BS19'!F14,"")</f>
        <v>83904.343958714919</v>
      </c>
      <c r="O40" s="803">
        <f>'BS19'!J14</f>
        <v>82487.040851304177</v>
      </c>
      <c r="P40" s="58" t="str">
        <f>CHOOSE(Source!$R$27,"","",'BS19'!J14)</f>
        <v/>
      </c>
      <c r="Q40" s="10"/>
      <c r="R40" s="10"/>
      <c r="S40" s="10"/>
      <c r="T40" s="10"/>
      <c r="U40" s="10"/>
      <c r="V40" s="10"/>
      <c r="W40" s="10"/>
      <c r="X40" s="10"/>
      <c r="Y40" s="10"/>
      <c r="Z40" s="10"/>
    </row>
    <row r="41" spans="1:26" ht="12.75" customHeight="1">
      <c r="A41" s="10"/>
      <c r="B41" s="10"/>
      <c r="C41" s="33">
        <v>6</v>
      </c>
      <c r="D41" s="546" t="s">
        <v>421</v>
      </c>
      <c r="E41" s="32"/>
      <c r="F41" s="32"/>
      <c r="G41" s="32"/>
      <c r="H41" s="32"/>
      <c r="I41" s="32"/>
      <c r="J41" s="32"/>
      <c r="K41" s="32"/>
      <c r="L41" s="32"/>
      <c r="M41" s="32"/>
      <c r="N41" s="819">
        <f>CHOOSE(Source!$R$27,'BS19'!G15,'BS19'!F15,"")</f>
        <v>248319.26753298129</v>
      </c>
      <c r="O41" s="803">
        <f>'BS19'!J15</f>
        <v>244124.68531114038</v>
      </c>
      <c r="P41" s="58" t="str">
        <f>CHOOSE(Source!$R$27,"","",'BS19'!J15)</f>
        <v/>
      </c>
      <c r="Q41" s="10"/>
      <c r="R41" s="10"/>
      <c r="S41" s="10"/>
      <c r="T41" s="10"/>
      <c r="U41" s="10"/>
      <c r="V41" s="10"/>
      <c r="W41" s="10"/>
      <c r="X41" s="10"/>
      <c r="Y41" s="10"/>
      <c r="Z41" s="10"/>
    </row>
    <row r="42" spans="1:26" ht="12.75" customHeight="1">
      <c r="A42" s="10"/>
      <c r="B42" s="10"/>
      <c r="C42" s="33">
        <v>7</v>
      </c>
      <c r="D42" s="546" t="s">
        <v>422</v>
      </c>
      <c r="E42" s="32"/>
      <c r="F42" s="32"/>
      <c r="G42" s="32"/>
      <c r="H42" s="32"/>
      <c r="I42" s="32"/>
      <c r="J42" s="32"/>
      <c r="K42" s="32"/>
      <c r="L42" s="32"/>
      <c r="M42" s="32"/>
      <c r="N42" s="56">
        <f>CHOOSE(Source!$R$27,'BS19'!G16,'BS19'!F16,"")</f>
        <v>0</v>
      </c>
      <c r="O42" s="772">
        <f>'BS19'!J16</f>
        <v>0</v>
      </c>
      <c r="P42" s="58" t="str">
        <f>CHOOSE(Source!$R$27,"","",'BS19'!J16)</f>
        <v/>
      </c>
      <c r="Q42" s="10"/>
      <c r="R42" s="10"/>
      <c r="S42" s="10"/>
      <c r="T42" s="10"/>
      <c r="U42" s="10"/>
      <c r="V42" s="10"/>
      <c r="W42" s="10"/>
      <c r="X42" s="10"/>
      <c r="Y42" s="10"/>
      <c r="Z42" s="10"/>
    </row>
    <row r="43" spans="1:26" ht="12.75" customHeight="1">
      <c r="A43" s="10"/>
      <c r="B43" s="10"/>
      <c r="C43" s="28">
        <v>8</v>
      </c>
      <c r="D43" s="546" t="s">
        <v>423</v>
      </c>
      <c r="E43" s="32"/>
      <c r="F43" s="32"/>
      <c r="G43" s="32"/>
      <c r="H43" s="32"/>
      <c r="I43" s="32"/>
      <c r="J43" s="32"/>
      <c r="K43" s="32"/>
      <c r="L43" s="32"/>
      <c r="M43" s="32"/>
      <c r="N43" s="826">
        <f>SUM(N37:N42)</f>
        <v>494737.23931371351</v>
      </c>
      <c r="O43" s="816">
        <f>SUM(O39:O42)</f>
        <v>450670.44075703912</v>
      </c>
      <c r="P43" s="58" t="str">
        <f>CHOOSE(Source!$R$27,"","",'BS19'!J17)</f>
        <v/>
      </c>
      <c r="Q43" s="10"/>
      <c r="R43" s="10"/>
      <c r="S43" s="10"/>
      <c r="T43" s="10"/>
      <c r="U43" s="10"/>
      <c r="V43" s="10"/>
      <c r="W43" s="10"/>
      <c r="X43" s="10"/>
      <c r="Y43" s="10"/>
      <c r="Z43" s="10"/>
    </row>
    <row r="44" spans="1:26" ht="12.75" customHeight="1">
      <c r="A44" s="10"/>
      <c r="B44" s="10"/>
      <c r="C44" s="28">
        <v>9</v>
      </c>
      <c r="D44" s="34" t="s">
        <v>293</v>
      </c>
      <c r="E44" s="35"/>
      <c r="F44" s="32"/>
      <c r="G44" s="32"/>
      <c r="H44" s="32"/>
      <c r="I44" s="35"/>
      <c r="J44" s="32"/>
      <c r="K44" s="32"/>
      <c r="L44" s="32"/>
      <c r="M44" s="32"/>
      <c r="N44" s="59"/>
      <c r="O44" s="817"/>
      <c r="P44" s="59"/>
      <c r="Q44" s="10"/>
      <c r="R44" s="10"/>
      <c r="S44" s="10"/>
      <c r="T44" s="10"/>
      <c r="U44" s="10"/>
      <c r="V44" s="10"/>
      <c r="W44" s="10"/>
      <c r="X44" s="10"/>
      <c r="Y44" s="10"/>
      <c r="Z44" s="10"/>
    </row>
    <row r="45" spans="1:26" ht="12.75" customHeight="1">
      <c r="A45" s="10"/>
      <c r="B45" s="10"/>
      <c r="C45" s="28">
        <v>10</v>
      </c>
      <c r="D45" s="546" t="s">
        <v>424</v>
      </c>
      <c r="E45" s="32"/>
      <c r="F45" s="32"/>
      <c r="G45" s="32"/>
      <c r="H45" s="32"/>
      <c r="I45" s="32"/>
      <c r="J45" s="32"/>
      <c r="K45" s="32"/>
      <c r="L45" s="32"/>
      <c r="M45" s="32"/>
      <c r="N45" s="58">
        <f>CHOOSE(Source!$R$27,'BS19'!G21,'BS19'!F21,"")</f>
        <v>0</v>
      </c>
      <c r="O45" s="817"/>
      <c r="P45" s="59"/>
      <c r="Q45" s="10"/>
      <c r="R45" s="10"/>
      <c r="S45" s="10"/>
      <c r="T45" s="10"/>
      <c r="U45" s="10"/>
      <c r="V45" s="10"/>
      <c r="W45" s="10"/>
      <c r="X45" s="10"/>
      <c r="Y45" s="10"/>
      <c r="Z45" s="10"/>
    </row>
    <row r="46" spans="1:26" ht="12.75" customHeight="1">
      <c r="A46" s="10"/>
      <c r="B46" s="10"/>
      <c r="C46" s="28">
        <v>11</v>
      </c>
      <c r="D46" s="546" t="s">
        <v>425</v>
      </c>
      <c r="E46" s="32"/>
      <c r="F46" s="32"/>
      <c r="G46" s="32"/>
      <c r="H46" s="32"/>
      <c r="I46" s="32"/>
      <c r="J46" s="32"/>
      <c r="K46" s="32"/>
      <c r="L46" s="32"/>
      <c r="M46" s="32"/>
      <c r="N46" s="58">
        <f>CHOOSE(Source!$R$27,'BS19'!G22,'BS19'!F22,"")</f>
        <v>0</v>
      </c>
      <c r="O46" s="772">
        <f>'BS19'!J22</f>
        <v>0</v>
      </c>
      <c r="P46" s="58" t="str">
        <f>CHOOSE(Source!$R$27,"","",'BS19'!J22)</f>
        <v/>
      </c>
      <c r="Q46" s="10"/>
      <c r="R46" s="10"/>
      <c r="S46" s="10"/>
      <c r="T46" s="10"/>
      <c r="U46" s="10"/>
      <c r="V46" s="10"/>
      <c r="W46" s="10"/>
      <c r="X46" s="10"/>
      <c r="Y46" s="10"/>
      <c r="Z46" s="10"/>
    </row>
    <row r="47" spans="1:26" ht="12.75" customHeight="1">
      <c r="A47" s="10"/>
      <c r="B47" s="10"/>
      <c r="C47" s="28">
        <v>12</v>
      </c>
      <c r="D47" s="546" t="s">
        <v>426</v>
      </c>
      <c r="E47" s="32"/>
      <c r="F47" s="32"/>
      <c r="G47" s="32"/>
      <c r="H47" s="32"/>
      <c r="I47" s="32"/>
      <c r="J47" s="32"/>
      <c r="K47" s="32"/>
      <c r="L47" s="32"/>
      <c r="M47" s="32"/>
      <c r="N47" s="58">
        <f>CHOOSE(Source!$R$27,'BS19'!G23,'BS19'!F23,"")</f>
        <v>0</v>
      </c>
      <c r="O47" s="772">
        <f>'BS19'!J23</f>
        <v>0</v>
      </c>
      <c r="P47" s="58" t="str">
        <f>CHOOSE(Source!$R$27,"","",'BS19'!J23)</f>
        <v/>
      </c>
      <c r="Q47" s="10"/>
      <c r="R47" s="10"/>
      <c r="S47" s="10"/>
      <c r="T47" s="10"/>
      <c r="U47" s="10"/>
      <c r="V47" s="10"/>
      <c r="W47" s="10"/>
      <c r="X47" s="10"/>
      <c r="Y47" s="10"/>
      <c r="Z47" s="10"/>
    </row>
    <row r="48" spans="1:26" ht="12.75" customHeight="1">
      <c r="A48" s="10"/>
      <c r="B48" s="10"/>
      <c r="C48" s="28">
        <v>13</v>
      </c>
      <c r="D48" s="546" t="s">
        <v>427</v>
      </c>
      <c r="E48" s="32"/>
      <c r="F48" s="32"/>
      <c r="G48" s="32"/>
      <c r="H48" s="32"/>
      <c r="I48" s="32"/>
      <c r="J48" s="32"/>
      <c r="K48" s="32"/>
      <c r="L48" s="32"/>
      <c r="M48" s="32"/>
      <c r="N48" s="805">
        <f>CHOOSE(Source!$R$27,'BS19'!G24,'BS19'!F24,"")</f>
        <v>240000</v>
      </c>
      <c r="O48" s="803">
        <f>'BS19'!J24</f>
        <v>235945.94594594595</v>
      </c>
      <c r="P48" s="58" t="str">
        <f>CHOOSE(Source!$R$27,"","",'BS19'!J24)</f>
        <v/>
      </c>
      <c r="Q48" s="10"/>
      <c r="R48" s="10"/>
      <c r="S48" s="10"/>
      <c r="T48" s="10"/>
      <c r="U48" s="10"/>
      <c r="V48" s="10"/>
      <c r="W48" s="10"/>
      <c r="X48" s="10"/>
      <c r="Y48" s="10"/>
      <c r="Z48" s="10"/>
    </row>
    <row r="49" spans="1:26" ht="12.75" customHeight="1">
      <c r="A49" s="10"/>
      <c r="B49" s="10"/>
      <c r="C49" s="28">
        <v>14</v>
      </c>
      <c r="D49" s="546" t="s">
        <v>428</v>
      </c>
      <c r="E49" s="32"/>
      <c r="F49" s="36"/>
      <c r="G49" s="36"/>
      <c r="H49" s="36"/>
      <c r="I49" s="32"/>
      <c r="J49" s="36"/>
      <c r="K49" s="36"/>
      <c r="L49" s="36"/>
      <c r="M49" s="36"/>
      <c r="N49" s="805">
        <f>CHOOSE(Source!$R$27,'BS19'!G25,'BS19'!F25,"")</f>
        <v>18518.37342497136</v>
      </c>
      <c r="O49" s="803">
        <f>'BS19'!J25</f>
        <v>18205.563063063059</v>
      </c>
      <c r="P49" s="58" t="str">
        <f>CHOOSE(Source!$R$27,"","",'BS19'!J25)</f>
        <v/>
      </c>
      <c r="Q49" s="10"/>
      <c r="R49" s="10"/>
      <c r="S49" s="10"/>
      <c r="T49" s="10"/>
      <c r="U49" s="10"/>
      <c r="V49" s="10"/>
      <c r="W49" s="10"/>
      <c r="X49" s="10"/>
      <c r="Y49" s="10"/>
      <c r="Z49" s="10"/>
    </row>
    <row r="50" spans="1:26" ht="12.75" customHeight="1">
      <c r="A50" s="10"/>
      <c r="B50" s="10"/>
      <c r="C50" s="28">
        <v>15</v>
      </c>
      <c r="D50" s="546" t="s">
        <v>429</v>
      </c>
      <c r="E50" s="32"/>
      <c r="F50" s="36"/>
      <c r="G50" s="36"/>
      <c r="H50" s="36"/>
      <c r="I50" s="32"/>
      <c r="J50" s="36"/>
      <c r="K50" s="36"/>
      <c r="L50" s="36"/>
      <c r="M50" s="36"/>
      <c r="N50" s="58">
        <f>CHOOSE(Source!$R$27,'BS19'!G26,'BS19'!F26,"")</f>
        <v>0</v>
      </c>
      <c r="O50" s="772">
        <f>'BS19'!J26</f>
        <v>0</v>
      </c>
      <c r="P50" s="58" t="str">
        <f>CHOOSE(Source!$R$27,"","",'BS19'!J26)</f>
        <v/>
      </c>
      <c r="Q50" s="10"/>
      <c r="R50" s="10"/>
      <c r="S50" s="10"/>
      <c r="T50" s="10"/>
      <c r="U50" s="10"/>
      <c r="V50" s="10"/>
      <c r="W50" s="10"/>
      <c r="X50" s="10"/>
      <c r="Y50" s="10"/>
      <c r="Z50" s="10"/>
    </row>
    <row r="51" spans="1:26" ht="12.75" customHeight="1">
      <c r="A51" s="10"/>
      <c r="B51" s="10"/>
      <c r="C51" s="28">
        <v>16</v>
      </c>
      <c r="D51" s="546" t="s">
        <v>430</v>
      </c>
      <c r="E51" s="32"/>
      <c r="F51" s="36"/>
      <c r="G51" s="36"/>
      <c r="H51" s="36"/>
      <c r="I51" s="32"/>
      <c r="J51" s="36"/>
      <c r="K51" s="36"/>
      <c r="L51" s="36"/>
      <c r="M51" s="36"/>
      <c r="N51" s="58">
        <f>CHOOSE(Source!$R$27,'BS19'!G27,'BS19'!F27,"")</f>
        <v>105341.58075601375</v>
      </c>
      <c r="O51" s="803">
        <f>'BS19'!J27</f>
        <v>105341.58075601375</v>
      </c>
      <c r="P51" s="58" t="str">
        <f>CHOOSE(Source!$R$27,"","",'BS19'!J27)</f>
        <v/>
      </c>
      <c r="Q51" s="10"/>
      <c r="R51" s="10"/>
      <c r="S51" s="10"/>
      <c r="T51" s="10"/>
      <c r="U51" s="10"/>
      <c r="V51" s="10"/>
      <c r="W51" s="10"/>
      <c r="X51" s="10"/>
      <c r="Y51" s="10"/>
      <c r="Z51" s="10"/>
    </row>
    <row r="52" spans="1:26" ht="12.75" customHeight="1">
      <c r="A52" s="10"/>
      <c r="B52" s="10"/>
      <c r="C52" s="28">
        <v>17</v>
      </c>
      <c r="D52" s="37"/>
      <c r="E52" s="36" t="s">
        <v>431</v>
      </c>
      <c r="F52" s="36"/>
      <c r="G52" s="36"/>
      <c r="H52" s="36"/>
      <c r="I52" s="36"/>
      <c r="J52" s="36"/>
      <c r="K52" s="36"/>
      <c r="L52" s="36"/>
      <c r="M52" s="36"/>
      <c r="N52" s="806">
        <f>SUM(N46:N51)</f>
        <v>363859.95418098511</v>
      </c>
      <c r="O52" s="816">
        <f>SUM(O46:O51)</f>
        <v>359493.08976502274</v>
      </c>
      <c r="P52" s="60" t="str">
        <f>CHOOSE(Source!$R$27,"","",'BS19'!J26)</f>
        <v/>
      </c>
      <c r="Q52" s="10"/>
      <c r="R52" s="10"/>
      <c r="S52" s="10"/>
      <c r="T52" s="10"/>
      <c r="U52" s="10"/>
      <c r="V52" s="10"/>
      <c r="W52" s="10"/>
      <c r="X52" s="10"/>
      <c r="Y52" s="10"/>
      <c r="Z52" s="10"/>
    </row>
    <row r="53" spans="1:26" ht="12.75" customHeight="1">
      <c r="A53" s="10"/>
      <c r="B53" s="10"/>
      <c r="C53" s="28">
        <v>18</v>
      </c>
      <c r="D53" s="37" t="s">
        <v>432</v>
      </c>
      <c r="E53" s="32"/>
      <c r="F53" s="36"/>
      <c r="G53" s="36"/>
      <c r="H53" s="36"/>
      <c r="I53" s="32"/>
      <c r="J53" s="36"/>
      <c r="K53" s="36"/>
      <c r="L53" s="36"/>
      <c r="M53" s="36"/>
      <c r="N53" s="60"/>
      <c r="O53" s="818"/>
      <c r="P53" s="60"/>
      <c r="Q53" s="10"/>
      <c r="R53" s="10"/>
      <c r="S53" s="10"/>
      <c r="T53" s="10"/>
      <c r="U53" s="10"/>
      <c r="V53" s="10"/>
      <c r="W53" s="10"/>
      <c r="X53" s="10"/>
      <c r="Y53" s="10"/>
      <c r="Z53" s="10"/>
    </row>
    <row r="54" spans="1:26" ht="12.75" customHeight="1">
      <c r="A54" s="10"/>
      <c r="B54" s="10"/>
      <c r="C54" s="28">
        <v>19</v>
      </c>
      <c r="D54" s="546" t="s">
        <v>433</v>
      </c>
      <c r="E54" s="32"/>
      <c r="F54" s="36"/>
      <c r="G54" s="36"/>
      <c r="H54" s="36"/>
      <c r="I54" s="32"/>
      <c r="J54" s="36"/>
      <c r="K54" s="36"/>
      <c r="L54" s="36"/>
      <c r="M54" s="36"/>
      <c r="N54" s="58">
        <f>CHOOSE(Source!$R$27,'BS19'!G31,'BS19'!F31,"")</f>
        <v>672416.95303550968</v>
      </c>
      <c r="O54" s="772">
        <f>'BS19'!J31</f>
        <v>672416.95303550968</v>
      </c>
      <c r="P54" s="58" t="str">
        <f>CHOOSE(Source!$R$27,"","",'BS19'!J31)</f>
        <v/>
      </c>
      <c r="Q54" s="10"/>
      <c r="R54" s="10"/>
      <c r="S54" s="10"/>
      <c r="T54" s="10"/>
      <c r="U54" s="10"/>
      <c r="V54" s="10"/>
      <c r="W54" s="10"/>
      <c r="X54" s="10"/>
      <c r="Y54" s="10"/>
      <c r="Z54" s="10"/>
    </row>
    <row r="55" spans="1:26" ht="12.75" customHeight="1">
      <c r="A55" s="10"/>
      <c r="B55" s="10"/>
      <c r="C55" s="28">
        <v>20</v>
      </c>
      <c r="D55" s="546" t="s">
        <v>434</v>
      </c>
      <c r="E55" s="32"/>
      <c r="F55" s="36"/>
      <c r="G55" s="36"/>
      <c r="H55" s="36"/>
      <c r="I55" s="32"/>
      <c r="J55" s="36"/>
      <c r="K55" s="36"/>
      <c r="L55" s="36"/>
      <c r="M55" s="36"/>
      <c r="N55" s="58">
        <f>CHOOSE(Source!$R$27,'BS19'!G32,'BS19'!F32,"")</f>
        <v>0</v>
      </c>
      <c r="O55" s="772">
        <f>'BS19'!J32</f>
        <v>0</v>
      </c>
      <c r="P55" s="58" t="str">
        <f>CHOOSE(Source!$R$27,"","",'BS19'!J32)</f>
        <v/>
      </c>
      <c r="Q55" s="10"/>
      <c r="R55" s="10"/>
      <c r="S55" s="10"/>
      <c r="T55" s="10"/>
      <c r="U55" s="10"/>
      <c r="V55" s="10"/>
      <c r="W55" s="10"/>
      <c r="X55" s="10"/>
      <c r="Y55" s="10"/>
      <c r="Z55" s="10"/>
    </row>
    <row r="56" spans="1:26" ht="12.75" customHeight="1">
      <c r="A56" s="10"/>
      <c r="B56" s="10"/>
      <c r="C56" s="28">
        <v>21</v>
      </c>
      <c r="D56" s="546" t="s">
        <v>435</v>
      </c>
      <c r="E56" s="32"/>
      <c r="F56" s="36"/>
      <c r="G56" s="36"/>
      <c r="H56" s="32"/>
      <c r="I56" s="32"/>
      <c r="J56" s="36"/>
      <c r="K56" s="36"/>
      <c r="L56" s="32"/>
      <c r="M56" s="36"/>
      <c r="N56" s="805">
        <f>CHOOSE(Source!$R$27,'BS19'!G33,'BS19'!F33,"")</f>
        <v>38664.086235489223</v>
      </c>
      <c r="O56" s="803">
        <f>'BS19'!J33</f>
        <v>38010.976670700547</v>
      </c>
      <c r="P56" s="58" t="str">
        <f>CHOOSE(Source!$R$27,"","",'BS19'!J33)</f>
        <v/>
      </c>
      <c r="Q56" s="10"/>
      <c r="R56" s="10"/>
      <c r="S56" s="10"/>
      <c r="T56" s="10"/>
      <c r="U56" s="10"/>
      <c r="V56" s="10"/>
      <c r="W56" s="10"/>
      <c r="X56" s="10"/>
      <c r="Y56" s="10"/>
      <c r="Z56" s="10"/>
    </row>
    <row r="57" spans="1:26" ht="12.75" customHeight="1">
      <c r="A57" s="10"/>
      <c r="B57" s="10"/>
      <c r="C57" s="28">
        <v>22</v>
      </c>
      <c r="D57" s="546" t="s">
        <v>436</v>
      </c>
      <c r="E57" s="32"/>
      <c r="F57" s="36"/>
      <c r="G57" s="36"/>
      <c r="H57" s="36"/>
      <c r="I57" s="32"/>
      <c r="J57" s="36"/>
      <c r="K57" s="36"/>
      <c r="L57" s="36"/>
      <c r="M57" s="36"/>
      <c r="N57" s="58">
        <f>CHOOSE(Source!$R$27,'BS19'!G34,'BS19'!F34,"")</f>
        <v>0</v>
      </c>
      <c r="O57" s="772">
        <f>'BS19'!J34</f>
        <v>0</v>
      </c>
      <c r="P57" s="58" t="str">
        <f>CHOOSE(Source!$R$27,"","",'BS19'!J34)</f>
        <v/>
      </c>
      <c r="Q57" s="10"/>
      <c r="R57" s="10"/>
      <c r="S57" s="10"/>
      <c r="T57" s="10"/>
      <c r="U57" s="10"/>
      <c r="V57" s="10"/>
      <c r="W57" s="10"/>
      <c r="X57" s="10"/>
      <c r="Y57" s="10"/>
      <c r="Z57" s="10"/>
    </row>
    <row r="58" spans="1:26" ht="12.75" customHeight="1">
      <c r="A58" s="10"/>
      <c r="B58" s="10"/>
      <c r="C58" s="28">
        <v>23</v>
      </c>
      <c r="D58" s="546" t="s">
        <v>437</v>
      </c>
      <c r="E58" s="32"/>
      <c r="F58" s="36"/>
      <c r="G58" s="36"/>
      <c r="H58" s="32"/>
      <c r="I58" s="32"/>
      <c r="J58" s="36"/>
      <c r="K58" s="36"/>
      <c r="L58" s="32"/>
      <c r="M58" s="36"/>
      <c r="N58" s="805">
        <f>CHOOSE(Source!$R$27,'BS19'!G35,'BS19'!F35,"")</f>
        <v>23248.987317073199</v>
      </c>
      <c r="O58" s="803">
        <f>'BS19'!J35</f>
        <v>22856.267936717228</v>
      </c>
      <c r="P58" s="58" t="str">
        <f>CHOOSE(Source!$R$27,"","",'BS19'!J35)</f>
        <v/>
      </c>
      <c r="Q58" s="10"/>
      <c r="R58" s="10"/>
      <c r="S58" s="10"/>
      <c r="T58" s="10"/>
      <c r="U58" s="10"/>
      <c r="V58" s="10"/>
      <c r="W58" s="10"/>
      <c r="X58" s="10"/>
      <c r="Y58" s="10"/>
      <c r="Z58" s="10"/>
    </row>
    <row r="59" spans="1:26" ht="12.75" customHeight="1">
      <c r="A59" s="10"/>
      <c r="B59" s="10"/>
      <c r="C59" s="28">
        <v>24</v>
      </c>
      <c r="D59" s="546" t="s">
        <v>438</v>
      </c>
      <c r="E59" s="32"/>
      <c r="F59" s="36"/>
      <c r="G59" s="36"/>
      <c r="H59" s="36"/>
      <c r="I59" s="32"/>
      <c r="J59" s="36"/>
      <c r="K59" s="36"/>
      <c r="L59" s="36"/>
      <c r="M59" s="36"/>
      <c r="N59" s="58">
        <f>CHOOSE(Source!$R$27,'BS19'!G36,'BS19'!F36,"")</f>
        <v>0</v>
      </c>
      <c r="O59" s="772">
        <f>'BS19'!J36</f>
        <v>0</v>
      </c>
      <c r="P59" s="58" t="str">
        <f>CHOOSE(Source!$R$27,"","",'BS19'!J36)</f>
        <v/>
      </c>
      <c r="Q59" s="10"/>
      <c r="R59" s="10"/>
      <c r="S59" s="10"/>
      <c r="T59" s="10"/>
      <c r="U59" s="10"/>
      <c r="V59" s="10"/>
      <c r="W59" s="10"/>
      <c r="X59" s="10"/>
      <c r="Y59" s="10"/>
      <c r="Z59" s="10"/>
    </row>
    <row r="60" spans="1:26" ht="12.75" customHeight="1">
      <c r="A60" s="10"/>
      <c r="B60" s="10"/>
      <c r="C60" s="28">
        <v>25</v>
      </c>
      <c r="D60" s="546" t="s">
        <v>439</v>
      </c>
      <c r="E60" s="32"/>
      <c r="F60" s="36"/>
      <c r="G60" s="36"/>
      <c r="H60" s="36"/>
      <c r="I60" s="32"/>
      <c r="J60" s="36"/>
      <c r="K60" s="36"/>
      <c r="L60" s="36"/>
      <c r="M60" s="36"/>
      <c r="N60" s="58">
        <f>CHOOSE(Source!$R$27,'BS19'!G37,'BS19'!F37,"")</f>
        <v>0</v>
      </c>
      <c r="O60" s="772">
        <f>'BS19'!J37</f>
        <v>0</v>
      </c>
      <c r="P60" s="58" t="str">
        <f>CHOOSE(Source!$R$27,"","",'BS19'!J37)</f>
        <v/>
      </c>
      <c r="Q60" s="10"/>
      <c r="R60" s="10"/>
      <c r="S60" s="10"/>
      <c r="T60" s="10"/>
      <c r="U60" s="10"/>
      <c r="V60" s="10"/>
      <c r="W60" s="10"/>
      <c r="X60" s="10"/>
      <c r="Y60" s="10"/>
      <c r="Z60" s="10"/>
    </row>
    <row r="61" spans="1:26" ht="12.75" customHeight="1">
      <c r="A61" s="10"/>
      <c r="B61" s="10"/>
      <c r="C61" s="28">
        <v>26</v>
      </c>
      <c r="D61" s="546" t="s">
        <v>440</v>
      </c>
      <c r="E61" s="32"/>
      <c r="F61" s="36"/>
      <c r="G61" s="36"/>
      <c r="H61" s="36"/>
      <c r="I61" s="32"/>
      <c r="J61" s="36"/>
      <c r="K61" s="36"/>
      <c r="L61" s="36"/>
      <c r="M61" s="36"/>
      <c r="N61" s="58">
        <f>CHOOSE(Source!$R$27,'BS19'!G38,'BS19'!F38,"")</f>
        <v>0</v>
      </c>
      <c r="O61" s="772">
        <f>'BS19'!J38</f>
        <v>0</v>
      </c>
      <c r="P61" s="58" t="str">
        <f>CHOOSE(Source!$R$27,"","",'BS19'!J38)</f>
        <v/>
      </c>
      <c r="Q61" s="10"/>
      <c r="R61" s="10"/>
      <c r="S61" s="10"/>
      <c r="T61" s="10"/>
      <c r="U61" s="10"/>
      <c r="V61" s="10"/>
      <c r="W61" s="10"/>
      <c r="X61" s="10"/>
      <c r="Y61" s="10"/>
      <c r="Z61" s="10"/>
    </row>
    <row r="62" spans="1:26" ht="12.75" customHeight="1">
      <c r="A62" s="10"/>
      <c r="B62" s="10"/>
      <c r="C62" s="28">
        <v>27</v>
      </c>
      <c r="D62" s="546" t="s">
        <v>441</v>
      </c>
      <c r="E62" s="32"/>
      <c r="F62" s="36"/>
      <c r="G62" s="36"/>
      <c r="H62" s="36"/>
      <c r="I62" s="32"/>
      <c r="J62" s="36"/>
      <c r="K62" s="36"/>
      <c r="L62" s="36"/>
      <c r="M62" s="36"/>
      <c r="N62" s="58">
        <f>CHOOSE(Source!$R$27,'BS19'!G39,'BS19'!F39,"")</f>
        <v>0</v>
      </c>
      <c r="O62" s="772">
        <f>'BS19'!J39</f>
        <v>0</v>
      </c>
      <c r="P62" s="58" t="str">
        <f>CHOOSE(Source!$R$27,"","",'BS19'!J39)</f>
        <v/>
      </c>
      <c r="Q62" s="10"/>
      <c r="R62" s="10"/>
      <c r="S62" s="10"/>
      <c r="T62" s="10"/>
      <c r="U62" s="10"/>
      <c r="V62" s="10"/>
      <c r="W62" s="10"/>
      <c r="X62" s="10"/>
      <c r="Y62" s="10"/>
      <c r="Z62" s="10"/>
    </row>
    <row r="63" spans="1:26" ht="12.75" customHeight="1">
      <c r="A63" s="10"/>
      <c r="B63" s="10"/>
      <c r="C63" s="28">
        <v>28</v>
      </c>
      <c r="D63" s="546" t="s">
        <v>442</v>
      </c>
      <c r="E63" s="32"/>
      <c r="F63" s="36"/>
      <c r="G63" s="36"/>
      <c r="H63" s="32"/>
      <c r="I63" s="32"/>
      <c r="J63" s="36"/>
      <c r="K63" s="36"/>
      <c r="L63" s="32"/>
      <c r="M63" s="36"/>
      <c r="N63" s="58">
        <f>CHOOSE(Source!$R$27,'BS19'!G40,'BS19'!F40,"")</f>
        <v>0</v>
      </c>
      <c r="O63" s="772">
        <f>'BS19'!J40</f>
        <v>0</v>
      </c>
      <c r="P63" s="58" t="str">
        <f>CHOOSE(Source!$R$27,"","",'BS19'!J40)</f>
        <v/>
      </c>
      <c r="Q63" s="10"/>
      <c r="R63" s="10"/>
      <c r="S63" s="10"/>
      <c r="T63" s="10"/>
      <c r="U63" s="10"/>
      <c r="V63" s="10"/>
      <c r="W63" s="10"/>
      <c r="X63" s="10"/>
      <c r="Y63" s="10"/>
      <c r="Z63" s="10"/>
    </row>
    <row r="64" spans="1:26" ht="12.75" customHeight="1">
      <c r="A64" s="10"/>
      <c r="B64" s="10"/>
      <c r="C64" s="28">
        <v>29</v>
      </c>
      <c r="D64" s="37"/>
      <c r="E64" s="36" t="s">
        <v>431</v>
      </c>
      <c r="F64" s="36"/>
      <c r="G64" s="36"/>
      <c r="H64" s="36"/>
      <c r="I64" s="36"/>
      <c r="J64" s="36"/>
      <c r="K64" s="36"/>
      <c r="L64" s="36"/>
      <c r="M64" s="36"/>
      <c r="N64" s="806">
        <f>SUM(N54:N63)</f>
        <v>734330.02658807207</v>
      </c>
      <c r="O64" s="816">
        <f>SUM(O54:O63)</f>
        <v>733284.19764292752</v>
      </c>
      <c r="P64" s="60" t="str">
        <f>CHOOSE(Source!$R$27,"","",'BS19'!J38)</f>
        <v/>
      </c>
      <c r="Q64" s="10"/>
      <c r="R64" s="10"/>
      <c r="S64" s="10"/>
      <c r="T64" s="10"/>
      <c r="U64" s="10"/>
      <c r="V64" s="10"/>
      <c r="W64" s="10"/>
      <c r="X64" s="10"/>
      <c r="Y64" s="10"/>
      <c r="Z64" s="10"/>
    </row>
    <row r="65" spans="1:26" ht="12.75" customHeight="1">
      <c r="A65" s="10"/>
      <c r="B65" s="10"/>
      <c r="C65" s="28">
        <v>30</v>
      </c>
      <c r="D65" s="37" t="s">
        <v>314</v>
      </c>
      <c r="E65" s="32"/>
      <c r="F65" s="36"/>
      <c r="G65" s="36"/>
      <c r="H65" s="36"/>
      <c r="I65" s="32"/>
      <c r="J65" s="36"/>
      <c r="K65" s="36"/>
      <c r="L65" s="36"/>
      <c r="M65" s="36"/>
      <c r="N65" s="60"/>
      <c r="O65" s="818"/>
      <c r="P65" s="60"/>
      <c r="Q65" s="10"/>
      <c r="R65" s="10"/>
      <c r="S65" s="10"/>
      <c r="T65" s="10"/>
      <c r="U65" s="10"/>
      <c r="V65" s="10"/>
      <c r="W65" s="10"/>
      <c r="X65" s="10"/>
      <c r="Y65" s="10"/>
      <c r="Z65" s="10"/>
    </row>
    <row r="66" spans="1:26" ht="12.75" customHeight="1">
      <c r="A66" s="10"/>
      <c r="B66" s="10"/>
      <c r="C66" s="28">
        <v>31</v>
      </c>
      <c r="D66" s="546" t="s">
        <v>443</v>
      </c>
      <c r="E66" s="32"/>
      <c r="F66" s="36"/>
      <c r="G66" s="36"/>
      <c r="H66" s="36"/>
      <c r="I66" s="32"/>
      <c r="J66" s="36"/>
      <c r="K66" s="36"/>
      <c r="L66" s="36"/>
      <c r="M66" s="36"/>
      <c r="N66" s="58">
        <f>CHOOSE(Source!$R$27,'BS19'!J44,'BS19'!F44,"")</f>
        <v>0</v>
      </c>
      <c r="O66" s="772">
        <f>'BS19'!J44</f>
        <v>0</v>
      </c>
      <c r="P66" s="58" t="str">
        <f>CHOOSE(Source!$R$27,"","",'BS19'!J44)</f>
        <v/>
      </c>
      <c r="Q66" s="10"/>
      <c r="R66" s="10"/>
      <c r="S66" s="10"/>
      <c r="T66" s="10"/>
      <c r="U66" s="10"/>
      <c r="V66" s="10"/>
      <c r="W66" s="10"/>
      <c r="X66" s="10"/>
      <c r="Y66" s="10"/>
      <c r="Z66" s="10"/>
    </row>
    <row r="67" spans="1:26" ht="12.75" customHeight="1">
      <c r="A67" s="10"/>
      <c r="B67" s="10"/>
      <c r="C67" s="28">
        <v>32</v>
      </c>
      <c r="D67" s="546" t="s">
        <v>444</v>
      </c>
      <c r="E67" s="32"/>
      <c r="F67" s="36"/>
      <c r="G67" s="36"/>
      <c r="H67" s="36"/>
      <c r="I67" s="32"/>
      <c r="J67" s="36"/>
      <c r="K67" s="36"/>
      <c r="L67" s="36"/>
      <c r="M67" s="36"/>
      <c r="N67" s="58">
        <f>CHOOSE(Source!$R$27,'BS19'!J45,'BS19'!F45,"")</f>
        <v>0</v>
      </c>
      <c r="O67" s="772">
        <f>'BS19'!J45</f>
        <v>0</v>
      </c>
      <c r="P67" s="58" t="str">
        <f>CHOOSE(Source!$R$27,"","",'BS19'!J45)</f>
        <v/>
      </c>
      <c r="Q67" s="10"/>
      <c r="R67" s="10"/>
      <c r="S67" s="10"/>
      <c r="T67" s="10"/>
      <c r="U67" s="10"/>
      <c r="V67" s="10"/>
      <c r="W67" s="10"/>
      <c r="X67" s="10"/>
      <c r="Y67" s="10"/>
      <c r="Z67" s="10"/>
    </row>
    <row r="68" spans="1:26" ht="12.75" customHeight="1">
      <c r="A68" s="10"/>
      <c r="B68" s="10"/>
      <c r="C68" s="33">
        <v>33</v>
      </c>
      <c r="D68" s="546" t="s">
        <v>445</v>
      </c>
      <c r="E68" s="32"/>
      <c r="F68" s="36"/>
      <c r="G68" s="36"/>
      <c r="H68" s="36"/>
      <c r="I68" s="32"/>
      <c r="J68" s="36"/>
      <c r="K68" s="36"/>
      <c r="L68" s="36"/>
      <c r="M68" s="36"/>
      <c r="N68" s="58">
        <f>CHOOSE(Source!$R$27,'BS19'!J46,'BS19'!F46,"")</f>
        <v>0</v>
      </c>
      <c r="O68" s="772">
        <f>'BS19'!J46</f>
        <v>0</v>
      </c>
      <c r="P68" s="58" t="str">
        <f>CHOOSE(Source!$R$27,"","",'BS19'!J46)</f>
        <v/>
      </c>
      <c r="Q68" s="10"/>
      <c r="R68" s="10"/>
      <c r="S68" s="10"/>
      <c r="T68" s="10"/>
      <c r="U68" s="10"/>
      <c r="V68" s="10"/>
      <c r="W68" s="10"/>
      <c r="X68" s="10"/>
      <c r="Y68" s="10"/>
      <c r="Z68" s="10"/>
    </row>
    <row r="69" spans="1:26" ht="12.75" customHeight="1">
      <c r="A69" s="10"/>
      <c r="B69" s="10"/>
      <c r="C69" s="28">
        <v>34</v>
      </c>
      <c r="D69" s="546" t="s">
        <v>446</v>
      </c>
      <c r="E69" s="32"/>
      <c r="F69" s="36"/>
      <c r="G69" s="36"/>
      <c r="H69" s="36"/>
      <c r="I69" s="32"/>
      <c r="J69" s="36"/>
      <c r="K69" s="36"/>
      <c r="L69" s="36"/>
      <c r="M69" s="36"/>
      <c r="N69" s="58">
        <f>CHOOSE(Source!$R$27,'BS19'!J47,'BS19'!F47,"")</f>
        <v>0</v>
      </c>
      <c r="O69" s="772">
        <f>'BS19'!J47</f>
        <v>0</v>
      </c>
      <c r="P69" s="58" t="str">
        <f>CHOOSE(Source!$R$27,"","",'BS19'!J47)</f>
        <v/>
      </c>
      <c r="Q69" s="10"/>
      <c r="R69" s="10"/>
      <c r="S69" s="10"/>
      <c r="T69" s="10"/>
      <c r="U69" s="10"/>
      <c r="V69" s="10"/>
      <c r="W69" s="10"/>
      <c r="X69" s="10"/>
      <c r="Y69" s="10"/>
      <c r="Z69" s="10"/>
    </row>
    <row r="70" spans="1:26" ht="12.75" customHeight="1">
      <c r="A70" s="10"/>
      <c r="B70" s="10"/>
      <c r="C70" s="28">
        <v>35</v>
      </c>
      <c r="D70" s="37"/>
      <c r="E70" s="36" t="s">
        <v>431</v>
      </c>
      <c r="F70" s="36"/>
      <c r="G70" s="36"/>
      <c r="H70" s="36"/>
      <c r="I70" s="36"/>
      <c r="J70" s="36"/>
      <c r="K70" s="36"/>
      <c r="L70" s="36"/>
      <c r="M70" s="36"/>
      <c r="N70" s="768">
        <f>SUM(N66:N69)</f>
        <v>0</v>
      </c>
      <c r="O70" s="774">
        <f>SUM(O66:O69)</f>
        <v>0</v>
      </c>
      <c r="P70" s="60" t="str">
        <f>CHOOSE(Source!$R$27,"","",'BS19'!J44)</f>
        <v/>
      </c>
      <c r="Q70" s="10"/>
      <c r="R70" s="10"/>
      <c r="S70" s="10"/>
      <c r="T70" s="10"/>
      <c r="U70" s="10"/>
      <c r="V70" s="10"/>
      <c r="W70" s="10"/>
      <c r="X70" s="10"/>
      <c r="Y70" s="10"/>
      <c r="Z70" s="10"/>
    </row>
    <row r="71" spans="1:26" ht="12.75" customHeight="1">
      <c r="A71" s="10"/>
      <c r="B71" s="10"/>
      <c r="C71" s="28">
        <v>36</v>
      </c>
      <c r="D71" s="37" t="s">
        <v>170</v>
      </c>
      <c r="E71" s="32"/>
      <c r="F71" s="36"/>
      <c r="G71" s="36"/>
      <c r="H71" s="36"/>
      <c r="I71" s="32"/>
      <c r="J71" s="36"/>
      <c r="K71" s="36"/>
      <c r="L71" s="36"/>
      <c r="M71" s="36"/>
      <c r="N71" s="60"/>
      <c r="O71" s="773"/>
      <c r="P71" s="60"/>
      <c r="Q71" s="10"/>
      <c r="R71" s="10"/>
      <c r="S71" s="10"/>
      <c r="T71" s="10"/>
      <c r="U71" s="10"/>
      <c r="V71" s="10"/>
      <c r="W71" s="10"/>
      <c r="X71" s="10"/>
      <c r="Y71" s="10"/>
      <c r="Z71" s="10"/>
    </row>
    <row r="72" spans="1:26" ht="12.75" customHeight="1">
      <c r="A72" s="10"/>
      <c r="B72" s="10"/>
      <c r="C72" s="33">
        <v>37</v>
      </c>
      <c r="D72" s="546" t="s">
        <v>447</v>
      </c>
      <c r="E72" s="32"/>
      <c r="F72" s="36"/>
      <c r="G72" s="36"/>
      <c r="H72" s="36"/>
      <c r="I72" s="32"/>
      <c r="J72" s="36"/>
      <c r="K72" s="36"/>
      <c r="L72" s="36"/>
      <c r="M72" s="36"/>
      <c r="N72" s="58">
        <f>CHOOSE(Source!$R$27,'BS19'!J51,'BS19'!F51,"")</f>
        <v>0</v>
      </c>
      <c r="O72" s="772">
        <f>'BS19'!J51</f>
        <v>0</v>
      </c>
      <c r="P72" s="58" t="str">
        <f>CHOOSE(Source!$R$27,"","",'BS19'!J51)</f>
        <v/>
      </c>
      <c r="Q72" s="10"/>
      <c r="R72" s="10"/>
      <c r="S72" s="10"/>
      <c r="T72" s="10"/>
      <c r="U72" s="10"/>
      <c r="V72" s="10"/>
      <c r="W72" s="10"/>
      <c r="X72" s="10"/>
      <c r="Y72" s="10"/>
      <c r="Z72" s="10"/>
    </row>
    <row r="73" spans="1:26" ht="12.75" customHeight="1">
      <c r="A73" s="10"/>
      <c r="B73" s="10"/>
      <c r="C73" s="33">
        <v>38</v>
      </c>
      <c r="D73" s="546" t="s">
        <v>442</v>
      </c>
      <c r="E73" s="32"/>
      <c r="F73" s="36"/>
      <c r="G73" s="36"/>
      <c r="H73" s="36"/>
      <c r="I73" s="32"/>
      <c r="J73" s="36"/>
      <c r="K73" s="36"/>
      <c r="L73" s="36"/>
      <c r="M73" s="36"/>
      <c r="N73" s="58">
        <f>CHOOSE(Source!$R$27,'BS19'!G52,'BS19'!F52,"")</f>
        <v>132000</v>
      </c>
      <c r="O73" s="772">
        <f>'BS19'!J52</f>
        <v>132000</v>
      </c>
      <c r="P73" s="58" t="str">
        <f>CHOOSE(Source!$R$27,"","",'BS19'!J52)</f>
        <v/>
      </c>
      <c r="Q73" s="10"/>
      <c r="R73" s="10"/>
      <c r="S73" s="10"/>
      <c r="T73" s="10"/>
      <c r="U73" s="10"/>
      <c r="V73" s="10"/>
      <c r="W73" s="10"/>
      <c r="X73" s="10"/>
      <c r="Y73" s="10"/>
      <c r="Z73" s="10"/>
    </row>
    <row r="74" spans="1:26" ht="12.75" customHeight="1">
      <c r="A74" s="10"/>
      <c r="B74" s="10"/>
      <c r="C74" s="33">
        <v>39</v>
      </c>
      <c r="D74" s="546" t="s">
        <v>448</v>
      </c>
      <c r="E74" s="32"/>
      <c r="F74" s="36"/>
      <c r="G74" s="36"/>
      <c r="H74" s="36"/>
      <c r="I74" s="32"/>
      <c r="J74" s="36"/>
      <c r="K74" s="36"/>
      <c r="L74" s="36"/>
      <c r="M74" s="36"/>
      <c r="N74" s="805">
        <f>CHOOSE(Source!$R$27,'BS19'!G53,'BS19'!F53,"")</f>
        <v>354000</v>
      </c>
      <c r="O74" s="803">
        <f>'BS19'!J53</f>
        <v>313218.24324324325</v>
      </c>
      <c r="P74" s="58" t="str">
        <f>CHOOSE(Source!$R$27,"","",'BS19'!J53)</f>
        <v/>
      </c>
      <c r="Q74" s="10"/>
      <c r="R74" s="10"/>
      <c r="S74" s="10"/>
      <c r="T74" s="10"/>
      <c r="U74" s="10"/>
      <c r="V74" s="10"/>
      <c r="W74" s="10"/>
      <c r="X74" s="10"/>
      <c r="Y74" s="10"/>
      <c r="Z74" s="10"/>
    </row>
    <row r="75" spans="1:26" ht="12.75" customHeight="1">
      <c r="A75" s="10"/>
      <c r="B75" s="10"/>
      <c r="C75" s="33">
        <v>40</v>
      </c>
      <c r="D75" s="546" t="s">
        <v>449</v>
      </c>
      <c r="E75" s="32"/>
      <c r="F75" s="36"/>
      <c r="G75" s="36"/>
      <c r="H75" s="36"/>
      <c r="I75" s="32"/>
      <c r="J75" s="36"/>
      <c r="K75" s="36"/>
      <c r="L75" s="36"/>
      <c r="M75" s="36"/>
      <c r="N75" s="805">
        <f>CHOOSE(Source!$R$27,'BS19'!G54,'BS19'!F54,"")</f>
        <v>162000</v>
      </c>
      <c r="O75" s="803">
        <f>'BS19'!J54</f>
        <v>159263.51351351352</v>
      </c>
      <c r="P75" s="58" t="str">
        <f>CHOOSE(Source!$R$27,"","",'BS19'!J54)</f>
        <v/>
      </c>
      <c r="Q75" s="10"/>
      <c r="R75" s="10"/>
      <c r="S75" s="10"/>
      <c r="T75" s="10"/>
      <c r="U75" s="10"/>
      <c r="V75" s="10"/>
      <c r="W75" s="10"/>
      <c r="X75" s="10"/>
      <c r="Y75" s="10"/>
      <c r="Z75" s="10"/>
    </row>
    <row r="76" spans="1:26" ht="12.75" customHeight="1">
      <c r="A76" s="10"/>
      <c r="B76" s="10"/>
      <c r="C76" s="33">
        <v>41</v>
      </c>
      <c r="D76" s="546" t="s">
        <v>450</v>
      </c>
      <c r="E76" s="32"/>
      <c r="F76" s="36"/>
      <c r="G76" s="36"/>
      <c r="H76" s="36"/>
      <c r="I76" s="32"/>
      <c r="J76" s="36"/>
      <c r="K76" s="36"/>
      <c r="L76" s="36"/>
      <c r="M76" s="36"/>
      <c r="N76" s="805">
        <f>CHOOSE(Source!$R$27,'BS19'!G55,'BS19'!F55,"")</f>
        <v>840000</v>
      </c>
      <c r="O76" s="803">
        <f>'BS19'!J55</f>
        <v>816000</v>
      </c>
      <c r="P76" s="58" t="str">
        <f>CHOOSE(Source!$R$27,"","",'BS19'!J55)</f>
        <v/>
      </c>
      <c r="Q76" s="10"/>
      <c r="R76" s="10"/>
      <c r="S76" s="10"/>
      <c r="T76" s="10"/>
      <c r="U76" s="10"/>
      <c r="V76" s="10"/>
      <c r="W76" s="10"/>
      <c r="X76" s="10"/>
      <c r="Y76" s="10"/>
      <c r="Z76" s="10"/>
    </row>
    <row r="77" spans="1:26" ht="12.75" customHeight="1">
      <c r="A77" s="10"/>
      <c r="B77" s="10"/>
      <c r="C77" s="33">
        <v>42</v>
      </c>
      <c r="D77" s="546" t="s">
        <v>451</v>
      </c>
      <c r="E77" s="32"/>
      <c r="F77" s="36"/>
      <c r="G77" s="36"/>
      <c r="H77" s="36"/>
      <c r="I77" s="32"/>
      <c r="J77" s="36"/>
      <c r="K77" s="36"/>
      <c r="L77" s="36"/>
      <c r="M77" s="36"/>
      <c r="N77" s="805">
        <f>CHOOSE(Source!$R$27,'BS19'!G56,'BS19'!F56,"")</f>
        <v>77547.771519937116</v>
      </c>
      <c r="O77" s="803">
        <f>'BS19'!J56</f>
        <v>76237.842946965204</v>
      </c>
      <c r="P77" s="58" t="str">
        <f>CHOOSE(Source!$R$27,"","",'BS19'!J56)</f>
        <v/>
      </c>
      <c r="Q77" s="10"/>
      <c r="R77" s="10"/>
      <c r="S77" s="10"/>
      <c r="T77" s="10"/>
      <c r="U77" s="10"/>
      <c r="V77" s="10"/>
      <c r="W77" s="10"/>
      <c r="X77" s="10"/>
      <c r="Y77" s="10"/>
      <c r="Z77" s="10"/>
    </row>
    <row r="78" spans="1:26" ht="12.75" customHeight="1">
      <c r="A78" s="10"/>
      <c r="B78" s="10"/>
      <c r="C78" s="33">
        <v>43</v>
      </c>
      <c r="D78" s="37"/>
      <c r="E78" s="36" t="s">
        <v>431</v>
      </c>
      <c r="F78" s="36"/>
      <c r="G78" s="36"/>
      <c r="H78" s="36"/>
      <c r="I78" s="36"/>
      <c r="J78" s="36"/>
      <c r="K78" s="36"/>
      <c r="L78" s="36"/>
      <c r="M78" s="36"/>
      <c r="N78" s="806">
        <f>SUM(N72:N77)</f>
        <v>1565547.7715199371</v>
      </c>
      <c r="O78" s="816">
        <f>SUM(O73:O77)</f>
        <v>1496719.5997037222</v>
      </c>
      <c r="P78" s="60" t="str">
        <f>CHOOSE(Source!$R$27,"","",'BS19'!J52)</f>
        <v/>
      </c>
      <c r="Q78" s="10"/>
      <c r="R78" s="10"/>
      <c r="S78" s="10"/>
      <c r="T78" s="10"/>
      <c r="U78" s="10"/>
      <c r="V78" s="10"/>
      <c r="W78" s="10"/>
      <c r="X78" s="10"/>
      <c r="Y78" s="10"/>
      <c r="Z78" s="10"/>
    </row>
    <row r="79" spans="1:26" ht="12.75" customHeight="1">
      <c r="A79" s="10"/>
      <c r="B79" s="10"/>
      <c r="C79" s="33">
        <v>44</v>
      </c>
      <c r="D79" s="37" t="s">
        <v>324</v>
      </c>
      <c r="E79" s="32"/>
      <c r="F79" s="36"/>
      <c r="G79" s="36"/>
      <c r="H79" s="36"/>
      <c r="I79" s="32"/>
      <c r="J79" s="36"/>
      <c r="K79" s="36"/>
      <c r="L79" s="36"/>
      <c r="M79" s="36"/>
      <c r="N79" s="73"/>
      <c r="O79" s="817"/>
      <c r="P79" s="73"/>
      <c r="Q79" s="10"/>
      <c r="R79" s="10"/>
      <c r="S79" s="10"/>
      <c r="T79" s="10"/>
      <c r="U79" s="10"/>
      <c r="V79" s="10"/>
      <c r="W79" s="10"/>
      <c r="X79" s="10"/>
      <c r="Y79" s="10"/>
      <c r="Z79" s="10"/>
    </row>
    <row r="80" spans="1:26" ht="12.75" customHeight="1">
      <c r="A80" s="10"/>
      <c r="B80" s="10"/>
      <c r="C80" s="33">
        <v>45</v>
      </c>
      <c r="D80" s="546" t="s">
        <v>452</v>
      </c>
      <c r="E80" s="32"/>
      <c r="F80" s="36"/>
      <c r="G80" s="36"/>
      <c r="H80" s="36"/>
      <c r="I80" s="32"/>
      <c r="J80" s="36"/>
      <c r="K80" s="36"/>
      <c r="L80" s="36"/>
      <c r="M80" s="36"/>
      <c r="N80" s="805">
        <f>CHOOSE(Source!$R$27,'BS19'!G60,'BS19'!F60,"")</f>
        <v>122476.92899143623</v>
      </c>
      <c r="O80" s="803">
        <f>'BS19'!J60</f>
        <v>120408.06194766198</v>
      </c>
      <c r="P80" s="58" t="str">
        <f>CHOOSE(Source!$R$27,"","",'BS19'!J60)</f>
        <v/>
      </c>
      <c r="Q80" s="10"/>
      <c r="R80" s="10"/>
      <c r="S80" s="10"/>
      <c r="T80" s="10"/>
      <c r="U80" s="10"/>
      <c r="V80" s="10"/>
      <c r="W80" s="10"/>
      <c r="X80" s="10"/>
      <c r="Y80" s="10"/>
      <c r="Z80" s="10"/>
    </row>
    <row r="81" spans="1:26" ht="12.75" customHeight="1">
      <c r="A81" s="10"/>
      <c r="B81" s="10"/>
      <c r="C81" s="33">
        <v>46</v>
      </c>
      <c r="D81" s="546" t="s">
        <v>453</v>
      </c>
      <c r="E81" s="32"/>
      <c r="F81" s="36"/>
      <c r="G81" s="36"/>
      <c r="H81" s="36"/>
      <c r="I81" s="32"/>
      <c r="J81" s="36"/>
      <c r="K81" s="36"/>
      <c r="L81" s="36"/>
      <c r="M81" s="36"/>
      <c r="N81" s="805">
        <f>CHOOSE(Source!$R$27,'BS19'!G61,'BS19'!F61,"")</f>
        <v>24415.600872000003</v>
      </c>
      <c r="O81" s="803">
        <f>'BS19'!J61</f>
        <v>24003.175181594597</v>
      </c>
      <c r="P81" s="58" t="str">
        <f>CHOOSE(Source!$R$27,"","",'BS19'!J61)</f>
        <v/>
      </c>
      <c r="Q81" s="10"/>
      <c r="R81" s="10"/>
      <c r="S81" s="10"/>
      <c r="T81" s="10"/>
      <c r="U81" s="10"/>
      <c r="V81" s="10"/>
      <c r="W81" s="10"/>
      <c r="X81" s="10"/>
      <c r="Y81" s="10"/>
      <c r="Z81" s="10"/>
    </row>
    <row r="82" spans="1:26" ht="12.75" customHeight="1">
      <c r="A82" s="10"/>
      <c r="B82" s="10"/>
      <c r="C82" s="33">
        <v>47</v>
      </c>
      <c r="D82" s="546" t="s">
        <v>454</v>
      </c>
      <c r="E82" s="32"/>
      <c r="F82" s="36"/>
      <c r="G82" s="36"/>
      <c r="H82" s="36"/>
      <c r="I82" s="32"/>
      <c r="J82" s="36"/>
      <c r="K82" s="36"/>
      <c r="L82" s="36"/>
      <c r="M82" s="36"/>
      <c r="N82" s="805">
        <f>CHOOSE(Source!$R$27,'BS19'!G62,'BS19'!F62,"")</f>
        <v>53731.343283582115</v>
      </c>
      <c r="O82" s="803">
        <f>'BS19'!J62</f>
        <v>29493.243243243243</v>
      </c>
      <c r="P82" s="58" t="str">
        <f>CHOOSE(Source!$R$27,"","",'BS19'!J62)</f>
        <v/>
      </c>
      <c r="Q82" s="10"/>
      <c r="R82" s="10"/>
      <c r="S82" s="10"/>
      <c r="T82" s="10"/>
      <c r="U82" s="10"/>
      <c r="V82" s="10"/>
      <c r="W82" s="10"/>
      <c r="X82" s="10"/>
      <c r="Y82" s="10"/>
      <c r="Z82" s="10"/>
    </row>
    <row r="83" spans="1:26" ht="12.75" customHeight="1">
      <c r="A83" s="10"/>
      <c r="B83" s="10"/>
      <c r="C83" s="33">
        <v>48</v>
      </c>
      <c r="D83" s="546" t="s">
        <v>455</v>
      </c>
      <c r="E83" s="32"/>
      <c r="F83" s="36"/>
      <c r="G83" s="36"/>
      <c r="H83" s="36"/>
      <c r="I83" s="32"/>
      <c r="J83" s="36"/>
      <c r="K83" s="36"/>
      <c r="L83" s="36"/>
      <c r="M83" s="36"/>
      <c r="N83" s="58">
        <f>CHOOSE(Source!$R$27,'BS19'!G63,'BS19'!F63,"")</f>
        <v>0</v>
      </c>
      <c r="O83" s="772">
        <f>'BS19'!J63</f>
        <v>0</v>
      </c>
      <c r="P83" s="58" t="str">
        <f>CHOOSE(Source!$R$27,"","",'BS19'!J63)</f>
        <v/>
      </c>
      <c r="Q83" s="10"/>
      <c r="R83" s="10"/>
      <c r="S83" s="10"/>
      <c r="T83" s="10"/>
      <c r="U83" s="10"/>
      <c r="V83" s="10"/>
      <c r="W83" s="10"/>
      <c r="X83" s="10"/>
      <c r="Y83" s="10"/>
      <c r="Z83" s="10"/>
    </row>
    <row r="84" spans="1:26" ht="12.75" customHeight="1">
      <c r="A84" s="10"/>
      <c r="B84" s="10"/>
      <c r="C84" s="33">
        <v>49</v>
      </c>
      <c r="D84" s="546" t="s">
        <v>456</v>
      </c>
      <c r="E84" s="32"/>
      <c r="F84" s="36"/>
      <c r="G84" s="36"/>
      <c r="H84" s="36"/>
      <c r="I84" s="32"/>
      <c r="J84" s="36"/>
      <c r="K84" s="36"/>
      <c r="L84" s="36"/>
      <c r="M84" s="36"/>
      <c r="N84" s="58">
        <f>CHOOSE(Source!$R$27,'BS19'!G64,'BS19'!F64,"")</f>
        <v>0</v>
      </c>
      <c r="O84" s="772">
        <f>'BS19'!J64</f>
        <v>0</v>
      </c>
      <c r="P84" s="58" t="str">
        <f>CHOOSE(Source!$R$27,"","",'BS19'!J64)</f>
        <v/>
      </c>
      <c r="Q84" s="10"/>
      <c r="R84" s="10"/>
      <c r="S84" s="10"/>
      <c r="T84" s="10"/>
      <c r="U84" s="10"/>
      <c r="V84" s="10"/>
      <c r="W84" s="10"/>
      <c r="X84" s="10"/>
      <c r="Y84" s="10"/>
      <c r="Z84" s="10"/>
    </row>
    <row r="85" spans="1:26" ht="12.75" customHeight="1">
      <c r="A85" s="10"/>
      <c r="B85" s="10"/>
      <c r="C85" s="33">
        <v>50</v>
      </c>
      <c r="D85" s="546" t="s">
        <v>457</v>
      </c>
      <c r="E85" s="32"/>
      <c r="F85" s="32"/>
      <c r="G85" s="32"/>
      <c r="H85" s="32"/>
      <c r="I85" s="32"/>
      <c r="J85" s="32"/>
      <c r="K85" s="32"/>
      <c r="L85" s="32"/>
      <c r="M85" s="32"/>
      <c r="N85" s="805">
        <f>CHOOSE(Source!$R$27,'BS19'!G65,'BS19'!F65,"")</f>
        <v>32203.999996679999</v>
      </c>
      <c r="O85" s="803">
        <f>'BS19'!J65</f>
        <v>31660.013510249588</v>
      </c>
      <c r="P85" s="58" t="str">
        <f>CHOOSE(Source!$R$27,"","",'BS19'!J65)</f>
        <v/>
      </c>
      <c r="Q85" s="10"/>
      <c r="R85" s="10"/>
      <c r="S85" s="10"/>
      <c r="T85" s="10"/>
      <c r="U85" s="10"/>
      <c r="V85" s="10"/>
      <c r="W85" s="10"/>
      <c r="X85" s="10"/>
      <c r="Y85" s="10"/>
      <c r="Z85" s="10"/>
    </row>
    <row r="86" spans="1:26" ht="12.75" customHeight="1">
      <c r="A86" s="10"/>
      <c r="B86" s="10"/>
      <c r="C86" s="33">
        <v>51</v>
      </c>
      <c r="D86" s="546" t="s">
        <v>458</v>
      </c>
      <c r="E86" s="32"/>
      <c r="F86" s="36"/>
      <c r="G86" s="36"/>
      <c r="H86" s="36"/>
      <c r="I86" s="32"/>
      <c r="J86" s="36"/>
      <c r="K86" s="36"/>
      <c r="L86" s="36"/>
      <c r="M86" s="36"/>
      <c r="N86" s="58">
        <f>CHOOSE(Source!$R$27,'BS19'!G66,'BS19'!F66,"")</f>
        <v>0</v>
      </c>
      <c r="O86" s="772">
        <f>'BS19'!J66</f>
        <v>0</v>
      </c>
      <c r="P86" s="58" t="str">
        <f>CHOOSE(Source!$R$27,"","",'BS19'!J66)</f>
        <v/>
      </c>
      <c r="Q86" s="10"/>
      <c r="R86" s="10"/>
      <c r="S86" s="10"/>
      <c r="T86" s="10"/>
      <c r="U86" s="10"/>
      <c r="V86" s="10"/>
      <c r="W86" s="10"/>
      <c r="X86" s="10"/>
      <c r="Y86" s="10"/>
      <c r="Z86" s="10"/>
    </row>
    <row r="87" spans="1:26" ht="12.75" customHeight="1">
      <c r="A87" s="10"/>
      <c r="B87" s="10"/>
      <c r="C87" s="33">
        <v>52</v>
      </c>
      <c r="D87" s="546" t="s">
        <v>459</v>
      </c>
      <c r="E87" s="32"/>
      <c r="F87" s="36"/>
      <c r="G87" s="36"/>
      <c r="H87" s="36"/>
      <c r="I87" s="32"/>
      <c r="J87" s="36"/>
      <c r="K87" s="36"/>
      <c r="L87" s="36"/>
      <c r="M87" s="36"/>
      <c r="N87" s="805">
        <f>CHOOSE(Source!$R$27,'BS19'!G67,'BS19'!F67,"")</f>
        <v>136841.58075601375</v>
      </c>
      <c r="O87" s="803">
        <f>'BS19'!J67</f>
        <v>129313.33333333333</v>
      </c>
      <c r="P87" s="58" t="str">
        <f>CHOOSE(Source!$R$27,"","",'BS19'!J67)</f>
        <v/>
      </c>
      <c r="Q87" s="10"/>
      <c r="R87" s="10"/>
      <c r="S87" s="10"/>
      <c r="T87" s="10"/>
      <c r="U87" s="10"/>
      <c r="V87" s="10"/>
      <c r="W87" s="10"/>
      <c r="X87" s="10"/>
      <c r="Y87" s="10"/>
      <c r="Z87" s="10"/>
    </row>
    <row r="88" spans="1:26" ht="12.75" customHeight="1">
      <c r="A88" s="10"/>
      <c r="B88" s="10"/>
      <c r="C88" s="33">
        <v>53</v>
      </c>
      <c r="D88" s="546" t="s">
        <v>460</v>
      </c>
      <c r="E88" s="32"/>
      <c r="F88" s="36"/>
      <c r="G88" s="36"/>
      <c r="H88" s="36"/>
      <c r="I88" s="32"/>
      <c r="J88" s="36"/>
      <c r="K88" s="36"/>
      <c r="L88" s="36"/>
      <c r="M88" s="36"/>
      <c r="N88" s="805">
        <f>CHOOSE(Source!$R$27,'BS19'!G68,'BS19'!F68,"")</f>
        <v>34919.999999999993</v>
      </c>
      <c r="O88" s="803">
        <f>'BS19'!J68</f>
        <v>34330.135135135126</v>
      </c>
      <c r="P88" s="58" t="str">
        <f>CHOOSE(Source!$R$27,"","",'BS19'!J68)</f>
        <v/>
      </c>
      <c r="Q88" s="10"/>
      <c r="R88" s="10"/>
      <c r="S88" s="10"/>
      <c r="T88" s="10"/>
      <c r="U88" s="10"/>
      <c r="V88" s="10"/>
      <c r="W88" s="10"/>
      <c r="X88" s="10"/>
      <c r="Y88" s="10"/>
      <c r="Z88" s="10"/>
    </row>
    <row r="89" spans="1:26" ht="12.75" customHeight="1">
      <c r="A89" s="10"/>
      <c r="B89" s="10"/>
      <c r="C89" s="33">
        <v>54</v>
      </c>
      <c r="D89" s="546" t="s">
        <v>461</v>
      </c>
      <c r="E89" s="32"/>
      <c r="F89" s="547" t="s">
        <v>462</v>
      </c>
      <c r="G89" s="19"/>
      <c r="H89" s="36"/>
      <c r="I89" s="32"/>
      <c r="J89" s="36"/>
      <c r="K89" s="36"/>
      <c r="L89" s="36"/>
      <c r="M89" s="36"/>
      <c r="N89" s="805">
        <f>CHOOSE(Source!$R$27,'BS19'!G69,'BS19'!F69,"")</f>
        <v>10576.369319149488</v>
      </c>
      <c r="O89" s="803">
        <f>'BS19'!J69</f>
        <v>10397.714432001691</v>
      </c>
      <c r="P89" s="58" t="str">
        <f>CHOOSE(Source!$R$27,"","",'BS19'!J69)</f>
        <v/>
      </c>
      <c r="Q89" s="10"/>
      <c r="R89" s="10"/>
      <c r="S89" s="10"/>
      <c r="T89" s="10"/>
      <c r="U89" s="10"/>
      <c r="V89" s="10"/>
      <c r="W89" s="10"/>
      <c r="X89" s="10"/>
      <c r="Y89" s="10"/>
      <c r="Z89" s="10"/>
    </row>
    <row r="90" spans="1:26" ht="12.75" customHeight="1">
      <c r="A90" s="10"/>
      <c r="B90" s="10"/>
      <c r="C90" s="33">
        <v>55</v>
      </c>
      <c r="D90" s="37"/>
      <c r="E90" s="32"/>
      <c r="F90" s="547" t="s">
        <v>463</v>
      </c>
      <c r="G90" s="11"/>
      <c r="H90" s="36"/>
      <c r="I90" s="32"/>
      <c r="J90" s="36"/>
      <c r="K90" s="36"/>
      <c r="L90" s="36"/>
      <c r="M90" s="36"/>
      <c r="N90" s="58">
        <f>CHOOSE(Source!$R$27,'BS19'!G70,'BS19'!F70,"")</f>
        <v>0</v>
      </c>
      <c r="O90" s="772">
        <f>'BS19'!J70</f>
        <v>0</v>
      </c>
      <c r="P90" s="58" t="str">
        <f>CHOOSE(Source!$R$27,"","",'BS19'!J70)</f>
        <v/>
      </c>
      <c r="Q90" s="10"/>
      <c r="R90" s="10"/>
      <c r="S90" s="10"/>
      <c r="T90" s="10"/>
      <c r="U90" s="10"/>
      <c r="V90" s="10"/>
      <c r="W90" s="10"/>
      <c r="X90" s="10"/>
      <c r="Y90" s="10"/>
      <c r="Z90" s="10"/>
    </row>
    <row r="91" spans="1:26" ht="12.75" customHeight="1">
      <c r="A91" s="10"/>
      <c r="B91" s="10"/>
      <c r="C91" s="33">
        <v>56</v>
      </c>
      <c r="D91" s="37"/>
      <c r="E91" s="36" t="s">
        <v>431</v>
      </c>
      <c r="F91" s="36"/>
      <c r="G91" s="36"/>
      <c r="H91" s="36"/>
      <c r="I91" s="36"/>
      <c r="J91" s="36"/>
      <c r="K91" s="36"/>
      <c r="L91" s="36"/>
      <c r="M91" s="36"/>
      <c r="N91" s="806">
        <f>SUM(N80:N90)</f>
        <v>415165.82321886159</v>
      </c>
      <c r="O91" s="769">
        <f>SUM(O80:O90)</f>
        <v>379605.67678321956</v>
      </c>
      <c r="P91" s="58" t="str">
        <f>CHOOSE(Source!$R$27,"","",'BS19'!J65)</f>
        <v/>
      </c>
      <c r="Q91" s="10"/>
      <c r="R91" s="10"/>
      <c r="S91" s="10"/>
      <c r="T91" s="10"/>
      <c r="U91" s="10"/>
      <c r="V91" s="10"/>
      <c r="W91" s="10"/>
      <c r="X91" s="10"/>
      <c r="Y91" s="10"/>
      <c r="Z91" s="10"/>
    </row>
    <row r="92" spans="1:26" ht="12.75" customHeight="1">
      <c r="A92" s="10"/>
      <c r="B92" s="10"/>
      <c r="C92" s="33">
        <v>57</v>
      </c>
      <c r="D92" s="546" t="s">
        <v>464</v>
      </c>
      <c r="E92" s="32"/>
      <c r="F92" s="36"/>
      <c r="G92" s="36"/>
      <c r="H92" s="36"/>
      <c r="I92" s="32"/>
      <c r="J92" s="36"/>
      <c r="K92" s="36"/>
      <c r="L92" s="36"/>
      <c r="M92" s="36"/>
      <c r="N92" s="806">
        <f>SUM(N52,N64,N70,N78,N91)</f>
        <v>3078903.575507856</v>
      </c>
      <c r="O92" s="769">
        <f>SUM(O52,O64,O70,O78,O91)</f>
        <v>2969102.5638948916</v>
      </c>
      <c r="P92" s="58" t="str">
        <f>CHOOSE(Source!$R$27,"","",'BS19'!J66)</f>
        <v/>
      </c>
      <c r="Q92" s="10"/>
      <c r="R92" s="10"/>
      <c r="S92" s="10"/>
      <c r="T92" s="10"/>
      <c r="U92" s="10"/>
      <c r="V92" s="10"/>
      <c r="W92" s="10"/>
      <c r="X92" s="10"/>
      <c r="Y92" s="10"/>
      <c r="Z92" s="10"/>
    </row>
    <row r="93" spans="1:26" ht="12.75" customHeight="1" thickBot="1">
      <c r="A93" s="10"/>
      <c r="B93" s="10"/>
      <c r="C93" s="61">
        <v>58</v>
      </c>
      <c r="D93" s="62" t="s">
        <v>465</v>
      </c>
      <c r="E93" s="63"/>
      <c r="F93" s="63"/>
      <c r="G93" s="63"/>
      <c r="H93" s="63"/>
      <c r="I93" s="63"/>
      <c r="J93" s="63"/>
      <c r="K93" s="63"/>
      <c r="L93" s="63"/>
      <c r="M93" s="63"/>
      <c r="N93" s="807">
        <f>SUM(N43,N92)</f>
        <v>3573640.8148215692</v>
      </c>
      <c r="O93" s="775">
        <f>SUM(O43,O92)</f>
        <v>3419773.0046519306</v>
      </c>
      <c r="P93" s="74" t="str">
        <f>CHOOSE(Source!$R$27,"","",'BS19'!J78)</f>
        <v/>
      </c>
      <c r="Q93" s="10"/>
      <c r="R93" s="10"/>
      <c r="S93" s="10"/>
      <c r="T93" s="10"/>
      <c r="U93" s="10"/>
      <c r="V93" s="10"/>
      <c r="W93" s="10"/>
      <c r="X93" s="10"/>
      <c r="Y93" s="10"/>
      <c r="Z93" s="10"/>
    </row>
    <row r="94" spans="1:26" ht="12.75" customHeight="1" thickTop="1">
      <c r="A94" s="10"/>
      <c r="B94" s="10"/>
      <c r="C94" s="28">
        <v>59</v>
      </c>
      <c r="D94" s="64" t="s">
        <v>466</v>
      </c>
      <c r="E94" s="65"/>
      <c r="F94" s="65"/>
      <c r="G94" s="65"/>
      <c r="H94" s="65"/>
      <c r="I94" s="65"/>
      <c r="J94" s="65"/>
      <c r="K94" s="65"/>
      <c r="L94" s="65"/>
      <c r="M94" s="65"/>
      <c r="N94" s="75"/>
      <c r="O94" s="776"/>
      <c r="P94" s="75"/>
      <c r="Q94" s="10"/>
      <c r="R94" s="10"/>
      <c r="S94" s="10"/>
      <c r="T94" s="10"/>
      <c r="U94" s="10"/>
      <c r="V94" s="10"/>
      <c r="W94" s="10"/>
      <c r="X94" s="10"/>
      <c r="Y94" s="10"/>
      <c r="Z94" s="10"/>
    </row>
    <row r="95" spans="1:26" ht="12.75" customHeight="1">
      <c r="A95" s="10"/>
      <c r="B95" s="10"/>
      <c r="C95" s="33">
        <v>60</v>
      </c>
      <c r="D95" s="766" t="s">
        <v>795</v>
      </c>
      <c r="E95" s="17"/>
      <c r="F95" s="32"/>
      <c r="G95" s="32"/>
      <c r="H95" s="32"/>
      <c r="I95" s="17"/>
      <c r="J95" s="32"/>
      <c r="K95" s="32"/>
      <c r="L95" s="32"/>
      <c r="M95" s="32"/>
      <c r="N95" s="808">
        <f>N93</f>
        <v>3573640.8148215692</v>
      </c>
      <c r="O95" s="770">
        <f>O93</f>
        <v>3419773.0046519306</v>
      </c>
      <c r="P95" s="55"/>
      <c r="Q95" s="10"/>
      <c r="R95" s="10"/>
      <c r="S95" s="10"/>
      <c r="T95" s="10"/>
      <c r="U95" s="10"/>
      <c r="V95" s="10"/>
      <c r="W95" s="10"/>
      <c r="X95" s="10"/>
      <c r="Y95" s="10"/>
      <c r="Z95" s="10"/>
    </row>
    <row r="96" spans="1:26" ht="12.75" customHeight="1">
      <c r="A96" s="10"/>
      <c r="B96" s="10"/>
      <c r="C96" s="33">
        <v>61</v>
      </c>
      <c r="D96" s="767" t="s">
        <v>896</v>
      </c>
      <c r="E96" s="17"/>
      <c r="F96" s="32"/>
      <c r="G96" s="32"/>
      <c r="H96" s="32"/>
      <c r="I96" s="17"/>
      <c r="J96" s="32"/>
      <c r="K96" s="32"/>
      <c r="L96" s="32"/>
      <c r="M96" s="32"/>
      <c r="N96" s="55"/>
      <c r="O96" s="770"/>
      <c r="P96" s="55"/>
      <c r="Q96" s="10"/>
      <c r="R96" s="10"/>
      <c r="S96" s="10"/>
      <c r="T96" s="10"/>
      <c r="U96" s="10"/>
      <c r="V96" s="10"/>
      <c r="W96" s="10"/>
      <c r="X96" s="10"/>
      <c r="Y96" s="10"/>
      <c r="Z96" s="10"/>
    </row>
    <row r="97" spans="1:26" ht="12.75" customHeight="1">
      <c r="A97" s="10"/>
      <c r="B97" s="10"/>
      <c r="C97" s="33">
        <v>62</v>
      </c>
      <c r="D97" s="767" t="s">
        <v>897</v>
      </c>
      <c r="E97" s="17"/>
      <c r="F97" s="32"/>
      <c r="G97" s="32"/>
      <c r="H97" s="32"/>
      <c r="I97" s="17"/>
      <c r="J97" s="32"/>
      <c r="K97" s="32"/>
      <c r="L97" s="32"/>
      <c r="M97" s="32"/>
      <c r="N97" s="76"/>
      <c r="O97" s="770"/>
      <c r="P97" s="76"/>
      <c r="Q97" s="10"/>
      <c r="R97" s="10"/>
      <c r="S97" s="10"/>
      <c r="T97" s="10"/>
      <c r="U97" s="10"/>
      <c r="V97" s="10"/>
      <c r="W97" s="10"/>
      <c r="X97" s="10"/>
      <c r="Y97" s="10"/>
      <c r="Z97" s="10"/>
    </row>
    <row r="98" spans="1:26" ht="12.75" customHeight="1" thickBot="1">
      <c r="A98" s="10"/>
      <c r="B98" s="10"/>
      <c r="C98" s="61">
        <v>63</v>
      </c>
      <c r="D98" s="66" t="s">
        <v>337</v>
      </c>
      <c r="E98" s="67"/>
      <c r="F98" s="67"/>
      <c r="G98" s="67"/>
      <c r="H98" s="67"/>
      <c r="I98" s="67"/>
      <c r="J98" s="67"/>
      <c r="K98" s="67"/>
      <c r="L98" s="67"/>
      <c r="M98" s="67"/>
      <c r="N98" s="809">
        <f>SUM(N95:N97)</f>
        <v>3573640.8148215692</v>
      </c>
      <c r="O98" s="775">
        <f>SUM(O95:O97)</f>
        <v>3419773.0046519306</v>
      </c>
      <c r="P98" s="771">
        <f>SUM(P95:P97)</f>
        <v>0</v>
      </c>
      <c r="Q98" s="10"/>
      <c r="R98" s="10"/>
      <c r="S98" s="10"/>
      <c r="T98" s="10"/>
      <c r="U98" s="10"/>
      <c r="V98" s="10"/>
      <c r="W98" s="10"/>
      <c r="X98" s="10"/>
      <c r="Y98" s="10"/>
      <c r="Z98" s="10"/>
    </row>
    <row r="99" spans="1:26" ht="15.75" thickTop="1">
      <c r="A99" s="10"/>
      <c r="B99" s="10"/>
      <c r="C99" s="68"/>
      <c r="D99" s="12"/>
      <c r="E99" s="12"/>
      <c r="F99" s="12"/>
      <c r="G99" s="12"/>
      <c r="H99" s="1099"/>
      <c r="I99" s="1100"/>
      <c r="J99" s="1100"/>
      <c r="K99" s="1100"/>
      <c r="L99" s="1100"/>
      <c r="M99" s="1101"/>
      <c r="N99" s="18" t="s">
        <v>237</v>
      </c>
      <c r="O99" s="16"/>
      <c r="P99" s="77"/>
      <c r="Q99" s="10"/>
      <c r="R99" s="10"/>
      <c r="S99" s="10"/>
      <c r="T99" s="10"/>
      <c r="U99" s="10"/>
      <c r="V99" s="10"/>
      <c r="W99" s="10"/>
      <c r="X99" s="10"/>
      <c r="Y99" s="10"/>
      <c r="Z99" s="10"/>
    </row>
    <row r="100" spans="1:26">
      <c r="A100" s="10"/>
      <c r="B100" s="10"/>
      <c r="C100" s="68" t="s">
        <v>467</v>
      </c>
      <c r="D100" s="12"/>
      <c r="E100" s="12" t="s">
        <v>468</v>
      </c>
      <c r="F100" s="11"/>
      <c r="G100" s="12"/>
      <c r="H100" s="1091"/>
      <c r="I100" s="1077"/>
      <c r="J100" s="1077"/>
      <c r="K100" s="1077"/>
      <c r="L100" s="1077"/>
      <c r="M100" s="1089"/>
      <c r="N100" s="68" t="s">
        <v>877</v>
      </c>
      <c r="O100" s="777"/>
      <c r="P100" s="78"/>
      <c r="Q100" s="10"/>
      <c r="R100" s="10"/>
      <c r="S100" s="10"/>
      <c r="T100" s="10"/>
      <c r="U100" s="10"/>
      <c r="V100" s="10"/>
      <c r="W100" s="10"/>
      <c r="X100" s="10"/>
      <c r="Y100" s="10"/>
      <c r="Z100" s="10"/>
    </row>
    <row r="101" spans="1:26">
      <c r="A101" s="10"/>
      <c r="B101" s="10"/>
      <c r="C101" s="68"/>
      <c r="D101" s="12"/>
      <c r="E101" s="12"/>
      <c r="F101" s="11"/>
      <c r="G101" s="12"/>
      <c r="H101" s="1091"/>
      <c r="I101" s="1077"/>
      <c r="J101" s="1077"/>
      <c r="K101" s="1077"/>
      <c r="L101" s="1077"/>
      <c r="M101" s="1089"/>
      <c r="N101" s="1104" t="s">
        <v>829</v>
      </c>
      <c r="O101" s="1105"/>
      <c r="P101" s="1106"/>
      <c r="Q101" s="10"/>
      <c r="R101" s="10"/>
      <c r="S101" s="10"/>
      <c r="T101" s="10"/>
      <c r="U101" s="10"/>
      <c r="V101" s="10"/>
      <c r="W101" s="10"/>
      <c r="X101" s="10"/>
      <c r="Y101" s="10"/>
      <c r="Z101" s="10"/>
    </row>
    <row r="102" spans="1:26">
      <c r="A102" s="10"/>
      <c r="B102" s="10"/>
      <c r="C102" s="68"/>
      <c r="D102" s="12"/>
      <c r="E102" s="12"/>
      <c r="F102" s="11"/>
      <c r="G102" s="12"/>
      <c r="H102" s="1091"/>
      <c r="I102" s="1077"/>
      <c r="J102" s="1077"/>
      <c r="K102" s="1077"/>
      <c r="L102" s="1077"/>
      <c r="M102" s="1089"/>
      <c r="N102" s="1105"/>
      <c r="O102" s="1105"/>
      <c r="P102" s="1106"/>
      <c r="Q102" s="10"/>
      <c r="R102" s="10"/>
      <c r="S102" s="10"/>
      <c r="T102" s="10"/>
      <c r="U102" s="10"/>
      <c r="V102" s="10"/>
      <c r="W102" s="10"/>
      <c r="X102" s="10"/>
      <c r="Y102" s="10"/>
      <c r="Z102" s="10"/>
    </row>
    <row r="103" spans="1:26" ht="30.75" customHeight="1">
      <c r="A103" s="10"/>
      <c r="B103" s="10"/>
      <c r="C103" s="68"/>
      <c r="D103" s="12"/>
      <c r="E103" s="12" t="s">
        <v>469</v>
      </c>
      <c r="F103" s="11"/>
      <c r="G103" s="12"/>
      <c r="H103" s="1092" t="s">
        <v>893</v>
      </c>
      <c r="I103" s="1093"/>
      <c r="J103" s="1094"/>
      <c r="K103" s="1092" t="s">
        <v>894</v>
      </c>
      <c r="L103" s="1095"/>
      <c r="M103" s="1096"/>
      <c r="N103" s="1105"/>
      <c r="O103" s="1105"/>
      <c r="P103" s="1106"/>
      <c r="Q103" s="10"/>
      <c r="R103" s="10"/>
      <c r="S103" s="10"/>
      <c r="T103" s="10"/>
      <c r="U103" s="10"/>
      <c r="V103" s="10"/>
      <c r="W103" s="10"/>
      <c r="X103" s="10"/>
      <c r="Y103" s="10"/>
      <c r="Z103" s="10"/>
    </row>
    <row r="104" spans="1:26" ht="15.75" thickBot="1">
      <c r="A104" s="10"/>
      <c r="B104" s="10"/>
      <c r="C104" s="68"/>
      <c r="D104" s="12"/>
      <c r="E104" s="12" t="s">
        <v>470</v>
      </c>
      <c r="F104" s="11"/>
      <c r="G104" s="12"/>
      <c r="H104" s="1081"/>
      <c r="I104" s="1082"/>
      <c r="J104" s="1082"/>
      <c r="K104" s="1082"/>
      <c r="L104" s="1082"/>
      <c r="M104" s="1083"/>
      <c r="N104" s="1105"/>
      <c r="O104" s="1105"/>
      <c r="P104" s="1106"/>
      <c r="Q104" s="10"/>
      <c r="R104" s="10"/>
      <c r="S104" s="10"/>
      <c r="T104" s="10"/>
      <c r="U104" s="10"/>
      <c r="V104" s="10"/>
      <c r="W104" s="10"/>
      <c r="X104" s="10"/>
      <c r="Y104" s="10"/>
      <c r="Z104" s="10"/>
    </row>
    <row r="105" spans="1:26" ht="15.75" thickTop="1">
      <c r="A105" s="10"/>
      <c r="B105" s="10"/>
      <c r="C105" s="68"/>
      <c r="D105" s="10"/>
      <c r="E105" s="10"/>
      <c r="F105" s="11"/>
      <c r="G105" s="10"/>
      <c r="H105" s="1091"/>
      <c r="I105" s="1077"/>
      <c r="J105" s="1077"/>
      <c r="K105" s="1077"/>
      <c r="L105" s="1077"/>
      <c r="M105" s="1089"/>
      <c r="N105" s="1105"/>
      <c r="O105" s="1105"/>
      <c r="P105" s="1106"/>
      <c r="Q105" s="10"/>
      <c r="R105" s="10"/>
      <c r="S105" s="10"/>
      <c r="T105" s="10"/>
      <c r="U105" s="10"/>
      <c r="V105" s="10"/>
      <c r="W105" s="10"/>
      <c r="X105" s="10"/>
      <c r="Y105" s="10"/>
      <c r="Z105" s="10"/>
    </row>
    <row r="106" spans="1:26">
      <c r="A106" s="10"/>
      <c r="B106" s="10"/>
      <c r="C106" s="68" t="s">
        <v>392</v>
      </c>
      <c r="D106" s="12"/>
      <c r="E106" s="12" t="s">
        <v>468</v>
      </c>
      <c r="F106" s="11"/>
      <c r="G106" s="12"/>
      <c r="H106" s="1091"/>
      <c r="I106" s="1077"/>
      <c r="J106" s="1077"/>
      <c r="K106" s="1077"/>
      <c r="L106" s="1077"/>
      <c r="M106" s="1089"/>
      <c r="N106" s="1105"/>
      <c r="O106" s="1105"/>
      <c r="P106" s="1106"/>
      <c r="Q106" s="10"/>
      <c r="R106" s="10"/>
      <c r="S106" s="10"/>
      <c r="T106" s="10"/>
      <c r="U106" s="10"/>
      <c r="V106" s="10"/>
      <c r="W106" s="10"/>
      <c r="X106" s="10"/>
      <c r="Y106" s="10"/>
      <c r="Z106" s="10"/>
    </row>
    <row r="107" spans="1:26">
      <c r="A107" s="10"/>
      <c r="B107" s="10"/>
      <c r="C107" s="68"/>
      <c r="D107" s="12"/>
      <c r="E107" s="12"/>
      <c r="F107" s="10"/>
      <c r="G107" s="12"/>
      <c r="H107" s="1091"/>
      <c r="I107" s="1077"/>
      <c r="J107" s="1077"/>
      <c r="K107" s="1077"/>
      <c r="L107" s="1077"/>
      <c r="M107" s="1089"/>
      <c r="N107" s="1105"/>
      <c r="O107" s="1105"/>
      <c r="P107" s="1106"/>
      <c r="Q107" s="10"/>
      <c r="R107" s="10"/>
      <c r="S107" s="10"/>
      <c r="T107" s="10"/>
      <c r="U107" s="10"/>
      <c r="V107" s="10"/>
      <c r="W107" s="10"/>
      <c r="X107" s="10"/>
      <c r="Y107" s="10"/>
      <c r="Z107" s="10"/>
    </row>
    <row r="108" spans="1:26">
      <c r="A108" s="10"/>
      <c r="B108" s="10"/>
      <c r="C108" s="68"/>
      <c r="D108" s="12"/>
      <c r="E108" s="12"/>
      <c r="F108" s="10"/>
      <c r="G108" s="12"/>
      <c r="H108" s="1091"/>
      <c r="I108" s="1077"/>
      <c r="J108" s="1077"/>
      <c r="K108" s="1077"/>
      <c r="L108" s="1077"/>
      <c r="M108" s="1089"/>
      <c r="N108" s="1105"/>
      <c r="O108" s="1105"/>
      <c r="P108" s="1106"/>
      <c r="Q108" s="10"/>
      <c r="R108" s="10"/>
      <c r="S108" s="10"/>
      <c r="T108" s="10"/>
      <c r="U108" s="10"/>
      <c r="V108" s="10"/>
      <c r="W108" s="10"/>
      <c r="X108" s="10"/>
      <c r="Y108" s="10"/>
      <c r="Z108" s="10"/>
    </row>
    <row r="109" spans="1:26">
      <c r="A109" s="10"/>
      <c r="B109" s="10"/>
      <c r="C109" s="68"/>
      <c r="D109" s="12"/>
      <c r="E109" s="12" t="s">
        <v>469</v>
      </c>
      <c r="F109" s="10"/>
      <c r="G109" s="12"/>
      <c r="H109" s="1107"/>
      <c r="I109" s="1108"/>
      <c r="J109" s="1108"/>
      <c r="K109" s="1108"/>
      <c r="L109" s="1108"/>
      <c r="M109" s="833"/>
      <c r="N109" s="1105"/>
      <c r="O109" s="1105"/>
      <c r="P109" s="1106"/>
      <c r="Q109" s="10"/>
      <c r="R109" s="10"/>
      <c r="S109" s="10"/>
      <c r="T109" s="10"/>
      <c r="U109" s="10"/>
      <c r="V109" s="10"/>
      <c r="W109" s="10"/>
      <c r="X109" s="10"/>
      <c r="Y109" s="10"/>
      <c r="Z109" s="10"/>
    </row>
    <row r="110" spans="1:26" ht="15.75" thickBot="1">
      <c r="A110" s="10"/>
      <c r="B110" s="10"/>
      <c r="C110" s="69"/>
      <c r="D110" s="70"/>
      <c r="E110" s="70" t="s">
        <v>470</v>
      </c>
      <c r="F110" s="71"/>
      <c r="G110" s="70"/>
      <c r="H110" s="1081"/>
      <c r="I110" s="1082"/>
      <c r="J110" s="1082"/>
      <c r="K110" s="1082"/>
      <c r="L110" s="1082"/>
      <c r="M110" s="1083"/>
      <c r="N110" s="69"/>
      <c r="O110" s="71"/>
      <c r="P110" s="79"/>
      <c r="Q110" s="10"/>
      <c r="R110" s="10"/>
      <c r="S110" s="10"/>
      <c r="T110" s="10"/>
      <c r="U110" s="10"/>
      <c r="V110" s="10"/>
      <c r="W110" s="10"/>
      <c r="X110" s="10"/>
      <c r="Y110" s="10"/>
      <c r="Z110" s="10"/>
    </row>
    <row r="111" spans="1:26">
      <c r="A111" s="10"/>
      <c r="B111" s="10"/>
      <c r="C111" s="72"/>
      <c r="D111" s="72"/>
      <c r="E111" s="72"/>
      <c r="F111" s="72"/>
      <c r="G111" s="72"/>
      <c r="H111" s="72"/>
      <c r="I111" s="72"/>
      <c r="J111" s="72"/>
      <c r="K111" s="72"/>
      <c r="L111" s="72"/>
      <c r="M111" s="72"/>
      <c r="N111" s="72"/>
      <c r="O111" s="72"/>
      <c r="P111" s="72"/>
      <c r="Q111" s="10"/>
      <c r="R111" s="10"/>
      <c r="S111" s="10"/>
      <c r="T111" s="10"/>
      <c r="U111" s="10"/>
      <c r="V111" s="10"/>
      <c r="W111" s="10"/>
      <c r="X111" s="10"/>
      <c r="Y111" s="10"/>
      <c r="Z111" s="10"/>
    </row>
    <row r="112" spans="1:26">
      <c r="A112" s="10"/>
      <c r="B112" s="10"/>
      <c r="C112" s="11"/>
      <c r="D112" s="11"/>
      <c r="E112" s="11"/>
      <c r="F112" s="11"/>
      <c r="G112" s="11"/>
      <c r="H112" s="11"/>
      <c r="I112" s="11"/>
      <c r="J112" s="11"/>
      <c r="K112" s="11"/>
      <c r="L112" s="11"/>
      <c r="M112" s="11"/>
      <c r="N112" s="11"/>
      <c r="O112" s="11"/>
      <c r="P112" s="11"/>
      <c r="Q112" s="11"/>
      <c r="R112" s="10"/>
      <c r="S112" s="10"/>
      <c r="T112" s="10"/>
      <c r="U112" s="10"/>
      <c r="V112" s="10"/>
      <c r="W112" s="10"/>
      <c r="X112" s="10"/>
      <c r="Y112" s="10"/>
      <c r="Z112" s="10"/>
    </row>
    <row r="113" spans="1:26">
      <c r="A113" s="10"/>
      <c r="B113" s="10"/>
      <c r="C113" s="11"/>
      <c r="D113" s="11"/>
      <c r="E113" s="11"/>
      <c r="F113" s="11"/>
      <c r="G113" s="11"/>
      <c r="H113" s="11"/>
      <c r="I113" s="11"/>
      <c r="J113" s="11"/>
      <c r="K113" s="11"/>
      <c r="L113" s="11"/>
      <c r="M113" s="11"/>
      <c r="N113" s="11"/>
      <c r="O113" s="11"/>
      <c r="P113" s="11"/>
      <c r="Q113" s="80"/>
      <c r="R113" s="10"/>
      <c r="S113" s="10"/>
      <c r="T113" s="10"/>
      <c r="U113" s="10"/>
      <c r="V113" s="10"/>
      <c r="W113" s="10"/>
      <c r="X113" s="10"/>
      <c r="Y113" s="10"/>
      <c r="Z113" s="10"/>
    </row>
    <row r="114" spans="1:26" ht="15.75" customHeight="1">
      <c r="A114" s="10"/>
      <c r="B114" s="10"/>
      <c r="C114" s="11"/>
      <c r="D114" s="11"/>
      <c r="E114" s="11"/>
      <c r="F114" s="11"/>
      <c r="G114" s="11"/>
      <c r="H114" s="11"/>
      <c r="I114" s="11"/>
      <c r="J114" s="11"/>
      <c r="K114" s="11"/>
      <c r="L114" s="11"/>
      <c r="M114" s="11"/>
      <c r="N114" s="11"/>
      <c r="O114" s="11"/>
      <c r="P114" s="11"/>
      <c r="Q114" s="11"/>
      <c r="R114" s="10"/>
      <c r="S114" s="10"/>
      <c r="T114" s="10"/>
      <c r="U114" s="10"/>
      <c r="V114" s="10"/>
      <c r="W114" s="10"/>
      <c r="X114" s="10"/>
      <c r="Y114" s="10"/>
      <c r="Z114" s="10"/>
    </row>
    <row r="115" spans="1:26">
      <c r="A115" s="10"/>
      <c r="B115" s="10"/>
      <c r="C115" s="11"/>
      <c r="D115" s="11"/>
      <c r="E115" s="11"/>
      <c r="F115" s="11"/>
      <c r="G115" s="11"/>
      <c r="H115" s="11"/>
      <c r="I115" s="11"/>
      <c r="J115" s="11"/>
      <c r="K115" s="11"/>
      <c r="L115" s="11"/>
      <c r="M115" s="11"/>
      <c r="N115" s="10"/>
      <c r="O115" s="10"/>
      <c r="P115" s="80"/>
      <c r="Q115" s="11"/>
      <c r="R115" s="10"/>
      <c r="S115" s="10"/>
      <c r="T115" s="10"/>
      <c r="U115" s="10"/>
      <c r="V115" s="10"/>
      <c r="W115" s="10"/>
      <c r="X115" s="10"/>
      <c r="Y115" s="10"/>
      <c r="Z115" s="10"/>
    </row>
    <row r="116" spans="1:26">
      <c r="A116" s="10"/>
      <c r="B116" s="10"/>
      <c r="C116" s="11"/>
      <c r="D116" s="11"/>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ht="15.75" customHeight="1">
      <c r="A127" s="10"/>
      <c r="B127" s="10"/>
      <c r="C127" s="11"/>
      <c r="D127" s="11"/>
      <c r="E127" s="11"/>
      <c r="F127" s="11"/>
      <c r="G127" s="11"/>
      <c r="H127" s="11"/>
      <c r="I127" s="11"/>
      <c r="J127" s="11"/>
      <c r="K127" s="11"/>
      <c r="L127" s="11"/>
      <c r="M127" s="11"/>
      <c r="N127" s="11"/>
      <c r="O127" s="11"/>
      <c r="P127" s="11"/>
      <c r="Q127" s="11"/>
      <c r="R127" s="10"/>
      <c r="S127" s="10"/>
      <c r="T127" s="10"/>
      <c r="U127" s="10"/>
      <c r="V127" s="10"/>
      <c r="W127" s="10"/>
      <c r="X127" s="10"/>
      <c r="Y127" s="10"/>
      <c r="Z127" s="10"/>
    </row>
    <row r="128" spans="1:26" ht="15.75" customHeight="1">
      <c r="A128" s="10"/>
      <c r="B128" s="10"/>
      <c r="C128" s="11"/>
      <c r="D128" s="11"/>
      <c r="E128" s="11"/>
      <c r="F128" s="11"/>
      <c r="G128" s="11"/>
      <c r="H128" s="11"/>
      <c r="I128" s="11"/>
      <c r="J128" s="11"/>
      <c r="K128" s="11"/>
      <c r="L128" s="11"/>
      <c r="M128" s="11"/>
      <c r="N128" s="11"/>
      <c r="O128" s="11"/>
      <c r="P128" s="11"/>
      <c r="Q128" s="11"/>
      <c r="R128" s="10"/>
      <c r="S128" s="10"/>
      <c r="T128" s="10"/>
      <c r="U128" s="10"/>
      <c r="V128" s="10"/>
      <c r="W128" s="10"/>
      <c r="X128" s="10"/>
      <c r="Y128" s="10"/>
      <c r="Z128" s="10"/>
    </row>
    <row r="129" spans="1:26" ht="15.75" customHeight="1">
      <c r="A129" s="10"/>
      <c r="B129" s="10"/>
      <c r="C129" s="11"/>
      <c r="D129" s="11"/>
      <c r="E129" s="11"/>
      <c r="F129" s="11"/>
      <c r="G129" s="11"/>
      <c r="H129" s="11"/>
      <c r="I129" s="11"/>
      <c r="J129" s="11"/>
      <c r="K129" s="11"/>
      <c r="L129" s="11"/>
      <c r="M129" s="11"/>
      <c r="N129" s="11"/>
      <c r="O129" s="11"/>
      <c r="P129" s="11"/>
      <c r="Q129" s="11"/>
      <c r="R129" s="10"/>
      <c r="S129" s="10"/>
      <c r="T129" s="10"/>
      <c r="U129" s="10"/>
      <c r="V129" s="10"/>
      <c r="W129" s="10"/>
      <c r="X129" s="10"/>
      <c r="Y129" s="10"/>
      <c r="Z129" s="10"/>
    </row>
    <row r="130" spans="1:26" ht="15.75" customHeight="1">
      <c r="A130" s="10"/>
      <c r="B130" s="10"/>
      <c r="C130" s="11"/>
      <c r="D130" s="11"/>
      <c r="E130" s="11"/>
      <c r="F130" s="11"/>
      <c r="G130" s="11"/>
      <c r="H130" s="11"/>
      <c r="I130" s="11"/>
      <c r="J130" s="11"/>
      <c r="K130" s="11"/>
      <c r="L130" s="11"/>
      <c r="M130" s="11"/>
      <c r="N130" s="11"/>
      <c r="O130" s="11"/>
      <c r="P130" s="11"/>
      <c r="Q130" s="11"/>
      <c r="R130" s="10"/>
      <c r="S130" s="10"/>
      <c r="T130" s="10"/>
      <c r="U130" s="10"/>
      <c r="V130" s="10"/>
      <c r="W130" s="10"/>
      <c r="X130" s="10"/>
      <c r="Y130" s="10"/>
      <c r="Z130" s="10"/>
    </row>
    <row r="131" spans="1:26" ht="15.75" customHeight="1">
      <c r="A131" s="10"/>
      <c r="B131" s="10"/>
      <c r="C131" s="11"/>
      <c r="D131" s="11"/>
      <c r="E131" s="11"/>
      <c r="F131" s="11"/>
      <c r="G131" s="11"/>
      <c r="H131" s="11"/>
      <c r="I131" s="11"/>
      <c r="J131" s="11"/>
      <c r="K131" s="11"/>
      <c r="L131" s="11"/>
      <c r="M131" s="11"/>
      <c r="N131" s="11"/>
      <c r="O131" s="11"/>
      <c r="P131" s="11"/>
      <c r="Q131" s="11"/>
      <c r="R131" s="10"/>
      <c r="S131" s="10"/>
      <c r="T131" s="10"/>
      <c r="U131" s="10"/>
      <c r="V131" s="10"/>
      <c r="W131" s="10"/>
      <c r="X131" s="10"/>
      <c r="Y131" s="10"/>
      <c r="Z131" s="10"/>
    </row>
    <row r="132" spans="1:26" ht="15.75" customHeight="1">
      <c r="A132" s="10"/>
      <c r="B132" s="10"/>
      <c r="C132" s="11"/>
      <c r="D132" s="11"/>
      <c r="E132" s="11"/>
      <c r="F132" s="11"/>
      <c r="G132" s="11"/>
      <c r="H132" s="11"/>
      <c r="I132" s="11"/>
      <c r="J132" s="11"/>
      <c r="K132" s="11"/>
      <c r="L132" s="11"/>
      <c r="M132" s="11"/>
      <c r="N132" s="11"/>
      <c r="O132" s="11"/>
      <c r="P132" s="11"/>
      <c r="Q132" s="11"/>
      <c r="R132" s="10"/>
      <c r="S132" s="10"/>
      <c r="T132" s="10"/>
      <c r="U132" s="10"/>
      <c r="V132" s="10"/>
      <c r="W132" s="10"/>
      <c r="X132" s="10"/>
      <c r="Y132" s="10"/>
      <c r="Z132" s="10"/>
    </row>
    <row r="133" spans="1:26" ht="15.75" customHeight="1">
      <c r="A133" s="10"/>
      <c r="B133" s="10"/>
      <c r="C133" s="11"/>
      <c r="D133" s="11"/>
      <c r="E133" s="11"/>
      <c r="F133" s="11"/>
      <c r="G133" s="11"/>
      <c r="H133" s="11"/>
      <c r="I133" s="11"/>
      <c r="J133" s="11"/>
      <c r="K133" s="11"/>
      <c r="L133" s="11"/>
      <c r="M133" s="11"/>
      <c r="N133" s="11"/>
      <c r="O133" s="11"/>
      <c r="P133" s="11"/>
      <c r="Q133" s="11"/>
      <c r="R133" s="10"/>
      <c r="S133" s="10"/>
      <c r="T133" s="10"/>
      <c r="U133" s="10"/>
      <c r="V133" s="10"/>
      <c r="W133" s="10"/>
      <c r="X133" s="10"/>
      <c r="Y133" s="10"/>
      <c r="Z133" s="10"/>
    </row>
    <row r="134" spans="1:26" ht="15.75" customHeight="1">
      <c r="A134" s="10"/>
      <c r="B134" s="10"/>
      <c r="C134" s="11"/>
      <c r="D134" s="11"/>
      <c r="E134" s="11"/>
      <c r="F134" s="11"/>
      <c r="G134" s="11"/>
      <c r="H134" s="11"/>
      <c r="I134" s="11"/>
      <c r="J134" s="11"/>
      <c r="K134" s="11"/>
      <c r="L134" s="11"/>
      <c r="M134" s="11"/>
      <c r="N134" s="11"/>
      <c r="O134" s="11"/>
      <c r="P134" s="11"/>
      <c r="Q134" s="11"/>
      <c r="R134" s="10"/>
      <c r="S134" s="10"/>
      <c r="T134" s="10"/>
      <c r="U134" s="10"/>
      <c r="V134" s="10"/>
      <c r="W134" s="10"/>
      <c r="X134" s="10"/>
      <c r="Y134" s="10"/>
      <c r="Z134" s="10"/>
    </row>
    <row r="135" spans="1:26" ht="15.75" customHeight="1">
      <c r="A135" s="10"/>
      <c r="B135" s="10"/>
      <c r="C135" s="11"/>
      <c r="D135" s="11"/>
      <c r="E135" s="11"/>
      <c r="F135" s="11"/>
      <c r="G135" s="11"/>
      <c r="H135" s="11"/>
      <c r="I135" s="11"/>
      <c r="J135" s="11"/>
      <c r="K135" s="11"/>
      <c r="L135" s="11"/>
      <c r="M135" s="11"/>
      <c r="N135" s="11"/>
      <c r="O135" s="11"/>
      <c r="P135" s="11"/>
      <c r="Q135" s="11"/>
      <c r="R135" s="10"/>
      <c r="S135" s="10"/>
      <c r="T135" s="10"/>
      <c r="U135" s="10"/>
      <c r="V135" s="10"/>
      <c r="W135" s="10"/>
      <c r="X135" s="10"/>
      <c r="Y135" s="10"/>
      <c r="Z135" s="10"/>
    </row>
    <row r="136" spans="1:26" ht="15.75" customHeight="1">
      <c r="A136" s="10"/>
      <c r="B136" s="10"/>
      <c r="C136" s="11"/>
      <c r="D136" s="11"/>
      <c r="E136" s="11"/>
      <c r="F136" s="11"/>
      <c r="G136" s="11"/>
      <c r="H136" s="11"/>
      <c r="I136" s="11"/>
      <c r="J136" s="11"/>
      <c r="K136" s="11"/>
      <c r="L136" s="11"/>
      <c r="M136" s="11"/>
      <c r="N136" s="11"/>
      <c r="O136" s="11"/>
      <c r="P136" s="11"/>
      <c r="Q136" s="11"/>
      <c r="R136" s="10"/>
      <c r="S136" s="10"/>
      <c r="T136" s="10"/>
      <c r="U136" s="10"/>
      <c r="V136" s="10"/>
      <c r="W136" s="10"/>
      <c r="X136" s="10"/>
      <c r="Y136" s="10"/>
      <c r="Z136" s="10"/>
    </row>
    <row r="137" spans="1:26" ht="15.75" customHeight="1">
      <c r="A137" s="10"/>
      <c r="B137" s="10"/>
      <c r="C137" s="11"/>
      <c r="D137" s="11"/>
      <c r="E137" s="11"/>
      <c r="F137" s="11"/>
      <c r="G137" s="11"/>
      <c r="H137" s="11"/>
      <c r="I137" s="11"/>
      <c r="J137" s="11"/>
      <c r="K137" s="11"/>
      <c r="L137" s="11"/>
      <c r="M137" s="11"/>
      <c r="N137" s="11"/>
      <c r="O137" s="11"/>
      <c r="P137" s="11"/>
      <c r="Q137" s="11"/>
      <c r="R137" s="10"/>
      <c r="S137" s="10"/>
      <c r="T137" s="10"/>
      <c r="U137" s="10"/>
      <c r="V137" s="10"/>
      <c r="W137" s="10"/>
      <c r="X137" s="10"/>
      <c r="Y137" s="10"/>
      <c r="Z137" s="10"/>
    </row>
    <row r="138" spans="1:26" ht="15.75" customHeight="1">
      <c r="A138" s="10"/>
      <c r="B138" s="10"/>
      <c r="C138" s="11"/>
      <c r="D138" s="11"/>
      <c r="E138" s="11"/>
      <c r="F138" s="11"/>
      <c r="G138" s="11"/>
      <c r="H138" s="11"/>
      <c r="I138" s="11"/>
      <c r="J138" s="11"/>
      <c r="K138" s="11"/>
      <c r="L138" s="11"/>
      <c r="M138" s="11"/>
      <c r="N138" s="11"/>
      <c r="O138" s="11"/>
      <c r="P138" s="11"/>
      <c r="Q138" s="11"/>
      <c r="R138" s="10"/>
      <c r="S138" s="10"/>
      <c r="T138" s="10"/>
      <c r="U138" s="10"/>
      <c r="V138" s="10"/>
      <c r="W138" s="10"/>
      <c r="X138" s="10"/>
      <c r="Y138" s="10"/>
      <c r="Z138" s="10"/>
    </row>
    <row r="139" spans="1:26" ht="15.75" customHeight="1">
      <c r="A139" s="10"/>
      <c r="B139" s="10"/>
      <c r="C139" s="11"/>
      <c r="D139" s="11"/>
      <c r="E139" s="11"/>
      <c r="F139" s="11"/>
      <c r="G139" s="11"/>
      <c r="H139" s="11"/>
      <c r="I139" s="11"/>
      <c r="J139" s="11"/>
      <c r="K139" s="11"/>
      <c r="L139" s="11"/>
      <c r="M139" s="11"/>
      <c r="N139" s="11"/>
      <c r="O139" s="11"/>
      <c r="P139" s="11"/>
      <c r="Q139" s="11"/>
      <c r="R139" s="10"/>
      <c r="S139" s="10"/>
      <c r="T139" s="10"/>
      <c r="U139" s="10"/>
      <c r="V139" s="10"/>
      <c r="W139" s="10"/>
      <c r="X139" s="10"/>
      <c r="Y139" s="10"/>
      <c r="Z139" s="10"/>
    </row>
    <row r="140" spans="1:26" ht="15.75" customHeight="1">
      <c r="A140" s="10"/>
      <c r="B140" s="10"/>
      <c r="C140" s="11"/>
      <c r="D140" s="11"/>
      <c r="E140" s="11"/>
      <c r="F140" s="11"/>
      <c r="G140" s="11"/>
      <c r="H140" s="11"/>
      <c r="I140" s="11"/>
      <c r="J140" s="11"/>
      <c r="K140" s="11"/>
      <c r="L140" s="11"/>
      <c r="M140" s="11"/>
      <c r="N140" s="11"/>
      <c r="O140" s="11"/>
      <c r="P140" s="11"/>
      <c r="Q140" s="11"/>
      <c r="R140" s="10"/>
      <c r="S140" s="10"/>
      <c r="T140" s="10"/>
      <c r="U140" s="10"/>
      <c r="V140" s="10"/>
      <c r="W140" s="10"/>
      <c r="X140" s="10"/>
      <c r="Y140" s="10"/>
      <c r="Z140" s="10"/>
    </row>
    <row r="141" spans="1:26" ht="15.75" customHeight="1">
      <c r="A141" s="10"/>
      <c r="B141" s="10"/>
      <c r="C141" s="11"/>
      <c r="D141" s="11"/>
      <c r="E141" s="11"/>
      <c r="F141" s="11"/>
      <c r="G141" s="11"/>
      <c r="H141" s="11"/>
      <c r="I141" s="11"/>
      <c r="J141" s="11"/>
      <c r="K141" s="11"/>
      <c r="L141" s="11"/>
      <c r="M141" s="11"/>
      <c r="N141" s="11"/>
      <c r="O141" s="11"/>
      <c r="P141" s="11"/>
      <c r="Q141" s="11"/>
      <c r="R141" s="10"/>
      <c r="S141" s="10"/>
      <c r="T141" s="10"/>
      <c r="U141" s="10"/>
      <c r="V141" s="10"/>
      <c r="W141" s="10"/>
      <c r="X141" s="10"/>
      <c r="Y141" s="10"/>
      <c r="Z141" s="10"/>
    </row>
    <row r="142" spans="1:26" ht="15.75" customHeight="1">
      <c r="A142" s="10"/>
      <c r="B142" s="10"/>
      <c r="C142" s="11"/>
      <c r="D142" s="11"/>
      <c r="E142" s="11"/>
      <c r="F142" s="11"/>
      <c r="G142" s="11"/>
      <c r="H142" s="11"/>
      <c r="I142" s="11"/>
      <c r="J142" s="11"/>
      <c r="K142" s="11"/>
      <c r="L142" s="11"/>
      <c r="M142" s="11"/>
      <c r="N142" s="11"/>
      <c r="O142" s="11"/>
      <c r="P142" s="11"/>
      <c r="Q142" s="11"/>
      <c r="R142" s="10"/>
      <c r="S142" s="10"/>
      <c r="T142" s="10"/>
      <c r="U142" s="10"/>
      <c r="V142" s="10"/>
      <c r="W142" s="10"/>
      <c r="X142" s="10"/>
      <c r="Y142" s="10"/>
      <c r="Z142" s="10"/>
    </row>
    <row r="143" spans="1:26" ht="15.75" customHeight="1">
      <c r="A143" s="10"/>
      <c r="B143" s="10"/>
      <c r="C143" s="11"/>
      <c r="D143" s="11"/>
      <c r="E143" s="11"/>
      <c r="F143" s="11"/>
      <c r="G143" s="11"/>
      <c r="H143" s="11"/>
      <c r="I143" s="11"/>
      <c r="J143" s="11"/>
      <c r="K143" s="11"/>
      <c r="L143" s="11"/>
      <c r="M143" s="11"/>
      <c r="N143" s="11"/>
      <c r="O143" s="11"/>
      <c r="P143" s="11"/>
      <c r="Q143" s="11"/>
      <c r="R143" s="10"/>
      <c r="S143" s="10"/>
      <c r="T143" s="10"/>
      <c r="U143" s="10"/>
      <c r="V143" s="10"/>
      <c r="W143" s="10"/>
      <c r="X143" s="10"/>
      <c r="Y143" s="10"/>
      <c r="Z143" s="10"/>
    </row>
    <row r="144" spans="1:26" ht="15.75" customHeight="1">
      <c r="A144" s="10"/>
      <c r="B144" s="10"/>
      <c r="C144" s="11"/>
      <c r="D144" s="11"/>
      <c r="E144" s="11"/>
      <c r="F144" s="11"/>
      <c r="G144" s="11"/>
      <c r="H144" s="11"/>
      <c r="I144" s="11"/>
      <c r="J144" s="11"/>
      <c r="K144" s="11"/>
      <c r="L144" s="11"/>
      <c r="M144" s="11"/>
      <c r="N144" s="11"/>
      <c r="O144" s="11"/>
      <c r="P144" s="11"/>
      <c r="Q144" s="11"/>
      <c r="R144" s="10"/>
      <c r="S144" s="10"/>
      <c r="T144" s="10"/>
      <c r="U144" s="10"/>
      <c r="V144" s="10"/>
      <c r="W144" s="10"/>
      <c r="X144" s="10"/>
      <c r="Y144" s="10"/>
      <c r="Z144" s="10"/>
    </row>
    <row r="145" spans="1:26" ht="15.75" customHeight="1">
      <c r="A145" s="10"/>
      <c r="B145" s="10"/>
      <c r="C145" s="11"/>
      <c r="D145" s="11"/>
      <c r="E145" s="11"/>
      <c r="F145" s="11"/>
      <c r="G145" s="11"/>
      <c r="H145" s="11"/>
      <c r="I145" s="11"/>
      <c r="J145" s="11"/>
      <c r="K145" s="11"/>
      <c r="L145" s="11"/>
      <c r="M145" s="11"/>
      <c r="N145" s="11"/>
      <c r="O145" s="11"/>
      <c r="P145" s="11"/>
      <c r="Q145" s="11"/>
      <c r="R145" s="10"/>
      <c r="S145" s="10"/>
      <c r="T145" s="10"/>
      <c r="U145" s="10"/>
      <c r="V145" s="10"/>
      <c r="W145" s="10"/>
      <c r="X145" s="10"/>
      <c r="Y145" s="10"/>
      <c r="Z145" s="10"/>
    </row>
    <row r="146" spans="1:26" ht="15.75" customHeight="1">
      <c r="A146" s="10"/>
      <c r="B146" s="10"/>
      <c r="C146" s="11"/>
      <c r="D146" s="11"/>
      <c r="E146" s="11"/>
      <c r="F146" s="11"/>
      <c r="G146" s="11"/>
      <c r="H146" s="11"/>
      <c r="I146" s="11"/>
      <c r="J146" s="11"/>
      <c r="K146" s="11"/>
      <c r="L146" s="11"/>
      <c r="M146" s="11"/>
      <c r="N146" s="11"/>
      <c r="O146" s="11"/>
      <c r="P146" s="11"/>
      <c r="Q146" s="11"/>
      <c r="R146" s="10"/>
      <c r="S146" s="10"/>
      <c r="T146" s="10"/>
      <c r="U146" s="10"/>
      <c r="V146" s="10"/>
      <c r="W146" s="10"/>
      <c r="X146" s="10"/>
      <c r="Y146" s="10"/>
      <c r="Z146" s="10"/>
    </row>
    <row r="147" spans="1:26" ht="15.75" customHeight="1">
      <c r="A147" s="10"/>
      <c r="B147" s="10"/>
      <c r="C147" s="11"/>
      <c r="D147" s="11"/>
      <c r="E147" s="11"/>
      <c r="F147" s="11"/>
      <c r="G147" s="11"/>
      <c r="H147" s="11"/>
      <c r="I147" s="11"/>
      <c r="J147" s="11"/>
      <c r="K147" s="11"/>
      <c r="L147" s="11"/>
      <c r="M147" s="11"/>
      <c r="N147" s="11"/>
      <c r="O147" s="11"/>
      <c r="P147" s="11"/>
      <c r="Q147" s="11"/>
      <c r="R147" s="10"/>
      <c r="S147" s="10"/>
      <c r="T147" s="10"/>
      <c r="U147" s="10"/>
      <c r="V147" s="10"/>
      <c r="W147" s="10"/>
      <c r="X147" s="10"/>
      <c r="Y147" s="10"/>
      <c r="Z147" s="10"/>
    </row>
    <row r="148" spans="1:26" ht="15.75" customHeight="1">
      <c r="A148" s="10"/>
      <c r="B148" s="10"/>
      <c r="C148" s="11"/>
      <c r="D148" s="11"/>
      <c r="E148" s="11"/>
      <c r="F148" s="11"/>
      <c r="G148" s="11"/>
      <c r="H148" s="11"/>
      <c r="I148" s="11"/>
      <c r="J148" s="11"/>
      <c r="K148" s="11"/>
      <c r="L148" s="11"/>
      <c r="M148" s="11"/>
      <c r="N148" s="11"/>
      <c r="O148" s="11"/>
      <c r="P148" s="11"/>
      <c r="Q148" s="11"/>
      <c r="R148" s="10"/>
      <c r="S148" s="10"/>
      <c r="T148" s="10"/>
      <c r="U148" s="10"/>
      <c r="V148" s="10"/>
      <c r="W148" s="10"/>
      <c r="X148" s="10"/>
      <c r="Y148" s="10"/>
      <c r="Z148" s="10"/>
    </row>
    <row r="149" spans="1:26" ht="15.75" customHeight="1">
      <c r="A149" s="10"/>
      <c r="B149" s="10"/>
      <c r="C149" s="11"/>
      <c r="D149" s="11"/>
      <c r="E149" s="11"/>
      <c r="F149" s="11"/>
      <c r="G149" s="11"/>
      <c r="H149" s="11"/>
      <c r="I149" s="11"/>
      <c r="J149" s="11"/>
      <c r="K149" s="11"/>
      <c r="L149" s="11"/>
      <c r="M149" s="11"/>
      <c r="N149" s="11"/>
      <c r="O149" s="11"/>
      <c r="P149" s="11"/>
      <c r="Q149" s="11"/>
      <c r="R149" s="10"/>
      <c r="S149" s="10"/>
      <c r="T149" s="10"/>
      <c r="U149" s="10"/>
      <c r="V149" s="10"/>
      <c r="W149" s="10"/>
      <c r="X149" s="10"/>
      <c r="Y149" s="10"/>
      <c r="Z149" s="10"/>
    </row>
    <row r="150" spans="1:26" ht="15.75" customHeight="1">
      <c r="A150" s="10"/>
      <c r="B150" s="10"/>
      <c r="C150" s="11"/>
      <c r="D150" s="11"/>
      <c r="E150" s="11"/>
      <c r="F150" s="11"/>
      <c r="G150" s="11"/>
      <c r="H150" s="11"/>
      <c r="I150" s="11"/>
      <c r="J150" s="11"/>
      <c r="K150" s="11"/>
      <c r="L150" s="11"/>
      <c r="M150" s="11"/>
      <c r="N150" s="11"/>
      <c r="O150" s="11"/>
      <c r="P150" s="11"/>
      <c r="Q150" s="11"/>
      <c r="R150" s="10"/>
      <c r="S150" s="10"/>
      <c r="T150" s="10"/>
      <c r="U150" s="10"/>
      <c r="V150" s="10"/>
      <c r="W150" s="10"/>
      <c r="X150" s="10"/>
      <c r="Y150" s="10"/>
      <c r="Z150" s="10"/>
    </row>
    <row r="151" spans="1:26" ht="15.75" customHeight="1">
      <c r="A151" s="10"/>
      <c r="B151" s="10"/>
      <c r="C151" s="11"/>
      <c r="D151" s="11"/>
      <c r="E151" s="11"/>
      <c r="F151" s="11"/>
      <c r="G151" s="11"/>
      <c r="H151" s="11"/>
      <c r="I151" s="11"/>
      <c r="J151" s="11"/>
      <c r="K151" s="11"/>
      <c r="L151" s="11"/>
      <c r="M151" s="11"/>
      <c r="N151" s="11"/>
      <c r="O151" s="11"/>
      <c r="P151" s="11"/>
      <c r="Q151" s="11"/>
      <c r="R151" s="10"/>
      <c r="S151" s="10"/>
      <c r="T151" s="10"/>
      <c r="U151" s="10"/>
      <c r="V151" s="10"/>
      <c r="W151" s="10"/>
      <c r="X151" s="10"/>
      <c r="Y151" s="10"/>
      <c r="Z151" s="10"/>
    </row>
    <row r="152" spans="1:26" ht="15.75" customHeight="1">
      <c r="A152" s="10"/>
      <c r="B152" s="10"/>
      <c r="C152" s="11"/>
      <c r="D152" s="11"/>
      <c r="E152" s="11"/>
      <c r="F152" s="11"/>
      <c r="G152" s="11"/>
      <c r="H152" s="11"/>
      <c r="I152" s="11"/>
      <c r="J152" s="11"/>
      <c r="K152" s="11"/>
      <c r="L152" s="11"/>
      <c r="M152" s="11"/>
      <c r="N152" s="11"/>
      <c r="O152" s="11"/>
      <c r="P152" s="11"/>
      <c r="Q152" s="11"/>
      <c r="R152" s="10"/>
      <c r="S152" s="10"/>
      <c r="T152" s="10"/>
      <c r="U152" s="10"/>
      <c r="V152" s="10"/>
      <c r="W152" s="10"/>
      <c r="X152" s="10"/>
      <c r="Y152" s="10"/>
      <c r="Z152" s="10"/>
    </row>
    <row r="153" spans="1:26" ht="15.75" customHeight="1">
      <c r="A153" s="10"/>
      <c r="B153" s="10"/>
      <c r="C153" s="11"/>
      <c r="D153" s="11"/>
      <c r="E153" s="11"/>
      <c r="F153" s="11"/>
      <c r="G153" s="11"/>
      <c r="H153" s="11"/>
      <c r="I153" s="11"/>
      <c r="J153" s="11"/>
      <c r="K153" s="11"/>
      <c r="L153" s="11"/>
      <c r="M153" s="11"/>
      <c r="N153" s="11"/>
      <c r="O153" s="11"/>
      <c r="P153" s="11"/>
      <c r="Q153" s="11"/>
      <c r="R153" s="10"/>
      <c r="S153" s="10"/>
      <c r="T153" s="10"/>
      <c r="U153" s="10"/>
      <c r="V153" s="10"/>
      <c r="W153" s="10"/>
      <c r="X153" s="10"/>
      <c r="Y153" s="10"/>
      <c r="Z153" s="10"/>
    </row>
    <row r="154" spans="1:26" ht="15.75" customHeight="1">
      <c r="A154" s="10"/>
      <c r="B154" s="10"/>
      <c r="C154" s="11"/>
      <c r="D154" s="11"/>
      <c r="E154" s="11"/>
      <c r="F154" s="11"/>
      <c r="G154" s="11"/>
      <c r="H154" s="11"/>
      <c r="I154" s="11"/>
      <c r="J154" s="11"/>
      <c r="K154" s="11"/>
      <c r="L154" s="11"/>
      <c r="M154" s="11"/>
      <c r="N154" s="11"/>
      <c r="O154" s="11"/>
      <c r="P154" s="11"/>
      <c r="Q154" s="11"/>
      <c r="R154" s="10"/>
      <c r="S154" s="10"/>
      <c r="T154" s="10"/>
      <c r="U154" s="10"/>
      <c r="V154" s="10"/>
      <c r="W154" s="10"/>
      <c r="X154" s="10"/>
      <c r="Y154" s="10"/>
      <c r="Z154" s="10"/>
    </row>
    <row r="155" spans="1:26" ht="15.75" customHeight="1">
      <c r="A155" s="10"/>
      <c r="B155" s="10"/>
      <c r="C155" s="11"/>
      <c r="D155" s="11"/>
      <c r="E155" s="11"/>
      <c r="F155" s="11"/>
      <c r="G155" s="11"/>
      <c r="H155" s="11"/>
      <c r="I155" s="11"/>
      <c r="J155" s="11"/>
      <c r="K155" s="11"/>
      <c r="L155" s="11"/>
      <c r="M155" s="11"/>
      <c r="N155" s="11"/>
      <c r="O155" s="11"/>
      <c r="P155" s="11"/>
      <c r="Q155" s="11"/>
      <c r="R155" s="10"/>
      <c r="S155" s="10"/>
      <c r="T155" s="10"/>
      <c r="U155" s="10"/>
      <c r="V155" s="10"/>
      <c r="W155" s="10"/>
      <c r="X155" s="10"/>
      <c r="Y155" s="10"/>
      <c r="Z155" s="10"/>
    </row>
    <row r="156" spans="1:26" ht="15.75" customHeight="1">
      <c r="A156" s="10"/>
      <c r="B156" s="10"/>
      <c r="C156" s="11"/>
      <c r="D156" s="11"/>
      <c r="E156" s="11"/>
      <c r="F156" s="11"/>
      <c r="G156" s="11"/>
      <c r="H156" s="11"/>
      <c r="I156" s="11"/>
      <c r="J156" s="11"/>
      <c r="K156" s="11"/>
      <c r="L156" s="11"/>
      <c r="M156" s="11"/>
      <c r="N156" s="11"/>
      <c r="O156" s="11"/>
      <c r="P156" s="11"/>
      <c r="Q156" s="11"/>
      <c r="R156" s="10"/>
      <c r="S156" s="10"/>
      <c r="T156" s="10"/>
      <c r="U156" s="10"/>
      <c r="V156" s="10"/>
      <c r="W156" s="10"/>
      <c r="X156" s="10"/>
      <c r="Y156" s="10"/>
      <c r="Z156" s="10"/>
    </row>
    <row r="157" spans="1:26" ht="15.75" customHeight="1">
      <c r="A157" s="10"/>
      <c r="B157" s="10"/>
      <c r="C157" s="11"/>
      <c r="D157" s="11"/>
      <c r="E157" s="11"/>
      <c r="F157" s="11"/>
      <c r="G157" s="11"/>
      <c r="H157" s="11"/>
      <c r="I157" s="11"/>
      <c r="J157" s="11"/>
      <c r="K157" s="11"/>
      <c r="L157" s="11"/>
      <c r="M157" s="11"/>
      <c r="N157" s="11"/>
      <c r="O157" s="11"/>
      <c r="P157" s="11"/>
      <c r="Q157" s="11"/>
      <c r="R157" s="10"/>
      <c r="S157" s="10"/>
      <c r="T157" s="10"/>
      <c r="U157" s="10"/>
      <c r="V157" s="10"/>
      <c r="W157" s="10"/>
      <c r="X157" s="10"/>
      <c r="Y157" s="10"/>
      <c r="Z157" s="10"/>
    </row>
    <row r="158" spans="1:26" ht="15.75" customHeight="1">
      <c r="A158" s="10"/>
      <c r="B158" s="10"/>
      <c r="C158" s="11"/>
      <c r="D158" s="11"/>
      <c r="E158" s="11"/>
      <c r="F158" s="11"/>
      <c r="G158" s="11"/>
      <c r="H158" s="11"/>
      <c r="I158" s="11"/>
      <c r="J158" s="11"/>
      <c r="K158" s="11"/>
      <c r="L158" s="11"/>
      <c r="M158" s="11"/>
      <c r="N158" s="11"/>
      <c r="O158" s="11"/>
      <c r="P158" s="11"/>
      <c r="Q158" s="11"/>
      <c r="R158" s="10"/>
      <c r="S158" s="10"/>
      <c r="T158" s="10"/>
      <c r="U158" s="10"/>
      <c r="V158" s="10"/>
      <c r="W158" s="10"/>
      <c r="X158" s="10"/>
      <c r="Y158" s="10"/>
      <c r="Z158" s="10"/>
    </row>
    <row r="159" spans="1:26" ht="15.75" customHeight="1">
      <c r="A159" s="10"/>
      <c r="B159" s="10"/>
      <c r="C159" s="11"/>
      <c r="D159" s="11"/>
      <c r="E159" s="11"/>
      <c r="F159" s="11"/>
      <c r="G159" s="11"/>
      <c r="H159" s="11"/>
      <c r="I159" s="11"/>
      <c r="J159" s="11"/>
      <c r="K159" s="11"/>
      <c r="L159" s="11"/>
      <c r="M159" s="11"/>
      <c r="N159" s="11"/>
      <c r="O159" s="11"/>
      <c r="P159" s="11"/>
      <c r="Q159" s="11"/>
      <c r="R159" s="10"/>
      <c r="S159" s="10"/>
      <c r="T159" s="10"/>
      <c r="U159" s="10"/>
      <c r="V159" s="10"/>
      <c r="W159" s="10"/>
      <c r="X159" s="10"/>
      <c r="Y159" s="10"/>
      <c r="Z159" s="10"/>
    </row>
    <row r="160" spans="1:26" ht="15.75" customHeight="1">
      <c r="A160" s="10"/>
      <c r="B160" s="10"/>
      <c r="C160" s="11"/>
      <c r="D160" s="11"/>
      <c r="E160" s="11"/>
      <c r="F160" s="11"/>
      <c r="G160" s="11"/>
      <c r="H160" s="11"/>
      <c r="I160" s="11"/>
      <c r="J160" s="11"/>
      <c r="K160" s="11"/>
      <c r="L160" s="11"/>
      <c r="M160" s="11"/>
      <c r="N160" s="11"/>
      <c r="O160" s="11"/>
      <c r="P160" s="11"/>
      <c r="Q160" s="11"/>
      <c r="R160" s="10"/>
      <c r="S160" s="10"/>
      <c r="T160" s="10"/>
      <c r="U160" s="10"/>
      <c r="V160" s="10"/>
      <c r="W160" s="10"/>
      <c r="X160" s="10"/>
      <c r="Y160" s="10"/>
      <c r="Z160" s="10"/>
    </row>
    <row r="161" spans="1:26" ht="15.75" customHeight="1">
      <c r="A161" s="10"/>
      <c r="B161" s="10"/>
      <c r="C161" s="11"/>
      <c r="D161" s="11"/>
      <c r="E161" s="11"/>
      <c r="F161" s="11"/>
      <c r="G161" s="11"/>
      <c r="H161" s="11"/>
      <c r="I161" s="11"/>
      <c r="J161" s="11"/>
      <c r="K161" s="11"/>
      <c r="L161" s="11"/>
      <c r="M161" s="11"/>
      <c r="N161" s="11"/>
      <c r="O161" s="11"/>
      <c r="P161" s="11"/>
      <c r="Q161" s="11"/>
      <c r="R161" s="10"/>
      <c r="S161" s="10"/>
      <c r="T161" s="10"/>
      <c r="U161" s="10"/>
      <c r="V161" s="10"/>
      <c r="W161" s="10"/>
      <c r="X161" s="10"/>
      <c r="Y161" s="10"/>
      <c r="Z161" s="10"/>
    </row>
    <row r="162" spans="1:26" ht="15.75" customHeight="1">
      <c r="A162" s="10"/>
      <c r="B162" s="10"/>
      <c r="C162" s="11"/>
      <c r="D162" s="11"/>
      <c r="E162" s="11"/>
      <c r="F162" s="11"/>
      <c r="G162" s="11"/>
      <c r="H162" s="11"/>
      <c r="I162" s="11"/>
      <c r="J162" s="11"/>
      <c r="K162" s="11"/>
      <c r="L162" s="11"/>
      <c r="M162" s="11"/>
      <c r="N162" s="11"/>
      <c r="O162" s="11"/>
      <c r="P162" s="11"/>
      <c r="Q162" s="11"/>
      <c r="R162" s="10"/>
      <c r="S162" s="10"/>
      <c r="T162" s="10"/>
      <c r="U162" s="10"/>
      <c r="V162" s="10"/>
      <c r="W162" s="10"/>
      <c r="X162" s="10"/>
      <c r="Y162" s="10"/>
      <c r="Z162" s="10"/>
    </row>
    <row r="163" spans="1:26" ht="15.75" customHeight="1">
      <c r="A163" s="10"/>
      <c r="B163" s="10"/>
      <c r="C163" s="11"/>
      <c r="D163" s="11"/>
      <c r="E163" s="11"/>
      <c r="F163" s="11"/>
      <c r="G163" s="11"/>
      <c r="H163" s="11"/>
      <c r="I163" s="11"/>
      <c r="J163" s="11"/>
      <c r="K163" s="11"/>
      <c r="L163" s="11"/>
      <c r="M163" s="11"/>
      <c r="N163" s="11"/>
      <c r="O163" s="11"/>
      <c r="P163" s="11"/>
      <c r="Q163" s="11"/>
      <c r="R163" s="10"/>
      <c r="S163" s="10"/>
      <c r="T163" s="10"/>
      <c r="U163" s="10"/>
      <c r="V163" s="10"/>
      <c r="W163" s="10"/>
      <c r="X163" s="10"/>
      <c r="Y163" s="10"/>
      <c r="Z163" s="10"/>
    </row>
    <row r="164" spans="1:26" ht="15.75" customHeight="1">
      <c r="A164" s="10"/>
      <c r="B164" s="10"/>
      <c r="C164" s="11"/>
      <c r="D164" s="11"/>
      <c r="E164" s="11"/>
      <c r="F164" s="11"/>
      <c r="G164" s="11"/>
      <c r="H164" s="11"/>
      <c r="I164" s="11"/>
      <c r="J164" s="11"/>
      <c r="K164" s="11"/>
      <c r="L164" s="11"/>
      <c r="M164" s="11"/>
      <c r="N164" s="11"/>
      <c r="O164" s="11"/>
      <c r="P164" s="11"/>
      <c r="Q164" s="11"/>
      <c r="R164" s="10"/>
      <c r="S164" s="10"/>
      <c r="T164" s="10"/>
      <c r="U164" s="10"/>
      <c r="V164" s="10"/>
      <c r="W164" s="10"/>
      <c r="X164" s="10"/>
      <c r="Y164" s="10"/>
      <c r="Z164" s="10"/>
    </row>
    <row r="165" spans="1:26" ht="15.75" customHeight="1">
      <c r="A165" s="10"/>
      <c r="B165" s="10"/>
      <c r="C165" s="11"/>
      <c r="D165" s="11"/>
      <c r="E165" s="11"/>
      <c r="F165" s="11"/>
      <c r="G165" s="11"/>
      <c r="H165" s="11"/>
      <c r="I165" s="11"/>
      <c r="J165" s="11"/>
      <c r="K165" s="11"/>
      <c r="L165" s="11"/>
      <c r="M165" s="11"/>
      <c r="N165" s="11"/>
      <c r="O165" s="11"/>
      <c r="P165" s="11"/>
      <c r="Q165" s="11"/>
      <c r="R165" s="10"/>
      <c r="S165" s="10"/>
      <c r="T165" s="10"/>
      <c r="U165" s="10"/>
      <c r="V165" s="10"/>
      <c r="W165" s="10"/>
      <c r="X165" s="10"/>
      <c r="Y165" s="10"/>
      <c r="Z165" s="10"/>
    </row>
    <row r="166" spans="1:26" ht="15.75" customHeight="1">
      <c r="A166" s="10"/>
      <c r="B166" s="10"/>
      <c r="C166" s="11"/>
      <c r="D166" s="11"/>
      <c r="E166" s="11"/>
      <c r="F166" s="11"/>
      <c r="G166" s="11"/>
      <c r="H166" s="11"/>
      <c r="I166" s="11"/>
      <c r="J166" s="11"/>
      <c r="K166" s="11"/>
      <c r="L166" s="11"/>
      <c r="M166" s="11"/>
      <c r="N166" s="11"/>
      <c r="O166" s="11"/>
      <c r="P166" s="11"/>
      <c r="Q166" s="11"/>
      <c r="R166" s="10"/>
      <c r="S166" s="10"/>
      <c r="T166" s="10"/>
      <c r="U166" s="10"/>
      <c r="V166" s="10"/>
      <c r="W166" s="10"/>
      <c r="X166" s="10"/>
      <c r="Y166" s="10"/>
      <c r="Z166" s="10"/>
    </row>
    <row r="167" spans="1:26" ht="15.75" customHeight="1">
      <c r="A167" s="10"/>
      <c r="B167" s="10"/>
      <c r="C167" s="11"/>
      <c r="D167" s="11"/>
      <c r="E167" s="11"/>
      <c r="F167" s="11"/>
      <c r="G167" s="11"/>
      <c r="H167" s="11"/>
      <c r="I167" s="11"/>
      <c r="J167" s="11"/>
      <c r="K167" s="11"/>
      <c r="L167" s="11"/>
      <c r="M167" s="11"/>
      <c r="N167" s="11"/>
      <c r="O167" s="11"/>
      <c r="P167" s="11"/>
      <c r="Q167" s="11"/>
      <c r="R167" s="10"/>
      <c r="S167" s="10"/>
      <c r="T167" s="10"/>
      <c r="U167" s="10"/>
      <c r="V167" s="10"/>
      <c r="W167" s="10"/>
      <c r="X167" s="10"/>
      <c r="Y167" s="10"/>
      <c r="Z167" s="10"/>
    </row>
    <row r="168" spans="1:26" ht="15.75" customHeight="1">
      <c r="A168" s="10"/>
      <c r="B168" s="10"/>
      <c r="C168" s="11"/>
      <c r="D168" s="11"/>
      <c r="E168" s="11"/>
      <c r="F168" s="11"/>
      <c r="G168" s="11"/>
      <c r="H168" s="11"/>
      <c r="I168" s="11"/>
      <c r="J168" s="11"/>
      <c r="K168" s="11"/>
      <c r="L168" s="11"/>
      <c r="M168" s="11"/>
      <c r="N168" s="11"/>
      <c r="O168" s="11"/>
      <c r="P168" s="11"/>
      <c r="Q168" s="11"/>
      <c r="R168" s="10"/>
      <c r="S168" s="10"/>
      <c r="T168" s="10"/>
      <c r="U168" s="10"/>
      <c r="V168" s="10"/>
      <c r="W168" s="10"/>
      <c r="X168" s="10"/>
      <c r="Y168" s="10"/>
      <c r="Z168" s="10"/>
    </row>
    <row r="169" spans="1:26" ht="15.75" customHeight="1">
      <c r="A169" s="10"/>
      <c r="B169" s="10"/>
      <c r="C169" s="11"/>
      <c r="D169" s="11"/>
      <c r="E169" s="11"/>
      <c r="F169" s="11"/>
      <c r="G169" s="11"/>
      <c r="H169" s="11"/>
      <c r="I169" s="11"/>
      <c r="J169" s="11"/>
      <c r="K169" s="11"/>
      <c r="L169" s="11"/>
      <c r="M169" s="11"/>
      <c r="N169" s="11"/>
      <c r="O169" s="11"/>
      <c r="P169" s="11"/>
      <c r="Q169" s="11"/>
      <c r="R169" s="10"/>
      <c r="S169" s="10"/>
      <c r="T169" s="10"/>
      <c r="U169" s="10"/>
      <c r="V169" s="10"/>
      <c r="W169" s="10"/>
      <c r="X169" s="10"/>
      <c r="Y169" s="10"/>
      <c r="Z169" s="10"/>
    </row>
    <row r="170" spans="1:26" ht="15.75" customHeight="1">
      <c r="A170" s="10"/>
      <c r="B170" s="10"/>
      <c r="C170" s="11"/>
      <c r="D170" s="11"/>
      <c r="E170" s="11"/>
      <c r="F170" s="11"/>
      <c r="G170" s="11"/>
      <c r="H170" s="11"/>
      <c r="I170" s="11"/>
      <c r="J170" s="11"/>
      <c r="K170" s="11"/>
      <c r="L170" s="11"/>
      <c r="M170" s="11"/>
      <c r="N170" s="11"/>
      <c r="O170" s="11"/>
      <c r="P170" s="11"/>
      <c r="Q170" s="11"/>
      <c r="R170" s="10"/>
      <c r="S170" s="10"/>
      <c r="T170" s="10"/>
      <c r="U170" s="10"/>
      <c r="V170" s="10"/>
      <c r="W170" s="10"/>
      <c r="X170" s="10"/>
      <c r="Y170" s="10"/>
      <c r="Z170" s="10"/>
    </row>
    <row r="171" spans="1:26" ht="15.75" customHeight="1">
      <c r="A171" s="10"/>
      <c r="B171" s="10"/>
      <c r="C171" s="11"/>
      <c r="D171" s="11"/>
      <c r="E171" s="11"/>
      <c r="F171" s="11"/>
      <c r="G171" s="11"/>
      <c r="H171" s="11"/>
      <c r="I171" s="11"/>
      <c r="J171" s="11"/>
      <c r="K171" s="11"/>
      <c r="L171" s="11"/>
      <c r="M171" s="11"/>
      <c r="N171" s="11"/>
      <c r="O171" s="11"/>
      <c r="P171" s="11"/>
      <c r="Q171" s="11"/>
      <c r="R171" s="10"/>
      <c r="S171" s="10"/>
      <c r="T171" s="10"/>
      <c r="U171" s="10"/>
      <c r="V171" s="10"/>
      <c r="W171" s="10"/>
      <c r="X171" s="10"/>
      <c r="Y171" s="10"/>
      <c r="Z171" s="10"/>
    </row>
    <row r="172" spans="1:26" ht="15.75" customHeight="1">
      <c r="A172" s="10"/>
      <c r="B172" s="10"/>
      <c r="C172" s="11"/>
      <c r="D172" s="11"/>
      <c r="E172" s="11"/>
      <c r="F172" s="11"/>
      <c r="G172" s="11"/>
      <c r="H172" s="11"/>
      <c r="I172" s="11"/>
      <c r="J172" s="11"/>
      <c r="K172" s="11"/>
      <c r="L172" s="11"/>
      <c r="M172" s="11"/>
      <c r="N172" s="11"/>
      <c r="O172" s="11"/>
      <c r="P172" s="11"/>
      <c r="Q172" s="11"/>
      <c r="R172" s="10"/>
      <c r="S172" s="10"/>
      <c r="T172" s="10"/>
      <c r="U172" s="10"/>
      <c r="V172" s="10"/>
      <c r="W172" s="10"/>
      <c r="X172" s="10"/>
      <c r="Y172" s="10"/>
      <c r="Z172" s="10"/>
    </row>
    <row r="173" spans="1:26" ht="15.75" customHeight="1">
      <c r="A173" s="10"/>
      <c r="B173" s="10"/>
      <c r="C173" s="11"/>
      <c r="D173" s="11"/>
      <c r="E173" s="11"/>
      <c r="F173" s="11"/>
      <c r="G173" s="11"/>
      <c r="H173" s="11"/>
      <c r="I173" s="11"/>
      <c r="J173" s="11"/>
      <c r="K173" s="11"/>
      <c r="L173" s="11"/>
      <c r="M173" s="11"/>
      <c r="N173" s="11"/>
      <c r="O173" s="11"/>
      <c r="P173" s="11"/>
      <c r="Q173" s="11"/>
      <c r="R173" s="10"/>
      <c r="S173" s="10"/>
      <c r="T173" s="10"/>
      <c r="U173" s="10"/>
      <c r="V173" s="10"/>
      <c r="W173" s="10"/>
      <c r="X173" s="10"/>
      <c r="Y173" s="10"/>
      <c r="Z173" s="10"/>
    </row>
    <row r="174" spans="1:26" ht="15.75" customHeight="1">
      <c r="A174" s="10"/>
      <c r="B174" s="10"/>
      <c r="C174" s="11"/>
      <c r="D174" s="11"/>
      <c r="E174" s="11"/>
      <c r="F174" s="11"/>
      <c r="G174" s="11"/>
      <c r="H174" s="11"/>
      <c r="I174" s="11"/>
      <c r="J174" s="11"/>
      <c r="K174" s="11"/>
      <c r="L174" s="11"/>
      <c r="M174" s="11"/>
      <c r="N174" s="11"/>
      <c r="O174" s="11"/>
      <c r="P174" s="11"/>
      <c r="Q174" s="11"/>
      <c r="R174" s="10"/>
      <c r="S174" s="10"/>
      <c r="T174" s="10"/>
      <c r="U174" s="10"/>
      <c r="V174" s="10"/>
      <c r="W174" s="10"/>
      <c r="X174" s="10"/>
      <c r="Y174" s="10"/>
      <c r="Z174" s="10"/>
    </row>
    <row r="175" spans="1:26" ht="15.75" customHeight="1">
      <c r="A175" s="10"/>
      <c r="B175" s="10"/>
      <c r="C175" s="11"/>
      <c r="D175" s="11"/>
      <c r="E175" s="11"/>
      <c r="F175" s="11"/>
      <c r="G175" s="11"/>
      <c r="H175" s="11"/>
      <c r="I175" s="11"/>
      <c r="J175" s="11"/>
      <c r="K175" s="11"/>
      <c r="L175" s="11"/>
      <c r="M175" s="11"/>
      <c r="N175" s="11"/>
      <c r="O175" s="11"/>
      <c r="P175" s="11"/>
      <c r="Q175" s="11"/>
      <c r="R175" s="10"/>
      <c r="S175" s="10"/>
      <c r="T175" s="10"/>
      <c r="U175" s="10"/>
      <c r="V175" s="10"/>
      <c r="W175" s="10"/>
      <c r="X175" s="10"/>
      <c r="Y175" s="10"/>
      <c r="Z175" s="10"/>
    </row>
    <row r="176" spans="1:26" ht="15.75" customHeight="1">
      <c r="A176" s="10"/>
      <c r="B176" s="10"/>
      <c r="C176" s="11"/>
      <c r="D176" s="11"/>
      <c r="E176" s="11"/>
      <c r="F176" s="11"/>
      <c r="G176" s="11"/>
      <c r="H176" s="11"/>
      <c r="I176" s="11"/>
      <c r="J176" s="11"/>
      <c r="K176" s="11"/>
      <c r="L176" s="11"/>
      <c r="M176" s="11"/>
      <c r="N176" s="11"/>
      <c r="O176" s="11"/>
      <c r="P176" s="11"/>
      <c r="Q176" s="11"/>
      <c r="R176" s="10"/>
      <c r="S176" s="10"/>
      <c r="T176" s="10"/>
      <c r="U176" s="10"/>
      <c r="V176" s="10"/>
      <c r="W176" s="10"/>
      <c r="X176" s="10"/>
      <c r="Y176" s="10"/>
      <c r="Z176" s="10"/>
    </row>
    <row r="177" spans="1:26" ht="15.75" customHeight="1">
      <c r="A177" s="10"/>
      <c r="B177" s="10"/>
      <c r="C177" s="11"/>
      <c r="D177" s="11"/>
      <c r="E177" s="11"/>
      <c r="F177" s="11"/>
      <c r="G177" s="11"/>
      <c r="H177" s="11"/>
      <c r="I177" s="11"/>
      <c r="J177" s="11"/>
      <c r="K177" s="11"/>
      <c r="L177" s="11"/>
      <c r="M177" s="11"/>
      <c r="N177" s="11"/>
      <c r="O177" s="11"/>
      <c r="P177" s="11"/>
      <c r="Q177" s="11"/>
      <c r="R177" s="10"/>
      <c r="S177" s="10"/>
      <c r="T177" s="10"/>
      <c r="U177" s="10"/>
      <c r="V177" s="10"/>
      <c r="W177" s="10"/>
      <c r="X177" s="10"/>
      <c r="Y177" s="10"/>
      <c r="Z177" s="10"/>
    </row>
    <row r="178" spans="1:26" ht="15.75" customHeight="1">
      <c r="A178" s="10"/>
      <c r="B178" s="10"/>
      <c r="C178" s="11"/>
      <c r="D178" s="11"/>
      <c r="E178" s="11"/>
      <c r="F178" s="11"/>
      <c r="G178" s="11"/>
      <c r="H178" s="11"/>
      <c r="I178" s="11"/>
      <c r="J178" s="11"/>
      <c r="K178" s="11"/>
      <c r="L178" s="11"/>
      <c r="M178" s="11"/>
      <c r="N178" s="11"/>
      <c r="O178" s="11"/>
      <c r="P178" s="11"/>
      <c r="Q178" s="11"/>
      <c r="R178" s="10"/>
      <c r="S178" s="10"/>
      <c r="T178" s="10"/>
      <c r="U178" s="10"/>
      <c r="V178" s="10"/>
      <c r="W178" s="10"/>
      <c r="X178" s="10"/>
      <c r="Y178" s="10"/>
      <c r="Z178" s="10"/>
    </row>
    <row r="179" spans="1:26" ht="15.75" customHeight="1">
      <c r="A179" s="10"/>
      <c r="B179" s="10"/>
      <c r="C179" s="11"/>
      <c r="D179" s="11"/>
      <c r="E179" s="11"/>
      <c r="F179" s="11"/>
      <c r="G179" s="11"/>
      <c r="H179" s="11"/>
      <c r="I179" s="11"/>
      <c r="J179" s="11"/>
      <c r="K179" s="11"/>
      <c r="L179" s="11"/>
      <c r="M179" s="11"/>
      <c r="N179" s="11"/>
      <c r="O179" s="11"/>
      <c r="P179" s="11"/>
      <c r="Q179" s="11"/>
      <c r="R179" s="10"/>
      <c r="S179" s="10"/>
      <c r="T179" s="10"/>
      <c r="U179" s="10"/>
      <c r="V179" s="10"/>
      <c r="W179" s="10"/>
      <c r="X179" s="10"/>
      <c r="Y179" s="10"/>
      <c r="Z179" s="10"/>
    </row>
    <row r="180" spans="1:26" ht="15.75" customHeight="1">
      <c r="A180" s="10"/>
      <c r="B180" s="10"/>
      <c r="C180" s="11"/>
      <c r="D180" s="11"/>
      <c r="E180" s="11"/>
      <c r="F180" s="11"/>
      <c r="G180" s="11"/>
      <c r="H180" s="11"/>
      <c r="I180" s="11"/>
      <c r="J180" s="11"/>
      <c r="K180" s="11"/>
      <c r="L180" s="11"/>
      <c r="M180" s="11"/>
      <c r="N180" s="11"/>
      <c r="O180" s="11"/>
      <c r="P180" s="11"/>
      <c r="Q180" s="11"/>
      <c r="R180" s="10"/>
      <c r="S180" s="10"/>
      <c r="T180" s="10"/>
      <c r="U180" s="10"/>
      <c r="V180" s="10"/>
      <c r="W180" s="10"/>
      <c r="X180" s="10"/>
      <c r="Y180" s="10"/>
      <c r="Z180" s="10"/>
    </row>
    <row r="181" spans="1:26" ht="15.75" customHeight="1">
      <c r="A181" s="10"/>
      <c r="B181" s="10"/>
      <c r="C181" s="11"/>
      <c r="D181" s="11"/>
      <c r="E181" s="11"/>
      <c r="F181" s="11"/>
      <c r="G181" s="11"/>
      <c r="H181" s="11"/>
      <c r="I181" s="11"/>
      <c r="J181" s="11"/>
      <c r="K181" s="11"/>
      <c r="L181" s="11"/>
      <c r="M181" s="11"/>
      <c r="N181" s="11"/>
      <c r="O181" s="11"/>
      <c r="P181" s="11"/>
      <c r="Q181" s="11"/>
      <c r="R181" s="10"/>
      <c r="S181" s="10"/>
      <c r="T181" s="10"/>
      <c r="U181" s="10"/>
      <c r="V181" s="10"/>
      <c r="W181" s="10"/>
      <c r="X181" s="10"/>
      <c r="Y181" s="10"/>
      <c r="Z181" s="10"/>
    </row>
    <row r="182" spans="1:26" ht="15.75" customHeight="1">
      <c r="A182" s="10"/>
      <c r="B182" s="10"/>
      <c r="C182" s="11"/>
      <c r="D182" s="11"/>
      <c r="E182" s="11"/>
      <c r="F182" s="11"/>
      <c r="G182" s="11"/>
      <c r="H182" s="11"/>
      <c r="I182" s="11"/>
      <c r="J182" s="11"/>
      <c r="K182" s="11"/>
      <c r="L182" s="11"/>
      <c r="M182" s="11"/>
      <c r="N182" s="11"/>
      <c r="O182" s="11"/>
      <c r="P182" s="11"/>
      <c r="Q182" s="11"/>
      <c r="R182" s="10"/>
      <c r="S182" s="10"/>
      <c r="T182" s="10"/>
      <c r="U182" s="10"/>
      <c r="V182" s="10"/>
      <c r="W182" s="10"/>
      <c r="X182" s="10"/>
      <c r="Y182" s="10"/>
      <c r="Z182" s="10"/>
    </row>
    <row r="183" spans="1:26" ht="15.75" customHeight="1">
      <c r="A183" s="10"/>
      <c r="B183" s="10"/>
      <c r="C183" s="11"/>
      <c r="D183" s="11"/>
      <c r="E183" s="11"/>
      <c r="F183" s="11"/>
      <c r="G183" s="11"/>
      <c r="H183" s="11"/>
      <c r="I183" s="11"/>
      <c r="J183" s="11"/>
      <c r="K183" s="11"/>
      <c r="L183" s="11"/>
      <c r="M183" s="11"/>
      <c r="N183" s="11"/>
      <c r="O183" s="11"/>
      <c r="P183" s="11"/>
      <c r="Q183" s="11"/>
      <c r="R183" s="10"/>
      <c r="S183" s="10"/>
      <c r="T183" s="10"/>
      <c r="U183" s="10"/>
      <c r="V183" s="10"/>
      <c r="W183" s="10"/>
      <c r="X183" s="10"/>
      <c r="Y183" s="10"/>
      <c r="Z183" s="10"/>
    </row>
    <row r="184" spans="1:26" ht="15.75" customHeight="1">
      <c r="A184" s="10"/>
      <c r="B184" s="10"/>
      <c r="C184" s="11"/>
      <c r="D184" s="11"/>
      <c r="E184" s="11"/>
      <c r="F184" s="11"/>
      <c r="G184" s="11"/>
      <c r="H184" s="11"/>
      <c r="I184" s="11"/>
      <c r="J184" s="11"/>
      <c r="K184" s="11"/>
      <c r="L184" s="11"/>
      <c r="M184" s="11"/>
      <c r="N184" s="11"/>
      <c r="O184" s="11"/>
      <c r="P184" s="11"/>
      <c r="Q184" s="11"/>
      <c r="R184" s="10"/>
      <c r="S184" s="10"/>
      <c r="T184" s="10"/>
      <c r="U184" s="10"/>
      <c r="V184" s="10"/>
      <c r="W184" s="10"/>
      <c r="X184" s="10"/>
      <c r="Y184" s="10"/>
      <c r="Z184" s="10"/>
    </row>
    <row r="185" spans="1:26" ht="15.75" customHeight="1">
      <c r="A185" s="10"/>
      <c r="B185" s="10"/>
      <c r="C185" s="11"/>
      <c r="D185" s="11"/>
      <c r="E185" s="11"/>
      <c r="F185" s="11"/>
      <c r="G185" s="11"/>
      <c r="H185" s="11"/>
      <c r="I185" s="11"/>
      <c r="J185" s="11"/>
      <c r="K185" s="11"/>
      <c r="L185" s="11"/>
      <c r="M185" s="11"/>
      <c r="N185" s="11"/>
      <c r="O185" s="11"/>
      <c r="P185" s="11"/>
      <c r="Q185" s="11"/>
      <c r="R185" s="10"/>
      <c r="S185" s="10"/>
      <c r="T185" s="10"/>
      <c r="U185" s="10"/>
      <c r="V185" s="10"/>
      <c r="W185" s="10"/>
      <c r="X185" s="10"/>
      <c r="Y185" s="10"/>
      <c r="Z185" s="10"/>
    </row>
    <row r="186" spans="1:26" ht="15.75" customHeight="1">
      <c r="A186" s="10"/>
      <c r="B186" s="10"/>
      <c r="C186" s="11"/>
      <c r="D186" s="11"/>
      <c r="E186" s="11"/>
      <c r="F186" s="11"/>
      <c r="G186" s="11"/>
      <c r="H186" s="11"/>
      <c r="I186" s="11"/>
      <c r="J186" s="11"/>
      <c r="K186" s="11"/>
      <c r="L186" s="11"/>
      <c r="M186" s="11"/>
      <c r="N186" s="11"/>
      <c r="O186" s="11"/>
      <c r="P186" s="11"/>
      <c r="Q186" s="11"/>
      <c r="R186" s="10"/>
      <c r="S186" s="10"/>
      <c r="T186" s="10"/>
      <c r="U186" s="10"/>
      <c r="V186" s="10"/>
      <c r="W186" s="10"/>
      <c r="X186" s="10"/>
      <c r="Y186" s="10"/>
      <c r="Z186" s="10"/>
    </row>
    <row r="187" spans="1:26" ht="15.75" customHeight="1">
      <c r="A187" s="10"/>
      <c r="B187" s="10"/>
      <c r="C187" s="11"/>
      <c r="D187" s="11"/>
      <c r="E187" s="11"/>
      <c r="F187" s="11"/>
      <c r="G187" s="11"/>
      <c r="H187" s="11"/>
      <c r="I187" s="11"/>
      <c r="J187" s="11"/>
      <c r="K187" s="11"/>
      <c r="L187" s="11"/>
      <c r="M187" s="11"/>
      <c r="N187" s="11"/>
      <c r="O187" s="11"/>
      <c r="P187" s="11"/>
      <c r="Q187" s="11"/>
      <c r="R187" s="10"/>
      <c r="S187" s="10"/>
      <c r="T187" s="10"/>
      <c r="U187" s="10"/>
      <c r="V187" s="10"/>
      <c r="W187" s="10"/>
      <c r="X187" s="10"/>
      <c r="Y187" s="10"/>
      <c r="Z187" s="10"/>
    </row>
    <row r="188" spans="1:26" ht="15.75" customHeight="1">
      <c r="A188" s="10"/>
      <c r="B188" s="10"/>
      <c r="C188" s="11"/>
      <c r="D188" s="11"/>
      <c r="E188" s="11"/>
      <c r="F188" s="11"/>
      <c r="G188" s="11"/>
      <c r="H188" s="11"/>
      <c r="I188" s="11"/>
      <c r="J188" s="11"/>
      <c r="K188" s="11"/>
      <c r="L188" s="11"/>
      <c r="M188" s="11"/>
      <c r="N188" s="11"/>
      <c r="O188" s="11"/>
      <c r="P188" s="11"/>
      <c r="Q188" s="11"/>
      <c r="R188" s="10"/>
      <c r="S188" s="10"/>
      <c r="T188" s="10"/>
      <c r="U188" s="10"/>
      <c r="V188" s="10"/>
      <c r="W188" s="10"/>
      <c r="X188" s="10"/>
      <c r="Y188" s="10"/>
      <c r="Z188" s="10"/>
    </row>
    <row r="189" spans="1:26" ht="15.75" customHeight="1">
      <c r="A189" s="10"/>
      <c r="B189" s="10"/>
      <c r="C189" s="11"/>
      <c r="D189" s="11"/>
      <c r="E189" s="11"/>
      <c r="F189" s="11"/>
      <c r="G189" s="11"/>
      <c r="H189" s="11"/>
      <c r="I189" s="11"/>
      <c r="J189" s="11"/>
      <c r="K189" s="11"/>
      <c r="L189" s="11"/>
      <c r="M189" s="11"/>
      <c r="N189" s="11"/>
      <c r="O189" s="11"/>
      <c r="P189" s="11"/>
      <c r="Q189" s="11"/>
      <c r="R189" s="10"/>
      <c r="S189" s="10"/>
      <c r="T189" s="10"/>
      <c r="U189" s="10"/>
      <c r="V189" s="10"/>
      <c r="W189" s="10"/>
      <c r="X189" s="10"/>
      <c r="Y189" s="10"/>
      <c r="Z189" s="10"/>
    </row>
    <row r="190" spans="1:26" ht="15.75" customHeight="1">
      <c r="A190" s="10"/>
      <c r="B190" s="10"/>
      <c r="C190" s="11"/>
      <c r="D190" s="11"/>
      <c r="E190" s="11"/>
      <c r="F190" s="11"/>
      <c r="G190" s="11"/>
      <c r="H190" s="11"/>
      <c r="I190" s="11"/>
      <c r="J190" s="11"/>
      <c r="K190" s="11"/>
      <c r="L190" s="11"/>
      <c r="M190" s="11"/>
      <c r="N190" s="11"/>
      <c r="O190" s="11"/>
      <c r="P190" s="11"/>
      <c r="Q190" s="11"/>
      <c r="R190" s="10"/>
      <c r="S190" s="10"/>
      <c r="T190" s="10"/>
      <c r="U190" s="10"/>
      <c r="V190" s="10"/>
      <c r="W190" s="10"/>
      <c r="X190" s="10"/>
      <c r="Y190" s="10"/>
      <c r="Z190" s="10"/>
    </row>
    <row r="191" spans="1:26" ht="15.75" customHeight="1">
      <c r="A191" s="10"/>
      <c r="B191" s="10"/>
      <c r="C191" s="11"/>
      <c r="D191" s="11"/>
      <c r="E191" s="11"/>
      <c r="F191" s="11"/>
      <c r="G191" s="11"/>
      <c r="H191" s="11"/>
      <c r="I191" s="11"/>
      <c r="J191" s="11"/>
      <c r="K191" s="11"/>
      <c r="L191" s="11"/>
      <c r="M191" s="11"/>
      <c r="N191" s="11"/>
      <c r="O191" s="11"/>
      <c r="P191" s="11"/>
      <c r="Q191" s="11"/>
      <c r="R191" s="10"/>
      <c r="S191" s="10"/>
      <c r="T191" s="10"/>
      <c r="U191" s="10"/>
      <c r="V191" s="10"/>
      <c r="W191" s="10"/>
      <c r="X191" s="10"/>
      <c r="Y191" s="10"/>
      <c r="Z191" s="10"/>
    </row>
    <row r="192" spans="1:26" ht="15.75" customHeight="1">
      <c r="A192" s="10"/>
      <c r="B192" s="10"/>
      <c r="C192" s="11"/>
      <c r="D192" s="11"/>
      <c r="E192" s="11"/>
      <c r="F192" s="11"/>
      <c r="G192" s="11"/>
      <c r="H192" s="11"/>
      <c r="I192" s="11"/>
      <c r="J192" s="11"/>
      <c r="K192" s="11"/>
      <c r="L192" s="11"/>
      <c r="M192" s="11"/>
      <c r="N192" s="11"/>
      <c r="O192" s="11"/>
      <c r="P192" s="11"/>
      <c r="Q192" s="11"/>
      <c r="R192" s="10"/>
      <c r="S192" s="10"/>
      <c r="T192" s="10"/>
      <c r="U192" s="10"/>
      <c r="V192" s="10"/>
      <c r="W192" s="10"/>
      <c r="X192" s="10"/>
      <c r="Y192" s="10"/>
      <c r="Z192" s="10"/>
    </row>
    <row r="193" spans="1:26" ht="15.75" customHeight="1">
      <c r="A193" s="10"/>
      <c r="B193" s="10"/>
      <c r="C193" s="11"/>
      <c r="D193" s="11"/>
      <c r="E193" s="11"/>
      <c r="F193" s="11"/>
      <c r="G193" s="11"/>
      <c r="H193" s="11"/>
      <c r="I193" s="11"/>
      <c r="J193" s="11"/>
      <c r="K193" s="11"/>
      <c r="L193" s="11"/>
      <c r="M193" s="11"/>
      <c r="N193" s="11"/>
      <c r="O193" s="11"/>
      <c r="P193" s="11"/>
      <c r="Q193" s="11"/>
      <c r="R193" s="10"/>
      <c r="S193" s="10"/>
      <c r="T193" s="10"/>
      <c r="U193" s="10"/>
      <c r="V193" s="10"/>
      <c r="W193" s="10"/>
      <c r="X193" s="10"/>
      <c r="Y193" s="10"/>
      <c r="Z193" s="10"/>
    </row>
    <row r="194" spans="1:26" ht="15.75" customHeight="1">
      <c r="A194" s="10"/>
      <c r="B194" s="10"/>
      <c r="C194" s="11"/>
      <c r="D194" s="11"/>
      <c r="E194" s="11"/>
      <c r="F194" s="11"/>
      <c r="G194" s="11"/>
      <c r="H194" s="11"/>
      <c r="I194" s="11"/>
      <c r="J194" s="11"/>
      <c r="K194" s="11"/>
      <c r="L194" s="11"/>
      <c r="M194" s="11"/>
      <c r="N194" s="11"/>
      <c r="O194" s="11"/>
      <c r="P194" s="11"/>
      <c r="Q194" s="11"/>
      <c r="R194" s="10"/>
      <c r="S194" s="10"/>
      <c r="T194" s="10"/>
      <c r="U194" s="10"/>
      <c r="V194" s="10"/>
      <c r="W194" s="10"/>
      <c r="X194" s="10"/>
      <c r="Y194" s="10"/>
      <c r="Z194" s="10"/>
    </row>
    <row r="195" spans="1:26" ht="15.75" customHeight="1">
      <c r="A195" s="10"/>
      <c r="B195" s="10"/>
      <c r="C195" s="11"/>
      <c r="D195" s="11"/>
      <c r="E195" s="11"/>
      <c r="F195" s="11"/>
      <c r="G195" s="11"/>
      <c r="H195" s="11"/>
      <c r="I195" s="11"/>
      <c r="J195" s="11"/>
      <c r="K195" s="11"/>
      <c r="L195" s="11"/>
      <c r="M195" s="11"/>
      <c r="N195" s="11"/>
      <c r="O195" s="11"/>
      <c r="P195" s="11"/>
      <c r="Q195" s="11"/>
      <c r="R195" s="10"/>
      <c r="S195" s="10"/>
      <c r="T195" s="10"/>
      <c r="U195" s="10"/>
      <c r="V195" s="10"/>
      <c r="W195" s="10"/>
      <c r="X195" s="10"/>
      <c r="Y195" s="10"/>
      <c r="Z195" s="10"/>
    </row>
    <row r="196" spans="1:26" ht="15.75" customHeight="1">
      <c r="A196" s="10"/>
      <c r="B196" s="10"/>
      <c r="C196" s="11"/>
      <c r="D196" s="11"/>
      <c r="E196" s="11"/>
      <c r="F196" s="11"/>
      <c r="G196" s="11"/>
      <c r="H196" s="11"/>
      <c r="I196" s="11"/>
      <c r="J196" s="11"/>
      <c r="K196" s="11"/>
      <c r="L196" s="11"/>
      <c r="M196" s="11"/>
      <c r="N196" s="11"/>
      <c r="O196" s="11"/>
      <c r="P196" s="11"/>
      <c r="Q196" s="11"/>
      <c r="R196" s="10"/>
      <c r="S196" s="10"/>
      <c r="T196" s="10"/>
      <c r="U196" s="10"/>
      <c r="V196" s="10"/>
      <c r="W196" s="10"/>
      <c r="X196" s="10"/>
      <c r="Y196" s="10"/>
      <c r="Z196" s="10"/>
    </row>
    <row r="197" spans="1:26" ht="15.75" customHeight="1">
      <c r="A197" s="10"/>
      <c r="B197" s="10"/>
      <c r="C197" s="11"/>
      <c r="D197" s="11"/>
      <c r="E197" s="11"/>
      <c r="F197" s="11"/>
      <c r="G197" s="11"/>
      <c r="H197" s="11"/>
      <c r="I197" s="11"/>
      <c r="J197" s="11"/>
      <c r="K197" s="11"/>
      <c r="L197" s="11"/>
      <c r="M197" s="11"/>
      <c r="N197" s="11"/>
      <c r="O197" s="11"/>
      <c r="P197" s="11"/>
      <c r="Q197" s="11"/>
      <c r="R197" s="10"/>
      <c r="S197" s="10"/>
      <c r="T197" s="10"/>
      <c r="U197" s="10"/>
      <c r="V197" s="10"/>
      <c r="W197" s="10"/>
      <c r="X197" s="10"/>
      <c r="Y197" s="10"/>
      <c r="Z197" s="10"/>
    </row>
    <row r="198" spans="1:26" ht="15.75" customHeight="1">
      <c r="A198" s="10"/>
      <c r="B198" s="10"/>
      <c r="C198" s="11"/>
      <c r="D198" s="11"/>
      <c r="E198" s="11"/>
      <c r="F198" s="11"/>
      <c r="G198" s="11"/>
      <c r="H198" s="11"/>
      <c r="I198" s="11"/>
      <c r="J198" s="11"/>
      <c r="K198" s="11"/>
      <c r="L198" s="11"/>
      <c r="M198" s="11"/>
      <c r="N198" s="11"/>
      <c r="O198" s="11"/>
      <c r="P198" s="11"/>
      <c r="Q198" s="11"/>
      <c r="R198" s="10"/>
      <c r="S198" s="10"/>
      <c r="T198" s="10"/>
      <c r="U198" s="10"/>
      <c r="V198" s="10"/>
      <c r="W198" s="10"/>
      <c r="X198" s="10"/>
      <c r="Y198" s="10"/>
      <c r="Z198" s="10"/>
    </row>
    <row r="199" spans="1:26" ht="15.75" customHeight="1">
      <c r="A199" s="10"/>
      <c r="B199" s="10"/>
      <c r="C199" s="11"/>
      <c r="D199" s="11"/>
      <c r="E199" s="11"/>
      <c r="F199" s="11"/>
      <c r="G199" s="11"/>
      <c r="H199" s="11"/>
      <c r="I199" s="11"/>
      <c r="J199" s="11"/>
      <c r="K199" s="11"/>
      <c r="L199" s="11"/>
      <c r="M199" s="11"/>
      <c r="N199" s="11"/>
      <c r="O199" s="11"/>
      <c r="P199" s="11"/>
      <c r="Q199" s="11"/>
      <c r="R199" s="10"/>
      <c r="S199" s="10"/>
      <c r="T199" s="10"/>
      <c r="U199" s="10"/>
      <c r="V199" s="10"/>
      <c r="W199" s="10"/>
      <c r="X199" s="10"/>
      <c r="Y199" s="10"/>
      <c r="Z199" s="10"/>
    </row>
    <row r="200" spans="1:26" ht="15.75" customHeight="1">
      <c r="A200" s="10"/>
      <c r="B200" s="10"/>
      <c r="C200" s="11"/>
      <c r="D200" s="11"/>
      <c r="E200" s="11"/>
      <c r="F200" s="11"/>
      <c r="G200" s="11"/>
      <c r="H200" s="11"/>
      <c r="I200" s="11"/>
      <c r="J200" s="11"/>
      <c r="K200" s="11"/>
      <c r="L200" s="11"/>
      <c r="M200" s="11"/>
      <c r="N200" s="11"/>
      <c r="O200" s="11"/>
      <c r="P200" s="11"/>
      <c r="Q200" s="11"/>
      <c r="R200" s="10"/>
      <c r="S200" s="10"/>
      <c r="T200" s="10"/>
      <c r="U200" s="10"/>
      <c r="V200" s="10"/>
      <c r="W200" s="10"/>
      <c r="X200" s="10"/>
      <c r="Y200" s="10"/>
      <c r="Z200" s="10"/>
    </row>
    <row r="201" spans="1:26" ht="15.75" customHeight="1">
      <c r="A201" s="10"/>
      <c r="B201" s="10"/>
      <c r="C201" s="11"/>
      <c r="D201" s="11"/>
      <c r="E201" s="11"/>
      <c r="F201" s="11"/>
      <c r="G201" s="11"/>
      <c r="H201" s="11"/>
      <c r="I201" s="11"/>
      <c r="J201" s="11"/>
      <c r="K201" s="11"/>
      <c r="L201" s="11"/>
      <c r="M201" s="11"/>
      <c r="N201" s="11"/>
      <c r="O201" s="11"/>
      <c r="P201" s="11"/>
      <c r="Q201" s="11"/>
      <c r="R201" s="10"/>
      <c r="S201" s="10"/>
      <c r="T201" s="10"/>
      <c r="U201" s="10"/>
      <c r="V201" s="10"/>
      <c r="W201" s="10"/>
      <c r="X201" s="10"/>
      <c r="Y201" s="10"/>
      <c r="Z201" s="10"/>
    </row>
    <row r="202" spans="1:26" ht="15.75" customHeight="1">
      <c r="A202" s="10"/>
      <c r="B202" s="10"/>
      <c r="C202" s="11"/>
      <c r="D202" s="11"/>
      <c r="E202" s="11"/>
      <c r="F202" s="11"/>
      <c r="G202" s="11"/>
      <c r="H202" s="11"/>
      <c r="I202" s="11"/>
      <c r="J202" s="11"/>
      <c r="K202" s="11"/>
      <c r="L202" s="11"/>
      <c r="M202" s="11"/>
      <c r="N202" s="11"/>
      <c r="O202" s="11"/>
      <c r="P202" s="11"/>
      <c r="Q202" s="11"/>
      <c r="R202" s="10"/>
      <c r="S202" s="10"/>
      <c r="T202" s="10"/>
      <c r="U202" s="10"/>
      <c r="V202" s="10"/>
      <c r="W202" s="10"/>
      <c r="X202" s="10"/>
      <c r="Y202" s="10"/>
      <c r="Z202" s="10"/>
    </row>
    <row r="203" spans="1:26" ht="15.75" customHeight="1">
      <c r="A203" s="10"/>
      <c r="B203" s="10"/>
      <c r="C203" s="11"/>
      <c r="D203" s="11"/>
      <c r="E203" s="11"/>
      <c r="F203" s="11"/>
      <c r="G203" s="11"/>
      <c r="H203" s="11"/>
      <c r="I203" s="11"/>
      <c r="J203" s="11"/>
      <c r="K203" s="11"/>
      <c r="L203" s="11"/>
      <c r="M203" s="11"/>
      <c r="N203" s="11"/>
      <c r="O203" s="11"/>
      <c r="P203" s="11"/>
      <c r="Q203" s="11"/>
      <c r="R203" s="10"/>
      <c r="S203" s="10"/>
      <c r="T203" s="10"/>
      <c r="U203" s="10"/>
      <c r="V203" s="10"/>
      <c r="W203" s="10"/>
      <c r="X203" s="10"/>
      <c r="Y203" s="10"/>
      <c r="Z203" s="10"/>
    </row>
    <row r="204" spans="1:26" ht="15.75" customHeight="1">
      <c r="A204" s="10"/>
      <c r="B204" s="10"/>
      <c r="C204" s="11"/>
      <c r="D204" s="11"/>
      <c r="E204" s="11"/>
      <c r="F204" s="11"/>
      <c r="G204" s="11"/>
      <c r="H204" s="11"/>
      <c r="I204" s="11"/>
      <c r="J204" s="11"/>
      <c r="K204" s="11"/>
      <c r="L204" s="11"/>
      <c r="M204" s="11"/>
      <c r="N204" s="11"/>
      <c r="O204" s="11"/>
      <c r="P204" s="11"/>
      <c r="Q204" s="11"/>
      <c r="R204" s="10"/>
      <c r="S204" s="10"/>
      <c r="T204" s="10"/>
      <c r="U204" s="10"/>
      <c r="V204" s="10"/>
      <c r="W204" s="10"/>
      <c r="X204" s="10"/>
      <c r="Y204" s="10"/>
      <c r="Z204" s="10"/>
    </row>
    <row r="205" spans="1:26" ht="15.75" customHeight="1">
      <c r="A205" s="10"/>
      <c r="B205" s="10"/>
      <c r="C205" s="11"/>
      <c r="D205" s="11"/>
      <c r="E205" s="11"/>
      <c r="F205" s="11"/>
      <c r="G205" s="11"/>
      <c r="H205" s="11"/>
      <c r="I205" s="11"/>
      <c r="J205" s="11"/>
      <c r="K205" s="11"/>
      <c r="L205" s="11"/>
      <c r="M205" s="11"/>
      <c r="N205" s="11"/>
      <c r="O205" s="11"/>
      <c r="P205" s="11"/>
      <c r="Q205" s="11"/>
      <c r="R205" s="10"/>
      <c r="S205" s="10"/>
      <c r="T205" s="10"/>
      <c r="U205" s="10"/>
      <c r="V205" s="10"/>
      <c r="W205" s="10"/>
      <c r="X205" s="10"/>
      <c r="Y205" s="10"/>
      <c r="Z205" s="10"/>
    </row>
    <row r="206" spans="1:26" ht="15.75" customHeight="1">
      <c r="A206" s="10"/>
      <c r="B206" s="10"/>
      <c r="C206" s="11"/>
      <c r="D206" s="11"/>
      <c r="E206" s="11"/>
      <c r="F206" s="11"/>
      <c r="G206" s="11"/>
      <c r="H206" s="11"/>
      <c r="I206" s="11"/>
      <c r="J206" s="11"/>
      <c r="K206" s="11"/>
      <c r="L206" s="11"/>
      <c r="M206" s="11"/>
      <c r="N206" s="11"/>
      <c r="O206" s="11"/>
      <c r="P206" s="11"/>
      <c r="Q206" s="11"/>
      <c r="R206" s="10"/>
      <c r="S206" s="10"/>
      <c r="T206" s="10"/>
      <c r="U206" s="10"/>
      <c r="V206" s="10"/>
      <c r="W206" s="10"/>
      <c r="X206" s="10"/>
      <c r="Y206" s="10"/>
      <c r="Z206" s="10"/>
    </row>
    <row r="207" spans="1:26" ht="15.75" customHeight="1">
      <c r="A207" s="10"/>
      <c r="B207" s="10"/>
      <c r="C207" s="11"/>
      <c r="D207" s="11"/>
      <c r="E207" s="11"/>
      <c r="F207" s="11"/>
      <c r="G207" s="11"/>
      <c r="H207" s="11"/>
      <c r="I207" s="11"/>
      <c r="J207" s="11"/>
      <c r="K207" s="11"/>
      <c r="L207" s="11"/>
      <c r="M207" s="11"/>
      <c r="N207" s="11"/>
      <c r="O207" s="11"/>
      <c r="P207" s="11"/>
      <c r="Q207" s="11"/>
      <c r="R207" s="10"/>
      <c r="S207" s="10"/>
      <c r="T207" s="10"/>
      <c r="U207" s="10"/>
      <c r="V207" s="10"/>
      <c r="W207" s="10"/>
      <c r="X207" s="10"/>
      <c r="Y207" s="10"/>
      <c r="Z207" s="10"/>
    </row>
    <row r="208" spans="1:26" ht="15.75" customHeight="1">
      <c r="A208" s="10"/>
      <c r="B208" s="10"/>
      <c r="C208" s="11"/>
      <c r="D208" s="11"/>
      <c r="E208" s="11"/>
      <c r="F208" s="11"/>
      <c r="G208" s="11"/>
      <c r="H208" s="11"/>
      <c r="I208" s="11"/>
      <c r="J208" s="11"/>
      <c r="K208" s="11"/>
      <c r="L208" s="11"/>
      <c r="M208" s="11"/>
      <c r="N208" s="11"/>
      <c r="O208" s="11"/>
      <c r="P208" s="11"/>
      <c r="Q208" s="11"/>
      <c r="R208" s="10"/>
      <c r="S208" s="10"/>
      <c r="T208" s="10"/>
      <c r="U208" s="10"/>
      <c r="V208" s="10"/>
      <c r="W208" s="10"/>
      <c r="X208" s="10"/>
      <c r="Y208" s="10"/>
      <c r="Z208" s="10"/>
    </row>
    <row r="209" spans="1:26" ht="15.75" customHeight="1">
      <c r="A209" s="10"/>
      <c r="B209" s="10"/>
      <c r="C209" s="11"/>
      <c r="D209" s="11"/>
      <c r="E209" s="11"/>
      <c r="F209" s="11"/>
      <c r="G209" s="11"/>
      <c r="H209" s="11"/>
      <c r="I209" s="11"/>
      <c r="J209" s="11"/>
      <c r="K209" s="11"/>
      <c r="L209" s="11"/>
      <c r="M209" s="11"/>
      <c r="N209" s="11"/>
      <c r="O209" s="11"/>
      <c r="P209" s="11"/>
      <c r="Q209" s="11"/>
      <c r="R209" s="10"/>
      <c r="S209" s="10"/>
      <c r="T209" s="10"/>
      <c r="U209" s="10"/>
      <c r="V209" s="10"/>
      <c r="W209" s="10"/>
      <c r="X209" s="10"/>
      <c r="Y209" s="10"/>
      <c r="Z209" s="10"/>
    </row>
    <row r="210" spans="1:26" ht="15.75" customHeight="1">
      <c r="A210" s="10"/>
      <c r="B210" s="10"/>
      <c r="C210" s="11"/>
      <c r="D210" s="11"/>
      <c r="E210" s="11"/>
      <c r="F210" s="11"/>
      <c r="G210" s="11"/>
      <c r="H210" s="11"/>
      <c r="I210" s="11"/>
      <c r="J210" s="11"/>
      <c r="K210" s="11"/>
      <c r="L210" s="11"/>
      <c r="M210" s="11"/>
      <c r="N210" s="11"/>
      <c r="O210" s="11"/>
      <c r="P210" s="11"/>
      <c r="Q210" s="11"/>
      <c r="R210" s="10"/>
      <c r="S210" s="10"/>
      <c r="T210" s="10"/>
      <c r="U210" s="10"/>
      <c r="V210" s="10"/>
      <c r="W210" s="10"/>
      <c r="X210" s="10"/>
      <c r="Y210" s="10"/>
      <c r="Z210" s="10"/>
    </row>
    <row r="211" spans="1:26" ht="15.75" customHeight="1">
      <c r="A211" s="10"/>
      <c r="B211" s="10"/>
      <c r="C211" s="11"/>
      <c r="D211" s="11"/>
      <c r="E211" s="11"/>
      <c r="F211" s="11"/>
      <c r="G211" s="11"/>
      <c r="H211" s="11"/>
      <c r="I211" s="11"/>
      <c r="J211" s="11"/>
      <c r="K211" s="11"/>
      <c r="L211" s="11"/>
      <c r="M211" s="11"/>
      <c r="N211" s="11"/>
      <c r="O211" s="11"/>
      <c r="P211" s="11"/>
      <c r="Q211" s="11"/>
      <c r="R211" s="10"/>
      <c r="S211" s="10"/>
      <c r="T211" s="10"/>
      <c r="U211" s="10"/>
      <c r="V211" s="10"/>
      <c r="W211" s="10"/>
      <c r="X211" s="10"/>
      <c r="Y211" s="10"/>
      <c r="Z211" s="10"/>
    </row>
    <row r="212" spans="1:26" ht="15.75" customHeight="1">
      <c r="A212" s="10"/>
      <c r="B212" s="10"/>
      <c r="C212" s="11"/>
      <c r="D212" s="11"/>
      <c r="E212" s="11"/>
      <c r="F212" s="11"/>
      <c r="G212" s="11"/>
      <c r="H212" s="11"/>
      <c r="I212" s="11"/>
      <c r="J212" s="11"/>
      <c r="K212" s="11"/>
      <c r="L212" s="11"/>
      <c r="M212" s="11"/>
      <c r="N212" s="11"/>
      <c r="O212" s="11"/>
      <c r="P212" s="11"/>
      <c r="Q212" s="11"/>
      <c r="R212" s="10"/>
      <c r="S212" s="10"/>
      <c r="T212" s="10"/>
      <c r="U212" s="10"/>
      <c r="V212" s="10"/>
      <c r="W212" s="10"/>
      <c r="X212" s="10"/>
      <c r="Y212" s="10"/>
      <c r="Z212" s="10"/>
    </row>
    <row r="213" spans="1:26" ht="15.75" customHeight="1">
      <c r="A213" s="10"/>
      <c r="B213" s="10"/>
      <c r="C213" s="11"/>
      <c r="D213" s="11"/>
      <c r="E213" s="11"/>
      <c r="F213" s="11"/>
      <c r="G213" s="11"/>
      <c r="H213" s="11"/>
      <c r="I213" s="11"/>
      <c r="J213" s="11"/>
      <c r="K213" s="11"/>
      <c r="L213" s="11"/>
      <c r="M213" s="11"/>
      <c r="N213" s="11"/>
      <c r="O213" s="11"/>
      <c r="P213" s="11"/>
      <c r="Q213" s="11"/>
      <c r="R213" s="10"/>
      <c r="S213" s="10"/>
      <c r="T213" s="10"/>
      <c r="U213" s="10"/>
      <c r="V213" s="10"/>
      <c r="W213" s="10"/>
      <c r="X213" s="10"/>
      <c r="Y213" s="10"/>
      <c r="Z213" s="10"/>
    </row>
    <row r="214" spans="1:26" ht="15.75" customHeight="1">
      <c r="A214" s="10"/>
      <c r="B214" s="10"/>
      <c r="C214" s="11"/>
      <c r="D214" s="11"/>
      <c r="E214" s="11"/>
      <c r="F214" s="11"/>
      <c r="G214" s="11"/>
      <c r="H214" s="11"/>
      <c r="I214" s="11"/>
      <c r="J214" s="11"/>
      <c r="K214" s="11"/>
      <c r="L214" s="11"/>
      <c r="M214" s="11"/>
      <c r="N214" s="11"/>
      <c r="O214" s="11"/>
      <c r="P214" s="11"/>
      <c r="Q214" s="11"/>
      <c r="R214" s="10"/>
      <c r="S214" s="10"/>
      <c r="T214" s="10"/>
      <c r="U214" s="10"/>
      <c r="V214" s="10"/>
      <c r="W214" s="10"/>
      <c r="X214" s="10"/>
      <c r="Y214" s="10"/>
      <c r="Z214" s="10"/>
    </row>
    <row r="215" spans="1:26" ht="15.75" customHeight="1">
      <c r="A215" s="10"/>
      <c r="B215" s="10"/>
      <c r="C215" s="11"/>
      <c r="D215" s="11"/>
      <c r="E215" s="11"/>
      <c r="F215" s="11"/>
      <c r="G215" s="11"/>
      <c r="H215" s="11"/>
      <c r="I215" s="11"/>
      <c r="J215" s="11"/>
      <c r="K215" s="11"/>
      <c r="L215" s="11"/>
      <c r="M215" s="11"/>
      <c r="N215" s="11"/>
      <c r="O215" s="11"/>
      <c r="P215" s="11"/>
      <c r="Q215" s="11"/>
      <c r="R215" s="10"/>
      <c r="S215" s="10"/>
      <c r="T215" s="10"/>
      <c r="U215" s="10"/>
      <c r="V215" s="10"/>
      <c r="W215" s="10"/>
      <c r="X215" s="10"/>
      <c r="Y215" s="10"/>
      <c r="Z215" s="10"/>
    </row>
    <row r="216" spans="1:26" ht="15.75" customHeight="1">
      <c r="A216" s="10"/>
      <c r="B216" s="10"/>
      <c r="C216" s="11"/>
      <c r="D216" s="11"/>
      <c r="E216" s="11"/>
      <c r="F216" s="11"/>
      <c r="G216" s="11"/>
      <c r="H216" s="11"/>
      <c r="I216" s="11"/>
      <c r="J216" s="11"/>
      <c r="K216" s="11"/>
      <c r="L216" s="11"/>
      <c r="M216" s="11"/>
      <c r="N216" s="11"/>
      <c r="O216" s="11"/>
      <c r="P216" s="11"/>
      <c r="Q216" s="11"/>
      <c r="R216" s="10"/>
      <c r="S216" s="10"/>
      <c r="T216" s="10"/>
      <c r="U216" s="10"/>
      <c r="V216" s="10"/>
      <c r="W216" s="10"/>
      <c r="X216" s="10"/>
      <c r="Y216" s="10"/>
      <c r="Z216" s="10"/>
    </row>
    <row r="217" spans="1:26" ht="15.75" customHeight="1">
      <c r="A217" s="10"/>
      <c r="B217" s="10"/>
      <c r="C217" s="11"/>
      <c r="D217" s="11"/>
      <c r="E217" s="11"/>
      <c r="F217" s="11"/>
      <c r="G217" s="11"/>
      <c r="H217" s="11"/>
      <c r="I217" s="11"/>
      <c r="J217" s="11"/>
      <c r="K217" s="11"/>
      <c r="L217" s="11"/>
      <c r="M217" s="11"/>
      <c r="N217" s="11"/>
      <c r="O217" s="11"/>
      <c r="P217" s="11"/>
      <c r="Q217" s="11"/>
      <c r="R217" s="10"/>
      <c r="S217" s="10"/>
      <c r="T217" s="10"/>
      <c r="U217" s="10"/>
      <c r="V217" s="10"/>
      <c r="W217" s="10"/>
      <c r="X217" s="10"/>
      <c r="Y217" s="10"/>
      <c r="Z217" s="10"/>
    </row>
    <row r="218" spans="1:26" ht="15.75" customHeight="1">
      <c r="A218" s="10"/>
      <c r="B218" s="10"/>
      <c r="C218" s="11"/>
      <c r="D218" s="11"/>
      <c r="E218" s="11"/>
      <c r="F218" s="11"/>
      <c r="G218" s="11"/>
      <c r="H218" s="11"/>
      <c r="I218" s="11"/>
      <c r="J218" s="11"/>
      <c r="K218" s="11"/>
      <c r="L218" s="11"/>
      <c r="M218" s="11"/>
      <c r="N218" s="11"/>
      <c r="O218" s="11"/>
      <c r="P218" s="11"/>
      <c r="Q218" s="11"/>
      <c r="R218" s="10"/>
      <c r="S218" s="10"/>
      <c r="T218" s="10"/>
      <c r="U218" s="10"/>
      <c r="V218" s="10"/>
      <c r="W218" s="10"/>
      <c r="X218" s="10"/>
      <c r="Y218" s="10"/>
      <c r="Z218" s="10"/>
    </row>
    <row r="219" spans="1:26" ht="15.75" customHeight="1">
      <c r="A219" s="10"/>
      <c r="B219" s="10"/>
      <c r="C219" s="11"/>
      <c r="D219" s="11"/>
      <c r="E219" s="11"/>
      <c r="F219" s="11"/>
      <c r="G219" s="11"/>
      <c r="H219" s="11"/>
      <c r="I219" s="11"/>
      <c r="J219" s="11"/>
      <c r="K219" s="11"/>
      <c r="L219" s="11"/>
      <c r="M219" s="11"/>
      <c r="N219" s="11"/>
      <c r="O219" s="11"/>
      <c r="P219" s="11"/>
      <c r="Q219" s="11"/>
      <c r="R219" s="10"/>
      <c r="S219" s="10"/>
      <c r="T219" s="10"/>
      <c r="U219" s="10"/>
      <c r="V219" s="10"/>
      <c r="W219" s="10"/>
      <c r="X219" s="10"/>
      <c r="Y219" s="10"/>
      <c r="Z219" s="10"/>
    </row>
    <row r="220" spans="1:26" ht="15.75" customHeight="1">
      <c r="A220" s="10"/>
      <c r="B220" s="10"/>
      <c r="C220" s="11"/>
      <c r="D220" s="11"/>
      <c r="E220" s="11"/>
      <c r="F220" s="11"/>
      <c r="G220" s="11"/>
      <c r="H220" s="11"/>
      <c r="I220" s="11"/>
      <c r="J220" s="11"/>
      <c r="K220" s="11"/>
      <c r="L220" s="11"/>
      <c r="M220" s="11"/>
      <c r="N220" s="11"/>
      <c r="O220" s="11"/>
      <c r="P220" s="11"/>
      <c r="Q220" s="11"/>
      <c r="R220" s="10"/>
      <c r="S220" s="10"/>
      <c r="T220" s="10"/>
      <c r="U220" s="10"/>
      <c r="V220" s="10"/>
      <c r="W220" s="10"/>
      <c r="X220" s="10"/>
      <c r="Y220" s="10"/>
      <c r="Z220" s="10"/>
    </row>
    <row r="221" spans="1:26" ht="15.75" customHeight="1">
      <c r="A221" s="10"/>
      <c r="B221" s="10"/>
      <c r="C221" s="11"/>
      <c r="D221" s="11"/>
      <c r="E221" s="11"/>
      <c r="F221" s="11"/>
      <c r="G221" s="11"/>
      <c r="H221" s="11"/>
      <c r="I221" s="11"/>
      <c r="J221" s="11"/>
      <c r="K221" s="11"/>
      <c r="L221" s="11"/>
      <c r="M221" s="11"/>
      <c r="N221" s="11"/>
      <c r="O221" s="11"/>
      <c r="P221" s="11"/>
      <c r="Q221" s="11"/>
      <c r="R221" s="10"/>
      <c r="S221" s="10"/>
      <c r="T221" s="10"/>
      <c r="U221" s="10"/>
      <c r="V221" s="10"/>
      <c r="W221" s="10"/>
      <c r="X221" s="10"/>
      <c r="Y221" s="10"/>
      <c r="Z221" s="10"/>
    </row>
    <row r="222" spans="1:26" ht="15.75" customHeight="1">
      <c r="A222" s="10"/>
      <c r="B222" s="10"/>
      <c r="C222" s="11"/>
      <c r="D222" s="11"/>
      <c r="E222" s="11"/>
      <c r="F222" s="11"/>
      <c r="G222" s="11"/>
      <c r="H222" s="11"/>
      <c r="I222" s="11"/>
      <c r="J222" s="11"/>
      <c r="K222" s="11"/>
      <c r="L222" s="11"/>
      <c r="M222" s="11"/>
      <c r="N222" s="11"/>
      <c r="O222" s="11"/>
      <c r="P222" s="11"/>
      <c r="Q222" s="11"/>
      <c r="R222" s="10"/>
      <c r="S222" s="10"/>
      <c r="T222" s="10"/>
      <c r="U222" s="10"/>
      <c r="V222" s="10"/>
      <c r="W222" s="10"/>
      <c r="X222" s="10"/>
      <c r="Y222" s="10"/>
      <c r="Z222" s="10"/>
    </row>
    <row r="223" spans="1:26" ht="15.75" customHeight="1">
      <c r="A223" s="10"/>
      <c r="B223" s="10"/>
      <c r="C223" s="11"/>
      <c r="D223" s="11"/>
      <c r="E223" s="11"/>
      <c r="F223" s="11"/>
      <c r="G223" s="11"/>
      <c r="H223" s="11"/>
      <c r="I223" s="11"/>
      <c r="J223" s="11"/>
      <c r="K223" s="11"/>
      <c r="L223" s="11"/>
      <c r="M223" s="11"/>
      <c r="N223" s="11"/>
      <c r="O223" s="11"/>
      <c r="P223" s="11"/>
      <c r="Q223" s="11"/>
      <c r="R223" s="10"/>
      <c r="S223" s="10"/>
      <c r="T223" s="10"/>
      <c r="U223" s="10"/>
      <c r="V223" s="10"/>
      <c r="W223" s="10"/>
      <c r="X223" s="10"/>
      <c r="Y223" s="10"/>
      <c r="Z223" s="10"/>
    </row>
    <row r="224" spans="1:26" ht="15.75" customHeight="1">
      <c r="A224" s="10"/>
      <c r="B224" s="10"/>
      <c r="C224" s="11"/>
      <c r="D224" s="11"/>
      <c r="E224" s="11"/>
      <c r="F224" s="11"/>
      <c r="G224" s="11"/>
      <c r="H224" s="11"/>
      <c r="I224" s="11"/>
      <c r="J224" s="11"/>
      <c r="K224" s="11"/>
      <c r="L224" s="11"/>
      <c r="M224" s="11"/>
      <c r="N224" s="11"/>
      <c r="O224" s="11"/>
      <c r="P224" s="11"/>
      <c r="Q224" s="11"/>
      <c r="R224" s="10"/>
      <c r="S224" s="10"/>
      <c r="T224" s="10"/>
      <c r="U224" s="10"/>
      <c r="V224" s="10"/>
      <c r="W224" s="10"/>
      <c r="X224" s="10"/>
      <c r="Y224" s="10"/>
      <c r="Z224" s="10"/>
    </row>
    <row r="225" spans="1:26" ht="15.75" customHeight="1">
      <c r="A225" s="10"/>
      <c r="B225" s="10"/>
      <c r="C225" s="11"/>
      <c r="D225" s="11"/>
      <c r="E225" s="11"/>
      <c r="F225" s="11"/>
      <c r="G225" s="11"/>
      <c r="H225" s="11"/>
      <c r="I225" s="11"/>
      <c r="J225" s="11"/>
      <c r="K225" s="11"/>
      <c r="L225" s="11"/>
      <c r="M225" s="11"/>
      <c r="N225" s="11"/>
      <c r="O225" s="11"/>
      <c r="P225" s="11"/>
      <c r="Q225" s="11"/>
      <c r="R225" s="10"/>
      <c r="S225" s="10"/>
      <c r="T225" s="10"/>
      <c r="U225" s="10"/>
      <c r="V225" s="10"/>
      <c r="W225" s="10"/>
      <c r="X225" s="10"/>
      <c r="Y225" s="10"/>
      <c r="Z225" s="10"/>
    </row>
    <row r="226" spans="1:26" ht="15.75" customHeight="1">
      <c r="A226" s="10"/>
      <c r="B226" s="10"/>
      <c r="C226" s="11"/>
      <c r="D226" s="11"/>
      <c r="E226" s="11"/>
      <c r="F226" s="11"/>
      <c r="G226" s="11"/>
      <c r="H226" s="11"/>
      <c r="I226" s="11"/>
      <c r="J226" s="11"/>
      <c r="K226" s="11"/>
      <c r="L226" s="11"/>
      <c r="M226" s="11"/>
      <c r="N226" s="11"/>
      <c r="O226" s="11"/>
      <c r="P226" s="11"/>
      <c r="Q226" s="11"/>
      <c r="R226" s="10"/>
      <c r="S226" s="10"/>
      <c r="T226" s="10"/>
      <c r="U226" s="10"/>
      <c r="V226" s="10"/>
      <c r="W226" s="10"/>
      <c r="X226" s="10"/>
      <c r="Y226" s="10"/>
      <c r="Z226" s="10"/>
    </row>
    <row r="227" spans="1:26" ht="15.75" customHeight="1">
      <c r="A227" s="10"/>
      <c r="B227" s="10"/>
      <c r="C227" s="11"/>
      <c r="D227" s="11"/>
      <c r="E227" s="11"/>
      <c r="F227" s="11"/>
      <c r="G227" s="11"/>
      <c r="H227" s="11"/>
      <c r="I227" s="11"/>
      <c r="J227" s="11"/>
      <c r="K227" s="11"/>
      <c r="L227" s="11"/>
      <c r="M227" s="11"/>
      <c r="N227" s="11"/>
      <c r="O227" s="11"/>
      <c r="P227" s="11"/>
      <c r="Q227" s="11"/>
      <c r="R227" s="10"/>
      <c r="S227" s="10"/>
      <c r="T227" s="10"/>
      <c r="U227" s="10"/>
      <c r="V227" s="10"/>
      <c r="W227" s="10"/>
      <c r="X227" s="10"/>
      <c r="Y227" s="10"/>
      <c r="Z227" s="10"/>
    </row>
    <row r="228" spans="1:26" ht="15.75" customHeight="1">
      <c r="A228" s="10"/>
      <c r="B228" s="10"/>
      <c r="C228" s="11"/>
      <c r="D228" s="11"/>
      <c r="E228" s="11"/>
      <c r="F228" s="11"/>
      <c r="G228" s="11"/>
      <c r="H228" s="11"/>
      <c r="I228" s="11"/>
      <c r="J228" s="11"/>
      <c r="K228" s="11"/>
      <c r="L228" s="11"/>
      <c r="M228" s="11"/>
      <c r="N228" s="11"/>
      <c r="O228" s="11"/>
      <c r="P228" s="11"/>
      <c r="Q228" s="11"/>
      <c r="R228" s="10"/>
      <c r="S228" s="10"/>
      <c r="T228" s="10"/>
      <c r="U228" s="10"/>
      <c r="V228" s="10"/>
      <c r="W228" s="10"/>
      <c r="X228" s="10"/>
      <c r="Y228" s="10"/>
      <c r="Z228" s="10"/>
    </row>
    <row r="229" spans="1:26" ht="15.75" customHeight="1">
      <c r="A229" s="10"/>
      <c r="B229" s="10"/>
      <c r="C229" s="11"/>
      <c r="D229" s="11"/>
      <c r="E229" s="11"/>
      <c r="F229" s="11"/>
      <c r="G229" s="11"/>
      <c r="H229" s="11"/>
      <c r="I229" s="11"/>
      <c r="J229" s="11"/>
      <c r="K229" s="11"/>
      <c r="L229" s="11"/>
      <c r="M229" s="11"/>
      <c r="N229" s="11"/>
      <c r="O229" s="11"/>
      <c r="P229" s="11"/>
      <c r="Q229" s="11"/>
      <c r="R229" s="10"/>
      <c r="S229" s="10"/>
      <c r="T229" s="10"/>
      <c r="U229" s="10"/>
      <c r="V229" s="10"/>
      <c r="W229" s="10"/>
      <c r="X229" s="10"/>
      <c r="Y229" s="10"/>
      <c r="Z229" s="10"/>
    </row>
    <row r="230" spans="1:26" ht="15.75" customHeight="1">
      <c r="A230" s="10"/>
      <c r="B230" s="10"/>
      <c r="C230" s="11"/>
      <c r="D230" s="11"/>
      <c r="E230" s="11"/>
      <c r="F230" s="11"/>
      <c r="G230" s="11"/>
      <c r="H230" s="11"/>
      <c r="I230" s="11"/>
      <c r="J230" s="11"/>
      <c r="K230" s="11"/>
      <c r="L230" s="11"/>
      <c r="M230" s="11"/>
      <c r="N230" s="11"/>
      <c r="O230" s="11"/>
      <c r="P230" s="11"/>
      <c r="Q230" s="11"/>
      <c r="R230" s="10"/>
      <c r="S230" s="10"/>
      <c r="T230" s="10"/>
      <c r="U230" s="10"/>
      <c r="V230" s="10"/>
      <c r="W230" s="10"/>
      <c r="X230" s="10"/>
      <c r="Y230" s="10"/>
      <c r="Z230" s="10"/>
    </row>
    <row r="231" spans="1:26" ht="15.75" customHeight="1">
      <c r="A231" s="10"/>
      <c r="B231" s="10"/>
      <c r="C231" s="11"/>
      <c r="D231" s="11"/>
      <c r="E231" s="11"/>
      <c r="F231" s="11"/>
      <c r="G231" s="11"/>
      <c r="H231" s="11"/>
      <c r="I231" s="11"/>
      <c r="J231" s="11"/>
      <c r="K231" s="11"/>
      <c r="L231" s="11"/>
      <c r="M231" s="11"/>
      <c r="N231" s="11"/>
      <c r="O231" s="11"/>
      <c r="P231" s="11"/>
      <c r="Q231" s="11"/>
      <c r="R231" s="10"/>
      <c r="S231" s="10"/>
      <c r="T231" s="10"/>
      <c r="U231" s="10"/>
      <c r="V231" s="10"/>
      <c r="W231" s="10"/>
      <c r="X231" s="10"/>
      <c r="Y231" s="10"/>
      <c r="Z231" s="10"/>
    </row>
    <row r="232" spans="1:26" ht="15.75" customHeight="1">
      <c r="A232" s="10"/>
      <c r="B232" s="10"/>
      <c r="C232" s="11"/>
      <c r="D232" s="11"/>
      <c r="E232" s="11"/>
      <c r="F232" s="11"/>
      <c r="G232" s="11"/>
      <c r="H232" s="11"/>
      <c r="I232" s="11"/>
      <c r="J232" s="11"/>
      <c r="K232" s="11"/>
      <c r="L232" s="11"/>
      <c r="M232" s="11"/>
      <c r="N232" s="11"/>
      <c r="O232" s="11"/>
      <c r="P232" s="11"/>
      <c r="Q232" s="11"/>
      <c r="R232" s="10"/>
      <c r="S232" s="10"/>
      <c r="T232" s="10"/>
      <c r="U232" s="10"/>
      <c r="V232" s="10"/>
      <c r="W232" s="10"/>
      <c r="X232" s="10"/>
      <c r="Y232" s="10"/>
      <c r="Z232" s="10"/>
    </row>
    <row r="233" spans="1:26" ht="15.75" customHeight="1">
      <c r="A233" s="10"/>
      <c r="B233" s="10"/>
      <c r="C233" s="11"/>
      <c r="D233" s="11"/>
      <c r="E233" s="11"/>
      <c r="F233" s="11"/>
      <c r="G233" s="11"/>
      <c r="H233" s="11"/>
      <c r="I233" s="11"/>
      <c r="J233" s="11"/>
      <c r="K233" s="11"/>
      <c r="L233" s="11"/>
      <c r="M233" s="11"/>
      <c r="N233" s="11"/>
      <c r="O233" s="11"/>
      <c r="P233" s="11"/>
      <c r="Q233" s="11"/>
      <c r="R233" s="10"/>
      <c r="S233" s="10"/>
      <c r="T233" s="10"/>
      <c r="U233" s="10"/>
      <c r="V233" s="10"/>
      <c r="W233" s="10"/>
      <c r="X233" s="10"/>
      <c r="Y233" s="10"/>
      <c r="Z233" s="10"/>
    </row>
    <row r="234" spans="1:26" ht="15.75" customHeight="1">
      <c r="A234" s="10"/>
      <c r="B234" s="10"/>
      <c r="C234" s="11"/>
      <c r="D234" s="11"/>
      <c r="E234" s="11"/>
      <c r="F234" s="11"/>
      <c r="G234" s="11"/>
      <c r="H234" s="11"/>
      <c r="I234" s="11"/>
      <c r="J234" s="11"/>
      <c r="K234" s="11"/>
      <c r="L234" s="11"/>
      <c r="M234" s="11"/>
      <c r="N234" s="11"/>
      <c r="O234" s="11"/>
      <c r="P234" s="11"/>
      <c r="Q234" s="11"/>
      <c r="R234" s="10"/>
      <c r="S234" s="10"/>
      <c r="T234" s="10"/>
      <c r="U234" s="10"/>
      <c r="V234" s="10"/>
      <c r="W234" s="10"/>
      <c r="X234" s="10"/>
      <c r="Y234" s="10"/>
      <c r="Z234" s="10"/>
    </row>
    <row r="235" spans="1:26" ht="15.75" customHeight="1">
      <c r="A235" s="10"/>
      <c r="B235" s="10"/>
      <c r="C235" s="11"/>
      <c r="D235" s="11"/>
      <c r="E235" s="11"/>
      <c r="F235" s="11"/>
      <c r="G235" s="11"/>
      <c r="H235" s="11"/>
      <c r="I235" s="11"/>
      <c r="J235" s="11"/>
      <c r="K235" s="11"/>
      <c r="L235" s="11"/>
      <c r="M235" s="11"/>
      <c r="N235" s="11"/>
      <c r="O235" s="11"/>
      <c r="P235" s="11"/>
      <c r="Q235" s="11"/>
      <c r="R235" s="10"/>
      <c r="S235" s="10"/>
      <c r="T235" s="10"/>
      <c r="U235" s="10"/>
      <c r="V235" s="10"/>
      <c r="W235" s="10"/>
      <c r="X235" s="10"/>
      <c r="Y235" s="10"/>
      <c r="Z235" s="10"/>
    </row>
    <row r="236" spans="1:26" ht="15.75" customHeight="1">
      <c r="A236" s="10"/>
      <c r="B236" s="10"/>
      <c r="C236" s="11"/>
      <c r="D236" s="11"/>
      <c r="E236" s="11"/>
      <c r="F236" s="11"/>
      <c r="G236" s="11"/>
      <c r="H236" s="11"/>
      <c r="I236" s="11"/>
      <c r="J236" s="11"/>
      <c r="K236" s="11"/>
      <c r="L236" s="11"/>
      <c r="M236" s="11"/>
      <c r="N236" s="11"/>
      <c r="O236" s="11"/>
      <c r="P236" s="11"/>
      <c r="Q236" s="11"/>
      <c r="R236" s="10"/>
      <c r="S236" s="10"/>
      <c r="T236" s="10"/>
      <c r="U236" s="10"/>
      <c r="V236" s="10"/>
      <c r="W236" s="10"/>
      <c r="X236" s="10"/>
      <c r="Y236" s="10"/>
      <c r="Z236" s="10"/>
    </row>
    <row r="237" spans="1:26" ht="15.75" customHeight="1">
      <c r="A237" s="10"/>
      <c r="B237" s="10"/>
      <c r="C237" s="11"/>
      <c r="D237" s="11"/>
      <c r="E237" s="11"/>
      <c r="F237" s="11"/>
      <c r="G237" s="11"/>
      <c r="H237" s="11"/>
      <c r="I237" s="11"/>
      <c r="J237" s="11"/>
      <c r="K237" s="11"/>
      <c r="L237" s="11"/>
      <c r="M237" s="11"/>
      <c r="N237" s="11"/>
      <c r="O237" s="11"/>
      <c r="P237" s="11"/>
      <c r="Q237" s="11"/>
      <c r="R237" s="10"/>
      <c r="S237" s="10"/>
      <c r="T237" s="10"/>
      <c r="U237" s="10"/>
      <c r="V237" s="10"/>
      <c r="W237" s="10"/>
      <c r="X237" s="10"/>
      <c r="Y237" s="10"/>
      <c r="Z237" s="10"/>
    </row>
    <row r="238" spans="1:26" ht="15.75" customHeight="1">
      <c r="A238" s="10"/>
      <c r="B238" s="10"/>
      <c r="C238" s="11"/>
      <c r="D238" s="11"/>
      <c r="E238" s="11"/>
      <c r="F238" s="11"/>
      <c r="G238" s="11"/>
      <c r="H238" s="11"/>
      <c r="I238" s="11"/>
      <c r="J238" s="11"/>
      <c r="K238" s="11"/>
      <c r="L238" s="11"/>
      <c r="M238" s="11"/>
      <c r="N238" s="11"/>
      <c r="O238" s="11"/>
      <c r="P238" s="11"/>
      <c r="Q238" s="11"/>
      <c r="R238" s="10"/>
      <c r="S238" s="10"/>
      <c r="T238" s="10"/>
      <c r="U238" s="10"/>
      <c r="V238" s="10"/>
      <c r="W238" s="10"/>
      <c r="X238" s="10"/>
      <c r="Y238" s="10"/>
      <c r="Z238" s="10"/>
    </row>
    <row r="239" spans="1:26" ht="15.75" customHeight="1">
      <c r="A239" s="10"/>
      <c r="B239" s="10"/>
      <c r="C239" s="11"/>
      <c r="D239" s="11"/>
      <c r="E239" s="11"/>
      <c r="F239" s="11"/>
      <c r="G239" s="11"/>
      <c r="H239" s="11"/>
      <c r="I239" s="11"/>
      <c r="J239" s="11"/>
      <c r="K239" s="11"/>
      <c r="L239" s="11"/>
      <c r="M239" s="11"/>
      <c r="N239" s="11"/>
      <c r="O239" s="11"/>
      <c r="P239" s="11"/>
      <c r="Q239" s="11"/>
      <c r="R239" s="10"/>
      <c r="S239" s="10"/>
      <c r="T239" s="10"/>
      <c r="U239" s="10"/>
      <c r="V239" s="10"/>
      <c r="W239" s="10"/>
      <c r="X239" s="10"/>
      <c r="Y239" s="10"/>
      <c r="Z239" s="10"/>
    </row>
    <row r="240" spans="1:26" ht="15.75" customHeight="1">
      <c r="A240" s="10"/>
      <c r="B240" s="10"/>
      <c r="C240" s="11"/>
      <c r="D240" s="11"/>
      <c r="E240" s="11"/>
      <c r="F240" s="11"/>
      <c r="G240" s="11"/>
      <c r="H240" s="11"/>
      <c r="I240" s="11"/>
      <c r="J240" s="11"/>
      <c r="K240" s="11"/>
      <c r="L240" s="11"/>
      <c r="M240" s="11"/>
      <c r="N240" s="11"/>
      <c r="O240" s="11"/>
      <c r="P240" s="11"/>
      <c r="Q240" s="11"/>
      <c r="R240" s="10"/>
      <c r="S240" s="10"/>
      <c r="T240" s="10"/>
      <c r="U240" s="10"/>
      <c r="V240" s="10"/>
      <c r="W240" s="10"/>
      <c r="X240" s="10"/>
      <c r="Y240" s="10"/>
      <c r="Z240" s="10"/>
    </row>
    <row r="241" spans="1:26" ht="15.75" customHeight="1">
      <c r="A241" s="10"/>
      <c r="B241" s="10"/>
      <c r="C241" s="11"/>
      <c r="D241" s="11"/>
      <c r="E241" s="11"/>
      <c r="F241" s="11"/>
      <c r="G241" s="11"/>
      <c r="H241" s="11"/>
      <c r="I241" s="11"/>
      <c r="J241" s="11"/>
      <c r="K241" s="11"/>
      <c r="L241" s="11"/>
      <c r="M241" s="11"/>
      <c r="N241" s="11"/>
      <c r="O241" s="11"/>
      <c r="P241" s="11"/>
      <c r="Q241" s="11"/>
      <c r="R241" s="10"/>
      <c r="S241" s="10"/>
      <c r="T241" s="10"/>
      <c r="U241" s="10"/>
      <c r="V241" s="10"/>
      <c r="W241" s="10"/>
      <c r="X241" s="10"/>
      <c r="Y241" s="10"/>
      <c r="Z241" s="10"/>
    </row>
    <row r="242" spans="1:26" ht="15.75" customHeight="1">
      <c r="A242" s="10"/>
      <c r="B242" s="10"/>
      <c r="C242" s="11"/>
      <c r="D242" s="11"/>
      <c r="E242" s="11"/>
      <c r="F242" s="11"/>
      <c r="G242" s="11"/>
      <c r="H242" s="11"/>
      <c r="I242" s="11"/>
      <c r="J242" s="11"/>
      <c r="K242" s="11"/>
      <c r="L242" s="11"/>
      <c r="M242" s="11"/>
      <c r="N242" s="11"/>
      <c r="O242" s="11"/>
      <c r="P242" s="11"/>
      <c r="Q242" s="11"/>
      <c r="R242" s="10"/>
      <c r="S242" s="10"/>
      <c r="T242" s="10"/>
      <c r="U242" s="10"/>
      <c r="V242" s="10"/>
      <c r="W242" s="10"/>
      <c r="X242" s="10"/>
      <c r="Y242" s="10"/>
      <c r="Z242" s="10"/>
    </row>
    <row r="243" spans="1:26" ht="15.75" customHeight="1">
      <c r="A243" s="10"/>
      <c r="B243" s="10"/>
      <c r="C243" s="11"/>
      <c r="D243" s="11"/>
      <c r="E243" s="11"/>
      <c r="F243" s="11"/>
      <c r="G243" s="11"/>
      <c r="H243" s="11"/>
      <c r="I243" s="11"/>
      <c r="J243" s="11"/>
      <c r="K243" s="11"/>
      <c r="L243" s="11"/>
      <c r="M243" s="11"/>
      <c r="N243" s="11"/>
      <c r="O243" s="11"/>
      <c r="P243" s="11"/>
      <c r="Q243" s="11"/>
      <c r="R243" s="10"/>
      <c r="S243" s="10"/>
      <c r="T243" s="10"/>
      <c r="U243" s="10"/>
      <c r="V243" s="10"/>
      <c r="W243" s="10"/>
      <c r="X243" s="10"/>
      <c r="Y243" s="10"/>
      <c r="Z243" s="10"/>
    </row>
    <row r="244" spans="1:26" ht="15.75" customHeight="1">
      <c r="A244" s="10"/>
      <c r="B244" s="10"/>
      <c r="C244" s="11"/>
      <c r="D244" s="11"/>
      <c r="E244" s="11"/>
      <c r="F244" s="11"/>
      <c r="G244" s="11"/>
      <c r="H244" s="11"/>
      <c r="I244" s="11"/>
      <c r="J244" s="11"/>
      <c r="K244" s="11"/>
      <c r="L244" s="11"/>
      <c r="M244" s="11"/>
      <c r="N244" s="11"/>
      <c r="O244" s="11"/>
      <c r="P244" s="11"/>
      <c r="Q244" s="11"/>
      <c r="R244" s="10"/>
      <c r="S244" s="10"/>
      <c r="T244" s="10"/>
      <c r="U244" s="10"/>
      <c r="V244" s="10"/>
      <c r="W244" s="10"/>
      <c r="X244" s="10"/>
      <c r="Y244" s="10"/>
      <c r="Z244" s="10"/>
    </row>
    <row r="245" spans="1:26" ht="15.75" customHeight="1">
      <c r="A245" s="10"/>
      <c r="B245" s="10"/>
      <c r="C245" s="11"/>
      <c r="D245" s="11"/>
      <c r="E245" s="11"/>
      <c r="F245" s="11"/>
      <c r="G245" s="11"/>
      <c r="H245" s="11"/>
      <c r="I245" s="11"/>
      <c r="J245" s="11"/>
      <c r="K245" s="11"/>
      <c r="L245" s="11"/>
      <c r="M245" s="11"/>
      <c r="N245" s="11"/>
      <c r="O245" s="11"/>
      <c r="P245" s="11"/>
      <c r="Q245" s="11"/>
      <c r="R245" s="10"/>
      <c r="S245" s="10"/>
      <c r="T245" s="10"/>
      <c r="U245" s="10"/>
      <c r="V245" s="10"/>
      <c r="W245" s="10"/>
      <c r="X245" s="10"/>
      <c r="Y245" s="10"/>
      <c r="Z245" s="10"/>
    </row>
    <row r="246" spans="1:26" ht="15.75" customHeight="1">
      <c r="A246" s="10"/>
      <c r="B246" s="10"/>
      <c r="C246" s="11"/>
      <c r="D246" s="11"/>
      <c r="E246" s="11"/>
      <c r="F246" s="11"/>
      <c r="G246" s="11"/>
      <c r="H246" s="11"/>
      <c r="I246" s="11"/>
      <c r="J246" s="11"/>
      <c r="K246" s="11"/>
      <c r="L246" s="11"/>
      <c r="M246" s="11"/>
      <c r="N246" s="11"/>
      <c r="O246" s="11"/>
      <c r="P246" s="11"/>
      <c r="Q246" s="11"/>
      <c r="R246" s="10"/>
      <c r="S246" s="10"/>
      <c r="T246" s="10"/>
      <c r="U246" s="10"/>
      <c r="V246" s="10"/>
      <c r="W246" s="10"/>
      <c r="X246" s="10"/>
      <c r="Y246" s="10"/>
      <c r="Z246" s="10"/>
    </row>
    <row r="247" spans="1:26" ht="15.75" customHeight="1">
      <c r="A247" s="10"/>
      <c r="B247" s="10"/>
      <c r="C247" s="11"/>
      <c r="D247" s="11"/>
      <c r="E247" s="11"/>
      <c r="F247" s="11"/>
      <c r="G247" s="11"/>
      <c r="H247" s="11"/>
      <c r="I247" s="11"/>
      <c r="J247" s="11"/>
      <c r="K247" s="11"/>
      <c r="L247" s="11"/>
      <c r="M247" s="11"/>
      <c r="N247" s="11"/>
      <c r="O247" s="11"/>
      <c r="P247" s="11"/>
      <c r="Q247" s="11"/>
      <c r="R247" s="10"/>
      <c r="S247" s="10"/>
      <c r="T247" s="10"/>
      <c r="U247" s="10"/>
      <c r="V247" s="10"/>
      <c r="W247" s="10"/>
      <c r="X247" s="10"/>
      <c r="Y247" s="10"/>
      <c r="Z247" s="10"/>
    </row>
    <row r="248" spans="1:26" ht="15.75" customHeight="1">
      <c r="A248" s="10"/>
      <c r="B248" s="10"/>
      <c r="C248" s="11"/>
      <c r="D248" s="11"/>
      <c r="E248" s="11"/>
      <c r="F248" s="11"/>
      <c r="G248" s="11"/>
      <c r="H248" s="11"/>
      <c r="I248" s="11"/>
      <c r="J248" s="11"/>
      <c r="K248" s="11"/>
      <c r="L248" s="11"/>
      <c r="M248" s="11"/>
      <c r="N248" s="11"/>
      <c r="O248" s="11"/>
      <c r="P248" s="11"/>
      <c r="Q248" s="11"/>
      <c r="R248" s="10"/>
      <c r="S248" s="10"/>
      <c r="T248" s="10"/>
      <c r="U248" s="10"/>
      <c r="V248" s="10"/>
      <c r="W248" s="10"/>
      <c r="X248" s="10"/>
      <c r="Y248" s="10"/>
      <c r="Z248" s="10"/>
    </row>
    <row r="249" spans="1:26" ht="15.75" customHeight="1">
      <c r="A249" s="10"/>
      <c r="B249" s="10"/>
      <c r="C249" s="11"/>
      <c r="D249" s="11"/>
      <c r="E249" s="11"/>
      <c r="F249" s="11"/>
      <c r="G249" s="11"/>
      <c r="H249" s="11"/>
      <c r="I249" s="11"/>
      <c r="J249" s="11"/>
      <c r="K249" s="11"/>
      <c r="L249" s="11"/>
      <c r="M249" s="11"/>
      <c r="N249" s="11"/>
      <c r="O249" s="11"/>
      <c r="P249" s="11"/>
      <c r="Q249" s="11"/>
      <c r="R249" s="10"/>
      <c r="S249" s="10"/>
      <c r="T249" s="10"/>
      <c r="U249" s="10"/>
      <c r="V249" s="10"/>
      <c r="W249" s="10"/>
      <c r="X249" s="10"/>
      <c r="Y249" s="10"/>
      <c r="Z249" s="10"/>
    </row>
    <row r="250" spans="1:26" ht="15.75" customHeight="1">
      <c r="A250" s="10"/>
      <c r="B250" s="10"/>
      <c r="C250" s="11"/>
      <c r="D250" s="11"/>
      <c r="E250" s="11"/>
      <c r="F250" s="11"/>
      <c r="G250" s="11"/>
      <c r="H250" s="11"/>
      <c r="I250" s="11"/>
      <c r="J250" s="11"/>
      <c r="K250" s="11"/>
      <c r="L250" s="11"/>
      <c r="M250" s="11"/>
      <c r="N250" s="11"/>
      <c r="O250" s="11"/>
      <c r="P250" s="11"/>
      <c r="Q250" s="11"/>
      <c r="R250" s="10"/>
      <c r="S250" s="10"/>
      <c r="T250" s="10"/>
      <c r="U250" s="10"/>
      <c r="V250" s="10"/>
      <c r="W250" s="10"/>
      <c r="X250" s="10"/>
      <c r="Y250" s="10"/>
      <c r="Z250" s="10"/>
    </row>
    <row r="251" spans="1:26" ht="15.75" customHeight="1">
      <c r="A251" s="10"/>
      <c r="B251" s="10"/>
      <c r="C251" s="11"/>
      <c r="D251" s="11"/>
      <c r="E251" s="11"/>
      <c r="F251" s="11"/>
      <c r="G251" s="11"/>
      <c r="H251" s="11"/>
      <c r="I251" s="11"/>
      <c r="J251" s="11"/>
      <c r="K251" s="11"/>
      <c r="L251" s="11"/>
      <c r="M251" s="11"/>
      <c r="N251" s="11"/>
      <c r="O251" s="11"/>
      <c r="P251" s="11"/>
      <c r="Q251" s="11"/>
      <c r="R251" s="10"/>
      <c r="S251" s="10"/>
      <c r="T251" s="10"/>
      <c r="U251" s="10"/>
      <c r="V251" s="10"/>
      <c r="W251" s="10"/>
      <c r="X251" s="10"/>
      <c r="Y251" s="10"/>
      <c r="Z251" s="10"/>
    </row>
    <row r="252" spans="1:26" ht="15.75" customHeight="1">
      <c r="A252" s="10"/>
      <c r="B252" s="10"/>
      <c r="C252" s="11"/>
      <c r="D252" s="11"/>
      <c r="E252" s="11"/>
      <c r="F252" s="11"/>
      <c r="G252" s="11"/>
      <c r="H252" s="11"/>
      <c r="I252" s="11"/>
      <c r="J252" s="11"/>
      <c r="K252" s="11"/>
      <c r="L252" s="11"/>
      <c r="M252" s="11"/>
      <c r="N252" s="11"/>
      <c r="O252" s="11"/>
      <c r="P252" s="11"/>
      <c r="Q252" s="11"/>
      <c r="R252" s="10"/>
      <c r="S252" s="10"/>
      <c r="T252" s="10"/>
      <c r="U252" s="10"/>
      <c r="V252" s="10"/>
      <c r="W252" s="10"/>
      <c r="X252" s="10"/>
      <c r="Y252" s="10"/>
      <c r="Z252" s="10"/>
    </row>
    <row r="253" spans="1:26" ht="15.75" customHeight="1">
      <c r="A253" s="10"/>
      <c r="B253" s="10"/>
      <c r="C253" s="11"/>
      <c r="D253" s="11"/>
      <c r="E253" s="11"/>
      <c r="F253" s="11"/>
      <c r="G253" s="11"/>
      <c r="H253" s="11"/>
      <c r="I253" s="11"/>
      <c r="J253" s="11"/>
      <c r="K253" s="11"/>
      <c r="L253" s="11"/>
      <c r="M253" s="11"/>
      <c r="N253" s="11"/>
      <c r="O253" s="11"/>
      <c r="P253" s="11"/>
      <c r="Q253" s="11"/>
      <c r="R253" s="10"/>
      <c r="S253" s="10"/>
      <c r="T253" s="10"/>
      <c r="U253" s="10"/>
      <c r="V253" s="10"/>
      <c r="W253" s="10"/>
      <c r="X253" s="10"/>
      <c r="Y253" s="10"/>
      <c r="Z253" s="10"/>
    </row>
    <row r="254" spans="1:26" ht="15.75" customHeight="1">
      <c r="A254" s="10"/>
      <c r="B254" s="10"/>
      <c r="C254" s="11"/>
      <c r="D254" s="11"/>
      <c r="E254" s="11"/>
      <c r="F254" s="11"/>
      <c r="G254" s="11"/>
      <c r="H254" s="11"/>
      <c r="I254" s="11"/>
      <c r="J254" s="11"/>
      <c r="K254" s="11"/>
      <c r="L254" s="11"/>
      <c r="M254" s="11"/>
      <c r="N254" s="11"/>
      <c r="O254" s="11"/>
      <c r="P254" s="11"/>
      <c r="Q254" s="11"/>
      <c r="R254" s="10"/>
      <c r="S254" s="10"/>
      <c r="T254" s="10"/>
      <c r="U254" s="10"/>
      <c r="V254" s="10"/>
      <c r="W254" s="10"/>
      <c r="X254" s="10"/>
      <c r="Y254" s="10"/>
      <c r="Z254" s="10"/>
    </row>
    <row r="255" spans="1:26" ht="15.75" customHeight="1">
      <c r="A255" s="10"/>
      <c r="B255" s="10"/>
      <c r="C255" s="11"/>
      <c r="D255" s="11"/>
      <c r="E255" s="11"/>
      <c r="F255" s="11"/>
      <c r="G255" s="11"/>
      <c r="H255" s="11"/>
      <c r="I255" s="11"/>
      <c r="J255" s="11"/>
      <c r="K255" s="11"/>
      <c r="L255" s="11"/>
      <c r="M255" s="11"/>
      <c r="N255" s="11"/>
      <c r="O255" s="11"/>
      <c r="P255" s="11"/>
      <c r="Q255" s="11"/>
      <c r="R255" s="10"/>
      <c r="S255" s="10"/>
      <c r="T255" s="10"/>
      <c r="U255" s="10"/>
      <c r="V255" s="10"/>
      <c r="W255" s="10"/>
      <c r="X255" s="10"/>
      <c r="Y255" s="10"/>
      <c r="Z255" s="10"/>
    </row>
    <row r="256" spans="1:26" ht="15.75" customHeight="1">
      <c r="A256" s="10"/>
      <c r="B256" s="10"/>
      <c r="C256" s="11"/>
      <c r="D256" s="11"/>
      <c r="E256" s="11"/>
      <c r="F256" s="11"/>
      <c r="G256" s="11"/>
      <c r="H256" s="11"/>
      <c r="I256" s="11"/>
      <c r="J256" s="11"/>
      <c r="K256" s="11"/>
      <c r="L256" s="11"/>
      <c r="M256" s="11"/>
      <c r="N256" s="11"/>
      <c r="O256" s="11"/>
      <c r="P256" s="11"/>
      <c r="Q256" s="11"/>
      <c r="R256" s="10"/>
      <c r="S256" s="10"/>
      <c r="T256" s="10"/>
      <c r="U256" s="10"/>
      <c r="V256" s="10"/>
      <c r="W256" s="10"/>
      <c r="X256" s="10"/>
      <c r="Y256" s="10"/>
      <c r="Z256" s="10"/>
    </row>
    <row r="257" spans="1:26" ht="15.75" customHeight="1">
      <c r="A257" s="10"/>
      <c r="B257" s="10"/>
      <c r="C257" s="11"/>
      <c r="D257" s="11"/>
      <c r="E257" s="11"/>
      <c r="F257" s="11"/>
      <c r="G257" s="11"/>
      <c r="H257" s="11"/>
      <c r="I257" s="11"/>
      <c r="J257" s="11"/>
      <c r="K257" s="11"/>
      <c r="L257" s="11"/>
      <c r="M257" s="11"/>
      <c r="N257" s="11"/>
      <c r="O257" s="11"/>
      <c r="P257" s="11"/>
      <c r="Q257" s="11"/>
      <c r="R257" s="10"/>
      <c r="S257" s="10"/>
      <c r="T257" s="10"/>
      <c r="U257" s="10"/>
      <c r="V257" s="10"/>
      <c r="W257" s="10"/>
      <c r="X257" s="10"/>
      <c r="Y257" s="10"/>
      <c r="Z257" s="10"/>
    </row>
    <row r="258" spans="1:26" ht="15.75" customHeight="1">
      <c r="A258" s="10"/>
      <c r="B258" s="10"/>
      <c r="C258" s="11"/>
      <c r="D258" s="11"/>
      <c r="E258" s="11"/>
      <c r="F258" s="11"/>
      <c r="G258" s="11"/>
      <c r="H258" s="11"/>
      <c r="I258" s="11"/>
      <c r="J258" s="11"/>
      <c r="K258" s="11"/>
      <c r="L258" s="11"/>
      <c r="M258" s="11"/>
      <c r="N258" s="11"/>
      <c r="O258" s="11"/>
      <c r="P258" s="11"/>
      <c r="Q258" s="11"/>
      <c r="R258" s="10"/>
      <c r="S258" s="10"/>
      <c r="T258" s="10"/>
      <c r="U258" s="10"/>
      <c r="V258" s="10"/>
      <c r="W258" s="10"/>
      <c r="X258" s="10"/>
      <c r="Y258" s="10"/>
      <c r="Z258" s="10"/>
    </row>
    <row r="259" spans="1:26" ht="15.75" customHeight="1">
      <c r="A259" s="10"/>
      <c r="B259" s="10"/>
      <c r="C259" s="11"/>
      <c r="D259" s="11"/>
      <c r="E259" s="11"/>
      <c r="F259" s="11"/>
      <c r="G259" s="11"/>
      <c r="H259" s="11"/>
      <c r="I259" s="11"/>
      <c r="J259" s="11"/>
      <c r="K259" s="11"/>
      <c r="L259" s="11"/>
      <c r="M259" s="11"/>
      <c r="N259" s="11"/>
      <c r="O259" s="11"/>
      <c r="P259" s="11"/>
      <c r="Q259" s="11"/>
      <c r="R259" s="10"/>
      <c r="S259" s="10"/>
      <c r="T259" s="10"/>
      <c r="U259" s="10"/>
      <c r="V259" s="10"/>
      <c r="W259" s="10"/>
      <c r="X259" s="10"/>
      <c r="Y259" s="10"/>
      <c r="Z259" s="10"/>
    </row>
    <row r="260" spans="1:26" ht="15.75" customHeight="1">
      <c r="A260" s="10"/>
      <c r="B260" s="10"/>
      <c r="C260" s="11"/>
      <c r="D260" s="11"/>
      <c r="E260" s="11"/>
      <c r="F260" s="11"/>
      <c r="G260" s="11"/>
      <c r="H260" s="11"/>
      <c r="I260" s="11"/>
      <c r="J260" s="11"/>
      <c r="K260" s="11"/>
      <c r="L260" s="11"/>
      <c r="M260" s="11"/>
      <c r="N260" s="11"/>
      <c r="O260" s="11"/>
      <c r="P260" s="11"/>
      <c r="Q260" s="11"/>
      <c r="R260" s="10"/>
      <c r="S260" s="10"/>
      <c r="T260" s="10"/>
      <c r="U260" s="10"/>
      <c r="V260" s="10"/>
      <c r="W260" s="10"/>
      <c r="X260" s="10"/>
      <c r="Y260" s="10"/>
      <c r="Z260" s="10"/>
    </row>
    <row r="261" spans="1:26" ht="15.75" customHeight="1">
      <c r="A261" s="10"/>
      <c r="B261" s="10"/>
      <c r="C261" s="11"/>
      <c r="D261" s="11"/>
      <c r="E261" s="11"/>
      <c r="F261" s="11"/>
      <c r="G261" s="11"/>
      <c r="H261" s="11"/>
      <c r="I261" s="11"/>
      <c r="J261" s="11"/>
      <c r="K261" s="11"/>
      <c r="L261" s="11"/>
      <c r="M261" s="11"/>
      <c r="N261" s="11"/>
      <c r="O261" s="11"/>
      <c r="P261" s="11"/>
      <c r="Q261" s="11"/>
      <c r="R261" s="10"/>
      <c r="S261" s="10"/>
      <c r="T261" s="10"/>
      <c r="U261" s="10"/>
      <c r="V261" s="10"/>
      <c r="W261" s="10"/>
      <c r="X261" s="10"/>
      <c r="Y261" s="10"/>
      <c r="Z261" s="10"/>
    </row>
    <row r="262" spans="1:26" ht="15.75" customHeight="1">
      <c r="A262" s="10"/>
      <c r="B262" s="10"/>
      <c r="C262" s="11"/>
      <c r="D262" s="11"/>
      <c r="E262" s="11"/>
      <c r="F262" s="11"/>
      <c r="G262" s="11"/>
      <c r="H262" s="11"/>
      <c r="I262" s="11"/>
      <c r="J262" s="11"/>
      <c r="K262" s="11"/>
      <c r="L262" s="11"/>
      <c r="M262" s="11"/>
      <c r="N262" s="11"/>
      <c r="O262" s="11"/>
      <c r="P262" s="11"/>
      <c r="Q262" s="11"/>
      <c r="R262" s="10"/>
      <c r="S262" s="10"/>
      <c r="T262" s="10"/>
      <c r="U262" s="10"/>
      <c r="V262" s="10"/>
      <c r="W262" s="10"/>
      <c r="X262" s="10"/>
      <c r="Y262" s="10"/>
      <c r="Z262" s="10"/>
    </row>
    <row r="263" spans="1:26" ht="15.75" customHeight="1">
      <c r="A263" s="10"/>
      <c r="B263" s="10"/>
      <c r="C263" s="11"/>
      <c r="D263" s="11"/>
      <c r="E263" s="11"/>
      <c r="F263" s="11"/>
      <c r="G263" s="11"/>
      <c r="H263" s="11"/>
      <c r="I263" s="11"/>
      <c r="J263" s="11"/>
      <c r="K263" s="11"/>
      <c r="L263" s="11"/>
      <c r="M263" s="11"/>
      <c r="N263" s="11"/>
      <c r="O263" s="11"/>
      <c r="P263" s="11"/>
      <c r="Q263" s="11"/>
      <c r="R263" s="10"/>
      <c r="S263" s="10"/>
      <c r="T263" s="10"/>
      <c r="U263" s="10"/>
      <c r="V263" s="10"/>
      <c r="W263" s="10"/>
      <c r="X263" s="10"/>
      <c r="Y263" s="10"/>
      <c r="Z263" s="10"/>
    </row>
    <row r="264" spans="1:26" ht="15.75" customHeight="1">
      <c r="A264" s="10"/>
      <c r="B264" s="10"/>
      <c r="C264" s="11"/>
      <c r="D264" s="11"/>
      <c r="E264" s="11"/>
      <c r="F264" s="11"/>
      <c r="G264" s="11"/>
      <c r="H264" s="11"/>
      <c r="I264" s="11"/>
      <c r="J264" s="11"/>
      <c r="K264" s="11"/>
      <c r="L264" s="11"/>
      <c r="M264" s="11"/>
      <c r="N264" s="11"/>
      <c r="O264" s="11"/>
      <c r="P264" s="11"/>
      <c r="Q264" s="11"/>
      <c r="R264" s="10"/>
      <c r="S264" s="10"/>
      <c r="T264" s="10"/>
      <c r="U264" s="10"/>
      <c r="V264" s="10"/>
      <c r="W264" s="10"/>
      <c r="X264" s="10"/>
      <c r="Y264" s="10"/>
      <c r="Z264" s="10"/>
    </row>
    <row r="265" spans="1:26" ht="15.75" customHeight="1">
      <c r="A265" s="10"/>
      <c r="B265" s="10"/>
      <c r="C265" s="11"/>
      <c r="D265" s="11"/>
      <c r="E265" s="11"/>
      <c r="F265" s="11"/>
      <c r="G265" s="11"/>
      <c r="H265" s="11"/>
      <c r="I265" s="11"/>
      <c r="J265" s="11"/>
      <c r="K265" s="11"/>
      <c r="L265" s="11"/>
      <c r="M265" s="11"/>
      <c r="N265" s="11"/>
      <c r="O265" s="11"/>
      <c r="P265" s="11"/>
      <c r="Q265" s="11"/>
      <c r="R265" s="10"/>
      <c r="S265" s="10"/>
      <c r="T265" s="10"/>
      <c r="U265" s="10"/>
      <c r="V265" s="10"/>
      <c r="W265" s="10"/>
      <c r="X265" s="10"/>
      <c r="Y265" s="10"/>
      <c r="Z265" s="10"/>
    </row>
    <row r="266" spans="1:26" ht="15.75" customHeight="1">
      <c r="A266" s="10"/>
      <c r="B266" s="10"/>
      <c r="C266" s="11"/>
      <c r="D266" s="11"/>
      <c r="E266" s="11"/>
      <c r="F266" s="11"/>
      <c r="G266" s="11"/>
      <c r="H266" s="11"/>
      <c r="I266" s="11"/>
      <c r="J266" s="11"/>
      <c r="K266" s="11"/>
      <c r="L266" s="11"/>
      <c r="M266" s="11"/>
      <c r="N266" s="11"/>
      <c r="O266" s="11"/>
      <c r="P266" s="11"/>
      <c r="Q266" s="11"/>
      <c r="R266" s="10"/>
      <c r="S266" s="10"/>
      <c r="T266" s="10"/>
      <c r="U266" s="10"/>
      <c r="V266" s="10"/>
      <c r="W266" s="10"/>
      <c r="X266" s="10"/>
      <c r="Y266" s="10"/>
      <c r="Z266" s="10"/>
    </row>
    <row r="267" spans="1:26" ht="15.75" customHeight="1">
      <c r="A267" s="10"/>
      <c r="B267" s="10"/>
      <c r="C267" s="11"/>
      <c r="D267" s="11"/>
      <c r="E267" s="11"/>
      <c r="F267" s="11"/>
      <c r="G267" s="11"/>
      <c r="H267" s="11"/>
      <c r="I267" s="11"/>
      <c r="J267" s="11"/>
      <c r="K267" s="11"/>
      <c r="L267" s="11"/>
      <c r="M267" s="11"/>
      <c r="N267" s="11"/>
      <c r="O267" s="11"/>
      <c r="P267" s="11"/>
      <c r="Q267" s="11"/>
      <c r="R267" s="10"/>
      <c r="S267" s="10"/>
      <c r="T267" s="10"/>
      <c r="U267" s="10"/>
      <c r="V267" s="10"/>
      <c r="W267" s="10"/>
      <c r="X267" s="10"/>
      <c r="Y267" s="10"/>
      <c r="Z267" s="10"/>
    </row>
    <row r="268" spans="1:26" ht="15.75" customHeight="1">
      <c r="A268" s="10"/>
      <c r="B268" s="10"/>
      <c r="C268" s="11"/>
      <c r="D268" s="11"/>
      <c r="E268" s="11"/>
      <c r="F268" s="11"/>
      <c r="G268" s="11"/>
      <c r="H268" s="11"/>
      <c r="I268" s="11"/>
      <c r="J268" s="11"/>
      <c r="K268" s="11"/>
      <c r="L268" s="11"/>
      <c r="M268" s="11"/>
      <c r="N268" s="11"/>
      <c r="O268" s="11"/>
      <c r="P268" s="11"/>
      <c r="Q268" s="11"/>
      <c r="R268" s="10"/>
      <c r="S268" s="10"/>
      <c r="T268" s="10"/>
      <c r="U268" s="10"/>
      <c r="V268" s="10"/>
      <c r="W268" s="10"/>
      <c r="X268" s="10"/>
      <c r="Y268" s="10"/>
      <c r="Z268" s="10"/>
    </row>
    <row r="269" spans="1:26" ht="15.75" customHeight="1">
      <c r="A269" s="10"/>
      <c r="B269" s="10"/>
      <c r="C269" s="11"/>
      <c r="D269" s="11"/>
      <c r="E269" s="11"/>
      <c r="F269" s="11"/>
      <c r="G269" s="11"/>
      <c r="H269" s="11"/>
      <c r="I269" s="11"/>
      <c r="J269" s="11"/>
      <c r="K269" s="11"/>
      <c r="L269" s="11"/>
      <c r="M269" s="11"/>
      <c r="N269" s="11"/>
      <c r="O269" s="11"/>
      <c r="P269" s="11"/>
      <c r="Q269" s="11"/>
      <c r="R269" s="10"/>
      <c r="S269" s="10"/>
      <c r="T269" s="10"/>
      <c r="U269" s="10"/>
      <c r="V269" s="10"/>
      <c r="W269" s="10"/>
      <c r="X269" s="10"/>
      <c r="Y269" s="10"/>
      <c r="Z269" s="10"/>
    </row>
    <row r="270" spans="1:26" ht="15.75" customHeight="1">
      <c r="A270" s="10"/>
      <c r="B270" s="10"/>
      <c r="C270" s="11"/>
      <c r="D270" s="11"/>
      <c r="E270" s="11"/>
      <c r="F270" s="11"/>
      <c r="G270" s="11"/>
      <c r="H270" s="11"/>
      <c r="I270" s="11"/>
      <c r="J270" s="11"/>
      <c r="K270" s="11"/>
      <c r="L270" s="11"/>
      <c r="M270" s="11"/>
      <c r="N270" s="11"/>
      <c r="O270" s="11"/>
      <c r="P270" s="11"/>
      <c r="Q270" s="11"/>
      <c r="R270" s="10"/>
      <c r="S270" s="10"/>
      <c r="T270" s="10"/>
      <c r="U270" s="10"/>
      <c r="V270" s="10"/>
      <c r="W270" s="10"/>
      <c r="X270" s="10"/>
      <c r="Y270" s="10"/>
      <c r="Z270" s="10"/>
    </row>
    <row r="271" spans="1:26" ht="15.75" customHeight="1">
      <c r="A271" s="10"/>
      <c r="B271" s="10"/>
      <c r="C271" s="11"/>
      <c r="D271" s="11"/>
      <c r="E271" s="11"/>
      <c r="F271" s="11"/>
      <c r="G271" s="11"/>
      <c r="H271" s="11"/>
      <c r="I271" s="11"/>
      <c r="J271" s="11"/>
      <c r="K271" s="11"/>
      <c r="L271" s="11"/>
      <c r="M271" s="11"/>
      <c r="N271" s="11"/>
      <c r="O271" s="11"/>
      <c r="P271" s="11"/>
      <c r="Q271" s="11"/>
      <c r="R271" s="10"/>
      <c r="S271" s="10"/>
      <c r="T271" s="10"/>
      <c r="U271" s="10"/>
      <c r="V271" s="10"/>
      <c r="W271" s="10"/>
      <c r="X271" s="10"/>
      <c r="Y271" s="10"/>
      <c r="Z271" s="10"/>
    </row>
    <row r="272" spans="1:26" ht="15.75" customHeight="1">
      <c r="A272" s="10"/>
      <c r="B272" s="10"/>
      <c r="C272" s="11"/>
      <c r="D272" s="11"/>
      <c r="E272" s="11"/>
      <c r="F272" s="11"/>
      <c r="G272" s="11"/>
      <c r="H272" s="11"/>
      <c r="I272" s="11"/>
      <c r="J272" s="11"/>
      <c r="K272" s="11"/>
      <c r="L272" s="11"/>
      <c r="M272" s="11"/>
      <c r="N272" s="11"/>
      <c r="O272" s="11"/>
      <c r="P272" s="11"/>
      <c r="Q272" s="11"/>
      <c r="R272" s="10"/>
      <c r="S272" s="10"/>
      <c r="T272" s="10"/>
      <c r="U272" s="10"/>
      <c r="V272" s="10"/>
      <c r="W272" s="10"/>
      <c r="X272" s="10"/>
      <c r="Y272" s="10"/>
      <c r="Z272" s="10"/>
    </row>
    <row r="273" spans="1:26" ht="15.75" customHeight="1">
      <c r="A273" s="10"/>
      <c r="B273" s="10"/>
      <c r="C273" s="11"/>
      <c r="D273" s="11"/>
      <c r="E273" s="11"/>
      <c r="F273" s="11"/>
      <c r="G273" s="11"/>
      <c r="H273" s="11"/>
      <c r="I273" s="11"/>
      <c r="J273" s="11"/>
      <c r="K273" s="11"/>
      <c r="L273" s="11"/>
      <c r="M273" s="11"/>
      <c r="N273" s="11"/>
      <c r="O273" s="11"/>
      <c r="P273" s="11"/>
      <c r="Q273" s="11"/>
      <c r="R273" s="10"/>
      <c r="S273" s="10"/>
      <c r="T273" s="10"/>
      <c r="U273" s="10"/>
      <c r="V273" s="10"/>
      <c r="W273" s="10"/>
      <c r="X273" s="10"/>
      <c r="Y273" s="10"/>
      <c r="Z273" s="10"/>
    </row>
    <row r="274" spans="1:26" ht="15.75" customHeight="1">
      <c r="A274" s="10"/>
      <c r="B274" s="10"/>
      <c r="C274" s="11"/>
      <c r="D274" s="11"/>
      <c r="E274" s="11"/>
      <c r="F274" s="11"/>
      <c r="G274" s="11"/>
      <c r="H274" s="11"/>
      <c r="I274" s="11"/>
      <c r="J274" s="11"/>
      <c r="K274" s="11"/>
      <c r="L274" s="11"/>
      <c r="M274" s="11"/>
      <c r="N274" s="11"/>
      <c r="O274" s="11"/>
      <c r="P274" s="11"/>
      <c r="Q274" s="11"/>
      <c r="R274" s="10"/>
      <c r="S274" s="10"/>
      <c r="T274" s="10"/>
      <c r="U274" s="10"/>
      <c r="V274" s="10"/>
      <c r="W274" s="10"/>
      <c r="X274" s="10"/>
      <c r="Y274" s="10"/>
      <c r="Z274" s="10"/>
    </row>
    <row r="275" spans="1:26" ht="15.75" customHeight="1">
      <c r="A275" s="10"/>
      <c r="B275" s="10"/>
      <c r="C275" s="11"/>
      <c r="D275" s="11"/>
      <c r="E275" s="11"/>
      <c r="F275" s="11"/>
      <c r="G275" s="11"/>
      <c r="H275" s="11"/>
      <c r="I275" s="11"/>
      <c r="J275" s="11"/>
      <c r="K275" s="11"/>
      <c r="L275" s="11"/>
      <c r="M275" s="11"/>
      <c r="N275" s="11"/>
      <c r="O275" s="11"/>
      <c r="P275" s="11"/>
      <c r="Q275" s="11"/>
      <c r="R275" s="10"/>
      <c r="S275" s="10"/>
      <c r="T275" s="10"/>
      <c r="U275" s="10"/>
      <c r="V275" s="10"/>
      <c r="W275" s="10"/>
      <c r="X275" s="10"/>
      <c r="Y275" s="10"/>
      <c r="Z275" s="10"/>
    </row>
    <row r="276" spans="1:26" ht="15.75" customHeight="1">
      <c r="A276" s="10"/>
      <c r="B276" s="10"/>
      <c r="C276" s="11"/>
      <c r="D276" s="11"/>
      <c r="E276" s="11"/>
      <c r="F276" s="11"/>
      <c r="G276" s="11"/>
      <c r="H276" s="11"/>
      <c r="I276" s="11"/>
      <c r="J276" s="11"/>
      <c r="K276" s="11"/>
      <c r="L276" s="11"/>
      <c r="M276" s="11"/>
      <c r="N276" s="11"/>
      <c r="O276" s="11"/>
      <c r="P276" s="11"/>
      <c r="Q276" s="11"/>
      <c r="R276" s="10"/>
      <c r="S276" s="10"/>
      <c r="T276" s="10"/>
      <c r="U276" s="10"/>
      <c r="V276" s="10"/>
      <c r="W276" s="10"/>
      <c r="X276" s="10"/>
      <c r="Y276" s="10"/>
      <c r="Z276" s="10"/>
    </row>
    <row r="277" spans="1:26" ht="15.75" customHeight="1">
      <c r="A277" s="10"/>
      <c r="B277" s="10"/>
      <c r="C277" s="11"/>
      <c r="D277" s="11"/>
      <c r="E277" s="11"/>
      <c r="F277" s="11"/>
      <c r="G277" s="11"/>
      <c r="H277" s="11"/>
      <c r="I277" s="11"/>
      <c r="J277" s="11"/>
      <c r="K277" s="11"/>
      <c r="L277" s="11"/>
      <c r="M277" s="11"/>
      <c r="N277" s="11"/>
      <c r="O277" s="11"/>
      <c r="P277" s="11"/>
      <c r="Q277" s="11"/>
      <c r="R277" s="10"/>
      <c r="S277" s="10"/>
      <c r="T277" s="10"/>
      <c r="U277" s="10"/>
      <c r="V277" s="10"/>
      <c r="W277" s="10"/>
      <c r="X277" s="10"/>
      <c r="Y277" s="10"/>
      <c r="Z277" s="10"/>
    </row>
    <row r="278" spans="1:26" ht="15.75" customHeight="1">
      <c r="A278" s="10"/>
      <c r="B278" s="10"/>
      <c r="C278" s="11"/>
      <c r="D278" s="11"/>
      <c r="E278" s="11"/>
      <c r="F278" s="11"/>
      <c r="G278" s="11"/>
      <c r="H278" s="11"/>
      <c r="I278" s="11"/>
      <c r="J278" s="11"/>
      <c r="K278" s="11"/>
      <c r="L278" s="11"/>
      <c r="M278" s="11"/>
      <c r="N278" s="11"/>
      <c r="O278" s="11"/>
      <c r="P278" s="11"/>
      <c r="Q278" s="11"/>
      <c r="R278" s="10"/>
      <c r="S278" s="10"/>
      <c r="T278" s="10"/>
      <c r="U278" s="10"/>
      <c r="V278" s="10"/>
      <c r="W278" s="10"/>
      <c r="X278" s="10"/>
      <c r="Y278" s="10"/>
      <c r="Z278" s="10"/>
    </row>
    <row r="279" spans="1:26" ht="15.75" customHeight="1">
      <c r="A279" s="10"/>
      <c r="B279" s="10"/>
      <c r="C279" s="11"/>
      <c r="D279" s="11"/>
      <c r="E279" s="11"/>
      <c r="F279" s="11"/>
      <c r="G279" s="11"/>
      <c r="H279" s="11"/>
      <c r="I279" s="11"/>
      <c r="J279" s="11"/>
      <c r="K279" s="11"/>
      <c r="L279" s="11"/>
      <c r="M279" s="11"/>
      <c r="N279" s="11"/>
      <c r="O279" s="11"/>
      <c r="P279" s="11"/>
      <c r="Q279" s="11"/>
      <c r="R279" s="10"/>
      <c r="S279" s="10"/>
      <c r="T279" s="10"/>
      <c r="U279" s="10"/>
      <c r="V279" s="10"/>
      <c r="W279" s="10"/>
      <c r="X279" s="10"/>
      <c r="Y279" s="10"/>
      <c r="Z279" s="10"/>
    </row>
    <row r="280" spans="1:26" ht="15.75" customHeight="1">
      <c r="A280" s="10"/>
      <c r="B280" s="10"/>
      <c r="C280" s="11"/>
      <c r="D280" s="11"/>
      <c r="E280" s="11"/>
      <c r="F280" s="11"/>
      <c r="G280" s="11"/>
      <c r="H280" s="11"/>
      <c r="I280" s="11"/>
      <c r="J280" s="11"/>
      <c r="K280" s="11"/>
      <c r="L280" s="11"/>
      <c r="M280" s="11"/>
      <c r="N280" s="11"/>
      <c r="O280" s="11"/>
      <c r="P280" s="11"/>
      <c r="Q280" s="11"/>
      <c r="R280" s="10"/>
      <c r="S280" s="10"/>
      <c r="T280" s="10"/>
      <c r="U280" s="10"/>
      <c r="V280" s="10"/>
      <c r="W280" s="10"/>
      <c r="X280" s="10"/>
      <c r="Y280" s="10"/>
      <c r="Z280" s="10"/>
    </row>
    <row r="281" spans="1:26" ht="15.75" customHeight="1">
      <c r="A281" s="10"/>
      <c r="B281" s="10"/>
      <c r="C281" s="11"/>
      <c r="D281" s="11"/>
      <c r="E281" s="11"/>
      <c r="F281" s="11"/>
      <c r="G281" s="11"/>
      <c r="H281" s="11"/>
      <c r="I281" s="11"/>
      <c r="J281" s="11"/>
      <c r="K281" s="11"/>
      <c r="L281" s="11"/>
      <c r="M281" s="11"/>
      <c r="N281" s="11"/>
      <c r="O281" s="11"/>
      <c r="P281" s="11"/>
      <c r="Q281" s="11"/>
      <c r="R281" s="10"/>
      <c r="S281" s="10"/>
      <c r="T281" s="10"/>
      <c r="U281" s="10"/>
      <c r="V281" s="10"/>
      <c r="W281" s="10"/>
      <c r="X281" s="10"/>
      <c r="Y281" s="10"/>
      <c r="Z281" s="10"/>
    </row>
    <row r="282" spans="1:26" ht="15.75" customHeight="1">
      <c r="A282" s="10"/>
      <c r="B282" s="10"/>
      <c r="C282" s="11"/>
      <c r="D282" s="11"/>
      <c r="E282" s="11"/>
      <c r="F282" s="11"/>
      <c r="G282" s="11"/>
      <c r="H282" s="11"/>
      <c r="I282" s="11"/>
      <c r="J282" s="11"/>
      <c r="K282" s="11"/>
      <c r="L282" s="11"/>
      <c r="M282" s="11"/>
      <c r="N282" s="11"/>
      <c r="O282" s="11"/>
      <c r="P282" s="11"/>
      <c r="Q282" s="11"/>
      <c r="R282" s="10"/>
      <c r="S282" s="10"/>
      <c r="T282" s="10"/>
      <c r="U282" s="10"/>
      <c r="V282" s="10"/>
      <c r="W282" s="10"/>
      <c r="X282" s="10"/>
      <c r="Y282" s="10"/>
      <c r="Z282" s="10"/>
    </row>
    <row r="283" spans="1:26" ht="15.75" customHeight="1">
      <c r="A283" s="10"/>
      <c r="B283" s="10"/>
      <c r="C283" s="11"/>
      <c r="D283" s="11"/>
      <c r="E283" s="11"/>
      <c r="F283" s="11"/>
      <c r="G283" s="11"/>
      <c r="H283" s="11"/>
      <c r="I283" s="11"/>
      <c r="J283" s="11"/>
      <c r="K283" s="11"/>
      <c r="L283" s="11"/>
      <c r="M283" s="11"/>
      <c r="N283" s="11"/>
      <c r="O283" s="11"/>
      <c r="P283" s="11"/>
      <c r="Q283" s="11"/>
      <c r="R283" s="10"/>
      <c r="S283" s="10"/>
      <c r="T283" s="10"/>
      <c r="U283" s="10"/>
      <c r="V283" s="10"/>
      <c r="W283" s="10"/>
      <c r="X283" s="10"/>
      <c r="Y283" s="10"/>
      <c r="Z283" s="10"/>
    </row>
    <row r="284" spans="1:26" ht="15.75" customHeight="1">
      <c r="A284" s="10"/>
      <c r="B284" s="10"/>
      <c r="C284" s="11"/>
      <c r="D284" s="11"/>
      <c r="E284" s="11"/>
      <c r="F284" s="11"/>
      <c r="G284" s="11"/>
      <c r="H284" s="11"/>
      <c r="I284" s="11"/>
      <c r="J284" s="11"/>
      <c r="K284" s="11"/>
      <c r="L284" s="11"/>
      <c r="M284" s="11"/>
      <c r="N284" s="11"/>
      <c r="O284" s="11"/>
      <c r="P284" s="11"/>
      <c r="Q284" s="11"/>
      <c r="R284" s="10"/>
      <c r="S284" s="10"/>
      <c r="T284" s="10"/>
      <c r="U284" s="10"/>
      <c r="V284" s="10"/>
      <c r="W284" s="10"/>
      <c r="X284" s="10"/>
      <c r="Y284" s="10"/>
      <c r="Z284" s="10"/>
    </row>
    <row r="285" spans="1:26" ht="15.75" customHeight="1">
      <c r="A285" s="10"/>
      <c r="B285" s="10"/>
      <c r="C285" s="11"/>
      <c r="D285" s="11"/>
      <c r="E285" s="11"/>
      <c r="F285" s="11"/>
      <c r="G285" s="11"/>
      <c r="H285" s="11"/>
      <c r="I285" s="11"/>
      <c r="J285" s="11"/>
      <c r="K285" s="11"/>
      <c r="L285" s="11"/>
      <c r="M285" s="11"/>
      <c r="N285" s="11"/>
      <c r="O285" s="11"/>
      <c r="P285" s="11"/>
      <c r="Q285" s="11"/>
      <c r="R285" s="10"/>
      <c r="S285" s="10"/>
      <c r="T285" s="10"/>
      <c r="U285" s="10"/>
      <c r="V285" s="10"/>
      <c r="W285" s="10"/>
      <c r="X285" s="10"/>
      <c r="Y285" s="10"/>
      <c r="Z285" s="10"/>
    </row>
    <row r="286" spans="1:26" ht="15.75" customHeight="1">
      <c r="A286" s="10"/>
      <c r="B286" s="10"/>
      <c r="C286" s="11"/>
      <c r="D286" s="11"/>
      <c r="E286" s="11"/>
      <c r="F286" s="11"/>
      <c r="G286" s="11"/>
      <c r="H286" s="11"/>
      <c r="I286" s="11"/>
      <c r="J286" s="11"/>
      <c r="K286" s="11"/>
      <c r="L286" s="11"/>
      <c r="M286" s="11"/>
      <c r="N286" s="11"/>
      <c r="O286" s="11"/>
      <c r="P286" s="11"/>
      <c r="Q286" s="11"/>
      <c r="R286" s="10"/>
      <c r="S286" s="10"/>
      <c r="T286" s="10"/>
      <c r="U286" s="10"/>
      <c r="V286" s="10"/>
      <c r="W286" s="10"/>
      <c r="X286" s="10"/>
      <c r="Y286" s="10"/>
      <c r="Z286" s="10"/>
    </row>
    <row r="287" spans="1:26" ht="15.75" customHeight="1">
      <c r="A287" s="10"/>
      <c r="B287" s="10"/>
      <c r="C287" s="11"/>
      <c r="D287" s="11"/>
      <c r="E287" s="11"/>
      <c r="F287" s="11"/>
      <c r="G287" s="11"/>
      <c r="H287" s="11"/>
      <c r="I287" s="11"/>
      <c r="J287" s="11"/>
      <c r="K287" s="11"/>
      <c r="L287" s="11"/>
      <c r="M287" s="11"/>
      <c r="N287" s="11"/>
      <c r="O287" s="11"/>
      <c r="P287" s="11"/>
      <c r="Q287" s="11"/>
      <c r="R287" s="10"/>
      <c r="S287" s="10"/>
      <c r="T287" s="10"/>
      <c r="U287" s="10"/>
      <c r="V287" s="10"/>
      <c r="W287" s="10"/>
      <c r="X287" s="10"/>
      <c r="Y287" s="10"/>
      <c r="Z287" s="10"/>
    </row>
    <row r="288" spans="1:26" ht="15.75" customHeight="1">
      <c r="A288" s="10"/>
      <c r="B288" s="10"/>
      <c r="C288" s="11"/>
      <c r="D288" s="11"/>
      <c r="E288" s="11"/>
      <c r="F288" s="11"/>
      <c r="G288" s="11"/>
      <c r="H288" s="11"/>
      <c r="I288" s="11"/>
      <c r="J288" s="11"/>
      <c r="K288" s="11"/>
      <c r="L288" s="11"/>
      <c r="M288" s="11"/>
      <c r="N288" s="11"/>
      <c r="O288" s="11"/>
      <c r="P288" s="11"/>
      <c r="Q288" s="11"/>
      <c r="R288" s="10"/>
      <c r="S288" s="10"/>
      <c r="T288" s="10"/>
      <c r="U288" s="10"/>
      <c r="V288" s="10"/>
      <c r="W288" s="10"/>
      <c r="X288" s="10"/>
      <c r="Y288" s="10"/>
      <c r="Z288" s="10"/>
    </row>
    <row r="289" spans="1:26" ht="15.75" customHeight="1">
      <c r="A289" s="10"/>
      <c r="B289" s="10"/>
      <c r="C289" s="11"/>
      <c r="D289" s="11"/>
      <c r="E289" s="11"/>
      <c r="F289" s="11"/>
      <c r="G289" s="11"/>
      <c r="H289" s="11"/>
      <c r="I289" s="11"/>
      <c r="J289" s="11"/>
      <c r="K289" s="11"/>
      <c r="L289" s="11"/>
      <c r="M289" s="11"/>
      <c r="N289" s="11"/>
      <c r="O289" s="11"/>
      <c r="P289" s="11"/>
      <c r="Q289" s="11"/>
      <c r="R289" s="10"/>
      <c r="S289" s="10"/>
      <c r="T289" s="10"/>
      <c r="U289" s="10"/>
      <c r="V289" s="10"/>
      <c r="W289" s="10"/>
      <c r="X289" s="10"/>
      <c r="Y289" s="10"/>
      <c r="Z289" s="10"/>
    </row>
    <row r="290" spans="1:26" ht="15.75" customHeight="1">
      <c r="A290" s="10"/>
      <c r="B290" s="10"/>
      <c r="C290" s="11"/>
      <c r="D290" s="11"/>
      <c r="E290" s="11"/>
      <c r="F290" s="11"/>
      <c r="G290" s="11"/>
      <c r="H290" s="11"/>
      <c r="I290" s="11"/>
      <c r="J290" s="11"/>
      <c r="K290" s="11"/>
      <c r="L290" s="11"/>
      <c r="M290" s="11"/>
      <c r="N290" s="11"/>
      <c r="O290" s="11"/>
      <c r="P290" s="11"/>
      <c r="Q290" s="11"/>
      <c r="R290" s="10"/>
      <c r="S290" s="10"/>
      <c r="T290" s="10"/>
      <c r="U290" s="10"/>
      <c r="V290" s="10"/>
      <c r="W290" s="10"/>
      <c r="X290" s="10"/>
      <c r="Y290" s="10"/>
      <c r="Z290" s="10"/>
    </row>
    <row r="291" spans="1:26" ht="15.75" customHeight="1">
      <c r="A291" s="10"/>
      <c r="B291" s="10"/>
      <c r="C291" s="11"/>
      <c r="D291" s="11"/>
      <c r="E291" s="11"/>
      <c r="F291" s="11"/>
      <c r="G291" s="11"/>
      <c r="H291" s="11"/>
      <c r="I291" s="11"/>
      <c r="J291" s="11"/>
      <c r="K291" s="11"/>
      <c r="L291" s="11"/>
      <c r="M291" s="11"/>
      <c r="N291" s="11"/>
      <c r="O291" s="11"/>
      <c r="P291" s="11"/>
      <c r="Q291" s="11"/>
      <c r="R291" s="10"/>
      <c r="S291" s="10"/>
      <c r="T291" s="10"/>
      <c r="U291" s="10"/>
      <c r="V291" s="10"/>
      <c r="W291" s="10"/>
      <c r="X291" s="10"/>
      <c r="Y291" s="10"/>
      <c r="Z291" s="10"/>
    </row>
    <row r="292" spans="1:26" ht="15.75" customHeight="1">
      <c r="A292" s="10"/>
      <c r="B292" s="10"/>
      <c r="C292" s="11"/>
      <c r="D292" s="11"/>
      <c r="E292" s="11"/>
      <c r="F292" s="11"/>
      <c r="G292" s="11"/>
      <c r="H292" s="11"/>
      <c r="I292" s="11"/>
      <c r="J292" s="11"/>
      <c r="K292" s="11"/>
      <c r="L292" s="11"/>
      <c r="M292" s="11"/>
      <c r="N292" s="11"/>
      <c r="O292" s="11"/>
      <c r="P292" s="11"/>
      <c r="Q292" s="11"/>
      <c r="R292" s="10"/>
      <c r="S292" s="10"/>
      <c r="T292" s="10"/>
      <c r="U292" s="10"/>
      <c r="V292" s="10"/>
      <c r="W292" s="10"/>
      <c r="X292" s="10"/>
      <c r="Y292" s="10"/>
      <c r="Z292" s="10"/>
    </row>
    <row r="293" spans="1:26" ht="15.75" customHeight="1">
      <c r="A293" s="10"/>
      <c r="B293" s="10"/>
      <c r="C293" s="11"/>
      <c r="D293" s="11"/>
      <c r="E293" s="11"/>
      <c r="F293" s="11"/>
      <c r="G293" s="11"/>
      <c r="H293" s="11"/>
      <c r="I293" s="11"/>
      <c r="J293" s="11"/>
      <c r="K293" s="11"/>
      <c r="L293" s="11"/>
      <c r="M293" s="11"/>
      <c r="N293" s="11"/>
      <c r="O293" s="11"/>
      <c r="P293" s="11"/>
      <c r="Q293" s="11"/>
      <c r="R293" s="10"/>
      <c r="S293" s="10"/>
      <c r="T293" s="10"/>
      <c r="U293" s="10"/>
      <c r="V293" s="10"/>
      <c r="W293" s="10"/>
      <c r="X293" s="10"/>
      <c r="Y293" s="10"/>
      <c r="Z293" s="10"/>
    </row>
    <row r="294" spans="1:26" ht="15.75" customHeight="1">
      <c r="A294" s="10"/>
      <c r="B294" s="10"/>
      <c r="C294" s="11"/>
      <c r="D294" s="11"/>
      <c r="E294" s="11"/>
      <c r="F294" s="11"/>
      <c r="G294" s="11"/>
      <c r="H294" s="11"/>
      <c r="I294" s="11"/>
      <c r="J294" s="11"/>
      <c r="K294" s="11"/>
      <c r="L294" s="11"/>
      <c r="M294" s="11"/>
      <c r="N294" s="11"/>
      <c r="O294" s="11"/>
      <c r="P294" s="11"/>
      <c r="Q294" s="11"/>
      <c r="R294" s="10"/>
      <c r="S294" s="10"/>
      <c r="T294" s="10"/>
      <c r="U294" s="10"/>
      <c r="V294" s="10"/>
      <c r="W294" s="10"/>
      <c r="X294" s="10"/>
      <c r="Y294" s="10"/>
      <c r="Z294" s="10"/>
    </row>
    <row r="295" spans="1:26" ht="15.75" customHeight="1">
      <c r="A295" s="10"/>
      <c r="B295" s="10"/>
      <c r="C295" s="11"/>
      <c r="D295" s="11"/>
      <c r="E295" s="11"/>
      <c r="F295" s="11"/>
      <c r="G295" s="11"/>
      <c r="H295" s="11"/>
      <c r="I295" s="11"/>
      <c r="J295" s="11"/>
      <c r="K295" s="11"/>
      <c r="L295" s="11"/>
      <c r="M295" s="11"/>
      <c r="N295" s="11"/>
      <c r="O295" s="11"/>
      <c r="P295" s="11"/>
      <c r="Q295" s="11"/>
      <c r="R295" s="10"/>
      <c r="S295" s="10"/>
      <c r="T295" s="10"/>
      <c r="U295" s="10"/>
      <c r="V295" s="10"/>
      <c r="W295" s="10"/>
      <c r="X295" s="10"/>
      <c r="Y295" s="10"/>
      <c r="Z295" s="10"/>
    </row>
    <row r="296" spans="1:26" ht="15.75" customHeight="1">
      <c r="A296" s="10"/>
      <c r="B296" s="10"/>
      <c r="C296" s="11"/>
      <c r="D296" s="11"/>
      <c r="E296" s="11"/>
      <c r="F296" s="11"/>
      <c r="G296" s="11"/>
      <c r="H296" s="11"/>
      <c r="I296" s="11"/>
      <c r="J296" s="11"/>
      <c r="K296" s="11"/>
      <c r="L296" s="11"/>
      <c r="M296" s="11"/>
      <c r="N296" s="11"/>
      <c r="O296" s="11"/>
      <c r="P296" s="11"/>
      <c r="Q296" s="11"/>
      <c r="R296" s="10"/>
      <c r="S296" s="10"/>
      <c r="T296" s="10"/>
      <c r="U296" s="10"/>
      <c r="V296" s="10"/>
      <c r="W296" s="10"/>
      <c r="X296" s="10"/>
      <c r="Y296" s="10"/>
      <c r="Z296" s="10"/>
    </row>
    <row r="297" spans="1:26" ht="15.75" customHeight="1">
      <c r="A297" s="10"/>
      <c r="B297" s="10"/>
      <c r="C297" s="11"/>
      <c r="D297" s="11"/>
      <c r="E297" s="11"/>
      <c r="F297" s="11"/>
      <c r="G297" s="11"/>
      <c r="H297" s="11"/>
      <c r="I297" s="11"/>
      <c r="J297" s="11"/>
      <c r="K297" s="11"/>
      <c r="L297" s="11"/>
      <c r="M297" s="11"/>
      <c r="N297" s="11"/>
      <c r="O297" s="11"/>
      <c r="P297" s="11"/>
      <c r="Q297" s="11"/>
      <c r="R297" s="10"/>
      <c r="S297" s="10"/>
      <c r="T297" s="10"/>
      <c r="U297" s="10"/>
      <c r="V297" s="10"/>
      <c r="W297" s="10"/>
      <c r="X297" s="10"/>
      <c r="Y297" s="10"/>
      <c r="Z297" s="10"/>
    </row>
    <row r="298" spans="1:26" ht="15.75" customHeight="1">
      <c r="A298" s="10"/>
      <c r="B298" s="10"/>
      <c r="C298" s="11"/>
      <c r="D298" s="11"/>
      <c r="E298" s="11"/>
      <c r="F298" s="11"/>
      <c r="G298" s="11"/>
      <c r="H298" s="11"/>
      <c r="I298" s="11"/>
      <c r="J298" s="11"/>
      <c r="K298" s="11"/>
      <c r="L298" s="11"/>
      <c r="M298" s="11"/>
      <c r="N298" s="11"/>
      <c r="O298" s="11"/>
      <c r="P298" s="11"/>
      <c r="Q298" s="11"/>
      <c r="R298" s="10"/>
      <c r="S298" s="10"/>
      <c r="T298" s="10"/>
      <c r="U298" s="10"/>
      <c r="V298" s="10"/>
      <c r="W298" s="10"/>
      <c r="X298" s="10"/>
      <c r="Y298" s="10"/>
      <c r="Z298" s="10"/>
    </row>
    <row r="299" spans="1:26" ht="15.75" customHeight="1">
      <c r="A299" s="10"/>
      <c r="B299" s="10"/>
      <c r="C299" s="11"/>
      <c r="D299" s="11"/>
      <c r="E299" s="11"/>
      <c r="F299" s="11"/>
      <c r="G299" s="11"/>
      <c r="H299" s="11"/>
      <c r="I299" s="11"/>
      <c r="J299" s="11"/>
      <c r="K299" s="11"/>
      <c r="L299" s="11"/>
      <c r="M299" s="11"/>
      <c r="N299" s="11"/>
      <c r="O299" s="11"/>
      <c r="P299" s="11"/>
      <c r="Q299" s="11"/>
      <c r="R299" s="10"/>
      <c r="S299" s="10"/>
      <c r="T299" s="10"/>
      <c r="U299" s="10"/>
      <c r="V299" s="10"/>
      <c r="W299" s="10"/>
      <c r="X299" s="10"/>
      <c r="Y299" s="10"/>
      <c r="Z299" s="10"/>
    </row>
    <row r="300" spans="1:26" ht="15.75" customHeight="1">
      <c r="A300" s="10"/>
      <c r="B300" s="10"/>
      <c r="C300" s="11"/>
      <c r="D300" s="11"/>
      <c r="E300" s="11"/>
      <c r="F300" s="11"/>
      <c r="G300" s="11"/>
      <c r="H300" s="11"/>
      <c r="I300" s="11"/>
      <c r="J300" s="11"/>
      <c r="K300" s="11"/>
      <c r="L300" s="11"/>
      <c r="M300" s="11"/>
      <c r="N300" s="11"/>
      <c r="O300" s="11"/>
      <c r="P300" s="11"/>
      <c r="Q300" s="11"/>
      <c r="R300" s="10"/>
      <c r="S300" s="10"/>
      <c r="T300" s="10"/>
      <c r="U300" s="10"/>
      <c r="V300" s="10"/>
      <c r="W300" s="10"/>
      <c r="X300" s="10"/>
      <c r="Y300" s="10"/>
      <c r="Z300" s="10"/>
    </row>
    <row r="301" spans="1:26" ht="15.75" customHeight="1">
      <c r="A301" s="10"/>
      <c r="B301" s="10"/>
      <c r="C301" s="11"/>
      <c r="D301" s="11"/>
      <c r="E301" s="11"/>
      <c r="F301" s="11"/>
      <c r="G301" s="11"/>
      <c r="H301" s="11"/>
      <c r="I301" s="11"/>
      <c r="J301" s="11"/>
      <c r="K301" s="11"/>
      <c r="L301" s="11"/>
      <c r="M301" s="11"/>
      <c r="N301" s="11"/>
      <c r="O301" s="11"/>
      <c r="P301" s="11"/>
      <c r="Q301" s="11"/>
      <c r="R301" s="10"/>
      <c r="S301" s="10"/>
      <c r="T301" s="10"/>
      <c r="U301" s="10"/>
      <c r="V301" s="10"/>
      <c r="W301" s="10"/>
      <c r="X301" s="10"/>
      <c r="Y301" s="10"/>
      <c r="Z301" s="10"/>
    </row>
    <row r="302" spans="1:26" ht="15.75" customHeight="1">
      <c r="A302" s="10"/>
      <c r="B302" s="10"/>
      <c r="C302" s="11"/>
      <c r="D302" s="11"/>
      <c r="E302" s="11"/>
      <c r="F302" s="11"/>
      <c r="G302" s="11"/>
      <c r="H302" s="11"/>
      <c r="I302" s="11"/>
      <c r="J302" s="11"/>
      <c r="K302" s="11"/>
      <c r="L302" s="11"/>
      <c r="M302" s="11"/>
      <c r="N302" s="11"/>
      <c r="O302" s="11"/>
      <c r="P302" s="11"/>
      <c r="Q302" s="11"/>
      <c r="R302" s="10"/>
      <c r="S302" s="10"/>
      <c r="T302" s="10"/>
      <c r="U302" s="10"/>
      <c r="V302" s="10"/>
      <c r="W302" s="10"/>
      <c r="X302" s="10"/>
      <c r="Y302" s="10"/>
      <c r="Z302" s="10"/>
    </row>
    <row r="303" spans="1:26" ht="15.75" customHeight="1">
      <c r="A303" s="10"/>
      <c r="B303" s="10"/>
      <c r="C303" s="11"/>
      <c r="D303" s="11"/>
      <c r="E303" s="11"/>
      <c r="F303" s="11"/>
      <c r="G303" s="11"/>
      <c r="H303" s="11"/>
      <c r="I303" s="11"/>
      <c r="J303" s="11"/>
      <c r="K303" s="11"/>
      <c r="L303" s="11"/>
      <c r="M303" s="11"/>
      <c r="N303" s="11"/>
      <c r="O303" s="11"/>
      <c r="P303" s="11"/>
      <c r="Q303" s="11"/>
      <c r="R303" s="10"/>
      <c r="S303" s="10"/>
      <c r="T303" s="10"/>
      <c r="U303" s="10"/>
      <c r="V303" s="10"/>
      <c r="W303" s="10"/>
      <c r="X303" s="10"/>
      <c r="Y303" s="10"/>
      <c r="Z303" s="10"/>
    </row>
    <row r="304" spans="1:26" ht="15.75" customHeight="1">
      <c r="A304" s="10"/>
      <c r="B304" s="10"/>
      <c r="C304" s="11"/>
      <c r="D304" s="11"/>
      <c r="E304" s="11"/>
      <c r="F304" s="11"/>
      <c r="G304" s="11"/>
      <c r="H304" s="11"/>
      <c r="I304" s="11"/>
      <c r="J304" s="11"/>
      <c r="K304" s="11"/>
      <c r="L304" s="11"/>
      <c r="M304" s="11"/>
      <c r="N304" s="11"/>
      <c r="O304" s="11"/>
      <c r="P304" s="11"/>
      <c r="Q304" s="11"/>
      <c r="R304" s="10"/>
      <c r="S304" s="10"/>
      <c r="T304" s="10"/>
      <c r="U304" s="10"/>
      <c r="V304" s="10"/>
      <c r="W304" s="10"/>
      <c r="X304" s="10"/>
      <c r="Y304" s="10"/>
      <c r="Z304" s="10"/>
    </row>
    <row r="305" spans="1:26" ht="15.75" customHeight="1">
      <c r="A305" s="10"/>
      <c r="B305" s="10"/>
      <c r="C305" s="11"/>
      <c r="D305" s="11"/>
      <c r="E305" s="11"/>
      <c r="F305" s="11"/>
      <c r="G305" s="11"/>
      <c r="H305" s="11"/>
      <c r="I305" s="11"/>
      <c r="J305" s="11"/>
      <c r="K305" s="11"/>
      <c r="L305" s="11"/>
      <c r="M305" s="11"/>
      <c r="N305" s="11"/>
      <c r="O305" s="11"/>
      <c r="P305" s="11"/>
      <c r="Q305" s="11"/>
      <c r="R305" s="10"/>
      <c r="S305" s="10"/>
      <c r="T305" s="10"/>
      <c r="U305" s="10"/>
      <c r="V305" s="10"/>
      <c r="W305" s="10"/>
      <c r="X305" s="10"/>
      <c r="Y305" s="10"/>
      <c r="Z305" s="10"/>
    </row>
    <row r="306" spans="1:26" ht="15.75" customHeight="1">
      <c r="A306" s="10"/>
      <c r="B306" s="10"/>
      <c r="C306" s="11"/>
      <c r="D306" s="11"/>
      <c r="E306" s="11"/>
      <c r="F306" s="11"/>
      <c r="G306" s="11"/>
      <c r="H306" s="11"/>
      <c r="I306" s="11"/>
      <c r="J306" s="11"/>
      <c r="K306" s="11"/>
      <c r="L306" s="11"/>
      <c r="M306" s="11"/>
      <c r="N306" s="11"/>
      <c r="O306" s="11"/>
      <c r="P306" s="11"/>
      <c r="Q306" s="11"/>
      <c r="R306" s="10"/>
      <c r="S306" s="10"/>
      <c r="T306" s="10"/>
      <c r="U306" s="10"/>
      <c r="V306" s="10"/>
      <c r="W306" s="10"/>
      <c r="X306" s="10"/>
      <c r="Y306" s="10"/>
      <c r="Z306" s="10"/>
    </row>
    <row r="307" spans="1:26" ht="15.75" customHeight="1">
      <c r="A307" s="10"/>
      <c r="B307" s="10"/>
      <c r="C307" s="11"/>
      <c r="D307" s="11"/>
      <c r="E307" s="11"/>
      <c r="F307" s="11"/>
      <c r="G307" s="11"/>
      <c r="H307" s="11"/>
      <c r="I307" s="11"/>
      <c r="J307" s="11"/>
      <c r="K307" s="11"/>
      <c r="L307" s="11"/>
      <c r="M307" s="11"/>
      <c r="N307" s="11"/>
      <c r="O307" s="11"/>
      <c r="P307" s="11"/>
      <c r="Q307" s="11"/>
      <c r="R307" s="10"/>
      <c r="S307" s="10"/>
      <c r="T307" s="10"/>
      <c r="U307" s="10"/>
      <c r="V307" s="10"/>
      <c r="W307" s="10"/>
      <c r="X307" s="10"/>
      <c r="Y307" s="10"/>
      <c r="Z307" s="10"/>
    </row>
    <row r="308" spans="1:26" ht="15.75" customHeight="1">
      <c r="A308" s="10"/>
      <c r="B308" s="10"/>
      <c r="C308" s="11"/>
      <c r="D308" s="11"/>
      <c r="E308" s="11"/>
      <c r="F308" s="11"/>
      <c r="G308" s="11"/>
      <c r="H308" s="11"/>
      <c r="I308" s="11"/>
      <c r="J308" s="11"/>
      <c r="K308" s="11"/>
      <c r="L308" s="11"/>
      <c r="M308" s="11"/>
      <c r="N308" s="11"/>
      <c r="O308" s="11"/>
      <c r="P308" s="11"/>
      <c r="Q308" s="11"/>
      <c r="R308" s="10"/>
      <c r="S308" s="10"/>
      <c r="T308" s="10"/>
      <c r="U308" s="10"/>
      <c r="V308" s="10"/>
      <c r="W308" s="10"/>
      <c r="X308" s="10"/>
      <c r="Y308" s="10"/>
      <c r="Z308" s="10"/>
    </row>
    <row r="309" spans="1:26" ht="15.75" customHeight="1">
      <c r="A309" s="10"/>
      <c r="B309" s="10"/>
      <c r="C309" s="11"/>
      <c r="D309" s="11"/>
      <c r="E309" s="11"/>
      <c r="F309" s="11"/>
      <c r="G309" s="11"/>
      <c r="H309" s="11"/>
      <c r="I309" s="11"/>
      <c r="J309" s="11"/>
      <c r="K309" s="11"/>
      <c r="L309" s="11"/>
      <c r="M309" s="11"/>
      <c r="N309" s="11"/>
      <c r="O309" s="11"/>
      <c r="P309" s="11"/>
      <c r="Q309" s="11"/>
      <c r="R309" s="10"/>
      <c r="S309" s="10"/>
      <c r="T309" s="10"/>
      <c r="U309" s="10"/>
      <c r="V309" s="10"/>
      <c r="W309" s="10"/>
      <c r="X309" s="10"/>
      <c r="Y309" s="10"/>
      <c r="Z309" s="10"/>
    </row>
    <row r="310" spans="1:26" ht="15.75" customHeight="1">
      <c r="A310" s="10"/>
      <c r="B310" s="10"/>
      <c r="C310" s="11"/>
      <c r="D310" s="11"/>
      <c r="E310" s="11"/>
      <c r="F310" s="11"/>
      <c r="G310" s="11"/>
      <c r="H310" s="11"/>
      <c r="I310" s="11"/>
      <c r="J310" s="11"/>
      <c r="K310" s="11"/>
      <c r="L310" s="11"/>
      <c r="M310" s="11"/>
      <c r="N310" s="11"/>
      <c r="O310" s="11"/>
      <c r="P310" s="11"/>
      <c r="Q310" s="11"/>
      <c r="R310" s="10"/>
      <c r="S310" s="10"/>
      <c r="T310" s="10"/>
      <c r="U310" s="10"/>
      <c r="V310" s="10"/>
      <c r="W310" s="10"/>
      <c r="X310" s="10"/>
      <c r="Y310" s="10"/>
      <c r="Z310" s="10"/>
    </row>
    <row r="311" spans="1:26" ht="15.75" customHeight="1">
      <c r="A311" s="10"/>
      <c r="B311" s="10"/>
      <c r="C311" s="11"/>
      <c r="D311" s="11"/>
      <c r="E311" s="11"/>
      <c r="F311" s="11"/>
      <c r="G311" s="11"/>
      <c r="H311" s="11"/>
      <c r="I311" s="11"/>
      <c r="J311" s="11"/>
      <c r="K311" s="11"/>
      <c r="L311" s="11"/>
      <c r="M311" s="11"/>
      <c r="N311" s="11"/>
      <c r="O311" s="11"/>
      <c r="P311" s="11"/>
      <c r="Q311" s="11"/>
      <c r="R311" s="10"/>
      <c r="S311" s="10"/>
      <c r="T311" s="10"/>
      <c r="U311" s="10"/>
      <c r="V311" s="10"/>
      <c r="W311" s="10"/>
      <c r="X311" s="10"/>
      <c r="Y311" s="10"/>
      <c r="Z311" s="10"/>
    </row>
    <row r="312" spans="1:26" ht="15.75" customHeight="1">
      <c r="A312" s="10"/>
      <c r="B312" s="10"/>
      <c r="C312" s="11"/>
      <c r="D312" s="11"/>
      <c r="E312" s="11"/>
      <c r="F312" s="11"/>
      <c r="G312" s="11"/>
      <c r="H312" s="11"/>
      <c r="I312" s="11"/>
      <c r="J312" s="11"/>
      <c r="K312" s="11"/>
      <c r="L312" s="11"/>
      <c r="M312" s="11"/>
      <c r="N312" s="11"/>
      <c r="O312" s="11"/>
      <c r="P312" s="11"/>
      <c r="Q312" s="11"/>
      <c r="R312" s="10"/>
      <c r="S312" s="10"/>
      <c r="T312" s="10"/>
      <c r="U312" s="10"/>
      <c r="V312" s="10"/>
      <c r="W312" s="10"/>
      <c r="X312" s="10"/>
      <c r="Y312" s="10"/>
      <c r="Z312" s="10"/>
    </row>
    <row r="313" spans="1:26" ht="15.75" customHeight="1">
      <c r="A313" s="10"/>
      <c r="B313" s="10"/>
      <c r="C313" s="11"/>
      <c r="D313" s="11"/>
      <c r="E313" s="11"/>
      <c r="F313" s="11"/>
      <c r="G313" s="11"/>
      <c r="H313" s="11"/>
      <c r="I313" s="11"/>
      <c r="J313" s="11"/>
      <c r="K313" s="11"/>
      <c r="L313" s="11"/>
      <c r="M313" s="11"/>
      <c r="N313" s="11"/>
      <c r="O313" s="11"/>
      <c r="P313" s="11"/>
      <c r="Q313" s="11"/>
      <c r="R313" s="10"/>
      <c r="S313" s="10"/>
      <c r="T313" s="10"/>
      <c r="U313" s="10"/>
      <c r="V313" s="10"/>
      <c r="W313" s="10"/>
      <c r="X313" s="10"/>
      <c r="Y313" s="10"/>
      <c r="Z313" s="10"/>
    </row>
    <row r="314" spans="1:26" ht="15.75" customHeight="1">
      <c r="A314" s="10"/>
      <c r="B314" s="10"/>
      <c r="C314" s="11"/>
      <c r="D314" s="11"/>
      <c r="E314" s="11"/>
      <c r="F314" s="11"/>
      <c r="G314" s="11"/>
      <c r="H314" s="11"/>
      <c r="I314" s="11"/>
      <c r="J314" s="11"/>
      <c r="K314" s="11"/>
      <c r="L314" s="11"/>
      <c r="M314" s="11"/>
      <c r="N314" s="11"/>
      <c r="O314" s="11"/>
      <c r="P314" s="11"/>
      <c r="Q314" s="11"/>
      <c r="R314" s="10"/>
      <c r="S314" s="10"/>
      <c r="T314" s="10"/>
      <c r="U314" s="10"/>
      <c r="V314" s="10"/>
      <c r="W314" s="10"/>
      <c r="X314" s="10"/>
      <c r="Y314" s="10"/>
      <c r="Z314" s="10"/>
    </row>
    <row r="315" spans="1:26" ht="15.75" customHeight="1">
      <c r="A315" s="10"/>
      <c r="B315" s="10"/>
      <c r="C315" s="11"/>
      <c r="D315" s="11"/>
      <c r="E315" s="11"/>
      <c r="F315" s="11"/>
      <c r="G315" s="11"/>
      <c r="H315" s="11"/>
      <c r="I315" s="11"/>
      <c r="J315" s="11"/>
      <c r="K315" s="11"/>
      <c r="L315" s="11"/>
      <c r="M315" s="11"/>
      <c r="N315" s="11"/>
      <c r="O315" s="11"/>
      <c r="P315" s="11"/>
      <c r="Q315" s="11"/>
      <c r="R315" s="10"/>
      <c r="S315" s="10"/>
      <c r="T315" s="10"/>
      <c r="U315" s="10"/>
      <c r="V315" s="10"/>
      <c r="W315" s="10"/>
      <c r="X315" s="10"/>
      <c r="Y315" s="10"/>
      <c r="Z315" s="10"/>
    </row>
    <row r="316" spans="1:26" ht="15.75" customHeight="1">
      <c r="A316" s="10"/>
      <c r="B316" s="10"/>
      <c r="C316" s="11"/>
      <c r="D316" s="11"/>
      <c r="E316" s="11"/>
      <c r="F316" s="11"/>
      <c r="G316" s="11"/>
      <c r="H316" s="11"/>
      <c r="I316" s="11"/>
      <c r="J316" s="11"/>
      <c r="K316" s="11"/>
      <c r="L316" s="11"/>
      <c r="M316" s="11"/>
      <c r="N316" s="11"/>
      <c r="O316" s="11"/>
      <c r="P316" s="11"/>
      <c r="Q316" s="11"/>
      <c r="R316" s="10"/>
      <c r="S316" s="10"/>
      <c r="T316" s="10"/>
      <c r="U316" s="10"/>
      <c r="V316" s="10"/>
      <c r="W316" s="10"/>
      <c r="X316" s="10"/>
      <c r="Y316" s="10"/>
      <c r="Z316" s="10"/>
    </row>
    <row r="317" spans="1:26" ht="15.75" customHeight="1">
      <c r="A317" s="10"/>
      <c r="B317" s="10"/>
      <c r="C317" s="11"/>
      <c r="D317" s="11"/>
      <c r="E317" s="11"/>
      <c r="F317" s="11"/>
      <c r="G317" s="11"/>
      <c r="H317" s="11"/>
      <c r="I317" s="11"/>
      <c r="J317" s="11"/>
      <c r="K317" s="11"/>
      <c r="L317" s="11"/>
      <c r="M317" s="11"/>
      <c r="N317" s="11"/>
      <c r="O317" s="11"/>
      <c r="P317" s="11"/>
      <c r="Q317" s="11"/>
      <c r="R317" s="10"/>
      <c r="S317" s="10"/>
      <c r="T317" s="10"/>
      <c r="U317" s="10"/>
      <c r="V317" s="10"/>
      <c r="W317" s="10"/>
      <c r="X317" s="10"/>
      <c r="Y317" s="10"/>
      <c r="Z317" s="10"/>
    </row>
    <row r="318" spans="1:26" ht="15.75" customHeight="1">
      <c r="A318" s="10"/>
      <c r="B318" s="10"/>
      <c r="C318" s="11"/>
      <c r="D318" s="11"/>
      <c r="E318" s="11"/>
      <c r="F318" s="11"/>
      <c r="G318" s="11"/>
      <c r="H318" s="11"/>
      <c r="I318" s="11"/>
      <c r="J318" s="11"/>
      <c r="K318" s="11"/>
      <c r="L318" s="11"/>
      <c r="M318" s="11"/>
      <c r="N318" s="11"/>
      <c r="O318" s="11"/>
      <c r="P318" s="11"/>
      <c r="Q318" s="11"/>
      <c r="R318" s="10"/>
      <c r="S318" s="10"/>
      <c r="T318" s="10"/>
      <c r="U318" s="10"/>
      <c r="V318" s="10"/>
      <c r="W318" s="10"/>
      <c r="X318" s="10"/>
      <c r="Y318" s="10"/>
      <c r="Z318" s="10"/>
    </row>
    <row r="319" spans="1:26" ht="15.75" customHeight="1">
      <c r="A319" s="10"/>
      <c r="B319" s="10"/>
      <c r="C319" s="11"/>
      <c r="D319" s="11"/>
      <c r="E319" s="11"/>
      <c r="F319" s="11"/>
      <c r="G319" s="11"/>
      <c r="H319" s="11"/>
      <c r="I319" s="11"/>
      <c r="J319" s="11"/>
      <c r="K319" s="11"/>
      <c r="L319" s="11"/>
      <c r="M319" s="11"/>
      <c r="N319" s="11"/>
      <c r="O319" s="11"/>
      <c r="P319" s="11"/>
      <c r="Q319" s="11"/>
      <c r="R319" s="10"/>
      <c r="S319" s="10"/>
      <c r="T319" s="10"/>
      <c r="U319" s="10"/>
      <c r="V319" s="10"/>
      <c r="W319" s="10"/>
      <c r="X319" s="10"/>
      <c r="Y319" s="10"/>
      <c r="Z319" s="10"/>
    </row>
    <row r="320" spans="1:26" ht="15.75" customHeight="1">
      <c r="A320" s="10"/>
      <c r="B320" s="10"/>
      <c r="C320" s="11"/>
      <c r="D320" s="11"/>
      <c r="E320" s="11"/>
      <c r="F320" s="11"/>
      <c r="G320" s="11"/>
      <c r="H320" s="11"/>
      <c r="I320" s="11"/>
      <c r="J320" s="11"/>
      <c r="K320" s="11"/>
      <c r="L320" s="11"/>
      <c r="M320" s="11"/>
      <c r="N320" s="11"/>
      <c r="O320" s="11"/>
      <c r="P320" s="11"/>
      <c r="Q320" s="11"/>
      <c r="R320" s="10"/>
      <c r="S320" s="10"/>
      <c r="T320" s="10"/>
      <c r="U320" s="10"/>
      <c r="V320" s="10"/>
      <c r="W320" s="10"/>
      <c r="X320" s="10"/>
      <c r="Y320" s="10"/>
      <c r="Z320" s="10"/>
    </row>
    <row r="321" spans="1:26" ht="15.75" customHeight="1">
      <c r="A321" s="10"/>
      <c r="B321" s="10"/>
      <c r="C321" s="11"/>
      <c r="D321" s="11"/>
      <c r="E321" s="11"/>
      <c r="F321" s="11"/>
      <c r="G321" s="11"/>
      <c r="H321" s="11"/>
      <c r="I321" s="11"/>
      <c r="J321" s="11"/>
      <c r="K321" s="11"/>
      <c r="L321" s="11"/>
      <c r="M321" s="11"/>
      <c r="N321" s="11"/>
      <c r="O321" s="11"/>
      <c r="P321" s="11"/>
      <c r="Q321" s="11"/>
      <c r="R321" s="10"/>
      <c r="S321" s="10"/>
      <c r="T321" s="10"/>
      <c r="U321" s="10"/>
      <c r="V321" s="10"/>
      <c r="W321" s="10"/>
      <c r="X321" s="10"/>
      <c r="Y321" s="10"/>
      <c r="Z321" s="10"/>
    </row>
    <row r="322" spans="1:26" ht="15.75" customHeight="1">
      <c r="A322" s="10"/>
      <c r="B322" s="10"/>
      <c r="C322" s="11"/>
      <c r="D322" s="11"/>
      <c r="E322" s="11"/>
      <c r="F322" s="11"/>
      <c r="G322" s="11"/>
      <c r="H322" s="11"/>
      <c r="I322" s="11"/>
      <c r="J322" s="11"/>
      <c r="K322" s="11"/>
      <c r="L322" s="11"/>
      <c r="M322" s="11"/>
      <c r="N322" s="11"/>
      <c r="O322" s="11"/>
      <c r="P322" s="11"/>
      <c r="Q322" s="11"/>
      <c r="R322" s="10"/>
      <c r="S322" s="10"/>
      <c r="T322" s="10"/>
      <c r="U322" s="10"/>
      <c r="V322" s="10"/>
      <c r="W322" s="10"/>
      <c r="X322" s="10"/>
      <c r="Y322" s="10"/>
      <c r="Z322" s="10"/>
    </row>
    <row r="323" spans="1:26" ht="15.75" customHeight="1">
      <c r="A323" s="10"/>
      <c r="B323" s="10"/>
      <c r="C323" s="11"/>
      <c r="D323" s="11"/>
      <c r="E323" s="11"/>
      <c r="F323" s="11"/>
      <c r="G323" s="11"/>
      <c r="H323" s="11"/>
      <c r="I323" s="11"/>
      <c r="J323" s="11"/>
      <c r="K323" s="11"/>
      <c r="L323" s="11"/>
      <c r="M323" s="11"/>
      <c r="N323" s="11"/>
      <c r="O323" s="11"/>
      <c r="P323" s="11"/>
      <c r="Q323" s="11"/>
      <c r="R323" s="10"/>
      <c r="S323" s="10"/>
      <c r="T323" s="10"/>
      <c r="U323" s="10"/>
      <c r="V323" s="10"/>
      <c r="W323" s="10"/>
      <c r="X323" s="10"/>
      <c r="Y323" s="10"/>
      <c r="Z323" s="10"/>
    </row>
    <row r="324" spans="1:26" ht="15.75" customHeight="1">
      <c r="A324" s="10"/>
      <c r="B324" s="10"/>
      <c r="C324" s="11"/>
      <c r="D324" s="11"/>
      <c r="E324" s="11"/>
      <c r="F324" s="11"/>
      <c r="G324" s="11"/>
      <c r="H324" s="11"/>
      <c r="I324" s="11"/>
      <c r="J324" s="11"/>
      <c r="K324" s="11"/>
      <c r="L324" s="11"/>
      <c r="M324" s="11"/>
      <c r="N324" s="11"/>
      <c r="O324" s="11"/>
      <c r="P324" s="11"/>
      <c r="Q324" s="11"/>
      <c r="R324" s="10"/>
      <c r="S324" s="10"/>
      <c r="T324" s="10"/>
      <c r="U324" s="10"/>
      <c r="V324" s="10"/>
      <c r="W324" s="10"/>
      <c r="X324" s="10"/>
      <c r="Y324" s="10"/>
      <c r="Z324" s="10"/>
    </row>
    <row r="325" spans="1:26" ht="15.75" customHeight="1">
      <c r="A325" s="10"/>
      <c r="B325" s="10"/>
      <c r="C325" s="11"/>
      <c r="D325" s="11"/>
      <c r="E325" s="11"/>
      <c r="F325" s="11"/>
      <c r="G325" s="11"/>
      <c r="H325" s="11"/>
      <c r="I325" s="11"/>
      <c r="J325" s="11"/>
      <c r="K325" s="11"/>
      <c r="L325" s="11"/>
      <c r="M325" s="11"/>
      <c r="N325" s="11"/>
      <c r="O325" s="11"/>
      <c r="P325" s="11"/>
      <c r="Q325" s="11"/>
      <c r="R325" s="10"/>
      <c r="S325" s="10"/>
      <c r="T325" s="10"/>
      <c r="U325" s="10"/>
      <c r="V325" s="10"/>
      <c r="W325" s="10"/>
      <c r="X325" s="10"/>
      <c r="Y325" s="10"/>
      <c r="Z325" s="10"/>
    </row>
    <row r="326" spans="1:26" ht="15.75" customHeight="1">
      <c r="A326" s="10"/>
      <c r="B326" s="10"/>
      <c r="C326" s="11"/>
      <c r="D326" s="11"/>
      <c r="E326" s="11"/>
      <c r="F326" s="11"/>
      <c r="G326" s="11"/>
      <c r="H326" s="11"/>
      <c r="I326" s="11"/>
      <c r="J326" s="11"/>
      <c r="K326" s="11"/>
      <c r="L326" s="11"/>
      <c r="M326" s="11"/>
      <c r="N326" s="11"/>
      <c r="O326" s="11"/>
      <c r="P326" s="11"/>
      <c r="Q326" s="11"/>
      <c r="R326" s="10"/>
      <c r="S326" s="10"/>
      <c r="T326" s="10"/>
      <c r="U326" s="10"/>
      <c r="V326" s="10"/>
      <c r="W326" s="10"/>
      <c r="X326" s="10"/>
      <c r="Y326" s="10"/>
      <c r="Z326" s="10"/>
    </row>
    <row r="327" spans="1:26" ht="15.75" customHeight="1">
      <c r="A327" s="10"/>
      <c r="B327" s="10"/>
      <c r="C327" s="11"/>
      <c r="D327" s="11"/>
      <c r="E327" s="11"/>
      <c r="F327" s="11"/>
      <c r="G327" s="11"/>
      <c r="H327" s="11"/>
      <c r="I327" s="11"/>
      <c r="J327" s="11"/>
      <c r="K327" s="11"/>
      <c r="L327" s="11"/>
      <c r="M327" s="11"/>
      <c r="N327" s="11"/>
      <c r="O327" s="11"/>
      <c r="P327" s="11"/>
      <c r="Q327" s="11"/>
      <c r="R327" s="10"/>
      <c r="S327" s="10"/>
      <c r="T327" s="10"/>
      <c r="U327" s="10"/>
      <c r="V327" s="10"/>
      <c r="W327" s="10"/>
      <c r="X327" s="10"/>
      <c r="Y327" s="10"/>
      <c r="Z327" s="10"/>
    </row>
    <row r="328" spans="1:26" ht="15.75" customHeight="1">
      <c r="A328" s="10"/>
      <c r="B328" s="10"/>
      <c r="C328" s="11"/>
      <c r="D328" s="11"/>
      <c r="E328" s="11"/>
      <c r="F328" s="11"/>
      <c r="G328" s="11"/>
      <c r="H328" s="11"/>
      <c r="I328" s="11"/>
      <c r="J328" s="11"/>
      <c r="K328" s="11"/>
      <c r="L328" s="11"/>
      <c r="M328" s="11"/>
      <c r="N328" s="11"/>
      <c r="O328" s="11"/>
      <c r="P328" s="11"/>
      <c r="Q328" s="11"/>
      <c r="R328" s="10"/>
      <c r="S328" s="10"/>
      <c r="T328" s="10"/>
      <c r="U328" s="10"/>
      <c r="V328" s="10"/>
      <c r="W328" s="10"/>
      <c r="X328" s="10"/>
      <c r="Y328" s="10"/>
      <c r="Z328" s="10"/>
    </row>
    <row r="329" spans="1:26" ht="15.75" customHeight="1">
      <c r="A329" s="10"/>
      <c r="B329" s="10"/>
      <c r="C329" s="11"/>
      <c r="D329" s="11"/>
      <c r="E329" s="11"/>
      <c r="F329" s="11"/>
      <c r="G329" s="11"/>
      <c r="H329" s="11"/>
      <c r="I329" s="11"/>
      <c r="J329" s="11"/>
      <c r="K329" s="11"/>
      <c r="L329" s="11"/>
      <c r="M329" s="11"/>
      <c r="N329" s="11"/>
      <c r="O329" s="11"/>
      <c r="P329" s="11"/>
      <c r="Q329" s="11"/>
      <c r="R329" s="10"/>
      <c r="S329" s="10"/>
      <c r="T329" s="10"/>
      <c r="U329" s="10"/>
      <c r="V329" s="10"/>
      <c r="W329" s="10"/>
      <c r="X329" s="10"/>
      <c r="Y329" s="10"/>
      <c r="Z329" s="10"/>
    </row>
    <row r="330" spans="1:26" ht="15.75" customHeight="1">
      <c r="A330" s="10"/>
      <c r="B330" s="10"/>
      <c r="C330" s="11"/>
      <c r="D330" s="11"/>
      <c r="E330" s="11"/>
      <c r="F330" s="11"/>
      <c r="G330" s="11"/>
      <c r="H330" s="11"/>
      <c r="I330" s="11"/>
      <c r="J330" s="11"/>
      <c r="K330" s="11"/>
      <c r="L330" s="11"/>
      <c r="M330" s="11"/>
      <c r="N330" s="11"/>
      <c r="O330" s="11"/>
      <c r="P330" s="11"/>
      <c r="Q330" s="11"/>
      <c r="R330" s="10"/>
      <c r="S330" s="10"/>
      <c r="T330" s="10"/>
      <c r="U330" s="10"/>
      <c r="V330" s="10"/>
      <c r="W330" s="10"/>
      <c r="X330" s="10"/>
      <c r="Y330" s="10"/>
      <c r="Z330" s="10"/>
    </row>
    <row r="331" spans="1:26" ht="15.75" customHeight="1">
      <c r="A331" s="10"/>
      <c r="B331" s="10"/>
      <c r="C331" s="11"/>
      <c r="D331" s="11"/>
      <c r="E331" s="11"/>
      <c r="F331" s="11"/>
      <c r="G331" s="11"/>
      <c r="H331" s="11"/>
      <c r="I331" s="11"/>
      <c r="J331" s="11"/>
      <c r="K331" s="11"/>
      <c r="L331" s="11"/>
      <c r="M331" s="11"/>
      <c r="N331" s="11"/>
      <c r="O331" s="11"/>
      <c r="P331" s="11"/>
      <c r="Q331" s="11"/>
      <c r="R331" s="10"/>
      <c r="S331" s="10"/>
      <c r="T331" s="10"/>
      <c r="U331" s="10"/>
      <c r="V331" s="10"/>
      <c r="W331" s="10"/>
      <c r="X331" s="10"/>
      <c r="Y331" s="10"/>
      <c r="Z331" s="10"/>
    </row>
    <row r="332" spans="1:26" ht="15.75" customHeight="1">
      <c r="A332" s="10"/>
      <c r="B332" s="10"/>
      <c r="C332" s="11"/>
      <c r="D332" s="11"/>
      <c r="E332" s="11"/>
      <c r="F332" s="11"/>
      <c r="G332" s="11"/>
      <c r="H332" s="11"/>
      <c r="I332" s="11"/>
      <c r="J332" s="11"/>
      <c r="K332" s="11"/>
      <c r="L332" s="11"/>
      <c r="M332" s="11"/>
      <c r="N332" s="11"/>
      <c r="O332" s="11"/>
      <c r="P332" s="11"/>
      <c r="Q332" s="11"/>
      <c r="R332" s="10"/>
      <c r="S332" s="10"/>
      <c r="T332" s="10"/>
      <c r="U332" s="10"/>
      <c r="V332" s="10"/>
      <c r="W332" s="10"/>
      <c r="X332" s="10"/>
      <c r="Y332" s="10"/>
      <c r="Z332" s="10"/>
    </row>
    <row r="333" spans="1:26" ht="15.75" customHeight="1">
      <c r="A333" s="10"/>
      <c r="B333" s="10"/>
      <c r="C333" s="11"/>
      <c r="D333" s="11"/>
      <c r="E333" s="11"/>
      <c r="F333" s="11"/>
      <c r="G333" s="11"/>
      <c r="H333" s="11"/>
      <c r="I333" s="11"/>
      <c r="J333" s="11"/>
      <c r="K333" s="11"/>
      <c r="L333" s="11"/>
      <c r="M333" s="11"/>
      <c r="N333" s="11"/>
      <c r="O333" s="11"/>
      <c r="P333" s="11"/>
      <c r="Q333" s="11"/>
      <c r="R333" s="10"/>
      <c r="S333" s="10"/>
      <c r="T333" s="10"/>
      <c r="U333" s="10"/>
      <c r="V333" s="10"/>
      <c r="W333" s="10"/>
      <c r="X333" s="10"/>
      <c r="Y333" s="10"/>
      <c r="Z333" s="10"/>
    </row>
    <row r="334" spans="1:26" ht="15.75" customHeight="1">
      <c r="A334" s="10"/>
      <c r="B334" s="10"/>
      <c r="C334" s="11"/>
      <c r="D334" s="11"/>
      <c r="E334" s="11"/>
      <c r="F334" s="11"/>
      <c r="G334" s="11"/>
      <c r="H334" s="11"/>
      <c r="I334" s="11"/>
      <c r="J334" s="11"/>
      <c r="K334" s="11"/>
      <c r="L334" s="11"/>
      <c r="M334" s="11"/>
      <c r="N334" s="11"/>
      <c r="O334" s="11"/>
      <c r="P334" s="11"/>
      <c r="Q334" s="11"/>
      <c r="R334" s="10"/>
      <c r="S334" s="10"/>
      <c r="T334" s="10"/>
      <c r="U334" s="10"/>
      <c r="V334" s="10"/>
      <c r="W334" s="10"/>
      <c r="X334" s="10"/>
      <c r="Y334" s="10"/>
      <c r="Z334" s="10"/>
    </row>
    <row r="335" spans="1:26" ht="15.75" customHeight="1">
      <c r="A335" s="10"/>
      <c r="B335" s="10"/>
      <c r="C335" s="11"/>
      <c r="D335" s="11"/>
      <c r="E335" s="11"/>
      <c r="F335" s="11"/>
      <c r="G335" s="11"/>
      <c r="H335" s="11"/>
      <c r="I335" s="11"/>
      <c r="J335" s="11"/>
      <c r="K335" s="11"/>
      <c r="L335" s="11"/>
      <c r="M335" s="11"/>
      <c r="N335" s="11"/>
      <c r="O335" s="11"/>
      <c r="P335" s="11"/>
      <c r="Q335" s="11"/>
      <c r="R335" s="10"/>
      <c r="S335" s="10"/>
      <c r="T335" s="10"/>
      <c r="U335" s="10"/>
      <c r="V335" s="10"/>
      <c r="W335" s="10"/>
      <c r="X335" s="10"/>
      <c r="Y335" s="10"/>
      <c r="Z335" s="10"/>
    </row>
    <row r="336" spans="1:26" ht="15.75" customHeight="1">
      <c r="A336" s="10"/>
      <c r="B336" s="10"/>
      <c r="C336" s="11"/>
      <c r="D336" s="11"/>
      <c r="E336" s="11"/>
      <c r="F336" s="11"/>
      <c r="G336" s="11"/>
      <c r="H336" s="11"/>
      <c r="I336" s="11"/>
      <c r="J336" s="11"/>
      <c r="K336" s="11"/>
      <c r="L336" s="11"/>
      <c r="M336" s="11"/>
      <c r="N336" s="11"/>
      <c r="O336" s="11"/>
      <c r="P336" s="11"/>
      <c r="Q336" s="11"/>
      <c r="R336" s="10"/>
      <c r="S336" s="10"/>
      <c r="T336" s="10"/>
      <c r="U336" s="10"/>
      <c r="V336" s="10"/>
      <c r="W336" s="10"/>
      <c r="X336" s="10"/>
      <c r="Y336" s="10"/>
      <c r="Z336" s="10"/>
    </row>
    <row r="337" spans="1:26" ht="15.75" customHeight="1">
      <c r="A337" s="10"/>
      <c r="B337" s="10"/>
      <c r="C337" s="11"/>
      <c r="D337" s="11"/>
      <c r="E337" s="11"/>
      <c r="F337" s="11"/>
      <c r="G337" s="11"/>
      <c r="H337" s="11"/>
      <c r="I337" s="11"/>
      <c r="J337" s="11"/>
      <c r="K337" s="11"/>
      <c r="L337" s="11"/>
      <c r="M337" s="11"/>
      <c r="N337" s="11"/>
      <c r="O337" s="11"/>
      <c r="P337" s="11"/>
      <c r="Q337" s="11"/>
      <c r="R337" s="10"/>
      <c r="S337" s="10"/>
      <c r="T337" s="10"/>
      <c r="U337" s="10"/>
      <c r="V337" s="10"/>
      <c r="W337" s="10"/>
      <c r="X337" s="10"/>
      <c r="Y337" s="10"/>
      <c r="Z337" s="10"/>
    </row>
    <row r="338" spans="1:26" ht="15.75" customHeight="1">
      <c r="A338" s="10"/>
      <c r="B338" s="10"/>
      <c r="C338" s="11"/>
      <c r="D338" s="11"/>
      <c r="E338" s="11"/>
      <c r="F338" s="11"/>
      <c r="G338" s="11"/>
      <c r="H338" s="11"/>
      <c r="I338" s="11"/>
      <c r="J338" s="11"/>
      <c r="K338" s="11"/>
      <c r="L338" s="11"/>
      <c r="M338" s="11"/>
      <c r="N338" s="11"/>
      <c r="O338" s="11"/>
      <c r="P338" s="11"/>
      <c r="Q338" s="11"/>
      <c r="R338" s="10"/>
      <c r="S338" s="10"/>
      <c r="T338" s="10"/>
      <c r="U338" s="10"/>
      <c r="V338" s="10"/>
      <c r="W338" s="10"/>
      <c r="X338" s="10"/>
      <c r="Y338" s="10"/>
      <c r="Z338" s="10"/>
    </row>
    <row r="339" spans="1:26" ht="15.75" customHeight="1">
      <c r="A339" s="10"/>
      <c r="B339" s="10"/>
      <c r="C339" s="11"/>
      <c r="D339" s="11"/>
      <c r="E339" s="11"/>
      <c r="F339" s="11"/>
      <c r="G339" s="11"/>
      <c r="H339" s="11"/>
      <c r="I339" s="11"/>
      <c r="J339" s="11"/>
      <c r="K339" s="11"/>
      <c r="L339" s="11"/>
      <c r="M339" s="11"/>
      <c r="N339" s="11"/>
      <c r="O339" s="11"/>
      <c r="P339" s="11"/>
      <c r="Q339" s="11"/>
      <c r="R339" s="10"/>
      <c r="S339" s="10"/>
      <c r="T339" s="10"/>
      <c r="U339" s="10"/>
      <c r="V339" s="10"/>
      <c r="W339" s="10"/>
      <c r="X339" s="10"/>
      <c r="Y339" s="10"/>
      <c r="Z339" s="10"/>
    </row>
    <row r="340" spans="1:26" ht="15.75" customHeight="1">
      <c r="A340" s="10"/>
      <c r="B340" s="10"/>
      <c r="C340" s="11"/>
      <c r="D340" s="11"/>
      <c r="E340" s="11"/>
      <c r="F340" s="11"/>
      <c r="G340" s="11"/>
      <c r="H340" s="11"/>
      <c r="I340" s="11"/>
      <c r="J340" s="11"/>
      <c r="K340" s="11"/>
      <c r="L340" s="11"/>
      <c r="M340" s="11"/>
      <c r="N340" s="11"/>
      <c r="O340" s="11"/>
      <c r="P340" s="11"/>
      <c r="Q340" s="11"/>
      <c r="R340" s="10"/>
      <c r="S340" s="10"/>
      <c r="T340" s="10"/>
      <c r="U340" s="10"/>
      <c r="V340" s="10"/>
      <c r="W340" s="10"/>
      <c r="X340" s="10"/>
      <c r="Y340" s="10"/>
      <c r="Z340" s="10"/>
    </row>
    <row r="341" spans="1:26" ht="15.75" customHeight="1">
      <c r="A341" s="10"/>
      <c r="B341" s="10"/>
      <c r="C341" s="11"/>
      <c r="D341" s="11"/>
      <c r="E341" s="11"/>
      <c r="F341" s="11"/>
      <c r="G341" s="11"/>
      <c r="H341" s="11"/>
      <c r="I341" s="11"/>
      <c r="J341" s="11"/>
      <c r="K341" s="11"/>
      <c r="L341" s="11"/>
      <c r="M341" s="11"/>
      <c r="N341" s="11"/>
      <c r="O341" s="11"/>
      <c r="P341" s="11"/>
      <c r="Q341" s="11"/>
      <c r="R341" s="10"/>
      <c r="S341" s="10"/>
      <c r="T341" s="10"/>
      <c r="U341" s="10"/>
      <c r="V341" s="10"/>
      <c r="W341" s="10"/>
      <c r="X341" s="10"/>
      <c r="Y341" s="10"/>
      <c r="Z341" s="10"/>
    </row>
    <row r="342" spans="1:26" ht="15.75" customHeight="1">
      <c r="A342" s="10"/>
      <c r="B342" s="10"/>
      <c r="C342" s="11"/>
      <c r="D342" s="11"/>
      <c r="E342" s="11"/>
      <c r="F342" s="11"/>
      <c r="G342" s="11"/>
      <c r="H342" s="11"/>
      <c r="I342" s="11"/>
      <c r="J342" s="11"/>
      <c r="K342" s="11"/>
      <c r="L342" s="11"/>
      <c r="M342" s="11"/>
      <c r="N342" s="11"/>
      <c r="O342" s="11"/>
      <c r="P342" s="11"/>
      <c r="Q342" s="11"/>
      <c r="R342" s="10"/>
      <c r="S342" s="10"/>
      <c r="T342" s="10"/>
      <c r="U342" s="10"/>
      <c r="V342" s="10"/>
      <c r="W342" s="10"/>
      <c r="X342" s="10"/>
      <c r="Y342" s="10"/>
      <c r="Z342" s="10"/>
    </row>
    <row r="343" spans="1:26" ht="15.75" customHeight="1">
      <c r="A343" s="10"/>
      <c r="B343" s="10"/>
      <c r="C343" s="11"/>
      <c r="D343" s="11"/>
      <c r="E343" s="11"/>
      <c r="F343" s="11"/>
      <c r="G343" s="11"/>
      <c r="H343" s="11"/>
      <c r="I343" s="11"/>
      <c r="J343" s="11"/>
      <c r="K343" s="11"/>
      <c r="L343" s="11"/>
      <c r="M343" s="11"/>
      <c r="N343" s="11"/>
      <c r="O343" s="11"/>
      <c r="P343" s="11"/>
      <c r="Q343" s="11"/>
      <c r="R343" s="10"/>
      <c r="S343" s="10"/>
      <c r="T343" s="10"/>
      <c r="U343" s="10"/>
      <c r="V343" s="10"/>
      <c r="W343" s="10"/>
      <c r="X343" s="10"/>
      <c r="Y343" s="10"/>
      <c r="Z343" s="10"/>
    </row>
    <row r="344" spans="1:26" ht="15.75" customHeight="1">
      <c r="A344" s="10"/>
      <c r="B344" s="10"/>
      <c r="C344" s="11"/>
      <c r="D344" s="11"/>
      <c r="E344" s="11"/>
      <c r="F344" s="11"/>
      <c r="G344" s="11"/>
      <c r="H344" s="11"/>
      <c r="I344" s="11"/>
      <c r="J344" s="11"/>
      <c r="K344" s="11"/>
      <c r="L344" s="11"/>
      <c r="M344" s="11"/>
      <c r="N344" s="11"/>
      <c r="O344" s="11"/>
      <c r="P344" s="11"/>
      <c r="Q344" s="11"/>
      <c r="R344" s="10"/>
      <c r="S344" s="10"/>
      <c r="T344" s="10"/>
      <c r="U344" s="10"/>
      <c r="V344" s="10"/>
      <c r="W344" s="10"/>
      <c r="X344" s="10"/>
      <c r="Y344" s="10"/>
      <c r="Z344" s="10"/>
    </row>
    <row r="345" spans="1:26" ht="15.75" customHeight="1">
      <c r="A345" s="10"/>
      <c r="B345" s="10"/>
      <c r="C345" s="11"/>
      <c r="D345" s="11"/>
      <c r="E345" s="11"/>
      <c r="F345" s="11"/>
      <c r="G345" s="11"/>
      <c r="H345" s="11"/>
      <c r="I345" s="11"/>
      <c r="J345" s="11"/>
      <c r="K345" s="11"/>
      <c r="L345" s="11"/>
      <c r="M345" s="11"/>
      <c r="N345" s="11"/>
      <c r="O345" s="11"/>
      <c r="P345" s="11"/>
      <c r="Q345" s="11"/>
      <c r="R345" s="10"/>
      <c r="S345" s="10"/>
      <c r="T345" s="10"/>
      <c r="U345" s="10"/>
      <c r="V345" s="10"/>
      <c r="W345" s="10"/>
      <c r="X345" s="10"/>
      <c r="Y345" s="10"/>
      <c r="Z345" s="10"/>
    </row>
    <row r="346" spans="1:26" ht="15.75" customHeight="1">
      <c r="A346" s="10"/>
      <c r="B346" s="10"/>
      <c r="C346" s="11"/>
      <c r="D346" s="11"/>
      <c r="E346" s="11"/>
      <c r="F346" s="11"/>
      <c r="G346" s="11"/>
      <c r="H346" s="11"/>
      <c r="I346" s="11"/>
      <c r="J346" s="11"/>
      <c r="K346" s="11"/>
      <c r="L346" s="11"/>
      <c r="M346" s="11"/>
      <c r="N346" s="11"/>
      <c r="O346" s="11"/>
      <c r="P346" s="11"/>
      <c r="Q346" s="11"/>
      <c r="R346" s="10"/>
      <c r="S346" s="10"/>
      <c r="T346" s="10"/>
      <c r="U346" s="10"/>
      <c r="V346" s="10"/>
      <c r="W346" s="10"/>
      <c r="X346" s="10"/>
      <c r="Y346" s="10"/>
      <c r="Z346" s="10"/>
    </row>
    <row r="347" spans="1:26" ht="15.75" customHeight="1">
      <c r="A347" s="10"/>
      <c r="B347" s="10"/>
      <c r="C347" s="11"/>
      <c r="D347" s="11"/>
      <c r="E347" s="11"/>
      <c r="F347" s="11"/>
      <c r="G347" s="11"/>
      <c r="H347" s="11"/>
      <c r="I347" s="11"/>
      <c r="J347" s="11"/>
      <c r="K347" s="11"/>
      <c r="L347" s="11"/>
      <c r="M347" s="11"/>
      <c r="N347" s="11"/>
      <c r="O347" s="11"/>
      <c r="P347" s="11"/>
      <c r="Q347" s="11"/>
      <c r="R347" s="10"/>
      <c r="S347" s="10"/>
      <c r="T347" s="10"/>
      <c r="U347" s="10"/>
      <c r="V347" s="10"/>
      <c r="W347" s="10"/>
      <c r="X347" s="10"/>
      <c r="Y347" s="10"/>
      <c r="Z347" s="10"/>
    </row>
    <row r="348" spans="1:26" ht="15.75" customHeight="1">
      <c r="A348" s="10"/>
      <c r="B348" s="10"/>
      <c r="C348" s="11"/>
      <c r="D348" s="11"/>
      <c r="E348" s="11"/>
      <c r="F348" s="11"/>
      <c r="G348" s="11"/>
      <c r="H348" s="11"/>
      <c r="I348" s="11"/>
      <c r="J348" s="11"/>
      <c r="K348" s="11"/>
      <c r="L348" s="11"/>
      <c r="M348" s="11"/>
      <c r="N348" s="11"/>
      <c r="O348" s="11"/>
      <c r="P348" s="11"/>
      <c r="Q348" s="11"/>
      <c r="R348" s="10"/>
      <c r="S348" s="10"/>
      <c r="T348" s="10"/>
      <c r="U348" s="10"/>
      <c r="V348" s="10"/>
      <c r="W348" s="10"/>
      <c r="X348" s="10"/>
      <c r="Y348" s="10"/>
      <c r="Z348" s="10"/>
    </row>
    <row r="349" spans="1:26" ht="15.75" customHeight="1">
      <c r="A349" s="10"/>
      <c r="B349" s="10"/>
      <c r="C349" s="11"/>
      <c r="D349" s="11"/>
      <c r="E349" s="11"/>
      <c r="F349" s="11"/>
      <c r="G349" s="11"/>
      <c r="H349" s="11"/>
      <c r="I349" s="11"/>
      <c r="J349" s="11"/>
      <c r="K349" s="11"/>
      <c r="L349" s="11"/>
      <c r="M349" s="11"/>
      <c r="N349" s="11"/>
      <c r="O349" s="11"/>
      <c r="P349" s="11"/>
      <c r="Q349" s="11"/>
      <c r="R349" s="10"/>
      <c r="S349" s="10"/>
      <c r="T349" s="10"/>
      <c r="U349" s="10"/>
      <c r="V349" s="10"/>
      <c r="W349" s="10"/>
      <c r="X349" s="10"/>
      <c r="Y349" s="10"/>
      <c r="Z349" s="10"/>
    </row>
    <row r="350" spans="1:26" ht="15.75" customHeight="1">
      <c r="A350" s="10"/>
      <c r="B350" s="10"/>
      <c r="C350" s="11"/>
      <c r="D350" s="11"/>
      <c r="E350" s="11"/>
      <c r="F350" s="11"/>
      <c r="G350" s="11"/>
      <c r="H350" s="11"/>
      <c r="I350" s="11"/>
      <c r="J350" s="11"/>
      <c r="K350" s="11"/>
      <c r="L350" s="11"/>
      <c r="M350" s="11"/>
      <c r="N350" s="11"/>
      <c r="O350" s="11"/>
      <c r="P350" s="11"/>
      <c r="Q350" s="11"/>
      <c r="R350" s="10"/>
      <c r="S350" s="10"/>
      <c r="T350" s="10"/>
      <c r="U350" s="10"/>
      <c r="V350" s="10"/>
      <c r="W350" s="10"/>
      <c r="X350" s="10"/>
      <c r="Y350" s="10"/>
      <c r="Z350" s="10"/>
    </row>
    <row r="351" spans="1:26" ht="15.75" customHeight="1">
      <c r="A351" s="10"/>
      <c r="B351" s="10"/>
      <c r="C351" s="11"/>
      <c r="D351" s="11"/>
      <c r="E351" s="11"/>
      <c r="F351" s="11"/>
      <c r="G351" s="11"/>
      <c r="H351" s="11"/>
      <c r="I351" s="11"/>
      <c r="J351" s="11"/>
      <c r="K351" s="11"/>
      <c r="L351" s="11"/>
      <c r="M351" s="11"/>
      <c r="N351" s="11"/>
      <c r="O351" s="11"/>
      <c r="P351" s="11"/>
      <c r="Q351" s="11"/>
      <c r="R351" s="10"/>
      <c r="S351" s="10"/>
      <c r="T351" s="10"/>
      <c r="U351" s="10"/>
      <c r="V351" s="10"/>
      <c r="W351" s="10"/>
      <c r="X351" s="10"/>
      <c r="Y351" s="10"/>
      <c r="Z351" s="10"/>
    </row>
    <row r="352" spans="1:26" ht="15.75" customHeight="1">
      <c r="A352" s="10"/>
      <c r="B352" s="10"/>
      <c r="C352" s="11"/>
      <c r="D352" s="11"/>
      <c r="E352" s="11"/>
      <c r="F352" s="11"/>
      <c r="G352" s="11"/>
      <c r="H352" s="11"/>
      <c r="I352" s="11"/>
      <c r="J352" s="11"/>
      <c r="K352" s="11"/>
      <c r="L352" s="11"/>
      <c r="M352" s="11"/>
      <c r="N352" s="11"/>
      <c r="O352" s="11"/>
      <c r="P352" s="11"/>
      <c r="Q352" s="11"/>
      <c r="R352" s="10"/>
      <c r="S352" s="10"/>
      <c r="T352" s="10"/>
      <c r="U352" s="10"/>
      <c r="V352" s="10"/>
      <c r="W352" s="10"/>
      <c r="X352" s="10"/>
      <c r="Y352" s="10"/>
      <c r="Z352" s="10"/>
    </row>
    <row r="353" spans="1:26" ht="15.75" customHeight="1">
      <c r="A353" s="10"/>
      <c r="B353" s="10"/>
      <c r="C353" s="11"/>
      <c r="D353" s="11"/>
      <c r="E353" s="11"/>
      <c r="F353" s="11"/>
      <c r="G353" s="11"/>
      <c r="H353" s="11"/>
      <c r="I353" s="11"/>
      <c r="J353" s="11"/>
      <c r="K353" s="11"/>
      <c r="L353" s="11"/>
      <c r="M353" s="11"/>
      <c r="N353" s="11"/>
      <c r="O353" s="11"/>
      <c r="P353" s="11"/>
      <c r="Q353" s="11"/>
      <c r="R353" s="10"/>
      <c r="S353" s="10"/>
      <c r="T353" s="10"/>
      <c r="U353" s="10"/>
      <c r="V353" s="10"/>
      <c r="W353" s="10"/>
      <c r="X353" s="10"/>
      <c r="Y353" s="10"/>
      <c r="Z353" s="10"/>
    </row>
    <row r="354" spans="1:26" ht="15.75" customHeight="1">
      <c r="A354" s="10"/>
      <c r="B354" s="10"/>
      <c r="C354" s="11"/>
      <c r="D354" s="11"/>
      <c r="E354" s="11"/>
      <c r="F354" s="11"/>
      <c r="G354" s="11"/>
      <c r="H354" s="11"/>
      <c r="I354" s="11"/>
      <c r="J354" s="11"/>
      <c r="K354" s="11"/>
      <c r="L354" s="11"/>
      <c r="M354" s="11"/>
      <c r="N354" s="11"/>
      <c r="O354" s="11"/>
      <c r="P354" s="11"/>
      <c r="Q354" s="11"/>
      <c r="R354" s="10"/>
      <c r="S354" s="10"/>
      <c r="T354" s="10"/>
      <c r="U354" s="10"/>
      <c r="V354" s="10"/>
      <c r="W354" s="10"/>
      <c r="X354" s="10"/>
      <c r="Y354" s="10"/>
      <c r="Z354" s="10"/>
    </row>
    <row r="355" spans="1:26" ht="15.75" customHeight="1">
      <c r="A355" s="10"/>
      <c r="B355" s="10"/>
      <c r="C355" s="11"/>
      <c r="D355" s="11"/>
      <c r="E355" s="11"/>
      <c r="F355" s="11"/>
      <c r="G355" s="11"/>
      <c r="H355" s="11"/>
      <c r="I355" s="11"/>
      <c r="J355" s="11"/>
      <c r="K355" s="11"/>
      <c r="L355" s="11"/>
      <c r="M355" s="11"/>
      <c r="N355" s="11"/>
      <c r="O355" s="11"/>
      <c r="P355" s="11"/>
      <c r="Q355" s="11"/>
      <c r="R355" s="10"/>
      <c r="S355" s="10"/>
      <c r="T355" s="10"/>
      <c r="U355" s="10"/>
      <c r="V355" s="10"/>
      <c r="W355" s="10"/>
      <c r="X355" s="10"/>
      <c r="Y355" s="10"/>
      <c r="Z355" s="10"/>
    </row>
    <row r="356" spans="1:26" ht="15.75" customHeight="1">
      <c r="A356" s="10"/>
      <c r="B356" s="10"/>
      <c r="C356" s="11"/>
      <c r="D356" s="11"/>
      <c r="E356" s="11"/>
      <c r="F356" s="11"/>
      <c r="G356" s="11"/>
      <c r="H356" s="11"/>
      <c r="I356" s="11"/>
      <c r="J356" s="11"/>
      <c r="K356" s="11"/>
      <c r="L356" s="11"/>
      <c r="M356" s="11"/>
      <c r="N356" s="11"/>
      <c r="O356" s="11"/>
      <c r="P356" s="11"/>
      <c r="Q356" s="11"/>
      <c r="R356" s="10"/>
      <c r="S356" s="10"/>
      <c r="T356" s="10"/>
      <c r="U356" s="10"/>
      <c r="V356" s="10"/>
      <c r="W356" s="10"/>
      <c r="X356" s="10"/>
      <c r="Y356" s="10"/>
      <c r="Z356" s="10"/>
    </row>
    <row r="357" spans="1:26" ht="15.75" customHeight="1">
      <c r="A357" s="10"/>
      <c r="B357" s="10"/>
      <c r="C357" s="11"/>
      <c r="D357" s="11"/>
      <c r="E357" s="11"/>
      <c r="F357" s="11"/>
      <c r="G357" s="11"/>
      <c r="H357" s="11"/>
      <c r="I357" s="11"/>
      <c r="J357" s="11"/>
      <c r="K357" s="11"/>
      <c r="L357" s="11"/>
      <c r="M357" s="11"/>
      <c r="N357" s="11"/>
      <c r="O357" s="11"/>
      <c r="P357" s="11"/>
      <c r="Q357" s="11"/>
      <c r="R357" s="10"/>
      <c r="S357" s="10"/>
      <c r="T357" s="10"/>
      <c r="U357" s="10"/>
      <c r="V357" s="10"/>
      <c r="W357" s="10"/>
      <c r="X357" s="10"/>
      <c r="Y357" s="10"/>
      <c r="Z357" s="10"/>
    </row>
    <row r="358" spans="1:26" ht="15.75" customHeight="1">
      <c r="A358" s="10"/>
      <c r="B358" s="10"/>
      <c r="C358" s="11"/>
      <c r="D358" s="11"/>
      <c r="E358" s="11"/>
      <c r="F358" s="11"/>
      <c r="G358" s="11"/>
      <c r="H358" s="11"/>
      <c r="I358" s="11"/>
      <c r="J358" s="11"/>
      <c r="K358" s="11"/>
      <c r="L358" s="11"/>
      <c r="M358" s="11"/>
      <c r="N358" s="11"/>
      <c r="O358" s="11"/>
      <c r="P358" s="11"/>
      <c r="Q358" s="11"/>
      <c r="R358" s="10"/>
      <c r="S358" s="10"/>
      <c r="T358" s="10"/>
      <c r="U358" s="10"/>
      <c r="V358" s="10"/>
      <c r="W358" s="10"/>
      <c r="X358" s="10"/>
      <c r="Y358" s="10"/>
      <c r="Z358" s="10"/>
    </row>
    <row r="359" spans="1:26" ht="15.75" customHeight="1">
      <c r="A359" s="10"/>
      <c r="B359" s="10"/>
      <c r="C359" s="11"/>
      <c r="D359" s="11"/>
      <c r="E359" s="11"/>
      <c r="F359" s="11"/>
      <c r="G359" s="11"/>
      <c r="H359" s="11"/>
      <c r="I359" s="11"/>
      <c r="J359" s="11"/>
      <c r="K359" s="11"/>
      <c r="L359" s="11"/>
      <c r="M359" s="11"/>
      <c r="N359" s="11"/>
      <c r="O359" s="11"/>
      <c r="P359" s="11"/>
      <c r="Q359" s="11"/>
      <c r="R359" s="10"/>
      <c r="S359" s="10"/>
      <c r="T359" s="10"/>
      <c r="U359" s="10"/>
      <c r="V359" s="10"/>
      <c r="W359" s="10"/>
      <c r="X359" s="10"/>
      <c r="Y359" s="10"/>
      <c r="Z359" s="10"/>
    </row>
    <row r="360" spans="1:26" ht="15.75" customHeight="1">
      <c r="A360" s="10"/>
      <c r="B360" s="10"/>
      <c r="C360" s="11"/>
      <c r="D360" s="11"/>
      <c r="E360" s="11"/>
      <c r="F360" s="11"/>
      <c r="G360" s="11"/>
      <c r="H360" s="11"/>
      <c r="I360" s="11"/>
      <c r="J360" s="11"/>
      <c r="K360" s="11"/>
      <c r="L360" s="11"/>
      <c r="M360" s="11"/>
      <c r="N360" s="11"/>
      <c r="O360" s="11"/>
      <c r="P360" s="11"/>
      <c r="Q360" s="11"/>
      <c r="R360" s="10"/>
      <c r="S360" s="10"/>
      <c r="T360" s="10"/>
      <c r="U360" s="10"/>
      <c r="V360" s="10"/>
      <c r="W360" s="10"/>
      <c r="X360" s="10"/>
      <c r="Y360" s="10"/>
      <c r="Z360" s="10"/>
    </row>
    <row r="361" spans="1:26" ht="15.75" customHeight="1">
      <c r="A361" s="10"/>
      <c r="B361" s="10"/>
      <c r="C361" s="11"/>
      <c r="D361" s="11"/>
      <c r="E361" s="11"/>
      <c r="F361" s="11"/>
      <c r="G361" s="11"/>
      <c r="H361" s="11"/>
      <c r="I361" s="11"/>
      <c r="J361" s="11"/>
      <c r="K361" s="11"/>
      <c r="L361" s="11"/>
      <c r="M361" s="11"/>
      <c r="N361" s="11"/>
      <c r="O361" s="11"/>
      <c r="P361" s="11"/>
      <c r="Q361" s="11"/>
      <c r="R361" s="10"/>
      <c r="S361" s="10"/>
      <c r="T361" s="10"/>
      <c r="U361" s="10"/>
      <c r="V361" s="10"/>
      <c r="W361" s="10"/>
      <c r="X361" s="10"/>
      <c r="Y361" s="10"/>
      <c r="Z361" s="10"/>
    </row>
    <row r="362" spans="1:26" ht="15.75" customHeight="1">
      <c r="A362" s="10"/>
      <c r="B362" s="10"/>
      <c r="C362" s="11"/>
      <c r="D362" s="11"/>
      <c r="E362" s="11"/>
      <c r="F362" s="11"/>
      <c r="G362" s="11"/>
      <c r="H362" s="11"/>
      <c r="I362" s="11"/>
      <c r="J362" s="11"/>
      <c r="K362" s="11"/>
      <c r="L362" s="11"/>
      <c r="M362" s="11"/>
      <c r="N362" s="11"/>
      <c r="O362" s="11"/>
      <c r="P362" s="11"/>
      <c r="Q362" s="11"/>
      <c r="R362" s="10"/>
      <c r="S362" s="10"/>
      <c r="T362" s="10"/>
      <c r="U362" s="10"/>
      <c r="V362" s="10"/>
      <c r="W362" s="10"/>
      <c r="X362" s="10"/>
      <c r="Y362" s="10"/>
      <c r="Z362" s="10"/>
    </row>
    <row r="363" spans="1:26" ht="15.75" customHeight="1">
      <c r="A363" s="10"/>
      <c r="B363" s="10"/>
      <c r="C363" s="11"/>
      <c r="D363" s="11"/>
      <c r="E363" s="11"/>
      <c r="F363" s="11"/>
      <c r="G363" s="11"/>
      <c r="H363" s="11"/>
      <c r="I363" s="11"/>
      <c r="J363" s="11"/>
      <c r="K363" s="11"/>
      <c r="L363" s="11"/>
      <c r="M363" s="11"/>
      <c r="N363" s="11"/>
      <c r="O363" s="11"/>
      <c r="P363" s="11"/>
      <c r="Q363" s="11"/>
      <c r="R363" s="10"/>
      <c r="S363" s="10"/>
      <c r="T363" s="10"/>
      <c r="U363" s="10"/>
      <c r="V363" s="10"/>
      <c r="W363" s="10"/>
      <c r="X363" s="10"/>
      <c r="Y363" s="10"/>
      <c r="Z363" s="10"/>
    </row>
    <row r="364" spans="1:26" ht="15.75" customHeight="1">
      <c r="A364" s="10"/>
      <c r="B364" s="10"/>
      <c r="C364" s="11"/>
      <c r="D364" s="11"/>
      <c r="E364" s="11"/>
      <c r="F364" s="11"/>
      <c r="G364" s="11"/>
      <c r="H364" s="11"/>
      <c r="I364" s="11"/>
      <c r="J364" s="11"/>
      <c r="K364" s="11"/>
      <c r="L364" s="11"/>
      <c r="M364" s="11"/>
      <c r="N364" s="11"/>
      <c r="O364" s="11"/>
      <c r="P364" s="11"/>
      <c r="Q364" s="11"/>
      <c r="R364" s="10"/>
      <c r="S364" s="10"/>
      <c r="T364" s="10"/>
      <c r="U364" s="10"/>
      <c r="V364" s="10"/>
      <c r="W364" s="10"/>
      <c r="X364" s="10"/>
      <c r="Y364" s="10"/>
      <c r="Z364" s="10"/>
    </row>
    <row r="365" spans="1:26" ht="15.75" customHeight="1">
      <c r="A365" s="10"/>
      <c r="B365" s="10"/>
      <c r="C365" s="11"/>
      <c r="D365" s="11"/>
      <c r="E365" s="11"/>
      <c r="F365" s="11"/>
      <c r="G365" s="11"/>
      <c r="H365" s="11"/>
      <c r="I365" s="11"/>
      <c r="J365" s="11"/>
      <c r="K365" s="11"/>
      <c r="L365" s="11"/>
      <c r="M365" s="11"/>
      <c r="N365" s="11"/>
      <c r="O365" s="11"/>
      <c r="P365" s="11"/>
      <c r="Q365" s="11"/>
      <c r="R365" s="10"/>
      <c r="S365" s="10"/>
      <c r="T365" s="10"/>
      <c r="U365" s="10"/>
      <c r="V365" s="10"/>
      <c r="W365" s="10"/>
      <c r="X365" s="10"/>
      <c r="Y365" s="10"/>
      <c r="Z365" s="10"/>
    </row>
    <row r="366" spans="1:26" ht="15.75" customHeight="1">
      <c r="A366" s="10"/>
      <c r="B366" s="10"/>
      <c r="C366" s="11"/>
      <c r="D366" s="11"/>
      <c r="E366" s="11"/>
      <c r="F366" s="11"/>
      <c r="G366" s="11"/>
      <c r="H366" s="11"/>
      <c r="I366" s="11"/>
      <c r="J366" s="11"/>
      <c r="K366" s="11"/>
      <c r="L366" s="11"/>
      <c r="M366" s="11"/>
      <c r="N366" s="11"/>
      <c r="O366" s="11"/>
      <c r="P366" s="11"/>
      <c r="Q366" s="11"/>
      <c r="R366" s="10"/>
      <c r="S366" s="10"/>
      <c r="T366" s="10"/>
      <c r="U366" s="10"/>
      <c r="V366" s="10"/>
      <c r="W366" s="10"/>
      <c r="X366" s="10"/>
      <c r="Y366" s="10"/>
      <c r="Z366" s="10"/>
    </row>
    <row r="367" spans="1:26" ht="15.75" customHeight="1">
      <c r="A367" s="10"/>
      <c r="B367" s="10"/>
      <c r="C367" s="11"/>
      <c r="D367" s="11"/>
      <c r="E367" s="11"/>
      <c r="F367" s="11"/>
      <c r="G367" s="11"/>
      <c r="H367" s="11"/>
      <c r="I367" s="11"/>
      <c r="J367" s="11"/>
      <c r="K367" s="11"/>
      <c r="L367" s="11"/>
      <c r="M367" s="11"/>
      <c r="N367" s="11"/>
      <c r="O367" s="11"/>
      <c r="P367" s="11"/>
      <c r="Q367" s="11"/>
      <c r="R367" s="10"/>
      <c r="S367" s="10"/>
      <c r="T367" s="10"/>
      <c r="U367" s="10"/>
      <c r="V367" s="10"/>
      <c r="W367" s="10"/>
      <c r="X367" s="10"/>
      <c r="Y367" s="10"/>
      <c r="Z367" s="10"/>
    </row>
    <row r="368" spans="1:26" ht="15.75" customHeight="1">
      <c r="A368" s="10"/>
      <c r="B368" s="10"/>
      <c r="C368" s="11"/>
      <c r="D368" s="11"/>
      <c r="E368" s="11"/>
      <c r="F368" s="11"/>
      <c r="G368" s="11"/>
      <c r="H368" s="11"/>
      <c r="I368" s="11"/>
      <c r="J368" s="11"/>
      <c r="K368" s="11"/>
      <c r="L368" s="11"/>
      <c r="M368" s="11"/>
      <c r="N368" s="11"/>
      <c r="O368" s="11"/>
      <c r="P368" s="11"/>
      <c r="Q368" s="11"/>
      <c r="R368" s="10"/>
      <c r="S368" s="10"/>
      <c r="T368" s="10"/>
      <c r="U368" s="10"/>
      <c r="V368" s="10"/>
      <c r="W368" s="10"/>
      <c r="X368" s="10"/>
      <c r="Y368" s="10"/>
      <c r="Z368" s="10"/>
    </row>
    <row r="369" spans="1:26" ht="15.75" customHeight="1">
      <c r="A369" s="10"/>
      <c r="B369" s="10"/>
      <c r="C369" s="11"/>
      <c r="D369" s="11"/>
      <c r="E369" s="11"/>
      <c r="F369" s="11"/>
      <c r="G369" s="11"/>
      <c r="H369" s="11"/>
      <c r="I369" s="11"/>
      <c r="J369" s="11"/>
      <c r="K369" s="11"/>
      <c r="L369" s="11"/>
      <c r="M369" s="11"/>
      <c r="N369" s="11"/>
      <c r="O369" s="11"/>
      <c r="P369" s="11"/>
      <c r="Q369" s="11"/>
      <c r="R369" s="10"/>
      <c r="S369" s="10"/>
      <c r="T369" s="10"/>
      <c r="U369" s="10"/>
      <c r="V369" s="10"/>
      <c r="W369" s="10"/>
      <c r="X369" s="10"/>
      <c r="Y369" s="10"/>
      <c r="Z369" s="10"/>
    </row>
    <row r="370" spans="1:26" ht="15.75" customHeight="1">
      <c r="A370" s="10"/>
      <c r="B370" s="10"/>
      <c r="C370" s="11"/>
      <c r="D370" s="11"/>
      <c r="E370" s="11"/>
      <c r="F370" s="11"/>
      <c r="G370" s="11"/>
      <c r="H370" s="11"/>
      <c r="I370" s="11"/>
      <c r="J370" s="11"/>
      <c r="K370" s="11"/>
      <c r="L370" s="11"/>
      <c r="M370" s="11"/>
      <c r="N370" s="11"/>
      <c r="O370" s="11"/>
      <c r="P370" s="11"/>
      <c r="Q370" s="11"/>
      <c r="R370" s="10"/>
      <c r="S370" s="10"/>
      <c r="T370" s="10"/>
      <c r="U370" s="10"/>
      <c r="V370" s="10"/>
      <c r="W370" s="10"/>
      <c r="X370" s="10"/>
      <c r="Y370" s="10"/>
      <c r="Z370" s="10"/>
    </row>
    <row r="371" spans="1:26" ht="15.75" customHeight="1">
      <c r="A371" s="10"/>
      <c r="B371" s="10"/>
      <c r="C371" s="11"/>
      <c r="D371" s="11"/>
      <c r="E371" s="11"/>
      <c r="F371" s="11"/>
      <c r="G371" s="11"/>
      <c r="H371" s="11"/>
      <c r="I371" s="11"/>
      <c r="J371" s="11"/>
      <c r="K371" s="11"/>
      <c r="L371" s="11"/>
      <c r="M371" s="11"/>
      <c r="N371" s="11"/>
      <c r="O371" s="11"/>
      <c r="P371" s="11"/>
      <c r="Q371" s="11"/>
      <c r="R371" s="10"/>
      <c r="S371" s="10"/>
      <c r="T371" s="10"/>
      <c r="U371" s="10"/>
      <c r="V371" s="10"/>
      <c r="W371" s="10"/>
      <c r="X371" s="10"/>
      <c r="Y371" s="10"/>
      <c r="Z371" s="10"/>
    </row>
    <row r="372" spans="1:26" ht="15.75" customHeight="1">
      <c r="A372" s="10"/>
      <c r="B372" s="10"/>
      <c r="C372" s="11"/>
      <c r="D372" s="11"/>
      <c r="E372" s="11"/>
      <c r="F372" s="11"/>
      <c r="G372" s="11"/>
      <c r="H372" s="11"/>
      <c r="I372" s="11"/>
      <c r="J372" s="11"/>
      <c r="K372" s="11"/>
      <c r="L372" s="11"/>
      <c r="M372" s="11"/>
      <c r="N372" s="11"/>
      <c r="O372" s="11"/>
      <c r="P372" s="11"/>
      <c r="Q372" s="11"/>
      <c r="R372" s="10"/>
      <c r="S372" s="10"/>
      <c r="T372" s="10"/>
      <c r="U372" s="10"/>
      <c r="V372" s="10"/>
      <c r="W372" s="10"/>
      <c r="X372" s="10"/>
      <c r="Y372" s="10"/>
      <c r="Z372" s="10"/>
    </row>
    <row r="373" spans="1:26" ht="15.75" customHeight="1">
      <c r="A373" s="10"/>
      <c r="B373" s="10"/>
      <c r="C373" s="11"/>
      <c r="D373" s="11"/>
      <c r="E373" s="11"/>
      <c r="F373" s="11"/>
      <c r="G373" s="11"/>
      <c r="H373" s="11"/>
      <c r="I373" s="11"/>
      <c r="J373" s="11"/>
      <c r="K373" s="11"/>
      <c r="L373" s="11"/>
      <c r="M373" s="11"/>
      <c r="N373" s="11"/>
      <c r="O373" s="11"/>
      <c r="P373" s="11"/>
      <c r="Q373" s="11"/>
      <c r="R373" s="10"/>
      <c r="S373" s="10"/>
      <c r="T373" s="10"/>
      <c r="U373" s="10"/>
      <c r="V373" s="10"/>
      <c r="W373" s="10"/>
      <c r="X373" s="10"/>
      <c r="Y373" s="10"/>
      <c r="Z373" s="10"/>
    </row>
    <row r="374" spans="1:26" ht="15.75" customHeight="1">
      <c r="A374" s="10"/>
      <c r="B374" s="10"/>
      <c r="C374" s="11"/>
      <c r="D374" s="11"/>
      <c r="E374" s="11"/>
      <c r="F374" s="11"/>
      <c r="G374" s="11"/>
      <c r="H374" s="11"/>
      <c r="I374" s="11"/>
      <c r="J374" s="11"/>
      <c r="K374" s="11"/>
      <c r="L374" s="11"/>
      <c r="M374" s="11"/>
      <c r="N374" s="11"/>
      <c r="O374" s="11"/>
      <c r="P374" s="11"/>
      <c r="Q374" s="11"/>
      <c r="R374" s="10"/>
      <c r="S374" s="10"/>
      <c r="T374" s="10"/>
      <c r="U374" s="10"/>
      <c r="V374" s="10"/>
      <c r="W374" s="10"/>
      <c r="X374" s="10"/>
      <c r="Y374" s="10"/>
      <c r="Z374" s="10"/>
    </row>
    <row r="375" spans="1:26" ht="15.75" customHeight="1">
      <c r="A375" s="10"/>
      <c r="B375" s="10"/>
      <c r="C375" s="11"/>
      <c r="D375" s="11"/>
      <c r="E375" s="11"/>
      <c r="F375" s="11"/>
      <c r="G375" s="11"/>
      <c r="H375" s="11"/>
      <c r="I375" s="11"/>
      <c r="J375" s="11"/>
      <c r="K375" s="11"/>
      <c r="L375" s="11"/>
      <c r="M375" s="11"/>
      <c r="N375" s="11"/>
      <c r="O375" s="11"/>
      <c r="P375" s="11"/>
      <c r="Q375" s="11"/>
      <c r="R375" s="10"/>
      <c r="S375" s="10"/>
      <c r="T375" s="10"/>
      <c r="U375" s="10"/>
      <c r="V375" s="10"/>
      <c r="W375" s="10"/>
      <c r="X375" s="10"/>
      <c r="Y375" s="10"/>
      <c r="Z375" s="10"/>
    </row>
    <row r="376" spans="1:26" ht="15.75" customHeight="1">
      <c r="A376" s="10"/>
      <c r="B376" s="10"/>
      <c r="C376" s="11"/>
      <c r="D376" s="11"/>
      <c r="E376" s="11"/>
      <c r="F376" s="11"/>
      <c r="G376" s="11"/>
      <c r="H376" s="11"/>
      <c r="I376" s="11"/>
      <c r="J376" s="11"/>
      <c r="K376" s="11"/>
      <c r="L376" s="11"/>
      <c r="M376" s="11"/>
      <c r="N376" s="11"/>
      <c r="O376" s="11"/>
      <c r="P376" s="11"/>
      <c r="Q376" s="11"/>
      <c r="R376" s="10"/>
      <c r="S376" s="10"/>
      <c r="T376" s="10"/>
      <c r="U376" s="10"/>
      <c r="V376" s="10"/>
      <c r="W376" s="10"/>
      <c r="X376" s="10"/>
      <c r="Y376" s="10"/>
      <c r="Z376" s="10"/>
    </row>
    <row r="377" spans="1:26" ht="15.75" customHeight="1">
      <c r="A377" s="10"/>
      <c r="B377" s="10"/>
      <c r="C377" s="11"/>
      <c r="D377" s="11"/>
      <c r="E377" s="11"/>
      <c r="F377" s="11"/>
      <c r="G377" s="11"/>
      <c r="H377" s="11"/>
      <c r="I377" s="11"/>
      <c r="J377" s="11"/>
      <c r="K377" s="11"/>
      <c r="L377" s="11"/>
      <c r="M377" s="11"/>
      <c r="N377" s="11"/>
      <c r="O377" s="11"/>
      <c r="P377" s="11"/>
      <c r="Q377" s="11"/>
      <c r="R377" s="10"/>
      <c r="S377" s="10"/>
      <c r="T377" s="10"/>
      <c r="U377" s="10"/>
      <c r="V377" s="10"/>
      <c r="W377" s="10"/>
      <c r="X377" s="10"/>
      <c r="Y377" s="10"/>
      <c r="Z377" s="10"/>
    </row>
    <row r="378" spans="1:26" ht="15.75" customHeight="1">
      <c r="A378" s="10"/>
      <c r="B378" s="10"/>
      <c r="C378" s="11"/>
      <c r="D378" s="11"/>
      <c r="E378" s="11"/>
      <c r="F378" s="11"/>
      <c r="G378" s="11"/>
      <c r="H378" s="11"/>
      <c r="I378" s="11"/>
      <c r="J378" s="11"/>
      <c r="K378" s="11"/>
      <c r="L378" s="11"/>
      <c r="M378" s="11"/>
      <c r="N378" s="11"/>
      <c r="O378" s="11"/>
      <c r="P378" s="11"/>
      <c r="Q378" s="11"/>
      <c r="R378" s="10"/>
      <c r="S378" s="10"/>
      <c r="T378" s="10"/>
      <c r="U378" s="10"/>
      <c r="V378" s="10"/>
      <c r="W378" s="10"/>
      <c r="X378" s="10"/>
      <c r="Y378" s="10"/>
      <c r="Z378" s="10"/>
    </row>
    <row r="379" spans="1:26" ht="15.75" customHeight="1">
      <c r="A379" s="10"/>
      <c r="B379" s="10"/>
      <c r="C379" s="11"/>
      <c r="D379" s="11"/>
      <c r="E379" s="11"/>
      <c r="F379" s="11"/>
      <c r="G379" s="11"/>
      <c r="H379" s="11"/>
      <c r="I379" s="11"/>
      <c r="J379" s="11"/>
      <c r="K379" s="11"/>
      <c r="L379" s="11"/>
      <c r="M379" s="11"/>
      <c r="N379" s="11"/>
      <c r="O379" s="11"/>
      <c r="P379" s="11"/>
      <c r="Q379" s="11"/>
      <c r="R379" s="10"/>
      <c r="S379" s="10"/>
      <c r="T379" s="10"/>
      <c r="U379" s="10"/>
      <c r="V379" s="10"/>
      <c r="W379" s="10"/>
      <c r="X379" s="10"/>
      <c r="Y379" s="10"/>
      <c r="Z379" s="10"/>
    </row>
    <row r="380" spans="1:26" ht="15.75" customHeight="1">
      <c r="A380" s="10"/>
      <c r="B380" s="10"/>
      <c r="C380" s="11"/>
      <c r="D380" s="11"/>
      <c r="E380" s="11"/>
      <c r="F380" s="11"/>
      <c r="G380" s="11"/>
      <c r="H380" s="11"/>
      <c r="I380" s="11"/>
      <c r="J380" s="11"/>
      <c r="K380" s="11"/>
      <c r="L380" s="11"/>
      <c r="M380" s="11"/>
      <c r="N380" s="11"/>
      <c r="O380" s="11"/>
      <c r="P380" s="11"/>
      <c r="Q380" s="11"/>
      <c r="R380" s="10"/>
      <c r="S380" s="10"/>
      <c r="T380" s="10"/>
      <c r="U380" s="10"/>
      <c r="V380" s="10"/>
      <c r="W380" s="10"/>
      <c r="X380" s="10"/>
      <c r="Y380" s="10"/>
      <c r="Z380" s="10"/>
    </row>
    <row r="381" spans="1:26" ht="15.75" customHeight="1">
      <c r="A381" s="10"/>
      <c r="B381" s="10"/>
      <c r="C381" s="11"/>
      <c r="D381" s="11"/>
      <c r="E381" s="11"/>
      <c r="F381" s="11"/>
      <c r="G381" s="11"/>
      <c r="H381" s="11"/>
      <c r="I381" s="11"/>
      <c r="J381" s="11"/>
      <c r="K381" s="11"/>
      <c r="L381" s="11"/>
      <c r="M381" s="11"/>
      <c r="N381" s="11"/>
      <c r="O381" s="11"/>
      <c r="P381" s="11"/>
      <c r="Q381" s="11"/>
      <c r="R381" s="10"/>
      <c r="S381" s="10"/>
      <c r="T381" s="10"/>
      <c r="U381" s="10"/>
      <c r="V381" s="10"/>
      <c r="W381" s="10"/>
      <c r="X381" s="10"/>
      <c r="Y381" s="10"/>
      <c r="Z381" s="10"/>
    </row>
    <row r="382" spans="1:26" ht="15.75" customHeight="1">
      <c r="A382" s="10"/>
      <c r="B382" s="10"/>
      <c r="C382" s="11"/>
      <c r="D382" s="11"/>
      <c r="E382" s="11"/>
      <c r="F382" s="11"/>
      <c r="G382" s="11"/>
      <c r="H382" s="11"/>
      <c r="I382" s="11"/>
      <c r="J382" s="11"/>
      <c r="K382" s="11"/>
      <c r="L382" s="11"/>
      <c r="M382" s="11"/>
      <c r="N382" s="11"/>
      <c r="O382" s="11"/>
      <c r="P382" s="11"/>
      <c r="Q382" s="11"/>
      <c r="R382" s="10"/>
      <c r="S382" s="10"/>
      <c r="T382" s="10"/>
      <c r="U382" s="10"/>
      <c r="V382" s="10"/>
      <c r="W382" s="10"/>
      <c r="X382" s="10"/>
      <c r="Y382" s="10"/>
      <c r="Z382" s="10"/>
    </row>
    <row r="383" spans="1:26" ht="15.75" customHeight="1">
      <c r="A383" s="10"/>
      <c r="B383" s="10"/>
      <c r="C383" s="11"/>
      <c r="D383" s="11"/>
      <c r="E383" s="11"/>
      <c r="F383" s="11"/>
      <c r="G383" s="11"/>
      <c r="H383" s="11"/>
      <c r="I383" s="11"/>
      <c r="J383" s="11"/>
      <c r="K383" s="11"/>
      <c r="L383" s="11"/>
      <c r="M383" s="11"/>
      <c r="N383" s="11"/>
      <c r="O383" s="11"/>
      <c r="P383" s="11"/>
      <c r="Q383" s="11"/>
      <c r="R383" s="10"/>
      <c r="S383" s="10"/>
      <c r="T383" s="10"/>
      <c r="U383" s="10"/>
      <c r="V383" s="10"/>
      <c r="W383" s="10"/>
      <c r="X383" s="10"/>
      <c r="Y383" s="10"/>
      <c r="Z383" s="10"/>
    </row>
    <row r="384" spans="1:26" ht="15.75" customHeight="1">
      <c r="A384" s="10"/>
      <c r="B384" s="10"/>
      <c r="C384" s="11"/>
      <c r="D384" s="11"/>
      <c r="E384" s="11"/>
      <c r="F384" s="11"/>
      <c r="G384" s="11"/>
      <c r="H384" s="11"/>
      <c r="I384" s="11"/>
      <c r="J384" s="11"/>
      <c r="K384" s="11"/>
      <c r="L384" s="11"/>
      <c r="M384" s="11"/>
      <c r="N384" s="11"/>
      <c r="O384" s="11"/>
      <c r="P384" s="11"/>
      <c r="Q384" s="11"/>
      <c r="R384" s="10"/>
      <c r="S384" s="10"/>
      <c r="T384" s="10"/>
      <c r="U384" s="10"/>
      <c r="V384" s="10"/>
      <c r="W384" s="10"/>
      <c r="X384" s="10"/>
      <c r="Y384" s="10"/>
      <c r="Z384" s="10"/>
    </row>
    <row r="385" spans="1:26" ht="15.75" customHeight="1">
      <c r="A385" s="10"/>
      <c r="B385" s="10"/>
      <c r="C385" s="11"/>
      <c r="D385" s="11"/>
      <c r="E385" s="11"/>
      <c r="F385" s="11"/>
      <c r="G385" s="11"/>
      <c r="H385" s="11"/>
      <c r="I385" s="11"/>
      <c r="J385" s="11"/>
      <c r="K385" s="11"/>
      <c r="L385" s="11"/>
      <c r="M385" s="11"/>
      <c r="N385" s="11"/>
      <c r="O385" s="11"/>
      <c r="P385" s="11"/>
      <c r="Q385" s="11"/>
      <c r="R385" s="10"/>
      <c r="S385" s="10"/>
      <c r="T385" s="10"/>
      <c r="U385" s="10"/>
      <c r="V385" s="10"/>
      <c r="W385" s="10"/>
      <c r="X385" s="10"/>
      <c r="Y385" s="10"/>
      <c r="Z385" s="10"/>
    </row>
    <row r="386" spans="1:26" ht="15.75" customHeight="1">
      <c r="A386" s="10"/>
      <c r="B386" s="10"/>
      <c r="C386" s="11"/>
      <c r="D386" s="11"/>
      <c r="E386" s="11"/>
      <c r="F386" s="11"/>
      <c r="G386" s="11"/>
      <c r="H386" s="11"/>
      <c r="I386" s="11"/>
      <c r="J386" s="11"/>
      <c r="K386" s="11"/>
      <c r="L386" s="11"/>
      <c r="M386" s="11"/>
      <c r="N386" s="11"/>
      <c r="O386" s="11"/>
      <c r="P386" s="11"/>
      <c r="Q386" s="11"/>
      <c r="R386" s="10"/>
      <c r="S386" s="10"/>
      <c r="T386" s="10"/>
      <c r="U386" s="10"/>
      <c r="V386" s="10"/>
      <c r="W386" s="10"/>
      <c r="X386" s="10"/>
      <c r="Y386" s="10"/>
      <c r="Z386" s="10"/>
    </row>
    <row r="387" spans="1:26" ht="15.75" customHeight="1">
      <c r="A387" s="10"/>
      <c r="B387" s="10"/>
      <c r="C387" s="11"/>
      <c r="D387" s="11"/>
      <c r="E387" s="11"/>
      <c r="F387" s="11"/>
      <c r="G387" s="11"/>
      <c r="H387" s="11"/>
      <c r="I387" s="11"/>
      <c r="J387" s="11"/>
      <c r="K387" s="11"/>
      <c r="L387" s="11"/>
      <c r="M387" s="11"/>
      <c r="N387" s="11"/>
      <c r="O387" s="11"/>
      <c r="P387" s="11"/>
      <c r="Q387" s="11"/>
      <c r="R387" s="10"/>
      <c r="S387" s="10"/>
      <c r="T387" s="10"/>
      <c r="U387" s="10"/>
      <c r="V387" s="10"/>
      <c r="W387" s="10"/>
      <c r="X387" s="10"/>
      <c r="Y387" s="10"/>
      <c r="Z387" s="10"/>
    </row>
    <row r="388" spans="1:26" ht="15.75" customHeight="1">
      <c r="A388" s="10"/>
      <c r="B388" s="10"/>
      <c r="C388" s="11"/>
      <c r="D388" s="11"/>
      <c r="E388" s="11"/>
      <c r="F388" s="11"/>
      <c r="G388" s="11"/>
      <c r="H388" s="11"/>
      <c r="I388" s="11"/>
      <c r="J388" s="11"/>
      <c r="K388" s="11"/>
      <c r="L388" s="11"/>
      <c r="M388" s="11"/>
      <c r="N388" s="11"/>
      <c r="O388" s="11"/>
      <c r="P388" s="11"/>
      <c r="Q388" s="11"/>
      <c r="R388" s="10"/>
      <c r="S388" s="10"/>
      <c r="T388" s="10"/>
      <c r="U388" s="10"/>
      <c r="V388" s="10"/>
      <c r="W388" s="10"/>
      <c r="X388" s="10"/>
      <c r="Y388" s="10"/>
      <c r="Z388" s="10"/>
    </row>
    <row r="389" spans="1:26" ht="15.75" customHeight="1">
      <c r="A389" s="10"/>
      <c r="B389" s="10"/>
      <c r="C389" s="11"/>
      <c r="D389" s="11"/>
      <c r="E389" s="11"/>
      <c r="F389" s="11"/>
      <c r="G389" s="11"/>
      <c r="H389" s="11"/>
      <c r="I389" s="11"/>
      <c r="J389" s="11"/>
      <c r="K389" s="11"/>
      <c r="L389" s="11"/>
      <c r="M389" s="11"/>
      <c r="N389" s="11"/>
      <c r="O389" s="11"/>
      <c r="P389" s="11"/>
      <c r="Q389" s="11"/>
      <c r="R389" s="10"/>
      <c r="S389" s="10"/>
      <c r="T389" s="10"/>
      <c r="U389" s="10"/>
      <c r="V389" s="10"/>
      <c r="W389" s="10"/>
      <c r="X389" s="10"/>
      <c r="Y389" s="10"/>
      <c r="Z389" s="10"/>
    </row>
    <row r="390" spans="1:26" ht="15.75" customHeight="1">
      <c r="A390" s="10"/>
      <c r="B390" s="10"/>
      <c r="C390" s="11"/>
      <c r="D390" s="11"/>
      <c r="E390" s="11"/>
      <c r="F390" s="11"/>
      <c r="G390" s="11"/>
      <c r="H390" s="11"/>
      <c r="I390" s="11"/>
      <c r="J390" s="11"/>
      <c r="K390" s="11"/>
      <c r="L390" s="11"/>
      <c r="M390" s="11"/>
      <c r="N390" s="11"/>
      <c r="O390" s="11"/>
      <c r="P390" s="11"/>
      <c r="Q390" s="11"/>
      <c r="R390" s="10"/>
      <c r="S390" s="10"/>
      <c r="T390" s="10"/>
      <c r="U390" s="10"/>
      <c r="V390" s="10"/>
      <c r="W390" s="10"/>
      <c r="X390" s="10"/>
      <c r="Y390" s="10"/>
      <c r="Z390" s="10"/>
    </row>
    <row r="391" spans="1:26" ht="15.75" customHeight="1">
      <c r="A391" s="10"/>
      <c r="B391" s="10"/>
      <c r="C391" s="11"/>
      <c r="D391" s="11"/>
      <c r="E391" s="11"/>
      <c r="F391" s="11"/>
      <c r="G391" s="11"/>
      <c r="H391" s="11"/>
      <c r="I391" s="11"/>
      <c r="J391" s="11"/>
      <c r="K391" s="11"/>
      <c r="L391" s="11"/>
      <c r="M391" s="11"/>
      <c r="N391" s="11"/>
      <c r="O391" s="11"/>
      <c r="P391" s="11"/>
      <c r="Q391" s="11"/>
      <c r="R391" s="10"/>
      <c r="S391" s="10"/>
      <c r="T391" s="10"/>
      <c r="U391" s="10"/>
      <c r="V391" s="10"/>
      <c r="W391" s="10"/>
      <c r="X391" s="10"/>
      <c r="Y391" s="10"/>
      <c r="Z391" s="10"/>
    </row>
    <row r="392" spans="1:26" ht="15.75" customHeight="1">
      <c r="A392" s="10"/>
      <c r="B392" s="10"/>
      <c r="C392" s="11"/>
      <c r="D392" s="11"/>
      <c r="E392" s="11"/>
      <c r="F392" s="11"/>
      <c r="G392" s="11"/>
      <c r="H392" s="11"/>
      <c r="I392" s="11"/>
      <c r="J392" s="11"/>
      <c r="K392" s="11"/>
      <c r="L392" s="11"/>
      <c r="M392" s="11"/>
      <c r="N392" s="11"/>
      <c r="O392" s="11"/>
      <c r="P392" s="11"/>
      <c r="Q392" s="11"/>
      <c r="R392" s="10"/>
      <c r="S392" s="10"/>
      <c r="T392" s="10"/>
      <c r="U392" s="10"/>
      <c r="V392" s="10"/>
      <c r="W392" s="10"/>
      <c r="X392" s="10"/>
      <c r="Y392" s="10"/>
      <c r="Z392" s="10"/>
    </row>
    <row r="393" spans="1:26" ht="15.75" customHeight="1">
      <c r="A393" s="10"/>
      <c r="B393" s="10"/>
      <c r="C393" s="11"/>
      <c r="D393" s="11"/>
      <c r="E393" s="11"/>
      <c r="F393" s="11"/>
      <c r="G393" s="11"/>
      <c r="H393" s="11"/>
      <c r="I393" s="11"/>
      <c r="J393" s="11"/>
      <c r="K393" s="11"/>
      <c r="L393" s="11"/>
      <c r="M393" s="11"/>
      <c r="N393" s="11"/>
      <c r="O393" s="11"/>
      <c r="P393" s="11"/>
      <c r="Q393" s="11"/>
      <c r="R393" s="10"/>
      <c r="S393" s="10"/>
      <c r="T393" s="10"/>
      <c r="U393" s="10"/>
      <c r="V393" s="10"/>
      <c r="W393" s="10"/>
      <c r="X393" s="10"/>
      <c r="Y393" s="10"/>
      <c r="Z393" s="10"/>
    </row>
    <row r="394" spans="1:26" ht="15.75" customHeight="1">
      <c r="A394" s="10"/>
      <c r="B394" s="10"/>
      <c r="C394" s="11"/>
      <c r="D394" s="11"/>
      <c r="E394" s="11"/>
      <c r="F394" s="11"/>
      <c r="G394" s="11"/>
      <c r="H394" s="11"/>
      <c r="I394" s="11"/>
      <c r="J394" s="11"/>
      <c r="K394" s="11"/>
      <c r="L394" s="11"/>
      <c r="M394" s="11"/>
      <c r="N394" s="11"/>
      <c r="O394" s="11"/>
      <c r="P394" s="11"/>
      <c r="Q394" s="11"/>
      <c r="R394" s="10"/>
      <c r="S394" s="10"/>
      <c r="T394" s="10"/>
      <c r="U394" s="10"/>
      <c r="V394" s="10"/>
      <c r="W394" s="10"/>
      <c r="X394" s="10"/>
      <c r="Y394" s="10"/>
      <c r="Z394" s="10"/>
    </row>
    <row r="395" spans="1:26" ht="15.75" customHeight="1">
      <c r="A395" s="10"/>
      <c r="B395" s="10"/>
      <c r="C395" s="11"/>
      <c r="D395" s="11"/>
      <c r="E395" s="11"/>
      <c r="F395" s="11"/>
      <c r="G395" s="11"/>
      <c r="H395" s="11"/>
      <c r="I395" s="11"/>
      <c r="J395" s="11"/>
      <c r="K395" s="11"/>
      <c r="L395" s="11"/>
      <c r="M395" s="11"/>
      <c r="N395" s="11"/>
      <c r="O395" s="11"/>
      <c r="P395" s="11"/>
      <c r="Q395" s="11"/>
      <c r="R395" s="10"/>
      <c r="S395" s="10"/>
      <c r="T395" s="10"/>
      <c r="U395" s="10"/>
      <c r="V395" s="10"/>
      <c r="W395" s="10"/>
      <c r="X395" s="10"/>
      <c r="Y395" s="10"/>
      <c r="Z395" s="10"/>
    </row>
    <row r="396" spans="1:26" ht="15.75" customHeight="1">
      <c r="A396" s="10"/>
      <c r="B396" s="10"/>
      <c r="C396" s="11"/>
      <c r="D396" s="11"/>
      <c r="E396" s="11"/>
      <c r="F396" s="11"/>
      <c r="G396" s="11"/>
      <c r="H396" s="11"/>
      <c r="I396" s="11"/>
      <c r="J396" s="11"/>
      <c r="K396" s="11"/>
      <c r="L396" s="11"/>
      <c r="M396" s="11"/>
      <c r="N396" s="11"/>
      <c r="O396" s="11"/>
      <c r="P396" s="11"/>
      <c r="Q396" s="11"/>
      <c r="R396" s="10"/>
      <c r="S396" s="10"/>
      <c r="T396" s="10"/>
      <c r="U396" s="10"/>
      <c r="V396" s="10"/>
      <c r="W396" s="10"/>
      <c r="X396" s="10"/>
      <c r="Y396" s="10"/>
      <c r="Z396" s="10"/>
    </row>
    <row r="397" spans="1:26" ht="15.75" customHeight="1">
      <c r="A397" s="10"/>
      <c r="B397" s="10"/>
      <c r="C397" s="11"/>
      <c r="D397" s="11"/>
      <c r="E397" s="11"/>
      <c r="F397" s="11"/>
      <c r="G397" s="11"/>
      <c r="H397" s="11"/>
      <c r="I397" s="11"/>
      <c r="J397" s="11"/>
      <c r="K397" s="11"/>
      <c r="L397" s="11"/>
      <c r="M397" s="11"/>
      <c r="N397" s="11"/>
      <c r="O397" s="11"/>
      <c r="P397" s="11"/>
      <c r="Q397" s="11"/>
      <c r="R397" s="10"/>
      <c r="S397" s="10"/>
      <c r="T397" s="10"/>
      <c r="U397" s="10"/>
      <c r="V397" s="10"/>
      <c r="W397" s="10"/>
      <c r="X397" s="10"/>
      <c r="Y397" s="10"/>
      <c r="Z397" s="10"/>
    </row>
    <row r="398" spans="1:26" ht="15.75" customHeight="1">
      <c r="A398" s="10"/>
      <c r="B398" s="10"/>
      <c r="C398" s="11"/>
      <c r="D398" s="11"/>
      <c r="E398" s="11"/>
      <c r="F398" s="11"/>
      <c r="G398" s="11"/>
      <c r="H398" s="11"/>
      <c r="I398" s="11"/>
      <c r="J398" s="11"/>
      <c r="K398" s="11"/>
      <c r="L398" s="11"/>
      <c r="M398" s="11"/>
      <c r="N398" s="11"/>
      <c r="O398" s="11"/>
      <c r="P398" s="11"/>
      <c r="Q398" s="11"/>
      <c r="R398" s="10"/>
      <c r="S398" s="10"/>
      <c r="T398" s="10"/>
      <c r="U398" s="10"/>
      <c r="V398" s="10"/>
      <c r="W398" s="10"/>
      <c r="X398" s="10"/>
      <c r="Y398" s="10"/>
      <c r="Z398" s="10"/>
    </row>
    <row r="399" spans="1:26" ht="15.75" customHeight="1">
      <c r="A399" s="10"/>
      <c r="B399" s="10"/>
      <c r="C399" s="11"/>
      <c r="D399" s="11"/>
      <c r="E399" s="11"/>
      <c r="F399" s="11"/>
      <c r="G399" s="11"/>
      <c r="H399" s="11"/>
      <c r="I399" s="11"/>
      <c r="J399" s="11"/>
      <c r="K399" s="11"/>
      <c r="L399" s="11"/>
      <c r="M399" s="11"/>
      <c r="N399" s="11"/>
      <c r="O399" s="11"/>
      <c r="P399" s="11"/>
      <c r="Q399" s="11"/>
      <c r="R399" s="10"/>
      <c r="S399" s="10"/>
      <c r="T399" s="10"/>
      <c r="U399" s="10"/>
      <c r="V399" s="10"/>
      <c r="W399" s="10"/>
      <c r="X399" s="10"/>
      <c r="Y399" s="10"/>
      <c r="Z399" s="10"/>
    </row>
    <row r="400" spans="1:26" ht="15.75" customHeight="1">
      <c r="A400" s="10"/>
      <c r="B400" s="10"/>
      <c r="C400" s="11"/>
      <c r="D400" s="11"/>
      <c r="E400" s="11"/>
      <c r="F400" s="11"/>
      <c r="G400" s="11"/>
      <c r="H400" s="11"/>
      <c r="I400" s="11"/>
      <c r="J400" s="11"/>
      <c r="K400" s="11"/>
      <c r="L400" s="11"/>
      <c r="M400" s="11"/>
      <c r="N400" s="11"/>
      <c r="O400" s="11"/>
      <c r="P400" s="11"/>
      <c r="Q400" s="11"/>
      <c r="R400" s="10"/>
      <c r="S400" s="10"/>
      <c r="T400" s="10"/>
      <c r="U400" s="10"/>
      <c r="V400" s="10"/>
      <c r="W400" s="10"/>
      <c r="X400" s="10"/>
      <c r="Y400" s="10"/>
      <c r="Z400" s="10"/>
    </row>
    <row r="401" spans="1:26" ht="15.75" customHeight="1">
      <c r="A401" s="10"/>
      <c r="B401" s="10"/>
      <c r="C401" s="11"/>
      <c r="D401" s="11"/>
      <c r="E401" s="11"/>
      <c r="F401" s="11"/>
      <c r="G401" s="11"/>
      <c r="H401" s="11"/>
      <c r="I401" s="11"/>
      <c r="J401" s="11"/>
      <c r="K401" s="11"/>
      <c r="L401" s="11"/>
      <c r="M401" s="11"/>
      <c r="N401" s="11"/>
      <c r="O401" s="11"/>
      <c r="P401" s="11"/>
      <c r="Q401" s="11"/>
      <c r="R401" s="10"/>
      <c r="S401" s="10"/>
      <c r="T401" s="10"/>
      <c r="U401" s="10"/>
      <c r="V401" s="10"/>
      <c r="W401" s="10"/>
      <c r="X401" s="10"/>
      <c r="Y401" s="10"/>
      <c r="Z401" s="10"/>
    </row>
    <row r="402" spans="1:26" ht="15.75" customHeight="1">
      <c r="A402" s="10"/>
      <c r="B402" s="10"/>
      <c r="C402" s="11"/>
      <c r="D402" s="11"/>
      <c r="E402" s="11"/>
      <c r="F402" s="11"/>
      <c r="G402" s="11"/>
      <c r="H402" s="11"/>
      <c r="I402" s="11"/>
      <c r="J402" s="11"/>
      <c r="K402" s="11"/>
      <c r="L402" s="11"/>
      <c r="M402" s="11"/>
      <c r="N402" s="11"/>
      <c r="O402" s="11"/>
      <c r="P402" s="11"/>
      <c r="Q402" s="11"/>
      <c r="R402" s="10"/>
      <c r="S402" s="10"/>
      <c r="T402" s="10"/>
      <c r="U402" s="10"/>
      <c r="V402" s="10"/>
      <c r="W402" s="10"/>
      <c r="X402" s="10"/>
      <c r="Y402" s="10"/>
      <c r="Z402" s="10"/>
    </row>
    <row r="403" spans="1:26" ht="15.75" customHeight="1">
      <c r="A403" s="10"/>
      <c r="B403" s="10"/>
      <c r="C403" s="11"/>
      <c r="D403" s="11"/>
      <c r="E403" s="11"/>
      <c r="F403" s="11"/>
      <c r="G403" s="11"/>
      <c r="H403" s="11"/>
      <c r="I403" s="11"/>
      <c r="J403" s="11"/>
      <c r="K403" s="11"/>
      <c r="L403" s="11"/>
      <c r="M403" s="11"/>
      <c r="N403" s="11"/>
      <c r="O403" s="11"/>
      <c r="P403" s="11"/>
      <c r="Q403" s="11"/>
      <c r="R403" s="10"/>
      <c r="S403" s="10"/>
      <c r="T403" s="10"/>
      <c r="U403" s="10"/>
      <c r="V403" s="10"/>
      <c r="W403" s="10"/>
      <c r="X403" s="10"/>
      <c r="Y403" s="10"/>
      <c r="Z403" s="10"/>
    </row>
    <row r="404" spans="1:26" ht="15.75" customHeight="1">
      <c r="A404" s="10"/>
      <c r="B404" s="10"/>
      <c r="C404" s="11"/>
      <c r="D404" s="11"/>
      <c r="E404" s="11"/>
      <c r="F404" s="11"/>
      <c r="G404" s="11"/>
      <c r="H404" s="11"/>
      <c r="I404" s="11"/>
      <c r="J404" s="11"/>
      <c r="K404" s="11"/>
      <c r="L404" s="11"/>
      <c r="M404" s="11"/>
      <c r="N404" s="11"/>
      <c r="O404" s="11"/>
      <c r="P404" s="11"/>
      <c r="Q404" s="11"/>
      <c r="R404" s="10"/>
      <c r="S404" s="10"/>
      <c r="T404" s="10"/>
      <c r="U404" s="10"/>
      <c r="V404" s="10"/>
      <c r="W404" s="10"/>
      <c r="X404" s="10"/>
      <c r="Y404" s="10"/>
      <c r="Z404" s="10"/>
    </row>
    <row r="405" spans="1:26" ht="15.75" customHeight="1">
      <c r="A405" s="10"/>
      <c r="B405" s="10"/>
      <c r="C405" s="11"/>
      <c r="D405" s="11"/>
      <c r="E405" s="11"/>
      <c r="F405" s="11"/>
      <c r="G405" s="11"/>
      <c r="H405" s="11"/>
      <c r="I405" s="11"/>
      <c r="J405" s="11"/>
      <c r="K405" s="11"/>
      <c r="L405" s="11"/>
      <c r="M405" s="11"/>
      <c r="N405" s="11"/>
      <c r="O405" s="11"/>
      <c r="P405" s="11"/>
      <c r="Q405" s="11"/>
      <c r="R405" s="10"/>
      <c r="S405" s="10"/>
      <c r="T405" s="10"/>
      <c r="U405" s="10"/>
      <c r="V405" s="10"/>
      <c r="W405" s="10"/>
      <c r="X405" s="10"/>
      <c r="Y405" s="10"/>
      <c r="Z405" s="10"/>
    </row>
    <row r="406" spans="1:26" ht="15.75" customHeight="1">
      <c r="A406" s="10"/>
      <c r="B406" s="10"/>
      <c r="C406" s="11"/>
      <c r="D406" s="11"/>
      <c r="E406" s="11"/>
      <c r="F406" s="11"/>
      <c r="G406" s="11"/>
      <c r="H406" s="11"/>
      <c r="I406" s="11"/>
      <c r="J406" s="11"/>
      <c r="K406" s="11"/>
      <c r="L406" s="11"/>
      <c r="M406" s="11"/>
      <c r="N406" s="11"/>
      <c r="O406" s="11"/>
      <c r="P406" s="11"/>
      <c r="Q406" s="11"/>
      <c r="R406" s="10"/>
      <c r="S406" s="10"/>
      <c r="T406" s="10"/>
      <c r="U406" s="10"/>
      <c r="V406" s="10"/>
      <c r="W406" s="10"/>
      <c r="X406" s="10"/>
      <c r="Y406" s="10"/>
      <c r="Z406" s="10"/>
    </row>
    <row r="407" spans="1:26" ht="15.75" customHeight="1">
      <c r="A407" s="10"/>
      <c r="B407" s="10"/>
      <c r="C407" s="11"/>
      <c r="D407" s="11"/>
      <c r="E407" s="11"/>
      <c r="F407" s="11"/>
      <c r="G407" s="11"/>
      <c r="H407" s="11"/>
      <c r="I407" s="11"/>
      <c r="J407" s="11"/>
      <c r="K407" s="11"/>
      <c r="L407" s="11"/>
      <c r="M407" s="11"/>
      <c r="N407" s="11"/>
      <c r="O407" s="11"/>
      <c r="P407" s="11"/>
      <c r="Q407" s="11"/>
      <c r="R407" s="10"/>
      <c r="S407" s="10"/>
      <c r="T407" s="10"/>
      <c r="U407" s="10"/>
      <c r="V407" s="10"/>
      <c r="W407" s="10"/>
      <c r="X407" s="10"/>
      <c r="Y407" s="10"/>
      <c r="Z407" s="10"/>
    </row>
    <row r="408" spans="1:26" ht="15.75" customHeight="1">
      <c r="A408" s="10"/>
      <c r="B408" s="10"/>
      <c r="C408" s="11"/>
      <c r="D408" s="11"/>
      <c r="E408" s="11"/>
      <c r="F408" s="11"/>
      <c r="G408" s="11"/>
      <c r="H408" s="11"/>
      <c r="I408" s="11"/>
      <c r="J408" s="11"/>
      <c r="K408" s="11"/>
      <c r="L408" s="11"/>
      <c r="M408" s="11"/>
      <c r="N408" s="11"/>
      <c r="O408" s="11"/>
      <c r="P408" s="11"/>
      <c r="Q408" s="11"/>
      <c r="R408" s="10"/>
      <c r="S408" s="10"/>
      <c r="T408" s="10"/>
      <c r="U408" s="10"/>
      <c r="V408" s="10"/>
      <c r="W408" s="10"/>
      <c r="X408" s="10"/>
      <c r="Y408" s="10"/>
      <c r="Z408" s="10"/>
    </row>
    <row r="409" spans="1:26" ht="15.75" customHeight="1">
      <c r="A409" s="10"/>
      <c r="B409" s="10"/>
      <c r="C409" s="11"/>
      <c r="D409" s="11"/>
      <c r="E409" s="11"/>
      <c r="F409" s="11"/>
      <c r="G409" s="11"/>
      <c r="H409" s="11"/>
      <c r="I409" s="11"/>
      <c r="J409" s="11"/>
      <c r="K409" s="11"/>
      <c r="L409" s="11"/>
      <c r="M409" s="11"/>
      <c r="N409" s="11"/>
      <c r="O409" s="11"/>
      <c r="P409" s="11"/>
      <c r="Q409" s="11"/>
      <c r="R409" s="10"/>
      <c r="S409" s="10"/>
      <c r="T409" s="10"/>
      <c r="U409" s="10"/>
      <c r="V409" s="10"/>
      <c r="W409" s="10"/>
      <c r="X409" s="10"/>
      <c r="Y409" s="10"/>
      <c r="Z409" s="10"/>
    </row>
    <row r="410" spans="1:26" ht="15.75" customHeight="1">
      <c r="A410" s="10"/>
      <c r="B410" s="10"/>
      <c r="C410" s="11"/>
      <c r="D410" s="11"/>
      <c r="E410" s="11"/>
      <c r="F410" s="11"/>
      <c r="G410" s="11"/>
      <c r="H410" s="11"/>
      <c r="I410" s="11"/>
      <c r="J410" s="11"/>
      <c r="K410" s="11"/>
      <c r="L410" s="11"/>
      <c r="M410" s="11"/>
      <c r="N410" s="11"/>
      <c r="O410" s="11"/>
      <c r="P410" s="11"/>
      <c r="Q410" s="11"/>
      <c r="R410" s="10"/>
      <c r="S410" s="10"/>
      <c r="T410" s="10"/>
      <c r="U410" s="10"/>
      <c r="V410" s="10"/>
      <c r="W410" s="10"/>
      <c r="X410" s="10"/>
      <c r="Y410" s="10"/>
      <c r="Z410" s="10"/>
    </row>
    <row r="411" spans="1:26" ht="15.75" customHeight="1">
      <c r="A411" s="10"/>
      <c r="B411" s="10"/>
      <c r="C411" s="11"/>
      <c r="D411" s="11"/>
      <c r="E411" s="11"/>
      <c r="F411" s="11"/>
      <c r="G411" s="11"/>
      <c r="H411" s="11"/>
      <c r="I411" s="11"/>
      <c r="J411" s="11"/>
      <c r="K411" s="11"/>
      <c r="L411" s="11"/>
      <c r="M411" s="11"/>
      <c r="N411" s="11"/>
      <c r="O411" s="11"/>
      <c r="P411" s="11"/>
      <c r="Q411" s="11"/>
      <c r="R411" s="10"/>
      <c r="S411" s="10"/>
      <c r="T411" s="10"/>
      <c r="U411" s="10"/>
      <c r="V411" s="10"/>
      <c r="W411" s="10"/>
      <c r="X411" s="10"/>
      <c r="Y411" s="10"/>
      <c r="Z411" s="10"/>
    </row>
    <row r="412" spans="1:26" ht="15.75" customHeight="1">
      <c r="A412" s="10"/>
      <c r="B412" s="10"/>
      <c r="C412" s="11"/>
      <c r="D412" s="11"/>
      <c r="E412" s="11"/>
      <c r="F412" s="11"/>
      <c r="G412" s="11"/>
      <c r="H412" s="11"/>
      <c r="I412" s="11"/>
      <c r="J412" s="11"/>
      <c r="K412" s="11"/>
      <c r="L412" s="11"/>
      <c r="M412" s="11"/>
      <c r="N412" s="11"/>
      <c r="O412" s="11"/>
      <c r="P412" s="11"/>
      <c r="Q412" s="11"/>
      <c r="R412" s="10"/>
      <c r="S412" s="10"/>
      <c r="T412" s="10"/>
      <c r="U412" s="10"/>
      <c r="V412" s="10"/>
      <c r="W412" s="10"/>
      <c r="X412" s="10"/>
      <c r="Y412" s="10"/>
      <c r="Z412" s="10"/>
    </row>
    <row r="413" spans="1:26" ht="15.75" customHeight="1">
      <c r="A413" s="10"/>
      <c r="B413" s="10"/>
      <c r="C413" s="11"/>
      <c r="D413" s="11"/>
      <c r="E413" s="11"/>
      <c r="F413" s="11"/>
      <c r="G413" s="11"/>
      <c r="H413" s="11"/>
      <c r="I413" s="11"/>
      <c r="J413" s="11"/>
      <c r="K413" s="11"/>
      <c r="L413" s="11"/>
      <c r="M413" s="11"/>
      <c r="N413" s="11"/>
      <c r="O413" s="11"/>
      <c r="P413" s="11"/>
      <c r="Q413" s="11"/>
      <c r="R413" s="10"/>
      <c r="S413" s="10"/>
      <c r="T413" s="10"/>
      <c r="U413" s="10"/>
      <c r="V413" s="10"/>
      <c r="W413" s="10"/>
      <c r="X413" s="10"/>
      <c r="Y413" s="10"/>
      <c r="Z413" s="10"/>
    </row>
    <row r="414" spans="1:26" ht="15.75" customHeight="1">
      <c r="A414" s="10"/>
      <c r="B414" s="10"/>
      <c r="C414" s="11"/>
      <c r="D414" s="11"/>
      <c r="E414" s="11"/>
      <c r="F414" s="11"/>
      <c r="G414" s="11"/>
      <c r="H414" s="11"/>
      <c r="I414" s="11"/>
      <c r="J414" s="11"/>
      <c r="K414" s="11"/>
      <c r="L414" s="11"/>
      <c r="M414" s="11"/>
      <c r="N414" s="11"/>
      <c r="O414" s="11"/>
      <c r="P414" s="11"/>
      <c r="Q414" s="11"/>
      <c r="R414" s="10"/>
      <c r="S414" s="10"/>
      <c r="T414" s="10"/>
      <c r="U414" s="10"/>
      <c r="V414" s="10"/>
      <c r="W414" s="10"/>
      <c r="X414" s="10"/>
      <c r="Y414" s="10"/>
      <c r="Z414" s="10"/>
    </row>
    <row r="415" spans="1:26" ht="15.75" customHeight="1">
      <c r="A415" s="10"/>
      <c r="B415" s="10"/>
      <c r="C415" s="11"/>
      <c r="D415" s="11"/>
      <c r="E415" s="11"/>
      <c r="F415" s="11"/>
      <c r="G415" s="11"/>
      <c r="H415" s="11"/>
      <c r="I415" s="11"/>
      <c r="J415" s="11"/>
      <c r="K415" s="11"/>
      <c r="L415" s="11"/>
      <c r="M415" s="11"/>
      <c r="N415" s="11"/>
      <c r="O415" s="11"/>
      <c r="P415" s="11"/>
      <c r="Q415" s="11"/>
      <c r="R415" s="10"/>
      <c r="S415" s="10"/>
      <c r="T415" s="10"/>
      <c r="U415" s="10"/>
      <c r="V415" s="10"/>
      <c r="W415" s="10"/>
      <c r="X415" s="10"/>
      <c r="Y415" s="10"/>
      <c r="Z415" s="10"/>
    </row>
    <row r="416" spans="1:26" ht="15.75" customHeight="1">
      <c r="A416" s="10"/>
      <c r="B416" s="10"/>
      <c r="C416" s="11"/>
      <c r="D416" s="11"/>
      <c r="E416" s="11"/>
      <c r="F416" s="11"/>
      <c r="G416" s="11"/>
      <c r="H416" s="11"/>
      <c r="I416" s="11"/>
      <c r="J416" s="11"/>
      <c r="K416" s="11"/>
      <c r="L416" s="11"/>
      <c r="M416" s="11"/>
      <c r="N416" s="11"/>
      <c r="O416" s="11"/>
      <c r="P416" s="11"/>
      <c r="Q416" s="11"/>
      <c r="R416" s="10"/>
      <c r="S416" s="10"/>
      <c r="T416" s="10"/>
      <c r="U416" s="10"/>
      <c r="V416" s="10"/>
      <c r="W416" s="10"/>
      <c r="X416" s="10"/>
      <c r="Y416" s="10"/>
      <c r="Z416" s="10"/>
    </row>
    <row r="417" spans="1:26" ht="15.75" customHeight="1">
      <c r="A417" s="10"/>
      <c r="B417" s="10"/>
      <c r="C417" s="11"/>
      <c r="D417" s="11"/>
      <c r="E417" s="11"/>
      <c r="F417" s="11"/>
      <c r="G417" s="11"/>
      <c r="H417" s="11"/>
      <c r="I417" s="11"/>
      <c r="J417" s="11"/>
      <c r="K417" s="11"/>
      <c r="L417" s="11"/>
      <c r="M417" s="11"/>
      <c r="N417" s="11"/>
      <c r="O417" s="11"/>
      <c r="P417" s="11"/>
      <c r="Q417" s="11"/>
      <c r="R417" s="10"/>
      <c r="S417" s="10"/>
      <c r="T417" s="10"/>
      <c r="U417" s="10"/>
      <c r="V417" s="10"/>
      <c r="W417" s="10"/>
      <c r="X417" s="10"/>
      <c r="Y417" s="10"/>
      <c r="Z417" s="10"/>
    </row>
    <row r="418" spans="1:26" ht="15.75" customHeight="1">
      <c r="A418" s="10"/>
      <c r="B418" s="10"/>
      <c r="C418" s="11"/>
      <c r="D418" s="11"/>
      <c r="E418" s="11"/>
      <c r="F418" s="11"/>
      <c r="G418" s="11"/>
      <c r="H418" s="11"/>
      <c r="I418" s="11"/>
      <c r="J418" s="11"/>
      <c r="K418" s="11"/>
      <c r="L418" s="11"/>
      <c r="M418" s="11"/>
      <c r="N418" s="11"/>
      <c r="O418" s="11"/>
      <c r="P418" s="11"/>
      <c r="Q418" s="11"/>
      <c r="R418" s="10"/>
      <c r="S418" s="10"/>
      <c r="T418" s="10"/>
      <c r="U418" s="10"/>
      <c r="V418" s="10"/>
      <c r="W418" s="10"/>
      <c r="X418" s="10"/>
      <c r="Y418" s="10"/>
      <c r="Z418" s="10"/>
    </row>
    <row r="419" spans="1:26" ht="15.75" customHeight="1">
      <c r="A419" s="10"/>
      <c r="B419" s="10"/>
      <c r="C419" s="11"/>
      <c r="D419" s="11"/>
      <c r="E419" s="11"/>
      <c r="F419" s="11"/>
      <c r="G419" s="11"/>
      <c r="H419" s="11"/>
      <c r="I419" s="11"/>
      <c r="J419" s="11"/>
      <c r="K419" s="11"/>
      <c r="L419" s="11"/>
      <c r="M419" s="11"/>
      <c r="N419" s="11"/>
      <c r="O419" s="11"/>
      <c r="P419" s="11"/>
      <c r="Q419" s="11"/>
      <c r="R419" s="10"/>
      <c r="S419" s="10"/>
      <c r="T419" s="10"/>
      <c r="U419" s="10"/>
      <c r="V419" s="10"/>
      <c r="W419" s="10"/>
      <c r="X419" s="10"/>
      <c r="Y419" s="10"/>
      <c r="Z419" s="10"/>
    </row>
    <row r="420" spans="1:26" ht="15.75" customHeight="1">
      <c r="A420" s="10"/>
      <c r="B420" s="10"/>
      <c r="C420" s="11"/>
      <c r="D420" s="11"/>
      <c r="E420" s="11"/>
      <c r="F420" s="11"/>
      <c r="G420" s="11"/>
      <c r="H420" s="11"/>
      <c r="I420" s="11"/>
      <c r="J420" s="11"/>
      <c r="K420" s="11"/>
      <c r="L420" s="11"/>
      <c r="M420" s="11"/>
      <c r="N420" s="11"/>
      <c r="O420" s="11"/>
      <c r="P420" s="11"/>
      <c r="Q420" s="11"/>
      <c r="R420" s="10"/>
      <c r="S420" s="10"/>
      <c r="T420" s="10"/>
      <c r="U420" s="10"/>
      <c r="V420" s="10"/>
      <c r="W420" s="10"/>
      <c r="X420" s="10"/>
      <c r="Y420" s="10"/>
      <c r="Z420" s="10"/>
    </row>
    <row r="421" spans="1:26" ht="15.75" customHeight="1">
      <c r="A421" s="10"/>
      <c r="B421" s="10"/>
      <c r="C421" s="11"/>
      <c r="D421" s="11"/>
      <c r="E421" s="11"/>
      <c r="F421" s="11"/>
      <c r="G421" s="11"/>
      <c r="H421" s="11"/>
      <c r="I421" s="11"/>
      <c r="J421" s="11"/>
      <c r="K421" s="11"/>
      <c r="L421" s="11"/>
      <c r="M421" s="11"/>
      <c r="N421" s="11"/>
      <c r="O421" s="11"/>
      <c r="P421" s="11"/>
      <c r="Q421" s="11"/>
      <c r="R421" s="10"/>
      <c r="S421" s="10"/>
      <c r="T421" s="10"/>
      <c r="U421" s="10"/>
      <c r="V421" s="10"/>
      <c r="W421" s="10"/>
      <c r="X421" s="10"/>
      <c r="Y421" s="10"/>
      <c r="Z421" s="10"/>
    </row>
    <row r="422" spans="1:26" ht="15.75" customHeight="1">
      <c r="A422" s="10"/>
      <c r="B422" s="10"/>
      <c r="C422" s="11"/>
      <c r="D422" s="11"/>
      <c r="E422" s="11"/>
      <c r="F422" s="11"/>
      <c r="G422" s="11"/>
      <c r="H422" s="11"/>
      <c r="I422" s="11"/>
      <c r="J422" s="11"/>
      <c r="K422" s="11"/>
      <c r="L422" s="11"/>
      <c r="M422" s="11"/>
      <c r="N422" s="11"/>
      <c r="O422" s="11"/>
      <c r="P422" s="11"/>
      <c r="Q422" s="11"/>
      <c r="R422" s="10"/>
      <c r="S422" s="10"/>
      <c r="T422" s="10"/>
      <c r="U422" s="10"/>
      <c r="V422" s="10"/>
      <c r="W422" s="10"/>
      <c r="X422" s="10"/>
      <c r="Y422" s="10"/>
      <c r="Z422" s="10"/>
    </row>
    <row r="423" spans="1:26" ht="15.75" customHeight="1">
      <c r="A423" s="10"/>
      <c r="B423" s="10"/>
      <c r="C423" s="11"/>
      <c r="D423" s="11"/>
      <c r="E423" s="11"/>
      <c r="F423" s="11"/>
      <c r="G423" s="11"/>
      <c r="H423" s="11"/>
      <c r="I423" s="11"/>
      <c r="J423" s="11"/>
      <c r="K423" s="11"/>
      <c r="L423" s="11"/>
      <c r="M423" s="11"/>
      <c r="N423" s="11"/>
      <c r="O423" s="11"/>
      <c r="P423" s="11"/>
      <c r="Q423" s="11"/>
      <c r="R423" s="10"/>
      <c r="S423" s="10"/>
      <c r="T423" s="10"/>
      <c r="U423" s="10"/>
      <c r="V423" s="10"/>
      <c r="W423" s="10"/>
      <c r="X423" s="10"/>
      <c r="Y423" s="10"/>
      <c r="Z423" s="10"/>
    </row>
    <row r="424" spans="1:26" ht="15.75" customHeight="1">
      <c r="A424" s="10"/>
      <c r="B424" s="10"/>
      <c r="C424" s="11"/>
      <c r="D424" s="11"/>
      <c r="E424" s="11"/>
      <c r="F424" s="11"/>
      <c r="G424" s="11"/>
      <c r="H424" s="11"/>
      <c r="I424" s="11"/>
      <c r="J424" s="11"/>
      <c r="K424" s="11"/>
      <c r="L424" s="11"/>
      <c r="M424" s="11"/>
      <c r="N424" s="11"/>
      <c r="O424" s="11"/>
      <c r="P424" s="11"/>
      <c r="Q424" s="11"/>
      <c r="R424" s="10"/>
      <c r="S424" s="10"/>
      <c r="T424" s="10"/>
      <c r="U424" s="10"/>
      <c r="V424" s="10"/>
      <c r="W424" s="10"/>
      <c r="X424" s="10"/>
      <c r="Y424" s="10"/>
      <c r="Z424" s="10"/>
    </row>
    <row r="425" spans="1:26" ht="15.75" customHeight="1">
      <c r="A425" s="10"/>
      <c r="B425" s="10"/>
      <c r="C425" s="11"/>
      <c r="D425" s="11"/>
      <c r="E425" s="11"/>
      <c r="F425" s="11"/>
      <c r="G425" s="11"/>
      <c r="H425" s="11"/>
      <c r="I425" s="11"/>
      <c r="J425" s="11"/>
      <c r="K425" s="11"/>
      <c r="L425" s="11"/>
      <c r="M425" s="11"/>
      <c r="N425" s="11"/>
      <c r="O425" s="11"/>
      <c r="P425" s="11"/>
      <c r="Q425" s="11"/>
      <c r="R425" s="10"/>
      <c r="S425" s="10"/>
      <c r="T425" s="10"/>
      <c r="U425" s="10"/>
      <c r="V425" s="10"/>
      <c r="W425" s="10"/>
      <c r="X425" s="10"/>
      <c r="Y425" s="10"/>
      <c r="Z425" s="10"/>
    </row>
    <row r="426" spans="1:26" ht="15.75" customHeight="1">
      <c r="A426" s="10"/>
      <c r="B426" s="10"/>
      <c r="C426" s="11"/>
      <c r="D426" s="11"/>
      <c r="E426" s="11"/>
      <c r="F426" s="11"/>
      <c r="G426" s="11"/>
      <c r="H426" s="11"/>
      <c r="I426" s="11"/>
      <c r="J426" s="11"/>
      <c r="K426" s="11"/>
      <c r="L426" s="11"/>
      <c r="M426" s="11"/>
      <c r="N426" s="11"/>
      <c r="O426" s="11"/>
      <c r="P426" s="11"/>
      <c r="Q426" s="11"/>
      <c r="R426" s="10"/>
      <c r="S426" s="10"/>
      <c r="T426" s="10"/>
      <c r="U426" s="10"/>
      <c r="V426" s="10"/>
      <c r="W426" s="10"/>
      <c r="X426" s="10"/>
      <c r="Y426" s="10"/>
      <c r="Z426" s="10"/>
    </row>
    <row r="427" spans="1:26" ht="15.75" customHeight="1">
      <c r="A427" s="10"/>
      <c r="B427" s="10"/>
      <c r="C427" s="11"/>
      <c r="D427" s="11"/>
      <c r="E427" s="11"/>
      <c r="F427" s="11"/>
      <c r="G427" s="11"/>
      <c r="H427" s="11"/>
      <c r="I427" s="11"/>
      <c r="J427" s="11"/>
      <c r="K427" s="11"/>
      <c r="L427" s="11"/>
      <c r="M427" s="11"/>
      <c r="N427" s="11"/>
      <c r="O427" s="11"/>
      <c r="P427" s="11"/>
      <c r="Q427" s="11"/>
      <c r="R427" s="10"/>
      <c r="S427" s="10"/>
      <c r="T427" s="10"/>
      <c r="U427" s="10"/>
      <c r="V427" s="10"/>
      <c r="W427" s="10"/>
      <c r="X427" s="10"/>
      <c r="Y427" s="10"/>
      <c r="Z427" s="10"/>
    </row>
    <row r="428" spans="1:26" ht="15.75" customHeight="1">
      <c r="A428" s="10"/>
      <c r="B428" s="10"/>
      <c r="C428" s="11"/>
      <c r="D428" s="11"/>
      <c r="E428" s="11"/>
      <c r="F428" s="11"/>
      <c r="G428" s="11"/>
      <c r="H428" s="11"/>
      <c r="I428" s="11"/>
      <c r="J428" s="11"/>
      <c r="K428" s="11"/>
      <c r="L428" s="11"/>
      <c r="M428" s="11"/>
      <c r="N428" s="11"/>
      <c r="O428" s="11"/>
      <c r="P428" s="11"/>
      <c r="Q428" s="11"/>
      <c r="R428" s="10"/>
      <c r="S428" s="10"/>
      <c r="T428" s="10"/>
      <c r="U428" s="10"/>
      <c r="V428" s="10"/>
      <c r="W428" s="10"/>
      <c r="X428" s="10"/>
      <c r="Y428" s="10"/>
      <c r="Z428" s="10"/>
    </row>
    <row r="429" spans="1:26" ht="15.75" customHeight="1">
      <c r="A429" s="10"/>
      <c r="B429" s="10"/>
      <c r="C429" s="11"/>
      <c r="D429" s="11"/>
      <c r="E429" s="11"/>
      <c r="F429" s="11"/>
      <c r="G429" s="11"/>
      <c r="H429" s="11"/>
      <c r="I429" s="11"/>
      <c r="J429" s="11"/>
      <c r="K429" s="11"/>
      <c r="L429" s="11"/>
      <c r="M429" s="11"/>
      <c r="N429" s="11"/>
      <c r="O429" s="11"/>
      <c r="P429" s="11"/>
      <c r="Q429" s="11"/>
      <c r="R429" s="10"/>
      <c r="S429" s="10"/>
      <c r="T429" s="10"/>
      <c r="U429" s="10"/>
      <c r="V429" s="10"/>
      <c r="W429" s="10"/>
      <c r="X429" s="10"/>
      <c r="Y429" s="10"/>
      <c r="Z429" s="10"/>
    </row>
    <row r="430" spans="1:26" ht="15.75" customHeight="1">
      <c r="A430" s="10"/>
      <c r="B430" s="10"/>
      <c r="C430" s="11"/>
      <c r="D430" s="11"/>
      <c r="E430" s="11"/>
      <c r="F430" s="11"/>
      <c r="G430" s="11"/>
      <c r="H430" s="11"/>
      <c r="I430" s="11"/>
      <c r="J430" s="11"/>
      <c r="K430" s="11"/>
      <c r="L430" s="11"/>
      <c r="M430" s="11"/>
      <c r="N430" s="11"/>
      <c r="O430" s="11"/>
      <c r="P430" s="11"/>
      <c r="Q430" s="11"/>
      <c r="R430" s="10"/>
      <c r="S430" s="10"/>
      <c r="T430" s="10"/>
      <c r="U430" s="10"/>
      <c r="V430" s="10"/>
      <c r="W430" s="10"/>
      <c r="X430" s="10"/>
      <c r="Y430" s="10"/>
      <c r="Z430" s="10"/>
    </row>
    <row r="431" spans="1:26" ht="15.75" customHeight="1">
      <c r="A431" s="10"/>
      <c r="B431" s="10"/>
      <c r="C431" s="11"/>
      <c r="D431" s="11"/>
      <c r="E431" s="11"/>
      <c r="F431" s="11"/>
      <c r="G431" s="11"/>
      <c r="H431" s="11"/>
      <c r="I431" s="11"/>
      <c r="J431" s="11"/>
      <c r="K431" s="11"/>
      <c r="L431" s="11"/>
      <c r="M431" s="11"/>
      <c r="N431" s="11"/>
      <c r="O431" s="11"/>
      <c r="P431" s="11"/>
      <c r="Q431" s="11"/>
      <c r="R431" s="10"/>
      <c r="S431" s="10"/>
      <c r="T431" s="10"/>
      <c r="U431" s="10"/>
      <c r="V431" s="10"/>
      <c r="W431" s="10"/>
      <c r="X431" s="10"/>
      <c r="Y431" s="10"/>
      <c r="Z431" s="10"/>
    </row>
    <row r="432" spans="1:26" ht="15.75" customHeight="1">
      <c r="A432" s="10"/>
      <c r="B432" s="10"/>
      <c r="C432" s="11"/>
      <c r="D432" s="11"/>
      <c r="E432" s="11"/>
      <c r="F432" s="11"/>
      <c r="G432" s="11"/>
      <c r="H432" s="11"/>
      <c r="I432" s="11"/>
      <c r="J432" s="11"/>
      <c r="K432" s="11"/>
      <c r="L432" s="11"/>
      <c r="M432" s="11"/>
      <c r="N432" s="11"/>
      <c r="O432" s="11"/>
      <c r="P432" s="11"/>
      <c r="Q432" s="11"/>
      <c r="R432" s="10"/>
      <c r="S432" s="10"/>
      <c r="T432" s="10"/>
      <c r="U432" s="10"/>
      <c r="V432" s="10"/>
      <c r="W432" s="10"/>
      <c r="X432" s="10"/>
      <c r="Y432" s="10"/>
      <c r="Z432" s="10"/>
    </row>
    <row r="433" spans="1:26" ht="15.75" customHeight="1">
      <c r="A433" s="10"/>
      <c r="B433" s="10"/>
      <c r="C433" s="11"/>
      <c r="D433" s="11"/>
      <c r="E433" s="11"/>
      <c r="F433" s="11"/>
      <c r="G433" s="11"/>
      <c r="H433" s="11"/>
      <c r="I433" s="11"/>
      <c r="J433" s="11"/>
      <c r="K433" s="11"/>
      <c r="L433" s="11"/>
      <c r="M433" s="11"/>
      <c r="N433" s="11"/>
      <c r="O433" s="11"/>
      <c r="P433" s="11"/>
      <c r="Q433" s="11"/>
      <c r="R433" s="10"/>
      <c r="S433" s="10"/>
      <c r="T433" s="10"/>
      <c r="U433" s="10"/>
      <c r="V433" s="10"/>
      <c r="W433" s="10"/>
      <c r="X433" s="10"/>
      <c r="Y433" s="10"/>
      <c r="Z433" s="10"/>
    </row>
    <row r="434" spans="1:26" ht="15.75" customHeight="1">
      <c r="A434" s="10"/>
      <c r="B434" s="10"/>
      <c r="C434" s="11"/>
      <c r="D434" s="11"/>
      <c r="E434" s="11"/>
      <c r="F434" s="11"/>
      <c r="G434" s="11"/>
      <c r="H434" s="11"/>
      <c r="I434" s="11"/>
      <c r="J434" s="11"/>
      <c r="K434" s="11"/>
      <c r="L434" s="11"/>
      <c r="M434" s="11"/>
      <c r="N434" s="11"/>
      <c r="O434" s="11"/>
      <c r="P434" s="11"/>
      <c r="Q434" s="11"/>
      <c r="R434" s="10"/>
      <c r="S434" s="10"/>
      <c r="T434" s="10"/>
      <c r="U434" s="10"/>
      <c r="V434" s="10"/>
      <c r="W434" s="10"/>
      <c r="X434" s="10"/>
      <c r="Y434" s="10"/>
      <c r="Z434" s="10"/>
    </row>
    <row r="435" spans="1:26" ht="15.75" customHeight="1">
      <c r="A435" s="10"/>
      <c r="B435" s="10"/>
      <c r="C435" s="11"/>
      <c r="D435" s="11"/>
      <c r="E435" s="11"/>
      <c r="F435" s="11"/>
      <c r="G435" s="11"/>
      <c r="H435" s="11"/>
      <c r="I435" s="11"/>
      <c r="J435" s="11"/>
      <c r="K435" s="11"/>
      <c r="L435" s="11"/>
      <c r="M435" s="11"/>
      <c r="N435" s="11"/>
      <c r="O435" s="11"/>
      <c r="P435" s="11"/>
      <c r="Q435" s="11"/>
      <c r="R435" s="10"/>
      <c r="S435" s="10"/>
      <c r="T435" s="10"/>
      <c r="U435" s="10"/>
      <c r="V435" s="10"/>
      <c r="W435" s="10"/>
      <c r="X435" s="10"/>
      <c r="Y435" s="10"/>
      <c r="Z435" s="10"/>
    </row>
    <row r="436" spans="1:26" ht="15.75" customHeight="1">
      <c r="A436" s="10"/>
      <c r="B436" s="10"/>
      <c r="C436" s="11"/>
      <c r="D436" s="11"/>
      <c r="E436" s="11"/>
      <c r="F436" s="11"/>
      <c r="G436" s="11"/>
      <c r="H436" s="11"/>
      <c r="I436" s="11"/>
      <c r="J436" s="11"/>
      <c r="K436" s="11"/>
      <c r="L436" s="11"/>
      <c r="M436" s="11"/>
      <c r="N436" s="11"/>
      <c r="O436" s="11"/>
      <c r="P436" s="11"/>
      <c r="Q436" s="11"/>
      <c r="R436" s="10"/>
      <c r="S436" s="10"/>
      <c r="T436" s="10"/>
      <c r="U436" s="10"/>
      <c r="V436" s="10"/>
      <c r="W436" s="10"/>
      <c r="X436" s="10"/>
      <c r="Y436" s="10"/>
      <c r="Z436" s="10"/>
    </row>
    <row r="437" spans="1:26" ht="15.75" customHeight="1">
      <c r="A437" s="10"/>
      <c r="B437" s="10"/>
      <c r="C437" s="11"/>
      <c r="D437" s="11"/>
      <c r="E437" s="11"/>
      <c r="F437" s="11"/>
      <c r="G437" s="11"/>
      <c r="H437" s="11"/>
      <c r="I437" s="11"/>
      <c r="J437" s="11"/>
      <c r="K437" s="11"/>
      <c r="L437" s="11"/>
      <c r="M437" s="11"/>
      <c r="N437" s="11"/>
      <c r="O437" s="11"/>
      <c r="P437" s="11"/>
      <c r="Q437" s="11"/>
      <c r="R437" s="10"/>
      <c r="S437" s="10"/>
      <c r="T437" s="10"/>
      <c r="U437" s="10"/>
      <c r="V437" s="10"/>
      <c r="W437" s="10"/>
      <c r="X437" s="10"/>
      <c r="Y437" s="10"/>
      <c r="Z437" s="10"/>
    </row>
    <row r="438" spans="1:26" ht="15.75" customHeight="1">
      <c r="A438" s="10"/>
      <c r="B438" s="10"/>
      <c r="C438" s="11"/>
      <c r="D438" s="11"/>
      <c r="E438" s="11"/>
      <c r="F438" s="11"/>
      <c r="G438" s="11"/>
      <c r="H438" s="11"/>
      <c r="I438" s="11"/>
      <c r="J438" s="11"/>
      <c r="K438" s="11"/>
      <c r="L438" s="11"/>
      <c r="M438" s="11"/>
      <c r="N438" s="11"/>
      <c r="O438" s="11"/>
      <c r="P438" s="11"/>
      <c r="Q438" s="11"/>
      <c r="R438" s="10"/>
      <c r="S438" s="10"/>
      <c r="T438" s="10"/>
      <c r="U438" s="10"/>
      <c r="V438" s="10"/>
      <c r="W438" s="10"/>
      <c r="X438" s="10"/>
      <c r="Y438" s="10"/>
      <c r="Z438" s="10"/>
    </row>
    <row r="439" spans="1:26" ht="15.75" customHeight="1">
      <c r="A439" s="10"/>
      <c r="B439" s="10"/>
      <c r="C439" s="11"/>
      <c r="D439" s="11"/>
      <c r="E439" s="11"/>
      <c r="F439" s="11"/>
      <c r="G439" s="11"/>
      <c r="H439" s="11"/>
      <c r="I439" s="11"/>
      <c r="J439" s="11"/>
      <c r="K439" s="11"/>
      <c r="L439" s="11"/>
      <c r="M439" s="11"/>
      <c r="N439" s="11"/>
      <c r="O439" s="11"/>
      <c r="P439" s="11"/>
      <c r="Q439" s="11"/>
      <c r="R439" s="10"/>
      <c r="S439" s="10"/>
      <c r="T439" s="10"/>
      <c r="U439" s="10"/>
      <c r="V439" s="10"/>
      <c r="W439" s="10"/>
      <c r="X439" s="10"/>
      <c r="Y439" s="10"/>
      <c r="Z439" s="10"/>
    </row>
    <row r="440" spans="1:26" ht="15.75" customHeight="1">
      <c r="A440" s="10"/>
      <c r="B440" s="10"/>
      <c r="C440" s="11"/>
      <c r="D440" s="11"/>
      <c r="E440" s="11"/>
      <c r="F440" s="11"/>
      <c r="G440" s="11"/>
      <c r="H440" s="11"/>
      <c r="I440" s="11"/>
      <c r="J440" s="11"/>
      <c r="K440" s="11"/>
      <c r="L440" s="11"/>
      <c r="M440" s="11"/>
      <c r="N440" s="11"/>
      <c r="O440" s="11"/>
      <c r="P440" s="11"/>
      <c r="Q440" s="11"/>
      <c r="R440" s="10"/>
      <c r="S440" s="10"/>
      <c r="T440" s="10"/>
      <c r="U440" s="10"/>
      <c r="V440" s="10"/>
      <c r="W440" s="10"/>
      <c r="X440" s="10"/>
      <c r="Y440" s="10"/>
      <c r="Z440" s="10"/>
    </row>
    <row r="441" spans="1:26" ht="15.75" customHeight="1">
      <c r="A441" s="10"/>
      <c r="B441" s="10"/>
      <c r="C441" s="11"/>
      <c r="D441" s="11"/>
      <c r="E441" s="11"/>
      <c r="F441" s="11"/>
      <c r="G441" s="11"/>
      <c r="H441" s="11"/>
      <c r="I441" s="11"/>
      <c r="J441" s="11"/>
      <c r="K441" s="11"/>
      <c r="L441" s="11"/>
      <c r="M441" s="11"/>
      <c r="N441" s="11"/>
      <c r="O441" s="11"/>
      <c r="P441" s="11"/>
      <c r="Q441" s="11"/>
      <c r="R441" s="10"/>
      <c r="S441" s="10"/>
      <c r="T441" s="10"/>
      <c r="U441" s="10"/>
      <c r="V441" s="10"/>
      <c r="W441" s="10"/>
      <c r="X441" s="10"/>
      <c r="Y441" s="10"/>
      <c r="Z441" s="10"/>
    </row>
    <row r="442" spans="1:26" ht="15.75" customHeight="1">
      <c r="A442" s="10"/>
      <c r="B442" s="10"/>
      <c r="C442" s="11"/>
      <c r="D442" s="11"/>
      <c r="E442" s="11"/>
      <c r="F442" s="11"/>
      <c r="G442" s="11"/>
      <c r="H442" s="11"/>
      <c r="I442" s="11"/>
      <c r="J442" s="11"/>
      <c r="K442" s="11"/>
      <c r="L442" s="11"/>
      <c r="M442" s="11"/>
      <c r="N442" s="11"/>
      <c r="O442" s="11"/>
      <c r="P442" s="11"/>
      <c r="Q442" s="11"/>
      <c r="R442" s="10"/>
      <c r="S442" s="10"/>
      <c r="T442" s="10"/>
      <c r="U442" s="10"/>
      <c r="V442" s="10"/>
      <c r="W442" s="10"/>
      <c r="X442" s="10"/>
      <c r="Y442" s="10"/>
      <c r="Z442" s="10"/>
    </row>
    <row r="443" spans="1:26" ht="15.75" customHeight="1">
      <c r="A443" s="10"/>
      <c r="B443" s="10"/>
      <c r="C443" s="11"/>
      <c r="D443" s="11"/>
      <c r="E443" s="11"/>
      <c r="F443" s="11"/>
      <c r="G443" s="11"/>
      <c r="H443" s="11"/>
      <c r="I443" s="11"/>
      <c r="J443" s="11"/>
      <c r="K443" s="11"/>
      <c r="L443" s="11"/>
      <c r="M443" s="11"/>
      <c r="N443" s="11"/>
      <c r="O443" s="11"/>
      <c r="P443" s="11"/>
      <c r="Q443" s="11"/>
      <c r="R443" s="10"/>
      <c r="S443" s="10"/>
      <c r="T443" s="10"/>
      <c r="U443" s="10"/>
      <c r="V443" s="10"/>
      <c r="W443" s="10"/>
      <c r="X443" s="10"/>
      <c r="Y443" s="10"/>
      <c r="Z443" s="10"/>
    </row>
    <row r="444" spans="1:26" ht="15.75" customHeight="1">
      <c r="A444" s="10"/>
      <c r="B444" s="10"/>
      <c r="C444" s="11"/>
      <c r="D444" s="11"/>
      <c r="E444" s="11"/>
      <c r="F444" s="11"/>
      <c r="G444" s="11"/>
      <c r="H444" s="11"/>
      <c r="I444" s="11"/>
      <c r="J444" s="11"/>
      <c r="K444" s="11"/>
      <c r="L444" s="11"/>
      <c r="M444" s="11"/>
      <c r="N444" s="11"/>
      <c r="O444" s="11"/>
      <c r="P444" s="11"/>
      <c r="Q444" s="11"/>
      <c r="R444" s="10"/>
      <c r="S444" s="10"/>
      <c r="T444" s="10"/>
      <c r="U444" s="10"/>
      <c r="V444" s="10"/>
      <c r="W444" s="10"/>
      <c r="X444" s="10"/>
      <c r="Y444" s="10"/>
      <c r="Z444" s="10"/>
    </row>
    <row r="445" spans="1:26" ht="15.75" customHeight="1">
      <c r="A445" s="10"/>
      <c r="B445" s="10"/>
      <c r="C445" s="11"/>
      <c r="D445" s="11"/>
      <c r="E445" s="11"/>
      <c r="F445" s="11"/>
      <c r="G445" s="11"/>
      <c r="H445" s="11"/>
      <c r="I445" s="11"/>
      <c r="J445" s="11"/>
      <c r="K445" s="11"/>
      <c r="L445" s="11"/>
      <c r="M445" s="11"/>
      <c r="N445" s="11"/>
      <c r="O445" s="11"/>
      <c r="P445" s="11"/>
      <c r="Q445" s="11"/>
      <c r="R445" s="10"/>
      <c r="S445" s="10"/>
      <c r="T445" s="10"/>
      <c r="U445" s="10"/>
      <c r="V445" s="10"/>
      <c r="W445" s="10"/>
      <c r="X445" s="10"/>
      <c r="Y445" s="10"/>
      <c r="Z445" s="10"/>
    </row>
    <row r="446" spans="1:26" ht="15.75" customHeight="1">
      <c r="A446" s="10"/>
      <c r="B446" s="10"/>
      <c r="C446" s="11"/>
      <c r="D446" s="11"/>
      <c r="E446" s="11"/>
      <c r="F446" s="11"/>
      <c r="G446" s="11"/>
      <c r="H446" s="11"/>
      <c r="I446" s="11"/>
      <c r="J446" s="11"/>
      <c r="K446" s="11"/>
      <c r="L446" s="11"/>
      <c r="M446" s="11"/>
      <c r="N446" s="11"/>
      <c r="O446" s="11"/>
      <c r="P446" s="11"/>
      <c r="Q446" s="11"/>
      <c r="R446" s="10"/>
      <c r="S446" s="10"/>
      <c r="T446" s="10"/>
      <c r="U446" s="10"/>
      <c r="V446" s="10"/>
      <c r="W446" s="10"/>
      <c r="X446" s="10"/>
      <c r="Y446" s="10"/>
      <c r="Z446" s="10"/>
    </row>
    <row r="447" spans="1:26" ht="15.75" customHeight="1">
      <c r="A447" s="10"/>
      <c r="B447" s="10"/>
      <c r="C447" s="11"/>
      <c r="D447" s="11"/>
      <c r="E447" s="11"/>
      <c r="F447" s="11"/>
      <c r="G447" s="11"/>
      <c r="H447" s="11"/>
      <c r="I447" s="11"/>
      <c r="J447" s="11"/>
      <c r="K447" s="11"/>
      <c r="L447" s="11"/>
      <c r="M447" s="11"/>
      <c r="N447" s="11"/>
      <c r="O447" s="11"/>
      <c r="P447" s="11"/>
      <c r="Q447" s="11"/>
      <c r="R447" s="10"/>
      <c r="S447" s="10"/>
      <c r="T447" s="10"/>
      <c r="U447" s="10"/>
      <c r="V447" s="10"/>
      <c r="W447" s="10"/>
      <c r="X447" s="10"/>
      <c r="Y447" s="10"/>
      <c r="Z447" s="10"/>
    </row>
    <row r="448" spans="1:26" ht="15.75" customHeight="1">
      <c r="A448" s="10"/>
      <c r="B448" s="10"/>
      <c r="C448" s="11"/>
      <c r="D448" s="11"/>
      <c r="E448" s="11"/>
      <c r="F448" s="11"/>
      <c r="G448" s="11"/>
      <c r="H448" s="11"/>
      <c r="I448" s="11"/>
      <c r="J448" s="11"/>
      <c r="K448" s="11"/>
      <c r="L448" s="11"/>
      <c r="M448" s="11"/>
      <c r="N448" s="11"/>
      <c r="O448" s="11"/>
      <c r="P448" s="11"/>
      <c r="Q448" s="11"/>
      <c r="R448" s="10"/>
      <c r="S448" s="10"/>
      <c r="T448" s="10"/>
      <c r="U448" s="10"/>
      <c r="V448" s="10"/>
      <c r="W448" s="10"/>
      <c r="X448" s="10"/>
      <c r="Y448" s="10"/>
      <c r="Z448" s="10"/>
    </row>
    <row r="449" spans="1:26" ht="15.75" customHeight="1">
      <c r="A449" s="10"/>
      <c r="B449" s="10"/>
      <c r="C449" s="11"/>
      <c r="D449" s="11"/>
      <c r="E449" s="11"/>
      <c r="F449" s="11"/>
      <c r="G449" s="11"/>
      <c r="H449" s="11"/>
      <c r="I449" s="11"/>
      <c r="J449" s="11"/>
      <c r="K449" s="11"/>
      <c r="L449" s="11"/>
      <c r="M449" s="11"/>
      <c r="N449" s="11"/>
      <c r="O449" s="11"/>
      <c r="P449" s="11"/>
      <c r="Q449" s="11"/>
      <c r="R449" s="10"/>
      <c r="S449" s="10"/>
      <c r="T449" s="10"/>
      <c r="U449" s="10"/>
      <c r="V449" s="10"/>
      <c r="W449" s="10"/>
      <c r="X449" s="10"/>
      <c r="Y449" s="10"/>
      <c r="Z449" s="10"/>
    </row>
    <row r="450" spans="1:26" ht="15.75" customHeight="1">
      <c r="A450" s="10"/>
      <c r="B450" s="10"/>
      <c r="C450" s="11"/>
      <c r="D450" s="11"/>
      <c r="E450" s="11"/>
      <c r="F450" s="11"/>
      <c r="G450" s="11"/>
      <c r="H450" s="11"/>
      <c r="I450" s="11"/>
      <c r="J450" s="11"/>
      <c r="K450" s="11"/>
      <c r="L450" s="11"/>
      <c r="M450" s="11"/>
      <c r="N450" s="11"/>
      <c r="O450" s="11"/>
      <c r="P450" s="11"/>
      <c r="Q450" s="11"/>
      <c r="R450" s="10"/>
      <c r="S450" s="10"/>
      <c r="T450" s="10"/>
      <c r="U450" s="10"/>
      <c r="V450" s="10"/>
      <c r="W450" s="10"/>
      <c r="X450" s="10"/>
      <c r="Y450" s="10"/>
      <c r="Z450" s="10"/>
    </row>
    <row r="451" spans="1:26" ht="15.75" customHeight="1">
      <c r="A451" s="10"/>
      <c r="B451" s="10"/>
      <c r="C451" s="11"/>
      <c r="D451" s="11"/>
      <c r="E451" s="11"/>
      <c r="F451" s="11"/>
      <c r="G451" s="11"/>
      <c r="H451" s="11"/>
      <c r="I451" s="11"/>
      <c r="J451" s="11"/>
      <c r="K451" s="11"/>
      <c r="L451" s="11"/>
      <c r="M451" s="11"/>
      <c r="N451" s="11"/>
      <c r="O451" s="11"/>
      <c r="P451" s="11"/>
      <c r="Q451" s="11"/>
      <c r="R451" s="10"/>
      <c r="S451" s="10"/>
      <c r="T451" s="10"/>
      <c r="U451" s="10"/>
      <c r="V451" s="10"/>
      <c r="W451" s="10"/>
      <c r="X451" s="10"/>
      <c r="Y451" s="10"/>
      <c r="Z451" s="10"/>
    </row>
    <row r="452" spans="1:26" ht="15.75" customHeight="1">
      <c r="A452" s="10"/>
      <c r="B452" s="10"/>
      <c r="C452" s="11"/>
      <c r="D452" s="11"/>
      <c r="E452" s="11"/>
      <c r="F452" s="11"/>
      <c r="G452" s="11"/>
      <c r="H452" s="11"/>
      <c r="I452" s="11"/>
      <c r="J452" s="11"/>
      <c r="K452" s="11"/>
      <c r="L452" s="11"/>
      <c r="M452" s="11"/>
      <c r="N452" s="11"/>
      <c r="O452" s="11"/>
      <c r="P452" s="11"/>
      <c r="Q452" s="11"/>
      <c r="R452" s="10"/>
      <c r="S452" s="10"/>
      <c r="T452" s="10"/>
      <c r="U452" s="10"/>
      <c r="V452" s="10"/>
      <c r="W452" s="10"/>
      <c r="X452" s="10"/>
      <c r="Y452" s="10"/>
      <c r="Z452" s="10"/>
    </row>
    <row r="453" spans="1:26" ht="15.75" customHeight="1">
      <c r="A453" s="10"/>
      <c r="B453" s="10"/>
      <c r="C453" s="11"/>
      <c r="D453" s="11"/>
      <c r="E453" s="11"/>
      <c r="F453" s="11"/>
      <c r="G453" s="11"/>
      <c r="H453" s="11"/>
      <c r="I453" s="11"/>
      <c r="J453" s="11"/>
      <c r="K453" s="11"/>
      <c r="L453" s="11"/>
      <c r="M453" s="11"/>
      <c r="N453" s="11"/>
      <c r="O453" s="11"/>
      <c r="P453" s="11"/>
      <c r="Q453" s="11"/>
      <c r="R453" s="10"/>
      <c r="S453" s="10"/>
      <c r="T453" s="10"/>
      <c r="U453" s="10"/>
      <c r="V453" s="10"/>
      <c r="W453" s="10"/>
      <c r="X453" s="10"/>
      <c r="Y453" s="10"/>
      <c r="Z453" s="10"/>
    </row>
    <row r="454" spans="1:26" ht="15.75" customHeight="1">
      <c r="A454" s="10"/>
      <c r="B454" s="10"/>
      <c r="C454" s="11"/>
      <c r="D454" s="11"/>
      <c r="E454" s="11"/>
      <c r="F454" s="11"/>
      <c r="G454" s="11"/>
      <c r="H454" s="11"/>
      <c r="I454" s="11"/>
      <c r="J454" s="11"/>
      <c r="K454" s="11"/>
      <c r="L454" s="11"/>
      <c r="M454" s="11"/>
      <c r="N454" s="11"/>
      <c r="O454" s="11"/>
      <c r="P454" s="11"/>
      <c r="Q454" s="11"/>
      <c r="R454" s="10"/>
      <c r="S454" s="10"/>
      <c r="T454" s="10"/>
      <c r="U454" s="10"/>
      <c r="V454" s="10"/>
      <c r="W454" s="10"/>
      <c r="X454" s="10"/>
      <c r="Y454" s="10"/>
      <c r="Z454" s="10"/>
    </row>
    <row r="455" spans="1:26" ht="15.75" customHeight="1">
      <c r="A455" s="10"/>
      <c r="B455" s="10"/>
      <c r="C455" s="11"/>
      <c r="D455" s="11"/>
      <c r="E455" s="11"/>
      <c r="F455" s="11"/>
      <c r="G455" s="11"/>
      <c r="H455" s="11"/>
      <c r="I455" s="11"/>
      <c r="J455" s="11"/>
      <c r="K455" s="11"/>
      <c r="L455" s="11"/>
      <c r="M455" s="11"/>
      <c r="N455" s="11"/>
      <c r="O455" s="11"/>
      <c r="P455" s="11"/>
      <c r="Q455" s="11"/>
      <c r="R455" s="10"/>
      <c r="S455" s="10"/>
      <c r="T455" s="10"/>
      <c r="U455" s="10"/>
      <c r="V455" s="10"/>
      <c r="W455" s="10"/>
      <c r="X455" s="10"/>
      <c r="Y455" s="10"/>
      <c r="Z455" s="10"/>
    </row>
    <row r="456" spans="1:26" ht="15.75" customHeight="1">
      <c r="A456" s="10"/>
      <c r="B456" s="10"/>
      <c r="C456" s="11"/>
      <c r="D456" s="11"/>
      <c r="E456" s="11"/>
      <c r="F456" s="11"/>
      <c r="G456" s="11"/>
      <c r="H456" s="11"/>
      <c r="I456" s="11"/>
      <c r="J456" s="11"/>
      <c r="K456" s="11"/>
      <c r="L456" s="11"/>
      <c r="M456" s="11"/>
      <c r="N456" s="11"/>
      <c r="O456" s="11"/>
      <c r="P456" s="11"/>
      <c r="Q456" s="11"/>
      <c r="R456" s="10"/>
      <c r="S456" s="10"/>
      <c r="T456" s="10"/>
      <c r="U456" s="10"/>
      <c r="V456" s="10"/>
      <c r="W456" s="10"/>
      <c r="X456" s="10"/>
      <c r="Y456" s="10"/>
      <c r="Z456" s="10"/>
    </row>
    <row r="457" spans="1:26" ht="15.75" customHeight="1">
      <c r="A457" s="10"/>
      <c r="B457" s="10"/>
      <c r="C457" s="11"/>
      <c r="D457" s="11"/>
      <c r="E457" s="11"/>
      <c r="F457" s="11"/>
      <c r="G457" s="11"/>
      <c r="H457" s="11"/>
      <c r="I457" s="11"/>
      <c r="J457" s="11"/>
      <c r="K457" s="11"/>
      <c r="L457" s="11"/>
      <c r="M457" s="11"/>
      <c r="N457" s="11"/>
      <c r="O457" s="11"/>
      <c r="P457" s="11"/>
      <c r="Q457" s="11"/>
      <c r="R457" s="10"/>
      <c r="S457" s="10"/>
      <c r="T457" s="10"/>
      <c r="U457" s="10"/>
      <c r="V457" s="10"/>
      <c r="W457" s="10"/>
      <c r="X457" s="10"/>
      <c r="Y457" s="10"/>
      <c r="Z457" s="10"/>
    </row>
    <row r="458" spans="1:26" ht="15.75" customHeight="1">
      <c r="A458" s="10"/>
      <c r="B458" s="10"/>
      <c r="C458" s="11"/>
      <c r="D458" s="11"/>
      <c r="E458" s="11"/>
      <c r="F458" s="11"/>
      <c r="G458" s="11"/>
      <c r="H458" s="11"/>
      <c r="I458" s="11"/>
      <c r="J458" s="11"/>
      <c r="K458" s="11"/>
      <c r="L458" s="11"/>
      <c r="M458" s="11"/>
      <c r="N458" s="11"/>
      <c r="O458" s="11"/>
      <c r="P458" s="11"/>
      <c r="Q458" s="11"/>
      <c r="R458" s="10"/>
      <c r="S458" s="10"/>
      <c r="T458" s="10"/>
      <c r="U458" s="10"/>
      <c r="V458" s="10"/>
      <c r="W458" s="10"/>
      <c r="X458" s="10"/>
      <c r="Y458" s="10"/>
      <c r="Z458" s="10"/>
    </row>
    <row r="459" spans="1:26" ht="15.75" customHeight="1">
      <c r="A459" s="10"/>
      <c r="B459" s="10"/>
      <c r="C459" s="11"/>
      <c r="D459" s="11"/>
      <c r="E459" s="11"/>
      <c r="F459" s="11"/>
      <c r="G459" s="11"/>
      <c r="H459" s="11"/>
      <c r="I459" s="11"/>
      <c r="J459" s="11"/>
      <c r="K459" s="11"/>
      <c r="L459" s="11"/>
      <c r="M459" s="11"/>
      <c r="N459" s="11"/>
      <c r="O459" s="11"/>
      <c r="P459" s="11"/>
      <c r="Q459" s="11"/>
      <c r="R459" s="10"/>
      <c r="S459" s="10"/>
      <c r="T459" s="10"/>
      <c r="U459" s="10"/>
      <c r="V459" s="10"/>
      <c r="W459" s="10"/>
      <c r="X459" s="10"/>
      <c r="Y459" s="10"/>
      <c r="Z459" s="10"/>
    </row>
    <row r="460" spans="1:26" ht="15.75" customHeight="1">
      <c r="A460" s="10"/>
      <c r="B460" s="10"/>
      <c r="C460" s="11"/>
      <c r="D460" s="11"/>
      <c r="E460" s="11"/>
      <c r="F460" s="11"/>
      <c r="G460" s="11"/>
      <c r="H460" s="11"/>
      <c r="I460" s="11"/>
      <c r="J460" s="11"/>
      <c r="K460" s="11"/>
      <c r="L460" s="11"/>
      <c r="M460" s="11"/>
      <c r="N460" s="11"/>
      <c r="O460" s="11"/>
      <c r="P460" s="11"/>
      <c r="Q460" s="11"/>
      <c r="R460" s="10"/>
      <c r="S460" s="10"/>
      <c r="T460" s="10"/>
      <c r="U460" s="10"/>
      <c r="V460" s="10"/>
      <c r="W460" s="10"/>
      <c r="X460" s="10"/>
      <c r="Y460" s="10"/>
      <c r="Z460" s="10"/>
    </row>
    <row r="461" spans="1:26" ht="15.75" customHeight="1">
      <c r="A461" s="10"/>
      <c r="B461" s="10"/>
      <c r="C461" s="11"/>
      <c r="D461" s="11"/>
      <c r="E461" s="11"/>
      <c r="F461" s="11"/>
      <c r="G461" s="11"/>
      <c r="H461" s="11"/>
      <c r="I461" s="11"/>
      <c r="J461" s="11"/>
      <c r="K461" s="11"/>
      <c r="L461" s="11"/>
      <c r="M461" s="11"/>
      <c r="N461" s="11"/>
      <c r="O461" s="11"/>
      <c r="P461" s="11"/>
      <c r="Q461" s="11"/>
      <c r="R461" s="10"/>
      <c r="S461" s="10"/>
      <c r="T461" s="10"/>
      <c r="U461" s="10"/>
      <c r="V461" s="10"/>
      <c r="W461" s="10"/>
      <c r="X461" s="10"/>
      <c r="Y461" s="10"/>
      <c r="Z461" s="10"/>
    </row>
    <row r="462" spans="1:26" ht="15.75" customHeight="1">
      <c r="A462" s="10"/>
      <c r="B462" s="10"/>
      <c r="C462" s="11"/>
      <c r="D462" s="11"/>
      <c r="E462" s="11"/>
      <c r="F462" s="11"/>
      <c r="G462" s="11"/>
      <c r="H462" s="11"/>
      <c r="I462" s="11"/>
      <c r="J462" s="11"/>
      <c r="K462" s="11"/>
      <c r="L462" s="11"/>
      <c r="M462" s="11"/>
      <c r="N462" s="11"/>
      <c r="O462" s="11"/>
      <c r="P462" s="11"/>
      <c r="Q462" s="11"/>
      <c r="R462" s="10"/>
      <c r="S462" s="10"/>
      <c r="T462" s="10"/>
      <c r="U462" s="10"/>
      <c r="V462" s="10"/>
      <c r="W462" s="10"/>
      <c r="X462" s="10"/>
      <c r="Y462" s="10"/>
      <c r="Z462" s="10"/>
    </row>
    <row r="463" spans="1:26" ht="15.75" customHeight="1">
      <c r="A463" s="10"/>
      <c r="B463" s="10"/>
      <c r="C463" s="11"/>
      <c r="D463" s="11"/>
      <c r="E463" s="11"/>
      <c r="F463" s="11"/>
      <c r="G463" s="11"/>
      <c r="H463" s="11"/>
      <c r="I463" s="11"/>
      <c r="J463" s="11"/>
      <c r="K463" s="11"/>
      <c r="L463" s="11"/>
      <c r="M463" s="11"/>
      <c r="N463" s="11"/>
      <c r="O463" s="11"/>
      <c r="P463" s="11"/>
      <c r="Q463" s="11"/>
      <c r="R463" s="10"/>
      <c r="S463" s="10"/>
      <c r="T463" s="10"/>
      <c r="U463" s="10"/>
      <c r="V463" s="10"/>
      <c r="W463" s="10"/>
      <c r="X463" s="10"/>
      <c r="Y463" s="10"/>
      <c r="Z463" s="10"/>
    </row>
    <row r="464" spans="1:26" ht="15.75" customHeight="1">
      <c r="A464" s="10"/>
      <c r="B464" s="10"/>
      <c r="C464" s="11"/>
      <c r="D464" s="11"/>
      <c r="E464" s="11"/>
      <c r="F464" s="11"/>
      <c r="G464" s="11"/>
      <c r="H464" s="11"/>
      <c r="I464" s="11"/>
      <c r="J464" s="11"/>
      <c r="K464" s="11"/>
      <c r="L464" s="11"/>
      <c r="M464" s="11"/>
      <c r="N464" s="11"/>
      <c r="O464" s="11"/>
      <c r="P464" s="11"/>
      <c r="Q464" s="11"/>
      <c r="R464" s="10"/>
      <c r="S464" s="10"/>
      <c r="T464" s="10"/>
      <c r="U464" s="10"/>
      <c r="V464" s="10"/>
      <c r="W464" s="10"/>
      <c r="X464" s="10"/>
      <c r="Y464" s="10"/>
      <c r="Z464" s="10"/>
    </row>
    <row r="465" spans="1:26" ht="15.75" customHeight="1">
      <c r="A465" s="10"/>
      <c r="B465" s="10"/>
      <c r="C465" s="11"/>
      <c r="D465" s="11"/>
      <c r="E465" s="11"/>
      <c r="F465" s="11"/>
      <c r="G465" s="11"/>
      <c r="H465" s="11"/>
      <c r="I465" s="11"/>
      <c r="J465" s="11"/>
      <c r="K465" s="11"/>
      <c r="L465" s="11"/>
      <c r="M465" s="11"/>
      <c r="N465" s="11"/>
      <c r="O465" s="11"/>
      <c r="P465" s="11"/>
      <c r="Q465" s="11"/>
      <c r="R465" s="10"/>
      <c r="S465" s="10"/>
      <c r="T465" s="10"/>
      <c r="U465" s="10"/>
      <c r="V465" s="10"/>
      <c r="W465" s="10"/>
      <c r="X465" s="10"/>
      <c r="Y465" s="10"/>
      <c r="Z465" s="10"/>
    </row>
    <row r="466" spans="1:26" ht="15.75" customHeight="1">
      <c r="A466" s="10"/>
      <c r="B466" s="10"/>
      <c r="C466" s="11"/>
      <c r="D466" s="11"/>
      <c r="E466" s="11"/>
      <c r="F466" s="11"/>
      <c r="G466" s="11"/>
      <c r="H466" s="11"/>
      <c r="I466" s="11"/>
      <c r="J466" s="11"/>
      <c r="K466" s="11"/>
      <c r="L466" s="11"/>
      <c r="M466" s="11"/>
      <c r="N466" s="11"/>
      <c r="O466" s="11"/>
      <c r="P466" s="11"/>
      <c r="Q466" s="11"/>
      <c r="R466" s="10"/>
      <c r="S466" s="10"/>
      <c r="T466" s="10"/>
      <c r="U466" s="10"/>
      <c r="V466" s="10"/>
      <c r="W466" s="10"/>
      <c r="X466" s="10"/>
      <c r="Y466" s="10"/>
      <c r="Z466" s="10"/>
    </row>
    <row r="467" spans="1:26" ht="15.75" customHeight="1">
      <c r="A467" s="10"/>
      <c r="B467" s="10"/>
      <c r="C467" s="11"/>
      <c r="D467" s="11"/>
      <c r="E467" s="11"/>
      <c r="F467" s="11"/>
      <c r="G467" s="11"/>
      <c r="H467" s="11"/>
      <c r="I467" s="11"/>
      <c r="J467" s="11"/>
      <c r="K467" s="11"/>
      <c r="L467" s="11"/>
      <c r="M467" s="11"/>
      <c r="N467" s="11"/>
      <c r="O467" s="11"/>
      <c r="P467" s="11"/>
      <c r="Q467" s="11"/>
      <c r="R467" s="10"/>
      <c r="S467" s="10"/>
      <c r="T467" s="10"/>
      <c r="U467" s="10"/>
      <c r="V467" s="10"/>
      <c r="W467" s="10"/>
      <c r="X467" s="10"/>
      <c r="Y467" s="10"/>
      <c r="Z467" s="10"/>
    </row>
    <row r="468" spans="1:26" ht="15.75" customHeight="1">
      <c r="A468" s="10"/>
      <c r="B468" s="10"/>
      <c r="C468" s="11"/>
      <c r="D468" s="11"/>
      <c r="E468" s="11"/>
      <c r="F468" s="11"/>
      <c r="G468" s="11"/>
      <c r="H468" s="11"/>
      <c r="I468" s="11"/>
      <c r="J468" s="11"/>
      <c r="K468" s="11"/>
      <c r="L468" s="11"/>
      <c r="M468" s="11"/>
      <c r="N468" s="11"/>
      <c r="O468" s="11"/>
      <c r="P468" s="11"/>
      <c r="Q468" s="11"/>
      <c r="R468" s="10"/>
      <c r="S468" s="10"/>
      <c r="T468" s="10"/>
      <c r="U468" s="10"/>
      <c r="V468" s="10"/>
      <c r="W468" s="10"/>
      <c r="X468" s="10"/>
      <c r="Y468" s="10"/>
      <c r="Z468" s="10"/>
    </row>
    <row r="469" spans="1:26" ht="15.75" customHeight="1">
      <c r="A469" s="10"/>
      <c r="B469" s="10"/>
      <c r="C469" s="11"/>
      <c r="D469" s="11"/>
      <c r="E469" s="11"/>
      <c r="F469" s="11"/>
      <c r="G469" s="11"/>
      <c r="H469" s="11"/>
      <c r="I469" s="11"/>
      <c r="J469" s="11"/>
      <c r="K469" s="11"/>
      <c r="L469" s="11"/>
      <c r="M469" s="11"/>
      <c r="N469" s="11"/>
      <c r="O469" s="11"/>
      <c r="P469" s="11"/>
      <c r="Q469" s="11"/>
      <c r="R469" s="10"/>
      <c r="S469" s="10"/>
      <c r="T469" s="10"/>
      <c r="U469" s="10"/>
      <c r="V469" s="10"/>
      <c r="W469" s="10"/>
      <c r="X469" s="10"/>
      <c r="Y469" s="10"/>
      <c r="Z469" s="10"/>
    </row>
    <row r="470" spans="1:26" ht="15.75" customHeight="1">
      <c r="A470" s="10"/>
      <c r="B470" s="10"/>
      <c r="C470" s="11"/>
      <c r="D470" s="11"/>
      <c r="E470" s="11"/>
      <c r="F470" s="11"/>
      <c r="G470" s="11"/>
      <c r="H470" s="11"/>
      <c r="I470" s="11"/>
      <c r="J470" s="11"/>
      <c r="K470" s="11"/>
      <c r="L470" s="11"/>
      <c r="M470" s="11"/>
      <c r="N470" s="11"/>
      <c r="O470" s="11"/>
      <c r="P470" s="11"/>
      <c r="Q470" s="11"/>
      <c r="R470" s="10"/>
      <c r="S470" s="10"/>
      <c r="T470" s="10"/>
      <c r="U470" s="10"/>
      <c r="V470" s="10"/>
      <c r="W470" s="10"/>
      <c r="X470" s="10"/>
      <c r="Y470" s="10"/>
      <c r="Z470" s="10"/>
    </row>
    <row r="471" spans="1:26" ht="15.75" customHeight="1">
      <c r="A471" s="10"/>
      <c r="B471" s="10"/>
      <c r="C471" s="11"/>
      <c r="D471" s="11"/>
      <c r="E471" s="11"/>
      <c r="F471" s="11"/>
      <c r="G471" s="11"/>
      <c r="H471" s="11"/>
      <c r="I471" s="11"/>
      <c r="J471" s="11"/>
      <c r="K471" s="11"/>
      <c r="L471" s="11"/>
      <c r="M471" s="11"/>
      <c r="N471" s="11"/>
      <c r="O471" s="11"/>
      <c r="P471" s="11"/>
      <c r="Q471" s="11"/>
      <c r="R471" s="10"/>
      <c r="S471" s="10"/>
      <c r="T471" s="10"/>
      <c r="U471" s="10"/>
      <c r="V471" s="10"/>
      <c r="W471" s="10"/>
      <c r="X471" s="10"/>
      <c r="Y471" s="10"/>
      <c r="Z471" s="10"/>
    </row>
    <row r="472" spans="1:26" ht="15.75" customHeight="1">
      <c r="A472" s="10"/>
      <c r="B472" s="10"/>
      <c r="C472" s="11"/>
      <c r="D472" s="11"/>
      <c r="E472" s="11"/>
      <c r="F472" s="11"/>
      <c r="G472" s="11"/>
      <c r="H472" s="11"/>
      <c r="I472" s="11"/>
      <c r="J472" s="11"/>
      <c r="K472" s="11"/>
      <c r="L472" s="11"/>
      <c r="M472" s="11"/>
      <c r="N472" s="11"/>
      <c r="O472" s="11"/>
      <c r="P472" s="11"/>
      <c r="Q472" s="11"/>
      <c r="R472" s="10"/>
      <c r="S472" s="10"/>
      <c r="T472" s="10"/>
      <c r="U472" s="10"/>
      <c r="V472" s="10"/>
      <c r="W472" s="10"/>
      <c r="X472" s="10"/>
      <c r="Y472" s="10"/>
      <c r="Z472" s="10"/>
    </row>
    <row r="473" spans="1:26" ht="15.75" customHeight="1">
      <c r="A473" s="10"/>
      <c r="B473" s="10"/>
      <c r="C473" s="11"/>
      <c r="D473" s="11"/>
      <c r="E473" s="11"/>
      <c r="F473" s="11"/>
      <c r="G473" s="11"/>
      <c r="H473" s="11"/>
      <c r="I473" s="11"/>
      <c r="J473" s="11"/>
      <c r="K473" s="11"/>
      <c r="L473" s="11"/>
      <c r="M473" s="11"/>
      <c r="N473" s="11"/>
      <c r="O473" s="11"/>
      <c r="P473" s="11"/>
      <c r="Q473" s="11"/>
      <c r="R473" s="10"/>
      <c r="S473" s="10"/>
      <c r="T473" s="10"/>
      <c r="U473" s="10"/>
      <c r="V473" s="10"/>
      <c r="W473" s="10"/>
      <c r="X473" s="10"/>
      <c r="Y473" s="10"/>
      <c r="Z473" s="10"/>
    </row>
    <row r="474" spans="1:26" ht="15.75" customHeight="1">
      <c r="A474" s="10"/>
      <c r="B474" s="10"/>
      <c r="C474" s="11"/>
      <c r="D474" s="11"/>
      <c r="E474" s="11"/>
      <c r="F474" s="11"/>
      <c r="G474" s="11"/>
      <c r="H474" s="11"/>
      <c r="I474" s="11"/>
      <c r="J474" s="11"/>
      <c r="K474" s="11"/>
      <c r="L474" s="11"/>
      <c r="M474" s="11"/>
      <c r="N474" s="11"/>
      <c r="O474" s="11"/>
      <c r="P474" s="11"/>
      <c r="Q474" s="11"/>
      <c r="R474" s="10"/>
      <c r="S474" s="10"/>
      <c r="T474" s="10"/>
      <c r="U474" s="10"/>
      <c r="V474" s="10"/>
      <c r="W474" s="10"/>
      <c r="X474" s="10"/>
      <c r="Y474" s="10"/>
      <c r="Z474" s="10"/>
    </row>
    <row r="475" spans="1:26" ht="15.75" customHeight="1">
      <c r="A475" s="10"/>
      <c r="B475" s="10"/>
      <c r="C475" s="11"/>
      <c r="D475" s="11"/>
      <c r="E475" s="11"/>
      <c r="F475" s="11"/>
      <c r="G475" s="11"/>
      <c r="H475" s="11"/>
      <c r="I475" s="11"/>
      <c r="J475" s="11"/>
      <c r="K475" s="11"/>
      <c r="L475" s="11"/>
      <c r="M475" s="11"/>
      <c r="N475" s="11"/>
      <c r="O475" s="11"/>
      <c r="P475" s="11"/>
      <c r="Q475" s="11"/>
      <c r="R475" s="10"/>
      <c r="S475" s="10"/>
      <c r="T475" s="10"/>
      <c r="U475" s="10"/>
      <c r="V475" s="10"/>
      <c r="W475" s="10"/>
      <c r="X475" s="10"/>
      <c r="Y475" s="10"/>
      <c r="Z475" s="10"/>
    </row>
    <row r="476" spans="1:26" ht="15.75" customHeight="1">
      <c r="A476" s="10"/>
      <c r="B476" s="10"/>
      <c r="C476" s="11"/>
      <c r="D476" s="11"/>
      <c r="E476" s="11"/>
      <c r="F476" s="11"/>
      <c r="G476" s="11"/>
      <c r="H476" s="11"/>
      <c r="I476" s="11"/>
      <c r="J476" s="11"/>
      <c r="K476" s="11"/>
      <c r="L476" s="11"/>
      <c r="M476" s="11"/>
      <c r="N476" s="11"/>
      <c r="O476" s="11"/>
      <c r="P476" s="11"/>
      <c r="Q476" s="11"/>
      <c r="R476" s="10"/>
      <c r="S476" s="10"/>
      <c r="T476" s="10"/>
      <c r="U476" s="10"/>
      <c r="V476" s="10"/>
      <c r="W476" s="10"/>
      <c r="X476" s="10"/>
      <c r="Y476" s="10"/>
      <c r="Z476" s="10"/>
    </row>
    <row r="477" spans="1:26" ht="15.75" customHeight="1">
      <c r="A477" s="10"/>
      <c r="B477" s="10"/>
      <c r="C477" s="11"/>
      <c r="D477" s="11"/>
      <c r="E477" s="11"/>
      <c r="F477" s="11"/>
      <c r="G477" s="11"/>
      <c r="H477" s="11"/>
      <c r="I477" s="11"/>
      <c r="J477" s="11"/>
      <c r="K477" s="11"/>
      <c r="L477" s="11"/>
      <c r="M477" s="11"/>
      <c r="N477" s="11"/>
      <c r="O477" s="11"/>
      <c r="P477" s="11"/>
      <c r="Q477" s="11"/>
      <c r="R477" s="10"/>
      <c r="S477" s="10"/>
      <c r="T477" s="10"/>
      <c r="U477" s="10"/>
      <c r="V477" s="10"/>
      <c r="W477" s="10"/>
      <c r="X477" s="10"/>
      <c r="Y477" s="10"/>
      <c r="Z477" s="10"/>
    </row>
    <row r="478" spans="1:26" ht="15.75" customHeight="1">
      <c r="A478" s="10"/>
      <c r="B478" s="10"/>
      <c r="C478" s="11"/>
      <c r="D478" s="11"/>
      <c r="E478" s="11"/>
      <c r="F478" s="11"/>
      <c r="G478" s="11"/>
      <c r="H478" s="11"/>
      <c r="I478" s="11"/>
      <c r="J478" s="11"/>
      <c r="K478" s="11"/>
      <c r="L478" s="11"/>
      <c r="M478" s="11"/>
      <c r="N478" s="11"/>
      <c r="O478" s="11"/>
      <c r="P478" s="11"/>
      <c r="Q478" s="11"/>
      <c r="R478" s="10"/>
      <c r="S478" s="10"/>
      <c r="T478" s="10"/>
      <c r="U478" s="10"/>
      <c r="V478" s="10"/>
      <c r="W478" s="10"/>
      <c r="X478" s="10"/>
      <c r="Y478" s="10"/>
      <c r="Z478" s="10"/>
    </row>
    <row r="479" spans="1:26" ht="15.75" customHeight="1">
      <c r="A479" s="10"/>
      <c r="B479" s="10"/>
      <c r="C479" s="11"/>
      <c r="D479" s="11"/>
      <c r="E479" s="11"/>
      <c r="F479" s="11"/>
      <c r="G479" s="11"/>
      <c r="H479" s="11"/>
      <c r="I479" s="11"/>
      <c r="J479" s="11"/>
      <c r="K479" s="11"/>
      <c r="L479" s="11"/>
      <c r="M479" s="11"/>
      <c r="N479" s="11"/>
      <c r="O479" s="11"/>
      <c r="P479" s="11"/>
      <c r="Q479" s="11"/>
      <c r="R479" s="10"/>
      <c r="S479" s="10"/>
      <c r="T479" s="10"/>
      <c r="U479" s="10"/>
      <c r="V479" s="10"/>
      <c r="W479" s="10"/>
      <c r="X479" s="10"/>
      <c r="Y479" s="10"/>
      <c r="Z479" s="10"/>
    </row>
    <row r="480" spans="1:26" ht="15.75" customHeight="1">
      <c r="A480" s="10"/>
      <c r="B480" s="10"/>
      <c r="C480" s="11"/>
      <c r="D480" s="11"/>
      <c r="E480" s="11"/>
      <c r="F480" s="11"/>
      <c r="G480" s="11"/>
      <c r="H480" s="11"/>
      <c r="I480" s="11"/>
      <c r="J480" s="11"/>
      <c r="K480" s="11"/>
      <c r="L480" s="11"/>
      <c r="M480" s="11"/>
      <c r="N480" s="11"/>
      <c r="O480" s="11"/>
      <c r="P480" s="11"/>
      <c r="Q480" s="11"/>
      <c r="R480" s="10"/>
      <c r="S480" s="10"/>
      <c r="T480" s="10"/>
      <c r="U480" s="10"/>
      <c r="V480" s="10"/>
      <c r="W480" s="10"/>
      <c r="X480" s="10"/>
      <c r="Y480" s="10"/>
      <c r="Z480" s="10"/>
    </row>
    <row r="481" spans="1:26" ht="15.75" customHeight="1">
      <c r="A481" s="10"/>
      <c r="B481" s="10"/>
      <c r="C481" s="11"/>
      <c r="D481" s="11"/>
      <c r="E481" s="11"/>
      <c r="F481" s="11"/>
      <c r="G481" s="11"/>
      <c r="H481" s="11"/>
      <c r="I481" s="11"/>
      <c r="J481" s="11"/>
      <c r="K481" s="11"/>
      <c r="L481" s="11"/>
      <c r="M481" s="11"/>
      <c r="N481" s="11"/>
      <c r="O481" s="11"/>
      <c r="P481" s="11"/>
      <c r="Q481" s="11"/>
      <c r="R481" s="10"/>
      <c r="S481" s="10"/>
      <c r="T481" s="10"/>
      <c r="U481" s="10"/>
      <c r="V481" s="10"/>
      <c r="W481" s="10"/>
      <c r="X481" s="10"/>
      <c r="Y481" s="10"/>
      <c r="Z481" s="10"/>
    </row>
    <row r="482" spans="1:26" ht="15.75" customHeight="1">
      <c r="A482" s="10"/>
      <c r="B482" s="10"/>
      <c r="C482" s="11"/>
      <c r="D482" s="11"/>
      <c r="E482" s="11"/>
      <c r="F482" s="11"/>
      <c r="G482" s="11"/>
      <c r="H482" s="11"/>
      <c r="I482" s="11"/>
      <c r="J482" s="11"/>
      <c r="K482" s="11"/>
      <c r="L482" s="11"/>
      <c r="M482" s="11"/>
      <c r="N482" s="11"/>
      <c r="O482" s="11"/>
      <c r="P482" s="11"/>
      <c r="Q482" s="11"/>
      <c r="R482" s="10"/>
      <c r="S482" s="10"/>
      <c r="T482" s="10"/>
      <c r="U482" s="10"/>
      <c r="V482" s="10"/>
      <c r="W482" s="10"/>
      <c r="X482" s="10"/>
      <c r="Y482" s="10"/>
      <c r="Z482" s="10"/>
    </row>
    <row r="483" spans="1:26" ht="15.75" customHeight="1">
      <c r="A483" s="10"/>
      <c r="B483" s="10"/>
      <c r="C483" s="11"/>
      <c r="D483" s="11"/>
      <c r="E483" s="11"/>
      <c r="F483" s="11"/>
      <c r="G483" s="11"/>
      <c r="H483" s="11"/>
      <c r="I483" s="11"/>
      <c r="J483" s="11"/>
      <c r="K483" s="11"/>
      <c r="L483" s="11"/>
      <c r="M483" s="11"/>
      <c r="N483" s="11"/>
      <c r="O483" s="11"/>
      <c r="P483" s="11"/>
      <c r="Q483" s="11"/>
      <c r="R483" s="10"/>
      <c r="S483" s="10"/>
      <c r="T483" s="10"/>
      <c r="U483" s="10"/>
      <c r="V483" s="10"/>
      <c r="W483" s="10"/>
      <c r="X483" s="10"/>
      <c r="Y483" s="10"/>
      <c r="Z483" s="10"/>
    </row>
    <row r="484" spans="1:26" ht="15.75" customHeight="1">
      <c r="A484" s="10"/>
      <c r="B484" s="10"/>
      <c r="C484" s="11"/>
      <c r="D484" s="11"/>
      <c r="E484" s="11"/>
      <c r="F484" s="11"/>
      <c r="G484" s="11"/>
      <c r="H484" s="11"/>
      <c r="I484" s="11"/>
      <c r="J484" s="11"/>
      <c r="K484" s="11"/>
      <c r="L484" s="11"/>
      <c r="M484" s="11"/>
      <c r="N484" s="11"/>
      <c r="O484" s="11"/>
      <c r="P484" s="11"/>
      <c r="Q484" s="11"/>
      <c r="R484" s="10"/>
      <c r="S484" s="10"/>
      <c r="T484" s="10"/>
      <c r="U484" s="10"/>
      <c r="V484" s="10"/>
      <c r="W484" s="10"/>
      <c r="X484" s="10"/>
      <c r="Y484" s="10"/>
      <c r="Z484" s="10"/>
    </row>
    <row r="485" spans="1:26" ht="15.75" customHeight="1">
      <c r="A485" s="10"/>
      <c r="B485" s="10"/>
      <c r="C485" s="11"/>
      <c r="D485" s="11"/>
      <c r="E485" s="11"/>
      <c r="F485" s="11"/>
      <c r="G485" s="11"/>
      <c r="H485" s="11"/>
      <c r="I485" s="11"/>
      <c r="J485" s="11"/>
      <c r="K485" s="11"/>
      <c r="L485" s="11"/>
      <c r="M485" s="11"/>
      <c r="N485" s="11"/>
      <c r="O485" s="11"/>
      <c r="P485" s="11"/>
      <c r="Q485" s="11"/>
      <c r="R485" s="10"/>
      <c r="S485" s="10"/>
      <c r="T485" s="10"/>
      <c r="U485" s="10"/>
      <c r="V485" s="10"/>
      <c r="W485" s="10"/>
      <c r="X485" s="10"/>
      <c r="Y485" s="10"/>
      <c r="Z485" s="10"/>
    </row>
    <row r="486" spans="1:26" ht="15.75" customHeight="1">
      <c r="A486" s="10"/>
      <c r="B486" s="10"/>
      <c r="C486" s="11"/>
      <c r="D486" s="11"/>
      <c r="E486" s="11"/>
      <c r="F486" s="11"/>
      <c r="G486" s="11"/>
      <c r="H486" s="11"/>
      <c r="I486" s="11"/>
      <c r="J486" s="11"/>
      <c r="K486" s="11"/>
      <c r="L486" s="11"/>
      <c r="M486" s="11"/>
      <c r="N486" s="11"/>
      <c r="O486" s="11"/>
      <c r="P486" s="11"/>
      <c r="Q486" s="11"/>
      <c r="R486" s="10"/>
      <c r="S486" s="10"/>
      <c r="T486" s="10"/>
      <c r="U486" s="10"/>
      <c r="V486" s="10"/>
      <c r="W486" s="10"/>
      <c r="X486" s="10"/>
      <c r="Y486" s="10"/>
      <c r="Z486" s="10"/>
    </row>
    <row r="487" spans="1:26" ht="15.75" customHeight="1">
      <c r="A487" s="10"/>
      <c r="B487" s="10"/>
      <c r="C487" s="11"/>
      <c r="D487" s="11"/>
      <c r="E487" s="11"/>
      <c r="F487" s="11"/>
      <c r="G487" s="11"/>
      <c r="H487" s="11"/>
      <c r="I487" s="11"/>
      <c r="J487" s="11"/>
      <c r="K487" s="11"/>
      <c r="L487" s="11"/>
      <c r="M487" s="11"/>
      <c r="N487" s="11"/>
      <c r="O487" s="11"/>
      <c r="P487" s="11"/>
      <c r="Q487" s="11"/>
      <c r="R487" s="10"/>
      <c r="S487" s="10"/>
      <c r="T487" s="10"/>
      <c r="U487" s="10"/>
      <c r="V487" s="10"/>
      <c r="W487" s="10"/>
      <c r="X487" s="10"/>
      <c r="Y487" s="10"/>
      <c r="Z487" s="10"/>
    </row>
    <row r="488" spans="1:26" ht="15.75" customHeight="1">
      <c r="A488" s="10"/>
      <c r="B488" s="10"/>
      <c r="C488" s="11"/>
      <c r="D488" s="11"/>
      <c r="E488" s="11"/>
      <c r="F488" s="11"/>
      <c r="G488" s="11"/>
      <c r="H488" s="11"/>
      <c r="I488" s="11"/>
      <c r="J488" s="11"/>
      <c r="K488" s="11"/>
      <c r="L488" s="11"/>
      <c r="M488" s="11"/>
      <c r="N488" s="11"/>
      <c r="O488" s="11"/>
      <c r="P488" s="11"/>
      <c r="Q488" s="11"/>
      <c r="R488" s="10"/>
      <c r="S488" s="10"/>
      <c r="T488" s="10"/>
      <c r="U488" s="10"/>
      <c r="V488" s="10"/>
      <c r="W488" s="10"/>
      <c r="X488" s="10"/>
      <c r="Y488" s="10"/>
      <c r="Z488" s="10"/>
    </row>
    <row r="489" spans="1:26" ht="15.75" customHeight="1">
      <c r="A489" s="10"/>
      <c r="B489" s="10"/>
      <c r="C489" s="11"/>
      <c r="D489" s="11"/>
      <c r="E489" s="11"/>
      <c r="F489" s="11"/>
      <c r="G489" s="11"/>
      <c r="H489" s="11"/>
      <c r="I489" s="11"/>
      <c r="J489" s="11"/>
      <c r="K489" s="11"/>
      <c r="L489" s="11"/>
      <c r="M489" s="11"/>
      <c r="N489" s="11"/>
      <c r="O489" s="11"/>
      <c r="P489" s="11"/>
      <c r="Q489" s="11"/>
      <c r="R489" s="10"/>
      <c r="S489" s="10"/>
      <c r="T489" s="10"/>
      <c r="U489" s="10"/>
      <c r="V489" s="10"/>
      <c r="W489" s="10"/>
      <c r="X489" s="10"/>
      <c r="Y489" s="10"/>
      <c r="Z489" s="10"/>
    </row>
    <row r="490" spans="1:26" ht="15.75" customHeight="1">
      <c r="A490" s="10"/>
      <c r="B490" s="10"/>
      <c r="C490" s="11"/>
      <c r="D490" s="11"/>
      <c r="E490" s="11"/>
      <c r="F490" s="11"/>
      <c r="G490" s="11"/>
      <c r="H490" s="11"/>
      <c r="I490" s="11"/>
      <c r="J490" s="11"/>
      <c r="K490" s="11"/>
      <c r="L490" s="11"/>
      <c r="M490" s="11"/>
      <c r="N490" s="11"/>
      <c r="O490" s="11"/>
      <c r="P490" s="11"/>
      <c r="Q490" s="11"/>
      <c r="R490" s="10"/>
      <c r="S490" s="10"/>
      <c r="T490" s="10"/>
      <c r="U490" s="10"/>
      <c r="V490" s="10"/>
      <c r="W490" s="10"/>
      <c r="X490" s="10"/>
      <c r="Y490" s="10"/>
      <c r="Z490" s="10"/>
    </row>
    <row r="491" spans="1:26" ht="15.75" customHeight="1">
      <c r="A491" s="10"/>
      <c r="B491" s="10"/>
      <c r="C491" s="11"/>
      <c r="D491" s="11"/>
      <c r="E491" s="11"/>
      <c r="F491" s="11"/>
      <c r="G491" s="11"/>
      <c r="H491" s="11"/>
      <c r="I491" s="11"/>
      <c r="J491" s="11"/>
      <c r="K491" s="11"/>
      <c r="L491" s="11"/>
      <c r="M491" s="11"/>
      <c r="N491" s="11"/>
      <c r="O491" s="11"/>
      <c r="P491" s="11"/>
      <c r="Q491" s="11"/>
      <c r="R491" s="10"/>
      <c r="S491" s="10"/>
      <c r="T491" s="10"/>
      <c r="U491" s="10"/>
      <c r="V491" s="10"/>
      <c r="W491" s="10"/>
      <c r="X491" s="10"/>
      <c r="Y491" s="10"/>
      <c r="Z491" s="10"/>
    </row>
    <row r="492" spans="1:26" ht="15.75" customHeight="1">
      <c r="A492" s="10"/>
      <c r="B492" s="10"/>
      <c r="C492" s="11"/>
      <c r="D492" s="11"/>
      <c r="E492" s="11"/>
      <c r="F492" s="11"/>
      <c r="G492" s="11"/>
      <c r="H492" s="11"/>
      <c r="I492" s="11"/>
      <c r="J492" s="11"/>
      <c r="K492" s="11"/>
      <c r="L492" s="11"/>
      <c r="M492" s="11"/>
      <c r="N492" s="11"/>
      <c r="O492" s="11"/>
      <c r="P492" s="11"/>
      <c r="Q492" s="11"/>
      <c r="R492" s="10"/>
      <c r="S492" s="10"/>
      <c r="T492" s="10"/>
      <c r="U492" s="10"/>
      <c r="V492" s="10"/>
      <c r="W492" s="10"/>
      <c r="X492" s="10"/>
      <c r="Y492" s="10"/>
      <c r="Z492" s="10"/>
    </row>
    <row r="493" spans="1:26" ht="15.75" customHeight="1">
      <c r="A493" s="10"/>
      <c r="B493" s="10"/>
      <c r="C493" s="11"/>
      <c r="D493" s="11"/>
      <c r="E493" s="11"/>
      <c r="F493" s="11"/>
      <c r="G493" s="11"/>
      <c r="H493" s="11"/>
      <c r="I493" s="11"/>
      <c r="J493" s="11"/>
      <c r="K493" s="11"/>
      <c r="L493" s="11"/>
      <c r="M493" s="11"/>
      <c r="N493" s="11"/>
      <c r="O493" s="11"/>
      <c r="P493" s="11"/>
      <c r="Q493" s="11"/>
      <c r="R493" s="10"/>
      <c r="S493" s="10"/>
      <c r="T493" s="10"/>
      <c r="U493" s="10"/>
      <c r="V493" s="10"/>
      <c r="W493" s="10"/>
      <c r="X493" s="10"/>
      <c r="Y493" s="10"/>
      <c r="Z493" s="10"/>
    </row>
    <row r="494" spans="1:26" ht="15.75" customHeight="1">
      <c r="A494" s="10"/>
      <c r="B494" s="10"/>
      <c r="C494" s="11"/>
      <c r="D494" s="11"/>
      <c r="E494" s="11"/>
      <c r="F494" s="11"/>
      <c r="G494" s="11"/>
      <c r="H494" s="11"/>
      <c r="I494" s="11"/>
      <c r="J494" s="11"/>
      <c r="K494" s="11"/>
      <c r="L494" s="11"/>
      <c r="M494" s="11"/>
      <c r="N494" s="11"/>
      <c r="O494" s="11"/>
      <c r="P494" s="11"/>
      <c r="Q494" s="11"/>
      <c r="R494" s="10"/>
      <c r="S494" s="10"/>
      <c r="T494" s="10"/>
      <c r="U494" s="10"/>
      <c r="V494" s="10"/>
      <c r="W494" s="10"/>
      <c r="X494" s="10"/>
      <c r="Y494" s="10"/>
      <c r="Z494" s="10"/>
    </row>
    <row r="495" spans="1:26" ht="15.75" customHeight="1">
      <c r="A495" s="10"/>
      <c r="B495" s="10"/>
      <c r="C495" s="11"/>
      <c r="D495" s="11"/>
      <c r="E495" s="11"/>
      <c r="F495" s="11"/>
      <c r="G495" s="11"/>
      <c r="H495" s="11"/>
      <c r="I495" s="11"/>
      <c r="J495" s="11"/>
      <c r="K495" s="11"/>
      <c r="L495" s="11"/>
      <c r="M495" s="11"/>
      <c r="N495" s="11"/>
      <c r="O495" s="11"/>
      <c r="P495" s="11"/>
      <c r="Q495" s="11"/>
      <c r="R495" s="10"/>
      <c r="S495" s="10"/>
      <c r="T495" s="10"/>
      <c r="U495" s="10"/>
      <c r="V495" s="10"/>
      <c r="W495" s="10"/>
      <c r="X495" s="10"/>
      <c r="Y495" s="10"/>
      <c r="Z495" s="10"/>
    </row>
    <row r="496" spans="1:26" ht="15.75" customHeight="1">
      <c r="A496" s="10"/>
      <c r="B496" s="10"/>
      <c r="C496" s="11"/>
      <c r="D496" s="11"/>
      <c r="E496" s="11"/>
      <c r="F496" s="11"/>
      <c r="G496" s="11"/>
      <c r="H496" s="11"/>
      <c r="I496" s="11"/>
      <c r="J496" s="11"/>
      <c r="K496" s="11"/>
      <c r="L496" s="11"/>
      <c r="M496" s="11"/>
      <c r="N496" s="11"/>
      <c r="O496" s="11"/>
      <c r="P496" s="11"/>
      <c r="Q496" s="11"/>
      <c r="R496" s="10"/>
      <c r="S496" s="10"/>
      <c r="T496" s="10"/>
      <c r="U496" s="10"/>
      <c r="V496" s="10"/>
      <c r="W496" s="10"/>
      <c r="X496" s="10"/>
      <c r="Y496" s="10"/>
      <c r="Z496" s="10"/>
    </row>
    <row r="497" spans="1:26" ht="15.75" customHeight="1">
      <c r="A497" s="10"/>
      <c r="B497" s="10"/>
      <c r="C497" s="11"/>
      <c r="D497" s="11"/>
      <c r="E497" s="11"/>
      <c r="F497" s="11"/>
      <c r="G497" s="11"/>
      <c r="H497" s="11"/>
      <c r="I497" s="11"/>
      <c r="J497" s="11"/>
      <c r="K497" s="11"/>
      <c r="L497" s="11"/>
      <c r="M497" s="11"/>
      <c r="N497" s="11"/>
      <c r="O497" s="11"/>
      <c r="P497" s="11"/>
      <c r="Q497" s="11"/>
      <c r="R497" s="10"/>
      <c r="S497" s="10"/>
      <c r="T497" s="10"/>
      <c r="U497" s="10"/>
      <c r="V497" s="10"/>
      <c r="W497" s="10"/>
      <c r="X497" s="10"/>
      <c r="Y497" s="10"/>
      <c r="Z497" s="10"/>
    </row>
    <row r="498" spans="1:26" ht="15.75" customHeight="1">
      <c r="A498" s="10"/>
      <c r="B498" s="10"/>
      <c r="C498" s="11"/>
      <c r="D498" s="11"/>
      <c r="E498" s="11"/>
      <c r="F498" s="11"/>
      <c r="G498" s="11"/>
      <c r="H498" s="11"/>
      <c r="I498" s="11"/>
      <c r="J498" s="11"/>
      <c r="K498" s="11"/>
      <c r="L498" s="11"/>
      <c r="M498" s="11"/>
      <c r="N498" s="11"/>
      <c r="O498" s="11"/>
      <c r="P498" s="11"/>
      <c r="Q498" s="11"/>
      <c r="R498" s="10"/>
      <c r="S498" s="10"/>
      <c r="T498" s="10"/>
      <c r="U498" s="10"/>
      <c r="V498" s="10"/>
      <c r="W498" s="10"/>
      <c r="X498" s="10"/>
      <c r="Y498" s="10"/>
      <c r="Z498" s="10"/>
    </row>
    <row r="499" spans="1:26" ht="15.75" customHeight="1">
      <c r="A499" s="10"/>
      <c r="B499" s="10"/>
      <c r="C499" s="11"/>
      <c r="D499" s="11"/>
      <c r="E499" s="11"/>
      <c r="F499" s="11"/>
      <c r="G499" s="11"/>
      <c r="H499" s="11"/>
      <c r="I499" s="11"/>
      <c r="J499" s="11"/>
      <c r="K499" s="11"/>
      <c r="L499" s="11"/>
      <c r="M499" s="11"/>
      <c r="N499" s="11"/>
      <c r="O499" s="11"/>
      <c r="P499" s="11"/>
      <c r="Q499" s="11"/>
      <c r="R499" s="10"/>
      <c r="S499" s="10"/>
      <c r="T499" s="10"/>
      <c r="U499" s="10"/>
      <c r="V499" s="10"/>
      <c r="W499" s="10"/>
      <c r="X499" s="10"/>
      <c r="Y499" s="10"/>
      <c r="Z499" s="10"/>
    </row>
    <row r="500" spans="1:26" ht="15.75" customHeight="1">
      <c r="A500" s="10"/>
      <c r="B500" s="10"/>
      <c r="C500" s="11"/>
      <c r="D500" s="11"/>
      <c r="E500" s="11"/>
      <c r="F500" s="11"/>
      <c r="G500" s="11"/>
      <c r="H500" s="11"/>
      <c r="I500" s="11"/>
      <c r="J500" s="11"/>
      <c r="K500" s="11"/>
      <c r="L500" s="11"/>
      <c r="M500" s="11"/>
      <c r="N500" s="11"/>
      <c r="O500" s="11"/>
      <c r="P500" s="11"/>
      <c r="Q500" s="11"/>
      <c r="R500" s="10"/>
      <c r="S500" s="10"/>
      <c r="T500" s="10"/>
      <c r="U500" s="10"/>
      <c r="V500" s="10"/>
      <c r="W500" s="10"/>
      <c r="X500" s="10"/>
      <c r="Y500" s="10"/>
      <c r="Z500" s="10"/>
    </row>
    <row r="501" spans="1:26" ht="15.75" customHeight="1">
      <c r="A501" s="10"/>
      <c r="B501" s="10"/>
      <c r="C501" s="11"/>
      <c r="D501" s="11"/>
      <c r="E501" s="11"/>
      <c r="F501" s="11"/>
      <c r="G501" s="11"/>
      <c r="H501" s="11"/>
      <c r="I501" s="11"/>
      <c r="J501" s="11"/>
      <c r="K501" s="11"/>
      <c r="L501" s="11"/>
      <c r="M501" s="11"/>
      <c r="N501" s="11"/>
      <c r="O501" s="11"/>
      <c r="P501" s="11"/>
      <c r="Q501" s="11"/>
      <c r="R501" s="10"/>
      <c r="S501" s="10"/>
      <c r="T501" s="10"/>
      <c r="U501" s="10"/>
      <c r="V501" s="10"/>
      <c r="W501" s="10"/>
      <c r="X501" s="10"/>
      <c r="Y501" s="10"/>
      <c r="Z501" s="10"/>
    </row>
    <row r="502" spans="1:26" ht="15.75" customHeight="1">
      <c r="A502" s="10"/>
      <c r="B502" s="10"/>
      <c r="C502" s="11"/>
      <c r="D502" s="11"/>
      <c r="E502" s="11"/>
      <c r="F502" s="11"/>
      <c r="G502" s="11"/>
      <c r="H502" s="11"/>
      <c r="I502" s="11"/>
      <c r="J502" s="11"/>
      <c r="K502" s="11"/>
      <c r="L502" s="11"/>
      <c r="M502" s="11"/>
      <c r="N502" s="11"/>
      <c r="O502" s="11"/>
      <c r="P502" s="11"/>
      <c r="Q502" s="11"/>
      <c r="R502" s="10"/>
      <c r="S502" s="10"/>
      <c r="T502" s="10"/>
      <c r="U502" s="10"/>
      <c r="V502" s="10"/>
      <c r="W502" s="10"/>
      <c r="X502" s="10"/>
      <c r="Y502" s="10"/>
      <c r="Z502" s="10"/>
    </row>
    <row r="503" spans="1:26" ht="15.75" customHeight="1">
      <c r="A503" s="10"/>
      <c r="B503" s="10"/>
      <c r="C503" s="11"/>
      <c r="D503" s="11"/>
      <c r="E503" s="11"/>
      <c r="F503" s="11"/>
      <c r="G503" s="11"/>
      <c r="H503" s="11"/>
      <c r="I503" s="11"/>
      <c r="J503" s="11"/>
      <c r="K503" s="11"/>
      <c r="L503" s="11"/>
      <c r="M503" s="11"/>
      <c r="N503" s="11"/>
      <c r="O503" s="11"/>
      <c r="P503" s="11"/>
      <c r="Q503" s="11"/>
      <c r="R503" s="10"/>
      <c r="S503" s="10"/>
      <c r="T503" s="10"/>
      <c r="U503" s="10"/>
      <c r="V503" s="10"/>
      <c r="W503" s="10"/>
      <c r="X503" s="10"/>
      <c r="Y503" s="10"/>
      <c r="Z503" s="10"/>
    </row>
    <row r="504" spans="1:26" ht="15.75" customHeight="1">
      <c r="A504" s="10"/>
      <c r="B504" s="10"/>
      <c r="C504" s="11"/>
      <c r="D504" s="11"/>
      <c r="E504" s="11"/>
      <c r="F504" s="11"/>
      <c r="G504" s="11"/>
      <c r="H504" s="11"/>
      <c r="I504" s="11"/>
      <c r="J504" s="11"/>
      <c r="K504" s="11"/>
      <c r="L504" s="11"/>
      <c r="M504" s="11"/>
      <c r="N504" s="11"/>
      <c r="O504" s="11"/>
      <c r="P504" s="11"/>
      <c r="Q504" s="11"/>
      <c r="R504" s="10"/>
      <c r="S504" s="10"/>
      <c r="T504" s="10"/>
      <c r="U504" s="10"/>
      <c r="V504" s="10"/>
      <c r="W504" s="10"/>
      <c r="X504" s="10"/>
      <c r="Y504" s="10"/>
      <c r="Z504" s="10"/>
    </row>
    <row r="505" spans="1:26" ht="15.75" customHeight="1">
      <c r="A505" s="10"/>
      <c r="B505" s="10"/>
      <c r="C505" s="11"/>
      <c r="D505" s="11"/>
      <c r="E505" s="11"/>
      <c r="F505" s="11"/>
      <c r="G505" s="11"/>
      <c r="H505" s="11"/>
      <c r="I505" s="11"/>
      <c r="J505" s="11"/>
      <c r="K505" s="11"/>
      <c r="L505" s="11"/>
      <c r="M505" s="11"/>
      <c r="N505" s="11"/>
      <c r="O505" s="11"/>
      <c r="P505" s="11"/>
      <c r="Q505" s="11"/>
      <c r="R505" s="10"/>
      <c r="S505" s="10"/>
      <c r="T505" s="10"/>
      <c r="U505" s="10"/>
      <c r="V505" s="10"/>
      <c r="W505" s="10"/>
      <c r="X505" s="10"/>
      <c r="Y505" s="10"/>
      <c r="Z505" s="10"/>
    </row>
    <row r="506" spans="1:26" ht="15.75" customHeight="1">
      <c r="A506" s="10"/>
      <c r="B506" s="10"/>
      <c r="C506" s="11"/>
      <c r="D506" s="11"/>
      <c r="E506" s="11"/>
      <c r="F506" s="11"/>
      <c r="G506" s="11"/>
      <c r="H506" s="11"/>
      <c r="I506" s="11"/>
      <c r="J506" s="11"/>
      <c r="K506" s="11"/>
      <c r="L506" s="11"/>
      <c r="M506" s="11"/>
      <c r="N506" s="11"/>
      <c r="O506" s="11"/>
      <c r="P506" s="11"/>
      <c r="Q506" s="11"/>
      <c r="R506" s="10"/>
      <c r="S506" s="10"/>
      <c r="T506" s="10"/>
      <c r="U506" s="10"/>
      <c r="V506" s="10"/>
      <c r="W506" s="10"/>
      <c r="X506" s="10"/>
      <c r="Y506" s="10"/>
      <c r="Z506" s="10"/>
    </row>
    <row r="507" spans="1:26" ht="15.75" customHeight="1">
      <c r="A507" s="10"/>
      <c r="B507" s="10"/>
      <c r="C507" s="11"/>
      <c r="D507" s="11"/>
      <c r="E507" s="11"/>
      <c r="F507" s="11"/>
      <c r="G507" s="11"/>
      <c r="H507" s="11"/>
      <c r="I507" s="11"/>
      <c r="J507" s="11"/>
      <c r="K507" s="11"/>
      <c r="L507" s="11"/>
      <c r="M507" s="11"/>
      <c r="N507" s="11"/>
      <c r="O507" s="11"/>
      <c r="P507" s="11"/>
      <c r="Q507" s="11"/>
      <c r="R507" s="10"/>
      <c r="S507" s="10"/>
      <c r="T507" s="10"/>
      <c r="U507" s="10"/>
      <c r="V507" s="10"/>
      <c r="W507" s="10"/>
      <c r="X507" s="10"/>
      <c r="Y507" s="10"/>
      <c r="Z507" s="10"/>
    </row>
    <row r="508" spans="1:26" ht="15.75" customHeight="1">
      <c r="A508" s="10"/>
      <c r="B508" s="10"/>
      <c r="C508" s="11"/>
      <c r="D508" s="11"/>
      <c r="E508" s="11"/>
      <c r="F508" s="11"/>
      <c r="G508" s="11"/>
      <c r="H508" s="11"/>
      <c r="I508" s="11"/>
      <c r="J508" s="11"/>
      <c r="K508" s="11"/>
      <c r="L508" s="11"/>
      <c r="M508" s="11"/>
      <c r="N508" s="11"/>
      <c r="O508" s="11"/>
      <c r="P508" s="11"/>
      <c r="Q508" s="11"/>
      <c r="R508" s="10"/>
      <c r="S508" s="10"/>
      <c r="T508" s="10"/>
      <c r="U508" s="10"/>
      <c r="V508" s="10"/>
      <c r="W508" s="10"/>
      <c r="X508" s="10"/>
      <c r="Y508" s="10"/>
      <c r="Z508" s="10"/>
    </row>
    <row r="509" spans="1:26" ht="15.75" customHeight="1">
      <c r="A509" s="10"/>
      <c r="B509" s="10"/>
      <c r="C509" s="11"/>
      <c r="D509" s="11"/>
      <c r="E509" s="11"/>
      <c r="F509" s="11"/>
      <c r="G509" s="11"/>
      <c r="H509" s="11"/>
      <c r="I509" s="11"/>
      <c r="J509" s="11"/>
      <c r="K509" s="11"/>
      <c r="L509" s="11"/>
      <c r="M509" s="11"/>
      <c r="N509" s="11"/>
      <c r="O509" s="11"/>
      <c r="P509" s="11"/>
      <c r="Q509" s="11"/>
      <c r="R509" s="10"/>
      <c r="S509" s="10"/>
      <c r="T509" s="10"/>
      <c r="U509" s="10"/>
      <c r="V509" s="10"/>
      <c r="W509" s="10"/>
      <c r="X509" s="10"/>
      <c r="Y509" s="10"/>
      <c r="Z509" s="10"/>
    </row>
    <row r="510" spans="1:26" ht="15.75" customHeight="1">
      <c r="A510" s="10"/>
      <c r="B510" s="10"/>
      <c r="C510" s="11"/>
      <c r="D510" s="11"/>
      <c r="E510" s="11"/>
      <c r="F510" s="11"/>
      <c r="G510" s="11"/>
      <c r="H510" s="11"/>
      <c r="I510" s="11"/>
      <c r="J510" s="11"/>
      <c r="K510" s="11"/>
      <c r="L510" s="11"/>
      <c r="M510" s="11"/>
      <c r="N510" s="11"/>
      <c r="O510" s="11"/>
      <c r="P510" s="11"/>
      <c r="Q510" s="11"/>
      <c r="R510" s="10"/>
      <c r="S510" s="10"/>
      <c r="T510" s="10"/>
      <c r="U510" s="10"/>
      <c r="V510" s="10"/>
      <c r="W510" s="10"/>
      <c r="X510" s="10"/>
      <c r="Y510" s="10"/>
      <c r="Z510" s="10"/>
    </row>
    <row r="511" spans="1:26" ht="15.75" customHeight="1">
      <c r="A511" s="10"/>
      <c r="B511" s="10"/>
      <c r="C511" s="11"/>
      <c r="D511" s="11"/>
      <c r="E511" s="11"/>
      <c r="F511" s="11"/>
      <c r="G511" s="11"/>
      <c r="H511" s="11"/>
      <c r="I511" s="11"/>
      <c r="J511" s="11"/>
      <c r="K511" s="11"/>
      <c r="L511" s="11"/>
      <c r="M511" s="11"/>
      <c r="N511" s="11"/>
      <c r="O511" s="11"/>
      <c r="P511" s="11"/>
      <c r="Q511" s="11"/>
      <c r="R511" s="10"/>
      <c r="S511" s="10"/>
      <c r="T511" s="10"/>
      <c r="U511" s="10"/>
      <c r="V511" s="10"/>
      <c r="W511" s="10"/>
      <c r="X511" s="10"/>
      <c r="Y511" s="10"/>
      <c r="Z511" s="10"/>
    </row>
    <row r="512" spans="1:26" ht="15.75" customHeight="1">
      <c r="A512" s="10"/>
      <c r="B512" s="10"/>
      <c r="C512" s="11"/>
      <c r="D512" s="11"/>
      <c r="E512" s="11"/>
      <c r="F512" s="11"/>
      <c r="G512" s="11"/>
      <c r="H512" s="11"/>
      <c r="I512" s="11"/>
      <c r="J512" s="11"/>
      <c r="K512" s="11"/>
      <c r="L512" s="11"/>
      <c r="M512" s="11"/>
      <c r="N512" s="11"/>
      <c r="O512" s="11"/>
      <c r="P512" s="11"/>
      <c r="Q512" s="11"/>
      <c r="R512" s="10"/>
      <c r="S512" s="10"/>
      <c r="T512" s="10"/>
      <c r="U512" s="10"/>
      <c r="V512" s="10"/>
      <c r="W512" s="10"/>
      <c r="X512" s="10"/>
      <c r="Y512" s="10"/>
      <c r="Z512" s="10"/>
    </row>
    <row r="513" spans="1:26" ht="15.75" customHeight="1">
      <c r="A513" s="10"/>
      <c r="B513" s="10"/>
      <c r="C513" s="11"/>
      <c r="D513" s="11"/>
      <c r="E513" s="11"/>
      <c r="F513" s="11"/>
      <c r="G513" s="11"/>
      <c r="H513" s="11"/>
      <c r="I513" s="11"/>
      <c r="J513" s="11"/>
      <c r="K513" s="11"/>
      <c r="L513" s="11"/>
      <c r="M513" s="11"/>
      <c r="N513" s="11"/>
      <c r="O513" s="11"/>
      <c r="P513" s="11"/>
      <c r="Q513" s="11"/>
      <c r="R513" s="10"/>
      <c r="S513" s="10"/>
      <c r="T513" s="10"/>
      <c r="U513" s="10"/>
      <c r="V513" s="10"/>
      <c r="W513" s="10"/>
      <c r="X513" s="10"/>
      <c r="Y513" s="10"/>
      <c r="Z513" s="10"/>
    </row>
    <row r="514" spans="1:26" ht="15.75" customHeight="1">
      <c r="A514" s="10"/>
      <c r="B514" s="10"/>
      <c r="C514" s="11"/>
      <c r="D514" s="11"/>
      <c r="E514" s="11"/>
      <c r="F514" s="11"/>
      <c r="G514" s="11"/>
      <c r="H514" s="11"/>
      <c r="I514" s="11"/>
      <c r="J514" s="11"/>
      <c r="K514" s="11"/>
      <c r="L514" s="11"/>
      <c r="M514" s="11"/>
      <c r="N514" s="11"/>
      <c r="O514" s="11"/>
      <c r="P514" s="11"/>
      <c r="Q514" s="11"/>
      <c r="R514" s="10"/>
      <c r="S514" s="10"/>
      <c r="T514" s="10"/>
      <c r="U514" s="10"/>
      <c r="V514" s="10"/>
      <c r="W514" s="10"/>
      <c r="X514" s="10"/>
      <c r="Y514" s="10"/>
      <c r="Z514" s="10"/>
    </row>
    <row r="515" spans="1:26" ht="15.75" customHeight="1">
      <c r="A515" s="10"/>
      <c r="B515" s="10"/>
      <c r="C515" s="11"/>
      <c r="D515" s="11"/>
      <c r="E515" s="11"/>
      <c r="F515" s="11"/>
      <c r="G515" s="11"/>
      <c r="H515" s="11"/>
      <c r="I515" s="11"/>
      <c r="J515" s="11"/>
      <c r="K515" s="11"/>
      <c r="L515" s="11"/>
      <c r="M515" s="11"/>
      <c r="N515" s="11"/>
      <c r="O515" s="11"/>
      <c r="P515" s="11"/>
      <c r="Q515" s="11"/>
      <c r="R515" s="10"/>
      <c r="S515" s="10"/>
      <c r="T515" s="10"/>
      <c r="U515" s="10"/>
      <c r="V515" s="10"/>
      <c r="W515" s="10"/>
      <c r="X515" s="10"/>
      <c r="Y515" s="10"/>
      <c r="Z515" s="10"/>
    </row>
    <row r="516" spans="1:26" ht="15.75" customHeight="1">
      <c r="A516" s="10"/>
      <c r="B516" s="10"/>
      <c r="C516" s="11"/>
      <c r="D516" s="11"/>
      <c r="E516" s="11"/>
      <c r="F516" s="11"/>
      <c r="G516" s="11"/>
      <c r="H516" s="11"/>
      <c r="I516" s="11"/>
      <c r="J516" s="11"/>
      <c r="K516" s="11"/>
      <c r="L516" s="11"/>
      <c r="M516" s="11"/>
      <c r="N516" s="11"/>
      <c r="O516" s="11"/>
      <c r="P516" s="11"/>
      <c r="Q516" s="11"/>
      <c r="R516" s="10"/>
      <c r="S516" s="10"/>
      <c r="T516" s="10"/>
      <c r="U516" s="10"/>
      <c r="V516" s="10"/>
      <c r="W516" s="10"/>
      <c r="X516" s="10"/>
      <c r="Y516" s="10"/>
      <c r="Z516" s="10"/>
    </row>
    <row r="517" spans="1:26" ht="15.75" customHeight="1">
      <c r="A517" s="10"/>
      <c r="B517" s="10"/>
      <c r="C517" s="11"/>
      <c r="D517" s="11"/>
      <c r="E517" s="11"/>
      <c r="F517" s="11"/>
      <c r="G517" s="11"/>
      <c r="H517" s="11"/>
      <c r="I517" s="11"/>
      <c r="J517" s="11"/>
      <c r="K517" s="11"/>
      <c r="L517" s="11"/>
      <c r="M517" s="11"/>
      <c r="N517" s="11"/>
      <c r="O517" s="11"/>
      <c r="P517" s="11"/>
      <c r="Q517" s="11"/>
      <c r="R517" s="10"/>
      <c r="S517" s="10"/>
      <c r="T517" s="10"/>
      <c r="U517" s="10"/>
      <c r="V517" s="10"/>
      <c r="W517" s="10"/>
      <c r="X517" s="10"/>
      <c r="Y517" s="10"/>
      <c r="Z517" s="10"/>
    </row>
    <row r="518" spans="1:26" ht="15.75" customHeight="1">
      <c r="A518" s="10"/>
      <c r="B518" s="10"/>
      <c r="C518" s="11"/>
      <c r="D518" s="11"/>
      <c r="E518" s="11"/>
      <c r="F518" s="11"/>
      <c r="G518" s="11"/>
      <c r="H518" s="11"/>
      <c r="I518" s="11"/>
      <c r="J518" s="11"/>
      <c r="K518" s="11"/>
      <c r="L518" s="11"/>
      <c r="M518" s="11"/>
      <c r="N518" s="11"/>
      <c r="O518" s="11"/>
      <c r="P518" s="11"/>
      <c r="Q518" s="11"/>
      <c r="R518" s="10"/>
      <c r="S518" s="10"/>
      <c r="T518" s="10"/>
      <c r="U518" s="10"/>
      <c r="V518" s="10"/>
      <c r="W518" s="10"/>
      <c r="X518" s="10"/>
      <c r="Y518" s="10"/>
      <c r="Z518" s="10"/>
    </row>
    <row r="519" spans="1:26" ht="15.75" customHeight="1">
      <c r="A519" s="10"/>
      <c r="B519" s="10"/>
      <c r="C519" s="11"/>
      <c r="D519" s="11"/>
      <c r="E519" s="11"/>
      <c r="F519" s="11"/>
      <c r="G519" s="11"/>
      <c r="H519" s="11"/>
      <c r="I519" s="11"/>
      <c r="J519" s="11"/>
      <c r="K519" s="11"/>
      <c r="L519" s="11"/>
      <c r="M519" s="11"/>
      <c r="N519" s="11"/>
      <c r="O519" s="11"/>
      <c r="P519" s="11"/>
      <c r="Q519" s="11"/>
      <c r="R519" s="10"/>
      <c r="S519" s="10"/>
      <c r="T519" s="10"/>
      <c r="U519" s="10"/>
      <c r="V519" s="10"/>
      <c r="W519" s="10"/>
      <c r="X519" s="10"/>
      <c r="Y519" s="10"/>
      <c r="Z519" s="10"/>
    </row>
    <row r="520" spans="1:26" ht="15.75" customHeight="1">
      <c r="A520" s="10"/>
      <c r="B520" s="10"/>
      <c r="C520" s="11"/>
      <c r="D520" s="11"/>
      <c r="E520" s="11"/>
      <c r="F520" s="11"/>
      <c r="G520" s="11"/>
      <c r="H520" s="11"/>
      <c r="I520" s="11"/>
      <c r="J520" s="11"/>
      <c r="K520" s="11"/>
      <c r="L520" s="11"/>
      <c r="M520" s="11"/>
      <c r="N520" s="11"/>
      <c r="O520" s="11"/>
      <c r="P520" s="11"/>
      <c r="Q520" s="11"/>
      <c r="R520" s="10"/>
      <c r="S520" s="10"/>
      <c r="T520" s="10"/>
      <c r="U520" s="10"/>
      <c r="V520" s="10"/>
      <c r="W520" s="10"/>
      <c r="X520" s="10"/>
      <c r="Y520" s="10"/>
      <c r="Z520" s="10"/>
    </row>
    <row r="521" spans="1:26" ht="15.75" customHeight="1">
      <c r="A521" s="10"/>
      <c r="B521" s="10"/>
      <c r="C521" s="11"/>
      <c r="D521" s="11"/>
      <c r="E521" s="11"/>
      <c r="F521" s="11"/>
      <c r="G521" s="11"/>
      <c r="H521" s="11"/>
      <c r="I521" s="11"/>
      <c r="J521" s="11"/>
      <c r="K521" s="11"/>
      <c r="L521" s="11"/>
      <c r="M521" s="11"/>
      <c r="N521" s="11"/>
      <c r="O521" s="11"/>
      <c r="P521" s="11"/>
      <c r="Q521" s="11"/>
      <c r="R521" s="10"/>
      <c r="S521" s="10"/>
      <c r="T521" s="10"/>
      <c r="U521" s="10"/>
      <c r="V521" s="10"/>
      <c r="W521" s="10"/>
      <c r="X521" s="10"/>
      <c r="Y521" s="10"/>
      <c r="Z521" s="10"/>
    </row>
    <row r="522" spans="1:26" ht="15.75" customHeight="1">
      <c r="A522" s="10"/>
      <c r="B522" s="10"/>
      <c r="C522" s="11"/>
      <c r="D522" s="11"/>
      <c r="E522" s="11"/>
      <c r="F522" s="11"/>
      <c r="G522" s="11"/>
      <c r="H522" s="11"/>
      <c r="I522" s="11"/>
      <c r="J522" s="11"/>
      <c r="K522" s="11"/>
      <c r="L522" s="11"/>
      <c r="M522" s="11"/>
      <c r="N522" s="11"/>
      <c r="O522" s="11"/>
      <c r="P522" s="11"/>
      <c r="Q522" s="11"/>
      <c r="R522" s="10"/>
      <c r="S522" s="10"/>
      <c r="T522" s="10"/>
      <c r="U522" s="10"/>
      <c r="V522" s="10"/>
      <c r="W522" s="10"/>
      <c r="X522" s="10"/>
      <c r="Y522" s="10"/>
      <c r="Z522" s="10"/>
    </row>
    <row r="523" spans="1:26" ht="15.75" customHeight="1">
      <c r="A523" s="10"/>
      <c r="B523" s="10"/>
      <c r="C523" s="11"/>
      <c r="D523" s="11"/>
      <c r="E523" s="11"/>
      <c r="F523" s="11"/>
      <c r="G523" s="11"/>
      <c r="H523" s="11"/>
      <c r="I523" s="11"/>
      <c r="J523" s="11"/>
      <c r="K523" s="11"/>
      <c r="L523" s="11"/>
      <c r="M523" s="11"/>
      <c r="N523" s="11"/>
      <c r="O523" s="11"/>
      <c r="P523" s="11"/>
      <c r="Q523" s="11"/>
      <c r="R523" s="10"/>
      <c r="S523" s="10"/>
      <c r="T523" s="10"/>
      <c r="U523" s="10"/>
      <c r="V523" s="10"/>
      <c r="W523" s="10"/>
      <c r="X523" s="10"/>
      <c r="Y523" s="10"/>
      <c r="Z523" s="10"/>
    </row>
    <row r="524" spans="1:26" ht="15.75" customHeight="1">
      <c r="A524" s="10"/>
      <c r="B524" s="10"/>
      <c r="C524" s="11"/>
      <c r="D524" s="11"/>
      <c r="E524" s="11"/>
      <c r="F524" s="11"/>
      <c r="G524" s="11"/>
      <c r="H524" s="11"/>
      <c r="I524" s="11"/>
      <c r="J524" s="11"/>
      <c r="K524" s="11"/>
      <c r="L524" s="11"/>
      <c r="M524" s="11"/>
      <c r="N524" s="11"/>
      <c r="O524" s="11"/>
      <c r="P524" s="11"/>
      <c r="Q524" s="11"/>
      <c r="R524" s="10"/>
      <c r="S524" s="10"/>
      <c r="T524" s="10"/>
      <c r="U524" s="10"/>
      <c r="V524" s="10"/>
      <c r="W524" s="10"/>
      <c r="X524" s="10"/>
      <c r="Y524" s="10"/>
      <c r="Z524" s="10"/>
    </row>
    <row r="525" spans="1:26" ht="15.75" customHeight="1">
      <c r="A525" s="10"/>
      <c r="B525" s="10"/>
      <c r="C525" s="11"/>
      <c r="D525" s="11"/>
      <c r="E525" s="11"/>
      <c r="F525" s="11"/>
      <c r="G525" s="11"/>
      <c r="H525" s="11"/>
      <c r="I525" s="11"/>
      <c r="J525" s="11"/>
      <c r="K525" s="11"/>
      <c r="L525" s="11"/>
      <c r="M525" s="11"/>
      <c r="N525" s="11"/>
      <c r="O525" s="11"/>
      <c r="P525" s="11"/>
      <c r="Q525" s="11"/>
      <c r="R525" s="10"/>
      <c r="S525" s="10"/>
      <c r="T525" s="10"/>
      <c r="U525" s="10"/>
      <c r="V525" s="10"/>
      <c r="W525" s="10"/>
      <c r="X525" s="10"/>
      <c r="Y525" s="10"/>
      <c r="Z525" s="10"/>
    </row>
    <row r="526" spans="1:26" ht="15.75" customHeight="1">
      <c r="A526" s="10"/>
      <c r="B526" s="10"/>
      <c r="C526" s="11"/>
      <c r="D526" s="11"/>
      <c r="E526" s="11"/>
      <c r="F526" s="11"/>
      <c r="G526" s="11"/>
      <c r="H526" s="11"/>
      <c r="I526" s="11"/>
      <c r="J526" s="11"/>
      <c r="K526" s="11"/>
      <c r="L526" s="11"/>
      <c r="M526" s="11"/>
      <c r="N526" s="11"/>
      <c r="O526" s="11"/>
      <c r="P526" s="11"/>
      <c r="Q526" s="11"/>
      <c r="R526" s="10"/>
      <c r="S526" s="10"/>
      <c r="T526" s="10"/>
      <c r="U526" s="10"/>
      <c r="V526" s="10"/>
      <c r="W526" s="10"/>
      <c r="X526" s="10"/>
      <c r="Y526" s="10"/>
      <c r="Z526" s="10"/>
    </row>
    <row r="527" spans="1:26" ht="15.75" customHeight="1">
      <c r="A527" s="10"/>
      <c r="B527" s="10"/>
      <c r="C527" s="11"/>
      <c r="D527" s="11"/>
      <c r="E527" s="11"/>
      <c r="F527" s="11"/>
      <c r="G527" s="11"/>
      <c r="H527" s="11"/>
      <c r="I527" s="11"/>
      <c r="J527" s="11"/>
      <c r="K527" s="11"/>
      <c r="L527" s="11"/>
      <c r="M527" s="11"/>
      <c r="N527" s="11"/>
      <c r="O527" s="11"/>
      <c r="P527" s="11"/>
      <c r="Q527" s="11"/>
      <c r="R527" s="10"/>
      <c r="S527" s="10"/>
      <c r="T527" s="10"/>
      <c r="U527" s="10"/>
      <c r="V527" s="10"/>
      <c r="W527" s="10"/>
      <c r="X527" s="10"/>
      <c r="Y527" s="10"/>
      <c r="Z527" s="10"/>
    </row>
    <row r="528" spans="1:26" ht="15.75" customHeight="1">
      <c r="A528" s="10"/>
      <c r="B528" s="10"/>
      <c r="C528" s="11"/>
      <c r="D528" s="11"/>
      <c r="E528" s="11"/>
      <c r="F528" s="11"/>
      <c r="G528" s="11"/>
      <c r="H528" s="11"/>
      <c r="I528" s="11"/>
      <c r="J528" s="11"/>
      <c r="K528" s="11"/>
      <c r="L528" s="11"/>
      <c r="M528" s="11"/>
      <c r="N528" s="11"/>
      <c r="O528" s="11"/>
      <c r="P528" s="11"/>
      <c r="Q528" s="11"/>
      <c r="R528" s="10"/>
      <c r="S528" s="10"/>
      <c r="T528" s="10"/>
      <c r="U528" s="10"/>
      <c r="V528" s="10"/>
      <c r="W528" s="10"/>
      <c r="X528" s="10"/>
      <c r="Y528" s="10"/>
      <c r="Z528" s="10"/>
    </row>
    <row r="529" spans="1:26" ht="15.75" customHeight="1">
      <c r="A529" s="10"/>
      <c r="B529" s="10"/>
      <c r="C529" s="11"/>
      <c r="D529" s="11"/>
      <c r="E529" s="11"/>
      <c r="F529" s="11"/>
      <c r="G529" s="11"/>
      <c r="H529" s="11"/>
      <c r="I529" s="11"/>
      <c r="J529" s="11"/>
      <c r="K529" s="11"/>
      <c r="L529" s="11"/>
      <c r="M529" s="11"/>
      <c r="N529" s="11"/>
      <c r="O529" s="11"/>
      <c r="P529" s="11"/>
      <c r="Q529" s="11"/>
      <c r="R529" s="10"/>
      <c r="S529" s="10"/>
      <c r="T529" s="10"/>
      <c r="U529" s="10"/>
      <c r="V529" s="10"/>
      <c r="W529" s="10"/>
      <c r="X529" s="10"/>
      <c r="Y529" s="10"/>
      <c r="Z529" s="10"/>
    </row>
    <row r="530" spans="1:26" ht="15.75" customHeight="1">
      <c r="A530" s="10"/>
      <c r="B530" s="10"/>
      <c r="C530" s="11"/>
      <c r="D530" s="11"/>
      <c r="E530" s="11"/>
      <c r="F530" s="11"/>
      <c r="G530" s="11"/>
      <c r="H530" s="11"/>
      <c r="I530" s="11"/>
      <c r="J530" s="11"/>
      <c r="K530" s="11"/>
      <c r="L530" s="11"/>
      <c r="M530" s="11"/>
      <c r="N530" s="11"/>
      <c r="O530" s="11"/>
      <c r="P530" s="11"/>
      <c r="Q530" s="11"/>
      <c r="R530" s="10"/>
      <c r="S530" s="10"/>
      <c r="T530" s="10"/>
      <c r="U530" s="10"/>
      <c r="V530" s="10"/>
      <c r="W530" s="10"/>
      <c r="X530" s="10"/>
      <c r="Y530" s="10"/>
      <c r="Z530" s="10"/>
    </row>
    <row r="531" spans="1:26" ht="15.75" customHeight="1">
      <c r="A531" s="10"/>
      <c r="B531" s="10"/>
      <c r="C531" s="11"/>
      <c r="D531" s="11"/>
      <c r="E531" s="11"/>
      <c r="F531" s="11"/>
      <c r="G531" s="11"/>
      <c r="H531" s="11"/>
      <c r="I531" s="11"/>
      <c r="J531" s="11"/>
      <c r="K531" s="11"/>
      <c r="L531" s="11"/>
      <c r="M531" s="11"/>
      <c r="N531" s="11"/>
      <c r="O531" s="11"/>
      <c r="P531" s="11"/>
      <c r="Q531" s="11"/>
      <c r="R531" s="10"/>
      <c r="S531" s="10"/>
      <c r="T531" s="10"/>
      <c r="U531" s="10"/>
      <c r="V531" s="10"/>
      <c r="W531" s="10"/>
      <c r="X531" s="10"/>
      <c r="Y531" s="10"/>
      <c r="Z531" s="10"/>
    </row>
    <row r="532" spans="1:26" ht="15.75" customHeight="1">
      <c r="A532" s="10"/>
      <c r="B532" s="10"/>
      <c r="C532" s="11"/>
      <c r="D532" s="11"/>
      <c r="E532" s="11"/>
      <c r="F532" s="11"/>
      <c r="G532" s="11"/>
      <c r="H532" s="11"/>
      <c r="I532" s="11"/>
      <c r="J532" s="11"/>
      <c r="K532" s="11"/>
      <c r="L532" s="11"/>
      <c r="M532" s="11"/>
      <c r="N532" s="11"/>
      <c r="O532" s="11"/>
      <c r="P532" s="11"/>
      <c r="Q532" s="11"/>
      <c r="R532" s="10"/>
      <c r="S532" s="10"/>
      <c r="T532" s="10"/>
      <c r="U532" s="10"/>
      <c r="V532" s="10"/>
      <c r="W532" s="10"/>
      <c r="X532" s="10"/>
      <c r="Y532" s="10"/>
      <c r="Z532" s="10"/>
    </row>
    <row r="533" spans="1:26" ht="15.75" customHeight="1">
      <c r="A533" s="10"/>
      <c r="B533" s="10"/>
      <c r="C533" s="11"/>
      <c r="D533" s="11"/>
      <c r="E533" s="11"/>
      <c r="F533" s="11"/>
      <c r="G533" s="11"/>
      <c r="H533" s="11"/>
      <c r="I533" s="11"/>
      <c r="J533" s="11"/>
      <c r="K533" s="11"/>
      <c r="L533" s="11"/>
      <c r="M533" s="11"/>
      <c r="N533" s="11"/>
      <c r="O533" s="11"/>
      <c r="P533" s="11"/>
      <c r="Q533" s="11"/>
      <c r="R533" s="10"/>
      <c r="S533" s="10"/>
      <c r="T533" s="10"/>
      <c r="U533" s="10"/>
      <c r="V533" s="10"/>
      <c r="W533" s="10"/>
      <c r="X533" s="10"/>
      <c r="Y533" s="10"/>
      <c r="Z533" s="10"/>
    </row>
    <row r="534" spans="1:26" ht="15.75" customHeight="1">
      <c r="A534" s="10"/>
      <c r="B534" s="10"/>
      <c r="C534" s="11"/>
      <c r="D534" s="11"/>
      <c r="E534" s="11"/>
      <c r="F534" s="11"/>
      <c r="G534" s="11"/>
      <c r="H534" s="11"/>
      <c r="I534" s="11"/>
      <c r="J534" s="11"/>
      <c r="K534" s="11"/>
      <c r="L534" s="11"/>
      <c r="M534" s="11"/>
      <c r="N534" s="11"/>
      <c r="O534" s="11"/>
      <c r="P534" s="11"/>
      <c r="Q534" s="11"/>
      <c r="R534" s="10"/>
      <c r="S534" s="10"/>
      <c r="T534" s="10"/>
      <c r="U534" s="10"/>
      <c r="V534" s="10"/>
      <c r="W534" s="10"/>
      <c r="X534" s="10"/>
      <c r="Y534" s="10"/>
      <c r="Z534" s="10"/>
    </row>
    <row r="535" spans="1:26" ht="15.75" customHeight="1">
      <c r="A535" s="10"/>
      <c r="B535" s="10"/>
      <c r="C535" s="11"/>
      <c r="D535" s="11"/>
      <c r="E535" s="11"/>
      <c r="F535" s="11"/>
      <c r="G535" s="11"/>
      <c r="H535" s="11"/>
      <c r="I535" s="11"/>
      <c r="J535" s="11"/>
      <c r="K535" s="11"/>
      <c r="L535" s="11"/>
      <c r="M535" s="11"/>
      <c r="N535" s="11"/>
      <c r="O535" s="11"/>
      <c r="P535" s="11"/>
      <c r="Q535" s="11"/>
      <c r="R535" s="10"/>
      <c r="S535" s="10"/>
      <c r="T535" s="10"/>
      <c r="U535" s="10"/>
      <c r="V535" s="10"/>
      <c r="W535" s="10"/>
      <c r="X535" s="10"/>
      <c r="Y535" s="10"/>
      <c r="Z535" s="10"/>
    </row>
    <row r="536" spans="1:26" ht="15.75" customHeight="1">
      <c r="A536" s="10"/>
      <c r="B536" s="10"/>
      <c r="C536" s="11"/>
      <c r="D536" s="11"/>
      <c r="E536" s="11"/>
      <c r="F536" s="11"/>
      <c r="G536" s="11"/>
      <c r="H536" s="11"/>
      <c r="I536" s="11"/>
      <c r="J536" s="11"/>
      <c r="K536" s="11"/>
      <c r="L536" s="11"/>
      <c r="M536" s="11"/>
      <c r="N536" s="11"/>
      <c r="O536" s="11"/>
      <c r="P536" s="11"/>
      <c r="Q536" s="11"/>
      <c r="R536" s="10"/>
      <c r="S536" s="10"/>
      <c r="T536" s="10"/>
      <c r="U536" s="10"/>
      <c r="V536" s="10"/>
      <c r="W536" s="10"/>
      <c r="X536" s="10"/>
      <c r="Y536" s="10"/>
      <c r="Z536" s="10"/>
    </row>
    <row r="537" spans="1:26" ht="15.75" customHeight="1">
      <c r="A537" s="10"/>
      <c r="B537" s="10"/>
      <c r="C537" s="11"/>
      <c r="D537" s="11"/>
      <c r="E537" s="11"/>
      <c r="F537" s="11"/>
      <c r="G537" s="11"/>
      <c r="H537" s="11"/>
      <c r="I537" s="11"/>
      <c r="J537" s="11"/>
      <c r="K537" s="11"/>
      <c r="L537" s="11"/>
      <c r="M537" s="11"/>
      <c r="N537" s="11"/>
      <c r="O537" s="11"/>
      <c r="P537" s="11"/>
      <c r="Q537" s="11"/>
      <c r="R537" s="10"/>
      <c r="S537" s="10"/>
      <c r="T537" s="10"/>
      <c r="U537" s="10"/>
      <c r="V537" s="10"/>
      <c r="W537" s="10"/>
      <c r="X537" s="10"/>
      <c r="Y537" s="10"/>
      <c r="Z537" s="10"/>
    </row>
    <row r="538" spans="1:26" ht="15.75" customHeight="1">
      <c r="A538" s="10"/>
      <c r="B538" s="10"/>
      <c r="C538" s="11"/>
      <c r="D538" s="11"/>
      <c r="E538" s="11"/>
      <c r="F538" s="11"/>
      <c r="G538" s="11"/>
      <c r="H538" s="11"/>
      <c r="I538" s="11"/>
      <c r="J538" s="11"/>
      <c r="K538" s="11"/>
      <c r="L538" s="11"/>
      <c r="M538" s="11"/>
      <c r="N538" s="11"/>
      <c r="O538" s="11"/>
      <c r="P538" s="11"/>
      <c r="Q538" s="11"/>
      <c r="R538" s="10"/>
      <c r="S538" s="10"/>
      <c r="T538" s="10"/>
      <c r="U538" s="10"/>
      <c r="V538" s="10"/>
      <c r="W538" s="10"/>
      <c r="X538" s="10"/>
      <c r="Y538" s="10"/>
      <c r="Z538" s="10"/>
    </row>
    <row r="539" spans="1:26" ht="15.75" customHeight="1">
      <c r="A539" s="10"/>
      <c r="B539" s="10"/>
      <c r="C539" s="11"/>
      <c r="D539" s="11"/>
      <c r="E539" s="11"/>
      <c r="F539" s="11"/>
      <c r="G539" s="11"/>
      <c r="H539" s="11"/>
      <c r="I539" s="11"/>
      <c r="J539" s="11"/>
      <c r="K539" s="11"/>
      <c r="L539" s="11"/>
      <c r="M539" s="11"/>
      <c r="N539" s="11"/>
      <c r="O539" s="11"/>
      <c r="P539" s="11"/>
      <c r="Q539" s="11"/>
      <c r="R539" s="10"/>
      <c r="S539" s="10"/>
      <c r="T539" s="10"/>
      <c r="U539" s="10"/>
      <c r="V539" s="10"/>
      <c r="W539" s="10"/>
      <c r="X539" s="10"/>
      <c r="Y539" s="10"/>
      <c r="Z539" s="10"/>
    </row>
    <row r="540" spans="1:26" ht="15.75" customHeight="1">
      <c r="A540" s="10"/>
      <c r="B540" s="10"/>
      <c r="C540" s="11"/>
      <c r="D540" s="11"/>
      <c r="E540" s="11"/>
      <c r="F540" s="11"/>
      <c r="G540" s="11"/>
      <c r="H540" s="11"/>
      <c r="I540" s="11"/>
      <c r="J540" s="11"/>
      <c r="K540" s="11"/>
      <c r="L540" s="11"/>
      <c r="M540" s="11"/>
      <c r="N540" s="11"/>
      <c r="O540" s="11"/>
      <c r="P540" s="11"/>
      <c r="Q540" s="11"/>
      <c r="R540" s="10"/>
      <c r="S540" s="10"/>
      <c r="T540" s="10"/>
      <c r="U540" s="10"/>
      <c r="V540" s="10"/>
      <c r="W540" s="10"/>
      <c r="X540" s="10"/>
      <c r="Y540" s="10"/>
      <c r="Z540" s="10"/>
    </row>
    <row r="541" spans="1:26" ht="15.75" customHeight="1">
      <c r="A541" s="10"/>
      <c r="B541" s="10"/>
      <c r="C541" s="11"/>
      <c r="D541" s="11"/>
      <c r="E541" s="11"/>
      <c r="F541" s="11"/>
      <c r="G541" s="11"/>
      <c r="H541" s="11"/>
      <c r="I541" s="11"/>
      <c r="J541" s="11"/>
      <c r="K541" s="11"/>
      <c r="L541" s="11"/>
      <c r="M541" s="11"/>
      <c r="N541" s="11"/>
      <c r="O541" s="11"/>
      <c r="P541" s="11"/>
      <c r="Q541" s="11"/>
      <c r="R541" s="10"/>
      <c r="S541" s="10"/>
      <c r="T541" s="10"/>
      <c r="U541" s="10"/>
      <c r="V541" s="10"/>
      <c r="W541" s="10"/>
      <c r="X541" s="10"/>
      <c r="Y541" s="10"/>
      <c r="Z541" s="10"/>
    </row>
    <row r="542" spans="1:26" ht="15.75" customHeight="1">
      <c r="A542" s="10"/>
      <c r="B542" s="10"/>
      <c r="C542" s="11"/>
      <c r="D542" s="11"/>
      <c r="E542" s="11"/>
      <c r="F542" s="11"/>
      <c r="G542" s="11"/>
      <c r="H542" s="11"/>
      <c r="I542" s="11"/>
      <c r="J542" s="11"/>
      <c r="K542" s="11"/>
      <c r="L542" s="11"/>
      <c r="M542" s="11"/>
      <c r="N542" s="11"/>
      <c r="O542" s="11"/>
      <c r="P542" s="11"/>
      <c r="Q542" s="11"/>
      <c r="R542" s="10"/>
      <c r="S542" s="10"/>
      <c r="T542" s="10"/>
      <c r="U542" s="10"/>
      <c r="V542" s="10"/>
      <c r="W542" s="10"/>
      <c r="X542" s="10"/>
      <c r="Y542" s="10"/>
      <c r="Z542" s="10"/>
    </row>
    <row r="543" spans="1:26" ht="15.75" customHeight="1">
      <c r="A543" s="10"/>
      <c r="B543" s="10"/>
      <c r="C543" s="11"/>
      <c r="D543" s="11"/>
      <c r="E543" s="11"/>
      <c r="F543" s="11"/>
      <c r="G543" s="11"/>
      <c r="H543" s="11"/>
      <c r="I543" s="11"/>
      <c r="J543" s="11"/>
      <c r="K543" s="11"/>
      <c r="L543" s="11"/>
      <c r="M543" s="11"/>
      <c r="N543" s="11"/>
      <c r="O543" s="11"/>
      <c r="P543" s="11"/>
      <c r="Q543" s="11"/>
      <c r="R543" s="10"/>
      <c r="S543" s="10"/>
      <c r="T543" s="10"/>
      <c r="U543" s="10"/>
      <c r="V543" s="10"/>
      <c r="W543" s="10"/>
      <c r="X543" s="10"/>
      <c r="Y543" s="10"/>
      <c r="Z543" s="10"/>
    </row>
    <row r="544" spans="1:26" ht="15.75" customHeight="1">
      <c r="A544" s="10"/>
      <c r="B544" s="10"/>
      <c r="C544" s="11"/>
      <c r="D544" s="11"/>
      <c r="E544" s="11"/>
      <c r="F544" s="11"/>
      <c r="G544" s="11"/>
      <c r="H544" s="11"/>
      <c r="I544" s="11"/>
      <c r="J544" s="11"/>
      <c r="K544" s="11"/>
      <c r="L544" s="11"/>
      <c r="M544" s="11"/>
      <c r="N544" s="11"/>
      <c r="O544" s="11"/>
      <c r="P544" s="11"/>
      <c r="Q544" s="11"/>
      <c r="R544" s="10"/>
      <c r="S544" s="10"/>
      <c r="T544" s="10"/>
      <c r="U544" s="10"/>
      <c r="V544" s="10"/>
      <c r="W544" s="10"/>
      <c r="X544" s="10"/>
      <c r="Y544" s="10"/>
      <c r="Z544" s="10"/>
    </row>
    <row r="545" spans="1:26" ht="15.75" customHeight="1">
      <c r="A545" s="10"/>
      <c r="B545" s="10"/>
      <c r="C545" s="11"/>
      <c r="D545" s="11"/>
      <c r="E545" s="11"/>
      <c r="F545" s="11"/>
      <c r="G545" s="11"/>
      <c r="H545" s="11"/>
      <c r="I545" s="11"/>
      <c r="J545" s="11"/>
      <c r="K545" s="11"/>
      <c r="L545" s="11"/>
      <c r="M545" s="11"/>
      <c r="N545" s="11"/>
      <c r="O545" s="11"/>
      <c r="P545" s="11"/>
      <c r="Q545" s="11"/>
      <c r="R545" s="10"/>
      <c r="S545" s="10"/>
      <c r="T545" s="10"/>
      <c r="U545" s="10"/>
      <c r="V545" s="10"/>
      <c r="W545" s="10"/>
      <c r="X545" s="10"/>
      <c r="Y545" s="10"/>
      <c r="Z545" s="10"/>
    </row>
    <row r="546" spans="1:26" ht="15.75" customHeight="1">
      <c r="A546" s="10"/>
      <c r="B546" s="10"/>
      <c r="C546" s="11"/>
      <c r="D546" s="11"/>
      <c r="E546" s="11"/>
      <c r="F546" s="11"/>
      <c r="G546" s="11"/>
      <c r="H546" s="11"/>
      <c r="I546" s="11"/>
      <c r="J546" s="11"/>
      <c r="K546" s="11"/>
      <c r="L546" s="11"/>
      <c r="M546" s="11"/>
      <c r="N546" s="11"/>
      <c r="O546" s="11"/>
      <c r="P546" s="11"/>
      <c r="Q546" s="11"/>
      <c r="R546" s="10"/>
      <c r="S546" s="10"/>
      <c r="T546" s="10"/>
      <c r="U546" s="10"/>
      <c r="V546" s="10"/>
      <c r="W546" s="10"/>
      <c r="X546" s="10"/>
      <c r="Y546" s="10"/>
      <c r="Z546" s="10"/>
    </row>
    <row r="547" spans="1:26" ht="15.75" customHeight="1">
      <c r="A547" s="10"/>
      <c r="B547" s="10"/>
      <c r="C547" s="11"/>
      <c r="D547" s="11"/>
      <c r="E547" s="11"/>
      <c r="F547" s="11"/>
      <c r="G547" s="11"/>
      <c r="H547" s="11"/>
      <c r="I547" s="11"/>
      <c r="J547" s="11"/>
      <c r="K547" s="11"/>
      <c r="L547" s="11"/>
      <c r="M547" s="11"/>
      <c r="N547" s="11"/>
      <c r="O547" s="11"/>
      <c r="P547" s="11"/>
      <c r="Q547" s="11"/>
      <c r="R547" s="10"/>
      <c r="S547" s="10"/>
      <c r="T547" s="10"/>
      <c r="U547" s="10"/>
      <c r="V547" s="10"/>
      <c r="W547" s="10"/>
      <c r="X547" s="10"/>
      <c r="Y547" s="10"/>
      <c r="Z547" s="10"/>
    </row>
    <row r="548" spans="1:26" ht="15.75" customHeight="1">
      <c r="A548" s="10"/>
      <c r="B548" s="10"/>
      <c r="C548" s="11"/>
      <c r="D548" s="11"/>
      <c r="E548" s="11"/>
      <c r="F548" s="11"/>
      <c r="G548" s="11"/>
      <c r="H548" s="11"/>
      <c r="I548" s="11"/>
      <c r="J548" s="11"/>
      <c r="K548" s="11"/>
      <c r="L548" s="11"/>
      <c r="M548" s="11"/>
      <c r="N548" s="11"/>
      <c r="O548" s="11"/>
      <c r="P548" s="11"/>
      <c r="Q548" s="11"/>
      <c r="R548" s="10"/>
      <c r="S548" s="10"/>
      <c r="T548" s="10"/>
      <c r="U548" s="10"/>
      <c r="V548" s="10"/>
      <c r="W548" s="10"/>
      <c r="X548" s="10"/>
      <c r="Y548" s="10"/>
      <c r="Z548" s="10"/>
    </row>
    <row r="549" spans="1:26" ht="15.75" customHeight="1">
      <c r="A549" s="10"/>
      <c r="B549" s="10"/>
      <c r="C549" s="11"/>
      <c r="D549" s="11"/>
      <c r="E549" s="11"/>
      <c r="F549" s="11"/>
      <c r="G549" s="11"/>
      <c r="H549" s="11"/>
      <c r="I549" s="11"/>
      <c r="J549" s="11"/>
      <c r="K549" s="11"/>
      <c r="L549" s="11"/>
      <c r="M549" s="11"/>
      <c r="N549" s="11"/>
      <c r="O549" s="11"/>
      <c r="P549" s="11"/>
      <c r="Q549" s="11"/>
      <c r="R549" s="10"/>
      <c r="S549" s="10"/>
      <c r="T549" s="10"/>
      <c r="U549" s="10"/>
      <c r="V549" s="10"/>
      <c r="W549" s="10"/>
      <c r="X549" s="10"/>
      <c r="Y549" s="10"/>
      <c r="Z549" s="10"/>
    </row>
    <row r="550" spans="1:26" ht="15.75" customHeight="1">
      <c r="A550" s="10"/>
      <c r="B550" s="10"/>
      <c r="C550" s="11"/>
      <c r="D550" s="11"/>
      <c r="E550" s="11"/>
      <c r="F550" s="11"/>
      <c r="G550" s="11"/>
      <c r="H550" s="11"/>
      <c r="I550" s="11"/>
      <c r="J550" s="11"/>
      <c r="K550" s="11"/>
      <c r="L550" s="11"/>
      <c r="M550" s="11"/>
      <c r="N550" s="11"/>
      <c r="O550" s="11"/>
      <c r="P550" s="11"/>
      <c r="Q550" s="11"/>
      <c r="R550" s="10"/>
      <c r="S550" s="10"/>
      <c r="T550" s="10"/>
      <c r="U550" s="10"/>
      <c r="V550" s="10"/>
      <c r="W550" s="10"/>
      <c r="X550" s="10"/>
      <c r="Y550" s="10"/>
      <c r="Z550" s="10"/>
    </row>
    <row r="551" spans="1:26" ht="15.75" customHeight="1">
      <c r="A551" s="10"/>
      <c r="B551" s="10"/>
      <c r="C551" s="11"/>
      <c r="D551" s="11"/>
      <c r="E551" s="11"/>
      <c r="F551" s="11"/>
      <c r="G551" s="11"/>
      <c r="H551" s="11"/>
      <c r="I551" s="11"/>
      <c r="J551" s="11"/>
      <c r="K551" s="11"/>
      <c r="L551" s="11"/>
      <c r="M551" s="11"/>
      <c r="N551" s="11"/>
      <c r="O551" s="11"/>
      <c r="P551" s="11"/>
      <c r="Q551" s="11"/>
      <c r="R551" s="10"/>
      <c r="S551" s="10"/>
      <c r="T551" s="10"/>
      <c r="U551" s="10"/>
      <c r="V551" s="10"/>
      <c r="W551" s="10"/>
      <c r="X551" s="10"/>
      <c r="Y551" s="10"/>
      <c r="Z551" s="10"/>
    </row>
    <row r="552" spans="1:26" ht="15.75" customHeight="1">
      <c r="A552" s="10"/>
      <c r="B552" s="10"/>
      <c r="C552" s="11"/>
      <c r="D552" s="11"/>
      <c r="E552" s="11"/>
      <c r="F552" s="11"/>
      <c r="G552" s="11"/>
      <c r="H552" s="11"/>
      <c r="I552" s="11"/>
      <c r="J552" s="11"/>
      <c r="K552" s="11"/>
      <c r="L552" s="11"/>
      <c r="M552" s="11"/>
      <c r="N552" s="11"/>
      <c r="O552" s="11"/>
      <c r="P552" s="11"/>
      <c r="Q552" s="11"/>
      <c r="R552" s="10"/>
      <c r="S552" s="10"/>
      <c r="T552" s="10"/>
      <c r="U552" s="10"/>
      <c r="V552" s="10"/>
      <c r="W552" s="10"/>
      <c r="X552" s="10"/>
      <c r="Y552" s="10"/>
      <c r="Z552" s="10"/>
    </row>
    <row r="553" spans="1:26" ht="15.75" customHeight="1">
      <c r="A553" s="10"/>
      <c r="B553" s="10"/>
      <c r="C553" s="11"/>
      <c r="D553" s="11"/>
      <c r="E553" s="11"/>
      <c r="F553" s="11"/>
      <c r="G553" s="11"/>
      <c r="H553" s="11"/>
      <c r="I553" s="11"/>
      <c r="J553" s="11"/>
      <c r="K553" s="11"/>
      <c r="L553" s="11"/>
      <c r="M553" s="11"/>
      <c r="N553" s="11"/>
      <c r="O553" s="11"/>
      <c r="P553" s="11"/>
      <c r="Q553" s="11"/>
      <c r="R553" s="10"/>
      <c r="S553" s="10"/>
      <c r="T553" s="10"/>
      <c r="U553" s="10"/>
      <c r="V553" s="10"/>
      <c r="W553" s="10"/>
      <c r="X553" s="10"/>
      <c r="Y553" s="10"/>
      <c r="Z553" s="10"/>
    </row>
    <row r="554" spans="1:26" ht="15.75" customHeight="1">
      <c r="A554" s="10"/>
      <c r="B554" s="10"/>
      <c r="C554" s="11"/>
      <c r="D554" s="11"/>
      <c r="E554" s="11"/>
      <c r="F554" s="11"/>
      <c r="G554" s="11"/>
      <c r="H554" s="11"/>
      <c r="I554" s="11"/>
      <c r="J554" s="11"/>
      <c r="K554" s="11"/>
      <c r="L554" s="11"/>
      <c r="M554" s="11"/>
      <c r="N554" s="11"/>
      <c r="O554" s="11"/>
      <c r="P554" s="11"/>
      <c r="Q554" s="11"/>
      <c r="R554" s="10"/>
      <c r="S554" s="10"/>
      <c r="T554" s="10"/>
      <c r="U554" s="10"/>
      <c r="V554" s="10"/>
      <c r="W554" s="10"/>
      <c r="X554" s="10"/>
      <c r="Y554" s="10"/>
      <c r="Z554" s="10"/>
    </row>
    <row r="555" spans="1:26" ht="15.75" customHeight="1">
      <c r="A555" s="10"/>
      <c r="B555" s="10"/>
      <c r="C555" s="11"/>
      <c r="D555" s="11"/>
      <c r="E555" s="11"/>
      <c r="F555" s="11"/>
      <c r="G555" s="11"/>
      <c r="H555" s="11"/>
      <c r="I555" s="11"/>
      <c r="J555" s="11"/>
      <c r="K555" s="11"/>
      <c r="L555" s="11"/>
      <c r="M555" s="11"/>
      <c r="N555" s="11"/>
      <c r="O555" s="11"/>
      <c r="P555" s="11"/>
      <c r="Q555" s="11"/>
      <c r="R555" s="10"/>
      <c r="S555" s="10"/>
      <c r="T555" s="10"/>
      <c r="U555" s="10"/>
      <c r="V555" s="10"/>
      <c r="W555" s="10"/>
      <c r="X555" s="10"/>
      <c r="Y555" s="10"/>
      <c r="Z555" s="10"/>
    </row>
    <row r="556" spans="1:26" ht="15.75" customHeight="1">
      <c r="A556" s="10"/>
      <c r="B556" s="10"/>
      <c r="C556" s="11"/>
      <c r="D556" s="11"/>
      <c r="E556" s="11"/>
      <c r="F556" s="11"/>
      <c r="G556" s="11"/>
      <c r="H556" s="11"/>
      <c r="I556" s="11"/>
      <c r="J556" s="11"/>
      <c r="K556" s="11"/>
      <c r="L556" s="11"/>
      <c r="M556" s="11"/>
      <c r="N556" s="11"/>
      <c r="O556" s="11"/>
      <c r="P556" s="11"/>
      <c r="Q556" s="11"/>
      <c r="R556" s="10"/>
      <c r="S556" s="10"/>
      <c r="T556" s="10"/>
      <c r="U556" s="10"/>
      <c r="V556" s="10"/>
      <c r="W556" s="10"/>
      <c r="X556" s="10"/>
      <c r="Y556" s="10"/>
      <c r="Z556" s="10"/>
    </row>
    <row r="557" spans="1:26" ht="15.75" customHeight="1">
      <c r="A557" s="10"/>
      <c r="B557" s="10"/>
      <c r="C557" s="11"/>
      <c r="D557" s="11"/>
      <c r="E557" s="11"/>
      <c r="F557" s="11"/>
      <c r="G557" s="11"/>
      <c r="H557" s="11"/>
      <c r="I557" s="11"/>
      <c r="J557" s="11"/>
      <c r="K557" s="11"/>
      <c r="L557" s="11"/>
      <c r="M557" s="11"/>
      <c r="N557" s="11"/>
      <c r="O557" s="11"/>
      <c r="P557" s="11"/>
      <c r="Q557" s="11"/>
      <c r="R557" s="10"/>
      <c r="S557" s="10"/>
      <c r="T557" s="10"/>
      <c r="U557" s="10"/>
      <c r="V557" s="10"/>
      <c r="W557" s="10"/>
      <c r="X557" s="10"/>
      <c r="Y557" s="10"/>
      <c r="Z557" s="10"/>
    </row>
    <row r="558" spans="1:26" ht="15.75" customHeight="1">
      <c r="A558" s="10"/>
      <c r="B558" s="10"/>
      <c r="C558" s="11"/>
      <c r="D558" s="11"/>
      <c r="E558" s="11"/>
      <c r="F558" s="11"/>
      <c r="G558" s="11"/>
      <c r="H558" s="11"/>
      <c r="I558" s="11"/>
      <c r="J558" s="11"/>
      <c r="K558" s="11"/>
      <c r="L558" s="11"/>
      <c r="M558" s="11"/>
      <c r="N558" s="11"/>
      <c r="O558" s="11"/>
      <c r="P558" s="11"/>
      <c r="Q558" s="11"/>
      <c r="R558" s="10"/>
      <c r="S558" s="10"/>
      <c r="T558" s="10"/>
      <c r="U558" s="10"/>
      <c r="V558" s="10"/>
      <c r="W558" s="10"/>
      <c r="X558" s="10"/>
      <c r="Y558" s="10"/>
      <c r="Z558" s="10"/>
    </row>
    <row r="559" spans="1:26" ht="15.75" customHeight="1">
      <c r="A559" s="10"/>
      <c r="B559" s="10"/>
      <c r="C559" s="11"/>
      <c r="D559" s="11"/>
      <c r="E559" s="11"/>
      <c r="F559" s="11"/>
      <c r="G559" s="11"/>
      <c r="H559" s="11"/>
      <c r="I559" s="11"/>
      <c r="J559" s="11"/>
      <c r="K559" s="11"/>
      <c r="L559" s="11"/>
      <c r="M559" s="11"/>
      <c r="N559" s="11"/>
      <c r="O559" s="11"/>
      <c r="P559" s="11"/>
      <c r="Q559" s="11"/>
      <c r="R559" s="10"/>
      <c r="S559" s="10"/>
      <c r="T559" s="10"/>
      <c r="U559" s="10"/>
      <c r="V559" s="10"/>
      <c r="W559" s="10"/>
      <c r="X559" s="10"/>
      <c r="Y559" s="10"/>
      <c r="Z559" s="10"/>
    </row>
    <row r="560" spans="1:26" ht="15.75" customHeight="1">
      <c r="A560" s="10"/>
      <c r="B560" s="10"/>
      <c r="C560" s="11"/>
      <c r="D560" s="11"/>
      <c r="E560" s="11"/>
      <c r="F560" s="11"/>
      <c r="G560" s="11"/>
      <c r="H560" s="11"/>
      <c r="I560" s="11"/>
      <c r="J560" s="11"/>
      <c r="K560" s="11"/>
      <c r="L560" s="11"/>
      <c r="M560" s="11"/>
      <c r="N560" s="11"/>
      <c r="O560" s="11"/>
      <c r="P560" s="11"/>
      <c r="Q560" s="11"/>
      <c r="R560" s="10"/>
      <c r="S560" s="10"/>
      <c r="T560" s="10"/>
      <c r="U560" s="10"/>
      <c r="V560" s="10"/>
      <c r="W560" s="10"/>
      <c r="X560" s="10"/>
      <c r="Y560" s="10"/>
      <c r="Z560" s="10"/>
    </row>
    <row r="561" spans="1:26" ht="15.75" customHeight="1">
      <c r="A561" s="10"/>
      <c r="B561" s="10"/>
      <c r="C561" s="11"/>
      <c r="D561" s="11"/>
      <c r="E561" s="11"/>
      <c r="F561" s="11"/>
      <c r="G561" s="11"/>
      <c r="H561" s="11"/>
      <c r="I561" s="11"/>
      <c r="J561" s="11"/>
      <c r="K561" s="11"/>
      <c r="L561" s="11"/>
      <c r="M561" s="11"/>
      <c r="N561" s="11"/>
      <c r="O561" s="11"/>
      <c r="P561" s="11"/>
      <c r="Q561" s="11"/>
      <c r="R561" s="10"/>
      <c r="S561" s="10"/>
      <c r="T561" s="10"/>
      <c r="U561" s="10"/>
      <c r="V561" s="10"/>
      <c r="W561" s="10"/>
      <c r="X561" s="10"/>
      <c r="Y561" s="10"/>
      <c r="Z561" s="10"/>
    </row>
    <row r="562" spans="1:26" ht="15.75" customHeight="1">
      <c r="A562" s="10"/>
      <c r="B562" s="10"/>
      <c r="C562" s="11"/>
      <c r="D562" s="11"/>
      <c r="E562" s="11"/>
      <c r="F562" s="11"/>
      <c r="G562" s="11"/>
      <c r="H562" s="11"/>
      <c r="I562" s="11"/>
      <c r="J562" s="11"/>
      <c r="K562" s="11"/>
      <c r="L562" s="11"/>
      <c r="M562" s="11"/>
      <c r="N562" s="11"/>
      <c r="O562" s="11"/>
      <c r="P562" s="11"/>
      <c r="Q562" s="11"/>
      <c r="R562" s="10"/>
      <c r="S562" s="10"/>
      <c r="T562" s="10"/>
      <c r="U562" s="10"/>
      <c r="V562" s="10"/>
      <c r="W562" s="10"/>
      <c r="X562" s="10"/>
      <c r="Y562" s="10"/>
      <c r="Z562" s="10"/>
    </row>
    <row r="563" spans="1:26" ht="15.75" customHeight="1">
      <c r="A563" s="10"/>
      <c r="B563" s="10"/>
      <c r="C563" s="11"/>
      <c r="D563" s="11"/>
      <c r="E563" s="11"/>
      <c r="F563" s="11"/>
      <c r="G563" s="11"/>
      <c r="H563" s="11"/>
      <c r="I563" s="11"/>
      <c r="J563" s="11"/>
      <c r="K563" s="11"/>
      <c r="L563" s="11"/>
      <c r="M563" s="11"/>
      <c r="N563" s="11"/>
      <c r="O563" s="11"/>
      <c r="P563" s="11"/>
      <c r="Q563" s="11"/>
      <c r="R563" s="10"/>
      <c r="S563" s="10"/>
      <c r="T563" s="10"/>
      <c r="U563" s="10"/>
      <c r="V563" s="10"/>
      <c r="W563" s="10"/>
      <c r="X563" s="10"/>
      <c r="Y563" s="10"/>
      <c r="Z563" s="10"/>
    </row>
    <row r="564" spans="1:26" ht="15.75" customHeight="1">
      <c r="A564" s="10"/>
      <c r="B564" s="10"/>
      <c r="C564" s="11"/>
      <c r="D564" s="11"/>
      <c r="E564" s="11"/>
      <c r="F564" s="11"/>
      <c r="G564" s="11"/>
      <c r="H564" s="11"/>
      <c r="I564" s="11"/>
      <c r="J564" s="11"/>
      <c r="K564" s="11"/>
      <c r="L564" s="11"/>
      <c r="M564" s="11"/>
      <c r="N564" s="11"/>
      <c r="O564" s="11"/>
      <c r="P564" s="11"/>
      <c r="Q564" s="11"/>
      <c r="R564" s="10"/>
      <c r="S564" s="10"/>
      <c r="T564" s="10"/>
      <c r="U564" s="10"/>
      <c r="V564" s="10"/>
      <c r="W564" s="10"/>
      <c r="X564" s="10"/>
      <c r="Y564" s="10"/>
      <c r="Z564" s="10"/>
    </row>
    <row r="565" spans="1:26" ht="15.75" customHeight="1">
      <c r="A565" s="10"/>
      <c r="B565" s="10"/>
      <c r="C565" s="11"/>
      <c r="D565" s="11"/>
      <c r="E565" s="11"/>
      <c r="F565" s="11"/>
      <c r="G565" s="11"/>
      <c r="H565" s="11"/>
      <c r="I565" s="11"/>
      <c r="J565" s="11"/>
      <c r="K565" s="11"/>
      <c r="L565" s="11"/>
      <c r="M565" s="11"/>
      <c r="N565" s="11"/>
      <c r="O565" s="11"/>
      <c r="P565" s="11"/>
      <c r="Q565" s="11"/>
      <c r="R565" s="10"/>
      <c r="S565" s="10"/>
      <c r="T565" s="10"/>
      <c r="U565" s="10"/>
      <c r="V565" s="10"/>
      <c r="W565" s="10"/>
      <c r="X565" s="10"/>
      <c r="Y565" s="10"/>
      <c r="Z565" s="10"/>
    </row>
    <row r="566" spans="1:26" ht="15.75" customHeight="1">
      <c r="A566" s="10"/>
      <c r="B566" s="10"/>
      <c r="C566" s="11"/>
      <c r="D566" s="11"/>
      <c r="E566" s="11"/>
      <c r="F566" s="11"/>
      <c r="G566" s="11"/>
      <c r="H566" s="11"/>
      <c r="I566" s="11"/>
      <c r="J566" s="11"/>
      <c r="K566" s="11"/>
      <c r="L566" s="11"/>
      <c r="M566" s="11"/>
      <c r="N566" s="11"/>
      <c r="O566" s="11"/>
      <c r="P566" s="11"/>
      <c r="Q566" s="11"/>
      <c r="R566" s="10"/>
      <c r="S566" s="10"/>
      <c r="T566" s="10"/>
      <c r="U566" s="10"/>
      <c r="V566" s="10"/>
      <c r="W566" s="10"/>
      <c r="X566" s="10"/>
      <c r="Y566" s="10"/>
      <c r="Z566" s="10"/>
    </row>
    <row r="567" spans="1:26" ht="15.75" customHeight="1">
      <c r="A567" s="10"/>
      <c r="B567" s="10"/>
      <c r="C567" s="11"/>
      <c r="D567" s="11"/>
      <c r="E567" s="11"/>
      <c r="F567" s="11"/>
      <c r="G567" s="11"/>
      <c r="H567" s="11"/>
      <c r="I567" s="11"/>
      <c r="J567" s="11"/>
      <c r="K567" s="11"/>
      <c r="L567" s="11"/>
      <c r="M567" s="11"/>
      <c r="N567" s="11"/>
      <c r="O567" s="11"/>
      <c r="P567" s="11"/>
      <c r="Q567" s="11"/>
      <c r="R567" s="10"/>
      <c r="S567" s="10"/>
      <c r="T567" s="10"/>
      <c r="U567" s="10"/>
      <c r="V567" s="10"/>
      <c r="W567" s="10"/>
      <c r="X567" s="10"/>
      <c r="Y567" s="10"/>
      <c r="Z567" s="10"/>
    </row>
    <row r="568" spans="1:26" ht="15.75" customHeight="1">
      <c r="A568" s="10"/>
      <c r="B568" s="10"/>
      <c r="C568" s="11"/>
      <c r="D568" s="11"/>
      <c r="E568" s="11"/>
      <c r="F568" s="11"/>
      <c r="G568" s="11"/>
      <c r="H568" s="11"/>
      <c r="I568" s="11"/>
      <c r="J568" s="11"/>
      <c r="K568" s="11"/>
      <c r="L568" s="11"/>
      <c r="M568" s="11"/>
      <c r="N568" s="11"/>
      <c r="O568" s="11"/>
      <c r="P568" s="11"/>
      <c r="Q568" s="11"/>
      <c r="R568" s="10"/>
      <c r="S568" s="10"/>
      <c r="T568" s="10"/>
      <c r="U568" s="10"/>
      <c r="V568" s="10"/>
      <c r="W568" s="10"/>
      <c r="X568" s="10"/>
      <c r="Y568" s="10"/>
      <c r="Z568" s="10"/>
    </row>
    <row r="569" spans="1:26" ht="15.75" customHeight="1">
      <c r="A569" s="10"/>
      <c r="B569" s="10"/>
      <c r="C569" s="11"/>
      <c r="D569" s="11"/>
      <c r="E569" s="11"/>
      <c r="F569" s="11"/>
      <c r="G569" s="11"/>
      <c r="H569" s="11"/>
      <c r="I569" s="11"/>
      <c r="J569" s="11"/>
      <c r="K569" s="11"/>
      <c r="L569" s="11"/>
      <c r="M569" s="11"/>
      <c r="N569" s="11"/>
      <c r="O569" s="11"/>
      <c r="P569" s="11"/>
      <c r="Q569" s="11"/>
      <c r="R569" s="10"/>
      <c r="S569" s="10"/>
      <c r="T569" s="10"/>
      <c r="U569" s="10"/>
      <c r="V569" s="10"/>
      <c r="W569" s="10"/>
      <c r="X569" s="10"/>
      <c r="Y569" s="10"/>
      <c r="Z569" s="10"/>
    </row>
    <row r="570" spans="1:26" ht="15.75" customHeight="1">
      <c r="A570" s="10"/>
      <c r="B570" s="10"/>
      <c r="C570" s="11"/>
      <c r="D570" s="11"/>
      <c r="E570" s="11"/>
      <c r="F570" s="11"/>
      <c r="G570" s="11"/>
      <c r="H570" s="11"/>
      <c r="I570" s="11"/>
      <c r="J570" s="11"/>
      <c r="K570" s="11"/>
      <c r="L570" s="11"/>
      <c r="M570" s="11"/>
      <c r="N570" s="11"/>
      <c r="O570" s="11"/>
      <c r="P570" s="11"/>
      <c r="Q570" s="11"/>
      <c r="R570" s="10"/>
      <c r="S570" s="10"/>
      <c r="T570" s="10"/>
      <c r="U570" s="10"/>
      <c r="V570" s="10"/>
      <c r="W570" s="10"/>
      <c r="X570" s="10"/>
      <c r="Y570" s="10"/>
      <c r="Z570" s="10"/>
    </row>
    <row r="571" spans="1:26" ht="15.75" customHeight="1">
      <c r="A571" s="10"/>
      <c r="B571" s="10"/>
      <c r="C571" s="11"/>
      <c r="D571" s="11"/>
      <c r="E571" s="11"/>
      <c r="F571" s="11"/>
      <c r="G571" s="11"/>
      <c r="H571" s="11"/>
      <c r="I571" s="11"/>
      <c r="J571" s="11"/>
      <c r="K571" s="11"/>
      <c r="L571" s="11"/>
      <c r="M571" s="11"/>
      <c r="N571" s="11"/>
      <c r="O571" s="11"/>
      <c r="P571" s="11"/>
      <c r="Q571" s="11"/>
      <c r="R571" s="10"/>
      <c r="S571" s="10"/>
      <c r="T571" s="10"/>
      <c r="U571" s="10"/>
      <c r="V571" s="10"/>
      <c r="W571" s="10"/>
      <c r="X571" s="10"/>
      <c r="Y571" s="10"/>
      <c r="Z571" s="10"/>
    </row>
    <row r="572" spans="1:26" ht="15.75" customHeight="1">
      <c r="A572" s="10"/>
      <c r="B572" s="10"/>
      <c r="C572" s="11"/>
      <c r="D572" s="11"/>
      <c r="E572" s="11"/>
      <c r="F572" s="11"/>
      <c r="G572" s="11"/>
      <c r="H572" s="11"/>
      <c r="I572" s="11"/>
      <c r="J572" s="11"/>
      <c r="K572" s="11"/>
      <c r="L572" s="11"/>
      <c r="M572" s="11"/>
      <c r="N572" s="11"/>
      <c r="O572" s="11"/>
      <c r="P572" s="11"/>
      <c r="Q572" s="11"/>
      <c r="R572" s="10"/>
      <c r="S572" s="10"/>
      <c r="T572" s="10"/>
      <c r="U572" s="10"/>
      <c r="V572" s="10"/>
      <c r="W572" s="10"/>
      <c r="X572" s="10"/>
      <c r="Y572" s="10"/>
      <c r="Z572" s="10"/>
    </row>
    <row r="573" spans="1:26" ht="15.75" customHeight="1">
      <c r="A573" s="10"/>
      <c r="B573" s="10"/>
      <c r="C573" s="11"/>
      <c r="D573" s="11"/>
      <c r="E573" s="11"/>
      <c r="F573" s="11"/>
      <c r="G573" s="11"/>
      <c r="H573" s="11"/>
      <c r="I573" s="11"/>
      <c r="J573" s="11"/>
      <c r="K573" s="11"/>
      <c r="L573" s="11"/>
      <c r="M573" s="11"/>
      <c r="N573" s="11"/>
      <c r="O573" s="11"/>
      <c r="P573" s="11"/>
      <c r="Q573" s="11"/>
      <c r="R573" s="10"/>
      <c r="S573" s="10"/>
      <c r="T573" s="10"/>
      <c r="U573" s="10"/>
      <c r="V573" s="10"/>
      <c r="W573" s="10"/>
      <c r="X573" s="10"/>
      <c r="Y573" s="10"/>
      <c r="Z573" s="10"/>
    </row>
    <row r="574" spans="1:26" ht="15.75" customHeight="1">
      <c r="A574" s="10"/>
      <c r="B574" s="10"/>
      <c r="C574" s="11"/>
      <c r="D574" s="11"/>
      <c r="E574" s="11"/>
      <c r="F574" s="11"/>
      <c r="G574" s="11"/>
      <c r="H574" s="11"/>
      <c r="I574" s="11"/>
      <c r="J574" s="11"/>
      <c r="K574" s="11"/>
      <c r="L574" s="11"/>
      <c r="M574" s="11"/>
      <c r="N574" s="11"/>
      <c r="O574" s="11"/>
      <c r="P574" s="11"/>
      <c r="Q574" s="11"/>
      <c r="R574" s="10"/>
      <c r="S574" s="10"/>
      <c r="T574" s="10"/>
      <c r="U574" s="10"/>
      <c r="V574" s="10"/>
      <c r="W574" s="10"/>
      <c r="X574" s="10"/>
      <c r="Y574" s="10"/>
      <c r="Z574" s="10"/>
    </row>
    <row r="575" spans="1:26" ht="15.75" customHeight="1">
      <c r="A575" s="10"/>
      <c r="B575" s="10"/>
      <c r="C575" s="11"/>
      <c r="D575" s="11"/>
      <c r="E575" s="11"/>
      <c r="F575" s="11"/>
      <c r="G575" s="11"/>
      <c r="H575" s="11"/>
      <c r="I575" s="11"/>
      <c r="J575" s="11"/>
      <c r="K575" s="11"/>
      <c r="L575" s="11"/>
      <c r="M575" s="11"/>
      <c r="N575" s="11"/>
      <c r="O575" s="11"/>
      <c r="P575" s="11"/>
      <c r="Q575" s="11"/>
      <c r="R575" s="10"/>
      <c r="S575" s="10"/>
      <c r="T575" s="10"/>
      <c r="U575" s="10"/>
      <c r="V575" s="10"/>
      <c r="W575" s="10"/>
      <c r="X575" s="10"/>
      <c r="Y575" s="10"/>
      <c r="Z575" s="10"/>
    </row>
    <row r="576" spans="1:26" ht="15.75" customHeight="1">
      <c r="A576" s="10"/>
      <c r="B576" s="10"/>
      <c r="C576" s="11"/>
      <c r="D576" s="11"/>
      <c r="E576" s="11"/>
      <c r="F576" s="11"/>
      <c r="G576" s="11"/>
      <c r="H576" s="11"/>
      <c r="I576" s="11"/>
      <c r="J576" s="11"/>
      <c r="K576" s="11"/>
      <c r="L576" s="11"/>
      <c r="M576" s="11"/>
      <c r="N576" s="11"/>
      <c r="O576" s="11"/>
      <c r="P576" s="11"/>
      <c r="Q576" s="11"/>
      <c r="R576" s="10"/>
      <c r="S576" s="10"/>
      <c r="T576" s="10"/>
      <c r="U576" s="10"/>
      <c r="V576" s="10"/>
      <c r="W576" s="10"/>
      <c r="X576" s="10"/>
      <c r="Y576" s="10"/>
      <c r="Z576" s="10"/>
    </row>
    <row r="577" spans="1:26" ht="15.75" customHeight="1">
      <c r="A577" s="10"/>
      <c r="B577" s="10"/>
      <c r="C577" s="11"/>
      <c r="D577" s="11"/>
      <c r="E577" s="11"/>
      <c r="F577" s="11"/>
      <c r="G577" s="11"/>
      <c r="H577" s="11"/>
      <c r="I577" s="11"/>
      <c r="J577" s="11"/>
      <c r="K577" s="11"/>
      <c r="L577" s="11"/>
      <c r="M577" s="11"/>
      <c r="N577" s="11"/>
      <c r="O577" s="11"/>
      <c r="P577" s="11"/>
      <c r="Q577" s="11"/>
      <c r="R577" s="10"/>
      <c r="S577" s="10"/>
      <c r="T577" s="10"/>
      <c r="U577" s="10"/>
      <c r="V577" s="10"/>
      <c r="W577" s="10"/>
      <c r="X577" s="10"/>
      <c r="Y577" s="10"/>
      <c r="Z577" s="10"/>
    </row>
    <row r="578" spans="1:26" ht="15.75" customHeight="1">
      <c r="A578" s="10"/>
      <c r="B578" s="10"/>
      <c r="C578" s="11"/>
      <c r="D578" s="11"/>
      <c r="E578" s="11"/>
      <c r="F578" s="11"/>
      <c r="G578" s="11"/>
      <c r="H578" s="11"/>
      <c r="I578" s="11"/>
      <c r="J578" s="11"/>
      <c r="K578" s="11"/>
      <c r="L578" s="11"/>
      <c r="M578" s="11"/>
      <c r="N578" s="11"/>
      <c r="O578" s="11"/>
      <c r="P578" s="11"/>
      <c r="Q578" s="11"/>
      <c r="R578" s="10"/>
      <c r="S578" s="10"/>
      <c r="T578" s="10"/>
      <c r="U578" s="10"/>
      <c r="V578" s="10"/>
      <c r="W578" s="10"/>
      <c r="X578" s="10"/>
      <c r="Y578" s="10"/>
      <c r="Z578" s="10"/>
    </row>
    <row r="579" spans="1:26" ht="15.75" customHeight="1">
      <c r="A579" s="10"/>
      <c r="B579" s="10"/>
      <c r="C579" s="11"/>
      <c r="D579" s="11"/>
      <c r="E579" s="11"/>
      <c r="F579" s="11"/>
      <c r="G579" s="11"/>
      <c r="H579" s="11"/>
      <c r="I579" s="11"/>
      <c r="J579" s="11"/>
      <c r="K579" s="11"/>
      <c r="L579" s="11"/>
      <c r="M579" s="11"/>
      <c r="N579" s="11"/>
      <c r="O579" s="11"/>
      <c r="P579" s="11"/>
      <c r="Q579" s="11"/>
      <c r="R579" s="10"/>
      <c r="S579" s="10"/>
      <c r="T579" s="10"/>
      <c r="U579" s="10"/>
      <c r="V579" s="10"/>
      <c r="W579" s="10"/>
      <c r="X579" s="10"/>
      <c r="Y579" s="10"/>
      <c r="Z579" s="10"/>
    </row>
    <row r="580" spans="1:26" ht="15.75" customHeight="1">
      <c r="A580" s="10"/>
      <c r="B580" s="10"/>
      <c r="C580" s="11"/>
      <c r="D580" s="11"/>
      <c r="E580" s="11"/>
      <c r="F580" s="11"/>
      <c r="G580" s="11"/>
      <c r="H580" s="11"/>
      <c r="I580" s="11"/>
      <c r="J580" s="11"/>
      <c r="K580" s="11"/>
      <c r="L580" s="11"/>
      <c r="M580" s="11"/>
      <c r="N580" s="11"/>
      <c r="O580" s="11"/>
      <c r="P580" s="11"/>
      <c r="Q580" s="11"/>
      <c r="R580" s="10"/>
      <c r="S580" s="10"/>
      <c r="T580" s="10"/>
      <c r="U580" s="10"/>
      <c r="V580" s="10"/>
      <c r="W580" s="10"/>
      <c r="X580" s="10"/>
      <c r="Y580" s="10"/>
      <c r="Z580" s="10"/>
    </row>
    <row r="581" spans="1:26" ht="15.75" customHeight="1">
      <c r="A581" s="10"/>
      <c r="B581" s="10"/>
      <c r="C581" s="11"/>
      <c r="D581" s="11"/>
      <c r="E581" s="11"/>
      <c r="F581" s="11"/>
      <c r="G581" s="11"/>
      <c r="H581" s="11"/>
      <c r="I581" s="11"/>
      <c r="J581" s="11"/>
      <c r="K581" s="11"/>
      <c r="L581" s="11"/>
      <c r="M581" s="11"/>
      <c r="N581" s="11"/>
      <c r="O581" s="11"/>
      <c r="P581" s="11"/>
      <c r="Q581" s="11"/>
      <c r="R581" s="10"/>
      <c r="S581" s="10"/>
      <c r="T581" s="10"/>
      <c r="U581" s="10"/>
      <c r="V581" s="10"/>
      <c r="W581" s="10"/>
      <c r="X581" s="10"/>
      <c r="Y581" s="10"/>
      <c r="Z581" s="10"/>
    </row>
    <row r="582" spans="1:26" ht="15.75" customHeight="1">
      <c r="A582" s="10"/>
      <c r="B582" s="10"/>
      <c r="C582" s="11"/>
      <c r="D582" s="11"/>
      <c r="E582" s="11"/>
      <c r="F582" s="11"/>
      <c r="G582" s="11"/>
      <c r="H582" s="11"/>
      <c r="I582" s="11"/>
      <c r="J582" s="11"/>
      <c r="K582" s="11"/>
      <c r="L582" s="11"/>
      <c r="M582" s="11"/>
      <c r="N582" s="11"/>
      <c r="O582" s="11"/>
      <c r="P582" s="11"/>
      <c r="Q582" s="11"/>
      <c r="R582" s="10"/>
      <c r="S582" s="10"/>
      <c r="T582" s="10"/>
      <c r="U582" s="10"/>
      <c r="V582" s="10"/>
      <c r="W582" s="10"/>
      <c r="X582" s="10"/>
      <c r="Y582" s="10"/>
      <c r="Z582" s="10"/>
    </row>
    <row r="583" spans="1:26" ht="15.75" customHeight="1">
      <c r="A583" s="10"/>
      <c r="B583" s="10"/>
      <c r="C583" s="11"/>
      <c r="D583" s="11"/>
      <c r="E583" s="11"/>
      <c r="F583" s="11"/>
      <c r="G583" s="11"/>
      <c r="H583" s="11"/>
      <c r="I583" s="11"/>
      <c r="J583" s="11"/>
      <c r="K583" s="11"/>
      <c r="L583" s="11"/>
      <c r="M583" s="11"/>
      <c r="N583" s="11"/>
      <c r="O583" s="11"/>
      <c r="P583" s="11"/>
      <c r="Q583" s="11"/>
      <c r="R583" s="10"/>
      <c r="S583" s="10"/>
      <c r="T583" s="10"/>
      <c r="U583" s="10"/>
      <c r="V583" s="10"/>
      <c r="W583" s="10"/>
      <c r="X583" s="10"/>
      <c r="Y583" s="10"/>
      <c r="Z583" s="10"/>
    </row>
    <row r="584" spans="1:26" ht="15.75" customHeight="1">
      <c r="A584" s="10"/>
      <c r="B584" s="10"/>
      <c r="C584" s="11"/>
      <c r="D584" s="11"/>
      <c r="E584" s="11"/>
      <c r="F584" s="11"/>
      <c r="G584" s="11"/>
      <c r="H584" s="11"/>
      <c r="I584" s="11"/>
      <c r="J584" s="11"/>
      <c r="K584" s="11"/>
      <c r="L584" s="11"/>
      <c r="M584" s="11"/>
      <c r="N584" s="11"/>
      <c r="O584" s="11"/>
      <c r="P584" s="11"/>
      <c r="Q584" s="11"/>
      <c r="R584" s="10"/>
      <c r="S584" s="10"/>
      <c r="T584" s="10"/>
      <c r="U584" s="10"/>
      <c r="V584" s="10"/>
      <c r="W584" s="10"/>
      <c r="X584" s="10"/>
      <c r="Y584" s="10"/>
      <c r="Z584" s="10"/>
    </row>
    <row r="585" spans="1:26" ht="15.75" customHeight="1">
      <c r="A585" s="10"/>
      <c r="B585" s="10"/>
      <c r="C585" s="11"/>
      <c r="D585" s="11"/>
      <c r="E585" s="11"/>
      <c r="F585" s="11"/>
      <c r="G585" s="11"/>
      <c r="H585" s="11"/>
      <c r="I585" s="11"/>
      <c r="J585" s="11"/>
      <c r="K585" s="11"/>
      <c r="L585" s="11"/>
      <c r="M585" s="11"/>
      <c r="N585" s="11"/>
      <c r="O585" s="11"/>
      <c r="P585" s="11"/>
      <c r="Q585" s="11"/>
      <c r="R585" s="10"/>
      <c r="S585" s="10"/>
      <c r="T585" s="10"/>
      <c r="U585" s="10"/>
      <c r="V585" s="10"/>
      <c r="W585" s="10"/>
      <c r="X585" s="10"/>
      <c r="Y585" s="10"/>
      <c r="Z585" s="10"/>
    </row>
    <row r="586" spans="1:26" ht="15.75" customHeight="1">
      <c r="A586" s="10"/>
      <c r="B586" s="10"/>
      <c r="C586" s="11"/>
      <c r="D586" s="11"/>
      <c r="E586" s="11"/>
      <c r="F586" s="11"/>
      <c r="G586" s="11"/>
      <c r="H586" s="11"/>
      <c r="I586" s="11"/>
      <c r="J586" s="11"/>
      <c r="K586" s="11"/>
      <c r="L586" s="11"/>
      <c r="M586" s="11"/>
      <c r="N586" s="11"/>
      <c r="O586" s="11"/>
      <c r="P586" s="11"/>
      <c r="Q586" s="11"/>
      <c r="R586" s="10"/>
      <c r="S586" s="10"/>
      <c r="T586" s="10"/>
      <c r="U586" s="10"/>
      <c r="V586" s="10"/>
      <c r="W586" s="10"/>
      <c r="X586" s="10"/>
      <c r="Y586" s="10"/>
      <c r="Z586" s="10"/>
    </row>
    <row r="587" spans="1:26" ht="15.75" customHeight="1">
      <c r="A587" s="10"/>
      <c r="B587" s="10"/>
      <c r="C587" s="11"/>
      <c r="D587" s="11"/>
      <c r="E587" s="11"/>
      <c r="F587" s="11"/>
      <c r="G587" s="11"/>
      <c r="H587" s="11"/>
      <c r="I587" s="11"/>
      <c r="J587" s="11"/>
      <c r="K587" s="11"/>
      <c r="L587" s="11"/>
      <c r="M587" s="11"/>
      <c r="N587" s="11"/>
      <c r="O587" s="11"/>
      <c r="P587" s="11"/>
      <c r="Q587" s="11"/>
      <c r="R587" s="10"/>
      <c r="S587" s="10"/>
      <c r="T587" s="10"/>
      <c r="U587" s="10"/>
      <c r="V587" s="10"/>
      <c r="W587" s="10"/>
      <c r="X587" s="10"/>
      <c r="Y587" s="10"/>
      <c r="Z587" s="10"/>
    </row>
    <row r="588" spans="1:26" ht="15.75" customHeight="1">
      <c r="A588" s="10"/>
      <c r="B588" s="10"/>
      <c r="C588" s="11"/>
      <c r="D588" s="11"/>
      <c r="E588" s="11"/>
      <c r="F588" s="11"/>
      <c r="G588" s="11"/>
      <c r="H588" s="11"/>
      <c r="I588" s="11"/>
      <c r="J588" s="11"/>
      <c r="K588" s="11"/>
      <c r="L588" s="11"/>
      <c r="M588" s="11"/>
      <c r="N588" s="11"/>
      <c r="O588" s="11"/>
      <c r="P588" s="11"/>
      <c r="Q588" s="11"/>
      <c r="R588" s="10"/>
      <c r="S588" s="10"/>
      <c r="T588" s="10"/>
      <c r="U588" s="10"/>
      <c r="V588" s="10"/>
      <c r="W588" s="10"/>
      <c r="X588" s="10"/>
      <c r="Y588" s="10"/>
      <c r="Z588" s="10"/>
    </row>
    <row r="589" spans="1:26" ht="15.75" customHeight="1">
      <c r="A589" s="10"/>
      <c r="B589" s="10"/>
      <c r="C589" s="11"/>
      <c r="D589" s="11"/>
      <c r="E589" s="11"/>
      <c r="F589" s="11"/>
      <c r="G589" s="11"/>
      <c r="H589" s="11"/>
      <c r="I589" s="11"/>
      <c r="J589" s="11"/>
      <c r="K589" s="11"/>
      <c r="L589" s="11"/>
      <c r="M589" s="11"/>
      <c r="N589" s="11"/>
      <c r="O589" s="11"/>
      <c r="P589" s="11"/>
      <c r="Q589" s="11"/>
      <c r="R589" s="10"/>
      <c r="S589" s="10"/>
      <c r="T589" s="10"/>
      <c r="U589" s="10"/>
      <c r="V589" s="10"/>
      <c r="W589" s="10"/>
      <c r="X589" s="10"/>
      <c r="Y589" s="10"/>
      <c r="Z589" s="10"/>
    </row>
    <row r="590" spans="1:26" ht="15.75" customHeight="1">
      <c r="A590" s="10"/>
      <c r="B590" s="10"/>
      <c r="C590" s="11"/>
      <c r="D590" s="11"/>
      <c r="E590" s="11"/>
      <c r="F590" s="11"/>
      <c r="G590" s="11"/>
      <c r="H590" s="11"/>
      <c r="I590" s="11"/>
      <c r="J590" s="11"/>
      <c r="K590" s="11"/>
      <c r="L590" s="11"/>
      <c r="M590" s="11"/>
      <c r="N590" s="11"/>
      <c r="O590" s="11"/>
      <c r="P590" s="11"/>
      <c r="Q590" s="11"/>
      <c r="R590" s="10"/>
      <c r="S590" s="10"/>
      <c r="T590" s="10"/>
      <c r="U590" s="10"/>
      <c r="V590" s="10"/>
      <c r="W590" s="10"/>
      <c r="X590" s="10"/>
      <c r="Y590" s="10"/>
      <c r="Z590" s="10"/>
    </row>
    <row r="591" spans="1:26" ht="15.75" customHeight="1">
      <c r="A591" s="10"/>
      <c r="B591" s="10"/>
      <c r="C591" s="11"/>
      <c r="D591" s="11"/>
      <c r="E591" s="11"/>
      <c r="F591" s="11"/>
      <c r="G591" s="11"/>
      <c r="H591" s="11"/>
      <c r="I591" s="11"/>
      <c r="J591" s="11"/>
      <c r="K591" s="11"/>
      <c r="L591" s="11"/>
      <c r="M591" s="11"/>
      <c r="N591" s="11"/>
      <c r="O591" s="11"/>
      <c r="P591" s="11"/>
      <c r="Q591" s="11"/>
      <c r="R591" s="10"/>
      <c r="S591" s="10"/>
      <c r="T591" s="10"/>
      <c r="U591" s="10"/>
      <c r="V591" s="10"/>
      <c r="W591" s="10"/>
      <c r="X591" s="10"/>
      <c r="Y591" s="10"/>
      <c r="Z591" s="10"/>
    </row>
    <row r="592" spans="1:26" ht="15.75" customHeight="1">
      <c r="A592" s="10"/>
      <c r="B592" s="10"/>
      <c r="C592" s="11"/>
      <c r="D592" s="11"/>
      <c r="E592" s="11"/>
      <c r="F592" s="11"/>
      <c r="G592" s="11"/>
      <c r="H592" s="11"/>
      <c r="I592" s="11"/>
      <c r="J592" s="11"/>
      <c r="K592" s="11"/>
      <c r="L592" s="11"/>
      <c r="M592" s="11"/>
      <c r="N592" s="11"/>
      <c r="O592" s="11"/>
      <c r="P592" s="11"/>
      <c r="Q592" s="11"/>
      <c r="R592" s="10"/>
      <c r="S592" s="10"/>
      <c r="T592" s="10"/>
      <c r="U592" s="10"/>
      <c r="V592" s="10"/>
      <c r="W592" s="10"/>
      <c r="X592" s="10"/>
      <c r="Y592" s="10"/>
      <c r="Z592" s="10"/>
    </row>
    <row r="593" spans="1:26" ht="15.75" customHeight="1">
      <c r="A593" s="10"/>
      <c r="B593" s="10"/>
      <c r="C593" s="11"/>
      <c r="D593" s="11"/>
      <c r="E593" s="11"/>
      <c r="F593" s="11"/>
      <c r="G593" s="11"/>
      <c r="H593" s="11"/>
      <c r="I593" s="11"/>
      <c r="J593" s="11"/>
      <c r="K593" s="11"/>
      <c r="L593" s="11"/>
      <c r="M593" s="11"/>
      <c r="N593" s="11"/>
      <c r="O593" s="11"/>
      <c r="P593" s="11"/>
      <c r="Q593" s="11"/>
      <c r="R593" s="10"/>
      <c r="S593" s="10"/>
      <c r="T593" s="10"/>
      <c r="U593" s="10"/>
      <c r="V593" s="10"/>
      <c r="W593" s="10"/>
      <c r="X593" s="10"/>
      <c r="Y593" s="10"/>
      <c r="Z593" s="10"/>
    </row>
    <row r="594" spans="1:26" ht="15.75" customHeight="1">
      <c r="A594" s="10"/>
      <c r="B594" s="10"/>
      <c r="C594" s="11"/>
      <c r="D594" s="11"/>
      <c r="E594" s="11"/>
      <c r="F594" s="11"/>
      <c r="G594" s="11"/>
      <c r="H594" s="11"/>
      <c r="I594" s="11"/>
      <c r="J594" s="11"/>
      <c r="K594" s="11"/>
      <c r="L594" s="11"/>
      <c r="M594" s="11"/>
      <c r="N594" s="11"/>
      <c r="O594" s="11"/>
      <c r="P594" s="11"/>
      <c r="Q594" s="11"/>
      <c r="R594" s="10"/>
      <c r="S594" s="10"/>
      <c r="T594" s="10"/>
      <c r="U594" s="10"/>
      <c r="V594" s="10"/>
      <c r="W594" s="10"/>
      <c r="X594" s="10"/>
      <c r="Y594" s="10"/>
      <c r="Z594" s="10"/>
    </row>
    <row r="595" spans="1:26" ht="15.75" customHeight="1">
      <c r="A595" s="10"/>
      <c r="B595" s="10"/>
      <c r="C595" s="11"/>
      <c r="D595" s="11"/>
      <c r="E595" s="11"/>
      <c r="F595" s="11"/>
      <c r="G595" s="11"/>
      <c r="H595" s="11"/>
      <c r="I595" s="11"/>
      <c r="J595" s="11"/>
      <c r="K595" s="11"/>
      <c r="L595" s="11"/>
      <c r="M595" s="11"/>
      <c r="N595" s="11"/>
      <c r="O595" s="11"/>
      <c r="P595" s="11"/>
      <c r="Q595" s="11"/>
      <c r="R595" s="10"/>
      <c r="S595" s="10"/>
      <c r="T595" s="10"/>
      <c r="U595" s="10"/>
      <c r="V595" s="10"/>
      <c r="W595" s="10"/>
      <c r="X595" s="10"/>
      <c r="Y595" s="10"/>
      <c r="Z595" s="10"/>
    </row>
    <row r="596" spans="1:26" ht="15.75" customHeight="1">
      <c r="A596" s="10"/>
      <c r="B596" s="10"/>
      <c r="C596" s="11"/>
      <c r="D596" s="11"/>
      <c r="E596" s="11"/>
      <c r="F596" s="11"/>
      <c r="G596" s="11"/>
      <c r="H596" s="11"/>
      <c r="I596" s="11"/>
      <c r="J596" s="11"/>
      <c r="K596" s="11"/>
      <c r="L596" s="11"/>
      <c r="M596" s="11"/>
      <c r="N596" s="11"/>
      <c r="O596" s="11"/>
      <c r="P596" s="11"/>
      <c r="Q596" s="11"/>
      <c r="R596" s="10"/>
      <c r="S596" s="10"/>
      <c r="T596" s="10"/>
      <c r="U596" s="10"/>
      <c r="V596" s="10"/>
      <c r="W596" s="10"/>
      <c r="X596" s="10"/>
      <c r="Y596" s="10"/>
      <c r="Z596" s="10"/>
    </row>
    <row r="597" spans="1:26" ht="15.75" customHeight="1">
      <c r="A597" s="10"/>
      <c r="B597" s="10"/>
      <c r="C597" s="11"/>
      <c r="D597" s="11"/>
      <c r="E597" s="11"/>
      <c r="F597" s="11"/>
      <c r="G597" s="11"/>
      <c r="H597" s="11"/>
      <c r="I597" s="11"/>
      <c r="J597" s="11"/>
      <c r="K597" s="11"/>
      <c r="L597" s="11"/>
      <c r="M597" s="11"/>
      <c r="N597" s="11"/>
      <c r="O597" s="11"/>
      <c r="P597" s="11"/>
      <c r="Q597" s="11"/>
      <c r="R597" s="10"/>
      <c r="S597" s="10"/>
      <c r="T597" s="10"/>
      <c r="U597" s="10"/>
      <c r="V597" s="10"/>
      <c r="W597" s="10"/>
      <c r="X597" s="10"/>
      <c r="Y597" s="10"/>
      <c r="Z597" s="10"/>
    </row>
    <row r="598" spans="1:26" ht="15.75" customHeight="1">
      <c r="A598" s="10"/>
      <c r="B598" s="10"/>
      <c r="C598" s="11"/>
      <c r="D598" s="11"/>
      <c r="E598" s="11"/>
      <c r="F598" s="11"/>
      <c r="G598" s="11"/>
      <c r="H598" s="11"/>
      <c r="I598" s="11"/>
      <c r="J598" s="11"/>
      <c r="K598" s="11"/>
      <c r="L598" s="11"/>
      <c r="M598" s="11"/>
      <c r="N598" s="11"/>
      <c r="O598" s="11"/>
      <c r="P598" s="11"/>
      <c r="Q598" s="11"/>
      <c r="R598" s="10"/>
      <c r="S598" s="10"/>
      <c r="T598" s="10"/>
      <c r="U598" s="10"/>
      <c r="V598" s="10"/>
      <c r="W598" s="10"/>
      <c r="X598" s="10"/>
      <c r="Y598" s="10"/>
      <c r="Z598" s="10"/>
    </row>
    <row r="599" spans="1:26" ht="15.75" customHeight="1">
      <c r="A599" s="10"/>
      <c r="B599" s="10"/>
      <c r="C599" s="11"/>
      <c r="D599" s="11"/>
      <c r="E599" s="11"/>
      <c r="F599" s="11"/>
      <c r="G599" s="11"/>
      <c r="H599" s="11"/>
      <c r="I599" s="11"/>
      <c r="J599" s="11"/>
      <c r="K599" s="11"/>
      <c r="L599" s="11"/>
      <c r="M599" s="11"/>
      <c r="N599" s="11"/>
      <c r="O599" s="11"/>
      <c r="P599" s="11"/>
      <c r="Q599" s="11"/>
      <c r="R599" s="10"/>
      <c r="S599" s="10"/>
      <c r="T599" s="10"/>
      <c r="U599" s="10"/>
      <c r="V599" s="10"/>
      <c r="W599" s="10"/>
      <c r="X599" s="10"/>
      <c r="Y599" s="10"/>
      <c r="Z599" s="10"/>
    </row>
    <row r="600" spans="1:26" ht="15.75" customHeight="1">
      <c r="A600" s="10"/>
      <c r="B600" s="10"/>
      <c r="C600" s="11"/>
      <c r="D600" s="11"/>
      <c r="E600" s="11"/>
      <c r="F600" s="11"/>
      <c r="G600" s="11"/>
      <c r="H600" s="11"/>
      <c r="I600" s="11"/>
      <c r="J600" s="11"/>
      <c r="K600" s="11"/>
      <c r="L600" s="11"/>
      <c r="M600" s="11"/>
      <c r="N600" s="11"/>
      <c r="O600" s="11"/>
      <c r="P600" s="11"/>
      <c r="Q600" s="11"/>
      <c r="R600" s="10"/>
      <c r="S600" s="10"/>
      <c r="T600" s="10"/>
      <c r="U600" s="10"/>
      <c r="V600" s="10"/>
      <c r="W600" s="10"/>
      <c r="X600" s="10"/>
      <c r="Y600" s="10"/>
      <c r="Z600" s="10"/>
    </row>
    <row r="601" spans="1:26" ht="15.75" customHeight="1">
      <c r="A601" s="10"/>
      <c r="B601" s="10"/>
      <c r="C601" s="11"/>
      <c r="D601" s="11"/>
      <c r="E601" s="11"/>
      <c r="F601" s="11"/>
      <c r="G601" s="11"/>
      <c r="H601" s="11"/>
      <c r="I601" s="11"/>
      <c r="J601" s="11"/>
      <c r="K601" s="11"/>
      <c r="L601" s="11"/>
      <c r="M601" s="11"/>
      <c r="N601" s="11"/>
      <c r="O601" s="11"/>
      <c r="P601" s="11"/>
      <c r="Q601" s="11"/>
      <c r="R601" s="10"/>
      <c r="S601" s="10"/>
      <c r="T601" s="10"/>
      <c r="U601" s="10"/>
      <c r="V601" s="10"/>
      <c r="W601" s="10"/>
      <c r="X601" s="10"/>
      <c r="Y601" s="10"/>
      <c r="Z601" s="10"/>
    </row>
    <row r="602" spans="1:26" ht="15.75" customHeight="1">
      <c r="A602" s="10"/>
      <c r="B602" s="10"/>
      <c r="C602" s="11"/>
      <c r="D602" s="11"/>
      <c r="E602" s="11"/>
      <c r="F602" s="11"/>
      <c r="G602" s="11"/>
      <c r="H602" s="11"/>
      <c r="I602" s="11"/>
      <c r="J602" s="11"/>
      <c r="K602" s="11"/>
      <c r="L602" s="11"/>
      <c r="M602" s="11"/>
      <c r="N602" s="11"/>
      <c r="O602" s="11"/>
      <c r="P602" s="11"/>
      <c r="Q602" s="11"/>
      <c r="R602" s="10"/>
      <c r="S602" s="10"/>
      <c r="T602" s="10"/>
      <c r="U602" s="10"/>
      <c r="V602" s="10"/>
      <c r="W602" s="10"/>
      <c r="X602" s="10"/>
      <c r="Y602" s="10"/>
      <c r="Z602" s="10"/>
    </row>
    <row r="603" spans="1:26" ht="15.75" customHeight="1">
      <c r="A603" s="10"/>
      <c r="B603" s="10"/>
      <c r="C603" s="11"/>
      <c r="D603" s="11"/>
      <c r="E603" s="11"/>
      <c r="F603" s="11"/>
      <c r="G603" s="11"/>
      <c r="H603" s="11"/>
      <c r="I603" s="11"/>
      <c r="J603" s="11"/>
      <c r="K603" s="11"/>
      <c r="L603" s="11"/>
      <c r="M603" s="11"/>
      <c r="N603" s="11"/>
      <c r="O603" s="11"/>
      <c r="P603" s="11"/>
      <c r="Q603" s="11"/>
      <c r="R603" s="10"/>
      <c r="S603" s="10"/>
      <c r="T603" s="10"/>
      <c r="U603" s="10"/>
      <c r="V603" s="10"/>
      <c r="W603" s="10"/>
      <c r="X603" s="10"/>
      <c r="Y603" s="10"/>
      <c r="Z603" s="10"/>
    </row>
    <row r="604" spans="1:26" ht="15.75" customHeight="1">
      <c r="A604" s="10"/>
      <c r="B604" s="10"/>
      <c r="C604" s="11"/>
      <c r="D604" s="11"/>
      <c r="E604" s="11"/>
      <c r="F604" s="11"/>
      <c r="G604" s="11"/>
      <c r="H604" s="11"/>
      <c r="I604" s="11"/>
      <c r="J604" s="11"/>
      <c r="K604" s="11"/>
      <c r="L604" s="11"/>
      <c r="M604" s="11"/>
      <c r="N604" s="11"/>
      <c r="O604" s="11"/>
      <c r="P604" s="11"/>
      <c r="Q604" s="11"/>
      <c r="R604" s="10"/>
      <c r="S604" s="10"/>
      <c r="T604" s="10"/>
      <c r="U604" s="10"/>
      <c r="V604" s="10"/>
      <c r="W604" s="10"/>
      <c r="X604" s="10"/>
      <c r="Y604" s="10"/>
      <c r="Z604" s="10"/>
    </row>
    <row r="605" spans="1:26" ht="15.75" customHeight="1">
      <c r="A605" s="10"/>
      <c r="B605" s="10"/>
      <c r="C605" s="11"/>
      <c r="D605" s="11"/>
      <c r="E605" s="11"/>
      <c r="F605" s="11"/>
      <c r="G605" s="11"/>
      <c r="H605" s="11"/>
      <c r="I605" s="11"/>
      <c r="J605" s="11"/>
      <c r="K605" s="11"/>
      <c r="L605" s="11"/>
      <c r="M605" s="11"/>
      <c r="N605" s="11"/>
      <c r="O605" s="11"/>
      <c r="P605" s="11"/>
      <c r="Q605" s="11"/>
      <c r="R605" s="10"/>
      <c r="S605" s="10"/>
      <c r="T605" s="10"/>
      <c r="U605" s="10"/>
      <c r="V605" s="10"/>
      <c r="W605" s="10"/>
      <c r="X605" s="10"/>
      <c r="Y605" s="10"/>
      <c r="Z605" s="10"/>
    </row>
    <row r="606" spans="1:26" ht="15.75" customHeight="1">
      <c r="A606" s="10"/>
      <c r="B606" s="10"/>
      <c r="C606" s="11"/>
      <c r="D606" s="11"/>
      <c r="E606" s="11"/>
      <c r="F606" s="11"/>
      <c r="G606" s="11"/>
      <c r="H606" s="11"/>
      <c r="I606" s="11"/>
      <c r="J606" s="11"/>
      <c r="K606" s="11"/>
      <c r="L606" s="11"/>
      <c r="M606" s="11"/>
      <c r="N606" s="11"/>
      <c r="O606" s="11"/>
      <c r="P606" s="11"/>
      <c r="Q606" s="11"/>
      <c r="R606" s="10"/>
      <c r="S606" s="10"/>
      <c r="T606" s="10"/>
      <c r="U606" s="10"/>
      <c r="V606" s="10"/>
      <c r="W606" s="10"/>
      <c r="X606" s="10"/>
      <c r="Y606" s="10"/>
      <c r="Z606" s="10"/>
    </row>
    <row r="607" spans="1:26" ht="15.75" customHeight="1">
      <c r="A607" s="10"/>
      <c r="B607" s="10"/>
      <c r="C607" s="11"/>
      <c r="D607" s="11"/>
      <c r="E607" s="11"/>
      <c r="F607" s="11"/>
      <c r="G607" s="11"/>
      <c r="H607" s="11"/>
      <c r="I607" s="11"/>
      <c r="J607" s="11"/>
      <c r="K607" s="11"/>
      <c r="L607" s="11"/>
      <c r="M607" s="11"/>
      <c r="N607" s="11"/>
      <c r="O607" s="11"/>
      <c r="P607" s="11"/>
      <c r="Q607" s="11"/>
      <c r="R607" s="10"/>
      <c r="S607" s="10"/>
      <c r="T607" s="10"/>
      <c r="U607" s="10"/>
      <c r="V607" s="10"/>
      <c r="W607" s="10"/>
      <c r="X607" s="10"/>
      <c r="Y607" s="10"/>
      <c r="Z607" s="10"/>
    </row>
    <row r="608" spans="1:26" ht="15.75" customHeight="1">
      <c r="A608" s="10"/>
      <c r="B608" s="10"/>
      <c r="C608" s="11"/>
      <c r="D608" s="11"/>
      <c r="E608" s="11"/>
      <c r="F608" s="11"/>
      <c r="G608" s="11"/>
      <c r="H608" s="11"/>
      <c r="I608" s="11"/>
      <c r="J608" s="11"/>
      <c r="K608" s="11"/>
      <c r="L608" s="11"/>
      <c r="M608" s="11"/>
      <c r="N608" s="11"/>
      <c r="O608" s="11"/>
      <c r="P608" s="11"/>
      <c r="Q608" s="11"/>
      <c r="R608" s="10"/>
      <c r="S608" s="10"/>
      <c r="T608" s="10"/>
      <c r="U608" s="10"/>
      <c r="V608" s="10"/>
      <c r="W608" s="10"/>
      <c r="X608" s="10"/>
      <c r="Y608" s="10"/>
      <c r="Z608" s="10"/>
    </row>
    <row r="609" spans="1:26" ht="15.75" customHeight="1">
      <c r="A609" s="10"/>
      <c r="B609" s="10"/>
      <c r="C609" s="11"/>
      <c r="D609" s="11"/>
      <c r="E609" s="11"/>
      <c r="F609" s="11"/>
      <c r="G609" s="11"/>
      <c r="H609" s="11"/>
      <c r="I609" s="11"/>
      <c r="J609" s="11"/>
      <c r="K609" s="11"/>
      <c r="L609" s="11"/>
      <c r="M609" s="11"/>
      <c r="N609" s="11"/>
      <c r="O609" s="11"/>
      <c r="P609" s="11"/>
      <c r="Q609" s="11"/>
      <c r="R609" s="10"/>
      <c r="S609" s="10"/>
      <c r="T609" s="10"/>
      <c r="U609" s="10"/>
      <c r="V609" s="10"/>
      <c r="W609" s="10"/>
      <c r="X609" s="10"/>
      <c r="Y609" s="10"/>
      <c r="Z609" s="10"/>
    </row>
    <row r="610" spans="1:26" ht="15.75" customHeight="1">
      <c r="A610" s="10"/>
      <c r="B610" s="10"/>
      <c r="C610" s="11"/>
      <c r="D610" s="11"/>
      <c r="E610" s="11"/>
      <c r="F610" s="11"/>
      <c r="G610" s="11"/>
      <c r="H610" s="11"/>
      <c r="I610" s="11"/>
      <c r="J610" s="11"/>
      <c r="K610" s="11"/>
      <c r="L610" s="11"/>
      <c r="M610" s="11"/>
      <c r="N610" s="11"/>
      <c r="O610" s="11"/>
      <c r="P610" s="11"/>
      <c r="Q610" s="11"/>
      <c r="R610" s="10"/>
      <c r="S610" s="10"/>
      <c r="T610" s="10"/>
      <c r="U610" s="10"/>
      <c r="V610" s="10"/>
      <c r="W610" s="10"/>
      <c r="X610" s="10"/>
      <c r="Y610" s="10"/>
      <c r="Z610" s="10"/>
    </row>
    <row r="611" spans="1:26" ht="15.75" customHeight="1">
      <c r="A611" s="10"/>
      <c r="B611" s="10"/>
      <c r="C611" s="11"/>
      <c r="D611" s="11"/>
      <c r="E611" s="11"/>
      <c r="F611" s="11"/>
      <c r="G611" s="11"/>
      <c r="H611" s="11"/>
      <c r="I611" s="11"/>
      <c r="J611" s="11"/>
      <c r="K611" s="11"/>
      <c r="L611" s="11"/>
      <c r="M611" s="11"/>
      <c r="N611" s="11"/>
      <c r="O611" s="11"/>
      <c r="P611" s="11"/>
      <c r="Q611" s="11"/>
      <c r="R611" s="10"/>
      <c r="S611" s="10"/>
      <c r="T611" s="10"/>
      <c r="U611" s="10"/>
      <c r="V611" s="10"/>
      <c r="W611" s="10"/>
      <c r="X611" s="10"/>
      <c r="Y611" s="10"/>
      <c r="Z611" s="10"/>
    </row>
    <row r="612" spans="1:26" ht="15.75" customHeight="1">
      <c r="A612" s="10"/>
      <c r="B612" s="10"/>
      <c r="C612" s="11"/>
      <c r="D612" s="11"/>
      <c r="E612" s="11"/>
      <c r="F612" s="11"/>
      <c r="G612" s="11"/>
      <c r="H612" s="11"/>
      <c r="I612" s="11"/>
      <c r="J612" s="11"/>
      <c r="K612" s="11"/>
      <c r="L612" s="11"/>
      <c r="M612" s="11"/>
      <c r="N612" s="11"/>
      <c r="O612" s="11"/>
      <c r="P612" s="11"/>
      <c r="Q612" s="11"/>
      <c r="R612" s="10"/>
      <c r="S612" s="10"/>
      <c r="T612" s="10"/>
      <c r="U612" s="10"/>
      <c r="V612" s="10"/>
      <c r="W612" s="10"/>
      <c r="X612" s="10"/>
      <c r="Y612" s="10"/>
      <c r="Z612" s="10"/>
    </row>
    <row r="613" spans="1:26" ht="15.75" customHeight="1">
      <c r="A613" s="10"/>
      <c r="B613" s="10"/>
      <c r="C613" s="11"/>
      <c r="D613" s="11"/>
      <c r="E613" s="11"/>
      <c r="F613" s="11"/>
      <c r="G613" s="11"/>
      <c r="H613" s="11"/>
      <c r="I613" s="11"/>
      <c r="J613" s="11"/>
      <c r="K613" s="11"/>
      <c r="L613" s="11"/>
      <c r="M613" s="11"/>
      <c r="N613" s="11"/>
      <c r="O613" s="11"/>
      <c r="P613" s="11"/>
      <c r="Q613" s="11"/>
      <c r="R613" s="10"/>
      <c r="S613" s="10"/>
      <c r="T613" s="10"/>
      <c r="U613" s="10"/>
      <c r="V613" s="10"/>
      <c r="W613" s="10"/>
      <c r="X613" s="10"/>
      <c r="Y613" s="10"/>
      <c r="Z613" s="10"/>
    </row>
    <row r="614" spans="1:26" ht="15.75" customHeight="1">
      <c r="A614" s="10"/>
      <c r="B614" s="10"/>
      <c r="C614" s="11"/>
      <c r="D614" s="11"/>
      <c r="E614" s="11"/>
      <c r="F614" s="11"/>
      <c r="G614" s="11"/>
      <c r="H614" s="11"/>
      <c r="I614" s="11"/>
      <c r="J614" s="11"/>
      <c r="K614" s="11"/>
      <c r="L614" s="11"/>
      <c r="M614" s="11"/>
      <c r="N614" s="11"/>
      <c r="O614" s="11"/>
      <c r="P614" s="11"/>
      <c r="Q614" s="11"/>
      <c r="R614" s="10"/>
      <c r="S614" s="10"/>
      <c r="T614" s="10"/>
      <c r="U614" s="10"/>
      <c r="V614" s="10"/>
      <c r="W614" s="10"/>
      <c r="X614" s="10"/>
      <c r="Y614" s="10"/>
      <c r="Z614" s="10"/>
    </row>
    <row r="615" spans="1:26" ht="15.75" customHeight="1">
      <c r="A615" s="10"/>
      <c r="B615" s="10"/>
      <c r="C615" s="11"/>
      <c r="D615" s="11"/>
      <c r="E615" s="11"/>
      <c r="F615" s="11"/>
      <c r="G615" s="11"/>
      <c r="H615" s="11"/>
      <c r="I615" s="11"/>
      <c r="J615" s="11"/>
      <c r="K615" s="11"/>
      <c r="L615" s="11"/>
      <c r="M615" s="11"/>
      <c r="N615" s="11"/>
      <c r="O615" s="11"/>
      <c r="P615" s="11"/>
      <c r="Q615" s="11"/>
      <c r="R615" s="10"/>
      <c r="S615" s="10"/>
      <c r="T615" s="10"/>
      <c r="U615" s="10"/>
      <c r="V615" s="10"/>
      <c r="W615" s="10"/>
      <c r="X615" s="10"/>
      <c r="Y615" s="10"/>
      <c r="Z615" s="10"/>
    </row>
    <row r="616" spans="1:26" ht="15.75" customHeight="1">
      <c r="A616" s="10"/>
      <c r="B616" s="10"/>
      <c r="C616" s="11"/>
      <c r="D616" s="11"/>
      <c r="E616" s="11"/>
      <c r="F616" s="11"/>
      <c r="G616" s="11"/>
      <c r="H616" s="11"/>
      <c r="I616" s="11"/>
      <c r="J616" s="11"/>
      <c r="K616" s="11"/>
      <c r="L616" s="11"/>
      <c r="M616" s="11"/>
      <c r="N616" s="11"/>
      <c r="O616" s="11"/>
      <c r="P616" s="11"/>
      <c r="Q616" s="11"/>
      <c r="R616" s="10"/>
      <c r="S616" s="10"/>
      <c r="T616" s="10"/>
      <c r="U616" s="10"/>
      <c r="V616" s="10"/>
      <c r="W616" s="10"/>
      <c r="X616" s="10"/>
      <c r="Y616" s="10"/>
      <c r="Z616" s="10"/>
    </row>
    <row r="617" spans="1:26" ht="15.75" customHeight="1">
      <c r="A617" s="10"/>
      <c r="B617" s="10"/>
      <c r="C617" s="11"/>
      <c r="D617" s="11"/>
      <c r="E617" s="11"/>
      <c r="F617" s="11"/>
      <c r="G617" s="11"/>
      <c r="H617" s="11"/>
      <c r="I617" s="11"/>
      <c r="J617" s="11"/>
      <c r="K617" s="11"/>
      <c r="L617" s="11"/>
      <c r="M617" s="11"/>
      <c r="N617" s="11"/>
      <c r="O617" s="11"/>
      <c r="P617" s="11"/>
      <c r="Q617" s="11"/>
      <c r="R617" s="10"/>
      <c r="S617" s="10"/>
      <c r="T617" s="10"/>
      <c r="U617" s="10"/>
      <c r="V617" s="10"/>
      <c r="W617" s="10"/>
      <c r="X617" s="10"/>
      <c r="Y617" s="10"/>
      <c r="Z617" s="10"/>
    </row>
    <row r="618" spans="1:26" ht="15.75" customHeight="1">
      <c r="A618" s="10"/>
      <c r="B618" s="10"/>
      <c r="C618" s="11"/>
      <c r="D618" s="11"/>
      <c r="E618" s="11"/>
      <c r="F618" s="11"/>
      <c r="G618" s="11"/>
      <c r="H618" s="11"/>
      <c r="I618" s="11"/>
      <c r="J618" s="11"/>
      <c r="K618" s="11"/>
      <c r="L618" s="11"/>
      <c r="M618" s="11"/>
      <c r="N618" s="11"/>
      <c r="O618" s="11"/>
      <c r="P618" s="11"/>
      <c r="Q618" s="11"/>
      <c r="R618" s="10"/>
      <c r="S618" s="10"/>
      <c r="T618" s="10"/>
      <c r="U618" s="10"/>
      <c r="V618" s="10"/>
      <c r="W618" s="10"/>
      <c r="X618" s="10"/>
      <c r="Y618" s="10"/>
      <c r="Z618" s="10"/>
    </row>
    <row r="619" spans="1:26" ht="15.75" customHeight="1">
      <c r="A619" s="10"/>
      <c r="B619" s="10"/>
      <c r="C619" s="11"/>
      <c r="D619" s="11"/>
      <c r="E619" s="11"/>
      <c r="F619" s="11"/>
      <c r="G619" s="11"/>
      <c r="H619" s="11"/>
      <c r="I619" s="11"/>
      <c r="J619" s="11"/>
      <c r="K619" s="11"/>
      <c r="L619" s="11"/>
      <c r="M619" s="11"/>
      <c r="N619" s="11"/>
      <c r="O619" s="11"/>
      <c r="P619" s="11"/>
      <c r="Q619" s="11"/>
      <c r="R619" s="10"/>
      <c r="S619" s="10"/>
      <c r="T619" s="10"/>
      <c r="U619" s="10"/>
      <c r="V619" s="10"/>
      <c r="W619" s="10"/>
      <c r="X619" s="10"/>
      <c r="Y619" s="10"/>
      <c r="Z619" s="10"/>
    </row>
    <row r="620" spans="1:26" ht="15.75" customHeight="1">
      <c r="A620" s="10"/>
      <c r="B620" s="10"/>
      <c r="C620" s="11"/>
      <c r="D620" s="11"/>
      <c r="E620" s="11"/>
      <c r="F620" s="11"/>
      <c r="G620" s="11"/>
      <c r="H620" s="11"/>
      <c r="I620" s="11"/>
      <c r="J620" s="11"/>
      <c r="K620" s="11"/>
      <c r="L620" s="11"/>
      <c r="M620" s="11"/>
      <c r="N620" s="11"/>
      <c r="O620" s="11"/>
      <c r="P620" s="11"/>
      <c r="Q620" s="11"/>
      <c r="R620" s="10"/>
      <c r="S620" s="10"/>
      <c r="T620" s="10"/>
      <c r="U620" s="10"/>
      <c r="V620" s="10"/>
      <c r="W620" s="10"/>
      <c r="X620" s="10"/>
      <c r="Y620" s="10"/>
      <c r="Z620" s="10"/>
    </row>
    <row r="621" spans="1:26" ht="15.75" customHeight="1">
      <c r="A621" s="10"/>
      <c r="B621" s="10"/>
      <c r="C621" s="11"/>
      <c r="D621" s="11"/>
      <c r="E621" s="11"/>
      <c r="F621" s="11"/>
      <c r="G621" s="11"/>
      <c r="H621" s="11"/>
      <c r="I621" s="11"/>
      <c r="J621" s="11"/>
      <c r="K621" s="11"/>
      <c r="L621" s="11"/>
      <c r="M621" s="11"/>
      <c r="N621" s="11"/>
      <c r="O621" s="11"/>
      <c r="P621" s="11"/>
      <c r="Q621" s="11"/>
      <c r="R621" s="10"/>
      <c r="S621" s="10"/>
      <c r="T621" s="10"/>
      <c r="U621" s="10"/>
      <c r="V621" s="10"/>
      <c r="W621" s="10"/>
      <c r="X621" s="10"/>
      <c r="Y621" s="10"/>
      <c r="Z621" s="10"/>
    </row>
    <row r="622" spans="1:26" ht="15.75" customHeight="1">
      <c r="A622" s="10"/>
      <c r="B622" s="10"/>
      <c r="C622" s="11"/>
      <c r="D622" s="11"/>
      <c r="E622" s="11"/>
      <c r="F622" s="11"/>
      <c r="G622" s="11"/>
      <c r="H622" s="11"/>
      <c r="I622" s="11"/>
      <c r="J622" s="11"/>
      <c r="K622" s="11"/>
      <c r="L622" s="11"/>
      <c r="M622" s="11"/>
      <c r="N622" s="11"/>
      <c r="O622" s="11"/>
      <c r="P622" s="11"/>
      <c r="Q622" s="11"/>
      <c r="R622" s="10"/>
      <c r="S622" s="10"/>
      <c r="T622" s="10"/>
      <c r="U622" s="10"/>
      <c r="V622" s="10"/>
      <c r="W622" s="10"/>
      <c r="X622" s="10"/>
      <c r="Y622" s="10"/>
      <c r="Z622" s="10"/>
    </row>
    <row r="623" spans="1:26" ht="15.75" customHeight="1">
      <c r="A623" s="10"/>
      <c r="B623" s="10"/>
      <c r="C623" s="11"/>
      <c r="D623" s="11"/>
      <c r="E623" s="11"/>
      <c r="F623" s="11"/>
      <c r="G623" s="11"/>
      <c r="H623" s="11"/>
      <c r="I623" s="11"/>
      <c r="J623" s="11"/>
      <c r="K623" s="11"/>
      <c r="L623" s="11"/>
      <c r="M623" s="11"/>
      <c r="N623" s="11"/>
      <c r="O623" s="11"/>
      <c r="P623" s="11"/>
      <c r="Q623" s="11"/>
      <c r="R623" s="10"/>
      <c r="S623" s="10"/>
      <c r="T623" s="10"/>
      <c r="U623" s="10"/>
      <c r="V623" s="10"/>
      <c r="W623" s="10"/>
      <c r="X623" s="10"/>
      <c r="Y623" s="10"/>
      <c r="Z623" s="10"/>
    </row>
    <row r="624" spans="1:26" ht="15.75" customHeight="1">
      <c r="A624" s="10"/>
      <c r="B624" s="10"/>
      <c r="C624" s="11"/>
      <c r="D624" s="11"/>
      <c r="E624" s="11"/>
      <c r="F624" s="11"/>
      <c r="G624" s="11"/>
      <c r="H624" s="11"/>
      <c r="I624" s="11"/>
      <c r="J624" s="11"/>
      <c r="K624" s="11"/>
      <c r="L624" s="11"/>
      <c r="M624" s="11"/>
      <c r="N624" s="11"/>
      <c r="O624" s="11"/>
      <c r="P624" s="11"/>
      <c r="Q624" s="11"/>
      <c r="R624" s="10"/>
      <c r="S624" s="10"/>
      <c r="T624" s="10"/>
      <c r="U624" s="10"/>
      <c r="V624" s="10"/>
      <c r="W624" s="10"/>
      <c r="X624" s="10"/>
      <c r="Y624" s="10"/>
      <c r="Z624" s="10"/>
    </row>
    <row r="625" spans="1:26" ht="15.75" customHeight="1">
      <c r="A625" s="10"/>
      <c r="B625" s="10"/>
      <c r="C625" s="11"/>
      <c r="D625" s="11"/>
      <c r="E625" s="11"/>
      <c r="F625" s="11"/>
      <c r="G625" s="11"/>
      <c r="H625" s="11"/>
      <c r="I625" s="11"/>
      <c r="J625" s="11"/>
      <c r="K625" s="11"/>
      <c r="L625" s="11"/>
      <c r="M625" s="11"/>
      <c r="N625" s="11"/>
      <c r="O625" s="11"/>
      <c r="P625" s="11"/>
      <c r="Q625" s="11"/>
      <c r="R625" s="10"/>
      <c r="S625" s="10"/>
      <c r="T625" s="10"/>
      <c r="U625" s="10"/>
      <c r="V625" s="10"/>
      <c r="W625" s="10"/>
      <c r="X625" s="10"/>
      <c r="Y625" s="10"/>
      <c r="Z625" s="10"/>
    </row>
    <row r="626" spans="1:26" ht="15.75" customHeight="1">
      <c r="A626" s="10"/>
      <c r="B626" s="10"/>
      <c r="C626" s="11"/>
      <c r="D626" s="11"/>
      <c r="E626" s="11"/>
      <c r="F626" s="11"/>
      <c r="G626" s="11"/>
      <c r="H626" s="11"/>
      <c r="I626" s="11"/>
      <c r="J626" s="11"/>
      <c r="K626" s="11"/>
      <c r="L626" s="11"/>
      <c r="M626" s="11"/>
      <c r="N626" s="11"/>
      <c r="O626" s="11"/>
      <c r="P626" s="11"/>
      <c r="Q626" s="11"/>
      <c r="R626" s="10"/>
      <c r="S626" s="10"/>
      <c r="T626" s="10"/>
      <c r="U626" s="10"/>
      <c r="V626" s="10"/>
      <c r="W626" s="10"/>
      <c r="X626" s="10"/>
      <c r="Y626" s="10"/>
      <c r="Z626" s="10"/>
    </row>
    <row r="627" spans="1:26" ht="15.75" customHeight="1">
      <c r="A627" s="10"/>
      <c r="B627" s="10"/>
      <c r="C627" s="11"/>
      <c r="D627" s="11"/>
      <c r="E627" s="11"/>
      <c r="F627" s="11"/>
      <c r="G627" s="11"/>
      <c r="H627" s="11"/>
      <c r="I627" s="11"/>
      <c r="J627" s="11"/>
      <c r="K627" s="11"/>
      <c r="L627" s="11"/>
      <c r="M627" s="11"/>
      <c r="N627" s="11"/>
      <c r="O627" s="11"/>
      <c r="P627" s="11"/>
      <c r="Q627" s="11"/>
      <c r="R627" s="10"/>
      <c r="S627" s="10"/>
      <c r="T627" s="10"/>
      <c r="U627" s="10"/>
      <c r="V627" s="10"/>
      <c r="W627" s="10"/>
      <c r="X627" s="10"/>
      <c r="Y627" s="10"/>
      <c r="Z627" s="10"/>
    </row>
    <row r="628" spans="1:26" ht="15.75" customHeight="1">
      <c r="A628" s="10"/>
      <c r="B628" s="10"/>
      <c r="C628" s="11"/>
      <c r="D628" s="11"/>
      <c r="E628" s="11"/>
      <c r="F628" s="11"/>
      <c r="G628" s="11"/>
      <c r="H628" s="11"/>
      <c r="I628" s="11"/>
      <c r="J628" s="11"/>
      <c r="K628" s="11"/>
      <c r="L628" s="11"/>
      <c r="M628" s="11"/>
      <c r="N628" s="11"/>
      <c r="O628" s="11"/>
      <c r="P628" s="11"/>
      <c r="Q628" s="11"/>
      <c r="R628" s="10"/>
      <c r="S628" s="10"/>
      <c r="T628" s="10"/>
      <c r="U628" s="10"/>
      <c r="V628" s="10"/>
      <c r="W628" s="10"/>
      <c r="X628" s="10"/>
      <c r="Y628" s="10"/>
      <c r="Z628" s="10"/>
    </row>
    <row r="629" spans="1:26" ht="15.75" customHeight="1">
      <c r="A629" s="10"/>
      <c r="B629" s="10"/>
      <c r="C629" s="11"/>
      <c r="D629" s="11"/>
      <c r="E629" s="11"/>
      <c r="F629" s="11"/>
      <c r="G629" s="11"/>
      <c r="H629" s="11"/>
      <c r="I629" s="11"/>
      <c r="J629" s="11"/>
      <c r="K629" s="11"/>
      <c r="L629" s="11"/>
      <c r="M629" s="11"/>
      <c r="N629" s="11"/>
      <c r="O629" s="11"/>
      <c r="P629" s="11"/>
      <c r="Q629" s="11"/>
      <c r="R629" s="10"/>
      <c r="S629" s="10"/>
      <c r="T629" s="10"/>
      <c r="U629" s="10"/>
      <c r="V629" s="10"/>
      <c r="W629" s="10"/>
      <c r="X629" s="10"/>
      <c r="Y629" s="10"/>
      <c r="Z629" s="10"/>
    </row>
    <row r="630" spans="1:26" ht="15.75" customHeight="1">
      <c r="A630" s="10"/>
      <c r="B630" s="10"/>
      <c r="C630" s="11"/>
      <c r="D630" s="11"/>
      <c r="E630" s="11"/>
      <c r="F630" s="11"/>
      <c r="G630" s="11"/>
      <c r="H630" s="11"/>
      <c r="I630" s="11"/>
      <c r="J630" s="11"/>
      <c r="K630" s="11"/>
      <c r="L630" s="11"/>
      <c r="M630" s="11"/>
      <c r="N630" s="11"/>
      <c r="O630" s="11"/>
      <c r="P630" s="11"/>
      <c r="Q630" s="11"/>
      <c r="R630" s="10"/>
      <c r="S630" s="10"/>
      <c r="T630" s="10"/>
      <c r="U630" s="10"/>
      <c r="V630" s="10"/>
      <c r="W630" s="10"/>
      <c r="X630" s="10"/>
      <c r="Y630" s="10"/>
      <c r="Z630" s="10"/>
    </row>
    <row r="631" spans="1:26" ht="15.75" customHeight="1">
      <c r="A631" s="10"/>
      <c r="B631" s="10"/>
      <c r="C631" s="11"/>
      <c r="D631" s="11"/>
      <c r="E631" s="11"/>
      <c r="F631" s="11"/>
      <c r="G631" s="11"/>
      <c r="H631" s="11"/>
      <c r="I631" s="11"/>
      <c r="J631" s="11"/>
      <c r="K631" s="11"/>
      <c r="L631" s="11"/>
      <c r="M631" s="11"/>
      <c r="N631" s="11"/>
      <c r="O631" s="11"/>
      <c r="P631" s="11"/>
      <c r="Q631" s="11"/>
      <c r="R631" s="10"/>
      <c r="S631" s="10"/>
      <c r="T631" s="10"/>
      <c r="U631" s="10"/>
      <c r="V631" s="10"/>
      <c r="W631" s="10"/>
      <c r="X631" s="10"/>
      <c r="Y631" s="10"/>
      <c r="Z631" s="10"/>
    </row>
    <row r="632" spans="1:26" ht="15.75" customHeight="1">
      <c r="A632" s="10"/>
      <c r="B632" s="10"/>
      <c r="C632" s="11"/>
      <c r="D632" s="11"/>
      <c r="E632" s="11"/>
      <c r="F632" s="11"/>
      <c r="G632" s="11"/>
      <c r="H632" s="11"/>
      <c r="I632" s="11"/>
      <c r="J632" s="11"/>
      <c r="K632" s="11"/>
      <c r="L632" s="11"/>
      <c r="M632" s="11"/>
      <c r="N632" s="11"/>
      <c r="O632" s="11"/>
      <c r="P632" s="11"/>
      <c r="Q632" s="11"/>
      <c r="R632" s="10"/>
      <c r="S632" s="10"/>
      <c r="T632" s="10"/>
      <c r="U632" s="10"/>
      <c r="V632" s="10"/>
      <c r="W632" s="10"/>
      <c r="X632" s="10"/>
      <c r="Y632" s="10"/>
      <c r="Z632" s="10"/>
    </row>
    <row r="633" spans="1:26" ht="15.75" customHeight="1">
      <c r="A633" s="10"/>
      <c r="B633" s="10"/>
      <c r="C633" s="11"/>
      <c r="D633" s="11"/>
      <c r="E633" s="11"/>
      <c r="F633" s="11"/>
      <c r="G633" s="11"/>
      <c r="H633" s="11"/>
      <c r="I633" s="11"/>
      <c r="J633" s="11"/>
      <c r="K633" s="11"/>
      <c r="L633" s="11"/>
      <c r="M633" s="11"/>
      <c r="N633" s="11"/>
      <c r="O633" s="11"/>
      <c r="P633" s="11"/>
      <c r="Q633" s="11"/>
      <c r="R633" s="10"/>
      <c r="S633" s="10"/>
      <c r="T633" s="10"/>
      <c r="U633" s="10"/>
      <c r="V633" s="10"/>
      <c r="W633" s="10"/>
      <c r="X633" s="10"/>
      <c r="Y633" s="10"/>
      <c r="Z633" s="10"/>
    </row>
    <row r="634" spans="1:26" ht="15.75" customHeight="1">
      <c r="A634" s="10"/>
      <c r="B634" s="10"/>
      <c r="C634" s="11"/>
      <c r="D634" s="11"/>
      <c r="E634" s="11"/>
      <c r="F634" s="11"/>
      <c r="G634" s="11"/>
      <c r="H634" s="11"/>
      <c r="I634" s="11"/>
      <c r="J634" s="11"/>
      <c r="K634" s="11"/>
      <c r="L634" s="11"/>
      <c r="M634" s="11"/>
      <c r="N634" s="11"/>
      <c r="O634" s="11"/>
      <c r="P634" s="11"/>
      <c r="Q634" s="11"/>
      <c r="R634" s="10"/>
      <c r="S634" s="10"/>
      <c r="T634" s="10"/>
      <c r="U634" s="10"/>
      <c r="V634" s="10"/>
      <c r="W634" s="10"/>
      <c r="X634" s="10"/>
      <c r="Y634" s="10"/>
      <c r="Z634" s="10"/>
    </row>
    <row r="635" spans="1:26" ht="15.75" customHeight="1">
      <c r="A635" s="10"/>
      <c r="B635" s="10"/>
      <c r="C635" s="11"/>
      <c r="D635" s="11"/>
      <c r="E635" s="11"/>
      <c r="F635" s="11"/>
      <c r="G635" s="11"/>
      <c r="H635" s="11"/>
      <c r="I635" s="11"/>
      <c r="J635" s="11"/>
      <c r="K635" s="11"/>
      <c r="L635" s="11"/>
      <c r="M635" s="11"/>
      <c r="N635" s="11"/>
      <c r="O635" s="11"/>
      <c r="P635" s="11"/>
      <c r="Q635" s="11"/>
      <c r="R635" s="10"/>
      <c r="S635" s="10"/>
      <c r="T635" s="10"/>
      <c r="U635" s="10"/>
      <c r="V635" s="10"/>
      <c r="W635" s="10"/>
      <c r="X635" s="10"/>
      <c r="Y635" s="10"/>
      <c r="Z635" s="10"/>
    </row>
    <row r="636" spans="1:26" ht="15.75" customHeight="1">
      <c r="A636" s="10"/>
      <c r="B636" s="10"/>
      <c r="C636" s="11"/>
      <c r="D636" s="11"/>
      <c r="E636" s="11"/>
      <c r="F636" s="11"/>
      <c r="G636" s="11"/>
      <c r="H636" s="11"/>
      <c r="I636" s="11"/>
      <c r="J636" s="11"/>
      <c r="K636" s="11"/>
      <c r="L636" s="11"/>
      <c r="M636" s="11"/>
      <c r="N636" s="11"/>
      <c r="O636" s="11"/>
      <c r="P636" s="11"/>
      <c r="Q636" s="11"/>
      <c r="R636" s="10"/>
      <c r="S636" s="10"/>
      <c r="T636" s="10"/>
      <c r="U636" s="10"/>
      <c r="V636" s="10"/>
      <c r="W636" s="10"/>
      <c r="X636" s="10"/>
      <c r="Y636" s="10"/>
      <c r="Z636" s="10"/>
    </row>
    <row r="637" spans="1:26" ht="15.75" customHeight="1">
      <c r="A637" s="10"/>
      <c r="B637" s="10"/>
      <c r="C637" s="11"/>
      <c r="D637" s="11"/>
      <c r="E637" s="11"/>
      <c r="F637" s="11"/>
      <c r="G637" s="11"/>
      <c r="H637" s="11"/>
      <c r="I637" s="11"/>
      <c r="J637" s="11"/>
      <c r="K637" s="11"/>
      <c r="L637" s="11"/>
      <c r="M637" s="11"/>
      <c r="N637" s="11"/>
      <c r="O637" s="11"/>
      <c r="P637" s="11"/>
      <c r="Q637" s="11"/>
      <c r="R637" s="10"/>
      <c r="S637" s="10"/>
      <c r="T637" s="10"/>
      <c r="U637" s="10"/>
      <c r="V637" s="10"/>
      <c r="W637" s="10"/>
      <c r="X637" s="10"/>
      <c r="Y637" s="10"/>
      <c r="Z637" s="10"/>
    </row>
    <row r="638" spans="1:26" ht="15.75" customHeight="1">
      <c r="A638" s="10"/>
      <c r="B638" s="10"/>
      <c r="C638" s="11"/>
      <c r="D638" s="11"/>
      <c r="E638" s="11"/>
      <c r="F638" s="11"/>
      <c r="G638" s="11"/>
      <c r="H638" s="11"/>
      <c r="I638" s="11"/>
      <c r="J638" s="11"/>
      <c r="K638" s="11"/>
      <c r="L638" s="11"/>
      <c r="M638" s="11"/>
      <c r="N638" s="11"/>
      <c r="O638" s="11"/>
      <c r="P638" s="11"/>
      <c r="Q638" s="11"/>
      <c r="R638" s="10"/>
      <c r="S638" s="10"/>
      <c r="T638" s="10"/>
      <c r="U638" s="10"/>
      <c r="V638" s="10"/>
      <c r="W638" s="10"/>
      <c r="X638" s="10"/>
      <c r="Y638" s="10"/>
      <c r="Z638" s="10"/>
    </row>
    <row r="639" spans="1:26" ht="15.75" customHeight="1">
      <c r="A639" s="10"/>
      <c r="B639" s="10"/>
      <c r="C639" s="11"/>
      <c r="D639" s="11"/>
      <c r="E639" s="11"/>
      <c r="F639" s="11"/>
      <c r="G639" s="11"/>
      <c r="H639" s="11"/>
      <c r="I639" s="11"/>
      <c r="J639" s="11"/>
      <c r="K639" s="11"/>
      <c r="L639" s="11"/>
      <c r="M639" s="11"/>
      <c r="N639" s="11"/>
      <c r="O639" s="11"/>
      <c r="P639" s="11"/>
      <c r="Q639" s="11"/>
      <c r="R639" s="10"/>
      <c r="S639" s="10"/>
      <c r="T639" s="10"/>
      <c r="U639" s="10"/>
      <c r="V639" s="10"/>
      <c r="W639" s="10"/>
      <c r="X639" s="10"/>
      <c r="Y639" s="10"/>
      <c r="Z639" s="10"/>
    </row>
    <row r="640" spans="1:26" ht="15.75" customHeight="1">
      <c r="A640" s="10"/>
      <c r="B640" s="10"/>
      <c r="C640" s="11"/>
      <c r="D640" s="11"/>
      <c r="E640" s="11"/>
      <c r="F640" s="11"/>
      <c r="G640" s="11"/>
      <c r="H640" s="11"/>
      <c r="I640" s="11"/>
      <c r="J640" s="11"/>
      <c r="K640" s="11"/>
      <c r="L640" s="11"/>
      <c r="M640" s="11"/>
      <c r="N640" s="11"/>
      <c r="O640" s="11"/>
      <c r="P640" s="11"/>
      <c r="Q640" s="11"/>
      <c r="R640" s="10"/>
      <c r="S640" s="10"/>
      <c r="T640" s="10"/>
      <c r="U640" s="10"/>
      <c r="V640" s="10"/>
      <c r="W640" s="10"/>
      <c r="X640" s="10"/>
      <c r="Y640" s="10"/>
      <c r="Z640" s="10"/>
    </row>
    <row r="641" spans="1:26" ht="15.75" customHeight="1">
      <c r="A641" s="10"/>
      <c r="B641" s="10"/>
      <c r="C641" s="11"/>
      <c r="D641" s="11"/>
      <c r="E641" s="11"/>
      <c r="F641" s="11"/>
      <c r="G641" s="11"/>
      <c r="H641" s="11"/>
      <c r="I641" s="11"/>
      <c r="J641" s="11"/>
      <c r="K641" s="11"/>
      <c r="L641" s="11"/>
      <c r="M641" s="11"/>
      <c r="N641" s="11"/>
      <c r="O641" s="11"/>
      <c r="P641" s="11"/>
      <c r="Q641" s="11"/>
      <c r="R641" s="10"/>
      <c r="S641" s="10"/>
      <c r="T641" s="10"/>
      <c r="U641" s="10"/>
      <c r="V641" s="10"/>
      <c r="W641" s="10"/>
      <c r="X641" s="10"/>
      <c r="Y641" s="10"/>
      <c r="Z641" s="10"/>
    </row>
    <row r="642" spans="1:26" ht="15.75" customHeight="1">
      <c r="A642" s="10"/>
      <c r="B642" s="10"/>
      <c r="C642" s="11"/>
      <c r="D642" s="11"/>
      <c r="E642" s="11"/>
      <c r="F642" s="11"/>
      <c r="G642" s="11"/>
      <c r="H642" s="11"/>
      <c r="I642" s="11"/>
      <c r="J642" s="11"/>
      <c r="K642" s="11"/>
      <c r="L642" s="11"/>
      <c r="M642" s="11"/>
      <c r="N642" s="11"/>
      <c r="O642" s="11"/>
      <c r="P642" s="11"/>
      <c r="Q642" s="11"/>
      <c r="R642" s="10"/>
      <c r="S642" s="10"/>
      <c r="T642" s="10"/>
      <c r="U642" s="10"/>
      <c r="V642" s="10"/>
      <c r="W642" s="10"/>
      <c r="X642" s="10"/>
      <c r="Y642" s="10"/>
      <c r="Z642" s="10"/>
    </row>
    <row r="643" spans="1:26" ht="15.75" customHeight="1">
      <c r="A643" s="10"/>
      <c r="B643" s="10"/>
      <c r="C643" s="11"/>
      <c r="D643" s="11"/>
      <c r="E643" s="11"/>
      <c r="F643" s="11"/>
      <c r="G643" s="11"/>
      <c r="H643" s="11"/>
      <c r="I643" s="11"/>
      <c r="J643" s="11"/>
      <c r="K643" s="11"/>
      <c r="L643" s="11"/>
      <c r="M643" s="11"/>
      <c r="N643" s="11"/>
      <c r="O643" s="11"/>
      <c r="P643" s="11"/>
      <c r="Q643" s="11"/>
      <c r="R643" s="10"/>
      <c r="S643" s="10"/>
      <c r="T643" s="10"/>
      <c r="U643" s="10"/>
      <c r="V643" s="10"/>
      <c r="W643" s="10"/>
      <c r="X643" s="10"/>
      <c r="Y643" s="10"/>
      <c r="Z643" s="10"/>
    </row>
    <row r="644" spans="1:26" ht="15.75" customHeight="1">
      <c r="A644" s="10"/>
      <c r="B644" s="10"/>
      <c r="C644" s="11"/>
      <c r="D644" s="11"/>
      <c r="E644" s="11"/>
      <c r="F644" s="11"/>
      <c r="G644" s="11"/>
      <c r="H644" s="11"/>
      <c r="I644" s="11"/>
      <c r="J644" s="11"/>
      <c r="K644" s="11"/>
      <c r="L644" s="11"/>
      <c r="M644" s="11"/>
      <c r="N644" s="11"/>
      <c r="O644" s="11"/>
      <c r="P644" s="11"/>
      <c r="Q644" s="11"/>
      <c r="R644" s="10"/>
      <c r="S644" s="10"/>
      <c r="T644" s="10"/>
      <c r="U644" s="10"/>
      <c r="V644" s="10"/>
      <c r="W644" s="10"/>
      <c r="X644" s="10"/>
      <c r="Y644" s="10"/>
      <c r="Z644" s="10"/>
    </row>
    <row r="645" spans="1:26" ht="15.75" customHeight="1">
      <c r="A645" s="10"/>
      <c r="B645" s="10"/>
      <c r="C645" s="11"/>
      <c r="D645" s="11"/>
      <c r="E645" s="11"/>
      <c r="F645" s="11"/>
      <c r="G645" s="11"/>
      <c r="H645" s="11"/>
      <c r="I645" s="11"/>
      <c r="J645" s="11"/>
      <c r="K645" s="11"/>
      <c r="L645" s="11"/>
      <c r="M645" s="11"/>
      <c r="N645" s="11"/>
      <c r="O645" s="11"/>
      <c r="P645" s="11"/>
      <c r="Q645" s="11"/>
      <c r="R645" s="10"/>
      <c r="S645" s="10"/>
      <c r="T645" s="10"/>
      <c r="U645" s="10"/>
      <c r="V645" s="10"/>
      <c r="W645" s="10"/>
      <c r="X645" s="10"/>
      <c r="Y645" s="10"/>
      <c r="Z645" s="10"/>
    </row>
    <row r="646" spans="1:26" ht="15.75" customHeight="1">
      <c r="A646" s="10"/>
      <c r="B646" s="10"/>
      <c r="C646" s="11"/>
      <c r="D646" s="11"/>
      <c r="E646" s="11"/>
      <c r="F646" s="11"/>
      <c r="G646" s="11"/>
      <c r="H646" s="11"/>
      <c r="I646" s="11"/>
      <c r="J646" s="11"/>
      <c r="K646" s="11"/>
      <c r="L646" s="11"/>
      <c r="M646" s="11"/>
      <c r="N646" s="11"/>
      <c r="O646" s="11"/>
      <c r="P646" s="11"/>
      <c r="Q646" s="11"/>
      <c r="R646" s="10"/>
      <c r="S646" s="10"/>
      <c r="T646" s="10"/>
      <c r="U646" s="10"/>
      <c r="V646" s="10"/>
      <c r="W646" s="10"/>
      <c r="X646" s="10"/>
      <c r="Y646" s="10"/>
      <c r="Z646" s="10"/>
    </row>
    <row r="647" spans="1:26" ht="15.75" customHeight="1">
      <c r="A647" s="10"/>
      <c r="B647" s="10"/>
      <c r="C647" s="11"/>
      <c r="D647" s="11"/>
      <c r="E647" s="11"/>
      <c r="F647" s="11"/>
      <c r="G647" s="11"/>
      <c r="H647" s="11"/>
      <c r="I647" s="11"/>
      <c r="J647" s="11"/>
      <c r="K647" s="11"/>
      <c r="L647" s="11"/>
      <c r="M647" s="11"/>
      <c r="N647" s="11"/>
      <c r="O647" s="11"/>
      <c r="P647" s="11"/>
      <c r="Q647" s="11"/>
      <c r="R647" s="10"/>
      <c r="S647" s="10"/>
      <c r="T647" s="10"/>
      <c r="U647" s="10"/>
      <c r="V647" s="10"/>
      <c r="W647" s="10"/>
      <c r="X647" s="10"/>
      <c r="Y647" s="10"/>
      <c r="Z647" s="10"/>
    </row>
    <row r="648" spans="1:26" ht="15.75" customHeight="1">
      <c r="A648" s="10"/>
      <c r="B648" s="10"/>
      <c r="C648" s="11"/>
      <c r="D648" s="11"/>
      <c r="E648" s="11"/>
      <c r="F648" s="11"/>
      <c r="G648" s="11"/>
      <c r="H648" s="11"/>
      <c r="I648" s="11"/>
      <c r="J648" s="11"/>
      <c r="K648" s="11"/>
      <c r="L648" s="11"/>
      <c r="M648" s="11"/>
      <c r="N648" s="11"/>
      <c r="O648" s="11"/>
      <c r="P648" s="11"/>
      <c r="Q648" s="11"/>
      <c r="R648" s="10"/>
      <c r="S648" s="10"/>
      <c r="T648" s="10"/>
      <c r="U648" s="10"/>
      <c r="V648" s="10"/>
      <c r="W648" s="10"/>
      <c r="X648" s="10"/>
      <c r="Y648" s="10"/>
      <c r="Z648" s="10"/>
    </row>
    <row r="649" spans="1:26" ht="15.75" customHeight="1">
      <c r="A649" s="10"/>
      <c r="B649" s="10"/>
      <c r="C649" s="11"/>
      <c r="D649" s="11"/>
      <c r="E649" s="11"/>
      <c r="F649" s="11"/>
      <c r="G649" s="11"/>
      <c r="H649" s="11"/>
      <c r="I649" s="11"/>
      <c r="J649" s="11"/>
      <c r="K649" s="11"/>
      <c r="L649" s="11"/>
      <c r="M649" s="11"/>
      <c r="N649" s="11"/>
      <c r="O649" s="11"/>
      <c r="P649" s="11"/>
      <c r="Q649" s="11"/>
      <c r="R649" s="10"/>
      <c r="S649" s="10"/>
      <c r="T649" s="10"/>
      <c r="U649" s="10"/>
      <c r="V649" s="10"/>
      <c r="W649" s="10"/>
      <c r="X649" s="10"/>
      <c r="Y649" s="10"/>
      <c r="Z649" s="10"/>
    </row>
    <row r="650" spans="1:26" ht="15.75" customHeight="1">
      <c r="A650" s="10"/>
      <c r="B650" s="10"/>
      <c r="C650" s="11"/>
      <c r="D650" s="11"/>
      <c r="E650" s="11"/>
      <c r="F650" s="11"/>
      <c r="G650" s="11"/>
      <c r="H650" s="11"/>
      <c r="I650" s="11"/>
      <c r="J650" s="11"/>
      <c r="K650" s="11"/>
      <c r="L650" s="11"/>
      <c r="M650" s="11"/>
      <c r="N650" s="11"/>
      <c r="O650" s="11"/>
      <c r="P650" s="11"/>
      <c r="Q650" s="11"/>
      <c r="R650" s="10"/>
      <c r="S650" s="10"/>
      <c r="T650" s="10"/>
      <c r="U650" s="10"/>
      <c r="V650" s="10"/>
      <c r="W650" s="10"/>
      <c r="X650" s="10"/>
      <c r="Y650" s="10"/>
      <c r="Z650" s="10"/>
    </row>
    <row r="651" spans="1:26" ht="15.75" customHeight="1">
      <c r="A651" s="10"/>
      <c r="B651" s="10"/>
      <c r="C651" s="11"/>
      <c r="D651" s="11"/>
      <c r="E651" s="11"/>
      <c r="F651" s="11"/>
      <c r="G651" s="11"/>
      <c r="H651" s="11"/>
      <c r="I651" s="11"/>
      <c r="J651" s="11"/>
      <c r="K651" s="11"/>
      <c r="L651" s="11"/>
      <c r="M651" s="11"/>
      <c r="N651" s="11"/>
      <c r="O651" s="11"/>
      <c r="P651" s="11"/>
      <c r="Q651" s="11"/>
      <c r="R651" s="10"/>
      <c r="S651" s="10"/>
      <c r="T651" s="10"/>
      <c r="U651" s="10"/>
      <c r="V651" s="10"/>
      <c r="W651" s="10"/>
      <c r="X651" s="10"/>
      <c r="Y651" s="10"/>
      <c r="Z651" s="10"/>
    </row>
    <row r="652" spans="1:26" ht="15.75" customHeight="1">
      <c r="A652" s="10"/>
      <c r="B652" s="10"/>
      <c r="C652" s="11"/>
      <c r="D652" s="11"/>
      <c r="E652" s="11"/>
      <c r="F652" s="11"/>
      <c r="G652" s="11"/>
      <c r="H652" s="11"/>
      <c r="I652" s="11"/>
      <c r="J652" s="11"/>
      <c r="K652" s="11"/>
      <c r="L652" s="11"/>
      <c r="M652" s="11"/>
      <c r="N652" s="11"/>
      <c r="O652" s="11"/>
      <c r="P652" s="11"/>
      <c r="Q652" s="11"/>
      <c r="R652" s="10"/>
      <c r="S652" s="10"/>
      <c r="T652" s="10"/>
      <c r="U652" s="10"/>
      <c r="V652" s="10"/>
      <c r="W652" s="10"/>
      <c r="X652" s="10"/>
      <c r="Y652" s="10"/>
      <c r="Z652" s="10"/>
    </row>
    <row r="653" spans="1:26" ht="15.75" customHeight="1">
      <c r="A653" s="10"/>
      <c r="B653" s="10"/>
      <c r="C653" s="11"/>
      <c r="D653" s="11"/>
      <c r="E653" s="11"/>
      <c r="F653" s="11"/>
      <c r="G653" s="11"/>
      <c r="H653" s="11"/>
      <c r="I653" s="11"/>
      <c r="J653" s="11"/>
      <c r="K653" s="11"/>
      <c r="L653" s="11"/>
      <c r="M653" s="11"/>
      <c r="N653" s="11"/>
      <c r="O653" s="11"/>
      <c r="P653" s="11"/>
      <c r="Q653" s="11"/>
      <c r="R653" s="10"/>
      <c r="S653" s="10"/>
      <c r="T653" s="10"/>
      <c r="U653" s="10"/>
      <c r="V653" s="10"/>
      <c r="W653" s="10"/>
      <c r="X653" s="10"/>
      <c r="Y653" s="10"/>
      <c r="Z653" s="10"/>
    </row>
    <row r="654" spans="1:26" ht="15.75" customHeight="1">
      <c r="A654" s="10"/>
      <c r="B654" s="10"/>
      <c r="C654" s="11"/>
      <c r="D654" s="11"/>
      <c r="E654" s="11"/>
      <c r="F654" s="11"/>
      <c r="G654" s="11"/>
      <c r="H654" s="11"/>
      <c r="I654" s="11"/>
      <c r="J654" s="11"/>
      <c r="K654" s="11"/>
      <c r="L654" s="11"/>
      <c r="M654" s="11"/>
      <c r="N654" s="11"/>
      <c r="O654" s="11"/>
      <c r="P654" s="11"/>
      <c r="Q654" s="11"/>
      <c r="R654" s="10"/>
      <c r="S654" s="10"/>
      <c r="T654" s="10"/>
      <c r="U654" s="10"/>
      <c r="V654" s="10"/>
      <c r="W654" s="10"/>
      <c r="X654" s="10"/>
      <c r="Y654" s="10"/>
      <c r="Z654" s="10"/>
    </row>
    <row r="655" spans="1:26" ht="15.75" customHeight="1">
      <c r="A655" s="10"/>
      <c r="B655" s="10"/>
      <c r="C655" s="11"/>
      <c r="D655" s="11"/>
      <c r="E655" s="11"/>
      <c r="F655" s="11"/>
      <c r="G655" s="11"/>
      <c r="H655" s="11"/>
      <c r="I655" s="11"/>
      <c r="J655" s="11"/>
      <c r="K655" s="11"/>
      <c r="L655" s="11"/>
      <c r="M655" s="11"/>
      <c r="N655" s="11"/>
      <c r="O655" s="11"/>
      <c r="P655" s="11"/>
      <c r="Q655" s="11"/>
      <c r="R655" s="10"/>
      <c r="S655" s="10"/>
      <c r="T655" s="10"/>
      <c r="U655" s="10"/>
      <c r="V655" s="10"/>
      <c r="W655" s="10"/>
      <c r="X655" s="10"/>
      <c r="Y655" s="10"/>
      <c r="Z655" s="10"/>
    </row>
    <row r="656" spans="1:26" ht="15.75" customHeight="1">
      <c r="A656" s="10"/>
      <c r="B656" s="10"/>
      <c r="C656" s="11"/>
      <c r="D656" s="11"/>
      <c r="E656" s="11"/>
      <c r="F656" s="11"/>
      <c r="G656" s="11"/>
      <c r="H656" s="11"/>
      <c r="I656" s="11"/>
      <c r="J656" s="11"/>
      <c r="K656" s="11"/>
      <c r="L656" s="11"/>
      <c r="M656" s="11"/>
      <c r="N656" s="11"/>
      <c r="O656" s="11"/>
      <c r="P656" s="11"/>
      <c r="Q656" s="11"/>
      <c r="R656" s="10"/>
      <c r="S656" s="10"/>
      <c r="T656" s="10"/>
      <c r="U656" s="10"/>
      <c r="V656" s="10"/>
      <c r="W656" s="10"/>
      <c r="X656" s="10"/>
      <c r="Y656" s="10"/>
      <c r="Z656" s="10"/>
    </row>
    <row r="657" spans="1:26" ht="15.75" customHeight="1">
      <c r="A657" s="10"/>
      <c r="B657" s="10"/>
      <c r="C657" s="11"/>
      <c r="D657" s="11"/>
      <c r="E657" s="11"/>
      <c r="F657" s="11"/>
      <c r="G657" s="11"/>
      <c r="H657" s="11"/>
      <c r="I657" s="11"/>
      <c r="J657" s="11"/>
      <c r="K657" s="11"/>
      <c r="L657" s="11"/>
      <c r="M657" s="11"/>
      <c r="N657" s="11"/>
      <c r="O657" s="11"/>
      <c r="P657" s="11"/>
      <c r="Q657" s="11"/>
      <c r="R657" s="10"/>
      <c r="S657" s="10"/>
      <c r="T657" s="10"/>
      <c r="U657" s="10"/>
      <c r="V657" s="10"/>
      <c r="W657" s="10"/>
      <c r="X657" s="10"/>
      <c r="Y657" s="10"/>
      <c r="Z657" s="10"/>
    </row>
    <row r="658" spans="1:26" ht="15.75" customHeight="1">
      <c r="A658" s="10"/>
      <c r="B658" s="10"/>
      <c r="C658" s="11"/>
      <c r="D658" s="11"/>
      <c r="E658" s="11"/>
      <c r="F658" s="11"/>
      <c r="G658" s="11"/>
      <c r="H658" s="11"/>
      <c r="I658" s="11"/>
      <c r="J658" s="11"/>
      <c r="K658" s="11"/>
      <c r="L658" s="11"/>
      <c r="M658" s="11"/>
      <c r="N658" s="11"/>
      <c r="O658" s="11"/>
      <c r="P658" s="11"/>
      <c r="Q658" s="11"/>
      <c r="R658" s="10"/>
      <c r="S658" s="10"/>
      <c r="T658" s="10"/>
      <c r="U658" s="10"/>
      <c r="V658" s="10"/>
      <c r="W658" s="10"/>
      <c r="X658" s="10"/>
      <c r="Y658" s="10"/>
      <c r="Z658" s="10"/>
    </row>
    <row r="659" spans="1:26" ht="15.75" customHeight="1">
      <c r="A659" s="10"/>
      <c r="B659" s="10"/>
      <c r="C659" s="11"/>
      <c r="D659" s="11"/>
      <c r="E659" s="11"/>
      <c r="F659" s="11"/>
      <c r="G659" s="11"/>
      <c r="H659" s="11"/>
      <c r="I659" s="11"/>
      <c r="J659" s="11"/>
      <c r="K659" s="11"/>
      <c r="L659" s="11"/>
      <c r="M659" s="11"/>
      <c r="N659" s="11"/>
      <c r="O659" s="11"/>
      <c r="P659" s="11"/>
      <c r="Q659" s="11"/>
      <c r="R659" s="10"/>
      <c r="S659" s="10"/>
      <c r="T659" s="10"/>
      <c r="U659" s="10"/>
      <c r="V659" s="10"/>
      <c r="W659" s="10"/>
      <c r="X659" s="10"/>
      <c r="Y659" s="10"/>
      <c r="Z659" s="10"/>
    </row>
    <row r="660" spans="1:26" ht="15.75" customHeight="1">
      <c r="A660" s="10"/>
      <c r="B660" s="10"/>
      <c r="C660" s="11"/>
      <c r="D660" s="11"/>
      <c r="E660" s="11"/>
      <c r="F660" s="11"/>
      <c r="G660" s="11"/>
      <c r="H660" s="11"/>
      <c r="I660" s="11"/>
      <c r="J660" s="11"/>
      <c r="K660" s="11"/>
      <c r="L660" s="11"/>
      <c r="M660" s="11"/>
      <c r="N660" s="11"/>
      <c r="O660" s="11"/>
      <c r="P660" s="11"/>
      <c r="Q660" s="11"/>
      <c r="R660" s="10"/>
      <c r="S660" s="10"/>
      <c r="T660" s="10"/>
      <c r="U660" s="10"/>
      <c r="V660" s="10"/>
      <c r="W660" s="10"/>
      <c r="X660" s="10"/>
      <c r="Y660" s="10"/>
      <c r="Z660" s="10"/>
    </row>
    <row r="661" spans="1:26" ht="15.75" customHeight="1">
      <c r="A661" s="10"/>
      <c r="B661" s="10"/>
      <c r="C661" s="11"/>
      <c r="D661" s="11"/>
      <c r="E661" s="11"/>
      <c r="F661" s="11"/>
      <c r="G661" s="11"/>
      <c r="H661" s="11"/>
      <c r="I661" s="11"/>
      <c r="J661" s="11"/>
      <c r="K661" s="11"/>
      <c r="L661" s="11"/>
      <c r="M661" s="11"/>
      <c r="N661" s="11"/>
      <c r="O661" s="11"/>
      <c r="P661" s="11"/>
      <c r="Q661" s="11"/>
      <c r="R661" s="10"/>
      <c r="S661" s="10"/>
      <c r="T661" s="10"/>
      <c r="U661" s="10"/>
      <c r="V661" s="10"/>
      <c r="W661" s="10"/>
      <c r="X661" s="10"/>
      <c r="Y661" s="10"/>
      <c r="Z661" s="10"/>
    </row>
    <row r="662" spans="1:26" ht="15.75" customHeight="1">
      <c r="A662" s="10"/>
      <c r="B662" s="10"/>
      <c r="C662" s="11"/>
      <c r="D662" s="11"/>
      <c r="E662" s="11"/>
      <c r="F662" s="11"/>
      <c r="G662" s="11"/>
      <c r="H662" s="11"/>
      <c r="I662" s="11"/>
      <c r="J662" s="11"/>
      <c r="K662" s="11"/>
      <c r="L662" s="11"/>
      <c r="M662" s="11"/>
      <c r="N662" s="11"/>
      <c r="O662" s="11"/>
      <c r="P662" s="11"/>
      <c r="Q662" s="11"/>
      <c r="R662" s="10"/>
      <c r="S662" s="10"/>
      <c r="T662" s="10"/>
      <c r="U662" s="10"/>
      <c r="V662" s="10"/>
      <c r="W662" s="10"/>
      <c r="X662" s="10"/>
      <c r="Y662" s="10"/>
      <c r="Z662" s="10"/>
    </row>
    <row r="663" spans="1:26" ht="15.75" customHeight="1">
      <c r="A663" s="10"/>
      <c r="B663" s="10"/>
      <c r="C663" s="11"/>
      <c r="D663" s="11"/>
      <c r="E663" s="11"/>
      <c r="F663" s="11"/>
      <c r="G663" s="11"/>
      <c r="H663" s="11"/>
      <c r="I663" s="11"/>
      <c r="J663" s="11"/>
      <c r="K663" s="11"/>
      <c r="L663" s="11"/>
      <c r="M663" s="11"/>
      <c r="N663" s="11"/>
      <c r="O663" s="11"/>
      <c r="P663" s="11"/>
      <c r="Q663" s="11"/>
      <c r="R663" s="10"/>
      <c r="S663" s="10"/>
      <c r="T663" s="10"/>
      <c r="U663" s="10"/>
      <c r="V663" s="10"/>
      <c r="W663" s="10"/>
      <c r="X663" s="10"/>
      <c r="Y663" s="10"/>
      <c r="Z663" s="10"/>
    </row>
    <row r="664" spans="1:26" ht="15.75" customHeight="1">
      <c r="A664" s="10"/>
      <c r="B664" s="10"/>
      <c r="C664" s="11"/>
      <c r="D664" s="11"/>
      <c r="E664" s="11"/>
      <c r="F664" s="11"/>
      <c r="G664" s="11"/>
      <c r="H664" s="11"/>
      <c r="I664" s="11"/>
      <c r="J664" s="11"/>
      <c r="K664" s="11"/>
      <c r="L664" s="11"/>
      <c r="M664" s="11"/>
      <c r="N664" s="11"/>
      <c r="O664" s="11"/>
      <c r="P664" s="11"/>
      <c r="Q664" s="11"/>
      <c r="R664" s="10"/>
      <c r="S664" s="10"/>
      <c r="T664" s="10"/>
      <c r="U664" s="10"/>
      <c r="V664" s="10"/>
      <c r="W664" s="10"/>
      <c r="X664" s="10"/>
      <c r="Y664" s="10"/>
      <c r="Z664" s="10"/>
    </row>
    <row r="665" spans="1:26" ht="15.75" customHeight="1">
      <c r="A665" s="10"/>
      <c r="B665" s="10"/>
      <c r="C665" s="11"/>
      <c r="D665" s="11"/>
      <c r="E665" s="11"/>
      <c r="F665" s="11"/>
      <c r="G665" s="11"/>
      <c r="H665" s="11"/>
      <c r="I665" s="11"/>
      <c r="J665" s="11"/>
      <c r="K665" s="11"/>
      <c r="L665" s="11"/>
      <c r="M665" s="11"/>
      <c r="N665" s="11"/>
      <c r="O665" s="11"/>
      <c r="P665" s="11"/>
      <c r="Q665" s="11"/>
      <c r="R665" s="10"/>
      <c r="S665" s="10"/>
      <c r="T665" s="10"/>
      <c r="U665" s="10"/>
      <c r="V665" s="10"/>
      <c r="W665" s="10"/>
      <c r="X665" s="10"/>
      <c r="Y665" s="10"/>
      <c r="Z665" s="10"/>
    </row>
    <row r="666" spans="1:26" ht="15.75" customHeight="1">
      <c r="A666" s="10"/>
      <c r="B666" s="10"/>
      <c r="C666" s="11"/>
      <c r="D666" s="11"/>
      <c r="E666" s="11"/>
      <c r="F666" s="11"/>
      <c r="G666" s="11"/>
      <c r="H666" s="11"/>
      <c r="I666" s="11"/>
      <c r="J666" s="11"/>
      <c r="K666" s="11"/>
      <c r="L666" s="11"/>
      <c r="M666" s="11"/>
      <c r="N666" s="11"/>
      <c r="O666" s="11"/>
      <c r="P666" s="11"/>
      <c r="Q666" s="11"/>
      <c r="R666" s="10"/>
      <c r="S666" s="10"/>
      <c r="T666" s="10"/>
      <c r="U666" s="10"/>
      <c r="V666" s="10"/>
      <c r="W666" s="10"/>
      <c r="X666" s="10"/>
      <c r="Y666" s="10"/>
      <c r="Z666" s="10"/>
    </row>
    <row r="667" spans="1:26" ht="15.75" customHeight="1">
      <c r="A667" s="10"/>
      <c r="B667" s="10"/>
      <c r="C667" s="11"/>
      <c r="D667" s="11"/>
      <c r="E667" s="11"/>
      <c r="F667" s="11"/>
      <c r="G667" s="11"/>
      <c r="H667" s="11"/>
      <c r="I667" s="11"/>
      <c r="J667" s="11"/>
      <c r="K667" s="11"/>
      <c r="L667" s="11"/>
      <c r="M667" s="11"/>
      <c r="N667" s="11"/>
      <c r="O667" s="11"/>
      <c r="P667" s="11"/>
      <c r="Q667" s="11"/>
      <c r="R667" s="10"/>
      <c r="S667" s="10"/>
      <c r="T667" s="10"/>
      <c r="U667" s="10"/>
      <c r="V667" s="10"/>
      <c r="W667" s="10"/>
      <c r="X667" s="10"/>
      <c r="Y667" s="10"/>
      <c r="Z667" s="10"/>
    </row>
    <row r="668" spans="1:26" ht="15.75" customHeight="1">
      <c r="A668" s="10"/>
      <c r="B668" s="10"/>
      <c r="C668" s="11"/>
      <c r="D668" s="11"/>
      <c r="E668" s="11"/>
      <c r="F668" s="11"/>
      <c r="G668" s="11"/>
      <c r="H668" s="11"/>
      <c r="I668" s="11"/>
      <c r="J668" s="11"/>
      <c r="K668" s="11"/>
      <c r="L668" s="11"/>
      <c r="M668" s="11"/>
      <c r="N668" s="11"/>
      <c r="O668" s="11"/>
      <c r="P668" s="11"/>
      <c r="Q668" s="11"/>
      <c r="R668" s="10"/>
      <c r="S668" s="10"/>
      <c r="T668" s="10"/>
      <c r="U668" s="10"/>
      <c r="V668" s="10"/>
      <c r="W668" s="10"/>
      <c r="X668" s="10"/>
      <c r="Y668" s="10"/>
      <c r="Z668" s="10"/>
    </row>
    <row r="669" spans="1:26" ht="15.75" customHeight="1">
      <c r="A669" s="10"/>
      <c r="B669" s="10"/>
      <c r="C669" s="11"/>
      <c r="D669" s="11"/>
      <c r="E669" s="11"/>
      <c r="F669" s="11"/>
      <c r="G669" s="11"/>
      <c r="H669" s="11"/>
      <c r="I669" s="11"/>
      <c r="J669" s="11"/>
      <c r="K669" s="11"/>
      <c r="L669" s="11"/>
      <c r="M669" s="11"/>
      <c r="N669" s="11"/>
      <c r="O669" s="11"/>
      <c r="P669" s="11"/>
      <c r="Q669" s="11"/>
      <c r="R669" s="10"/>
      <c r="S669" s="10"/>
      <c r="T669" s="10"/>
      <c r="U669" s="10"/>
      <c r="V669" s="10"/>
      <c r="W669" s="10"/>
      <c r="X669" s="10"/>
      <c r="Y669" s="10"/>
      <c r="Z669" s="10"/>
    </row>
    <row r="670" spans="1:26" ht="15.75" customHeight="1">
      <c r="A670" s="10"/>
      <c r="B670" s="10"/>
      <c r="C670" s="11"/>
      <c r="D670" s="11"/>
      <c r="E670" s="11"/>
      <c r="F670" s="11"/>
      <c r="G670" s="11"/>
      <c r="H670" s="11"/>
      <c r="I670" s="11"/>
      <c r="J670" s="11"/>
      <c r="K670" s="11"/>
      <c r="L670" s="11"/>
      <c r="M670" s="11"/>
      <c r="N670" s="11"/>
      <c r="O670" s="11"/>
      <c r="P670" s="11"/>
      <c r="Q670" s="11"/>
      <c r="R670" s="10"/>
      <c r="S670" s="10"/>
      <c r="T670" s="10"/>
      <c r="U670" s="10"/>
      <c r="V670" s="10"/>
      <c r="W670" s="10"/>
      <c r="X670" s="10"/>
      <c r="Y670" s="10"/>
      <c r="Z670" s="10"/>
    </row>
    <row r="671" spans="1:26" ht="15.75" customHeight="1">
      <c r="A671" s="10"/>
      <c r="B671" s="10"/>
      <c r="C671" s="11"/>
      <c r="D671" s="11"/>
      <c r="E671" s="11"/>
      <c r="F671" s="11"/>
      <c r="G671" s="11"/>
      <c r="H671" s="11"/>
      <c r="I671" s="11"/>
      <c r="J671" s="11"/>
      <c r="K671" s="11"/>
      <c r="L671" s="11"/>
      <c r="M671" s="11"/>
      <c r="N671" s="11"/>
      <c r="O671" s="11"/>
      <c r="P671" s="11"/>
      <c r="Q671" s="11"/>
      <c r="R671" s="10"/>
      <c r="S671" s="10"/>
      <c r="T671" s="10"/>
      <c r="U671" s="10"/>
      <c r="V671" s="10"/>
      <c r="W671" s="10"/>
      <c r="X671" s="10"/>
      <c r="Y671" s="10"/>
      <c r="Z671" s="10"/>
    </row>
    <row r="672" spans="1:26" ht="15.75" customHeight="1">
      <c r="A672" s="10"/>
      <c r="B672" s="10"/>
      <c r="C672" s="11"/>
      <c r="D672" s="11"/>
      <c r="E672" s="11"/>
      <c r="F672" s="11"/>
      <c r="G672" s="11"/>
      <c r="H672" s="11"/>
      <c r="I672" s="11"/>
      <c r="J672" s="11"/>
      <c r="K672" s="11"/>
      <c r="L672" s="11"/>
      <c r="M672" s="11"/>
      <c r="N672" s="11"/>
      <c r="O672" s="11"/>
      <c r="P672" s="11"/>
      <c r="Q672" s="11"/>
      <c r="R672" s="10"/>
      <c r="S672" s="10"/>
      <c r="T672" s="10"/>
      <c r="U672" s="10"/>
      <c r="V672" s="10"/>
      <c r="W672" s="10"/>
      <c r="X672" s="10"/>
      <c r="Y672" s="10"/>
      <c r="Z672" s="10"/>
    </row>
    <row r="673" spans="1:26" ht="15.75" customHeight="1">
      <c r="A673" s="10"/>
      <c r="B673" s="10"/>
      <c r="C673" s="11"/>
      <c r="D673" s="11"/>
      <c r="E673" s="11"/>
      <c r="F673" s="11"/>
      <c r="G673" s="11"/>
      <c r="H673" s="11"/>
      <c r="I673" s="11"/>
      <c r="J673" s="11"/>
      <c r="K673" s="11"/>
      <c r="L673" s="11"/>
      <c r="M673" s="11"/>
      <c r="N673" s="11"/>
      <c r="O673" s="11"/>
      <c r="P673" s="11"/>
      <c r="Q673" s="11"/>
      <c r="R673" s="10"/>
      <c r="S673" s="10"/>
      <c r="T673" s="10"/>
      <c r="U673" s="10"/>
      <c r="V673" s="10"/>
      <c r="W673" s="10"/>
      <c r="X673" s="10"/>
      <c r="Y673" s="10"/>
      <c r="Z673" s="10"/>
    </row>
    <row r="674" spans="1:26" ht="15.75" customHeight="1">
      <c r="A674" s="10"/>
      <c r="B674" s="10"/>
      <c r="C674" s="11"/>
      <c r="D674" s="11"/>
      <c r="E674" s="11"/>
      <c r="F674" s="11"/>
      <c r="G674" s="11"/>
      <c r="H674" s="11"/>
      <c r="I674" s="11"/>
      <c r="J674" s="11"/>
      <c r="K674" s="11"/>
      <c r="L674" s="11"/>
      <c r="M674" s="11"/>
      <c r="N674" s="11"/>
      <c r="O674" s="11"/>
      <c r="P674" s="11"/>
      <c r="Q674" s="11"/>
      <c r="R674" s="10"/>
      <c r="S674" s="10"/>
      <c r="T674" s="10"/>
      <c r="U674" s="10"/>
      <c r="V674" s="10"/>
      <c r="W674" s="10"/>
      <c r="X674" s="10"/>
      <c r="Y674" s="10"/>
      <c r="Z674" s="10"/>
    </row>
    <row r="675" spans="1:26" ht="15.75" customHeight="1">
      <c r="A675" s="10"/>
      <c r="B675" s="10"/>
      <c r="C675" s="11"/>
      <c r="D675" s="11"/>
      <c r="E675" s="11"/>
      <c r="F675" s="11"/>
      <c r="G675" s="11"/>
      <c r="H675" s="11"/>
      <c r="I675" s="11"/>
      <c r="J675" s="11"/>
      <c r="K675" s="11"/>
      <c r="L675" s="11"/>
      <c r="M675" s="11"/>
      <c r="N675" s="11"/>
      <c r="O675" s="11"/>
      <c r="P675" s="11"/>
      <c r="Q675" s="11"/>
      <c r="R675" s="10"/>
      <c r="S675" s="10"/>
      <c r="T675" s="10"/>
      <c r="U675" s="10"/>
      <c r="V675" s="10"/>
      <c r="W675" s="10"/>
      <c r="X675" s="10"/>
      <c r="Y675" s="10"/>
      <c r="Z675" s="10"/>
    </row>
    <row r="676" spans="1:26" ht="15.75" customHeight="1">
      <c r="A676" s="10"/>
      <c r="B676" s="10"/>
      <c r="C676" s="11"/>
      <c r="D676" s="11"/>
      <c r="E676" s="11"/>
      <c r="F676" s="11"/>
      <c r="G676" s="11"/>
      <c r="H676" s="11"/>
      <c r="I676" s="11"/>
      <c r="J676" s="11"/>
      <c r="K676" s="11"/>
      <c r="L676" s="11"/>
      <c r="M676" s="11"/>
      <c r="N676" s="11"/>
      <c r="O676" s="11"/>
      <c r="P676" s="11"/>
      <c r="Q676" s="11"/>
      <c r="R676" s="10"/>
      <c r="S676" s="10"/>
      <c r="T676" s="10"/>
      <c r="U676" s="10"/>
      <c r="V676" s="10"/>
      <c r="W676" s="10"/>
      <c r="X676" s="10"/>
      <c r="Y676" s="10"/>
      <c r="Z676" s="10"/>
    </row>
    <row r="677" spans="1:26" ht="15.75" customHeight="1">
      <c r="A677" s="10"/>
      <c r="B677" s="10"/>
      <c r="C677" s="11"/>
      <c r="D677" s="11"/>
      <c r="E677" s="11"/>
      <c r="F677" s="11"/>
      <c r="G677" s="11"/>
      <c r="H677" s="11"/>
      <c r="I677" s="11"/>
      <c r="J677" s="11"/>
      <c r="K677" s="11"/>
      <c r="L677" s="11"/>
      <c r="M677" s="11"/>
      <c r="N677" s="11"/>
      <c r="O677" s="11"/>
      <c r="P677" s="11"/>
      <c r="Q677" s="11"/>
      <c r="R677" s="10"/>
      <c r="S677" s="10"/>
      <c r="T677" s="10"/>
      <c r="U677" s="10"/>
      <c r="V677" s="10"/>
      <c r="W677" s="10"/>
      <c r="X677" s="10"/>
      <c r="Y677" s="10"/>
      <c r="Z677" s="10"/>
    </row>
    <row r="678" spans="1:26" ht="15.75" customHeight="1">
      <c r="A678" s="10"/>
      <c r="B678" s="10"/>
      <c r="C678" s="11"/>
      <c r="D678" s="11"/>
      <c r="E678" s="11"/>
      <c r="F678" s="11"/>
      <c r="G678" s="11"/>
      <c r="H678" s="11"/>
      <c r="I678" s="11"/>
      <c r="J678" s="11"/>
      <c r="K678" s="11"/>
      <c r="L678" s="11"/>
      <c r="M678" s="11"/>
      <c r="N678" s="11"/>
      <c r="O678" s="11"/>
      <c r="P678" s="11"/>
      <c r="Q678" s="11"/>
      <c r="R678" s="10"/>
      <c r="S678" s="10"/>
      <c r="T678" s="10"/>
      <c r="U678" s="10"/>
      <c r="V678" s="10"/>
      <c r="W678" s="10"/>
      <c r="X678" s="10"/>
      <c r="Y678" s="10"/>
      <c r="Z678" s="10"/>
    </row>
    <row r="679" spans="1:26" ht="15.75" customHeight="1">
      <c r="A679" s="10"/>
      <c r="B679" s="10"/>
      <c r="C679" s="11"/>
      <c r="D679" s="11"/>
      <c r="E679" s="11"/>
      <c r="F679" s="11"/>
      <c r="G679" s="11"/>
      <c r="H679" s="11"/>
      <c r="I679" s="11"/>
      <c r="J679" s="11"/>
      <c r="K679" s="11"/>
      <c r="L679" s="11"/>
      <c r="M679" s="11"/>
      <c r="N679" s="11"/>
      <c r="O679" s="11"/>
      <c r="P679" s="11"/>
      <c r="Q679" s="11"/>
      <c r="R679" s="10"/>
      <c r="S679" s="10"/>
      <c r="T679" s="10"/>
      <c r="U679" s="10"/>
      <c r="V679" s="10"/>
      <c r="W679" s="10"/>
      <c r="X679" s="10"/>
      <c r="Y679" s="10"/>
      <c r="Z679" s="10"/>
    </row>
    <row r="680" spans="1:26" ht="15.75" customHeight="1">
      <c r="A680" s="10"/>
      <c r="B680" s="10"/>
      <c r="C680" s="11"/>
      <c r="D680" s="11"/>
      <c r="E680" s="11"/>
      <c r="F680" s="11"/>
      <c r="G680" s="11"/>
      <c r="H680" s="11"/>
      <c r="I680" s="11"/>
      <c r="J680" s="11"/>
      <c r="K680" s="11"/>
      <c r="L680" s="11"/>
      <c r="M680" s="11"/>
      <c r="N680" s="11"/>
      <c r="O680" s="11"/>
      <c r="P680" s="11"/>
      <c r="Q680" s="11"/>
      <c r="R680" s="10"/>
      <c r="S680" s="10"/>
      <c r="T680" s="10"/>
      <c r="U680" s="10"/>
      <c r="V680" s="10"/>
      <c r="W680" s="10"/>
      <c r="X680" s="10"/>
      <c r="Y680" s="10"/>
      <c r="Z680" s="10"/>
    </row>
    <row r="681" spans="1:26" ht="15.75" customHeight="1">
      <c r="A681" s="10"/>
      <c r="B681" s="10"/>
      <c r="C681" s="11"/>
      <c r="D681" s="11"/>
      <c r="E681" s="11"/>
      <c r="F681" s="11"/>
      <c r="G681" s="11"/>
      <c r="H681" s="11"/>
      <c r="I681" s="11"/>
      <c r="J681" s="11"/>
      <c r="K681" s="11"/>
      <c r="L681" s="11"/>
      <c r="M681" s="11"/>
      <c r="N681" s="11"/>
      <c r="O681" s="11"/>
      <c r="P681" s="11"/>
      <c r="Q681" s="11"/>
      <c r="R681" s="10"/>
      <c r="S681" s="10"/>
      <c r="T681" s="10"/>
      <c r="U681" s="10"/>
      <c r="V681" s="10"/>
      <c r="W681" s="10"/>
      <c r="X681" s="10"/>
      <c r="Y681" s="10"/>
      <c r="Z681" s="10"/>
    </row>
    <row r="682" spans="1:26" ht="15.75" customHeight="1">
      <c r="A682" s="10"/>
      <c r="B682" s="10"/>
      <c r="C682" s="11"/>
      <c r="D682" s="11"/>
      <c r="E682" s="11"/>
      <c r="F682" s="11"/>
      <c r="G682" s="11"/>
      <c r="H682" s="11"/>
      <c r="I682" s="11"/>
      <c r="J682" s="11"/>
      <c r="K682" s="11"/>
      <c r="L682" s="11"/>
      <c r="M682" s="11"/>
      <c r="N682" s="11"/>
      <c r="O682" s="11"/>
      <c r="P682" s="11"/>
      <c r="Q682" s="11"/>
      <c r="R682" s="10"/>
      <c r="S682" s="10"/>
      <c r="T682" s="10"/>
      <c r="U682" s="10"/>
      <c r="V682" s="10"/>
      <c r="W682" s="10"/>
      <c r="X682" s="10"/>
      <c r="Y682" s="10"/>
      <c r="Z682" s="10"/>
    </row>
    <row r="683" spans="1:26" ht="15.75" customHeight="1">
      <c r="A683" s="10"/>
      <c r="B683" s="10"/>
      <c r="C683" s="11"/>
      <c r="D683" s="11"/>
      <c r="E683" s="11"/>
      <c r="F683" s="11"/>
      <c r="G683" s="11"/>
      <c r="H683" s="11"/>
      <c r="I683" s="11"/>
      <c r="J683" s="11"/>
      <c r="K683" s="11"/>
      <c r="L683" s="11"/>
      <c r="M683" s="11"/>
      <c r="N683" s="11"/>
      <c r="O683" s="11"/>
      <c r="P683" s="11"/>
      <c r="Q683" s="11"/>
      <c r="R683" s="10"/>
      <c r="S683" s="10"/>
      <c r="T683" s="10"/>
      <c r="U683" s="10"/>
      <c r="V683" s="10"/>
      <c r="W683" s="10"/>
      <c r="X683" s="10"/>
      <c r="Y683" s="10"/>
      <c r="Z683" s="10"/>
    </row>
    <row r="684" spans="1:26" ht="15.75" customHeight="1">
      <c r="A684" s="10"/>
      <c r="B684" s="10"/>
      <c r="C684" s="11"/>
      <c r="D684" s="11"/>
      <c r="E684" s="11"/>
      <c r="F684" s="11"/>
      <c r="G684" s="11"/>
      <c r="H684" s="11"/>
      <c r="I684" s="11"/>
      <c r="J684" s="11"/>
      <c r="K684" s="11"/>
      <c r="L684" s="11"/>
      <c r="M684" s="11"/>
      <c r="N684" s="11"/>
      <c r="O684" s="11"/>
      <c r="P684" s="11"/>
      <c r="Q684" s="11"/>
      <c r="R684" s="10"/>
      <c r="S684" s="10"/>
      <c r="T684" s="10"/>
      <c r="U684" s="10"/>
      <c r="V684" s="10"/>
      <c r="W684" s="10"/>
      <c r="X684" s="10"/>
      <c r="Y684" s="10"/>
      <c r="Z684" s="10"/>
    </row>
    <row r="685" spans="1:26" ht="15.75" customHeight="1">
      <c r="A685" s="10"/>
      <c r="B685" s="10"/>
      <c r="C685" s="11"/>
      <c r="D685" s="11"/>
      <c r="E685" s="11"/>
      <c r="F685" s="11"/>
      <c r="G685" s="11"/>
      <c r="H685" s="11"/>
      <c r="I685" s="11"/>
      <c r="J685" s="11"/>
      <c r="K685" s="11"/>
      <c r="L685" s="11"/>
      <c r="M685" s="11"/>
      <c r="N685" s="11"/>
      <c r="O685" s="11"/>
      <c r="P685" s="11"/>
      <c r="Q685" s="11"/>
      <c r="R685" s="10"/>
      <c r="S685" s="10"/>
      <c r="T685" s="10"/>
      <c r="U685" s="10"/>
      <c r="V685" s="10"/>
      <c r="W685" s="10"/>
      <c r="X685" s="10"/>
      <c r="Y685" s="10"/>
      <c r="Z685" s="10"/>
    </row>
    <row r="686" spans="1:26" ht="15.75" customHeight="1">
      <c r="A686" s="10"/>
      <c r="B686" s="10"/>
      <c r="C686" s="11"/>
      <c r="D686" s="11"/>
      <c r="E686" s="11"/>
      <c r="F686" s="11"/>
      <c r="G686" s="11"/>
      <c r="H686" s="11"/>
      <c r="I686" s="11"/>
      <c r="J686" s="11"/>
      <c r="K686" s="11"/>
      <c r="L686" s="11"/>
      <c r="M686" s="11"/>
      <c r="N686" s="11"/>
      <c r="O686" s="11"/>
      <c r="P686" s="11"/>
      <c r="Q686" s="11"/>
      <c r="R686" s="10"/>
      <c r="S686" s="10"/>
      <c r="T686" s="10"/>
      <c r="U686" s="10"/>
      <c r="V686" s="10"/>
      <c r="W686" s="10"/>
      <c r="X686" s="10"/>
      <c r="Y686" s="10"/>
      <c r="Z686" s="10"/>
    </row>
    <row r="687" spans="1:26" ht="15.75" customHeight="1">
      <c r="A687" s="10"/>
      <c r="B687" s="10"/>
      <c r="C687" s="11"/>
      <c r="D687" s="11"/>
      <c r="E687" s="11"/>
      <c r="F687" s="11"/>
      <c r="G687" s="11"/>
      <c r="H687" s="11"/>
      <c r="I687" s="11"/>
      <c r="J687" s="11"/>
      <c r="K687" s="11"/>
      <c r="L687" s="11"/>
      <c r="M687" s="11"/>
      <c r="N687" s="11"/>
      <c r="O687" s="11"/>
      <c r="P687" s="11"/>
      <c r="Q687" s="11"/>
      <c r="R687" s="10"/>
      <c r="S687" s="10"/>
      <c r="T687" s="10"/>
      <c r="U687" s="10"/>
      <c r="V687" s="10"/>
      <c r="W687" s="10"/>
      <c r="X687" s="10"/>
      <c r="Y687" s="10"/>
      <c r="Z687" s="10"/>
    </row>
    <row r="688" spans="1:26" ht="15.75" customHeight="1">
      <c r="A688" s="10"/>
      <c r="B688" s="10"/>
      <c r="C688" s="11"/>
      <c r="D688" s="11"/>
      <c r="E688" s="11"/>
      <c r="F688" s="11"/>
      <c r="G688" s="11"/>
      <c r="H688" s="11"/>
      <c r="I688" s="11"/>
      <c r="J688" s="11"/>
      <c r="K688" s="11"/>
      <c r="L688" s="11"/>
      <c r="M688" s="11"/>
      <c r="N688" s="11"/>
      <c r="O688" s="11"/>
      <c r="P688" s="11"/>
      <c r="Q688" s="11"/>
      <c r="R688" s="10"/>
      <c r="S688" s="10"/>
      <c r="T688" s="10"/>
      <c r="U688" s="10"/>
      <c r="V688" s="10"/>
      <c r="W688" s="10"/>
      <c r="X688" s="10"/>
      <c r="Y688" s="10"/>
      <c r="Z688" s="10"/>
    </row>
    <row r="689" spans="1:26" ht="15.75" customHeight="1">
      <c r="A689" s="10"/>
      <c r="B689" s="10"/>
      <c r="C689" s="11"/>
      <c r="D689" s="11"/>
      <c r="E689" s="11"/>
      <c r="F689" s="11"/>
      <c r="G689" s="11"/>
      <c r="H689" s="11"/>
      <c r="I689" s="11"/>
      <c r="J689" s="11"/>
      <c r="K689" s="11"/>
      <c r="L689" s="11"/>
      <c r="M689" s="11"/>
      <c r="N689" s="11"/>
      <c r="O689" s="11"/>
      <c r="P689" s="11"/>
      <c r="Q689" s="11"/>
      <c r="R689" s="10"/>
      <c r="S689" s="10"/>
      <c r="T689" s="10"/>
      <c r="U689" s="10"/>
      <c r="V689" s="10"/>
      <c r="W689" s="10"/>
      <c r="X689" s="10"/>
      <c r="Y689" s="10"/>
      <c r="Z689" s="10"/>
    </row>
    <row r="690" spans="1:26" ht="15.75" customHeight="1">
      <c r="A690" s="10"/>
      <c r="B690" s="10"/>
      <c r="C690" s="11"/>
      <c r="D690" s="11"/>
      <c r="E690" s="11"/>
      <c r="F690" s="11"/>
      <c r="G690" s="11"/>
      <c r="H690" s="11"/>
      <c r="I690" s="11"/>
      <c r="J690" s="11"/>
      <c r="K690" s="11"/>
      <c r="L690" s="11"/>
      <c r="M690" s="11"/>
      <c r="N690" s="11"/>
      <c r="O690" s="11"/>
      <c r="P690" s="11"/>
      <c r="Q690" s="11"/>
      <c r="R690" s="10"/>
      <c r="S690" s="10"/>
      <c r="T690" s="10"/>
      <c r="U690" s="10"/>
      <c r="V690" s="10"/>
      <c r="W690" s="10"/>
      <c r="X690" s="10"/>
      <c r="Y690" s="10"/>
      <c r="Z690" s="10"/>
    </row>
    <row r="691" spans="1:26" ht="15.75" customHeight="1">
      <c r="A691" s="10"/>
      <c r="B691" s="10"/>
      <c r="C691" s="11"/>
      <c r="D691" s="11"/>
      <c r="E691" s="11"/>
      <c r="F691" s="11"/>
      <c r="G691" s="11"/>
      <c r="H691" s="11"/>
      <c r="I691" s="11"/>
      <c r="J691" s="11"/>
      <c r="K691" s="11"/>
      <c r="L691" s="11"/>
      <c r="M691" s="11"/>
      <c r="N691" s="11"/>
      <c r="O691" s="11"/>
      <c r="P691" s="11"/>
      <c r="Q691" s="11"/>
      <c r="R691" s="10"/>
      <c r="S691" s="10"/>
      <c r="T691" s="10"/>
      <c r="U691" s="10"/>
      <c r="V691" s="10"/>
      <c r="W691" s="10"/>
      <c r="X691" s="10"/>
      <c r="Y691" s="10"/>
      <c r="Z691" s="10"/>
    </row>
    <row r="692" spans="1:26" ht="15.75" customHeight="1">
      <c r="A692" s="10"/>
      <c r="B692" s="10"/>
      <c r="C692" s="11"/>
      <c r="D692" s="11"/>
      <c r="E692" s="11"/>
      <c r="F692" s="11"/>
      <c r="G692" s="11"/>
      <c r="H692" s="11"/>
      <c r="I692" s="11"/>
      <c r="J692" s="11"/>
      <c r="K692" s="11"/>
      <c r="L692" s="11"/>
      <c r="M692" s="11"/>
      <c r="N692" s="11"/>
      <c r="O692" s="11"/>
      <c r="P692" s="11"/>
      <c r="Q692" s="11"/>
      <c r="R692" s="10"/>
      <c r="S692" s="10"/>
      <c r="T692" s="10"/>
      <c r="U692" s="10"/>
      <c r="V692" s="10"/>
      <c r="W692" s="10"/>
      <c r="X692" s="10"/>
      <c r="Y692" s="10"/>
      <c r="Z692" s="10"/>
    </row>
    <row r="693" spans="1:26" ht="15.75" customHeight="1">
      <c r="A693" s="10"/>
      <c r="B693" s="10"/>
      <c r="C693" s="11"/>
      <c r="D693" s="11"/>
      <c r="E693" s="11"/>
      <c r="F693" s="11"/>
      <c r="G693" s="11"/>
      <c r="H693" s="11"/>
      <c r="I693" s="11"/>
      <c r="J693" s="11"/>
      <c r="K693" s="11"/>
      <c r="L693" s="11"/>
      <c r="M693" s="11"/>
      <c r="N693" s="11"/>
      <c r="O693" s="11"/>
      <c r="P693" s="11"/>
      <c r="Q693" s="11"/>
      <c r="R693" s="10"/>
      <c r="S693" s="10"/>
      <c r="T693" s="10"/>
      <c r="U693" s="10"/>
      <c r="V693" s="10"/>
      <c r="W693" s="10"/>
      <c r="X693" s="10"/>
      <c r="Y693" s="10"/>
      <c r="Z693" s="10"/>
    </row>
    <row r="694" spans="1:26" ht="15.75" customHeight="1">
      <c r="A694" s="10"/>
      <c r="B694" s="10"/>
      <c r="C694" s="11"/>
      <c r="D694" s="11"/>
      <c r="E694" s="11"/>
      <c r="F694" s="11"/>
      <c r="G694" s="11"/>
      <c r="H694" s="11"/>
      <c r="I694" s="11"/>
      <c r="J694" s="11"/>
      <c r="K694" s="11"/>
      <c r="L694" s="11"/>
      <c r="M694" s="11"/>
      <c r="N694" s="11"/>
      <c r="O694" s="11"/>
      <c r="P694" s="11"/>
      <c r="Q694" s="11"/>
      <c r="R694" s="10"/>
      <c r="S694" s="10"/>
      <c r="T694" s="10"/>
      <c r="U694" s="10"/>
      <c r="V694" s="10"/>
      <c r="W694" s="10"/>
      <c r="X694" s="10"/>
      <c r="Y694" s="10"/>
      <c r="Z694" s="10"/>
    </row>
    <row r="695" spans="1:26" ht="15.75" customHeight="1">
      <c r="A695" s="10"/>
      <c r="B695" s="10"/>
      <c r="C695" s="11"/>
      <c r="D695" s="11"/>
      <c r="E695" s="11"/>
      <c r="F695" s="11"/>
      <c r="G695" s="11"/>
      <c r="H695" s="11"/>
      <c r="I695" s="11"/>
      <c r="J695" s="11"/>
      <c r="K695" s="11"/>
      <c r="L695" s="11"/>
      <c r="M695" s="11"/>
      <c r="N695" s="11"/>
      <c r="O695" s="11"/>
      <c r="P695" s="11"/>
      <c r="Q695" s="11"/>
      <c r="R695" s="10"/>
      <c r="S695" s="10"/>
      <c r="T695" s="10"/>
      <c r="U695" s="10"/>
      <c r="V695" s="10"/>
      <c r="W695" s="10"/>
      <c r="X695" s="10"/>
      <c r="Y695" s="10"/>
      <c r="Z695" s="10"/>
    </row>
    <row r="696" spans="1:26" ht="15.75" customHeight="1">
      <c r="A696" s="10"/>
      <c r="B696" s="10"/>
      <c r="C696" s="11"/>
      <c r="D696" s="11"/>
      <c r="E696" s="11"/>
      <c r="F696" s="11"/>
      <c r="G696" s="11"/>
      <c r="H696" s="11"/>
      <c r="I696" s="11"/>
      <c r="J696" s="11"/>
      <c r="K696" s="11"/>
      <c r="L696" s="11"/>
      <c r="M696" s="11"/>
      <c r="N696" s="11"/>
      <c r="O696" s="11"/>
      <c r="P696" s="11"/>
      <c r="Q696" s="11"/>
      <c r="R696" s="10"/>
      <c r="S696" s="10"/>
      <c r="T696" s="10"/>
      <c r="U696" s="10"/>
      <c r="V696" s="10"/>
      <c r="W696" s="10"/>
      <c r="X696" s="10"/>
      <c r="Y696" s="10"/>
      <c r="Z696" s="10"/>
    </row>
    <row r="697" spans="1:26" ht="15.75" customHeight="1">
      <c r="A697" s="10"/>
      <c r="B697" s="10"/>
      <c r="C697" s="11"/>
      <c r="D697" s="11"/>
      <c r="E697" s="11"/>
      <c r="F697" s="11"/>
      <c r="G697" s="11"/>
      <c r="H697" s="11"/>
      <c r="I697" s="11"/>
      <c r="J697" s="11"/>
      <c r="K697" s="11"/>
      <c r="L697" s="11"/>
      <c r="M697" s="11"/>
      <c r="N697" s="11"/>
      <c r="O697" s="11"/>
      <c r="P697" s="11"/>
      <c r="Q697" s="11"/>
      <c r="R697" s="10"/>
      <c r="S697" s="10"/>
      <c r="T697" s="10"/>
      <c r="U697" s="10"/>
      <c r="V697" s="10"/>
      <c r="W697" s="10"/>
      <c r="X697" s="10"/>
      <c r="Y697" s="10"/>
      <c r="Z697" s="10"/>
    </row>
    <row r="698" spans="1:26" ht="15.75" customHeight="1">
      <c r="A698" s="10"/>
      <c r="B698" s="10"/>
      <c r="C698" s="11"/>
      <c r="D698" s="11"/>
      <c r="E698" s="11"/>
      <c r="F698" s="11"/>
      <c r="G698" s="11"/>
      <c r="H698" s="11"/>
      <c r="I698" s="11"/>
      <c r="J698" s="11"/>
      <c r="K698" s="11"/>
      <c r="L698" s="11"/>
      <c r="M698" s="11"/>
      <c r="N698" s="11"/>
      <c r="O698" s="11"/>
      <c r="P698" s="11"/>
      <c r="Q698" s="11"/>
      <c r="R698" s="10"/>
      <c r="S698" s="10"/>
      <c r="T698" s="10"/>
      <c r="U698" s="10"/>
      <c r="V698" s="10"/>
      <c r="W698" s="10"/>
      <c r="X698" s="10"/>
      <c r="Y698" s="10"/>
      <c r="Z698" s="10"/>
    </row>
    <row r="699" spans="1:26" ht="15.75" customHeight="1">
      <c r="A699" s="10"/>
      <c r="B699" s="10"/>
      <c r="C699" s="11"/>
      <c r="D699" s="11"/>
      <c r="E699" s="11"/>
      <c r="F699" s="11"/>
      <c r="G699" s="11"/>
      <c r="H699" s="11"/>
      <c r="I699" s="11"/>
      <c r="J699" s="11"/>
      <c r="K699" s="11"/>
      <c r="L699" s="11"/>
      <c r="M699" s="11"/>
      <c r="N699" s="11"/>
      <c r="O699" s="11"/>
      <c r="P699" s="11"/>
      <c r="Q699" s="11"/>
      <c r="R699" s="10"/>
      <c r="S699" s="10"/>
      <c r="T699" s="10"/>
      <c r="U699" s="10"/>
      <c r="V699" s="10"/>
      <c r="W699" s="10"/>
      <c r="X699" s="10"/>
      <c r="Y699" s="10"/>
      <c r="Z699" s="10"/>
    </row>
    <row r="700" spans="1:26" ht="15.75" customHeight="1">
      <c r="A700" s="10"/>
      <c r="B700" s="10"/>
      <c r="C700" s="11"/>
      <c r="D700" s="11"/>
      <c r="E700" s="11"/>
      <c r="F700" s="11"/>
      <c r="G700" s="11"/>
      <c r="H700" s="11"/>
      <c r="I700" s="11"/>
      <c r="J700" s="11"/>
      <c r="K700" s="11"/>
      <c r="L700" s="11"/>
      <c r="M700" s="11"/>
      <c r="N700" s="11"/>
      <c r="O700" s="11"/>
      <c r="P700" s="11"/>
      <c r="Q700" s="11"/>
      <c r="R700" s="10"/>
      <c r="S700" s="10"/>
      <c r="T700" s="10"/>
      <c r="U700" s="10"/>
      <c r="V700" s="10"/>
      <c r="W700" s="10"/>
      <c r="X700" s="10"/>
      <c r="Y700" s="10"/>
      <c r="Z700" s="10"/>
    </row>
    <row r="701" spans="1:26" ht="15.75" customHeight="1">
      <c r="A701" s="10"/>
      <c r="B701" s="10"/>
      <c r="C701" s="11"/>
      <c r="D701" s="11"/>
      <c r="E701" s="11"/>
      <c r="F701" s="11"/>
      <c r="G701" s="11"/>
      <c r="H701" s="11"/>
      <c r="I701" s="11"/>
      <c r="J701" s="11"/>
      <c r="K701" s="11"/>
      <c r="L701" s="11"/>
      <c r="M701" s="11"/>
      <c r="N701" s="11"/>
      <c r="O701" s="11"/>
      <c r="P701" s="11"/>
      <c r="Q701" s="11"/>
      <c r="R701" s="10"/>
      <c r="S701" s="10"/>
      <c r="T701" s="10"/>
      <c r="U701" s="10"/>
      <c r="V701" s="10"/>
      <c r="W701" s="10"/>
      <c r="X701" s="10"/>
      <c r="Y701" s="10"/>
      <c r="Z701" s="10"/>
    </row>
    <row r="702" spans="1:26" ht="15.75" customHeight="1">
      <c r="A702" s="10"/>
      <c r="B702" s="10"/>
      <c r="C702" s="11"/>
      <c r="D702" s="11"/>
      <c r="E702" s="11"/>
      <c r="F702" s="11"/>
      <c r="G702" s="11"/>
      <c r="H702" s="11"/>
      <c r="I702" s="11"/>
      <c r="J702" s="11"/>
      <c r="K702" s="11"/>
      <c r="L702" s="11"/>
      <c r="M702" s="11"/>
      <c r="N702" s="11"/>
      <c r="O702" s="11"/>
      <c r="P702" s="11"/>
      <c r="Q702" s="11"/>
      <c r="R702" s="10"/>
      <c r="S702" s="10"/>
      <c r="T702" s="10"/>
      <c r="U702" s="10"/>
      <c r="V702" s="10"/>
      <c r="W702" s="10"/>
      <c r="X702" s="10"/>
      <c r="Y702" s="10"/>
      <c r="Z702" s="10"/>
    </row>
    <row r="703" spans="1:26" ht="15.75" customHeight="1">
      <c r="A703" s="10"/>
      <c r="B703" s="10"/>
      <c r="C703" s="11"/>
      <c r="D703" s="11"/>
      <c r="E703" s="11"/>
      <c r="F703" s="11"/>
      <c r="G703" s="11"/>
      <c r="H703" s="11"/>
      <c r="I703" s="11"/>
      <c r="J703" s="11"/>
      <c r="K703" s="11"/>
      <c r="L703" s="11"/>
      <c r="M703" s="11"/>
      <c r="N703" s="11"/>
      <c r="O703" s="11"/>
      <c r="P703" s="11"/>
      <c r="Q703" s="11"/>
      <c r="R703" s="10"/>
      <c r="S703" s="10"/>
      <c r="T703" s="10"/>
      <c r="U703" s="10"/>
      <c r="V703" s="10"/>
      <c r="W703" s="10"/>
      <c r="X703" s="10"/>
      <c r="Y703" s="10"/>
      <c r="Z703" s="10"/>
    </row>
    <row r="704" spans="1:26" ht="15.75" customHeight="1">
      <c r="A704" s="10"/>
      <c r="B704" s="10"/>
      <c r="C704" s="11"/>
      <c r="D704" s="11"/>
      <c r="E704" s="11"/>
      <c r="F704" s="11"/>
      <c r="G704" s="11"/>
      <c r="H704" s="11"/>
      <c r="I704" s="11"/>
      <c r="J704" s="11"/>
      <c r="K704" s="11"/>
      <c r="L704" s="11"/>
      <c r="M704" s="11"/>
      <c r="N704" s="11"/>
      <c r="O704" s="11"/>
      <c r="P704" s="11"/>
      <c r="Q704" s="11"/>
      <c r="R704" s="10"/>
      <c r="S704" s="10"/>
      <c r="T704" s="10"/>
      <c r="U704" s="10"/>
      <c r="V704" s="10"/>
      <c r="W704" s="10"/>
      <c r="X704" s="10"/>
      <c r="Y704" s="10"/>
      <c r="Z704" s="10"/>
    </row>
    <row r="705" spans="1:26" ht="15.75" customHeight="1">
      <c r="A705" s="10"/>
      <c r="B705" s="10"/>
      <c r="C705" s="11"/>
      <c r="D705" s="11"/>
      <c r="E705" s="11"/>
      <c r="F705" s="11"/>
      <c r="G705" s="11"/>
      <c r="H705" s="11"/>
      <c r="I705" s="11"/>
      <c r="J705" s="11"/>
      <c r="K705" s="11"/>
      <c r="L705" s="11"/>
      <c r="M705" s="11"/>
      <c r="N705" s="11"/>
      <c r="O705" s="11"/>
      <c r="P705" s="11"/>
      <c r="Q705" s="11"/>
      <c r="R705" s="10"/>
      <c r="S705" s="10"/>
      <c r="T705" s="10"/>
      <c r="U705" s="10"/>
      <c r="V705" s="10"/>
      <c r="W705" s="10"/>
      <c r="X705" s="10"/>
      <c r="Y705" s="10"/>
      <c r="Z705" s="10"/>
    </row>
    <row r="706" spans="1:26" ht="15.75" customHeight="1">
      <c r="A706" s="10"/>
      <c r="B706" s="10"/>
      <c r="C706" s="11"/>
      <c r="D706" s="11"/>
      <c r="E706" s="11"/>
      <c r="F706" s="11"/>
      <c r="G706" s="11"/>
      <c r="H706" s="11"/>
      <c r="I706" s="11"/>
      <c r="J706" s="11"/>
      <c r="K706" s="11"/>
      <c r="L706" s="11"/>
      <c r="M706" s="11"/>
      <c r="N706" s="11"/>
      <c r="O706" s="11"/>
      <c r="P706" s="11"/>
      <c r="Q706" s="11"/>
      <c r="R706" s="10"/>
      <c r="S706" s="10"/>
      <c r="T706" s="10"/>
      <c r="U706" s="10"/>
      <c r="V706" s="10"/>
      <c r="W706" s="10"/>
      <c r="X706" s="10"/>
      <c r="Y706" s="10"/>
      <c r="Z706" s="10"/>
    </row>
    <row r="707" spans="1:26" ht="15.75" customHeight="1">
      <c r="A707" s="10"/>
      <c r="B707" s="10"/>
      <c r="C707" s="11"/>
      <c r="D707" s="11"/>
      <c r="E707" s="11"/>
      <c r="F707" s="11"/>
      <c r="G707" s="11"/>
      <c r="H707" s="11"/>
      <c r="I707" s="11"/>
      <c r="J707" s="11"/>
      <c r="K707" s="11"/>
      <c r="L707" s="11"/>
      <c r="M707" s="11"/>
      <c r="N707" s="11"/>
      <c r="O707" s="11"/>
      <c r="P707" s="11"/>
      <c r="Q707" s="11"/>
      <c r="R707" s="10"/>
      <c r="S707" s="10"/>
      <c r="T707" s="10"/>
      <c r="U707" s="10"/>
      <c r="V707" s="10"/>
      <c r="W707" s="10"/>
      <c r="X707" s="10"/>
      <c r="Y707" s="10"/>
      <c r="Z707" s="10"/>
    </row>
    <row r="708" spans="1:26" ht="15.75" customHeight="1">
      <c r="A708" s="10"/>
      <c r="B708" s="10"/>
      <c r="C708" s="11"/>
      <c r="D708" s="11"/>
      <c r="E708" s="11"/>
      <c r="F708" s="11"/>
      <c r="G708" s="11"/>
      <c r="H708" s="11"/>
      <c r="I708" s="11"/>
      <c r="J708" s="11"/>
      <c r="K708" s="11"/>
      <c r="L708" s="11"/>
      <c r="M708" s="11"/>
      <c r="N708" s="11"/>
      <c r="O708" s="11"/>
      <c r="P708" s="11"/>
      <c r="Q708" s="11"/>
      <c r="R708" s="10"/>
      <c r="S708" s="10"/>
      <c r="T708" s="10"/>
      <c r="U708" s="10"/>
      <c r="V708" s="10"/>
      <c r="W708" s="10"/>
      <c r="X708" s="10"/>
      <c r="Y708" s="10"/>
      <c r="Z708" s="10"/>
    </row>
    <row r="709" spans="1:26" ht="15.75" customHeight="1">
      <c r="A709" s="10"/>
      <c r="B709" s="10"/>
      <c r="C709" s="11"/>
      <c r="D709" s="11"/>
      <c r="E709" s="11"/>
      <c r="F709" s="11"/>
      <c r="G709" s="11"/>
      <c r="H709" s="11"/>
      <c r="I709" s="11"/>
      <c r="J709" s="11"/>
      <c r="K709" s="11"/>
      <c r="L709" s="11"/>
      <c r="M709" s="11"/>
      <c r="N709" s="11"/>
      <c r="O709" s="11"/>
      <c r="P709" s="11"/>
      <c r="Q709" s="11"/>
      <c r="R709" s="10"/>
      <c r="S709" s="10"/>
      <c r="T709" s="10"/>
      <c r="U709" s="10"/>
      <c r="V709" s="10"/>
      <c r="W709" s="10"/>
      <c r="X709" s="10"/>
      <c r="Y709" s="10"/>
      <c r="Z709" s="10"/>
    </row>
    <row r="710" spans="1:26" ht="15.75" customHeight="1">
      <c r="A710" s="10"/>
      <c r="B710" s="10"/>
      <c r="C710" s="11"/>
      <c r="D710" s="11"/>
      <c r="E710" s="11"/>
      <c r="F710" s="11"/>
      <c r="G710" s="11"/>
      <c r="H710" s="11"/>
      <c r="I710" s="11"/>
      <c r="J710" s="11"/>
      <c r="K710" s="11"/>
      <c r="L710" s="11"/>
      <c r="M710" s="11"/>
      <c r="N710" s="11"/>
      <c r="O710" s="11"/>
      <c r="P710" s="11"/>
      <c r="Q710" s="11"/>
      <c r="R710" s="10"/>
      <c r="S710" s="10"/>
      <c r="T710" s="10"/>
      <c r="U710" s="10"/>
      <c r="V710" s="10"/>
      <c r="W710" s="10"/>
      <c r="X710" s="10"/>
      <c r="Y710" s="10"/>
      <c r="Z710" s="10"/>
    </row>
    <row r="711" spans="1:26" ht="15.75" customHeight="1">
      <c r="A711" s="10"/>
      <c r="B711" s="10"/>
      <c r="C711" s="11"/>
      <c r="D711" s="11"/>
      <c r="E711" s="11"/>
      <c r="F711" s="11"/>
      <c r="G711" s="11"/>
      <c r="H711" s="11"/>
      <c r="I711" s="11"/>
      <c r="J711" s="11"/>
      <c r="K711" s="11"/>
      <c r="L711" s="11"/>
      <c r="M711" s="11"/>
      <c r="N711" s="11"/>
      <c r="O711" s="11"/>
      <c r="P711" s="11"/>
      <c r="Q711" s="11"/>
      <c r="R711" s="10"/>
      <c r="S711" s="10"/>
      <c r="T711" s="10"/>
      <c r="U711" s="10"/>
      <c r="V711" s="10"/>
      <c r="W711" s="10"/>
      <c r="X711" s="10"/>
      <c r="Y711" s="10"/>
      <c r="Z711" s="10"/>
    </row>
    <row r="712" spans="1:26" ht="15.75" customHeight="1">
      <c r="A712" s="10"/>
      <c r="B712" s="10"/>
      <c r="C712" s="11"/>
      <c r="D712" s="11"/>
      <c r="E712" s="11"/>
      <c r="F712" s="11"/>
      <c r="G712" s="11"/>
      <c r="H712" s="11"/>
      <c r="I712" s="11"/>
      <c r="J712" s="11"/>
      <c r="K712" s="11"/>
      <c r="L712" s="11"/>
      <c r="M712" s="11"/>
      <c r="N712" s="11"/>
      <c r="O712" s="11"/>
      <c r="P712" s="11"/>
      <c r="Q712" s="11"/>
      <c r="R712" s="10"/>
      <c r="S712" s="10"/>
      <c r="T712" s="10"/>
      <c r="U712" s="10"/>
      <c r="V712" s="10"/>
      <c r="W712" s="10"/>
      <c r="X712" s="10"/>
      <c r="Y712" s="10"/>
      <c r="Z712" s="10"/>
    </row>
    <row r="713" spans="1:26" ht="15.75" customHeight="1">
      <c r="A713" s="10"/>
      <c r="B713" s="10"/>
      <c r="C713" s="11"/>
      <c r="D713" s="11"/>
      <c r="E713" s="11"/>
      <c r="F713" s="11"/>
      <c r="G713" s="11"/>
      <c r="H713" s="11"/>
      <c r="I713" s="11"/>
      <c r="J713" s="11"/>
      <c r="K713" s="11"/>
      <c r="L713" s="11"/>
      <c r="M713" s="11"/>
      <c r="N713" s="11"/>
      <c r="O713" s="11"/>
      <c r="P713" s="11"/>
      <c r="Q713" s="11"/>
      <c r="R713" s="10"/>
      <c r="S713" s="10"/>
      <c r="T713" s="10"/>
      <c r="U713" s="10"/>
      <c r="V713" s="10"/>
      <c r="W713" s="10"/>
      <c r="X713" s="10"/>
      <c r="Y713" s="10"/>
      <c r="Z713" s="10"/>
    </row>
    <row r="714" spans="1:26" ht="15.75" customHeight="1">
      <c r="A714" s="10"/>
      <c r="B714" s="10"/>
      <c r="C714" s="11"/>
      <c r="D714" s="11"/>
      <c r="E714" s="11"/>
      <c r="F714" s="11"/>
      <c r="G714" s="11"/>
      <c r="H714" s="11"/>
      <c r="I714" s="11"/>
      <c r="J714" s="11"/>
      <c r="K714" s="11"/>
      <c r="L714" s="11"/>
      <c r="M714" s="11"/>
      <c r="N714" s="11"/>
      <c r="O714" s="11"/>
      <c r="P714" s="11"/>
      <c r="Q714" s="11"/>
      <c r="R714" s="10"/>
      <c r="S714" s="10"/>
      <c r="T714" s="10"/>
      <c r="U714" s="10"/>
      <c r="V714" s="10"/>
      <c r="W714" s="10"/>
      <c r="X714" s="10"/>
      <c r="Y714" s="10"/>
      <c r="Z714" s="10"/>
    </row>
    <row r="715" spans="1:26" ht="15.75" customHeight="1">
      <c r="A715" s="10"/>
      <c r="B715" s="10"/>
      <c r="C715" s="11"/>
      <c r="D715" s="11"/>
      <c r="E715" s="11"/>
      <c r="F715" s="11"/>
      <c r="G715" s="11"/>
      <c r="H715" s="11"/>
      <c r="I715" s="11"/>
      <c r="J715" s="11"/>
      <c r="K715" s="11"/>
      <c r="L715" s="11"/>
      <c r="M715" s="11"/>
      <c r="N715" s="11"/>
      <c r="O715" s="11"/>
      <c r="P715" s="11"/>
      <c r="Q715" s="11"/>
      <c r="R715" s="10"/>
      <c r="S715" s="10"/>
      <c r="T715" s="10"/>
      <c r="U715" s="10"/>
      <c r="V715" s="10"/>
      <c r="W715" s="10"/>
      <c r="X715" s="10"/>
      <c r="Y715" s="10"/>
      <c r="Z715" s="10"/>
    </row>
    <row r="716" spans="1:26" ht="15.75" customHeight="1">
      <c r="A716" s="10"/>
      <c r="B716" s="10"/>
      <c r="C716" s="11"/>
      <c r="D716" s="11"/>
      <c r="E716" s="11"/>
      <c r="F716" s="11"/>
      <c r="G716" s="11"/>
      <c r="H716" s="11"/>
      <c r="I716" s="11"/>
      <c r="J716" s="11"/>
      <c r="K716" s="11"/>
      <c r="L716" s="11"/>
      <c r="M716" s="11"/>
      <c r="N716" s="11"/>
      <c r="O716" s="11"/>
      <c r="P716" s="11"/>
      <c r="Q716" s="11"/>
      <c r="R716" s="10"/>
      <c r="S716" s="10"/>
      <c r="T716" s="10"/>
      <c r="U716" s="10"/>
      <c r="V716" s="10"/>
      <c r="W716" s="10"/>
      <c r="X716" s="10"/>
      <c r="Y716" s="10"/>
      <c r="Z716" s="10"/>
    </row>
    <row r="717" spans="1:26" ht="15.75" customHeight="1">
      <c r="A717" s="10"/>
      <c r="B717" s="10"/>
      <c r="C717" s="11"/>
      <c r="D717" s="11"/>
      <c r="E717" s="11"/>
      <c r="F717" s="11"/>
      <c r="G717" s="11"/>
      <c r="H717" s="11"/>
      <c r="I717" s="11"/>
      <c r="J717" s="11"/>
      <c r="K717" s="11"/>
      <c r="L717" s="11"/>
      <c r="M717" s="11"/>
      <c r="N717" s="11"/>
      <c r="O717" s="11"/>
      <c r="P717" s="11"/>
      <c r="Q717" s="11"/>
      <c r="R717" s="10"/>
      <c r="S717" s="10"/>
      <c r="T717" s="10"/>
      <c r="U717" s="10"/>
      <c r="V717" s="10"/>
      <c r="W717" s="10"/>
      <c r="X717" s="10"/>
      <c r="Y717" s="10"/>
      <c r="Z717" s="10"/>
    </row>
    <row r="718" spans="1:26" ht="15.75" customHeight="1">
      <c r="A718" s="10"/>
      <c r="B718" s="10"/>
      <c r="C718" s="11"/>
      <c r="D718" s="11"/>
      <c r="E718" s="11"/>
      <c r="F718" s="11"/>
      <c r="G718" s="11"/>
      <c r="H718" s="11"/>
      <c r="I718" s="11"/>
      <c r="J718" s="11"/>
      <c r="K718" s="11"/>
      <c r="L718" s="11"/>
      <c r="M718" s="11"/>
      <c r="N718" s="11"/>
      <c r="O718" s="11"/>
      <c r="P718" s="11"/>
      <c r="Q718" s="11"/>
      <c r="R718" s="10"/>
      <c r="S718" s="10"/>
      <c r="T718" s="10"/>
      <c r="U718" s="10"/>
      <c r="V718" s="10"/>
      <c r="W718" s="10"/>
      <c r="X718" s="10"/>
      <c r="Y718" s="10"/>
      <c r="Z718" s="10"/>
    </row>
    <row r="719" spans="1:26" ht="15.75" customHeight="1">
      <c r="A719" s="10"/>
      <c r="B719" s="10"/>
      <c r="C719" s="11"/>
      <c r="D719" s="11"/>
      <c r="E719" s="11"/>
      <c r="F719" s="11"/>
      <c r="G719" s="11"/>
      <c r="H719" s="11"/>
      <c r="I719" s="11"/>
      <c r="J719" s="11"/>
      <c r="K719" s="11"/>
      <c r="L719" s="11"/>
      <c r="M719" s="11"/>
      <c r="N719" s="11"/>
      <c r="O719" s="11"/>
      <c r="P719" s="11"/>
      <c r="Q719" s="11"/>
      <c r="R719" s="10"/>
      <c r="S719" s="10"/>
      <c r="T719" s="10"/>
      <c r="U719" s="10"/>
      <c r="V719" s="10"/>
      <c r="W719" s="10"/>
      <c r="X719" s="10"/>
      <c r="Y719" s="10"/>
      <c r="Z719" s="10"/>
    </row>
    <row r="720" spans="1:26" ht="15.75" customHeight="1">
      <c r="A720" s="10"/>
      <c r="B720" s="10"/>
      <c r="C720" s="11"/>
      <c r="D720" s="11"/>
      <c r="E720" s="11"/>
      <c r="F720" s="11"/>
      <c r="G720" s="11"/>
      <c r="H720" s="11"/>
      <c r="I720" s="11"/>
      <c r="J720" s="11"/>
      <c r="K720" s="11"/>
      <c r="L720" s="11"/>
      <c r="M720" s="11"/>
      <c r="N720" s="11"/>
      <c r="O720" s="11"/>
      <c r="P720" s="11"/>
      <c r="Q720" s="11"/>
      <c r="R720" s="10"/>
      <c r="S720" s="10"/>
      <c r="T720" s="10"/>
      <c r="U720" s="10"/>
      <c r="V720" s="10"/>
      <c r="W720" s="10"/>
      <c r="X720" s="10"/>
      <c r="Y720" s="10"/>
      <c r="Z720" s="10"/>
    </row>
    <row r="721" spans="1:26" ht="15.75" customHeight="1">
      <c r="A721" s="10"/>
      <c r="B721" s="10"/>
      <c r="C721" s="11"/>
      <c r="D721" s="11"/>
      <c r="E721" s="11"/>
      <c r="F721" s="11"/>
      <c r="G721" s="11"/>
      <c r="H721" s="11"/>
      <c r="I721" s="11"/>
      <c r="J721" s="11"/>
      <c r="K721" s="11"/>
      <c r="L721" s="11"/>
      <c r="M721" s="11"/>
      <c r="N721" s="11"/>
      <c r="O721" s="11"/>
      <c r="P721" s="11"/>
      <c r="Q721" s="11"/>
      <c r="R721" s="10"/>
      <c r="S721" s="10"/>
      <c r="T721" s="10"/>
      <c r="U721" s="10"/>
      <c r="V721" s="10"/>
      <c r="W721" s="10"/>
      <c r="X721" s="10"/>
      <c r="Y721" s="10"/>
      <c r="Z721" s="10"/>
    </row>
    <row r="722" spans="1:26" ht="15.75" customHeight="1">
      <c r="A722" s="10"/>
      <c r="B722" s="10"/>
      <c r="C722" s="11"/>
      <c r="D722" s="11"/>
      <c r="E722" s="11"/>
      <c r="F722" s="11"/>
      <c r="G722" s="11"/>
      <c r="H722" s="11"/>
      <c r="I722" s="11"/>
      <c r="J722" s="11"/>
      <c r="K722" s="11"/>
      <c r="L722" s="11"/>
      <c r="M722" s="11"/>
      <c r="N722" s="11"/>
      <c r="O722" s="11"/>
      <c r="P722" s="11"/>
      <c r="Q722" s="11"/>
      <c r="R722" s="10"/>
      <c r="S722" s="10"/>
      <c r="T722" s="10"/>
      <c r="U722" s="10"/>
      <c r="V722" s="10"/>
      <c r="W722" s="10"/>
      <c r="X722" s="10"/>
      <c r="Y722" s="10"/>
      <c r="Z722" s="10"/>
    </row>
    <row r="723" spans="1:26" ht="15.75" customHeight="1">
      <c r="A723" s="10"/>
      <c r="B723" s="10"/>
      <c r="C723" s="11"/>
      <c r="D723" s="11"/>
      <c r="E723" s="11"/>
      <c r="F723" s="11"/>
      <c r="G723" s="11"/>
      <c r="H723" s="11"/>
      <c r="I723" s="11"/>
      <c r="J723" s="11"/>
      <c r="K723" s="11"/>
      <c r="L723" s="11"/>
      <c r="M723" s="11"/>
      <c r="N723" s="11"/>
      <c r="O723" s="11"/>
      <c r="P723" s="11"/>
      <c r="Q723" s="11"/>
      <c r="R723" s="10"/>
      <c r="S723" s="10"/>
      <c r="T723" s="10"/>
      <c r="U723" s="10"/>
      <c r="V723" s="10"/>
      <c r="W723" s="10"/>
      <c r="X723" s="10"/>
      <c r="Y723" s="10"/>
      <c r="Z723" s="10"/>
    </row>
    <row r="724" spans="1:26" ht="15.75" customHeight="1">
      <c r="A724" s="10"/>
      <c r="B724" s="10"/>
      <c r="C724" s="11"/>
      <c r="D724" s="11"/>
      <c r="E724" s="11"/>
      <c r="F724" s="11"/>
      <c r="G724" s="11"/>
      <c r="H724" s="11"/>
      <c r="I724" s="11"/>
      <c r="J724" s="11"/>
      <c r="K724" s="11"/>
      <c r="L724" s="11"/>
      <c r="M724" s="11"/>
      <c r="N724" s="11"/>
      <c r="O724" s="11"/>
      <c r="P724" s="11"/>
      <c r="Q724" s="11"/>
      <c r="R724" s="10"/>
      <c r="S724" s="10"/>
      <c r="T724" s="10"/>
      <c r="U724" s="10"/>
      <c r="V724" s="10"/>
      <c r="W724" s="10"/>
      <c r="X724" s="10"/>
      <c r="Y724" s="10"/>
      <c r="Z724" s="10"/>
    </row>
    <row r="725" spans="1:26" ht="15.75" customHeight="1">
      <c r="A725" s="10"/>
      <c r="B725" s="10"/>
      <c r="C725" s="11"/>
      <c r="D725" s="11"/>
      <c r="E725" s="11"/>
      <c r="F725" s="11"/>
      <c r="G725" s="11"/>
      <c r="H725" s="11"/>
      <c r="I725" s="11"/>
      <c r="J725" s="11"/>
      <c r="K725" s="11"/>
      <c r="L725" s="11"/>
      <c r="M725" s="11"/>
      <c r="N725" s="11"/>
      <c r="O725" s="11"/>
      <c r="P725" s="11"/>
      <c r="Q725" s="11"/>
      <c r="R725" s="10"/>
      <c r="S725" s="10"/>
      <c r="T725" s="10"/>
      <c r="U725" s="10"/>
      <c r="V725" s="10"/>
      <c r="W725" s="10"/>
      <c r="X725" s="10"/>
      <c r="Y725" s="10"/>
      <c r="Z725" s="10"/>
    </row>
    <row r="726" spans="1:26" ht="15.75" customHeight="1">
      <c r="A726" s="10"/>
      <c r="B726" s="10"/>
      <c r="C726" s="11"/>
      <c r="D726" s="11"/>
      <c r="E726" s="11"/>
      <c r="F726" s="11"/>
      <c r="G726" s="11"/>
      <c r="H726" s="11"/>
      <c r="I726" s="11"/>
      <c r="J726" s="11"/>
      <c r="K726" s="11"/>
      <c r="L726" s="11"/>
      <c r="M726" s="11"/>
      <c r="N726" s="11"/>
      <c r="O726" s="11"/>
      <c r="P726" s="11"/>
      <c r="Q726" s="11"/>
      <c r="R726" s="10"/>
      <c r="S726" s="10"/>
      <c r="T726" s="10"/>
      <c r="U726" s="10"/>
      <c r="V726" s="10"/>
      <c r="W726" s="10"/>
      <c r="X726" s="10"/>
      <c r="Y726" s="10"/>
      <c r="Z726" s="10"/>
    </row>
    <row r="727" spans="1:26" ht="15.75" customHeight="1">
      <c r="A727" s="10"/>
      <c r="B727" s="10"/>
      <c r="C727" s="11"/>
      <c r="D727" s="11"/>
      <c r="E727" s="11"/>
      <c r="F727" s="11"/>
      <c r="G727" s="11"/>
      <c r="H727" s="11"/>
      <c r="I727" s="11"/>
      <c r="J727" s="11"/>
      <c r="K727" s="11"/>
      <c r="L727" s="11"/>
      <c r="M727" s="11"/>
      <c r="N727" s="11"/>
      <c r="O727" s="11"/>
      <c r="P727" s="11"/>
      <c r="Q727" s="11"/>
      <c r="R727" s="10"/>
      <c r="S727" s="10"/>
      <c r="T727" s="10"/>
      <c r="U727" s="10"/>
      <c r="V727" s="10"/>
      <c r="W727" s="10"/>
      <c r="X727" s="10"/>
      <c r="Y727" s="10"/>
      <c r="Z727" s="10"/>
    </row>
    <row r="728" spans="1:26" ht="15.75" customHeight="1">
      <c r="A728" s="10"/>
      <c r="B728" s="10"/>
      <c r="C728" s="11"/>
      <c r="D728" s="11"/>
      <c r="E728" s="11"/>
      <c r="F728" s="11"/>
      <c r="G728" s="11"/>
      <c r="H728" s="11"/>
      <c r="I728" s="11"/>
      <c r="J728" s="11"/>
      <c r="K728" s="11"/>
      <c r="L728" s="11"/>
      <c r="M728" s="11"/>
      <c r="N728" s="11"/>
      <c r="O728" s="11"/>
      <c r="P728" s="11"/>
      <c r="Q728" s="11"/>
      <c r="R728" s="10"/>
      <c r="S728" s="10"/>
      <c r="T728" s="10"/>
      <c r="U728" s="10"/>
      <c r="V728" s="10"/>
      <c r="W728" s="10"/>
      <c r="X728" s="10"/>
      <c r="Y728" s="10"/>
      <c r="Z728" s="10"/>
    </row>
    <row r="729" spans="1:26" ht="15.75" customHeight="1">
      <c r="A729" s="10"/>
      <c r="B729" s="10"/>
      <c r="C729" s="11"/>
      <c r="D729" s="11"/>
      <c r="E729" s="11"/>
      <c r="F729" s="11"/>
      <c r="G729" s="11"/>
      <c r="H729" s="11"/>
      <c r="I729" s="11"/>
      <c r="J729" s="11"/>
      <c r="K729" s="11"/>
      <c r="L729" s="11"/>
      <c r="M729" s="11"/>
      <c r="N729" s="11"/>
      <c r="O729" s="11"/>
      <c r="P729" s="11"/>
      <c r="Q729" s="11"/>
      <c r="R729" s="10"/>
      <c r="S729" s="10"/>
      <c r="T729" s="10"/>
      <c r="U729" s="10"/>
      <c r="V729" s="10"/>
      <c r="W729" s="10"/>
      <c r="X729" s="10"/>
      <c r="Y729" s="10"/>
      <c r="Z729" s="10"/>
    </row>
    <row r="730" spans="1:26" ht="15.75" customHeight="1">
      <c r="A730" s="10"/>
      <c r="B730" s="10"/>
      <c r="C730" s="11"/>
      <c r="D730" s="11"/>
      <c r="E730" s="11"/>
      <c r="F730" s="11"/>
      <c r="G730" s="11"/>
      <c r="H730" s="11"/>
      <c r="I730" s="11"/>
      <c r="J730" s="11"/>
      <c r="K730" s="11"/>
      <c r="L730" s="11"/>
      <c r="M730" s="11"/>
      <c r="N730" s="11"/>
      <c r="O730" s="11"/>
      <c r="P730" s="11"/>
      <c r="Q730" s="11"/>
      <c r="R730" s="10"/>
      <c r="S730" s="10"/>
      <c r="T730" s="10"/>
      <c r="U730" s="10"/>
      <c r="V730" s="10"/>
      <c r="W730" s="10"/>
      <c r="X730" s="10"/>
      <c r="Y730" s="10"/>
      <c r="Z730" s="10"/>
    </row>
    <row r="731" spans="1:26" ht="15.75" customHeight="1">
      <c r="A731" s="10"/>
      <c r="B731" s="10"/>
      <c r="C731" s="11"/>
      <c r="D731" s="11"/>
      <c r="E731" s="11"/>
      <c r="F731" s="11"/>
      <c r="G731" s="11"/>
      <c r="H731" s="11"/>
      <c r="I731" s="11"/>
      <c r="J731" s="11"/>
      <c r="K731" s="11"/>
      <c r="L731" s="11"/>
      <c r="M731" s="11"/>
      <c r="N731" s="11"/>
      <c r="O731" s="11"/>
      <c r="P731" s="11"/>
      <c r="Q731" s="11"/>
      <c r="R731" s="10"/>
      <c r="S731" s="10"/>
      <c r="T731" s="10"/>
      <c r="U731" s="10"/>
      <c r="V731" s="10"/>
      <c r="W731" s="10"/>
      <c r="X731" s="10"/>
      <c r="Y731" s="10"/>
      <c r="Z731" s="10"/>
    </row>
    <row r="732" spans="1:26" ht="15.75" customHeight="1">
      <c r="A732" s="10"/>
      <c r="B732" s="10"/>
      <c r="C732" s="11"/>
      <c r="D732" s="11"/>
      <c r="E732" s="11"/>
      <c r="F732" s="11"/>
      <c r="G732" s="11"/>
      <c r="H732" s="11"/>
      <c r="I732" s="11"/>
      <c r="J732" s="11"/>
      <c r="K732" s="11"/>
      <c r="L732" s="11"/>
      <c r="M732" s="11"/>
      <c r="N732" s="11"/>
      <c r="O732" s="11"/>
      <c r="P732" s="11"/>
      <c r="Q732" s="11"/>
      <c r="R732" s="10"/>
      <c r="S732" s="10"/>
      <c r="T732" s="10"/>
      <c r="U732" s="10"/>
      <c r="V732" s="10"/>
      <c r="W732" s="10"/>
      <c r="X732" s="10"/>
      <c r="Y732" s="10"/>
      <c r="Z732" s="10"/>
    </row>
    <row r="733" spans="1:26" ht="15.75" customHeight="1">
      <c r="A733" s="10"/>
      <c r="B733" s="10"/>
      <c r="C733" s="11"/>
      <c r="D733" s="11"/>
      <c r="E733" s="11"/>
      <c r="F733" s="11"/>
      <c r="G733" s="11"/>
      <c r="H733" s="11"/>
      <c r="I733" s="11"/>
      <c r="J733" s="11"/>
      <c r="K733" s="11"/>
      <c r="L733" s="11"/>
      <c r="M733" s="11"/>
      <c r="N733" s="11"/>
      <c r="O733" s="11"/>
      <c r="P733" s="11"/>
      <c r="Q733" s="11"/>
      <c r="R733" s="10"/>
      <c r="S733" s="10"/>
      <c r="T733" s="10"/>
      <c r="U733" s="10"/>
      <c r="V733" s="10"/>
      <c r="W733" s="10"/>
      <c r="X733" s="10"/>
      <c r="Y733" s="10"/>
      <c r="Z733" s="10"/>
    </row>
    <row r="734" spans="1:26" ht="15.75" customHeight="1">
      <c r="A734" s="10"/>
      <c r="B734" s="10"/>
      <c r="C734" s="11"/>
      <c r="D734" s="11"/>
      <c r="E734" s="11"/>
      <c r="F734" s="11"/>
      <c r="G734" s="11"/>
      <c r="H734" s="11"/>
      <c r="I734" s="11"/>
      <c r="J734" s="11"/>
      <c r="K734" s="11"/>
      <c r="L734" s="11"/>
      <c r="M734" s="11"/>
      <c r="N734" s="11"/>
      <c r="O734" s="11"/>
      <c r="P734" s="11"/>
      <c r="Q734" s="11"/>
      <c r="R734" s="10"/>
      <c r="S734" s="10"/>
      <c r="T734" s="10"/>
      <c r="U734" s="10"/>
      <c r="V734" s="10"/>
      <c r="W734" s="10"/>
      <c r="X734" s="10"/>
      <c r="Y734" s="10"/>
      <c r="Z734" s="10"/>
    </row>
    <row r="735" spans="1:26" ht="15.75" customHeight="1">
      <c r="A735" s="10"/>
      <c r="B735" s="10"/>
      <c r="C735" s="11"/>
      <c r="D735" s="11"/>
      <c r="E735" s="11"/>
      <c r="F735" s="11"/>
      <c r="G735" s="11"/>
      <c r="H735" s="11"/>
      <c r="I735" s="11"/>
      <c r="J735" s="11"/>
      <c r="K735" s="11"/>
      <c r="L735" s="11"/>
      <c r="M735" s="11"/>
      <c r="N735" s="11"/>
      <c r="O735" s="11"/>
      <c r="P735" s="11"/>
      <c r="Q735" s="11"/>
      <c r="R735" s="10"/>
      <c r="S735" s="10"/>
      <c r="T735" s="10"/>
      <c r="U735" s="10"/>
      <c r="V735" s="10"/>
      <c r="W735" s="10"/>
      <c r="X735" s="10"/>
      <c r="Y735" s="10"/>
      <c r="Z735" s="10"/>
    </row>
    <row r="736" spans="1:26" ht="15.75" customHeight="1">
      <c r="A736" s="10"/>
      <c r="B736" s="10"/>
      <c r="C736" s="11"/>
      <c r="D736" s="11"/>
      <c r="E736" s="11"/>
      <c r="F736" s="11"/>
      <c r="G736" s="11"/>
      <c r="H736" s="11"/>
      <c r="I736" s="11"/>
      <c r="J736" s="11"/>
      <c r="K736" s="11"/>
      <c r="L736" s="11"/>
      <c r="M736" s="11"/>
      <c r="N736" s="11"/>
      <c r="O736" s="11"/>
      <c r="P736" s="11"/>
      <c r="Q736" s="11"/>
      <c r="R736" s="10"/>
      <c r="S736" s="10"/>
      <c r="T736" s="10"/>
      <c r="U736" s="10"/>
      <c r="V736" s="10"/>
      <c r="W736" s="10"/>
      <c r="X736" s="10"/>
      <c r="Y736" s="10"/>
      <c r="Z736" s="10"/>
    </row>
    <row r="737" spans="1:26" ht="15.75" customHeight="1">
      <c r="A737" s="10"/>
      <c r="B737" s="10"/>
      <c r="C737" s="11"/>
      <c r="D737" s="11"/>
      <c r="E737" s="11"/>
      <c r="F737" s="11"/>
      <c r="G737" s="11"/>
      <c r="H737" s="11"/>
      <c r="I737" s="11"/>
      <c r="J737" s="11"/>
      <c r="K737" s="11"/>
      <c r="L737" s="11"/>
      <c r="M737" s="11"/>
      <c r="N737" s="11"/>
      <c r="O737" s="11"/>
      <c r="P737" s="11"/>
      <c r="Q737" s="11"/>
      <c r="R737" s="10"/>
      <c r="S737" s="10"/>
      <c r="T737" s="10"/>
      <c r="U737" s="10"/>
      <c r="V737" s="10"/>
      <c r="W737" s="10"/>
      <c r="X737" s="10"/>
      <c r="Y737" s="10"/>
      <c r="Z737" s="10"/>
    </row>
    <row r="738" spans="1:26" ht="15.75" customHeight="1">
      <c r="A738" s="10"/>
      <c r="B738" s="10"/>
      <c r="C738" s="11"/>
      <c r="D738" s="11"/>
      <c r="E738" s="11"/>
      <c r="F738" s="11"/>
      <c r="G738" s="11"/>
      <c r="H738" s="11"/>
      <c r="I738" s="11"/>
      <c r="J738" s="11"/>
      <c r="K738" s="11"/>
      <c r="L738" s="11"/>
      <c r="M738" s="11"/>
      <c r="N738" s="11"/>
      <c r="O738" s="11"/>
      <c r="P738" s="11"/>
      <c r="Q738" s="11"/>
      <c r="R738" s="10"/>
      <c r="S738" s="10"/>
      <c r="T738" s="10"/>
      <c r="U738" s="10"/>
      <c r="V738" s="10"/>
      <c r="W738" s="10"/>
      <c r="X738" s="10"/>
      <c r="Y738" s="10"/>
      <c r="Z738" s="10"/>
    </row>
    <row r="739" spans="1:26" ht="15.75" customHeight="1">
      <c r="A739" s="10"/>
      <c r="B739" s="10"/>
      <c r="C739" s="11"/>
      <c r="D739" s="11"/>
      <c r="E739" s="11"/>
      <c r="F739" s="11"/>
      <c r="G739" s="11"/>
      <c r="H739" s="11"/>
      <c r="I739" s="11"/>
      <c r="J739" s="11"/>
      <c r="K739" s="11"/>
      <c r="L739" s="11"/>
      <c r="M739" s="11"/>
      <c r="N739" s="11"/>
      <c r="O739" s="11"/>
      <c r="P739" s="11"/>
      <c r="Q739" s="11"/>
      <c r="R739" s="10"/>
      <c r="S739" s="10"/>
      <c r="T739" s="10"/>
      <c r="U739" s="10"/>
      <c r="V739" s="10"/>
      <c r="W739" s="10"/>
      <c r="X739" s="10"/>
      <c r="Y739" s="10"/>
      <c r="Z739" s="10"/>
    </row>
    <row r="740" spans="1:26" ht="15.75" customHeight="1">
      <c r="A740" s="10"/>
      <c r="B740" s="10"/>
      <c r="C740" s="11"/>
      <c r="D740" s="11"/>
      <c r="E740" s="11"/>
      <c r="F740" s="11"/>
      <c r="G740" s="11"/>
      <c r="H740" s="11"/>
      <c r="I740" s="11"/>
      <c r="J740" s="11"/>
      <c r="K740" s="11"/>
      <c r="L740" s="11"/>
      <c r="M740" s="11"/>
      <c r="N740" s="11"/>
      <c r="O740" s="11"/>
      <c r="P740" s="11"/>
      <c r="Q740" s="11"/>
      <c r="R740" s="10"/>
      <c r="S740" s="10"/>
      <c r="T740" s="10"/>
      <c r="U740" s="10"/>
      <c r="V740" s="10"/>
      <c r="W740" s="10"/>
      <c r="X740" s="10"/>
      <c r="Y740" s="10"/>
      <c r="Z740" s="10"/>
    </row>
    <row r="741" spans="1:26" ht="15.75" customHeight="1">
      <c r="A741" s="10"/>
      <c r="B741" s="10"/>
      <c r="C741" s="11"/>
      <c r="D741" s="11"/>
      <c r="E741" s="11"/>
      <c r="F741" s="11"/>
      <c r="G741" s="11"/>
      <c r="H741" s="11"/>
      <c r="I741" s="11"/>
      <c r="J741" s="11"/>
      <c r="K741" s="11"/>
      <c r="L741" s="11"/>
      <c r="M741" s="11"/>
      <c r="N741" s="11"/>
      <c r="O741" s="11"/>
      <c r="P741" s="11"/>
      <c r="Q741" s="11"/>
      <c r="R741" s="10"/>
      <c r="S741" s="10"/>
      <c r="T741" s="10"/>
      <c r="U741" s="10"/>
      <c r="V741" s="10"/>
      <c r="W741" s="10"/>
      <c r="X741" s="10"/>
      <c r="Y741" s="10"/>
      <c r="Z741" s="10"/>
    </row>
    <row r="742" spans="1:26" ht="15.75" customHeight="1">
      <c r="A742" s="10"/>
      <c r="B742" s="10"/>
      <c r="C742" s="11"/>
      <c r="D742" s="11"/>
      <c r="E742" s="11"/>
      <c r="F742" s="11"/>
      <c r="G742" s="11"/>
      <c r="H742" s="11"/>
      <c r="I742" s="11"/>
      <c r="J742" s="11"/>
      <c r="K742" s="11"/>
      <c r="L742" s="11"/>
      <c r="M742" s="11"/>
      <c r="N742" s="11"/>
      <c r="O742" s="11"/>
      <c r="P742" s="11"/>
      <c r="Q742" s="11"/>
      <c r="R742" s="10"/>
      <c r="S742" s="10"/>
      <c r="T742" s="10"/>
      <c r="U742" s="10"/>
      <c r="V742" s="10"/>
      <c r="W742" s="10"/>
      <c r="X742" s="10"/>
      <c r="Y742" s="10"/>
      <c r="Z742" s="10"/>
    </row>
    <row r="743" spans="1:26" ht="15.75" customHeight="1">
      <c r="A743" s="10"/>
      <c r="B743" s="10"/>
      <c r="C743" s="11"/>
      <c r="D743" s="11"/>
      <c r="E743" s="11"/>
      <c r="F743" s="11"/>
      <c r="G743" s="11"/>
      <c r="H743" s="11"/>
      <c r="I743" s="11"/>
      <c r="J743" s="11"/>
      <c r="K743" s="11"/>
      <c r="L743" s="11"/>
      <c r="M743" s="11"/>
      <c r="N743" s="11"/>
      <c r="O743" s="11"/>
      <c r="P743" s="11"/>
      <c r="Q743" s="11"/>
      <c r="R743" s="10"/>
      <c r="S743" s="10"/>
      <c r="T743" s="10"/>
      <c r="U743" s="10"/>
      <c r="V743" s="10"/>
      <c r="W743" s="10"/>
      <c r="X743" s="10"/>
      <c r="Y743" s="10"/>
      <c r="Z743" s="10"/>
    </row>
    <row r="744" spans="1:26" ht="15.75" customHeight="1">
      <c r="A744" s="10"/>
      <c r="B744" s="10"/>
      <c r="C744" s="11"/>
      <c r="D744" s="11"/>
      <c r="E744" s="11"/>
      <c r="F744" s="11"/>
      <c r="G744" s="11"/>
      <c r="H744" s="11"/>
      <c r="I744" s="11"/>
      <c r="J744" s="11"/>
      <c r="K744" s="11"/>
      <c r="L744" s="11"/>
      <c r="M744" s="11"/>
      <c r="N744" s="11"/>
      <c r="O744" s="11"/>
      <c r="P744" s="11"/>
      <c r="Q744" s="11"/>
      <c r="R744" s="10"/>
      <c r="S744" s="10"/>
      <c r="T744" s="10"/>
      <c r="U744" s="10"/>
      <c r="V744" s="10"/>
      <c r="W744" s="10"/>
      <c r="X744" s="10"/>
      <c r="Y744" s="10"/>
      <c r="Z744" s="10"/>
    </row>
    <row r="745" spans="1:26" ht="15.75" customHeight="1">
      <c r="A745" s="10"/>
      <c r="B745" s="10"/>
      <c r="C745" s="11"/>
      <c r="D745" s="11"/>
      <c r="E745" s="11"/>
      <c r="F745" s="11"/>
      <c r="G745" s="11"/>
      <c r="H745" s="11"/>
      <c r="I745" s="11"/>
      <c r="J745" s="11"/>
      <c r="K745" s="11"/>
      <c r="L745" s="11"/>
      <c r="M745" s="11"/>
      <c r="N745" s="11"/>
      <c r="O745" s="11"/>
      <c r="P745" s="11"/>
      <c r="Q745" s="11"/>
      <c r="R745" s="10"/>
      <c r="S745" s="10"/>
      <c r="T745" s="10"/>
      <c r="U745" s="10"/>
      <c r="V745" s="10"/>
      <c r="W745" s="10"/>
      <c r="X745" s="10"/>
      <c r="Y745" s="10"/>
      <c r="Z745" s="10"/>
    </row>
    <row r="746" spans="1:26" ht="15.75" customHeight="1">
      <c r="A746" s="10"/>
      <c r="B746" s="10"/>
      <c r="C746" s="11"/>
      <c r="D746" s="11"/>
      <c r="E746" s="11"/>
      <c r="F746" s="11"/>
      <c r="G746" s="11"/>
      <c r="H746" s="11"/>
      <c r="I746" s="11"/>
      <c r="J746" s="11"/>
      <c r="K746" s="11"/>
      <c r="L746" s="11"/>
      <c r="M746" s="11"/>
      <c r="N746" s="11"/>
      <c r="O746" s="11"/>
      <c r="P746" s="11"/>
      <c r="Q746" s="11"/>
      <c r="R746" s="10"/>
      <c r="S746" s="10"/>
      <c r="T746" s="10"/>
      <c r="U746" s="10"/>
      <c r="V746" s="10"/>
      <c r="W746" s="10"/>
      <c r="X746" s="10"/>
      <c r="Y746" s="10"/>
      <c r="Z746" s="10"/>
    </row>
    <row r="747" spans="1:26" ht="15.75" customHeight="1">
      <c r="A747" s="10"/>
      <c r="B747" s="10"/>
      <c r="C747" s="11"/>
      <c r="D747" s="11"/>
      <c r="E747" s="11"/>
      <c r="F747" s="11"/>
      <c r="G747" s="11"/>
      <c r="H747" s="11"/>
      <c r="I747" s="11"/>
      <c r="J747" s="11"/>
      <c r="K747" s="11"/>
      <c r="L747" s="11"/>
      <c r="M747" s="11"/>
      <c r="N747" s="11"/>
      <c r="O747" s="11"/>
      <c r="P747" s="11"/>
      <c r="Q747" s="11"/>
      <c r="R747" s="10"/>
      <c r="S747" s="10"/>
      <c r="T747" s="10"/>
      <c r="U747" s="10"/>
      <c r="V747" s="10"/>
      <c r="W747" s="10"/>
      <c r="X747" s="10"/>
      <c r="Y747" s="10"/>
      <c r="Z747" s="10"/>
    </row>
    <row r="748" spans="1:26" ht="15.75" customHeight="1">
      <c r="A748" s="10"/>
      <c r="B748" s="10"/>
      <c r="C748" s="11"/>
      <c r="D748" s="11"/>
      <c r="E748" s="11"/>
      <c r="F748" s="11"/>
      <c r="G748" s="11"/>
      <c r="H748" s="11"/>
      <c r="I748" s="11"/>
      <c r="J748" s="11"/>
      <c r="K748" s="11"/>
      <c r="L748" s="11"/>
      <c r="M748" s="11"/>
      <c r="N748" s="11"/>
      <c r="O748" s="11"/>
      <c r="P748" s="11"/>
      <c r="Q748" s="11"/>
      <c r="R748" s="10"/>
      <c r="S748" s="10"/>
      <c r="T748" s="10"/>
      <c r="U748" s="10"/>
      <c r="V748" s="10"/>
      <c r="W748" s="10"/>
      <c r="X748" s="10"/>
      <c r="Y748" s="10"/>
      <c r="Z748" s="10"/>
    </row>
    <row r="749" spans="1:26" ht="15.75" customHeight="1">
      <c r="A749" s="10"/>
      <c r="B749" s="10"/>
      <c r="C749" s="11"/>
      <c r="D749" s="11"/>
      <c r="E749" s="11"/>
      <c r="F749" s="11"/>
      <c r="G749" s="11"/>
      <c r="H749" s="11"/>
      <c r="I749" s="11"/>
      <c r="J749" s="11"/>
      <c r="K749" s="11"/>
      <c r="L749" s="11"/>
      <c r="M749" s="11"/>
      <c r="N749" s="11"/>
      <c r="O749" s="11"/>
      <c r="P749" s="11"/>
      <c r="Q749" s="11"/>
      <c r="R749" s="10"/>
      <c r="S749" s="10"/>
      <c r="T749" s="10"/>
      <c r="U749" s="10"/>
      <c r="V749" s="10"/>
      <c r="W749" s="10"/>
      <c r="X749" s="10"/>
      <c r="Y749" s="10"/>
      <c r="Z749" s="10"/>
    </row>
    <row r="750" spans="1:26" ht="15.75" customHeight="1">
      <c r="A750" s="10"/>
      <c r="B750" s="10"/>
      <c r="C750" s="11"/>
      <c r="D750" s="11"/>
      <c r="E750" s="11"/>
      <c r="F750" s="11"/>
      <c r="G750" s="11"/>
      <c r="H750" s="11"/>
      <c r="I750" s="11"/>
      <c r="J750" s="11"/>
      <c r="K750" s="11"/>
      <c r="L750" s="11"/>
      <c r="M750" s="11"/>
      <c r="N750" s="11"/>
      <c r="O750" s="11"/>
      <c r="P750" s="11"/>
      <c r="Q750" s="11"/>
      <c r="R750" s="10"/>
      <c r="S750" s="10"/>
      <c r="T750" s="10"/>
      <c r="U750" s="10"/>
      <c r="V750" s="10"/>
      <c r="W750" s="10"/>
      <c r="X750" s="10"/>
      <c r="Y750" s="10"/>
      <c r="Z750" s="10"/>
    </row>
    <row r="751" spans="1:26" ht="15.75" customHeight="1">
      <c r="A751" s="10"/>
      <c r="B751" s="10"/>
      <c r="C751" s="11"/>
      <c r="D751" s="11"/>
      <c r="E751" s="11"/>
      <c r="F751" s="11"/>
      <c r="G751" s="11"/>
      <c r="H751" s="11"/>
      <c r="I751" s="11"/>
      <c r="J751" s="11"/>
      <c r="K751" s="11"/>
      <c r="L751" s="11"/>
      <c r="M751" s="11"/>
      <c r="N751" s="11"/>
      <c r="O751" s="11"/>
      <c r="P751" s="11"/>
      <c r="Q751" s="11"/>
      <c r="R751" s="10"/>
      <c r="S751" s="10"/>
      <c r="T751" s="10"/>
      <c r="U751" s="10"/>
      <c r="V751" s="10"/>
      <c r="W751" s="10"/>
      <c r="X751" s="10"/>
      <c r="Y751" s="10"/>
      <c r="Z751" s="10"/>
    </row>
    <row r="752" spans="1:26" ht="15.75" customHeight="1">
      <c r="A752" s="10"/>
      <c r="B752" s="10"/>
      <c r="C752" s="11"/>
      <c r="D752" s="11"/>
      <c r="E752" s="11"/>
      <c r="F752" s="11"/>
      <c r="G752" s="11"/>
      <c r="H752" s="11"/>
      <c r="I752" s="11"/>
      <c r="J752" s="11"/>
      <c r="K752" s="11"/>
      <c r="L752" s="11"/>
      <c r="M752" s="11"/>
      <c r="N752" s="11"/>
      <c r="O752" s="11"/>
      <c r="P752" s="11"/>
      <c r="Q752" s="11"/>
      <c r="R752" s="10"/>
      <c r="S752" s="10"/>
      <c r="T752" s="10"/>
      <c r="U752" s="10"/>
      <c r="V752" s="10"/>
      <c r="W752" s="10"/>
      <c r="X752" s="10"/>
      <c r="Y752" s="10"/>
      <c r="Z752" s="10"/>
    </row>
    <row r="753" spans="1:26" ht="15.75" customHeight="1">
      <c r="A753" s="10"/>
      <c r="B753" s="10"/>
      <c r="C753" s="11"/>
      <c r="D753" s="11"/>
      <c r="E753" s="11"/>
      <c r="F753" s="11"/>
      <c r="G753" s="11"/>
      <c r="H753" s="11"/>
      <c r="I753" s="11"/>
      <c r="J753" s="11"/>
      <c r="K753" s="11"/>
      <c r="L753" s="11"/>
      <c r="M753" s="11"/>
      <c r="N753" s="11"/>
      <c r="O753" s="11"/>
      <c r="P753" s="11"/>
      <c r="Q753" s="11"/>
      <c r="R753" s="10"/>
      <c r="S753" s="10"/>
      <c r="T753" s="10"/>
      <c r="U753" s="10"/>
      <c r="V753" s="10"/>
      <c r="W753" s="10"/>
      <c r="X753" s="10"/>
      <c r="Y753" s="10"/>
      <c r="Z753" s="10"/>
    </row>
    <row r="754" spans="1:26" ht="15.75" customHeight="1">
      <c r="A754" s="10"/>
      <c r="B754" s="10"/>
      <c r="C754" s="11"/>
      <c r="D754" s="11"/>
      <c r="E754" s="11"/>
      <c r="F754" s="11"/>
      <c r="G754" s="11"/>
      <c r="H754" s="11"/>
      <c r="I754" s="11"/>
      <c r="J754" s="11"/>
      <c r="K754" s="11"/>
      <c r="L754" s="11"/>
      <c r="M754" s="11"/>
      <c r="N754" s="11"/>
      <c r="O754" s="11"/>
      <c r="P754" s="11"/>
      <c r="Q754" s="11"/>
      <c r="R754" s="10"/>
      <c r="S754" s="10"/>
      <c r="T754" s="10"/>
      <c r="U754" s="10"/>
      <c r="V754" s="10"/>
      <c r="W754" s="10"/>
      <c r="X754" s="10"/>
      <c r="Y754" s="10"/>
      <c r="Z754" s="10"/>
    </row>
    <row r="755" spans="1:26" ht="15.75" customHeight="1">
      <c r="A755" s="10"/>
      <c r="B755" s="10"/>
      <c r="C755" s="11"/>
      <c r="D755" s="11"/>
      <c r="E755" s="11"/>
      <c r="F755" s="11"/>
      <c r="G755" s="11"/>
      <c r="H755" s="11"/>
      <c r="I755" s="11"/>
      <c r="J755" s="11"/>
      <c r="K755" s="11"/>
      <c r="L755" s="11"/>
      <c r="M755" s="11"/>
      <c r="N755" s="11"/>
      <c r="O755" s="11"/>
      <c r="P755" s="11"/>
      <c r="Q755" s="11"/>
      <c r="R755" s="10"/>
      <c r="S755" s="10"/>
      <c r="T755" s="10"/>
      <c r="U755" s="10"/>
      <c r="V755" s="10"/>
      <c r="W755" s="10"/>
      <c r="X755" s="10"/>
      <c r="Y755" s="10"/>
      <c r="Z755" s="10"/>
    </row>
    <row r="756" spans="1:26" ht="15.75" customHeight="1">
      <c r="A756" s="10"/>
      <c r="B756" s="10"/>
      <c r="C756" s="11"/>
      <c r="D756" s="11"/>
      <c r="E756" s="11"/>
      <c r="F756" s="11"/>
      <c r="G756" s="11"/>
      <c r="H756" s="11"/>
      <c r="I756" s="11"/>
      <c r="J756" s="11"/>
      <c r="K756" s="11"/>
      <c r="L756" s="11"/>
      <c r="M756" s="11"/>
      <c r="N756" s="11"/>
      <c r="O756" s="11"/>
      <c r="P756" s="11"/>
      <c r="Q756" s="11"/>
      <c r="R756" s="10"/>
      <c r="S756" s="10"/>
      <c r="T756" s="10"/>
      <c r="U756" s="10"/>
      <c r="V756" s="10"/>
      <c r="W756" s="10"/>
      <c r="X756" s="10"/>
      <c r="Y756" s="10"/>
      <c r="Z756" s="10"/>
    </row>
    <row r="757" spans="1:26" ht="15.75" customHeight="1">
      <c r="A757" s="10"/>
      <c r="B757" s="10"/>
      <c r="C757" s="11"/>
      <c r="D757" s="11"/>
      <c r="E757" s="11"/>
      <c r="F757" s="11"/>
      <c r="G757" s="11"/>
      <c r="H757" s="11"/>
      <c r="I757" s="11"/>
      <c r="J757" s="11"/>
      <c r="K757" s="11"/>
      <c r="L757" s="11"/>
      <c r="M757" s="11"/>
      <c r="N757" s="11"/>
      <c r="O757" s="11"/>
      <c r="P757" s="11"/>
      <c r="Q757" s="11"/>
      <c r="R757" s="10"/>
      <c r="S757" s="10"/>
      <c r="T757" s="10"/>
      <c r="U757" s="10"/>
      <c r="V757" s="10"/>
      <c r="W757" s="10"/>
      <c r="X757" s="10"/>
      <c r="Y757" s="10"/>
      <c r="Z757" s="10"/>
    </row>
    <row r="758" spans="1:26" ht="15.75" customHeight="1">
      <c r="A758" s="10"/>
      <c r="B758" s="10"/>
      <c r="C758" s="11"/>
      <c r="D758" s="11"/>
      <c r="E758" s="11"/>
      <c r="F758" s="11"/>
      <c r="G758" s="11"/>
      <c r="H758" s="11"/>
      <c r="I758" s="11"/>
      <c r="J758" s="11"/>
      <c r="K758" s="11"/>
      <c r="L758" s="11"/>
      <c r="M758" s="11"/>
      <c r="N758" s="11"/>
      <c r="O758" s="11"/>
      <c r="P758" s="11"/>
      <c r="Q758" s="11"/>
      <c r="R758" s="10"/>
      <c r="S758" s="10"/>
      <c r="T758" s="10"/>
      <c r="U758" s="10"/>
      <c r="V758" s="10"/>
      <c r="W758" s="10"/>
      <c r="X758" s="10"/>
      <c r="Y758" s="10"/>
      <c r="Z758" s="10"/>
    </row>
    <row r="759" spans="1:26" ht="15.75" customHeight="1">
      <c r="A759" s="10"/>
      <c r="B759" s="10"/>
      <c r="C759" s="11"/>
      <c r="D759" s="11"/>
      <c r="E759" s="11"/>
      <c r="F759" s="11"/>
      <c r="G759" s="11"/>
      <c r="H759" s="11"/>
      <c r="I759" s="11"/>
      <c r="J759" s="11"/>
      <c r="K759" s="11"/>
      <c r="L759" s="11"/>
      <c r="M759" s="11"/>
      <c r="N759" s="11"/>
      <c r="O759" s="11"/>
      <c r="P759" s="11"/>
      <c r="Q759" s="11"/>
      <c r="R759" s="10"/>
      <c r="S759" s="10"/>
      <c r="T759" s="10"/>
      <c r="U759" s="10"/>
      <c r="V759" s="10"/>
      <c r="W759" s="10"/>
      <c r="X759" s="10"/>
      <c r="Y759" s="10"/>
      <c r="Z759" s="10"/>
    </row>
    <row r="760" spans="1:26" ht="15.75" customHeight="1">
      <c r="A760" s="10"/>
      <c r="B760" s="10"/>
      <c r="C760" s="11"/>
      <c r="D760" s="11"/>
      <c r="E760" s="11"/>
      <c r="F760" s="11"/>
      <c r="G760" s="11"/>
      <c r="H760" s="11"/>
      <c r="I760" s="11"/>
      <c r="J760" s="11"/>
      <c r="K760" s="11"/>
      <c r="L760" s="11"/>
      <c r="M760" s="11"/>
      <c r="N760" s="11"/>
      <c r="O760" s="11"/>
      <c r="P760" s="11"/>
      <c r="Q760" s="11"/>
      <c r="R760" s="10"/>
      <c r="S760" s="10"/>
      <c r="T760" s="10"/>
      <c r="U760" s="10"/>
      <c r="V760" s="10"/>
      <c r="W760" s="10"/>
      <c r="X760" s="10"/>
      <c r="Y760" s="10"/>
      <c r="Z760" s="10"/>
    </row>
    <row r="761" spans="1:26" ht="15.75" customHeight="1">
      <c r="A761" s="10"/>
      <c r="B761" s="10"/>
      <c r="C761" s="11"/>
      <c r="D761" s="11"/>
      <c r="E761" s="11"/>
      <c r="F761" s="11"/>
      <c r="G761" s="11"/>
      <c r="H761" s="11"/>
      <c r="I761" s="11"/>
      <c r="J761" s="11"/>
      <c r="K761" s="11"/>
      <c r="L761" s="11"/>
      <c r="M761" s="11"/>
      <c r="N761" s="11"/>
      <c r="O761" s="11"/>
      <c r="P761" s="11"/>
      <c r="Q761" s="11"/>
      <c r="R761" s="10"/>
      <c r="S761" s="10"/>
      <c r="T761" s="10"/>
      <c r="U761" s="10"/>
      <c r="V761" s="10"/>
      <c r="W761" s="10"/>
      <c r="X761" s="10"/>
      <c r="Y761" s="10"/>
      <c r="Z761" s="10"/>
    </row>
    <row r="762" spans="1:26" ht="15.75" customHeight="1">
      <c r="A762" s="10"/>
      <c r="B762" s="10"/>
      <c r="C762" s="11"/>
      <c r="D762" s="11"/>
      <c r="E762" s="11"/>
      <c r="F762" s="11"/>
      <c r="G762" s="11"/>
      <c r="H762" s="11"/>
      <c r="I762" s="11"/>
      <c r="J762" s="11"/>
      <c r="K762" s="11"/>
      <c r="L762" s="11"/>
      <c r="M762" s="11"/>
      <c r="N762" s="11"/>
      <c r="O762" s="11"/>
      <c r="P762" s="11"/>
      <c r="Q762" s="11"/>
      <c r="R762" s="10"/>
      <c r="S762" s="10"/>
      <c r="T762" s="10"/>
      <c r="U762" s="10"/>
      <c r="V762" s="10"/>
      <c r="W762" s="10"/>
      <c r="X762" s="10"/>
      <c r="Y762" s="10"/>
      <c r="Z762" s="10"/>
    </row>
    <row r="763" spans="1:26" ht="15.75" customHeight="1">
      <c r="A763" s="10"/>
      <c r="B763" s="10"/>
      <c r="C763" s="11"/>
      <c r="D763" s="11"/>
      <c r="E763" s="11"/>
      <c r="F763" s="11"/>
      <c r="G763" s="11"/>
      <c r="H763" s="11"/>
      <c r="I763" s="11"/>
      <c r="J763" s="11"/>
      <c r="K763" s="11"/>
      <c r="L763" s="11"/>
      <c r="M763" s="11"/>
      <c r="N763" s="11"/>
      <c r="O763" s="11"/>
      <c r="P763" s="11"/>
      <c r="Q763" s="11"/>
      <c r="R763" s="10"/>
      <c r="S763" s="10"/>
      <c r="T763" s="10"/>
      <c r="U763" s="10"/>
      <c r="V763" s="10"/>
      <c r="W763" s="10"/>
      <c r="X763" s="10"/>
      <c r="Y763" s="10"/>
      <c r="Z763" s="10"/>
    </row>
    <row r="764" spans="1:26" ht="15.75" customHeight="1">
      <c r="A764" s="10"/>
      <c r="B764" s="10"/>
      <c r="C764" s="11"/>
      <c r="D764" s="11"/>
      <c r="E764" s="11"/>
      <c r="F764" s="11"/>
      <c r="G764" s="11"/>
      <c r="H764" s="11"/>
      <c r="I764" s="11"/>
      <c r="J764" s="11"/>
      <c r="K764" s="11"/>
      <c r="L764" s="11"/>
      <c r="M764" s="11"/>
      <c r="N764" s="11"/>
      <c r="O764" s="11"/>
      <c r="P764" s="11"/>
      <c r="Q764" s="11"/>
      <c r="R764" s="10"/>
      <c r="S764" s="10"/>
      <c r="T764" s="10"/>
      <c r="U764" s="10"/>
      <c r="V764" s="10"/>
      <c r="W764" s="10"/>
      <c r="X764" s="10"/>
      <c r="Y764" s="10"/>
      <c r="Z764" s="10"/>
    </row>
    <row r="765" spans="1:26" ht="15.75" customHeight="1">
      <c r="A765" s="10"/>
      <c r="B765" s="10"/>
      <c r="C765" s="11"/>
      <c r="D765" s="11"/>
      <c r="E765" s="11"/>
      <c r="F765" s="11"/>
      <c r="G765" s="11"/>
      <c r="H765" s="11"/>
      <c r="I765" s="11"/>
      <c r="J765" s="11"/>
      <c r="K765" s="11"/>
      <c r="L765" s="11"/>
      <c r="M765" s="11"/>
      <c r="N765" s="11"/>
      <c r="O765" s="11"/>
      <c r="P765" s="11"/>
      <c r="Q765" s="11"/>
      <c r="R765" s="10"/>
      <c r="S765" s="10"/>
      <c r="T765" s="10"/>
      <c r="U765" s="10"/>
      <c r="V765" s="10"/>
      <c r="W765" s="10"/>
      <c r="X765" s="10"/>
      <c r="Y765" s="10"/>
      <c r="Z765" s="10"/>
    </row>
    <row r="766" spans="1:26" ht="15.75" customHeight="1">
      <c r="A766" s="10"/>
      <c r="B766" s="10"/>
      <c r="C766" s="11"/>
      <c r="D766" s="11"/>
      <c r="E766" s="11"/>
      <c r="F766" s="11"/>
      <c r="G766" s="11"/>
      <c r="H766" s="11"/>
      <c r="I766" s="11"/>
      <c r="J766" s="11"/>
      <c r="K766" s="11"/>
      <c r="L766" s="11"/>
      <c r="M766" s="11"/>
      <c r="N766" s="11"/>
      <c r="O766" s="11"/>
      <c r="P766" s="11"/>
      <c r="Q766" s="11"/>
      <c r="R766" s="10"/>
      <c r="S766" s="10"/>
      <c r="T766" s="10"/>
      <c r="U766" s="10"/>
      <c r="V766" s="10"/>
      <c r="W766" s="10"/>
      <c r="X766" s="10"/>
      <c r="Y766" s="10"/>
      <c r="Z766" s="10"/>
    </row>
    <row r="767" spans="1:26" ht="15.75" customHeight="1">
      <c r="A767" s="10"/>
      <c r="B767" s="10"/>
      <c r="C767" s="11"/>
      <c r="D767" s="11"/>
      <c r="E767" s="11"/>
      <c r="F767" s="11"/>
      <c r="G767" s="11"/>
      <c r="H767" s="11"/>
      <c r="I767" s="11"/>
      <c r="J767" s="11"/>
      <c r="K767" s="11"/>
      <c r="L767" s="11"/>
      <c r="M767" s="11"/>
      <c r="N767" s="11"/>
      <c r="O767" s="11"/>
      <c r="P767" s="11"/>
      <c r="Q767" s="11"/>
      <c r="R767" s="10"/>
      <c r="S767" s="10"/>
      <c r="T767" s="10"/>
      <c r="U767" s="10"/>
      <c r="V767" s="10"/>
      <c r="W767" s="10"/>
      <c r="X767" s="10"/>
      <c r="Y767" s="10"/>
      <c r="Z767" s="10"/>
    </row>
    <row r="768" spans="1:26" ht="15.75" customHeight="1">
      <c r="A768" s="10"/>
      <c r="B768" s="10"/>
      <c r="C768" s="11"/>
      <c r="D768" s="11"/>
      <c r="E768" s="11"/>
      <c r="F768" s="11"/>
      <c r="G768" s="11"/>
      <c r="H768" s="11"/>
      <c r="I768" s="11"/>
      <c r="J768" s="11"/>
      <c r="K768" s="11"/>
      <c r="L768" s="11"/>
      <c r="M768" s="11"/>
      <c r="N768" s="11"/>
      <c r="O768" s="11"/>
      <c r="P768" s="11"/>
      <c r="Q768" s="11"/>
      <c r="R768" s="10"/>
      <c r="S768" s="10"/>
      <c r="T768" s="10"/>
      <c r="U768" s="10"/>
      <c r="V768" s="10"/>
      <c r="W768" s="10"/>
      <c r="X768" s="10"/>
      <c r="Y768" s="10"/>
      <c r="Z768" s="10"/>
    </row>
    <row r="769" spans="1:26" ht="15.75" customHeight="1">
      <c r="A769" s="10"/>
      <c r="B769" s="10"/>
      <c r="C769" s="11"/>
      <c r="D769" s="11"/>
      <c r="E769" s="11"/>
      <c r="F769" s="11"/>
      <c r="G769" s="11"/>
      <c r="H769" s="11"/>
      <c r="I769" s="11"/>
      <c r="J769" s="11"/>
      <c r="K769" s="11"/>
      <c r="L769" s="11"/>
      <c r="M769" s="11"/>
      <c r="N769" s="11"/>
      <c r="O769" s="11"/>
      <c r="P769" s="11"/>
      <c r="Q769" s="11"/>
      <c r="R769" s="10"/>
      <c r="S769" s="10"/>
      <c r="T769" s="10"/>
      <c r="U769" s="10"/>
      <c r="V769" s="10"/>
      <c r="W769" s="10"/>
      <c r="X769" s="10"/>
      <c r="Y769" s="10"/>
      <c r="Z769" s="10"/>
    </row>
    <row r="770" spans="1:26" ht="15.75" customHeight="1">
      <c r="A770" s="10"/>
      <c r="B770" s="10"/>
      <c r="C770" s="11"/>
      <c r="D770" s="11"/>
      <c r="E770" s="11"/>
      <c r="F770" s="11"/>
      <c r="G770" s="11"/>
      <c r="H770" s="11"/>
      <c r="I770" s="11"/>
      <c r="J770" s="11"/>
      <c r="K770" s="11"/>
      <c r="L770" s="11"/>
      <c r="M770" s="11"/>
      <c r="N770" s="11"/>
      <c r="O770" s="11"/>
      <c r="P770" s="11"/>
      <c r="Q770" s="11"/>
      <c r="R770" s="10"/>
      <c r="S770" s="10"/>
      <c r="T770" s="10"/>
      <c r="U770" s="10"/>
      <c r="V770" s="10"/>
      <c r="W770" s="10"/>
      <c r="X770" s="10"/>
      <c r="Y770" s="10"/>
      <c r="Z770" s="10"/>
    </row>
    <row r="771" spans="1:26" ht="15.75" customHeight="1">
      <c r="A771" s="10"/>
      <c r="B771" s="10"/>
      <c r="C771" s="11"/>
      <c r="D771" s="11"/>
      <c r="E771" s="11"/>
      <c r="F771" s="11"/>
      <c r="G771" s="11"/>
      <c r="H771" s="11"/>
      <c r="I771" s="11"/>
      <c r="J771" s="11"/>
      <c r="K771" s="11"/>
      <c r="L771" s="11"/>
      <c r="M771" s="11"/>
      <c r="N771" s="11"/>
      <c r="O771" s="11"/>
      <c r="P771" s="11"/>
      <c r="Q771" s="11"/>
      <c r="R771" s="10"/>
      <c r="S771" s="10"/>
      <c r="T771" s="10"/>
      <c r="U771" s="10"/>
      <c r="V771" s="10"/>
      <c r="W771" s="10"/>
      <c r="X771" s="10"/>
      <c r="Y771" s="10"/>
      <c r="Z771" s="10"/>
    </row>
    <row r="772" spans="1:26" ht="15.75" customHeight="1">
      <c r="A772" s="10"/>
      <c r="B772" s="10"/>
      <c r="C772" s="11"/>
      <c r="D772" s="11"/>
      <c r="E772" s="11"/>
      <c r="F772" s="11"/>
      <c r="G772" s="11"/>
      <c r="H772" s="11"/>
      <c r="I772" s="11"/>
      <c r="J772" s="11"/>
      <c r="K772" s="11"/>
      <c r="L772" s="11"/>
      <c r="M772" s="11"/>
      <c r="N772" s="11"/>
      <c r="O772" s="11"/>
      <c r="P772" s="11"/>
      <c r="Q772" s="11"/>
      <c r="R772" s="10"/>
      <c r="S772" s="10"/>
      <c r="T772" s="10"/>
      <c r="U772" s="10"/>
      <c r="V772" s="10"/>
      <c r="W772" s="10"/>
      <c r="X772" s="10"/>
      <c r="Y772" s="10"/>
      <c r="Z772" s="10"/>
    </row>
    <row r="773" spans="1:26" ht="15.75" customHeight="1">
      <c r="A773" s="10"/>
      <c r="B773" s="10"/>
      <c r="C773" s="11"/>
      <c r="D773" s="11"/>
      <c r="E773" s="11"/>
      <c r="F773" s="11"/>
      <c r="G773" s="11"/>
      <c r="H773" s="11"/>
      <c r="I773" s="11"/>
      <c r="J773" s="11"/>
      <c r="K773" s="11"/>
      <c r="L773" s="11"/>
      <c r="M773" s="11"/>
      <c r="N773" s="11"/>
      <c r="O773" s="11"/>
      <c r="P773" s="11"/>
      <c r="Q773" s="11"/>
      <c r="R773" s="10"/>
      <c r="S773" s="10"/>
      <c r="T773" s="10"/>
      <c r="U773" s="10"/>
      <c r="V773" s="10"/>
      <c r="W773" s="10"/>
      <c r="X773" s="10"/>
      <c r="Y773" s="10"/>
      <c r="Z773" s="10"/>
    </row>
    <row r="774" spans="1:26" ht="15.75" customHeight="1">
      <c r="A774" s="10"/>
      <c r="B774" s="10"/>
      <c r="C774" s="11"/>
      <c r="D774" s="11"/>
      <c r="E774" s="11"/>
      <c r="F774" s="11"/>
      <c r="G774" s="11"/>
      <c r="H774" s="11"/>
      <c r="I774" s="11"/>
      <c r="J774" s="11"/>
      <c r="K774" s="11"/>
      <c r="L774" s="11"/>
      <c r="M774" s="11"/>
      <c r="N774" s="11"/>
      <c r="O774" s="11"/>
      <c r="P774" s="11"/>
      <c r="Q774" s="11"/>
      <c r="R774" s="10"/>
      <c r="S774" s="10"/>
      <c r="T774" s="10"/>
      <c r="U774" s="10"/>
      <c r="V774" s="10"/>
      <c r="W774" s="10"/>
      <c r="X774" s="10"/>
      <c r="Y774" s="10"/>
      <c r="Z774" s="10"/>
    </row>
    <row r="775" spans="1:26" ht="15.75" customHeight="1">
      <c r="A775" s="10"/>
      <c r="B775" s="10"/>
      <c r="C775" s="11"/>
      <c r="D775" s="11"/>
      <c r="E775" s="11"/>
      <c r="F775" s="11"/>
      <c r="G775" s="11"/>
      <c r="H775" s="11"/>
      <c r="I775" s="11"/>
      <c r="J775" s="11"/>
      <c r="K775" s="11"/>
      <c r="L775" s="11"/>
      <c r="M775" s="11"/>
      <c r="N775" s="11"/>
      <c r="O775" s="11"/>
      <c r="P775" s="11"/>
      <c r="Q775" s="11"/>
      <c r="R775" s="10"/>
      <c r="S775" s="10"/>
      <c r="T775" s="10"/>
      <c r="U775" s="10"/>
      <c r="V775" s="10"/>
      <c r="W775" s="10"/>
      <c r="X775" s="10"/>
      <c r="Y775" s="10"/>
      <c r="Z775" s="10"/>
    </row>
    <row r="776" spans="1:26" ht="15.75" customHeight="1">
      <c r="A776" s="10"/>
      <c r="B776" s="10"/>
      <c r="C776" s="11"/>
      <c r="D776" s="11"/>
      <c r="E776" s="11"/>
      <c r="F776" s="11"/>
      <c r="G776" s="11"/>
      <c r="H776" s="11"/>
      <c r="I776" s="11"/>
      <c r="J776" s="11"/>
      <c r="K776" s="11"/>
      <c r="L776" s="11"/>
      <c r="M776" s="11"/>
      <c r="N776" s="11"/>
      <c r="O776" s="11"/>
      <c r="P776" s="11"/>
      <c r="Q776" s="11"/>
      <c r="R776" s="10"/>
      <c r="S776" s="10"/>
      <c r="T776" s="10"/>
      <c r="U776" s="10"/>
      <c r="V776" s="10"/>
      <c r="W776" s="10"/>
      <c r="X776" s="10"/>
      <c r="Y776" s="10"/>
      <c r="Z776" s="10"/>
    </row>
    <row r="777" spans="1:26" ht="15.75" customHeight="1">
      <c r="A777" s="10"/>
      <c r="B777" s="10"/>
      <c r="C777" s="11"/>
      <c r="D777" s="11"/>
      <c r="E777" s="11"/>
      <c r="F777" s="11"/>
      <c r="G777" s="11"/>
      <c r="H777" s="11"/>
      <c r="I777" s="11"/>
      <c r="J777" s="11"/>
      <c r="K777" s="11"/>
      <c r="L777" s="11"/>
      <c r="M777" s="11"/>
      <c r="N777" s="11"/>
      <c r="O777" s="11"/>
      <c r="P777" s="11"/>
      <c r="Q777" s="11"/>
      <c r="R777" s="10"/>
      <c r="S777" s="10"/>
      <c r="T777" s="10"/>
      <c r="U777" s="10"/>
      <c r="V777" s="10"/>
      <c r="W777" s="10"/>
      <c r="X777" s="10"/>
      <c r="Y777" s="10"/>
      <c r="Z777" s="10"/>
    </row>
    <row r="778" spans="1:26" ht="15.75" customHeight="1">
      <c r="A778" s="10"/>
      <c r="B778" s="10"/>
      <c r="C778" s="11"/>
      <c r="D778" s="11"/>
      <c r="E778" s="11"/>
      <c r="F778" s="11"/>
      <c r="G778" s="11"/>
      <c r="H778" s="11"/>
      <c r="I778" s="11"/>
      <c r="J778" s="11"/>
      <c r="K778" s="11"/>
      <c r="L778" s="11"/>
      <c r="M778" s="11"/>
      <c r="N778" s="11"/>
      <c r="O778" s="11"/>
      <c r="P778" s="11"/>
      <c r="Q778" s="11"/>
      <c r="R778" s="10"/>
      <c r="S778" s="10"/>
      <c r="T778" s="10"/>
      <c r="U778" s="10"/>
      <c r="V778" s="10"/>
      <c r="W778" s="10"/>
      <c r="X778" s="10"/>
      <c r="Y778" s="10"/>
      <c r="Z778" s="10"/>
    </row>
    <row r="779" spans="1:26" ht="15.75" customHeight="1">
      <c r="A779" s="10"/>
      <c r="B779" s="10"/>
      <c r="C779" s="11"/>
      <c r="D779" s="11"/>
      <c r="E779" s="11"/>
      <c r="F779" s="11"/>
      <c r="G779" s="11"/>
      <c r="H779" s="11"/>
      <c r="I779" s="11"/>
      <c r="J779" s="11"/>
      <c r="K779" s="11"/>
      <c r="L779" s="11"/>
      <c r="M779" s="11"/>
      <c r="N779" s="11"/>
      <c r="O779" s="11"/>
      <c r="P779" s="11"/>
      <c r="Q779" s="11"/>
      <c r="R779" s="10"/>
      <c r="S779" s="10"/>
      <c r="T779" s="10"/>
      <c r="U779" s="10"/>
      <c r="V779" s="10"/>
      <c r="W779" s="10"/>
      <c r="X779" s="10"/>
      <c r="Y779" s="10"/>
      <c r="Z779" s="10"/>
    </row>
    <row r="780" spans="1:26" ht="15.75" customHeight="1">
      <c r="A780" s="10"/>
      <c r="B780" s="10"/>
      <c r="C780" s="11"/>
      <c r="D780" s="11"/>
      <c r="E780" s="11"/>
      <c r="F780" s="11"/>
      <c r="G780" s="11"/>
      <c r="H780" s="11"/>
      <c r="I780" s="11"/>
      <c r="J780" s="11"/>
      <c r="K780" s="11"/>
      <c r="L780" s="11"/>
      <c r="M780" s="11"/>
      <c r="N780" s="11"/>
      <c r="O780" s="11"/>
      <c r="P780" s="11"/>
      <c r="Q780" s="11"/>
      <c r="R780" s="10"/>
      <c r="S780" s="10"/>
      <c r="T780" s="10"/>
      <c r="U780" s="10"/>
      <c r="V780" s="10"/>
      <c r="W780" s="10"/>
      <c r="X780" s="10"/>
      <c r="Y780" s="10"/>
      <c r="Z780" s="10"/>
    </row>
    <row r="781" spans="1:26" ht="15.75" customHeight="1">
      <c r="A781" s="10"/>
      <c r="B781" s="10"/>
      <c r="C781" s="11"/>
      <c r="D781" s="11"/>
      <c r="E781" s="11"/>
      <c r="F781" s="11"/>
      <c r="G781" s="11"/>
      <c r="H781" s="11"/>
      <c r="I781" s="11"/>
      <c r="J781" s="11"/>
      <c r="K781" s="11"/>
      <c r="L781" s="11"/>
      <c r="M781" s="11"/>
      <c r="N781" s="11"/>
      <c r="O781" s="11"/>
      <c r="P781" s="11"/>
      <c r="Q781" s="11"/>
      <c r="R781" s="10"/>
      <c r="S781" s="10"/>
      <c r="T781" s="10"/>
      <c r="U781" s="10"/>
      <c r="V781" s="10"/>
      <c r="W781" s="10"/>
      <c r="X781" s="10"/>
      <c r="Y781" s="10"/>
      <c r="Z781" s="10"/>
    </row>
    <row r="782" spans="1:26" ht="15.75" customHeight="1">
      <c r="A782" s="10"/>
      <c r="B782" s="10"/>
      <c r="C782" s="11"/>
      <c r="D782" s="11"/>
      <c r="E782" s="11"/>
      <c r="F782" s="11"/>
      <c r="G782" s="11"/>
      <c r="H782" s="11"/>
      <c r="I782" s="11"/>
      <c r="J782" s="11"/>
      <c r="K782" s="11"/>
      <c r="L782" s="11"/>
      <c r="M782" s="11"/>
      <c r="N782" s="11"/>
      <c r="O782" s="11"/>
      <c r="P782" s="11"/>
      <c r="Q782" s="11"/>
      <c r="R782" s="10"/>
      <c r="S782" s="10"/>
      <c r="T782" s="10"/>
      <c r="U782" s="10"/>
      <c r="V782" s="10"/>
      <c r="W782" s="10"/>
      <c r="X782" s="10"/>
      <c r="Y782" s="10"/>
      <c r="Z782" s="10"/>
    </row>
    <row r="783" spans="1:26" ht="15.75" customHeight="1">
      <c r="A783" s="10"/>
      <c r="B783" s="10"/>
      <c r="C783" s="11"/>
      <c r="D783" s="11"/>
      <c r="E783" s="11"/>
      <c r="F783" s="11"/>
      <c r="G783" s="11"/>
      <c r="H783" s="11"/>
      <c r="I783" s="11"/>
      <c r="J783" s="11"/>
      <c r="K783" s="11"/>
      <c r="L783" s="11"/>
      <c r="M783" s="11"/>
      <c r="N783" s="11"/>
      <c r="O783" s="11"/>
      <c r="P783" s="11"/>
      <c r="Q783" s="11"/>
      <c r="R783" s="10"/>
      <c r="S783" s="10"/>
      <c r="T783" s="10"/>
      <c r="U783" s="10"/>
      <c r="V783" s="10"/>
      <c r="W783" s="10"/>
      <c r="X783" s="10"/>
      <c r="Y783" s="10"/>
      <c r="Z783" s="10"/>
    </row>
    <row r="784" spans="1:26" ht="15.75" customHeight="1">
      <c r="A784" s="10"/>
      <c r="B784" s="10"/>
      <c r="C784" s="11"/>
      <c r="D784" s="11"/>
      <c r="E784" s="11"/>
      <c r="F784" s="11"/>
      <c r="G784" s="11"/>
      <c r="H784" s="11"/>
      <c r="I784" s="11"/>
      <c r="J784" s="11"/>
      <c r="K784" s="11"/>
      <c r="L784" s="11"/>
      <c r="M784" s="11"/>
      <c r="N784" s="11"/>
      <c r="O784" s="11"/>
      <c r="P784" s="11"/>
      <c r="Q784" s="11"/>
      <c r="R784" s="10"/>
      <c r="S784" s="10"/>
      <c r="T784" s="10"/>
      <c r="U784" s="10"/>
      <c r="V784" s="10"/>
      <c r="W784" s="10"/>
      <c r="X784" s="10"/>
      <c r="Y784" s="10"/>
      <c r="Z784" s="10"/>
    </row>
    <row r="785" spans="1:26" ht="15.75" customHeight="1">
      <c r="A785" s="10"/>
      <c r="B785" s="10"/>
      <c r="C785" s="11"/>
      <c r="D785" s="11"/>
      <c r="E785" s="11"/>
      <c r="F785" s="11"/>
      <c r="G785" s="11"/>
      <c r="H785" s="11"/>
      <c r="I785" s="11"/>
      <c r="J785" s="11"/>
      <c r="K785" s="11"/>
      <c r="L785" s="11"/>
      <c r="M785" s="11"/>
      <c r="N785" s="11"/>
      <c r="O785" s="11"/>
      <c r="P785" s="11"/>
      <c r="Q785" s="11"/>
      <c r="R785" s="10"/>
      <c r="S785" s="10"/>
      <c r="T785" s="10"/>
      <c r="U785" s="10"/>
      <c r="V785" s="10"/>
      <c r="W785" s="10"/>
      <c r="X785" s="10"/>
      <c r="Y785" s="10"/>
      <c r="Z785" s="10"/>
    </row>
    <row r="786" spans="1:26" ht="15.75" customHeight="1">
      <c r="A786" s="10"/>
      <c r="B786" s="10"/>
      <c r="C786" s="11"/>
      <c r="D786" s="11"/>
      <c r="E786" s="11"/>
      <c r="F786" s="11"/>
      <c r="G786" s="11"/>
      <c r="H786" s="11"/>
      <c r="I786" s="11"/>
      <c r="J786" s="11"/>
      <c r="K786" s="11"/>
      <c r="L786" s="11"/>
      <c r="M786" s="11"/>
      <c r="N786" s="11"/>
      <c r="O786" s="11"/>
      <c r="P786" s="11"/>
      <c r="Q786" s="11"/>
      <c r="R786" s="10"/>
      <c r="S786" s="10"/>
      <c r="T786" s="10"/>
      <c r="U786" s="10"/>
      <c r="V786" s="10"/>
      <c r="W786" s="10"/>
      <c r="X786" s="10"/>
      <c r="Y786" s="10"/>
      <c r="Z786" s="10"/>
    </row>
    <row r="787" spans="1:26" ht="15.75" customHeight="1">
      <c r="A787" s="10"/>
      <c r="B787" s="10"/>
      <c r="C787" s="11"/>
      <c r="D787" s="11"/>
      <c r="E787" s="11"/>
      <c r="F787" s="11"/>
      <c r="G787" s="11"/>
      <c r="H787" s="11"/>
      <c r="I787" s="11"/>
      <c r="J787" s="11"/>
      <c r="K787" s="11"/>
      <c r="L787" s="11"/>
      <c r="M787" s="11"/>
      <c r="N787" s="11"/>
      <c r="O787" s="11"/>
      <c r="P787" s="11"/>
      <c r="Q787" s="11"/>
      <c r="R787" s="10"/>
      <c r="S787" s="10"/>
      <c r="T787" s="10"/>
      <c r="U787" s="10"/>
      <c r="V787" s="10"/>
      <c r="W787" s="10"/>
      <c r="X787" s="10"/>
      <c r="Y787" s="10"/>
      <c r="Z787" s="10"/>
    </row>
    <row r="788" spans="1:26" ht="15.75" customHeight="1">
      <c r="A788" s="10"/>
      <c r="B788" s="10"/>
      <c r="C788" s="11"/>
      <c r="D788" s="11"/>
      <c r="E788" s="11"/>
      <c r="F788" s="11"/>
      <c r="G788" s="11"/>
      <c r="H788" s="11"/>
      <c r="I788" s="11"/>
      <c r="J788" s="11"/>
      <c r="K788" s="11"/>
      <c r="L788" s="11"/>
      <c r="M788" s="11"/>
      <c r="N788" s="11"/>
      <c r="O788" s="11"/>
      <c r="P788" s="11"/>
      <c r="Q788" s="11"/>
      <c r="R788" s="10"/>
      <c r="S788" s="10"/>
      <c r="T788" s="10"/>
      <c r="U788" s="10"/>
      <c r="V788" s="10"/>
      <c r="W788" s="10"/>
      <c r="X788" s="10"/>
      <c r="Y788" s="10"/>
      <c r="Z788" s="10"/>
    </row>
    <row r="789" spans="1:26" ht="15.75" customHeight="1">
      <c r="A789" s="10"/>
      <c r="B789" s="10"/>
      <c r="C789" s="11"/>
      <c r="D789" s="11"/>
      <c r="E789" s="11"/>
      <c r="F789" s="11"/>
      <c r="G789" s="11"/>
      <c r="H789" s="11"/>
      <c r="I789" s="11"/>
      <c r="J789" s="11"/>
      <c r="K789" s="11"/>
      <c r="L789" s="11"/>
      <c r="M789" s="11"/>
      <c r="N789" s="11"/>
      <c r="O789" s="11"/>
      <c r="P789" s="11"/>
      <c r="Q789" s="11"/>
      <c r="R789" s="10"/>
      <c r="S789" s="10"/>
      <c r="T789" s="10"/>
      <c r="U789" s="10"/>
      <c r="V789" s="10"/>
      <c r="W789" s="10"/>
      <c r="X789" s="10"/>
      <c r="Y789" s="10"/>
      <c r="Z789" s="10"/>
    </row>
    <row r="790" spans="1:26" ht="15.75" customHeight="1">
      <c r="A790" s="10"/>
      <c r="B790" s="10"/>
      <c r="C790" s="11"/>
      <c r="D790" s="11"/>
      <c r="E790" s="11"/>
      <c r="F790" s="11"/>
      <c r="G790" s="11"/>
      <c r="H790" s="11"/>
      <c r="I790" s="11"/>
      <c r="J790" s="11"/>
      <c r="K790" s="11"/>
      <c r="L790" s="11"/>
      <c r="M790" s="11"/>
      <c r="N790" s="11"/>
      <c r="O790" s="11"/>
      <c r="P790" s="11"/>
      <c r="Q790" s="11"/>
      <c r="R790" s="10"/>
      <c r="S790" s="10"/>
      <c r="T790" s="10"/>
      <c r="U790" s="10"/>
      <c r="V790" s="10"/>
      <c r="W790" s="10"/>
      <c r="X790" s="10"/>
      <c r="Y790" s="10"/>
      <c r="Z790" s="10"/>
    </row>
    <row r="791" spans="1:26" ht="15.75" customHeight="1">
      <c r="A791" s="10"/>
      <c r="B791" s="10"/>
      <c r="C791" s="11"/>
      <c r="D791" s="11"/>
      <c r="E791" s="11"/>
      <c r="F791" s="11"/>
      <c r="G791" s="11"/>
      <c r="H791" s="11"/>
      <c r="I791" s="11"/>
      <c r="J791" s="11"/>
      <c r="K791" s="11"/>
      <c r="L791" s="11"/>
      <c r="M791" s="11"/>
      <c r="N791" s="11"/>
      <c r="O791" s="11"/>
      <c r="P791" s="11"/>
      <c r="Q791" s="11"/>
      <c r="R791" s="10"/>
      <c r="S791" s="10"/>
      <c r="T791" s="10"/>
      <c r="U791" s="10"/>
      <c r="V791" s="10"/>
      <c r="W791" s="10"/>
      <c r="X791" s="10"/>
      <c r="Y791" s="10"/>
      <c r="Z791" s="10"/>
    </row>
    <row r="792" spans="1:26" ht="15.75" customHeight="1">
      <c r="A792" s="10"/>
      <c r="B792" s="10"/>
      <c r="C792" s="11"/>
      <c r="D792" s="11"/>
      <c r="E792" s="11"/>
      <c r="F792" s="11"/>
      <c r="G792" s="11"/>
      <c r="H792" s="11"/>
      <c r="I792" s="11"/>
      <c r="J792" s="11"/>
      <c r="K792" s="11"/>
      <c r="L792" s="11"/>
      <c r="M792" s="11"/>
      <c r="N792" s="11"/>
      <c r="O792" s="11"/>
      <c r="P792" s="11"/>
      <c r="Q792" s="11"/>
      <c r="R792" s="10"/>
      <c r="S792" s="10"/>
      <c r="T792" s="10"/>
      <c r="U792" s="10"/>
      <c r="V792" s="10"/>
      <c r="W792" s="10"/>
      <c r="X792" s="10"/>
      <c r="Y792" s="10"/>
      <c r="Z792" s="10"/>
    </row>
    <row r="793" spans="1:26" ht="15.75" customHeight="1">
      <c r="A793" s="10"/>
      <c r="B793" s="10"/>
      <c r="C793" s="11"/>
      <c r="D793" s="11"/>
      <c r="E793" s="11"/>
      <c r="F793" s="11"/>
      <c r="G793" s="11"/>
      <c r="H793" s="11"/>
      <c r="I793" s="11"/>
      <c r="J793" s="11"/>
      <c r="K793" s="11"/>
      <c r="L793" s="11"/>
      <c r="M793" s="11"/>
      <c r="N793" s="11"/>
      <c r="O793" s="11"/>
      <c r="P793" s="11"/>
      <c r="Q793" s="11"/>
      <c r="R793" s="10"/>
      <c r="S793" s="10"/>
      <c r="T793" s="10"/>
      <c r="U793" s="10"/>
      <c r="V793" s="10"/>
      <c r="W793" s="10"/>
      <c r="X793" s="10"/>
      <c r="Y793" s="10"/>
      <c r="Z793" s="10"/>
    </row>
    <row r="794" spans="1:26" ht="15.75" customHeight="1">
      <c r="A794" s="10"/>
      <c r="B794" s="10"/>
      <c r="C794" s="11"/>
      <c r="D794" s="11"/>
      <c r="E794" s="11"/>
      <c r="F794" s="11"/>
      <c r="G794" s="11"/>
      <c r="H794" s="11"/>
      <c r="I794" s="11"/>
      <c r="J794" s="11"/>
      <c r="K794" s="11"/>
      <c r="L794" s="11"/>
      <c r="M794" s="11"/>
      <c r="N794" s="11"/>
      <c r="O794" s="11"/>
      <c r="P794" s="11"/>
      <c r="Q794" s="11"/>
      <c r="R794" s="10"/>
      <c r="S794" s="10"/>
      <c r="T794" s="10"/>
      <c r="U794" s="10"/>
      <c r="V794" s="10"/>
      <c r="W794" s="10"/>
      <c r="X794" s="10"/>
      <c r="Y794" s="10"/>
      <c r="Z794" s="10"/>
    </row>
    <row r="795" spans="1:26" ht="15.75" customHeight="1">
      <c r="A795" s="10"/>
      <c r="B795" s="10"/>
      <c r="C795" s="11"/>
      <c r="D795" s="11"/>
      <c r="E795" s="11"/>
      <c r="F795" s="11"/>
      <c r="G795" s="11"/>
      <c r="H795" s="11"/>
      <c r="I795" s="11"/>
      <c r="J795" s="11"/>
      <c r="K795" s="11"/>
      <c r="L795" s="11"/>
      <c r="M795" s="11"/>
      <c r="N795" s="11"/>
      <c r="O795" s="11"/>
      <c r="P795" s="11"/>
      <c r="Q795" s="11"/>
      <c r="R795" s="10"/>
      <c r="S795" s="10"/>
      <c r="T795" s="10"/>
      <c r="U795" s="10"/>
      <c r="V795" s="10"/>
      <c r="W795" s="10"/>
      <c r="X795" s="10"/>
      <c r="Y795" s="10"/>
      <c r="Z795" s="10"/>
    </row>
    <row r="796" spans="1:26" ht="15.75" customHeight="1">
      <c r="A796" s="10"/>
      <c r="B796" s="10"/>
      <c r="C796" s="11"/>
      <c r="D796" s="11"/>
      <c r="E796" s="11"/>
      <c r="F796" s="11"/>
      <c r="G796" s="11"/>
      <c r="H796" s="11"/>
      <c r="I796" s="11"/>
      <c r="J796" s="11"/>
      <c r="K796" s="11"/>
      <c r="L796" s="11"/>
      <c r="M796" s="11"/>
      <c r="N796" s="11"/>
      <c r="O796" s="11"/>
      <c r="P796" s="11"/>
      <c r="Q796" s="11"/>
      <c r="R796" s="10"/>
      <c r="S796" s="10"/>
      <c r="T796" s="10"/>
      <c r="U796" s="10"/>
      <c r="V796" s="10"/>
      <c r="W796" s="10"/>
      <c r="X796" s="10"/>
      <c r="Y796" s="10"/>
      <c r="Z796" s="10"/>
    </row>
    <row r="797" spans="1:26" ht="15.75" customHeight="1">
      <c r="A797" s="10"/>
      <c r="B797" s="10"/>
      <c r="C797" s="11"/>
      <c r="D797" s="11"/>
      <c r="E797" s="11"/>
      <c r="F797" s="11"/>
      <c r="G797" s="11"/>
      <c r="H797" s="11"/>
      <c r="I797" s="11"/>
      <c r="J797" s="11"/>
      <c r="K797" s="11"/>
      <c r="L797" s="11"/>
      <c r="M797" s="11"/>
      <c r="N797" s="11"/>
      <c r="O797" s="11"/>
      <c r="P797" s="11"/>
      <c r="Q797" s="11"/>
      <c r="R797" s="10"/>
      <c r="S797" s="10"/>
      <c r="T797" s="10"/>
      <c r="U797" s="10"/>
      <c r="V797" s="10"/>
      <c r="W797" s="10"/>
      <c r="X797" s="10"/>
      <c r="Y797" s="10"/>
      <c r="Z797" s="10"/>
    </row>
    <row r="798" spans="1:26" ht="15.75" customHeight="1">
      <c r="A798" s="10"/>
      <c r="B798" s="10"/>
      <c r="C798" s="11"/>
      <c r="D798" s="11"/>
      <c r="E798" s="11"/>
      <c r="F798" s="11"/>
      <c r="G798" s="11"/>
      <c r="H798" s="11"/>
      <c r="I798" s="11"/>
      <c r="J798" s="11"/>
      <c r="K798" s="11"/>
      <c r="L798" s="11"/>
      <c r="M798" s="11"/>
      <c r="N798" s="11"/>
      <c r="O798" s="11"/>
      <c r="P798" s="11"/>
      <c r="Q798" s="11"/>
      <c r="R798" s="10"/>
      <c r="S798" s="10"/>
      <c r="T798" s="10"/>
      <c r="U798" s="10"/>
      <c r="V798" s="10"/>
      <c r="W798" s="10"/>
      <c r="X798" s="10"/>
      <c r="Y798" s="10"/>
      <c r="Z798" s="10"/>
    </row>
    <row r="799" spans="1:26" ht="15.75" customHeight="1">
      <c r="A799" s="10"/>
      <c r="B799" s="10"/>
      <c r="C799" s="11"/>
      <c r="D799" s="11"/>
      <c r="E799" s="11"/>
      <c r="F799" s="11"/>
      <c r="G799" s="11"/>
      <c r="H799" s="11"/>
      <c r="I799" s="11"/>
      <c r="J799" s="11"/>
      <c r="K799" s="11"/>
      <c r="L799" s="11"/>
      <c r="M799" s="11"/>
      <c r="N799" s="11"/>
      <c r="O799" s="11"/>
      <c r="P799" s="11"/>
      <c r="Q799" s="11"/>
      <c r="R799" s="10"/>
      <c r="S799" s="10"/>
      <c r="T799" s="10"/>
      <c r="U799" s="10"/>
      <c r="V799" s="10"/>
      <c r="W799" s="10"/>
      <c r="X799" s="10"/>
      <c r="Y799" s="10"/>
      <c r="Z799" s="10"/>
    </row>
    <row r="800" spans="1:26" ht="15.75" customHeight="1">
      <c r="A800" s="10"/>
      <c r="B800" s="10"/>
      <c r="C800" s="11"/>
      <c r="D800" s="11"/>
      <c r="E800" s="11"/>
      <c r="F800" s="11"/>
      <c r="G800" s="11"/>
      <c r="H800" s="11"/>
      <c r="I800" s="11"/>
      <c r="J800" s="11"/>
      <c r="K800" s="11"/>
      <c r="L800" s="11"/>
      <c r="M800" s="11"/>
      <c r="N800" s="11"/>
      <c r="O800" s="11"/>
      <c r="P800" s="11"/>
      <c r="Q800" s="11"/>
      <c r="R800" s="10"/>
      <c r="S800" s="10"/>
      <c r="T800" s="10"/>
      <c r="U800" s="10"/>
      <c r="V800" s="10"/>
      <c r="W800" s="10"/>
      <c r="X800" s="10"/>
      <c r="Y800" s="10"/>
      <c r="Z800" s="10"/>
    </row>
    <row r="801" spans="1:26" ht="15.75" customHeight="1">
      <c r="A801" s="10"/>
      <c r="B801" s="10"/>
      <c r="C801" s="11"/>
      <c r="D801" s="11"/>
      <c r="E801" s="11"/>
      <c r="F801" s="11"/>
      <c r="G801" s="11"/>
      <c r="H801" s="11"/>
      <c r="I801" s="11"/>
      <c r="J801" s="11"/>
      <c r="K801" s="11"/>
      <c r="L801" s="11"/>
      <c r="M801" s="11"/>
      <c r="N801" s="11"/>
      <c r="O801" s="11"/>
      <c r="P801" s="11"/>
      <c r="Q801" s="11"/>
      <c r="R801" s="10"/>
      <c r="S801" s="10"/>
      <c r="T801" s="10"/>
      <c r="U801" s="10"/>
      <c r="V801" s="10"/>
      <c r="W801" s="10"/>
      <c r="X801" s="10"/>
      <c r="Y801" s="10"/>
      <c r="Z801" s="10"/>
    </row>
    <row r="802" spans="1:26" ht="15.75" customHeight="1">
      <c r="A802" s="10"/>
      <c r="B802" s="10"/>
      <c r="C802" s="11"/>
      <c r="D802" s="11"/>
      <c r="E802" s="11"/>
      <c r="F802" s="11"/>
      <c r="G802" s="11"/>
      <c r="H802" s="11"/>
      <c r="I802" s="11"/>
      <c r="J802" s="11"/>
      <c r="K802" s="11"/>
      <c r="L802" s="11"/>
      <c r="M802" s="11"/>
      <c r="N802" s="11"/>
      <c r="O802" s="11"/>
      <c r="P802" s="11"/>
      <c r="Q802" s="11"/>
      <c r="R802" s="10"/>
      <c r="S802" s="10"/>
      <c r="T802" s="10"/>
      <c r="U802" s="10"/>
      <c r="V802" s="10"/>
      <c r="W802" s="10"/>
      <c r="X802" s="10"/>
      <c r="Y802" s="10"/>
      <c r="Z802" s="10"/>
    </row>
    <row r="803" spans="1:26" ht="15.75" customHeight="1">
      <c r="A803" s="10"/>
      <c r="B803" s="10"/>
      <c r="C803" s="11"/>
      <c r="D803" s="11"/>
      <c r="E803" s="11"/>
      <c r="F803" s="11"/>
      <c r="G803" s="11"/>
      <c r="H803" s="11"/>
      <c r="I803" s="11"/>
      <c r="J803" s="11"/>
      <c r="K803" s="11"/>
      <c r="L803" s="11"/>
      <c r="M803" s="11"/>
      <c r="N803" s="11"/>
      <c r="O803" s="11"/>
      <c r="P803" s="11"/>
      <c r="Q803" s="11"/>
      <c r="R803" s="10"/>
      <c r="S803" s="10"/>
      <c r="T803" s="10"/>
      <c r="U803" s="10"/>
      <c r="V803" s="10"/>
      <c r="W803" s="10"/>
      <c r="X803" s="10"/>
      <c r="Y803" s="10"/>
      <c r="Z803" s="10"/>
    </row>
    <row r="804" spans="1:26" ht="15.75" customHeight="1">
      <c r="A804" s="10"/>
      <c r="B804" s="10"/>
      <c r="C804" s="11"/>
      <c r="D804" s="11"/>
      <c r="E804" s="11"/>
      <c r="F804" s="11"/>
      <c r="G804" s="11"/>
      <c r="H804" s="11"/>
      <c r="I804" s="11"/>
      <c r="J804" s="11"/>
      <c r="K804" s="11"/>
      <c r="L804" s="11"/>
      <c r="M804" s="11"/>
      <c r="N804" s="11"/>
      <c r="O804" s="11"/>
      <c r="P804" s="11"/>
      <c r="Q804" s="11"/>
      <c r="R804" s="10"/>
      <c r="S804" s="10"/>
      <c r="T804" s="10"/>
      <c r="U804" s="10"/>
      <c r="V804" s="10"/>
      <c r="W804" s="10"/>
      <c r="X804" s="10"/>
      <c r="Y804" s="10"/>
      <c r="Z804" s="10"/>
    </row>
    <row r="805" spans="1:26" ht="15.75" customHeight="1">
      <c r="A805" s="10"/>
      <c r="B805" s="10"/>
      <c r="C805" s="11"/>
      <c r="D805" s="11"/>
      <c r="E805" s="11"/>
      <c r="F805" s="11"/>
      <c r="G805" s="11"/>
      <c r="H805" s="11"/>
      <c r="I805" s="11"/>
      <c r="J805" s="11"/>
      <c r="K805" s="11"/>
      <c r="L805" s="11"/>
      <c r="M805" s="11"/>
      <c r="N805" s="11"/>
      <c r="O805" s="11"/>
      <c r="P805" s="11"/>
      <c r="Q805" s="11"/>
      <c r="R805" s="10"/>
      <c r="S805" s="10"/>
      <c r="T805" s="10"/>
      <c r="U805" s="10"/>
      <c r="V805" s="10"/>
      <c r="W805" s="10"/>
      <c r="X805" s="10"/>
      <c r="Y805" s="10"/>
      <c r="Z805" s="10"/>
    </row>
    <row r="806" spans="1:26" ht="15.75" customHeight="1">
      <c r="A806" s="10"/>
      <c r="B806" s="10"/>
      <c r="C806" s="11"/>
      <c r="D806" s="11"/>
      <c r="E806" s="11"/>
      <c r="F806" s="11"/>
      <c r="G806" s="11"/>
      <c r="H806" s="11"/>
      <c r="I806" s="11"/>
      <c r="J806" s="11"/>
      <c r="K806" s="11"/>
      <c r="L806" s="11"/>
      <c r="M806" s="11"/>
      <c r="N806" s="11"/>
      <c r="O806" s="11"/>
      <c r="P806" s="11"/>
      <c r="Q806" s="11"/>
      <c r="R806" s="10"/>
      <c r="S806" s="10"/>
      <c r="T806" s="10"/>
      <c r="U806" s="10"/>
      <c r="V806" s="10"/>
      <c r="W806" s="10"/>
      <c r="X806" s="10"/>
      <c r="Y806" s="10"/>
      <c r="Z806" s="10"/>
    </row>
    <row r="807" spans="1:26" ht="15.75" customHeight="1">
      <c r="A807" s="10"/>
      <c r="B807" s="10"/>
      <c r="C807" s="11"/>
      <c r="D807" s="11"/>
      <c r="E807" s="11"/>
      <c r="F807" s="11"/>
      <c r="G807" s="11"/>
      <c r="H807" s="11"/>
      <c r="I807" s="11"/>
      <c r="J807" s="11"/>
      <c r="K807" s="11"/>
      <c r="L807" s="11"/>
      <c r="M807" s="11"/>
      <c r="N807" s="11"/>
      <c r="O807" s="11"/>
      <c r="P807" s="11"/>
      <c r="Q807" s="11"/>
      <c r="R807" s="10"/>
      <c r="S807" s="10"/>
      <c r="T807" s="10"/>
      <c r="U807" s="10"/>
      <c r="V807" s="10"/>
      <c r="W807" s="10"/>
      <c r="X807" s="10"/>
      <c r="Y807" s="10"/>
      <c r="Z807" s="10"/>
    </row>
    <row r="808" spans="1:26" ht="15.75" customHeight="1">
      <c r="A808" s="10"/>
      <c r="B808" s="10"/>
      <c r="C808" s="11"/>
      <c r="D808" s="11"/>
      <c r="E808" s="11"/>
      <c r="F808" s="11"/>
      <c r="G808" s="11"/>
      <c r="H808" s="11"/>
      <c r="I808" s="11"/>
      <c r="J808" s="11"/>
      <c r="K808" s="11"/>
      <c r="L808" s="11"/>
      <c r="M808" s="11"/>
      <c r="N808" s="11"/>
      <c r="O808" s="11"/>
      <c r="P808" s="11"/>
      <c r="Q808" s="11"/>
      <c r="R808" s="10"/>
      <c r="S808" s="10"/>
      <c r="T808" s="10"/>
      <c r="U808" s="10"/>
      <c r="V808" s="10"/>
      <c r="W808" s="10"/>
      <c r="X808" s="10"/>
      <c r="Y808" s="10"/>
      <c r="Z808" s="10"/>
    </row>
    <row r="809" spans="1:26" ht="15.75" customHeight="1">
      <c r="A809" s="10"/>
      <c r="B809" s="10"/>
      <c r="C809" s="11"/>
      <c r="D809" s="11"/>
      <c r="E809" s="11"/>
      <c r="F809" s="11"/>
      <c r="G809" s="11"/>
      <c r="H809" s="11"/>
      <c r="I809" s="11"/>
      <c r="J809" s="11"/>
      <c r="K809" s="11"/>
      <c r="L809" s="11"/>
      <c r="M809" s="11"/>
      <c r="N809" s="11"/>
      <c r="O809" s="11"/>
      <c r="P809" s="11"/>
      <c r="Q809" s="11"/>
      <c r="R809" s="10"/>
      <c r="S809" s="10"/>
      <c r="T809" s="10"/>
      <c r="U809" s="10"/>
      <c r="V809" s="10"/>
      <c r="W809" s="10"/>
      <c r="X809" s="10"/>
      <c r="Y809" s="10"/>
      <c r="Z809" s="10"/>
    </row>
    <row r="810" spans="1:26" ht="15.75" customHeight="1">
      <c r="A810" s="10"/>
      <c r="B810" s="10"/>
      <c r="C810" s="11"/>
      <c r="D810" s="11"/>
      <c r="E810" s="11"/>
      <c r="F810" s="11"/>
      <c r="G810" s="11"/>
      <c r="H810" s="11"/>
      <c r="I810" s="11"/>
      <c r="J810" s="11"/>
      <c r="K810" s="11"/>
      <c r="L810" s="11"/>
      <c r="M810" s="11"/>
      <c r="N810" s="11"/>
      <c r="O810" s="11"/>
      <c r="P810" s="11"/>
      <c r="Q810" s="11"/>
      <c r="R810" s="10"/>
      <c r="S810" s="10"/>
      <c r="T810" s="10"/>
      <c r="U810" s="10"/>
      <c r="V810" s="10"/>
      <c r="W810" s="10"/>
      <c r="X810" s="10"/>
      <c r="Y810" s="10"/>
      <c r="Z810" s="10"/>
    </row>
    <row r="811" spans="1:26" ht="15.75" customHeight="1">
      <c r="A811" s="10"/>
      <c r="B811" s="10"/>
      <c r="C811" s="11"/>
      <c r="D811" s="11"/>
      <c r="E811" s="11"/>
      <c r="F811" s="11"/>
      <c r="G811" s="11"/>
      <c r="H811" s="11"/>
      <c r="I811" s="11"/>
      <c r="J811" s="11"/>
      <c r="K811" s="11"/>
      <c r="L811" s="11"/>
      <c r="M811" s="11"/>
      <c r="N811" s="11"/>
      <c r="O811" s="11"/>
      <c r="P811" s="11"/>
      <c r="Q811" s="11"/>
      <c r="R811" s="10"/>
      <c r="S811" s="10"/>
      <c r="T811" s="10"/>
      <c r="U811" s="10"/>
      <c r="V811" s="10"/>
      <c r="W811" s="10"/>
      <c r="X811" s="10"/>
      <c r="Y811" s="10"/>
      <c r="Z811" s="10"/>
    </row>
    <row r="812" spans="1:26" ht="15.75" customHeight="1">
      <c r="A812" s="10"/>
      <c r="B812" s="10"/>
      <c r="C812" s="11"/>
      <c r="D812" s="11"/>
      <c r="E812" s="11"/>
      <c r="F812" s="11"/>
      <c r="G812" s="11"/>
      <c r="H812" s="11"/>
      <c r="I812" s="11"/>
      <c r="J812" s="11"/>
      <c r="K812" s="11"/>
      <c r="L812" s="11"/>
      <c r="M812" s="11"/>
      <c r="N812" s="11"/>
      <c r="O812" s="11"/>
      <c r="P812" s="11"/>
      <c r="Q812" s="11"/>
      <c r="R812" s="10"/>
      <c r="S812" s="10"/>
      <c r="T812" s="10"/>
      <c r="U812" s="10"/>
      <c r="V812" s="10"/>
      <c r="W812" s="10"/>
      <c r="X812" s="10"/>
      <c r="Y812" s="10"/>
      <c r="Z812" s="10"/>
    </row>
    <row r="813" spans="1:26" ht="15.75" customHeight="1">
      <c r="A813" s="10"/>
      <c r="B813" s="10"/>
      <c r="C813" s="11"/>
      <c r="D813" s="11"/>
      <c r="E813" s="11"/>
      <c r="F813" s="11"/>
      <c r="G813" s="11"/>
      <c r="H813" s="11"/>
      <c r="I813" s="11"/>
      <c r="J813" s="11"/>
      <c r="K813" s="11"/>
      <c r="L813" s="11"/>
      <c r="M813" s="11"/>
      <c r="N813" s="11"/>
      <c r="O813" s="11"/>
      <c r="P813" s="11"/>
      <c r="Q813" s="11"/>
      <c r="R813" s="10"/>
      <c r="S813" s="10"/>
      <c r="T813" s="10"/>
      <c r="U813" s="10"/>
      <c r="V813" s="10"/>
      <c r="W813" s="10"/>
      <c r="X813" s="10"/>
      <c r="Y813" s="10"/>
      <c r="Z813" s="10"/>
    </row>
    <row r="814" spans="1:26" ht="15.75" customHeight="1">
      <c r="A814" s="10"/>
      <c r="B814" s="10"/>
      <c r="C814" s="11"/>
      <c r="D814" s="11"/>
      <c r="E814" s="11"/>
      <c r="F814" s="11"/>
      <c r="G814" s="11"/>
      <c r="H814" s="11"/>
      <c r="I814" s="11"/>
      <c r="J814" s="11"/>
      <c r="K814" s="11"/>
      <c r="L814" s="11"/>
      <c r="M814" s="11"/>
      <c r="N814" s="11"/>
      <c r="O814" s="11"/>
      <c r="P814" s="11"/>
      <c r="Q814" s="11"/>
      <c r="R814" s="10"/>
      <c r="S814" s="10"/>
      <c r="T814" s="10"/>
      <c r="U814" s="10"/>
      <c r="V814" s="10"/>
      <c r="W814" s="10"/>
      <c r="X814" s="10"/>
      <c r="Y814" s="10"/>
      <c r="Z814" s="10"/>
    </row>
    <row r="815" spans="1:26" ht="15.75" customHeight="1">
      <c r="A815" s="10"/>
      <c r="B815" s="10"/>
      <c r="C815" s="11"/>
      <c r="D815" s="11"/>
      <c r="E815" s="11"/>
      <c r="F815" s="11"/>
      <c r="G815" s="11"/>
      <c r="H815" s="11"/>
      <c r="I815" s="11"/>
      <c r="J815" s="11"/>
      <c r="K815" s="11"/>
      <c r="L815" s="11"/>
      <c r="M815" s="11"/>
      <c r="N815" s="11"/>
      <c r="O815" s="11"/>
      <c r="P815" s="11"/>
      <c r="Q815" s="11"/>
      <c r="R815" s="10"/>
      <c r="S815" s="10"/>
      <c r="T815" s="10"/>
      <c r="U815" s="10"/>
      <c r="V815" s="10"/>
      <c r="W815" s="10"/>
      <c r="X815" s="10"/>
      <c r="Y815" s="10"/>
      <c r="Z815" s="10"/>
    </row>
    <row r="816" spans="1:26" ht="15.75" customHeight="1">
      <c r="A816" s="10"/>
      <c r="B816" s="10"/>
      <c r="C816" s="11"/>
      <c r="D816" s="11"/>
      <c r="E816" s="11"/>
      <c r="F816" s="11"/>
      <c r="G816" s="11"/>
      <c r="H816" s="11"/>
      <c r="I816" s="11"/>
      <c r="J816" s="11"/>
      <c r="K816" s="11"/>
      <c r="L816" s="11"/>
      <c r="M816" s="11"/>
      <c r="N816" s="11"/>
      <c r="O816" s="11"/>
      <c r="P816" s="11"/>
      <c r="Q816" s="11"/>
      <c r="R816" s="10"/>
      <c r="S816" s="10"/>
      <c r="T816" s="10"/>
      <c r="U816" s="10"/>
      <c r="V816" s="10"/>
      <c r="W816" s="10"/>
      <c r="X816" s="10"/>
      <c r="Y816" s="10"/>
      <c r="Z816" s="10"/>
    </row>
    <row r="817" spans="1:26" ht="15.75" customHeight="1">
      <c r="A817" s="10"/>
      <c r="B817" s="10"/>
      <c r="C817" s="11"/>
      <c r="D817" s="11"/>
      <c r="E817" s="11"/>
      <c r="F817" s="11"/>
      <c r="G817" s="11"/>
      <c r="H817" s="11"/>
      <c r="I817" s="11"/>
      <c r="J817" s="11"/>
      <c r="K817" s="11"/>
      <c r="L817" s="11"/>
      <c r="M817" s="11"/>
      <c r="N817" s="11"/>
      <c r="O817" s="11"/>
      <c r="P817" s="11"/>
      <c r="Q817" s="11"/>
      <c r="R817" s="10"/>
      <c r="S817" s="10"/>
      <c r="T817" s="10"/>
      <c r="U817" s="10"/>
      <c r="V817" s="10"/>
      <c r="W817" s="10"/>
      <c r="X817" s="10"/>
      <c r="Y817" s="10"/>
      <c r="Z817" s="10"/>
    </row>
    <row r="818" spans="1:26" ht="15.75" customHeight="1">
      <c r="A818" s="10"/>
      <c r="B818" s="10"/>
      <c r="C818" s="11"/>
      <c r="D818" s="11"/>
      <c r="E818" s="11"/>
      <c r="F818" s="11"/>
      <c r="G818" s="11"/>
      <c r="H818" s="11"/>
      <c r="I818" s="11"/>
      <c r="J818" s="11"/>
      <c r="K818" s="11"/>
      <c r="L818" s="11"/>
      <c r="M818" s="11"/>
      <c r="N818" s="11"/>
      <c r="O818" s="11"/>
      <c r="P818" s="11"/>
      <c r="Q818" s="11"/>
      <c r="R818" s="10"/>
      <c r="S818" s="10"/>
      <c r="T818" s="10"/>
      <c r="U818" s="10"/>
      <c r="V818" s="10"/>
      <c r="W818" s="10"/>
      <c r="X818" s="10"/>
      <c r="Y818" s="10"/>
      <c r="Z818" s="10"/>
    </row>
    <row r="819" spans="1:26" ht="15.75" customHeight="1">
      <c r="A819" s="10"/>
      <c r="B819" s="10"/>
      <c r="C819" s="11"/>
      <c r="D819" s="11"/>
      <c r="E819" s="11"/>
      <c r="F819" s="11"/>
      <c r="G819" s="11"/>
      <c r="H819" s="11"/>
      <c r="I819" s="11"/>
      <c r="J819" s="11"/>
      <c r="K819" s="11"/>
      <c r="L819" s="11"/>
      <c r="M819" s="11"/>
      <c r="N819" s="11"/>
      <c r="O819" s="11"/>
      <c r="P819" s="11"/>
      <c r="Q819" s="11"/>
      <c r="R819" s="10"/>
      <c r="S819" s="10"/>
      <c r="T819" s="10"/>
      <c r="U819" s="10"/>
      <c r="V819" s="10"/>
      <c r="W819" s="10"/>
      <c r="X819" s="10"/>
      <c r="Y819" s="10"/>
      <c r="Z819" s="10"/>
    </row>
    <row r="820" spans="1:26" ht="15.75" customHeight="1">
      <c r="A820" s="10"/>
      <c r="B820" s="10"/>
      <c r="C820" s="11"/>
      <c r="D820" s="11"/>
      <c r="E820" s="11"/>
      <c r="F820" s="11"/>
      <c r="G820" s="11"/>
      <c r="H820" s="11"/>
      <c r="I820" s="11"/>
      <c r="J820" s="11"/>
      <c r="K820" s="11"/>
      <c r="L820" s="11"/>
      <c r="M820" s="11"/>
      <c r="N820" s="11"/>
      <c r="O820" s="11"/>
      <c r="P820" s="11"/>
      <c r="Q820" s="11"/>
      <c r="R820" s="10"/>
      <c r="S820" s="10"/>
      <c r="T820" s="10"/>
      <c r="U820" s="10"/>
      <c r="V820" s="10"/>
      <c r="W820" s="10"/>
      <c r="X820" s="10"/>
      <c r="Y820" s="10"/>
      <c r="Z820" s="10"/>
    </row>
    <row r="821" spans="1:26" ht="15.75" customHeight="1">
      <c r="A821" s="10"/>
      <c r="B821" s="10"/>
      <c r="C821" s="11"/>
      <c r="D821" s="11"/>
      <c r="E821" s="11"/>
      <c r="F821" s="11"/>
      <c r="G821" s="11"/>
      <c r="H821" s="11"/>
      <c r="I821" s="11"/>
      <c r="J821" s="11"/>
      <c r="K821" s="11"/>
      <c r="L821" s="11"/>
      <c r="M821" s="11"/>
      <c r="N821" s="11"/>
      <c r="O821" s="11"/>
      <c r="P821" s="11"/>
      <c r="Q821" s="11"/>
      <c r="R821" s="10"/>
      <c r="S821" s="10"/>
      <c r="T821" s="10"/>
      <c r="U821" s="10"/>
      <c r="V821" s="10"/>
      <c r="W821" s="10"/>
      <c r="X821" s="10"/>
      <c r="Y821" s="10"/>
      <c r="Z821" s="10"/>
    </row>
    <row r="822" spans="1:26" ht="15.75" customHeight="1">
      <c r="A822" s="10"/>
      <c r="B822" s="10"/>
      <c r="C822" s="11"/>
      <c r="D822" s="11"/>
      <c r="E822" s="11"/>
      <c r="F822" s="11"/>
      <c r="G822" s="11"/>
      <c r="H822" s="11"/>
      <c r="I822" s="11"/>
      <c r="J822" s="11"/>
      <c r="K822" s="11"/>
      <c r="L822" s="11"/>
      <c r="M822" s="11"/>
      <c r="N822" s="11"/>
      <c r="O822" s="11"/>
      <c r="P822" s="11"/>
      <c r="Q822" s="11"/>
      <c r="R822" s="10"/>
      <c r="S822" s="10"/>
      <c r="T822" s="10"/>
      <c r="U822" s="10"/>
      <c r="V822" s="10"/>
      <c r="W822" s="10"/>
      <c r="X822" s="10"/>
      <c r="Y822" s="10"/>
      <c r="Z822" s="10"/>
    </row>
    <row r="823" spans="1:26" ht="15.75" customHeight="1">
      <c r="A823" s="10"/>
      <c r="B823" s="10"/>
      <c r="C823" s="11"/>
      <c r="D823" s="11"/>
      <c r="E823" s="11"/>
      <c r="F823" s="11"/>
      <c r="G823" s="11"/>
      <c r="H823" s="11"/>
      <c r="I823" s="11"/>
      <c r="J823" s="11"/>
      <c r="K823" s="11"/>
      <c r="L823" s="11"/>
      <c r="M823" s="11"/>
      <c r="N823" s="11"/>
      <c r="O823" s="11"/>
      <c r="P823" s="11"/>
      <c r="Q823" s="11"/>
      <c r="R823" s="10"/>
      <c r="S823" s="10"/>
      <c r="T823" s="10"/>
      <c r="U823" s="10"/>
      <c r="V823" s="10"/>
      <c r="W823" s="10"/>
      <c r="X823" s="10"/>
      <c r="Y823" s="10"/>
      <c r="Z823" s="10"/>
    </row>
    <row r="824" spans="1:26" ht="15.75" customHeight="1">
      <c r="A824" s="10"/>
      <c r="B824" s="10"/>
      <c r="C824" s="11"/>
      <c r="D824" s="11"/>
      <c r="E824" s="11"/>
      <c r="F824" s="11"/>
      <c r="G824" s="11"/>
      <c r="H824" s="11"/>
      <c r="I824" s="11"/>
      <c r="J824" s="11"/>
      <c r="K824" s="11"/>
      <c r="L824" s="11"/>
      <c r="M824" s="11"/>
      <c r="N824" s="11"/>
      <c r="O824" s="11"/>
      <c r="P824" s="11"/>
      <c r="Q824" s="11"/>
      <c r="R824" s="10"/>
      <c r="S824" s="10"/>
      <c r="T824" s="10"/>
      <c r="U824" s="10"/>
      <c r="V824" s="10"/>
      <c r="W824" s="10"/>
      <c r="X824" s="10"/>
      <c r="Y824" s="10"/>
      <c r="Z824" s="10"/>
    </row>
    <row r="825" spans="1:26" ht="15.75" customHeight="1">
      <c r="A825" s="10"/>
      <c r="B825" s="10"/>
      <c r="C825" s="11"/>
      <c r="D825" s="11"/>
      <c r="E825" s="11"/>
      <c r="F825" s="11"/>
      <c r="G825" s="11"/>
      <c r="H825" s="11"/>
      <c r="I825" s="11"/>
      <c r="J825" s="11"/>
      <c r="K825" s="11"/>
      <c r="L825" s="11"/>
      <c r="M825" s="11"/>
      <c r="N825" s="11"/>
      <c r="O825" s="11"/>
      <c r="P825" s="11"/>
      <c r="Q825" s="11"/>
      <c r="R825" s="10"/>
      <c r="S825" s="10"/>
      <c r="T825" s="10"/>
      <c r="U825" s="10"/>
      <c r="V825" s="10"/>
      <c r="W825" s="10"/>
      <c r="X825" s="10"/>
      <c r="Y825" s="10"/>
      <c r="Z825" s="10"/>
    </row>
    <row r="826" spans="1:26" ht="15.75" customHeight="1">
      <c r="A826" s="10"/>
      <c r="B826" s="10"/>
      <c r="C826" s="11"/>
      <c r="D826" s="11"/>
      <c r="E826" s="11"/>
      <c r="F826" s="11"/>
      <c r="G826" s="11"/>
      <c r="H826" s="11"/>
      <c r="I826" s="11"/>
      <c r="J826" s="11"/>
      <c r="K826" s="11"/>
      <c r="L826" s="11"/>
      <c r="M826" s="11"/>
      <c r="N826" s="11"/>
      <c r="O826" s="11"/>
      <c r="P826" s="11"/>
      <c r="Q826" s="11"/>
      <c r="R826" s="10"/>
      <c r="S826" s="10"/>
      <c r="T826" s="10"/>
      <c r="U826" s="10"/>
      <c r="V826" s="10"/>
      <c r="W826" s="10"/>
      <c r="X826" s="10"/>
      <c r="Y826" s="10"/>
      <c r="Z826" s="10"/>
    </row>
    <row r="827" spans="1:26" ht="15.75" customHeight="1">
      <c r="A827" s="10"/>
      <c r="B827" s="10"/>
      <c r="C827" s="11"/>
      <c r="D827" s="11"/>
      <c r="E827" s="11"/>
      <c r="F827" s="11"/>
      <c r="G827" s="11"/>
      <c r="H827" s="11"/>
      <c r="I827" s="11"/>
      <c r="J827" s="11"/>
      <c r="K827" s="11"/>
      <c r="L827" s="11"/>
      <c r="M827" s="11"/>
      <c r="N827" s="11"/>
      <c r="O827" s="11"/>
      <c r="P827" s="11"/>
      <c r="Q827" s="11"/>
      <c r="R827" s="10"/>
      <c r="S827" s="10"/>
      <c r="T827" s="10"/>
      <c r="U827" s="10"/>
      <c r="V827" s="10"/>
      <c r="W827" s="10"/>
      <c r="X827" s="10"/>
      <c r="Y827" s="10"/>
      <c r="Z827" s="10"/>
    </row>
    <row r="828" spans="1:26" ht="15.75" customHeight="1">
      <c r="A828" s="10"/>
      <c r="B828" s="10"/>
      <c r="C828" s="11"/>
      <c r="D828" s="11"/>
      <c r="E828" s="11"/>
      <c r="F828" s="11"/>
      <c r="G828" s="11"/>
      <c r="H828" s="11"/>
      <c r="I828" s="11"/>
      <c r="J828" s="11"/>
      <c r="K828" s="11"/>
      <c r="L828" s="11"/>
      <c r="M828" s="11"/>
      <c r="N828" s="11"/>
      <c r="O828" s="11"/>
      <c r="P828" s="11"/>
      <c r="Q828" s="11"/>
      <c r="R828" s="10"/>
      <c r="S828" s="10"/>
      <c r="T828" s="10"/>
      <c r="U828" s="10"/>
      <c r="V828" s="10"/>
      <c r="W828" s="10"/>
      <c r="X828" s="10"/>
      <c r="Y828" s="10"/>
      <c r="Z828" s="10"/>
    </row>
    <row r="829" spans="1:26" ht="15.75" customHeight="1">
      <c r="A829" s="10"/>
      <c r="B829" s="10"/>
      <c r="C829" s="11"/>
      <c r="D829" s="11"/>
      <c r="E829" s="11"/>
      <c r="F829" s="11"/>
      <c r="G829" s="11"/>
      <c r="H829" s="11"/>
      <c r="I829" s="11"/>
      <c r="J829" s="11"/>
      <c r="K829" s="11"/>
      <c r="L829" s="11"/>
      <c r="M829" s="11"/>
      <c r="N829" s="11"/>
      <c r="O829" s="11"/>
      <c r="P829" s="11"/>
      <c r="Q829" s="11"/>
      <c r="R829" s="10"/>
      <c r="S829" s="10"/>
      <c r="T829" s="10"/>
      <c r="U829" s="10"/>
      <c r="V829" s="10"/>
      <c r="W829" s="10"/>
      <c r="X829" s="10"/>
      <c r="Y829" s="10"/>
      <c r="Z829" s="10"/>
    </row>
    <row r="830" spans="1:26" ht="15.75" customHeight="1">
      <c r="A830" s="10"/>
      <c r="B830" s="10"/>
      <c r="C830" s="11"/>
      <c r="D830" s="11"/>
      <c r="E830" s="11"/>
      <c r="F830" s="11"/>
      <c r="G830" s="11"/>
      <c r="H830" s="11"/>
      <c r="I830" s="11"/>
      <c r="J830" s="11"/>
      <c r="K830" s="11"/>
      <c r="L830" s="11"/>
      <c r="M830" s="11"/>
      <c r="N830" s="11"/>
      <c r="O830" s="11"/>
      <c r="P830" s="11"/>
      <c r="Q830" s="11"/>
      <c r="R830" s="10"/>
      <c r="S830" s="10"/>
      <c r="T830" s="10"/>
      <c r="U830" s="10"/>
      <c r="V830" s="10"/>
      <c r="W830" s="10"/>
      <c r="X830" s="10"/>
      <c r="Y830" s="10"/>
      <c r="Z830" s="10"/>
    </row>
    <row r="831" spans="1:26" ht="15.75" customHeight="1">
      <c r="A831" s="10"/>
      <c r="B831" s="10"/>
      <c r="C831" s="11"/>
      <c r="D831" s="11"/>
      <c r="E831" s="11"/>
      <c r="F831" s="11"/>
      <c r="G831" s="11"/>
      <c r="H831" s="11"/>
      <c r="I831" s="11"/>
      <c r="J831" s="11"/>
      <c r="K831" s="11"/>
      <c r="L831" s="11"/>
      <c r="M831" s="11"/>
      <c r="N831" s="11"/>
      <c r="O831" s="11"/>
      <c r="P831" s="11"/>
      <c r="Q831" s="11"/>
      <c r="R831" s="10"/>
      <c r="S831" s="10"/>
      <c r="T831" s="10"/>
      <c r="U831" s="10"/>
      <c r="V831" s="10"/>
      <c r="W831" s="10"/>
      <c r="X831" s="10"/>
      <c r="Y831" s="10"/>
      <c r="Z831" s="10"/>
    </row>
    <row r="832" spans="1:26" ht="15.75" customHeight="1">
      <c r="A832" s="10"/>
      <c r="B832" s="10"/>
      <c r="C832" s="11"/>
      <c r="D832" s="11"/>
      <c r="E832" s="11"/>
      <c r="F832" s="11"/>
      <c r="G832" s="11"/>
      <c r="H832" s="11"/>
      <c r="I832" s="11"/>
      <c r="J832" s="11"/>
      <c r="K832" s="11"/>
      <c r="L832" s="11"/>
      <c r="M832" s="11"/>
      <c r="N832" s="11"/>
      <c r="O832" s="11"/>
      <c r="P832" s="11"/>
      <c r="Q832" s="11"/>
      <c r="R832" s="10"/>
      <c r="S832" s="10"/>
      <c r="T832" s="10"/>
      <c r="U832" s="10"/>
      <c r="V832" s="10"/>
      <c r="W832" s="10"/>
      <c r="X832" s="10"/>
      <c r="Y832" s="10"/>
      <c r="Z832" s="10"/>
    </row>
    <row r="833" spans="1:26" ht="15.75" customHeight="1">
      <c r="A833" s="10"/>
      <c r="B833" s="10"/>
      <c r="C833" s="11"/>
      <c r="D833" s="11"/>
      <c r="E833" s="11"/>
      <c r="F833" s="11"/>
      <c r="G833" s="11"/>
      <c r="H833" s="11"/>
      <c r="I833" s="11"/>
      <c r="J833" s="11"/>
      <c r="K833" s="11"/>
      <c r="L833" s="11"/>
      <c r="M833" s="11"/>
      <c r="N833" s="11"/>
      <c r="O833" s="11"/>
      <c r="P833" s="11"/>
      <c r="Q833" s="11"/>
      <c r="R833" s="10"/>
      <c r="S833" s="10"/>
      <c r="T833" s="10"/>
      <c r="U833" s="10"/>
      <c r="V833" s="10"/>
      <c r="W833" s="10"/>
      <c r="X833" s="10"/>
      <c r="Y833" s="10"/>
      <c r="Z833" s="10"/>
    </row>
    <row r="834" spans="1:26" ht="15.75" customHeight="1">
      <c r="A834" s="10"/>
      <c r="B834" s="10"/>
      <c r="C834" s="11"/>
      <c r="D834" s="11"/>
      <c r="E834" s="11"/>
      <c r="F834" s="11"/>
      <c r="G834" s="11"/>
      <c r="H834" s="11"/>
      <c r="I834" s="11"/>
      <c r="J834" s="11"/>
      <c r="K834" s="11"/>
      <c r="L834" s="11"/>
      <c r="M834" s="11"/>
      <c r="N834" s="11"/>
      <c r="O834" s="11"/>
      <c r="P834" s="11"/>
      <c r="Q834" s="11"/>
      <c r="R834" s="10"/>
      <c r="S834" s="10"/>
      <c r="T834" s="10"/>
      <c r="U834" s="10"/>
      <c r="V834" s="10"/>
      <c r="W834" s="10"/>
      <c r="X834" s="10"/>
      <c r="Y834" s="10"/>
      <c r="Z834" s="10"/>
    </row>
    <row r="835" spans="1:26" ht="15.75" customHeight="1">
      <c r="A835" s="10"/>
      <c r="B835" s="10"/>
      <c r="C835" s="11"/>
      <c r="D835" s="11"/>
      <c r="E835" s="11"/>
      <c r="F835" s="11"/>
      <c r="G835" s="11"/>
      <c r="H835" s="11"/>
      <c r="I835" s="11"/>
      <c r="J835" s="11"/>
      <c r="K835" s="11"/>
      <c r="L835" s="11"/>
      <c r="M835" s="11"/>
      <c r="N835" s="11"/>
      <c r="O835" s="11"/>
      <c r="P835" s="11"/>
      <c r="Q835" s="11"/>
      <c r="R835" s="10"/>
      <c r="S835" s="10"/>
      <c r="T835" s="10"/>
      <c r="U835" s="10"/>
      <c r="V835" s="10"/>
      <c r="W835" s="10"/>
      <c r="X835" s="10"/>
      <c r="Y835" s="10"/>
      <c r="Z835" s="10"/>
    </row>
    <row r="836" spans="1:26" ht="15.75" customHeight="1">
      <c r="A836" s="10"/>
      <c r="B836" s="10"/>
      <c r="C836" s="11"/>
      <c r="D836" s="11"/>
      <c r="E836" s="11"/>
      <c r="F836" s="11"/>
      <c r="G836" s="11"/>
      <c r="H836" s="11"/>
      <c r="I836" s="11"/>
      <c r="J836" s="11"/>
      <c r="K836" s="11"/>
      <c r="L836" s="11"/>
      <c r="M836" s="11"/>
      <c r="N836" s="11"/>
      <c r="O836" s="11"/>
      <c r="P836" s="11"/>
      <c r="Q836" s="11"/>
      <c r="R836" s="10"/>
      <c r="S836" s="10"/>
      <c r="T836" s="10"/>
      <c r="U836" s="10"/>
      <c r="V836" s="10"/>
      <c r="W836" s="10"/>
      <c r="X836" s="10"/>
      <c r="Y836" s="10"/>
      <c r="Z836" s="10"/>
    </row>
    <row r="837" spans="1:26" ht="15.75" customHeight="1">
      <c r="A837" s="10"/>
      <c r="B837" s="10"/>
      <c r="C837" s="11"/>
      <c r="D837" s="11"/>
      <c r="E837" s="11"/>
      <c r="F837" s="11"/>
      <c r="G837" s="11"/>
      <c r="H837" s="11"/>
      <c r="I837" s="11"/>
      <c r="J837" s="11"/>
      <c r="K837" s="11"/>
      <c r="L837" s="11"/>
      <c r="M837" s="11"/>
      <c r="N837" s="11"/>
      <c r="O837" s="11"/>
      <c r="P837" s="11"/>
      <c r="Q837" s="11"/>
      <c r="R837" s="10"/>
      <c r="S837" s="10"/>
      <c r="T837" s="10"/>
      <c r="U837" s="10"/>
      <c r="V837" s="10"/>
      <c r="W837" s="10"/>
      <c r="X837" s="10"/>
      <c r="Y837" s="10"/>
      <c r="Z837" s="10"/>
    </row>
    <row r="838" spans="1:26" ht="15.75" customHeight="1">
      <c r="A838" s="10"/>
      <c r="B838" s="10"/>
      <c r="C838" s="11"/>
      <c r="D838" s="11"/>
      <c r="E838" s="11"/>
      <c r="F838" s="11"/>
      <c r="G838" s="11"/>
      <c r="H838" s="11"/>
      <c r="I838" s="11"/>
      <c r="J838" s="11"/>
      <c r="K838" s="11"/>
      <c r="L838" s="11"/>
      <c r="M838" s="11"/>
      <c r="N838" s="11"/>
      <c r="O838" s="11"/>
      <c r="P838" s="11"/>
      <c r="Q838" s="11"/>
      <c r="R838" s="10"/>
      <c r="S838" s="10"/>
      <c r="T838" s="10"/>
      <c r="U838" s="10"/>
      <c r="V838" s="10"/>
      <c r="W838" s="10"/>
      <c r="X838" s="10"/>
      <c r="Y838" s="10"/>
      <c r="Z838" s="10"/>
    </row>
    <row r="839" spans="1:26" ht="15.75" customHeight="1">
      <c r="A839" s="10"/>
      <c r="B839" s="10"/>
      <c r="C839" s="11"/>
      <c r="D839" s="11"/>
      <c r="E839" s="11"/>
      <c r="F839" s="11"/>
      <c r="G839" s="11"/>
      <c r="H839" s="11"/>
      <c r="I839" s="11"/>
      <c r="J839" s="11"/>
      <c r="K839" s="11"/>
      <c r="L839" s="11"/>
      <c r="M839" s="11"/>
      <c r="N839" s="11"/>
      <c r="O839" s="11"/>
      <c r="P839" s="11"/>
      <c r="Q839" s="11"/>
      <c r="R839" s="10"/>
      <c r="S839" s="10"/>
      <c r="T839" s="10"/>
      <c r="U839" s="10"/>
      <c r="V839" s="10"/>
      <c r="W839" s="10"/>
      <c r="X839" s="10"/>
      <c r="Y839" s="10"/>
      <c r="Z839" s="10"/>
    </row>
    <row r="840" spans="1:26" ht="15.75" customHeight="1">
      <c r="A840" s="10"/>
      <c r="B840" s="10"/>
      <c r="C840" s="11"/>
      <c r="D840" s="11"/>
      <c r="E840" s="11"/>
      <c r="F840" s="11"/>
      <c r="G840" s="11"/>
      <c r="H840" s="11"/>
      <c r="I840" s="11"/>
      <c r="J840" s="11"/>
      <c r="K840" s="11"/>
      <c r="L840" s="11"/>
      <c r="M840" s="11"/>
      <c r="N840" s="11"/>
      <c r="O840" s="11"/>
      <c r="P840" s="11"/>
      <c r="Q840" s="11"/>
      <c r="R840" s="10"/>
      <c r="S840" s="10"/>
      <c r="T840" s="10"/>
      <c r="U840" s="10"/>
      <c r="V840" s="10"/>
      <c r="W840" s="10"/>
      <c r="X840" s="10"/>
      <c r="Y840" s="10"/>
      <c r="Z840" s="10"/>
    </row>
    <row r="841" spans="1:26" ht="15.75" customHeight="1">
      <c r="A841" s="10"/>
      <c r="B841" s="10"/>
      <c r="C841" s="11"/>
      <c r="D841" s="11"/>
      <c r="E841" s="11"/>
      <c r="F841" s="11"/>
      <c r="G841" s="11"/>
      <c r="H841" s="11"/>
      <c r="I841" s="11"/>
      <c r="J841" s="11"/>
      <c r="K841" s="11"/>
      <c r="L841" s="11"/>
      <c r="M841" s="11"/>
      <c r="N841" s="11"/>
      <c r="O841" s="11"/>
      <c r="P841" s="11"/>
      <c r="Q841" s="11"/>
      <c r="R841" s="10"/>
      <c r="S841" s="10"/>
      <c r="T841" s="10"/>
      <c r="U841" s="10"/>
      <c r="V841" s="10"/>
      <c r="W841" s="10"/>
      <c r="X841" s="10"/>
      <c r="Y841" s="10"/>
      <c r="Z841" s="10"/>
    </row>
    <row r="842" spans="1:26" ht="15.75" customHeight="1">
      <c r="A842" s="10"/>
      <c r="B842" s="10"/>
      <c r="C842" s="11"/>
      <c r="D842" s="11"/>
      <c r="E842" s="11"/>
      <c r="F842" s="11"/>
      <c r="G842" s="11"/>
      <c r="H842" s="11"/>
      <c r="I842" s="11"/>
      <c r="J842" s="11"/>
      <c r="K842" s="11"/>
      <c r="L842" s="11"/>
      <c r="M842" s="11"/>
      <c r="N842" s="11"/>
      <c r="O842" s="11"/>
      <c r="P842" s="11"/>
      <c r="Q842" s="11"/>
      <c r="R842" s="10"/>
      <c r="S842" s="10"/>
      <c r="T842" s="10"/>
      <c r="U842" s="10"/>
      <c r="V842" s="10"/>
      <c r="W842" s="10"/>
      <c r="X842" s="10"/>
      <c r="Y842" s="10"/>
      <c r="Z842" s="10"/>
    </row>
    <row r="843" spans="1:26" ht="15.75" customHeight="1">
      <c r="A843" s="10"/>
      <c r="B843" s="10"/>
      <c r="C843" s="11"/>
      <c r="D843" s="11"/>
      <c r="E843" s="11"/>
      <c r="F843" s="11"/>
      <c r="G843" s="11"/>
      <c r="H843" s="11"/>
      <c r="I843" s="11"/>
      <c r="J843" s="11"/>
      <c r="K843" s="11"/>
      <c r="L843" s="11"/>
      <c r="M843" s="11"/>
      <c r="N843" s="11"/>
      <c r="O843" s="11"/>
      <c r="P843" s="11"/>
      <c r="Q843" s="11"/>
      <c r="R843" s="10"/>
      <c r="S843" s="10"/>
      <c r="T843" s="10"/>
      <c r="U843" s="10"/>
      <c r="V843" s="10"/>
      <c r="W843" s="10"/>
      <c r="X843" s="10"/>
      <c r="Y843" s="10"/>
      <c r="Z843" s="10"/>
    </row>
    <row r="844" spans="1:26" ht="15.75" customHeight="1">
      <c r="A844" s="10"/>
      <c r="B844" s="10"/>
      <c r="C844" s="11"/>
      <c r="D844" s="11"/>
      <c r="E844" s="11"/>
      <c r="F844" s="11"/>
      <c r="G844" s="11"/>
      <c r="H844" s="11"/>
      <c r="I844" s="11"/>
      <c r="J844" s="11"/>
      <c r="K844" s="11"/>
      <c r="L844" s="11"/>
      <c r="M844" s="11"/>
      <c r="N844" s="11"/>
      <c r="O844" s="11"/>
      <c r="P844" s="11"/>
      <c r="Q844" s="11"/>
      <c r="R844" s="10"/>
      <c r="S844" s="10"/>
      <c r="T844" s="10"/>
      <c r="U844" s="10"/>
      <c r="V844" s="10"/>
      <c r="W844" s="10"/>
      <c r="X844" s="10"/>
      <c r="Y844" s="10"/>
      <c r="Z844" s="10"/>
    </row>
    <row r="845" spans="1:26" ht="15.75" customHeight="1">
      <c r="A845" s="10"/>
      <c r="B845" s="10"/>
      <c r="C845" s="11"/>
      <c r="D845" s="11"/>
      <c r="E845" s="11"/>
      <c r="F845" s="11"/>
      <c r="G845" s="11"/>
      <c r="H845" s="11"/>
      <c r="I845" s="11"/>
      <c r="J845" s="11"/>
      <c r="K845" s="11"/>
      <c r="L845" s="11"/>
      <c r="M845" s="11"/>
      <c r="N845" s="11"/>
      <c r="O845" s="11"/>
      <c r="P845" s="11"/>
      <c r="Q845" s="11"/>
      <c r="R845" s="10"/>
      <c r="S845" s="10"/>
      <c r="T845" s="10"/>
      <c r="U845" s="10"/>
      <c r="V845" s="10"/>
      <c r="W845" s="10"/>
      <c r="X845" s="10"/>
      <c r="Y845" s="10"/>
      <c r="Z845" s="10"/>
    </row>
    <row r="846" spans="1:26" ht="15.75" customHeight="1">
      <c r="A846" s="10"/>
      <c r="B846" s="10"/>
      <c r="C846" s="11"/>
      <c r="D846" s="11"/>
      <c r="E846" s="11"/>
      <c r="F846" s="11"/>
      <c r="G846" s="11"/>
      <c r="H846" s="11"/>
      <c r="I846" s="11"/>
      <c r="J846" s="11"/>
      <c r="K846" s="11"/>
      <c r="L846" s="11"/>
      <c r="M846" s="11"/>
      <c r="N846" s="11"/>
      <c r="O846" s="11"/>
      <c r="P846" s="11"/>
      <c r="Q846" s="11"/>
      <c r="R846" s="10"/>
      <c r="S846" s="10"/>
      <c r="T846" s="10"/>
      <c r="U846" s="10"/>
      <c r="V846" s="10"/>
      <c r="W846" s="10"/>
      <c r="X846" s="10"/>
      <c r="Y846" s="10"/>
      <c r="Z846" s="10"/>
    </row>
    <row r="847" spans="1:26" ht="15.75" customHeight="1">
      <c r="A847" s="10"/>
      <c r="B847" s="10"/>
      <c r="C847" s="11"/>
      <c r="D847" s="11"/>
      <c r="E847" s="11"/>
      <c r="F847" s="11"/>
      <c r="G847" s="11"/>
      <c r="H847" s="11"/>
      <c r="I847" s="11"/>
      <c r="J847" s="11"/>
      <c r="K847" s="11"/>
      <c r="L847" s="11"/>
      <c r="M847" s="11"/>
      <c r="N847" s="11"/>
      <c r="O847" s="11"/>
      <c r="P847" s="11"/>
      <c r="Q847" s="11"/>
      <c r="R847" s="10"/>
      <c r="S847" s="10"/>
      <c r="T847" s="10"/>
      <c r="U847" s="10"/>
      <c r="V847" s="10"/>
      <c r="W847" s="10"/>
      <c r="X847" s="10"/>
      <c r="Y847" s="10"/>
      <c r="Z847" s="10"/>
    </row>
    <row r="848" spans="1:26" ht="15.75" customHeight="1">
      <c r="A848" s="10"/>
      <c r="B848" s="10"/>
      <c r="C848" s="11"/>
      <c r="D848" s="11"/>
      <c r="E848" s="11"/>
      <c r="F848" s="11"/>
      <c r="G848" s="11"/>
      <c r="H848" s="11"/>
      <c r="I848" s="11"/>
      <c r="J848" s="11"/>
      <c r="K848" s="11"/>
      <c r="L848" s="11"/>
      <c r="M848" s="11"/>
      <c r="N848" s="11"/>
      <c r="O848" s="11"/>
      <c r="P848" s="11"/>
      <c r="Q848" s="11"/>
      <c r="R848" s="10"/>
      <c r="S848" s="10"/>
      <c r="T848" s="10"/>
      <c r="U848" s="10"/>
      <c r="V848" s="10"/>
      <c r="W848" s="10"/>
      <c r="X848" s="10"/>
      <c r="Y848" s="10"/>
      <c r="Z848" s="10"/>
    </row>
    <row r="849" spans="1:26" ht="15.75" customHeight="1">
      <c r="A849" s="10"/>
      <c r="B849" s="10"/>
      <c r="C849" s="11"/>
      <c r="D849" s="11"/>
      <c r="E849" s="11"/>
      <c r="F849" s="11"/>
      <c r="G849" s="11"/>
      <c r="H849" s="11"/>
      <c r="I849" s="11"/>
      <c r="J849" s="11"/>
      <c r="K849" s="11"/>
      <c r="L849" s="11"/>
      <c r="M849" s="11"/>
      <c r="N849" s="11"/>
      <c r="O849" s="11"/>
      <c r="P849" s="11"/>
      <c r="Q849" s="11"/>
      <c r="R849" s="10"/>
      <c r="S849" s="10"/>
      <c r="T849" s="10"/>
      <c r="U849" s="10"/>
      <c r="V849" s="10"/>
      <c r="W849" s="10"/>
      <c r="X849" s="10"/>
      <c r="Y849" s="10"/>
      <c r="Z849" s="10"/>
    </row>
    <row r="850" spans="1:26" ht="15.75" customHeight="1">
      <c r="A850" s="10"/>
      <c r="B850" s="10"/>
      <c r="C850" s="11"/>
      <c r="D850" s="11"/>
      <c r="E850" s="11"/>
      <c r="F850" s="11"/>
      <c r="G850" s="11"/>
      <c r="H850" s="11"/>
      <c r="I850" s="11"/>
      <c r="J850" s="11"/>
      <c r="K850" s="11"/>
      <c r="L850" s="11"/>
      <c r="M850" s="11"/>
      <c r="N850" s="11"/>
      <c r="O850" s="11"/>
      <c r="P850" s="11"/>
      <c r="Q850" s="11"/>
      <c r="R850" s="10"/>
      <c r="S850" s="10"/>
      <c r="T850" s="10"/>
      <c r="U850" s="10"/>
      <c r="V850" s="10"/>
      <c r="W850" s="10"/>
      <c r="X850" s="10"/>
      <c r="Y850" s="10"/>
      <c r="Z850" s="10"/>
    </row>
    <row r="851" spans="1:26" ht="15.75" customHeight="1">
      <c r="A851" s="10"/>
      <c r="B851" s="10"/>
      <c r="C851" s="11"/>
      <c r="D851" s="11"/>
      <c r="E851" s="11"/>
      <c r="F851" s="11"/>
      <c r="G851" s="11"/>
      <c r="H851" s="11"/>
      <c r="I851" s="11"/>
      <c r="J851" s="11"/>
      <c r="K851" s="11"/>
      <c r="L851" s="11"/>
      <c r="M851" s="11"/>
      <c r="N851" s="11"/>
      <c r="O851" s="11"/>
      <c r="P851" s="11"/>
      <c r="Q851" s="11"/>
      <c r="R851" s="10"/>
      <c r="S851" s="10"/>
      <c r="T851" s="10"/>
      <c r="U851" s="10"/>
      <c r="V851" s="10"/>
      <c r="W851" s="10"/>
      <c r="X851" s="10"/>
      <c r="Y851" s="10"/>
      <c r="Z851" s="10"/>
    </row>
    <row r="852" spans="1:26" ht="15.75" customHeight="1">
      <c r="A852" s="10"/>
      <c r="B852" s="10"/>
      <c r="C852" s="11"/>
      <c r="D852" s="11"/>
      <c r="E852" s="11"/>
      <c r="F852" s="11"/>
      <c r="G852" s="11"/>
      <c r="H852" s="11"/>
      <c r="I852" s="11"/>
      <c r="J852" s="11"/>
      <c r="K852" s="11"/>
      <c r="L852" s="11"/>
      <c r="M852" s="11"/>
      <c r="N852" s="11"/>
      <c r="O852" s="11"/>
      <c r="P852" s="11"/>
      <c r="Q852" s="11"/>
      <c r="R852" s="10"/>
      <c r="S852" s="10"/>
      <c r="T852" s="10"/>
      <c r="U852" s="10"/>
      <c r="V852" s="10"/>
      <c r="W852" s="10"/>
      <c r="X852" s="10"/>
      <c r="Y852" s="10"/>
      <c r="Z852" s="10"/>
    </row>
    <row r="853" spans="1:26" ht="15.75" customHeight="1">
      <c r="A853" s="10"/>
      <c r="B853" s="10"/>
      <c r="C853" s="11"/>
      <c r="D853" s="11"/>
      <c r="E853" s="11"/>
      <c r="F853" s="11"/>
      <c r="G853" s="11"/>
      <c r="H853" s="11"/>
      <c r="I853" s="11"/>
      <c r="J853" s="11"/>
      <c r="K853" s="11"/>
      <c r="L853" s="11"/>
      <c r="M853" s="11"/>
      <c r="N853" s="11"/>
      <c r="O853" s="11"/>
      <c r="P853" s="11"/>
      <c r="Q853" s="11"/>
      <c r="R853" s="10"/>
      <c r="S853" s="10"/>
      <c r="T853" s="10"/>
      <c r="U853" s="10"/>
      <c r="V853" s="10"/>
      <c r="W853" s="10"/>
      <c r="X853" s="10"/>
      <c r="Y853" s="10"/>
      <c r="Z853" s="10"/>
    </row>
    <row r="854" spans="1:26" ht="15.75" customHeight="1">
      <c r="A854" s="10"/>
      <c r="B854" s="10"/>
      <c r="C854" s="11"/>
      <c r="D854" s="11"/>
      <c r="E854" s="11"/>
      <c r="F854" s="11"/>
      <c r="G854" s="11"/>
      <c r="H854" s="11"/>
      <c r="I854" s="11"/>
      <c r="J854" s="11"/>
      <c r="K854" s="11"/>
      <c r="L854" s="11"/>
      <c r="M854" s="11"/>
      <c r="N854" s="11"/>
      <c r="O854" s="11"/>
      <c r="P854" s="11"/>
      <c r="Q854" s="11"/>
      <c r="R854" s="10"/>
      <c r="S854" s="10"/>
      <c r="T854" s="10"/>
      <c r="U854" s="10"/>
      <c r="V854" s="10"/>
      <c r="W854" s="10"/>
      <c r="X854" s="10"/>
      <c r="Y854" s="10"/>
      <c r="Z854" s="10"/>
    </row>
    <row r="855" spans="1:26" ht="15.75" customHeight="1">
      <c r="A855" s="10"/>
      <c r="B855" s="10"/>
      <c r="C855" s="11"/>
      <c r="D855" s="11"/>
      <c r="E855" s="11"/>
      <c r="F855" s="11"/>
      <c r="G855" s="11"/>
      <c r="H855" s="11"/>
      <c r="I855" s="11"/>
      <c r="J855" s="11"/>
      <c r="K855" s="11"/>
      <c r="L855" s="11"/>
      <c r="M855" s="11"/>
      <c r="N855" s="11"/>
      <c r="O855" s="11"/>
      <c r="P855" s="11"/>
      <c r="Q855" s="11"/>
      <c r="R855" s="10"/>
      <c r="S855" s="10"/>
      <c r="T855" s="10"/>
      <c r="U855" s="10"/>
      <c r="V855" s="10"/>
      <c r="W855" s="10"/>
      <c r="X855" s="10"/>
      <c r="Y855" s="10"/>
      <c r="Z855" s="10"/>
    </row>
    <row r="856" spans="1:26" ht="15.75" customHeight="1">
      <c r="A856" s="10"/>
      <c r="B856" s="10"/>
      <c r="C856" s="11"/>
      <c r="D856" s="11"/>
      <c r="E856" s="11"/>
      <c r="F856" s="11"/>
      <c r="G856" s="11"/>
      <c r="H856" s="11"/>
      <c r="I856" s="11"/>
      <c r="J856" s="11"/>
      <c r="K856" s="11"/>
      <c r="L856" s="11"/>
      <c r="M856" s="11"/>
      <c r="N856" s="11"/>
      <c r="O856" s="11"/>
      <c r="P856" s="11"/>
      <c r="Q856" s="11"/>
      <c r="R856" s="10"/>
      <c r="S856" s="10"/>
      <c r="T856" s="10"/>
      <c r="U856" s="10"/>
      <c r="V856" s="10"/>
      <c r="W856" s="10"/>
      <c r="X856" s="10"/>
      <c r="Y856" s="10"/>
      <c r="Z856" s="10"/>
    </row>
    <row r="857" spans="1:26" ht="15.75" customHeight="1">
      <c r="A857" s="10"/>
      <c r="B857" s="10"/>
      <c r="C857" s="11"/>
      <c r="D857" s="11"/>
      <c r="E857" s="11"/>
      <c r="F857" s="11"/>
      <c r="G857" s="11"/>
      <c r="H857" s="11"/>
      <c r="I857" s="11"/>
      <c r="J857" s="11"/>
      <c r="K857" s="11"/>
      <c r="L857" s="11"/>
      <c r="M857" s="11"/>
      <c r="N857" s="11"/>
      <c r="O857" s="11"/>
      <c r="P857" s="11"/>
      <c r="Q857" s="11"/>
      <c r="R857" s="10"/>
      <c r="S857" s="10"/>
      <c r="T857" s="10"/>
      <c r="U857" s="10"/>
      <c r="V857" s="10"/>
      <c r="W857" s="10"/>
      <c r="X857" s="10"/>
      <c r="Y857" s="10"/>
      <c r="Z857" s="10"/>
    </row>
    <row r="858" spans="1:26" ht="15.75" customHeight="1">
      <c r="A858" s="10"/>
      <c r="B858" s="10"/>
      <c r="C858" s="11"/>
      <c r="D858" s="11"/>
      <c r="E858" s="11"/>
      <c r="F858" s="11"/>
      <c r="G858" s="11"/>
      <c r="H858" s="11"/>
      <c r="I858" s="11"/>
      <c r="J858" s="11"/>
      <c r="K858" s="11"/>
      <c r="L858" s="11"/>
      <c r="M858" s="11"/>
      <c r="N858" s="11"/>
      <c r="O858" s="11"/>
      <c r="P858" s="11"/>
      <c r="Q858" s="11"/>
      <c r="R858" s="10"/>
      <c r="S858" s="10"/>
      <c r="T858" s="10"/>
      <c r="U858" s="10"/>
      <c r="V858" s="10"/>
      <c r="W858" s="10"/>
      <c r="X858" s="10"/>
      <c r="Y858" s="10"/>
      <c r="Z858" s="10"/>
    </row>
    <row r="859" spans="1:26" ht="15.75" customHeight="1">
      <c r="A859" s="10"/>
      <c r="B859" s="10"/>
      <c r="C859" s="11"/>
      <c r="D859" s="11"/>
      <c r="E859" s="11"/>
      <c r="F859" s="11"/>
      <c r="G859" s="11"/>
      <c r="H859" s="11"/>
      <c r="I859" s="11"/>
      <c r="J859" s="11"/>
      <c r="K859" s="11"/>
      <c r="L859" s="11"/>
      <c r="M859" s="11"/>
      <c r="N859" s="11"/>
      <c r="O859" s="11"/>
      <c r="P859" s="11"/>
      <c r="Q859" s="11"/>
      <c r="R859" s="10"/>
      <c r="S859" s="10"/>
      <c r="T859" s="10"/>
      <c r="U859" s="10"/>
      <c r="V859" s="10"/>
      <c r="W859" s="10"/>
      <c r="X859" s="10"/>
      <c r="Y859" s="10"/>
      <c r="Z859" s="10"/>
    </row>
    <row r="860" spans="1:26" ht="15.75" customHeight="1">
      <c r="A860" s="10"/>
      <c r="B860" s="10"/>
      <c r="C860" s="11"/>
      <c r="D860" s="11"/>
      <c r="E860" s="11"/>
      <c r="F860" s="11"/>
      <c r="G860" s="11"/>
      <c r="H860" s="11"/>
      <c r="I860" s="11"/>
      <c r="J860" s="11"/>
      <c r="K860" s="11"/>
      <c r="L860" s="11"/>
      <c r="M860" s="11"/>
      <c r="N860" s="11"/>
      <c r="O860" s="11"/>
      <c r="P860" s="11"/>
      <c r="Q860" s="11"/>
      <c r="R860" s="10"/>
      <c r="S860" s="10"/>
      <c r="T860" s="10"/>
      <c r="U860" s="10"/>
      <c r="V860" s="10"/>
      <c r="W860" s="10"/>
      <c r="X860" s="10"/>
      <c r="Y860" s="10"/>
      <c r="Z860" s="10"/>
    </row>
    <row r="861" spans="1:26" ht="15.75" customHeight="1">
      <c r="A861" s="10"/>
      <c r="B861" s="10"/>
      <c r="C861" s="11"/>
      <c r="D861" s="11"/>
      <c r="E861" s="11"/>
      <c r="F861" s="11"/>
      <c r="G861" s="11"/>
      <c r="H861" s="11"/>
      <c r="I861" s="11"/>
      <c r="J861" s="11"/>
      <c r="K861" s="11"/>
      <c r="L861" s="11"/>
      <c r="M861" s="11"/>
      <c r="N861" s="11"/>
      <c r="O861" s="11"/>
      <c r="P861" s="11"/>
      <c r="Q861" s="11"/>
      <c r="R861" s="10"/>
      <c r="S861" s="10"/>
      <c r="T861" s="10"/>
      <c r="U861" s="10"/>
      <c r="V861" s="10"/>
      <c r="W861" s="10"/>
      <c r="X861" s="10"/>
      <c r="Y861" s="10"/>
      <c r="Z861" s="10"/>
    </row>
    <row r="862" spans="1:26" ht="15.75" customHeight="1">
      <c r="A862" s="10"/>
      <c r="B862" s="10"/>
      <c r="C862" s="11"/>
      <c r="D862" s="11"/>
      <c r="E862" s="11"/>
      <c r="F862" s="11"/>
      <c r="G862" s="11"/>
      <c r="H862" s="11"/>
      <c r="I862" s="11"/>
      <c r="J862" s="11"/>
      <c r="K862" s="11"/>
      <c r="L862" s="11"/>
      <c r="M862" s="11"/>
      <c r="N862" s="11"/>
      <c r="O862" s="11"/>
      <c r="P862" s="11"/>
      <c r="Q862" s="11"/>
      <c r="R862" s="10"/>
      <c r="S862" s="10"/>
      <c r="T862" s="10"/>
      <c r="U862" s="10"/>
      <c r="V862" s="10"/>
      <c r="W862" s="10"/>
      <c r="X862" s="10"/>
      <c r="Y862" s="10"/>
      <c r="Z862" s="10"/>
    </row>
    <row r="863" spans="1:26" ht="15.75" customHeight="1">
      <c r="A863" s="10"/>
      <c r="B863" s="10"/>
      <c r="C863" s="11"/>
      <c r="D863" s="11"/>
      <c r="E863" s="11"/>
      <c r="F863" s="11"/>
      <c r="G863" s="11"/>
      <c r="H863" s="11"/>
      <c r="I863" s="11"/>
      <c r="J863" s="11"/>
      <c r="K863" s="11"/>
      <c r="L863" s="11"/>
      <c r="M863" s="11"/>
      <c r="N863" s="11"/>
      <c r="O863" s="11"/>
      <c r="P863" s="11"/>
      <c r="Q863" s="11"/>
      <c r="R863" s="10"/>
      <c r="S863" s="10"/>
      <c r="T863" s="10"/>
      <c r="U863" s="10"/>
      <c r="V863" s="10"/>
      <c r="W863" s="10"/>
      <c r="X863" s="10"/>
      <c r="Y863" s="10"/>
      <c r="Z863" s="10"/>
    </row>
    <row r="864" spans="1:26" ht="15.75" customHeight="1">
      <c r="A864" s="10"/>
      <c r="B864" s="10"/>
      <c r="C864" s="11"/>
      <c r="D864" s="11"/>
      <c r="E864" s="11"/>
      <c r="F864" s="11"/>
      <c r="G864" s="11"/>
      <c r="H864" s="11"/>
      <c r="I864" s="11"/>
      <c r="J864" s="11"/>
      <c r="K864" s="11"/>
      <c r="L864" s="11"/>
      <c r="M864" s="11"/>
      <c r="N864" s="11"/>
      <c r="O864" s="11"/>
      <c r="P864" s="11"/>
      <c r="Q864" s="11"/>
      <c r="R864" s="10"/>
      <c r="S864" s="10"/>
      <c r="T864" s="10"/>
      <c r="U864" s="10"/>
      <c r="V864" s="10"/>
      <c r="W864" s="10"/>
      <c r="X864" s="10"/>
      <c r="Y864" s="10"/>
      <c r="Z864" s="10"/>
    </row>
    <row r="865" spans="1:26" ht="15.75" customHeight="1">
      <c r="A865" s="10"/>
      <c r="B865" s="10"/>
      <c r="C865" s="11"/>
      <c r="D865" s="11"/>
      <c r="E865" s="11"/>
      <c r="F865" s="11"/>
      <c r="G865" s="11"/>
      <c r="H865" s="11"/>
      <c r="I865" s="11"/>
      <c r="J865" s="11"/>
      <c r="K865" s="11"/>
      <c r="L865" s="11"/>
      <c r="M865" s="11"/>
      <c r="N865" s="11"/>
      <c r="O865" s="11"/>
      <c r="P865" s="11"/>
      <c r="Q865" s="11"/>
      <c r="R865" s="10"/>
      <c r="S865" s="10"/>
      <c r="T865" s="10"/>
      <c r="U865" s="10"/>
      <c r="V865" s="10"/>
      <c r="W865" s="10"/>
      <c r="X865" s="10"/>
      <c r="Y865" s="10"/>
      <c r="Z865" s="10"/>
    </row>
    <row r="866" spans="1:26" ht="15.75" customHeight="1">
      <c r="A866" s="10"/>
      <c r="B866" s="10"/>
      <c r="C866" s="11"/>
      <c r="D866" s="11"/>
      <c r="E866" s="11"/>
      <c r="F866" s="11"/>
      <c r="G866" s="11"/>
      <c r="H866" s="11"/>
      <c r="I866" s="11"/>
      <c r="J866" s="11"/>
      <c r="K866" s="11"/>
      <c r="L866" s="11"/>
      <c r="M866" s="11"/>
      <c r="N866" s="11"/>
      <c r="O866" s="11"/>
      <c r="P866" s="11"/>
      <c r="Q866" s="11"/>
      <c r="R866" s="10"/>
      <c r="S866" s="10"/>
      <c r="T866" s="10"/>
      <c r="U866" s="10"/>
      <c r="V866" s="10"/>
      <c r="W866" s="10"/>
      <c r="X866" s="10"/>
      <c r="Y866" s="10"/>
      <c r="Z866" s="10"/>
    </row>
    <row r="867" spans="1:26" ht="15.75" customHeight="1">
      <c r="A867" s="10"/>
      <c r="B867" s="10"/>
      <c r="C867" s="11"/>
      <c r="D867" s="11"/>
      <c r="E867" s="11"/>
      <c r="F867" s="11"/>
      <c r="G867" s="11"/>
      <c r="H867" s="11"/>
      <c r="I867" s="11"/>
      <c r="J867" s="11"/>
      <c r="K867" s="11"/>
      <c r="L867" s="11"/>
      <c r="M867" s="11"/>
      <c r="N867" s="11"/>
      <c r="O867" s="11"/>
      <c r="P867" s="11"/>
      <c r="Q867" s="11"/>
      <c r="R867" s="10"/>
      <c r="S867" s="10"/>
      <c r="T867" s="10"/>
      <c r="U867" s="10"/>
      <c r="V867" s="10"/>
      <c r="W867" s="10"/>
      <c r="X867" s="10"/>
      <c r="Y867" s="10"/>
      <c r="Z867" s="10"/>
    </row>
    <row r="868" spans="1:26" ht="15.75" customHeight="1">
      <c r="A868" s="10"/>
      <c r="B868" s="10"/>
      <c r="C868" s="11"/>
      <c r="D868" s="11"/>
      <c r="E868" s="11"/>
      <c r="F868" s="11"/>
      <c r="G868" s="11"/>
      <c r="H868" s="11"/>
      <c r="I868" s="11"/>
      <c r="J868" s="11"/>
      <c r="K868" s="11"/>
      <c r="L868" s="11"/>
      <c r="M868" s="11"/>
      <c r="N868" s="11"/>
      <c r="O868" s="11"/>
      <c r="P868" s="11"/>
      <c r="Q868" s="11"/>
      <c r="R868" s="10"/>
      <c r="S868" s="10"/>
      <c r="T868" s="10"/>
      <c r="U868" s="10"/>
      <c r="V868" s="10"/>
      <c r="W868" s="10"/>
      <c r="X868" s="10"/>
      <c r="Y868" s="10"/>
      <c r="Z868" s="10"/>
    </row>
    <row r="869" spans="1:26" ht="15.75" customHeight="1">
      <c r="A869" s="10"/>
      <c r="B869" s="10"/>
      <c r="C869" s="11"/>
      <c r="D869" s="11"/>
      <c r="E869" s="11"/>
      <c r="F869" s="11"/>
      <c r="G869" s="11"/>
      <c r="H869" s="11"/>
      <c r="I869" s="11"/>
      <c r="J869" s="11"/>
      <c r="K869" s="11"/>
      <c r="L869" s="11"/>
      <c r="M869" s="11"/>
      <c r="N869" s="11"/>
      <c r="O869" s="11"/>
      <c r="P869" s="11"/>
      <c r="Q869" s="11"/>
      <c r="R869" s="10"/>
      <c r="S869" s="10"/>
      <c r="T869" s="10"/>
      <c r="U869" s="10"/>
      <c r="V869" s="10"/>
      <c r="W869" s="10"/>
      <c r="X869" s="10"/>
      <c r="Y869" s="10"/>
      <c r="Z869" s="10"/>
    </row>
    <row r="870" spans="1:26" ht="15.75" customHeight="1">
      <c r="A870" s="10"/>
      <c r="B870" s="10"/>
      <c r="C870" s="11"/>
      <c r="D870" s="11"/>
      <c r="E870" s="11"/>
      <c r="F870" s="11"/>
      <c r="G870" s="11"/>
      <c r="H870" s="11"/>
      <c r="I870" s="11"/>
      <c r="J870" s="11"/>
      <c r="K870" s="11"/>
      <c r="L870" s="11"/>
      <c r="M870" s="11"/>
      <c r="N870" s="11"/>
      <c r="O870" s="11"/>
      <c r="P870" s="11"/>
      <c r="Q870" s="11"/>
      <c r="R870" s="10"/>
      <c r="S870" s="10"/>
      <c r="T870" s="10"/>
      <c r="U870" s="10"/>
      <c r="V870" s="10"/>
      <c r="W870" s="10"/>
      <c r="X870" s="10"/>
      <c r="Y870" s="10"/>
      <c r="Z870" s="10"/>
    </row>
    <row r="871" spans="1:26" ht="15.75" customHeight="1">
      <c r="A871" s="10"/>
      <c r="B871" s="10"/>
      <c r="C871" s="11"/>
      <c r="D871" s="11"/>
      <c r="E871" s="11"/>
      <c r="F871" s="11"/>
      <c r="G871" s="11"/>
      <c r="H871" s="11"/>
      <c r="I871" s="11"/>
      <c r="J871" s="11"/>
      <c r="K871" s="11"/>
      <c r="L871" s="11"/>
      <c r="M871" s="11"/>
      <c r="N871" s="11"/>
      <c r="O871" s="11"/>
      <c r="P871" s="11"/>
      <c r="Q871" s="11"/>
      <c r="R871" s="10"/>
      <c r="S871" s="10"/>
      <c r="T871" s="10"/>
      <c r="U871" s="10"/>
      <c r="V871" s="10"/>
      <c r="W871" s="10"/>
      <c r="X871" s="10"/>
      <c r="Y871" s="10"/>
      <c r="Z871" s="10"/>
    </row>
    <row r="872" spans="1:26" ht="15.75" customHeight="1">
      <c r="A872" s="10"/>
      <c r="B872" s="10"/>
      <c r="C872" s="11"/>
      <c r="D872" s="11"/>
      <c r="E872" s="11"/>
      <c r="F872" s="11"/>
      <c r="G872" s="11"/>
      <c r="H872" s="11"/>
      <c r="I872" s="11"/>
      <c r="J872" s="11"/>
      <c r="K872" s="11"/>
      <c r="L872" s="11"/>
      <c r="M872" s="11"/>
      <c r="N872" s="11"/>
      <c r="O872" s="11"/>
      <c r="P872" s="11"/>
      <c r="Q872" s="11"/>
      <c r="R872" s="10"/>
      <c r="S872" s="10"/>
      <c r="T872" s="10"/>
      <c r="U872" s="10"/>
      <c r="V872" s="10"/>
      <c r="W872" s="10"/>
      <c r="X872" s="10"/>
      <c r="Y872" s="10"/>
      <c r="Z872" s="10"/>
    </row>
    <row r="873" spans="1:26" ht="15.75" customHeight="1">
      <c r="A873" s="10"/>
      <c r="B873" s="10"/>
      <c r="C873" s="11"/>
      <c r="D873" s="11"/>
      <c r="E873" s="11"/>
      <c r="F873" s="11"/>
      <c r="G873" s="11"/>
      <c r="H873" s="11"/>
      <c r="I873" s="11"/>
      <c r="J873" s="11"/>
      <c r="K873" s="11"/>
      <c r="L873" s="11"/>
      <c r="M873" s="11"/>
      <c r="N873" s="11"/>
      <c r="O873" s="11"/>
      <c r="P873" s="11"/>
      <c r="Q873" s="11"/>
      <c r="R873" s="10"/>
      <c r="S873" s="10"/>
      <c r="T873" s="10"/>
      <c r="U873" s="10"/>
      <c r="V873" s="10"/>
      <c r="W873" s="10"/>
      <c r="X873" s="10"/>
      <c r="Y873" s="10"/>
      <c r="Z873" s="10"/>
    </row>
    <row r="874" spans="1:26" ht="15.75" customHeight="1">
      <c r="A874" s="10"/>
      <c r="B874" s="10"/>
      <c r="C874" s="11"/>
      <c r="D874" s="11"/>
      <c r="E874" s="11"/>
      <c r="F874" s="11"/>
      <c r="G874" s="11"/>
      <c r="H874" s="11"/>
      <c r="I874" s="11"/>
      <c r="J874" s="11"/>
      <c r="K874" s="11"/>
      <c r="L874" s="11"/>
      <c r="M874" s="11"/>
      <c r="N874" s="11"/>
      <c r="O874" s="11"/>
      <c r="P874" s="11"/>
      <c r="Q874" s="11"/>
      <c r="R874" s="10"/>
      <c r="S874" s="10"/>
      <c r="T874" s="10"/>
      <c r="U874" s="10"/>
      <c r="V874" s="10"/>
      <c r="W874" s="10"/>
      <c r="X874" s="10"/>
      <c r="Y874" s="10"/>
      <c r="Z874" s="10"/>
    </row>
    <row r="875" spans="1:26" ht="15.75" customHeight="1">
      <c r="A875" s="10"/>
      <c r="B875" s="10"/>
      <c r="C875" s="11"/>
      <c r="D875" s="11"/>
      <c r="E875" s="11"/>
      <c r="F875" s="11"/>
      <c r="G875" s="11"/>
      <c r="H875" s="11"/>
      <c r="I875" s="11"/>
      <c r="J875" s="11"/>
      <c r="K875" s="11"/>
      <c r="L875" s="11"/>
      <c r="M875" s="11"/>
      <c r="N875" s="11"/>
      <c r="O875" s="11"/>
      <c r="P875" s="11"/>
      <c r="Q875" s="11"/>
      <c r="R875" s="10"/>
      <c r="S875" s="10"/>
      <c r="T875" s="10"/>
      <c r="U875" s="10"/>
      <c r="V875" s="10"/>
      <c r="W875" s="10"/>
      <c r="X875" s="10"/>
      <c r="Y875" s="10"/>
      <c r="Z875" s="10"/>
    </row>
    <row r="876" spans="1:26" ht="15.75" customHeight="1">
      <c r="A876" s="10"/>
      <c r="B876" s="10"/>
      <c r="C876" s="11"/>
      <c r="D876" s="11"/>
      <c r="E876" s="11"/>
      <c r="F876" s="11"/>
      <c r="G876" s="11"/>
      <c r="H876" s="11"/>
      <c r="I876" s="11"/>
      <c r="J876" s="11"/>
      <c r="K876" s="11"/>
      <c r="L876" s="11"/>
      <c r="M876" s="11"/>
      <c r="N876" s="11"/>
      <c r="O876" s="11"/>
      <c r="P876" s="11"/>
      <c r="Q876" s="11"/>
      <c r="R876" s="10"/>
      <c r="S876" s="10"/>
      <c r="T876" s="10"/>
      <c r="U876" s="10"/>
      <c r="V876" s="10"/>
      <c r="W876" s="10"/>
      <c r="X876" s="10"/>
      <c r="Y876" s="10"/>
      <c r="Z876" s="10"/>
    </row>
    <row r="877" spans="1:26" ht="15.75" customHeight="1">
      <c r="A877" s="10"/>
      <c r="B877" s="10"/>
      <c r="C877" s="11"/>
      <c r="D877" s="11"/>
      <c r="E877" s="11"/>
      <c r="F877" s="11"/>
      <c r="G877" s="11"/>
      <c r="H877" s="11"/>
      <c r="I877" s="11"/>
      <c r="J877" s="11"/>
      <c r="K877" s="11"/>
      <c r="L877" s="11"/>
      <c r="M877" s="11"/>
      <c r="N877" s="11"/>
      <c r="O877" s="11"/>
      <c r="P877" s="11"/>
      <c r="Q877" s="11"/>
      <c r="R877" s="10"/>
      <c r="S877" s="10"/>
      <c r="T877" s="10"/>
      <c r="U877" s="10"/>
      <c r="V877" s="10"/>
      <c r="W877" s="10"/>
      <c r="X877" s="10"/>
      <c r="Y877" s="10"/>
      <c r="Z877" s="10"/>
    </row>
    <row r="878" spans="1:26" ht="15.75" customHeight="1">
      <c r="A878" s="10"/>
      <c r="B878" s="10"/>
      <c r="C878" s="11"/>
      <c r="D878" s="11"/>
      <c r="E878" s="11"/>
      <c r="F878" s="11"/>
      <c r="G878" s="11"/>
      <c r="H878" s="11"/>
      <c r="I878" s="11"/>
      <c r="J878" s="11"/>
      <c r="K878" s="11"/>
      <c r="L878" s="11"/>
      <c r="M878" s="11"/>
      <c r="N878" s="11"/>
      <c r="O878" s="11"/>
      <c r="P878" s="11"/>
      <c r="Q878" s="11"/>
      <c r="R878" s="10"/>
      <c r="S878" s="10"/>
      <c r="T878" s="10"/>
      <c r="U878" s="10"/>
      <c r="V878" s="10"/>
      <c r="W878" s="10"/>
      <c r="X878" s="10"/>
      <c r="Y878" s="10"/>
      <c r="Z878" s="10"/>
    </row>
    <row r="879" spans="1:26" ht="15.75" customHeight="1">
      <c r="A879" s="10"/>
      <c r="B879" s="10"/>
      <c r="C879" s="11"/>
      <c r="D879" s="11"/>
      <c r="E879" s="11"/>
      <c r="F879" s="11"/>
      <c r="G879" s="11"/>
      <c r="H879" s="11"/>
      <c r="I879" s="11"/>
      <c r="J879" s="11"/>
      <c r="K879" s="11"/>
      <c r="L879" s="11"/>
      <c r="M879" s="11"/>
      <c r="N879" s="11"/>
      <c r="O879" s="11"/>
      <c r="P879" s="11"/>
      <c r="Q879" s="11"/>
      <c r="R879" s="10"/>
      <c r="S879" s="10"/>
      <c r="T879" s="10"/>
      <c r="U879" s="10"/>
      <c r="V879" s="10"/>
      <c r="W879" s="10"/>
      <c r="X879" s="10"/>
      <c r="Y879" s="10"/>
      <c r="Z879" s="10"/>
    </row>
    <row r="880" spans="1:26" ht="15.75" customHeight="1">
      <c r="A880" s="10"/>
      <c r="B880" s="10"/>
      <c r="C880" s="11"/>
      <c r="D880" s="11"/>
      <c r="E880" s="11"/>
      <c r="F880" s="11"/>
      <c r="G880" s="11"/>
      <c r="H880" s="11"/>
      <c r="I880" s="11"/>
      <c r="J880" s="11"/>
      <c r="K880" s="11"/>
      <c r="L880" s="11"/>
      <c r="M880" s="11"/>
      <c r="N880" s="11"/>
      <c r="O880" s="11"/>
      <c r="P880" s="11"/>
      <c r="Q880" s="11"/>
      <c r="R880" s="10"/>
      <c r="S880" s="10"/>
      <c r="T880" s="10"/>
      <c r="U880" s="10"/>
      <c r="V880" s="10"/>
      <c r="W880" s="10"/>
      <c r="X880" s="10"/>
      <c r="Y880" s="10"/>
      <c r="Z880" s="10"/>
    </row>
    <row r="881" spans="1:26" ht="15.75" customHeight="1">
      <c r="A881" s="10"/>
      <c r="B881" s="10"/>
      <c r="C881" s="11"/>
      <c r="D881" s="11"/>
      <c r="E881" s="11"/>
      <c r="F881" s="11"/>
      <c r="G881" s="11"/>
      <c r="H881" s="11"/>
      <c r="I881" s="11"/>
      <c r="J881" s="11"/>
      <c r="K881" s="11"/>
      <c r="L881" s="11"/>
      <c r="M881" s="11"/>
      <c r="N881" s="11"/>
      <c r="O881" s="11"/>
      <c r="P881" s="11"/>
      <c r="Q881" s="11"/>
      <c r="R881" s="10"/>
      <c r="S881" s="10"/>
      <c r="T881" s="10"/>
      <c r="U881" s="10"/>
      <c r="V881" s="10"/>
      <c r="W881" s="10"/>
      <c r="X881" s="10"/>
      <c r="Y881" s="10"/>
      <c r="Z881" s="10"/>
    </row>
    <row r="882" spans="1:26" ht="15.75" customHeight="1">
      <c r="A882" s="10"/>
      <c r="B882" s="10"/>
      <c r="C882" s="11"/>
      <c r="D882" s="11"/>
      <c r="E882" s="11"/>
      <c r="F882" s="11"/>
      <c r="G882" s="11"/>
      <c r="H882" s="11"/>
      <c r="I882" s="11"/>
      <c r="J882" s="11"/>
      <c r="K882" s="11"/>
      <c r="L882" s="11"/>
      <c r="M882" s="11"/>
      <c r="N882" s="11"/>
      <c r="O882" s="11"/>
      <c r="P882" s="11"/>
      <c r="Q882" s="11"/>
      <c r="R882" s="10"/>
      <c r="S882" s="10"/>
      <c r="T882" s="10"/>
      <c r="U882" s="10"/>
      <c r="V882" s="10"/>
      <c r="W882" s="10"/>
      <c r="X882" s="10"/>
      <c r="Y882" s="10"/>
      <c r="Z882" s="10"/>
    </row>
    <row r="883" spans="1:26" ht="15.75" customHeight="1">
      <c r="A883" s="10"/>
      <c r="B883" s="10"/>
      <c r="C883" s="11"/>
      <c r="D883" s="11"/>
      <c r="E883" s="11"/>
      <c r="F883" s="11"/>
      <c r="G883" s="11"/>
      <c r="H883" s="11"/>
      <c r="I883" s="11"/>
      <c r="J883" s="11"/>
      <c r="K883" s="11"/>
      <c r="L883" s="11"/>
      <c r="M883" s="11"/>
      <c r="N883" s="11"/>
      <c r="O883" s="11"/>
      <c r="P883" s="11"/>
      <c r="Q883" s="11"/>
      <c r="R883" s="10"/>
      <c r="S883" s="10"/>
      <c r="T883" s="10"/>
      <c r="U883" s="10"/>
      <c r="V883" s="10"/>
      <c r="W883" s="10"/>
      <c r="X883" s="10"/>
      <c r="Y883" s="10"/>
      <c r="Z883" s="10"/>
    </row>
    <row r="884" spans="1:26" ht="15.75" customHeight="1">
      <c r="A884" s="10"/>
      <c r="B884" s="10"/>
      <c r="C884" s="11"/>
      <c r="D884" s="11"/>
      <c r="E884" s="11"/>
      <c r="F884" s="11"/>
      <c r="G884" s="11"/>
      <c r="H884" s="11"/>
      <c r="I884" s="11"/>
      <c r="J884" s="11"/>
      <c r="K884" s="11"/>
      <c r="L884" s="11"/>
      <c r="M884" s="11"/>
      <c r="N884" s="11"/>
      <c r="O884" s="11"/>
      <c r="P884" s="11"/>
      <c r="Q884" s="11"/>
      <c r="R884" s="10"/>
      <c r="S884" s="10"/>
      <c r="T884" s="10"/>
      <c r="U884" s="10"/>
      <c r="V884" s="10"/>
      <c r="W884" s="10"/>
      <c r="X884" s="10"/>
      <c r="Y884" s="10"/>
      <c r="Z884" s="10"/>
    </row>
    <row r="885" spans="1:26" ht="15.75" customHeight="1">
      <c r="A885" s="10"/>
      <c r="B885" s="10"/>
      <c r="C885" s="11"/>
      <c r="D885" s="11"/>
      <c r="E885" s="11"/>
      <c r="F885" s="11"/>
      <c r="G885" s="11"/>
      <c r="H885" s="11"/>
      <c r="I885" s="11"/>
      <c r="J885" s="11"/>
      <c r="K885" s="11"/>
      <c r="L885" s="11"/>
      <c r="M885" s="11"/>
      <c r="N885" s="11"/>
      <c r="O885" s="11"/>
      <c r="P885" s="11"/>
      <c r="Q885" s="11"/>
      <c r="R885" s="10"/>
      <c r="S885" s="10"/>
      <c r="T885" s="10"/>
      <c r="U885" s="10"/>
      <c r="V885" s="10"/>
      <c r="W885" s="10"/>
      <c r="X885" s="10"/>
      <c r="Y885" s="10"/>
      <c r="Z885" s="10"/>
    </row>
    <row r="886" spans="1:26" ht="15.75" customHeight="1">
      <c r="A886" s="10"/>
      <c r="B886" s="10"/>
      <c r="C886" s="11"/>
      <c r="D886" s="11"/>
      <c r="E886" s="11"/>
      <c r="F886" s="11"/>
      <c r="G886" s="11"/>
      <c r="H886" s="11"/>
      <c r="I886" s="11"/>
      <c r="J886" s="11"/>
      <c r="K886" s="11"/>
      <c r="L886" s="11"/>
      <c r="M886" s="11"/>
      <c r="N886" s="11"/>
      <c r="O886" s="11"/>
      <c r="P886" s="11"/>
      <c r="Q886" s="11"/>
      <c r="R886" s="10"/>
      <c r="S886" s="10"/>
      <c r="T886" s="10"/>
      <c r="U886" s="10"/>
      <c r="V886" s="10"/>
      <c r="W886" s="10"/>
      <c r="X886" s="10"/>
      <c r="Y886" s="10"/>
      <c r="Z886" s="10"/>
    </row>
    <row r="887" spans="1:26" ht="15.75" customHeight="1">
      <c r="A887" s="10"/>
      <c r="B887" s="10"/>
      <c r="C887" s="11"/>
      <c r="D887" s="11"/>
      <c r="E887" s="11"/>
      <c r="F887" s="11"/>
      <c r="G887" s="11"/>
      <c r="H887" s="11"/>
      <c r="I887" s="11"/>
      <c r="J887" s="11"/>
      <c r="K887" s="11"/>
      <c r="L887" s="11"/>
      <c r="M887" s="11"/>
      <c r="N887" s="11"/>
      <c r="O887" s="11"/>
      <c r="P887" s="11"/>
      <c r="Q887" s="11"/>
      <c r="R887" s="10"/>
      <c r="S887" s="10"/>
      <c r="T887" s="10"/>
      <c r="U887" s="10"/>
      <c r="V887" s="10"/>
      <c r="W887" s="10"/>
      <c r="X887" s="10"/>
      <c r="Y887" s="10"/>
      <c r="Z887" s="10"/>
    </row>
    <row r="888" spans="1:26" ht="15.75" customHeight="1">
      <c r="A888" s="10"/>
      <c r="B888" s="10"/>
      <c r="C888" s="11"/>
      <c r="D888" s="11"/>
      <c r="E888" s="11"/>
      <c r="F888" s="11"/>
      <c r="G888" s="11"/>
      <c r="H888" s="11"/>
      <c r="I888" s="11"/>
      <c r="J888" s="11"/>
      <c r="K888" s="11"/>
      <c r="L888" s="11"/>
      <c r="M888" s="11"/>
      <c r="N888" s="11"/>
      <c r="O888" s="11"/>
      <c r="P888" s="11"/>
      <c r="Q888" s="11"/>
      <c r="R888" s="10"/>
      <c r="S888" s="10"/>
      <c r="T888" s="10"/>
      <c r="U888" s="10"/>
      <c r="V888" s="10"/>
      <c r="W888" s="10"/>
      <c r="X888" s="10"/>
      <c r="Y888" s="10"/>
      <c r="Z888" s="10"/>
    </row>
    <row r="889" spans="1:26" ht="15.75" customHeight="1">
      <c r="A889" s="10"/>
      <c r="B889" s="10"/>
      <c r="C889" s="11"/>
      <c r="D889" s="11"/>
      <c r="E889" s="11"/>
      <c r="F889" s="11"/>
      <c r="G889" s="11"/>
      <c r="H889" s="11"/>
      <c r="I889" s="11"/>
      <c r="J889" s="11"/>
      <c r="K889" s="11"/>
      <c r="L889" s="11"/>
      <c r="M889" s="11"/>
      <c r="N889" s="11"/>
      <c r="O889" s="11"/>
      <c r="P889" s="11"/>
      <c r="Q889" s="11"/>
      <c r="R889" s="10"/>
      <c r="S889" s="10"/>
      <c r="T889" s="10"/>
      <c r="U889" s="10"/>
      <c r="V889" s="10"/>
      <c r="W889" s="10"/>
      <c r="X889" s="10"/>
      <c r="Y889" s="10"/>
      <c r="Z889" s="10"/>
    </row>
    <row r="890" spans="1:26" ht="15.75" customHeight="1">
      <c r="A890" s="10"/>
      <c r="B890" s="10"/>
      <c r="C890" s="11"/>
      <c r="D890" s="11"/>
      <c r="E890" s="11"/>
      <c r="F890" s="11"/>
      <c r="G890" s="11"/>
      <c r="H890" s="11"/>
      <c r="I890" s="11"/>
      <c r="J890" s="11"/>
      <c r="K890" s="11"/>
      <c r="L890" s="11"/>
      <c r="M890" s="11"/>
      <c r="N890" s="11"/>
      <c r="O890" s="11"/>
      <c r="P890" s="11"/>
      <c r="Q890" s="11"/>
      <c r="R890" s="10"/>
      <c r="S890" s="10"/>
      <c r="T890" s="10"/>
      <c r="U890" s="10"/>
      <c r="V890" s="10"/>
      <c r="W890" s="10"/>
      <c r="X890" s="10"/>
      <c r="Y890" s="10"/>
      <c r="Z890" s="10"/>
    </row>
    <row r="891" spans="1:26" ht="15.75" customHeight="1">
      <c r="A891" s="10"/>
      <c r="B891" s="10"/>
      <c r="C891" s="11"/>
      <c r="D891" s="11"/>
      <c r="E891" s="11"/>
      <c r="F891" s="11"/>
      <c r="G891" s="11"/>
      <c r="H891" s="11"/>
      <c r="I891" s="11"/>
      <c r="J891" s="11"/>
      <c r="K891" s="11"/>
      <c r="L891" s="11"/>
      <c r="M891" s="11"/>
      <c r="N891" s="11"/>
      <c r="O891" s="11"/>
      <c r="P891" s="11"/>
      <c r="Q891" s="11"/>
      <c r="R891" s="10"/>
      <c r="S891" s="10"/>
      <c r="T891" s="10"/>
      <c r="U891" s="10"/>
      <c r="V891" s="10"/>
      <c r="W891" s="10"/>
      <c r="X891" s="10"/>
      <c r="Y891" s="10"/>
      <c r="Z891" s="10"/>
    </row>
    <row r="892" spans="1:26" ht="15.75" customHeight="1">
      <c r="A892" s="10"/>
      <c r="B892" s="10"/>
      <c r="C892" s="11"/>
      <c r="D892" s="11"/>
      <c r="E892" s="11"/>
      <c r="F892" s="11"/>
      <c r="G892" s="11"/>
      <c r="H892" s="11"/>
      <c r="I892" s="11"/>
      <c r="J892" s="11"/>
      <c r="K892" s="11"/>
      <c r="L892" s="11"/>
      <c r="M892" s="11"/>
      <c r="N892" s="11"/>
      <c r="O892" s="11"/>
      <c r="P892" s="11"/>
      <c r="Q892" s="11"/>
      <c r="R892" s="10"/>
      <c r="S892" s="10"/>
      <c r="T892" s="10"/>
      <c r="U892" s="10"/>
      <c r="V892" s="10"/>
      <c r="W892" s="10"/>
      <c r="X892" s="10"/>
      <c r="Y892" s="10"/>
      <c r="Z892" s="10"/>
    </row>
    <row r="893" spans="1:26" ht="15.75" customHeight="1">
      <c r="A893" s="10"/>
      <c r="B893" s="10"/>
      <c r="C893" s="11"/>
      <c r="D893" s="11"/>
      <c r="E893" s="11"/>
      <c r="F893" s="11"/>
      <c r="G893" s="11"/>
      <c r="H893" s="11"/>
      <c r="I893" s="11"/>
      <c r="J893" s="11"/>
      <c r="K893" s="11"/>
      <c r="L893" s="11"/>
      <c r="M893" s="11"/>
      <c r="N893" s="11"/>
      <c r="O893" s="11"/>
      <c r="P893" s="11"/>
      <c r="Q893" s="11"/>
      <c r="R893" s="10"/>
      <c r="S893" s="10"/>
      <c r="T893" s="10"/>
      <c r="U893" s="10"/>
      <c r="V893" s="10"/>
      <c r="W893" s="10"/>
      <c r="X893" s="10"/>
      <c r="Y893" s="10"/>
      <c r="Z893" s="10"/>
    </row>
    <row r="894" spans="1:26" ht="15.75" customHeight="1">
      <c r="A894" s="10"/>
      <c r="B894" s="10"/>
      <c r="C894" s="11"/>
      <c r="D894" s="11"/>
      <c r="E894" s="11"/>
      <c r="F894" s="11"/>
      <c r="G894" s="11"/>
      <c r="H894" s="11"/>
      <c r="I894" s="11"/>
      <c r="J894" s="11"/>
      <c r="K894" s="11"/>
      <c r="L894" s="11"/>
      <c r="M894" s="11"/>
      <c r="N894" s="11"/>
      <c r="O894" s="11"/>
      <c r="P894" s="11"/>
      <c r="Q894" s="11"/>
      <c r="R894" s="10"/>
      <c r="S894" s="10"/>
      <c r="T894" s="10"/>
      <c r="U894" s="10"/>
      <c r="V894" s="10"/>
      <c r="W894" s="10"/>
      <c r="X894" s="10"/>
      <c r="Y894" s="10"/>
      <c r="Z894" s="10"/>
    </row>
    <row r="895" spans="1:26" ht="15.75" customHeight="1">
      <c r="A895" s="10"/>
      <c r="B895" s="10"/>
      <c r="C895" s="11"/>
      <c r="D895" s="11"/>
      <c r="E895" s="11"/>
      <c r="F895" s="11"/>
      <c r="G895" s="11"/>
      <c r="H895" s="11"/>
      <c r="I895" s="11"/>
      <c r="J895" s="11"/>
      <c r="K895" s="11"/>
      <c r="L895" s="11"/>
      <c r="M895" s="11"/>
      <c r="N895" s="11"/>
      <c r="O895" s="11"/>
      <c r="P895" s="11"/>
      <c r="Q895" s="11"/>
      <c r="R895" s="10"/>
      <c r="S895" s="10"/>
      <c r="T895" s="10"/>
      <c r="U895" s="10"/>
      <c r="V895" s="10"/>
      <c r="W895" s="10"/>
      <c r="X895" s="10"/>
      <c r="Y895" s="10"/>
      <c r="Z895" s="10"/>
    </row>
    <row r="896" spans="1:26" ht="15.75" customHeight="1">
      <c r="A896" s="10"/>
      <c r="B896" s="10"/>
      <c r="C896" s="11"/>
      <c r="D896" s="11"/>
      <c r="E896" s="11"/>
      <c r="F896" s="11"/>
      <c r="G896" s="11"/>
      <c r="H896" s="11"/>
      <c r="I896" s="11"/>
      <c r="J896" s="11"/>
      <c r="K896" s="11"/>
      <c r="L896" s="11"/>
      <c r="M896" s="11"/>
      <c r="N896" s="11"/>
      <c r="O896" s="11"/>
      <c r="P896" s="11"/>
      <c r="Q896" s="11"/>
      <c r="R896" s="10"/>
      <c r="S896" s="10"/>
      <c r="T896" s="10"/>
      <c r="U896" s="10"/>
      <c r="V896" s="10"/>
      <c r="W896" s="10"/>
      <c r="X896" s="10"/>
      <c r="Y896" s="10"/>
      <c r="Z896" s="10"/>
    </row>
    <row r="897" spans="1:26" ht="15.75" customHeight="1">
      <c r="A897" s="10"/>
      <c r="B897" s="10"/>
      <c r="C897" s="11"/>
      <c r="D897" s="11"/>
      <c r="E897" s="11"/>
      <c r="F897" s="11"/>
      <c r="G897" s="11"/>
      <c r="H897" s="11"/>
      <c r="I897" s="11"/>
      <c r="J897" s="11"/>
      <c r="K897" s="11"/>
      <c r="L897" s="11"/>
      <c r="M897" s="11"/>
      <c r="N897" s="11"/>
      <c r="O897" s="11"/>
      <c r="P897" s="11"/>
      <c r="Q897" s="11"/>
      <c r="R897" s="10"/>
      <c r="S897" s="10"/>
      <c r="T897" s="10"/>
      <c r="U897" s="10"/>
      <c r="V897" s="10"/>
      <c r="W897" s="10"/>
      <c r="X897" s="10"/>
      <c r="Y897" s="10"/>
      <c r="Z897" s="10"/>
    </row>
    <row r="898" spans="1:26" ht="15.75" customHeight="1">
      <c r="A898" s="10"/>
      <c r="B898" s="10"/>
      <c r="C898" s="11"/>
      <c r="D898" s="11"/>
      <c r="E898" s="11"/>
      <c r="F898" s="11"/>
      <c r="G898" s="11"/>
      <c r="H898" s="11"/>
      <c r="I898" s="11"/>
      <c r="J898" s="11"/>
      <c r="K898" s="11"/>
      <c r="L898" s="11"/>
      <c r="M898" s="11"/>
      <c r="N898" s="11"/>
      <c r="O898" s="11"/>
      <c r="P898" s="11"/>
      <c r="Q898" s="11"/>
      <c r="R898" s="10"/>
      <c r="S898" s="10"/>
      <c r="T898" s="10"/>
      <c r="U898" s="10"/>
      <c r="V898" s="10"/>
      <c r="W898" s="10"/>
      <c r="X898" s="10"/>
      <c r="Y898" s="10"/>
      <c r="Z898" s="10"/>
    </row>
    <row r="899" spans="1:26" ht="15.75" customHeight="1">
      <c r="A899" s="10"/>
      <c r="B899" s="10"/>
      <c r="C899" s="11"/>
      <c r="D899" s="11"/>
      <c r="E899" s="11"/>
      <c r="F899" s="11"/>
      <c r="G899" s="11"/>
      <c r="H899" s="11"/>
      <c r="I899" s="11"/>
      <c r="J899" s="11"/>
      <c r="K899" s="11"/>
      <c r="L899" s="11"/>
      <c r="M899" s="11"/>
      <c r="N899" s="11"/>
      <c r="O899" s="11"/>
      <c r="P899" s="11"/>
      <c r="Q899" s="11"/>
      <c r="R899" s="10"/>
      <c r="S899" s="10"/>
      <c r="T899" s="10"/>
      <c r="U899" s="10"/>
      <c r="V899" s="10"/>
      <c r="W899" s="10"/>
      <c r="X899" s="10"/>
      <c r="Y899" s="10"/>
      <c r="Z899" s="10"/>
    </row>
    <row r="900" spans="1:26" ht="15.75" customHeight="1">
      <c r="A900" s="10"/>
      <c r="B900" s="10"/>
      <c r="C900" s="11"/>
      <c r="D900" s="11"/>
      <c r="E900" s="11"/>
      <c r="F900" s="11"/>
      <c r="G900" s="11"/>
      <c r="H900" s="11"/>
      <c r="I900" s="11"/>
      <c r="J900" s="11"/>
      <c r="K900" s="11"/>
      <c r="L900" s="11"/>
      <c r="M900" s="11"/>
      <c r="N900" s="11"/>
      <c r="O900" s="11"/>
      <c r="P900" s="11"/>
      <c r="Q900" s="11"/>
      <c r="R900" s="10"/>
      <c r="S900" s="10"/>
      <c r="T900" s="10"/>
      <c r="U900" s="10"/>
      <c r="V900" s="10"/>
      <c r="W900" s="10"/>
      <c r="X900" s="10"/>
      <c r="Y900" s="10"/>
      <c r="Z900" s="10"/>
    </row>
    <row r="901" spans="1:26" ht="15.75" customHeight="1">
      <c r="A901" s="10"/>
      <c r="B901" s="10"/>
      <c r="C901" s="11"/>
      <c r="D901" s="11"/>
      <c r="E901" s="11"/>
      <c r="F901" s="11"/>
      <c r="G901" s="11"/>
      <c r="H901" s="11"/>
      <c r="I901" s="11"/>
      <c r="J901" s="11"/>
      <c r="K901" s="11"/>
      <c r="L901" s="11"/>
      <c r="M901" s="11"/>
      <c r="N901" s="11"/>
      <c r="O901" s="11"/>
      <c r="P901" s="11"/>
      <c r="Q901" s="11"/>
      <c r="R901" s="10"/>
      <c r="S901" s="10"/>
      <c r="T901" s="10"/>
      <c r="U901" s="10"/>
      <c r="V901" s="10"/>
      <c r="W901" s="10"/>
      <c r="X901" s="10"/>
      <c r="Y901" s="10"/>
      <c r="Z901" s="10"/>
    </row>
    <row r="902" spans="1:26" ht="15.75" customHeight="1">
      <c r="A902" s="10"/>
      <c r="B902" s="10"/>
      <c r="C902" s="11"/>
      <c r="D902" s="11"/>
      <c r="E902" s="11"/>
      <c r="F902" s="11"/>
      <c r="G902" s="11"/>
      <c r="H902" s="11"/>
      <c r="I902" s="11"/>
      <c r="J902" s="11"/>
      <c r="K902" s="11"/>
      <c r="L902" s="11"/>
      <c r="M902" s="11"/>
      <c r="N902" s="11"/>
      <c r="O902" s="11"/>
      <c r="P902" s="11"/>
      <c r="Q902" s="11"/>
      <c r="R902" s="10"/>
      <c r="S902" s="10"/>
      <c r="T902" s="10"/>
      <c r="U902" s="10"/>
      <c r="V902" s="10"/>
      <c r="W902" s="10"/>
      <c r="X902" s="10"/>
      <c r="Y902" s="10"/>
      <c r="Z902" s="10"/>
    </row>
    <row r="903" spans="1:26" ht="15.75" customHeight="1">
      <c r="A903" s="10"/>
      <c r="B903" s="10"/>
      <c r="C903" s="11"/>
      <c r="D903" s="11"/>
      <c r="E903" s="11"/>
      <c r="F903" s="11"/>
      <c r="G903" s="11"/>
      <c r="H903" s="11"/>
      <c r="I903" s="11"/>
      <c r="J903" s="11"/>
      <c r="K903" s="11"/>
      <c r="L903" s="11"/>
      <c r="M903" s="11"/>
      <c r="N903" s="11"/>
      <c r="O903" s="11"/>
      <c r="P903" s="11"/>
      <c r="Q903" s="11"/>
      <c r="R903" s="10"/>
      <c r="S903" s="10"/>
      <c r="T903" s="10"/>
      <c r="U903" s="10"/>
      <c r="V903" s="10"/>
      <c r="W903" s="10"/>
      <c r="X903" s="10"/>
      <c r="Y903" s="10"/>
      <c r="Z903" s="10"/>
    </row>
    <row r="904" spans="1:26" ht="15.75" customHeight="1">
      <c r="A904" s="10"/>
      <c r="B904" s="10"/>
      <c r="C904" s="11"/>
      <c r="D904" s="11"/>
      <c r="E904" s="11"/>
      <c r="F904" s="11"/>
      <c r="G904" s="11"/>
      <c r="H904" s="11"/>
      <c r="I904" s="11"/>
      <c r="J904" s="11"/>
      <c r="K904" s="11"/>
      <c r="L904" s="11"/>
      <c r="M904" s="11"/>
      <c r="N904" s="11"/>
      <c r="O904" s="11"/>
      <c r="P904" s="11"/>
      <c r="Q904" s="11"/>
      <c r="R904" s="10"/>
      <c r="S904" s="10"/>
      <c r="T904" s="10"/>
      <c r="U904" s="10"/>
      <c r="V904" s="10"/>
      <c r="W904" s="10"/>
      <c r="X904" s="10"/>
      <c r="Y904" s="10"/>
      <c r="Z904" s="10"/>
    </row>
    <row r="905" spans="1:26" ht="15.75" customHeight="1">
      <c r="A905" s="10"/>
      <c r="B905" s="10"/>
      <c r="C905" s="11"/>
      <c r="D905" s="11"/>
      <c r="E905" s="11"/>
      <c r="F905" s="11"/>
      <c r="G905" s="11"/>
      <c r="H905" s="11"/>
      <c r="I905" s="11"/>
      <c r="J905" s="11"/>
      <c r="K905" s="11"/>
      <c r="L905" s="11"/>
      <c r="M905" s="11"/>
      <c r="N905" s="11"/>
      <c r="O905" s="11"/>
      <c r="P905" s="11"/>
      <c r="Q905" s="11"/>
      <c r="R905" s="10"/>
      <c r="S905" s="10"/>
      <c r="T905" s="10"/>
      <c r="U905" s="10"/>
      <c r="V905" s="10"/>
      <c r="W905" s="10"/>
      <c r="X905" s="10"/>
      <c r="Y905" s="10"/>
      <c r="Z905" s="10"/>
    </row>
    <row r="906" spans="1:26" ht="15.75" customHeight="1">
      <c r="A906" s="10"/>
      <c r="B906" s="10"/>
      <c r="C906" s="11"/>
      <c r="D906" s="11"/>
      <c r="E906" s="11"/>
      <c r="F906" s="11"/>
      <c r="G906" s="11"/>
      <c r="H906" s="11"/>
      <c r="I906" s="11"/>
      <c r="J906" s="11"/>
      <c r="K906" s="11"/>
      <c r="L906" s="11"/>
      <c r="M906" s="11"/>
      <c r="N906" s="11"/>
      <c r="O906" s="11"/>
      <c r="P906" s="11"/>
      <c r="Q906" s="11"/>
      <c r="R906" s="10"/>
      <c r="S906" s="10"/>
      <c r="T906" s="10"/>
      <c r="U906" s="10"/>
      <c r="V906" s="10"/>
      <c r="W906" s="10"/>
      <c r="X906" s="10"/>
      <c r="Y906" s="10"/>
      <c r="Z906" s="10"/>
    </row>
    <row r="907" spans="1:26" ht="15.75" customHeight="1">
      <c r="A907" s="10"/>
      <c r="B907" s="10"/>
      <c r="C907" s="11"/>
      <c r="D907" s="11"/>
      <c r="E907" s="11"/>
      <c r="F907" s="11"/>
      <c r="G907" s="11"/>
      <c r="H907" s="11"/>
      <c r="I907" s="11"/>
      <c r="J907" s="11"/>
      <c r="K907" s="11"/>
      <c r="L907" s="11"/>
      <c r="M907" s="11"/>
      <c r="N907" s="11"/>
      <c r="O907" s="11"/>
      <c r="P907" s="11"/>
      <c r="Q907" s="11"/>
      <c r="R907" s="10"/>
      <c r="S907" s="10"/>
      <c r="T907" s="10"/>
      <c r="U907" s="10"/>
      <c r="V907" s="10"/>
      <c r="W907" s="10"/>
      <c r="X907" s="10"/>
      <c r="Y907" s="10"/>
      <c r="Z907" s="10"/>
    </row>
    <row r="908" spans="1:26" ht="15.75" customHeight="1">
      <c r="A908" s="10"/>
      <c r="B908" s="10"/>
      <c r="C908" s="11"/>
      <c r="D908" s="11"/>
      <c r="E908" s="11"/>
      <c r="F908" s="11"/>
      <c r="G908" s="11"/>
      <c r="H908" s="11"/>
      <c r="I908" s="11"/>
      <c r="J908" s="11"/>
      <c r="K908" s="11"/>
      <c r="L908" s="11"/>
      <c r="M908" s="11"/>
      <c r="N908" s="11"/>
      <c r="O908" s="11"/>
      <c r="P908" s="11"/>
      <c r="Q908" s="11"/>
      <c r="R908" s="10"/>
      <c r="S908" s="10"/>
      <c r="T908" s="10"/>
      <c r="U908" s="10"/>
      <c r="V908" s="10"/>
      <c r="W908" s="10"/>
      <c r="X908" s="10"/>
      <c r="Y908" s="10"/>
      <c r="Z908" s="10"/>
    </row>
    <row r="909" spans="1:26" ht="15.75" customHeight="1">
      <c r="A909" s="10"/>
      <c r="B909" s="10"/>
      <c r="C909" s="11"/>
      <c r="D909" s="11"/>
      <c r="E909" s="11"/>
      <c r="F909" s="11"/>
      <c r="G909" s="11"/>
      <c r="H909" s="11"/>
      <c r="I909" s="11"/>
      <c r="J909" s="11"/>
      <c r="K909" s="11"/>
      <c r="L909" s="11"/>
      <c r="M909" s="11"/>
      <c r="N909" s="11"/>
      <c r="O909" s="11"/>
      <c r="P909" s="11"/>
      <c r="Q909" s="11"/>
      <c r="R909" s="10"/>
      <c r="S909" s="10"/>
      <c r="T909" s="10"/>
      <c r="U909" s="10"/>
      <c r="V909" s="10"/>
      <c r="W909" s="10"/>
      <c r="X909" s="10"/>
      <c r="Y909" s="10"/>
      <c r="Z909" s="10"/>
    </row>
    <row r="910" spans="1:26" ht="15.75" customHeight="1">
      <c r="A910" s="10"/>
      <c r="B910" s="10"/>
      <c r="C910" s="11"/>
      <c r="D910" s="11"/>
      <c r="E910" s="11"/>
      <c r="F910" s="11"/>
      <c r="G910" s="11"/>
      <c r="H910" s="11"/>
      <c r="I910" s="11"/>
      <c r="J910" s="11"/>
      <c r="K910" s="11"/>
      <c r="L910" s="11"/>
      <c r="M910" s="11"/>
      <c r="N910" s="11"/>
      <c r="O910" s="11"/>
      <c r="P910" s="11"/>
      <c r="Q910" s="11"/>
      <c r="R910" s="10"/>
      <c r="S910" s="10"/>
      <c r="T910" s="10"/>
      <c r="U910" s="10"/>
      <c r="V910" s="10"/>
      <c r="W910" s="10"/>
      <c r="X910" s="10"/>
      <c r="Y910" s="10"/>
      <c r="Z910" s="10"/>
    </row>
    <row r="911" spans="1:26" ht="15.75" customHeight="1">
      <c r="A911" s="10"/>
      <c r="B911" s="10"/>
      <c r="C911" s="11"/>
      <c r="D911" s="11"/>
      <c r="E911" s="11"/>
      <c r="F911" s="11"/>
      <c r="G911" s="11"/>
      <c r="H911" s="11"/>
      <c r="I911" s="11"/>
      <c r="J911" s="11"/>
      <c r="K911" s="11"/>
      <c r="L911" s="11"/>
      <c r="M911" s="11"/>
      <c r="N911" s="11"/>
      <c r="O911" s="11"/>
      <c r="P911" s="11"/>
      <c r="Q911" s="11"/>
      <c r="R911" s="10"/>
      <c r="S911" s="10"/>
      <c r="T911" s="10"/>
      <c r="U911" s="10"/>
      <c r="V911" s="10"/>
      <c r="W911" s="10"/>
      <c r="X911" s="10"/>
      <c r="Y911" s="10"/>
      <c r="Z911" s="10"/>
    </row>
    <row r="912" spans="1:26" ht="15.75" customHeight="1">
      <c r="A912" s="10"/>
      <c r="B912" s="10"/>
      <c r="C912" s="11"/>
      <c r="D912" s="11"/>
      <c r="E912" s="11"/>
      <c r="F912" s="11"/>
      <c r="G912" s="11"/>
      <c r="H912" s="11"/>
      <c r="I912" s="11"/>
      <c r="J912" s="11"/>
      <c r="K912" s="11"/>
      <c r="L912" s="11"/>
      <c r="M912" s="11"/>
      <c r="N912" s="11"/>
      <c r="O912" s="11"/>
      <c r="P912" s="11"/>
      <c r="Q912" s="11"/>
      <c r="R912" s="10"/>
      <c r="S912" s="10"/>
      <c r="T912" s="10"/>
      <c r="U912" s="10"/>
      <c r="V912" s="10"/>
      <c r="W912" s="10"/>
      <c r="X912" s="10"/>
      <c r="Y912" s="10"/>
      <c r="Z912" s="10"/>
    </row>
    <row r="913" spans="1:26" ht="15.75" customHeight="1">
      <c r="A913" s="10"/>
      <c r="B913" s="10"/>
      <c r="C913" s="11"/>
      <c r="D913" s="11"/>
      <c r="E913" s="11"/>
      <c r="F913" s="11"/>
      <c r="G913" s="11"/>
      <c r="H913" s="11"/>
      <c r="I913" s="11"/>
      <c r="J913" s="11"/>
      <c r="K913" s="11"/>
      <c r="L913" s="11"/>
      <c r="M913" s="11"/>
      <c r="N913" s="11"/>
      <c r="O913" s="11"/>
      <c r="P913" s="11"/>
      <c r="Q913" s="11"/>
      <c r="R913" s="10"/>
      <c r="S913" s="10"/>
      <c r="T913" s="10"/>
      <c r="U913" s="10"/>
      <c r="V913" s="10"/>
      <c r="W913" s="10"/>
      <c r="X913" s="10"/>
      <c r="Y913" s="10"/>
      <c r="Z913" s="10"/>
    </row>
    <row r="914" spans="1:26" ht="15.75" customHeight="1">
      <c r="A914" s="10"/>
      <c r="B914" s="10"/>
      <c r="C914" s="11"/>
      <c r="D914" s="11"/>
      <c r="E914" s="11"/>
      <c r="F914" s="11"/>
      <c r="G914" s="11"/>
      <c r="H914" s="11"/>
      <c r="I914" s="11"/>
      <c r="J914" s="11"/>
      <c r="K914" s="11"/>
      <c r="L914" s="11"/>
      <c r="M914" s="11"/>
      <c r="N914" s="11"/>
      <c r="O914" s="11"/>
      <c r="P914" s="11"/>
      <c r="Q914" s="11"/>
      <c r="R914" s="10"/>
      <c r="S914" s="10"/>
      <c r="T914" s="10"/>
      <c r="U914" s="10"/>
      <c r="V914" s="10"/>
      <c r="W914" s="10"/>
      <c r="X914" s="10"/>
      <c r="Y914" s="10"/>
      <c r="Z914" s="10"/>
    </row>
    <row r="915" spans="1:26" ht="15.75" customHeight="1">
      <c r="A915" s="10"/>
      <c r="B915" s="10"/>
      <c r="C915" s="11"/>
      <c r="D915" s="11"/>
      <c r="E915" s="11"/>
      <c r="F915" s="11"/>
      <c r="G915" s="11"/>
      <c r="H915" s="11"/>
      <c r="I915" s="11"/>
      <c r="J915" s="11"/>
      <c r="K915" s="11"/>
      <c r="L915" s="11"/>
      <c r="M915" s="11"/>
      <c r="N915" s="11"/>
      <c r="O915" s="11"/>
      <c r="P915" s="11"/>
      <c r="Q915" s="11"/>
      <c r="R915" s="10"/>
      <c r="S915" s="10"/>
      <c r="T915" s="10"/>
      <c r="U915" s="10"/>
      <c r="V915" s="10"/>
      <c r="W915" s="10"/>
      <c r="X915" s="10"/>
      <c r="Y915" s="10"/>
      <c r="Z915" s="10"/>
    </row>
    <row r="916" spans="1:26" ht="15.75" customHeight="1">
      <c r="A916" s="10"/>
      <c r="B916" s="10"/>
      <c r="C916" s="11"/>
      <c r="D916" s="11"/>
      <c r="E916" s="11"/>
      <c r="F916" s="11"/>
      <c r="G916" s="11"/>
      <c r="H916" s="11"/>
      <c r="I916" s="11"/>
      <c r="J916" s="11"/>
      <c r="K916" s="11"/>
      <c r="L916" s="11"/>
      <c r="M916" s="11"/>
      <c r="N916" s="11"/>
      <c r="O916" s="11"/>
      <c r="P916" s="11"/>
      <c r="Q916" s="11"/>
      <c r="R916" s="10"/>
      <c r="S916" s="10"/>
      <c r="T916" s="10"/>
      <c r="U916" s="10"/>
      <c r="V916" s="10"/>
      <c r="W916" s="10"/>
      <c r="X916" s="10"/>
      <c r="Y916" s="10"/>
      <c r="Z916" s="10"/>
    </row>
    <row r="917" spans="1:26" ht="15.75" customHeight="1">
      <c r="A917" s="10"/>
      <c r="B917" s="10"/>
      <c r="C917" s="11"/>
      <c r="D917" s="11"/>
      <c r="E917" s="11"/>
      <c r="F917" s="11"/>
      <c r="G917" s="11"/>
      <c r="H917" s="11"/>
      <c r="I917" s="11"/>
      <c r="J917" s="11"/>
      <c r="K917" s="11"/>
      <c r="L917" s="11"/>
      <c r="M917" s="11"/>
      <c r="N917" s="11"/>
      <c r="O917" s="11"/>
      <c r="P917" s="11"/>
      <c r="Q917" s="11"/>
      <c r="R917" s="10"/>
      <c r="S917" s="10"/>
      <c r="T917" s="10"/>
      <c r="U917" s="10"/>
      <c r="V917" s="10"/>
      <c r="W917" s="10"/>
      <c r="X917" s="10"/>
      <c r="Y917" s="10"/>
      <c r="Z917" s="10"/>
    </row>
    <row r="918" spans="1:26" ht="15.75" customHeight="1">
      <c r="A918" s="10"/>
      <c r="B918" s="10"/>
      <c r="C918" s="11"/>
      <c r="D918" s="11"/>
      <c r="E918" s="11"/>
      <c r="F918" s="11"/>
      <c r="G918" s="11"/>
      <c r="H918" s="11"/>
      <c r="I918" s="11"/>
      <c r="J918" s="11"/>
      <c r="K918" s="11"/>
      <c r="L918" s="11"/>
      <c r="M918" s="11"/>
      <c r="N918" s="11"/>
      <c r="O918" s="11"/>
      <c r="P918" s="11"/>
      <c r="Q918" s="11"/>
      <c r="R918" s="10"/>
      <c r="S918" s="10"/>
      <c r="T918" s="10"/>
      <c r="U918" s="10"/>
      <c r="V918" s="10"/>
      <c r="W918" s="10"/>
      <c r="X918" s="10"/>
      <c r="Y918" s="10"/>
      <c r="Z918" s="10"/>
    </row>
    <row r="919" spans="1:26" ht="15.75" customHeight="1">
      <c r="A919" s="10"/>
      <c r="B919" s="10"/>
      <c r="C919" s="11"/>
      <c r="D919" s="11"/>
      <c r="E919" s="11"/>
      <c r="F919" s="11"/>
      <c r="G919" s="11"/>
      <c r="H919" s="11"/>
      <c r="I919" s="11"/>
      <c r="J919" s="11"/>
      <c r="K919" s="11"/>
      <c r="L919" s="11"/>
      <c r="M919" s="11"/>
      <c r="N919" s="11"/>
      <c r="O919" s="11"/>
      <c r="P919" s="11"/>
      <c r="Q919" s="11"/>
      <c r="R919" s="10"/>
      <c r="S919" s="10"/>
      <c r="T919" s="10"/>
      <c r="U919" s="10"/>
      <c r="V919" s="10"/>
      <c r="W919" s="10"/>
      <c r="X919" s="10"/>
      <c r="Y919" s="10"/>
      <c r="Z919" s="10"/>
    </row>
    <row r="920" spans="1:26" ht="15.75" customHeight="1">
      <c r="A920" s="10"/>
      <c r="B920" s="10"/>
      <c r="C920" s="11"/>
      <c r="D920" s="11"/>
      <c r="E920" s="11"/>
      <c r="F920" s="11"/>
      <c r="G920" s="11"/>
      <c r="H920" s="11"/>
      <c r="I920" s="11"/>
      <c r="J920" s="11"/>
      <c r="K920" s="11"/>
      <c r="L920" s="11"/>
      <c r="M920" s="11"/>
      <c r="N920" s="11"/>
      <c r="O920" s="11"/>
      <c r="P920" s="11"/>
      <c r="Q920" s="11"/>
      <c r="R920" s="10"/>
      <c r="S920" s="10"/>
      <c r="T920" s="10"/>
      <c r="U920" s="10"/>
      <c r="V920" s="10"/>
      <c r="W920" s="10"/>
      <c r="X920" s="10"/>
      <c r="Y920" s="10"/>
      <c r="Z920" s="10"/>
    </row>
    <row r="921" spans="1:26" ht="15.75" customHeight="1">
      <c r="A921" s="10"/>
      <c r="B921" s="10"/>
      <c r="C921" s="11"/>
      <c r="D921" s="11"/>
      <c r="E921" s="11"/>
      <c r="F921" s="11"/>
      <c r="G921" s="11"/>
      <c r="H921" s="11"/>
      <c r="I921" s="11"/>
      <c r="J921" s="11"/>
      <c r="K921" s="11"/>
      <c r="L921" s="11"/>
      <c r="M921" s="11"/>
      <c r="N921" s="11"/>
      <c r="O921" s="11"/>
      <c r="P921" s="11"/>
      <c r="Q921" s="11"/>
      <c r="R921" s="10"/>
      <c r="S921" s="10"/>
      <c r="T921" s="10"/>
      <c r="U921" s="10"/>
      <c r="V921" s="10"/>
      <c r="W921" s="10"/>
      <c r="X921" s="10"/>
      <c r="Y921" s="10"/>
      <c r="Z921" s="10"/>
    </row>
    <row r="922" spans="1:26" ht="15.75" customHeight="1">
      <c r="A922" s="10"/>
      <c r="B922" s="10"/>
      <c r="C922" s="11"/>
      <c r="D922" s="11"/>
      <c r="E922" s="11"/>
      <c r="F922" s="11"/>
      <c r="G922" s="11"/>
      <c r="H922" s="11"/>
      <c r="I922" s="11"/>
      <c r="J922" s="11"/>
      <c r="K922" s="11"/>
      <c r="L922" s="11"/>
      <c r="M922" s="11"/>
      <c r="N922" s="11"/>
      <c r="O922" s="11"/>
      <c r="P922" s="11"/>
      <c r="Q922" s="11"/>
      <c r="R922" s="10"/>
      <c r="S922" s="10"/>
      <c r="T922" s="10"/>
      <c r="U922" s="10"/>
      <c r="V922" s="10"/>
      <c r="W922" s="10"/>
      <c r="X922" s="10"/>
      <c r="Y922" s="10"/>
      <c r="Z922" s="10"/>
    </row>
    <row r="923" spans="1:26" ht="15.75" customHeight="1">
      <c r="A923" s="10"/>
      <c r="B923" s="10"/>
      <c r="C923" s="11"/>
      <c r="D923" s="11"/>
      <c r="E923" s="11"/>
      <c r="F923" s="11"/>
      <c r="G923" s="11"/>
      <c r="H923" s="11"/>
      <c r="I923" s="11"/>
      <c r="J923" s="11"/>
      <c r="K923" s="11"/>
      <c r="L923" s="11"/>
      <c r="M923" s="11"/>
      <c r="N923" s="11"/>
      <c r="O923" s="11"/>
      <c r="P923" s="11"/>
      <c r="Q923" s="11"/>
      <c r="R923" s="10"/>
      <c r="S923" s="10"/>
      <c r="T923" s="10"/>
      <c r="U923" s="10"/>
      <c r="V923" s="10"/>
      <c r="W923" s="10"/>
      <c r="X923" s="10"/>
      <c r="Y923" s="10"/>
      <c r="Z923" s="10"/>
    </row>
    <row r="924" spans="1:26" ht="15.75" customHeight="1">
      <c r="A924" s="10"/>
      <c r="B924" s="10"/>
      <c r="C924" s="11"/>
      <c r="D924" s="11"/>
      <c r="E924" s="11"/>
      <c r="F924" s="11"/>
      <c r="G924" s="11"/>
      <c r="H924" s="11"/>
      <c r="I924" s="11"/>
      <c r="J924" s="11"/>
      <c r="K924" s="11"/>
      <c r="L924" s="11"/>
      <c r="M924" s="11"/>
      <c r="N924" s="11"/>
      <c r="O924" s="11"/>
      <c r="P924" s="11"/>
      <c r="Q924" s="11"/>
      <c r="R924" s="10"/>
      <c r="S924" s="10"/>
      <c r="T924" s="10"/>
      <c r="U924" s="10"/>
      <c r="V924" s="10"/>
      <c r="W924" s="10"/>
      <c r="X924" s="10"/>
      <c r="Y924" s="10"/>
      <c r="Z924" s="10"/>
    </row>
    <row r="925" spans="1:26" ht="15.75" customHeight="1">
      <c r="A925" s="10"/>
      <c r="B925" s="10"/>
      <c r="C925" s="11"/>
      <c r="D925" s="11"/>
      <c r="E925" s="11"/>
      <c r="F925" s="11"/>
      <c r="G925" s="11"/>
      <c r="H925" s="11"/>
      <c r="I925" s="11"/>
      <c r="J925" s="11"/>
      <c r="K925" s="11"/>
      <c r="L925" s="11"/>
      <c r="M925" s="11"/>
      <c r="N925" s="11"/>
      <c r="O925" s="11"/>
      <c r="P925" s="11"/>
      <c r="Q925" s="11"/>
      <c r="R925" s="10"/>
      <c r="S925" s="10"/>
      <c r="T925" s="10"/>
      <c r="U925" s="10"/>
      <c r="V925" s="10"/>
      <c r="W925" s="10"/>
      <c r="X925" s="10"/>
      <c r="Y925" s="10"/>
      <c r="Z925" s="10"/>
    </row>
    <row r="926" spans="1:26" ht="15.75" customHeight="1">
      <c r="A926" s="10"/>
      <c r="B926" s="10"/>
      <c r="C926" s="11"/>
      <c r="D926" s="11"/>
      <c r="E926" s="11"/>
      <c r="F926" s="11"/>
      <c r="G926" s="11"/>
      <c r="H926" s="11"/>
      <c r="I926" s="11"/>
      <c r="J926" s="11"/>
      <c r="K926" s="11"/>
      <c r="L926" s="11"/>
      <c r="M926" s="11"/>
      <c r="N926" s="11"/>
      <c r="O926" s="11"/>
      <c r="P926" s="11"/>
      <c r="Q926" s="11"/>
      <c r="R926" s="10"/>
      <c r="S926" s="10"/>
      <c r="T926" s="10"/>
      <c r="U926" s="10"/>
      <c r="V926" s="10"/>
      <c r="W926" s="10"/>
      <c r="X926" s="10"/>
      <c r="Y926" s="10"/>
      <c r="Z926" s="10"/>
    </row>
    <row r="927" spans="1:26" ht="15.75" customHeight="1">
      <c r="A927" s="10"/>
      <c r="B927" s="10"/>
      <c r="C927" s="11"/>
      <c r="D927" s="11"/>
      <c r="E927" s="11"/>
      <c r="F927" s="11"/>
      <c r="G927" s="11"/>
      <c r="H927" s="11"/>
      <c r="I927" s="11"/>
      <c r="J927" s="11"/>
      <c r="K927" s="11"/>
      <c r="L927" s="11"/>
      <c r="M927" s="11"/>
      <c r="N927" s="11"/>
      <c r="O927" s="11"/>
      <c r="P927" s="11"/>
      <c r="Q927" s="11"/>
      <c r="R927" s="10"/>
      <c r="S927" s="10"/>
      <c r="T927" s="10"/>
      <c r="U927" s="10"/>
      <c r="V927" s="10"/>
      <c r="W927" s="10"/>
      <c r="X927" s="10"/>
      <c r="Y927" s="10"/>
      <c r="Z927" s="10"/>
    </row>
    <row r="928" spans="1:26" ht="15.75" customHeight="1">
      <c r="A928" s="10"/>
      <c r="B928" s="10"/>
      <c r="C928" s="11"/>
      <c r="D928" s="11"/>
      <c r="E928" s="11"/>
      <c r="F928" s="11"/>
      <c r="G928" s="11"/>
      <c r="H928" s="11"/>
      <c r="I928" s="11"/>
      <c r="J928" s="11"/>
      <c r="K928" s="11"/>
      <c r="L928" s="11"/>
      <c r="M928" s="11"/>
      <c r="N928" s="11"/>
      <c r="O928" s="11"/>
      <c r="P928" s="11"/>
      <c r="Q928" s="11"/>
      <c r="R928" s="10"/>
      <c r="S928" s="10"/>
      <c r="T928" s="10"/>
      <c r="U928" s="10"/>
      <c r="V928" s="10"/>
      <c r="W928" s="10"/>
      <c r="X928" s="10"/>
      <c r="Y928" s="10"/>
      <c r="Z928" s="10"/>
    </row>
    <row r="929" spans="1:26" ht="15.75" customHeight="1">
      <c r="A929" s="10"/>
      <c r="B929" s="10"/>
      <c r="C929" s="11"/>
      <c r="D929" s="11"/>
      <c r="E929" s="11"/>
      <c r="F929" s="11"/>
      <c r="G929" s="11"/>
      <c r="H929" s="11"/>
      <c r="I929" s="11"/>
      <c r="J929" s="11"/>
      <c r="K929" s="11"/>
      <c r="L929" s="11"/>
      <c r="M929" s="11"/>
      <c r="N929" s="11"/>
      <c r="O929" s="11"/>
      <c r="P929" s="11"/>
      <c r="Q929" s="11"/>
      <c r="R929" s="10"/>
      <c r="S929" s="10"/>
      <c r="T929" s="10"/>
      <c r="U929" s="10"/>
      <c r="V929" s="10"/>
      <c r="W929" s="10"/>
      <c r="X929" s="10"/>
      <c r="Y929" s="10"/>
      <c r="Z929" s="10"/>
    </row>
    <row r="930" spans="1:26" ht="15.75" customHeight="1">
      <c r="A930" s="10"/>
      <c r="B930" s="10"/>
      <c r="C930" s="11"/>
      <c r="D930" s="11"/>
      <c r="E930" s="11"/>
      <c r="F930" s="11"/>
      <c r="G930" s="11"/>
      <c r="H930" s="11"/>
      <c r="I930" s="11"/>
      <c r="J930" s="11"/>
      <c r="K930" s="11"/>
      <c r="L930" s="11"/>
      <c r="M930" s="11"/>
      <c r="N930" s="11"/>
      <c r="O930" s="11"/>
      <c r="P930" s="11"/>
      <c r="Q930" s="11"/>
      <c r="R930" s="10"/>
      <c r="S930" s="10"/>
      <c r="T930" s="10"/>
      <c r="U930" s="10"/>
      <c r="V930" s="10"/>
      <c r="W930" s="10"/>
      <c r="X930" s="10"/>
      <c r="Y930" s="10"/>
      <c r="Z930" s="10"/>
    </row>
    <row r="931" spans="1:26" ht="15.75" customHeight="1">
      <c r="A931" s="10"/>
      <c r="B931" s="10"/>
      <c r="C931" s="11"/>
      <c r="D931" s="11"/>
      <c r="E931" s="11"/>
      <c r="F931" s="11"/>
      <c r="G931" s="11"/>
      <c r="H931" s="11"/>
      <c r="I931" s="11"/>
      <c r="J931" s="11"/>
      <c r="K931" s="11"/>
      <c r="L931" s="11"/>
      <c r="M931" s="11"/>
      <c r="N931" s="11"/>
      <c r="O931" s="11"/>
      <c r="P931" s="11"/>
      <c r="Q931" s="11"/>
      <c r="R931" s="10"/>
      <c r="S931" s="10"/>
      <c r="T931" s="10"/>
      <c r="U931" s="10"/>
      <c r="V931" s="10"/>
      <c r="W931" s="10"/>
      <c r="X931" s="10"/>
      <c r="Y931" s="10"/>
      <c r="Z931" s="10"/>
    </row>
    <row r="932" spans="1:26" ht="15.75" customHeight="1">
      <c r="A932" s="10"/>
      <c r="B932" s="10"/>
      <c r="C932" s="11"/>
      <c r="D932" s="11"/>
      <c r="E932" s="11"/>
      <c r="F932" s="11"/>
      <c r="G932" s="11"/>
      <c r="H932" s="11"/>
      <c r="I932" s="11"/>
      <c r="J932" s="11"/>
      <c r="K932" s="11"/>
      <c r="L932" s="11"/>
      <c r="M932" s="11"/>
      <c r="N932" s="11"/>
      <c r="O932" s="11"/>
      <c r="P932" s="11"/>
      <c r="Q932" s="11"/>
      <c r="R932" s="10"/>
      <c r="S932" s="10"/>
      <c r="T932" s="10"/>
      <c r="U932" s="10"/>
      <c r="V932" s="10"/>
      <c r="W932" s="10"/>
      <c r="X932" s="10"/>
      <c r="Y932" s="10"/>
      <c r="Z932" s="10"/>
    </row>
    <row r="933" spans="1:26" ht="15.75" customHeight="1">
      <c r="A933" s="10"/>
      <c r="B933" s="10"/>
      <c r="C933" s="11"/>
      <c r="D933" s="11"/>
      <c r="E933" s="11"/>
      <c r="F933" s="11"/>
      <c r="G933" s="11"/>
      <c r="H933" s="11"/>
      <c r="I933" s="11"/>
      <c r="J933" s="11"/>
      <c r="K933" s="11"/>
      <c r="L933" s="11"/>
      <c r="M933" s="11"/>
      <c r="N933" s="11"/>
      <c r="O933" s="11"/>
      <c r="P933" s="11"/>
      <c r="Q933" s="11"/>
      <c r="R933" s="10"/>
      <c r="S933" s="10"/>
      <c r="T933" s="10"/>
      <c r="U933" s="10"/>
      <c r="V933" s="10"/>
      <c r="W933" s="10"/>
      <c r="X933" s="10"/>
      <c r="Y933" s="10"/>
      <c r="Z933" s="10"/>
    </row>
    <row r="934" spans="1:26" ht="15.75" customHeight="1">
      <c r="A934" s="10"/>
      <c r="B934" s="10"/>
      <c r="C934" s="11"/>
      <c r="D934" s="11"/>
      <c r="E934" s="11"/>
      <c r="F934" s="11"/>
      <c r="G934" s="11"/>
      <c r="H934" s="11"/>
      <c r="I934" s="11"/>
      <c r="J934" s="11"/>
      <c r="K934" s="11"/>
      <c r="L934" s="11"/>
      <c r="M934" s="11"/>
      <c r="N934" s="11"/>
      <c r="O934" s="11"/>
      <c r="P934" s="11"/>
      <c r="Q934" s="11"/>
      <c r="R934" s="10"/>
      <c r="S934" s="10"/>
      <c r="T934" s="10"/>
      <c r="U934" s="10"/>
      <c r="V934" s="10"/>
      <c r="W934" s="10"/>
      <c r="X934" s="10"/>
      <c r="Y934" s="10"/>
      <c r="Z934" s="10"/>
    </row>
    <row r="935" spans="1:26" ht="15.75" customHeight="1">
      <c r="A935" s="10"/>
      <c r="B935" s="10"/>
      <c r="C935" s="11"/>
      <c r="D935" s="11"/>
      <c r="E935" s="11"/>
      <c r="F935" s="11"/>
      <c r="G935" s="11"/>
      <c r="H935" s="11"/>
      <c r="I935" s="11"/>
      <c r="J935" s="11"/>
      <c r="K935" s="11"/>
      <c r="L935" s="11"/>
      <c r="M935" s="11"/>
      <c r="N935" s="11"/>
      <c r="O935" s="11"/>
      <c r="P935" s="11"/>
      <c r="Q935" s="11"/>
      <c r="R935" s="10"/>
      <c r="S935" s="10"/>
      <c r="T935" s="10"/>
      <c r="U935" s="10"/>
      <c r="V935" s="10"/>
      <c r="W935" s="10"/>
      <c r="X935" s="10"/>
      <c r="Y935" s="10"/>
      <c r="Z935" s="10"/>
    </row>
    <row r="936" spans="1:26" ht="15.75" customHeight="1">
      <c r="A936" s="10"/>
      <c r="B936" s="10"/>
      <c r="C936" s="11"/>
      <c r="D936" s="11"/>
      <c r="E936" s="11"/>
      <c r="F936" s="11"/>
      <c r="G936" s="11"/>
      <c r="H936" s="11"/>
      <c r="I936" s="11"/>
      <c r="J936" s="11"/>
      <c r="K936" s="11"/>
      <c r="L936" s="11"/>
      <c r="M936" s="11"/>
      <c r="N936" s="11"/>
      <c r="O936" s="11"/>
      <c r="P936" s="11"/>
      <c r="Q936" s="11"/>
      <c r="R936" s="10"/>
      <c r="S936" s="10"/>
      <c r="T936" s="10"/>
      <c r="U936" s="10"/>
      <c r="V936" s="10"/>
      <c r="W936" s="10"/>
      <c r="X936" s="10"/>
      <c r="Y936" s="10"/>
      <c r="Z936" s="10"/>
    </row>
    <row r="937" spans="1:26" ht="15.75" customHeight="1">
      <c r="A937" s="10"/>
      <c r="B937" s="10"/>
      <c r="C937" s="11"/>
      <c r="D937" s="11"/>
      <c r="E937" s="11"/>
      <c r="F937" s="11"/>
      <c r="G937" s="11"/>
      <c r="H937" s="11"/>
      <c r="I937" s="11"/>
      <c r="J937" s="11"/>
      <c r="K937" s="11"/>
      <c r="L937" s="11"/>
      <c r="M937" s="11"/>
      <c r="N937" s="11"/>
      <c r="O937" s="11"/>
      <c r="P937" s="11"/>
      <c r="Q937" s="11"/>
      <c r="R937" s="10"/>
      <c r="S937" s="10"/>
      <c r="T937" s="10"/>
      <c r="U937" s="10"/>
      <c r="V937" s="10"/>
      <c r="W937" s="10"/>
      <c r="X937" s="10"/>
      <c r="Y937" s="10"/>
      <c r="Z937" s="10"/>
    </row>
    <row r="938" spans="1:26" ht="15.75" customHeight="1">
      <c r="A938" s="10"/>
      <c r="B938" s="10"/>
      <c r="C938" s="11"/>
      <c r="D938" s="11"/>
      <c r="E938" s="11"/>
      <c r="F938" s="11"/>
      <c r="G938" s="11"/>
      <c r="H938" s="11"/>
      <c r="I938" s="11"/>
      <c r="J938" s="11"/>
      <c r="K938" s="11"/>
      <c r="L938" s="11"/>
      <c r="M938" s="11"/>
      <c r="N938" s="11"/>
      <c r="O938" s="11"/>
      <c r="P938" s="11"/>
      <c r="Q938" s="11"/>
      <c r="R938" s="10"/>
      <c r="S938" s="10"/>
      <c r="T938" s="10"/>
      <c r="U938" s="10"/>
      <c r="V938" s="10"/>
      <c r="W938" s="10"/>
      <c r="X938" s="10"/>
      <c r="Y938" s="10"/>
      <c r="Z938" s="10"/>
    </row>
    <row r="939" spans="1:26" ht="15.75" customHeight="1">
      <c r="A939" s="10"/>
      <c r="B939" s="10"/>
      <c r="C939" s="11"/>
      <c r="D939" s="11"/>
      <c r="E939" s="11"/>
      <c r="F939" s="11"/>
      <c r="G939" s="11"/>
      <c r="H939" s="11"/>
      <c r="I939" s="11"/>
      <c r="J939" s="11"/>
      <c r="K939" s="11"/>
      <c r="L939" s="11"/>
      <c r="M939" s="11"/>
      <c r="N939" s="11"/>
      <c r="O939" s="11"/>
      <c r="P939" s="11"/>
      <c r="Q939" s="11"/>
      <c r="R939" s="10"/>
      <c r="S939" s="10"/>
      <c r="T939" s="10"/>
      <c r="U939" s="10"/>
      <c r="V939" s="10"/>
      <c r="W939" s="10"/>
      <c r="X939" s="10"/>
      <c r="Y939" s="10"/>
      <c r="Z939" s="10"/>
    </row>
    <row r="940" spans="1:26" ht="15.75" customHeight="1">
      <c r="A940" s="10"/>
      <c r="B940" s="10"/>
      <c r="C940" s="11"/>
      <c r="D940" s="11"/>
      <c r="E940" s="11"/>
      <c r="F940" s="11"/>
      <c r="G940" s="11"/>
      <c r="H940" s="11"/>
      <c r="I940" s="11"/>
      <c r="J940" s="11"/>
      <c r="K940" s="11"/>
      <c r="L940" s="11"/>
      <c r="M940" s="11"/>
      <c r="N940" s="11"/>
      <c r="O940" s="11"/>
      <c r="P940" s="11"/>
      <c r="Q940" s="11"/>
      <c r="R940" s="10"/>
      <c r="S940" s="10"/>
      <c r="T940" s="10"/>
      <c r="U940" s="10"/>
      <c r="V940" s="10"/>
      <c r="W940" s="10"/>
      <c r="X940" s="10"/>
      <c r="Y940" s="10"/>
      <c r="Z940" s="10"/>
    </row>
    <row r="941" spans="1:26" ht="15.75" customHeight="1">
      <c r="A941" s="10"/>
      <c r="B941" s="10"/>
      <c r="C941" s="11"/>
      <c r="D941" s="11"/>
      <c r="E941" s="11"/>
      <c r="F941" s="11"/>
      <c r="G941" s="11"/>
      <c r="H941" s="11"/>
      <c r="I941" s="11"/>
      <c r="J941" s="11"/>
      <c r="K941" s="11"/>
      <c r="L941" s="11"/>
      <c r="M941" s="11"/>
      <c r="N941" s="11"/>
      <c r="O941" s="11"/>
      <c r="P941" s="11"/>
      <c r="Q941" s="11"/>
      <c r="R941" s="10"/>
      <c r="S941" s="10"/>
      <c r="T941" s="10"/>
      <c r="U941" s="10"/>
      <c r="V941" s="10"/>
      <c r="W941" s="10"/>
      <c r="X941" s="10"/>
      <c r="Y941" s="10"/>
      <c r="Z941" s="10"/>
    </row>
    <row r="942" spans="1:26" ht="15.75" customHeight="1">
      <c r="A942" s="10"/>
      <c r="B942" s="10"/>
      <c r="C942" s="11"/>
      <c r="D942" s="11"/>
      <c r="E942" s="11"/>
      <c r="F942" s="11"/>
      <c r="G942" s="11"/>
      <c r="H942" s="11"/>
      <c r="I942" s="11"/>
      <c r="J942" s="11"/>
      <c r="K942" s="11"/>
      <c r="L942" s="11"/>
      <c r="M942" s="11"/>
      <c r="N942" s="11"/>
      <c r="O942" s="11"/>
      <c r="P942" s="11"/>
      <c r="Q942" s="11"/>
      <c r="R942" s="10"/>
      <c r="S942" s="10"/>
      <c r="T942" s="10"/>
      <c r="U942" s="10"/>
      <c r="V942" s="10"/>
      <c r="W942" s="10"/>
      <c r="X942" s="10"/>
      <c r="Y942" s="10"/>
      <c r="Z942" s="10"/>
    </row>
    <row r="943" spans="1:26" ht="15.75" customHeight="1">
      <c r="A943" s="10"/>
      <c r="B943" s="10"/>
      <c r="C943" s="11"/>
      <c r="D943" s="11"/>
      <c r="E943" s="11"/>
      <c r="F943" s="11"/>
      <c r="G943" s="11"/>
      <c r="H943" s="11"/>
      <c r="I943" s="11"/>
      <c r="J943" s="11"/>
      <c r="K943" s="11"/>
      <c r="L943" s="11"/>
      <c r="M943" s="11"/>
      <c r="N943" s="11"/>
      <c r="O943" s="11"/>
      <c r="P943" s="11"/>
      <c r="Q943" s="11"/>
      <c r="R943" s="10"/>
      <c r="S943" s="10"/>
      <c r="T943" s="10"/>
      <c r="U943" s="10"/>
      <c r="V943" s="10"/>
      <c r="W943" s="10"/>
      <c r="X943" s="10"/>
      <c r="Y943" s="10"/>
      <c r="Z943" s="10"/>
    </row>
    <row r="944" spans="1:26" ht="15.75" customHeight="1">
      <c r="A944" s="10"/>
      <c r="B944" s="10"/>
      <c r="C944" s="11"/>
      <c r="D944" s="11"/>
      <c r="E944" s="11"/>
      <c r="F944" s="11"/>
      <c r="G944" s="11"/>
      <c r="H944" s="11"/>
      <c r="I944" s="11"/>
      <c r="J944" s="11"/>
      <c r="K944" s="11"/>
      <c r="L944" s="11"/>
      <c r="M944" s="11"/>
      <c r="N944" s="11"/>
      <c r="O944" s="11"/>
      <c r="P944" s="11"/>
      <c r="Q944" s="11"/>
      <c r="R944" s="10"/>
      <c r="S944" s="10"/>
      <c r="T944" s="10"/>
      <c r="U944" s="10"/>
      <c r="V944" s="10"/>
      <c r="W944" s="10"/>
      <c r="X944" s="10"/>
      <c r="Y944" s="10"/>
      <c r="Z944" s="10"/>
    </row>
    <row r="945" spans="1:26" ht="15.75" customHeight="1">
      <c r="A945" s="10"/>
      <c r="B945" s="10"/>
      <c r="C945" s="11"/>
      <c r="D945" s="11"/>
      <c r="E945" s="11"/>
      <c r="F945" s="11"/>
      <c r="G945" s="11"/>
      <c r="H945" s="11"/>
      <c r="I945" s="11"/>
      <c r="J945" s="11"/>
      <c r="K945" s="11"/>
      <c r="L945" s="11"/>
      <c r="M945" s="11"/>
      <c r="N945" s="11"/>
      <c r="O945" s="11"/>
      <c r="P945" s="11"/>
      <c r="Q945" s="11"/>
      <c r="R945" s="10"/>
      <c r="S945" s="10"/>
      <c r="T945" s="10"/>
      <c r="U945" s="10"/>
      <c r="V945" s="10"/>
      <c r="W945" s="10"/>
      <c r="X945" s="10"/>
      <c r="Y945" s="10"/>
      <c r="Z945" s="10"/>
    </row>
    <row r="946" spans="1:26" ht="15.75" customHeight="1">
      <c r="A946" s="10"/>
      <c r="B946" s="10"/>
      <c r="C946" s="11"/>
      <c r="D946" s="11"/>
      <c r="E946" s="11"/>
      <c r="F946" s="11"/>
      <c r="G946" s="11"/>
      <c r="H946" s="11"/>
      <c r="I946" s="11"/>
      <c r="J946" s="11"/>
      <c r="K946" s="11"/>
      <c r="L946" s="11"/>
      <c r="M946" s="11"/>
      <c r="N946" s="11"/>
      <c r="O946" s="11"/>
      <c r="P946" s="11"/>
      <c r="Q946" s="11"/>
      <c r="R946" s="10"/>
      <c r="S946" s="10"/>
      <c r="T946" s="10"/>
      <c r="U946" s="10"/>
      <c r="V946" s="10"/>
      <c r="W946" s="10"/>
      <c r="X946" s="10"/>
      <c r="Y946" s="10"/>
      <c r="Z946" s="10"/>
    </row>
    <row r="947" spans="1:26" ht="15.75" customHeight="1">
      <c r="A947" s="10"/>
      <c r="B947" s="10"/>
      <c r="C947" s="11"/>
      <c r="D947" s="11"/>
      <c r="E947" s="11"/>
      <c r="F947" s="11"/>
      <c r="G947" s="11"/>
      <c r="H947" s="11"/>
      <c r="I947" s="11"/>
      <c r="J947" s="11"/>
      <c r="K947" s="11"/>
      <c r="L947" s="11"/>
      <c r="M947" s="11"/>
      <c r="N947" s="11"/>
      <c r="O947" s="11"/>
      <c r="P947" s="11"/>
      <c r="Q947" s="11"/>
      <c r="R947" s="10"/>
      <c r="S947" s="10"/>
      <c r="T947" s="10"/>
      <c r="U947" s="10"/>
      <c r="V947" s="10"/>
      <c r="W947" s="10"/>
      <c r="X947" s="10"/>
      <c r="Y947" s="10"/>
      <c r="Z947" s="10"/>
    </row>
    <row r="948" spans="1:26" ht="15.75" customHeight="1">
      <c r="A948" s="10"/>
      <c r="B948" s="10"/>
      <c r="C948" s="11"/>
      <c r="D948" s="11"/>
      <c r="E948" s="11"/>
      <c r="F948" s="11"/>
      <c r="G948" s="11"/>
      <c r="H948" s="11"/>
      <c r="I948" s="11"/>
      <c r="J948" s="11"/>
      <c r="K948" s="11"/>
      <c r="L948" s="11"/>
      <c r="M948" s="11"/>
      <c r="N948" s="11"/>
      <c r="O948" s="11"/>
      <c r="P948" s="11"/>
      <c r="Q948" s="11"/>
      <c r="R948" s="10"/>
      <c r="S948" s="10"/>
      <c r="T948" s="10"/>
      <c r="U948" s="10"/>
      <c r="V948" s="10"/>
      <c r="W948" s="10"/>
      <c r="X948" s="10"/>
      <c r="Y948" s="10"/>
      <c r="Z948" s="10"/>
    </row>
    <row r="949" spans="1:26" ht="15.75" customHeight="1">
      <c r="A949" s="10"/>
      <c r="B949" s="10"/>
      <c r="C949" s="11"/>
      <c r="D949" s="11"/>
      <c r="E949" s="11"/>
      <c r="F949" s="11"/>
      <c r="G949" s="11"/>
      <c r="H949" s="11"/>
      <c r="I949" s="11"/>
      <c r="J949" s="11"/>
      <c r="K949" s="11"/>
      <c r="L949" s="11"/>
      <c r="M949" s="11"/>
      <c r="N949" s="11"/>
      <c r="O949" s="11"/>
      <c r="P949" s="11"/>
      <c r="Q949" s="11"/>
      <c r="R949" s="10"/>
      <c r="S949" s="10"/>
      <c r="T949" s="10"/>
      <c r="U949" s="10"/>
      <c r="V949" s="10"/>
      <c r="W949" s="10"/>
      <c r="X949" s="10"/>
      <c r="Y949" s="10"/>
      <c r="Z949" s="10"/>
    </row>
    <row r="950" spans="1:26" ht="15.75" customHeight="1">
      <c r="A950" s="10"/>
      <c r="B950" s="10"/>
      <c r="C950" s="11"/>
      <c r="D950" s="11"/>
      <c r="E950" s="11"/>
      <c r="F950" s="11"/>
      <c r="G950" s="11"/>
      <c r="H950" s="11"/>
      <c r="I950" s="11"/>
      <c r="J950" s="11"/>
      <c r="K950" s="11"/>
      <c r="L950" s="11"/>
      <c r="M950" s="11"/>
      <c r="N950" s="11"/>
      <c r="O950" s="11"/>
      <c r="P950" s="11"/>
      <c r="Q950" s="11"/>
      <c r="R950" s="10"/>
      <c r="S950" s="10"/>
      <c r="T950" s="10"/>
      <c r="U950" s="10"/>
      <c r="V950" s="10"/>
      <c r="W950" s="10"/>
      <c r="X950" s="10"/>
      <c r="Y950" s="10"/>
      <c r="Z950" s="10"/>
    </row>
    <row r="951" spans="1:26" ht="15.75" customHeight="1">
      <c r="A951" s="10"/>
      <c r="B951" s="10"/>
      <c r="C951" s="11"/>
      <c r="D951" s="11"/>
      <c r="E951" s="11"/>
      <c r="F951" s="11"/>
      <c r="G951" s="11"/>
      <c r="H951" s="11"/>
      <c r="I951" s="11"/>
      <c r="J951" s="11"/>
      <c r="K951" s="11"/>
      <c r="L951" s="11"/>
      <c r="M951" s="11"/>
      <c r="N951" s="11"/>
      <c r="O951" s="11"/>
      <c r="P951" s="11"/>
      <c r="Q951" s="11"/>
      <c r="R951" s="10"/>
      <c r="S951" s="10"/>
      <c r="T951" s="10"/>
      <c r="U951" s="10"/>
      <c r="V951" s="10"/>
      <c r="W951" s="10"/>
      <c r="X951" s="10"/>
      <c r="Y951" s="10"/>
      <c r="Z951" s="10"/>
    </row>
    <row r="952" spans="1:26" ht="15.75" customHeight="1">
      <c r="A952" s="10"/>
      <c r="B952" s="10"/>
      <c r="C952" s="11"/>
      <c r="D952" s="11"/>
      <c r="E952" s="11"/>
      <c r="F952" s="11"/>
      <c r="G952" s="11"/>
      <c r="H952" s="11"/>
      <c r="I952" s="11"/>
      <c r="J952" s="11"/>
      <c r="K952" s="11"/>
      <c r="L952" s="11"/>
      <c r="M952" s="11"/>
      <c r="N952" s="11"/>
      <c r="O952" s="11"/>
      <c r="P952" s="11"/>
      <c r="Q952" s="11"/>
      <c r="R952" s="10"/>
      <c r="S952" s="10"/>
      <c r="T952" s="10"/>
      <c r="U952" s="10"/>
      <c r="V952" s="10"/>
      <c r="W952" s="10"/>
      <c r="X952" s="10"/>
      <c r="Y952" s="10"/>
      <c r="Z952" s="10"/>
    </row>
    <row r="953" spans="1:26" ht="15.75" customHeight="1">
      <c r="A953" s="10"/>
      <c r="B953" s="10"/>
      <c r="C953" s="11"/>
      <c r="D953" s="11"/>
      <c r="E953" s="11"/>
      <c r="F953" s="11"/>
      <c r="G953" s="11"/>
      <c r="H953" s="11"/>
      <c r="I953" s="11"/>
      <c r="J953" s="11"/>
      <c r="K953" s="11"/>
      <c r="L953" s="11"/>
      <c r="M953" s="11"/>
      <c r="N953" s="11"/>
      <c r="O953" s="11"/>
      <c r="P953" s="11"/>
      <c r="Q953" s="11"/>
      <c r="R953" s="10"/>
      <c r="S953" s="10"/>
      <c r="T953" s="10"/>
      <c r="U953" s="10"/>
      <c r="V953" s="10"/>
      <c r="W953" s="10"/>
      <c r="X953" s="10"/>
      <c r="Y953" s="10"/>
      <c r="Z953" s="10"/>
    </row>
    <row r="954" spans="1:26" ht="15.75" customHeight="1">
      <c r="A954" s="10"/>
      <c r="B954" s="10"/>
      <c r="C954" s="11"/>
      <c r="D954" s="11"/>
      <c r="E954" s="11"/>
      <c r="F954" s="11"/>
      <c r="G954" s="11"/>
      <c r="H954" s="11"/>
      <c r="I954" s="11"/>
      <c r="J954" s="11"/>
      <c r="K954" s="11"/>
      <c r="L954" s="11"/>
      <c r="M954" s="11"/>
      <c r="N954" s="11"/>
      <c r="O954" s="11"/>
      <c r="P954" s="11"/>
      <c r="Q954" s="11"/>
      <c r="R954" s="10"/>
      <c r="S954" s="10"/>
      <c r="T954" s="10"/>
      <c r="U954" s="10"/>
      <c r="V954" s="10"/>
      <c r="W954" s="10"/>
      <c r="X954" s="10"/>
      <c r="Y954" s="10"/>
      <c r="Z954" s="10"/>
    </row>
    <row r="955" spans="1:26" ht="15.75" customHeight="1">
      <c r="A955" s="10"/>
      <c r="B955" s="10"/>
      <c r="C955" s="11"/>
      <c r="D955" s="11"/>
      <c r="E955" s="11"/>
      <c r="F955" s="11"/>
      <c r="G955" s="11"/>
      <c r="H955" s="11"/>
      <c r="I955" s="11"/>
      <c r="J955" s="11"/>
      <c r="K955" s="11"/>
      <c r="L955" s="11"/>
      <c r="M955" s="11"/>
      <c r="N955" s="11"/>
      <c r="O955" s="11"/>
      <c r="P955" s="11"/>
      <c r="Q955" s="11"/>
      <c r="R955" s="10"/>
      <c r="S955" s="10"/>
      <c r="T955" s="10"/>
      <c r="U955" s="10"/>
      <c r="V955" s="10"/>
      <c r="W955" s="10"/>
      <c r="X955" s="10"/>
      <c r="Y955" s="10"/>
      <c r="Z955" s="10"/>
    </row>
    <row r="956" spans="1:26" ht="15.75" customHeight="1">
      <c r="A956" s="10"/>
      <c r="B956" s="10"/>
      <c r="C956" s="11"/>
      <c r="D956" s="11"/>
      <c r="E956" s="11"/>
      <c r="F956" s="11"/>
      <c r="G956" s="11"/>
      <c r="H956" s="11"/>
      <c r="I956" s="11"/>
      <c r="J956" s="11"/>
      <c r="K956" s="11"/>
      <c r="L956" s="11"/>
      <c r="M956" s="11"/>
      <c r="N956" s="11"/>
      <c r="O956" s="11"/>
      <c r="P956" s="11"/>
      <c r="Q956" s="11"/>
      <c r="R956" s="10"/>
      <c r="S956" s="10"/>
      <c r="T956" s="10"/>
      <c r="U956" s="10"/>
      <c r="V956" s="10"/>
      <c r="W956" s="10"/>
      <c r="X956" s="10"/>
      <c r="Y956" s="10"/>
      <c r="Z956" s="10"/>
    </row>
    <row r="957" spans="1:26" ht="15.75" customHeight="1">
      <c r="A957" s="10"/>
      <c r="B957" s="10"/>
      <c r="C957" s="11"/>
      <c r="D957" s="11"/>
      <c r="E957" s="11"/>
      <c r="F957" s="11"/>
      <c r="G957" s="11"/>
      <c r="H957" s="11"/>
      <c r="I957" s="11"/>
      <c r="J957" s="11"/>
      <c r="K957" s="11"/>
      <c r="L957" s="11"/>
      <c r="M957" s="11"/>
      <c r="N957" s="11"/>
      <c r="O957" s="11"/>
      <c r="P957" s="11"/>
      <c r="Q957" s="11"/>
      <c r="R957" s="10"/>
      <c r="S957" s="10"/>
      <c r="T957" s="10"/>
      <c r="U957" s="10"/>
      <c r="V957" s="10"/>
      <c r="W957" s="10"/>
      <c r="X957" s="10"/>
      <c r="Y957" s="10"/>
      <c r="Z957" s="10"/>
    </row>
    <row r="958" spans="1:26" ht="15.75" customHeight="1">
      <c r="A958" s="10"/>
      <c r="B958" s="10"/>
      <c r="C958" s="11"/>
      <c r="D958" s="11"/>
      <c r="E958" s="11"/>
      <c r="F958" s="11"/>
      <c r="G958" s="11"/>
      <c r="H958" s="11"/>
      <c r="I958" s="11"/>
      <c r="J958" s="11"/>
      <c r="K958" s="11"/>
      <c r="L958" s="11"/>
      <c r="M958" s="11"/>
      <c r="N958" s="11"/>
      <c r="O958" s="11"/>
      <c r="P958" s="11"/>
      <c r="Q958" s="11"/>
      <c r="R958" s="10"/>
      <c r="S958" s="10"/>
      <c r="T958" s="10"/>
      <c r="U958" s="10"/>
      <c r="V958" s="10"/>
      <c r="W958" s="10"/>
      <c r="X958" s="10"/>
      <c r="Y958" s="10"/>
      <c r="Z958" s="10"/>
    </row>
    <row r="959" spans="1:26" ht="15.75" customHeight="1">
      <c r="A959" s="10"/>
      <c r="B959" s="10"/>
      <c r="C959" s="11"/>
      <c r="D959" s="11"/>
      <c r="E959" s="11"/>
      <c r="F959" s="11"/>
      <c r="G959" s="11"/>
      <c r="H959" s="11"/>
      <c r="I959" s="11"/>
      <c r="J959" s="11"/>
      <c r="K959" s="11"/>
      <c r="L959" s="11"/>
      <c r="M959" s="11"/>
      <c r="N959" s="11"/>
      <c r="O959" s="11"/>
      <c r="P959" s="11"/>
      <c r="Q959" s="11"/>
      <c r="R959" s="10"/>
      <c r="S959" s="10"/>
      <c r="T959" s="10"/>
      <c r="U959" s="10"/>
      <c r="V959" s="10"/>
      <c r="W959" s="10"/>
      <c r="X959" s="10"/>
      <c r="Y959" s="10"/>
      <c r="Z959" s="10"/>
    </row>
    <row r="960" spans="1:26" ht="15.75" customHeight="1">
      <c r="A960" s="10"/>
      <c r="B960" s="10"/>
      <c r="C960" s="11"/>
      <c r="D960" s="11"/>
      <c r="E960" s="11"/>
      <c r="F960" s="11"/>
      <c r="G960" s="11"/>
      <c r="H960" s="11"/>
      <c r="I960" s="11"/>
      <c r="J960" s="11"/>
      <c r="K960" s="11"/>
      <c r="L960" s="11"/>
      <c r="M960" s="11"/>
      <c r="N960" s="11"/>
      <c r="O960" s="11"/>
      <c r="P960" s="11"/>
      <c r="Q960" s="11"/>
      <c r="R960" s="10"/>
      <c r="S960" s="10"/>
      <c r="T960" s="10"/>
      <c r="U960" s="10"/>
      <c r="V960" s="10"/>
      <c r="W960" s="10"/>
      <c r="X960" s="10"/>
      <c r="Y960" s="10"/>
      <c r="Z960" s="10"/>
    </row>
    <row r="961" spans="1:26" ht="15.75" customHeight="1">
      <c r="A961" s="10"/>
      <c r="B961" s="10"/>
      <c r="C961" s="11"/>
      <c r="D961" s="11"/>
      <c r="E961" s="11"/>
      <c r="F961" s="11"/>
      <c r="G961" s="11"/>
      <c r="H961" s="11"/>
      <c r="I961" s="11"/>
      <c r="J961" s="11"/>
      <c r="K961" s="11"/>
      <c r="L961" s="11"/>
      <c r="M961" s="11"/>
      <c r="N961" s="11"/>
      <c r="O961" s="11"/>
      <c r="P961" s="11"/>
      <c r="Q961" s="11"/>
      <c r="R961" s="10"/>
      <c r="S961" s="10"/>
      <c r="T961" s="10"/>
      <c r="U961" s="10"/>
      <c r="V961" s="10"/>
      <c r="W961" s="10"/>
      <c r="X961" s="10"/>
      <c r="Y961" s="10"/>
      <c r="Z961" s="10"/>
    </row>
    <row r="962" spans="1:26" ht="15.75" customHeight="1">
      <c r="A962" s="10"/>
      <c r="B962" s="10"/>
      <c r="C962" s="11"/>
      <c r="D962" s="11"/>
      <c r="E962" s="11"/>
      <c r="F962" s="11"/>
      <c r="G962" s="11"/>
      <c r="H962" s="11"/>
      <c r="I962" s="11"/>
      <c r="J962" s="11"/>
      <c r="K962" s="11"/>
      <c r="L962" s="11"/>
      <c r="M962" s="11"/>
      <c r="N962" s="11"/>
      <c r="O962" s="11"/>
      <c r="P962" s="11"/>
      <c r="Q962" s="11"/>
      <c r="R962" s="10"/>
      <c r="S962" s="10"/>
      <c r="T962" s="10"/>
      <c r="U962" s="10"/>
      <c r="V962" s="10"/>
      <c r="W962" s="10"/>
      <c r="X962" s="10"/>
      <c r="Y962" s="10"/>
      <c r="Z962" s="10"/>
    </row>
    <row r="963" spans="1:26" ht="15.75" customHeight="1">
      <c r="A963" s="10"/>
      <c r="B963" s="10"/>
      <c r="C963" s="11"/>
      <c r="D963" s="11"/>
      <c r="E963" s="11"/>
      <c r="F963" s="11"/>
      <c r="G963" s="11"/>
      <c r="H963" s="11"/>
      <c r="I963" s="11"/>
      <c r="J963" s="11"/>
      <c r="K963" s="11"/>
      <c r="L963" s="11"/>
      <c r="M963" s="11"/>
      <c r="N963" s="11"/>
      <c r="O963" s="11"/>
      <c r="P963" s="11"/>
      <c r="Q963" s="11"/>
      <c r="R963" s="10"/>
      <c r="S963" s="10"/>
      <c r="T963" s="10"/>
      <c r="U963" s="10"/>
      <c r="V963" s="10"/>
      <c r="W963" s="10"/>
      <c r="X963" s="10"/>
      <c r="Y963" s="10"/>
      <c r="Z963" s="10"/>
    </row>
    <row r="964" spans="1:26" ht="15.75" customHeight="1">
      <c r="A964" s="10"/>
      <c r="B964" s="10"/>
      <c r="C964" s="11"/>
      <c r="D964" s="11"/>
      <c r="E964" s="11"/>
      <c r="F964" s="11"/>
      <c r="G964" s="11"/>
      <c r="H964" s="11"/>
      <c r="I964" s="11"/>
      <c r="J964" s="11"/>
      <c r="K964" s="11"/>
      <c r="L964" s="11"/>
      <c r="M964" s="11"/>
      <c r="N964" s="11"/>
      <c r="O964" s="11"/>
      <c r="P964" s="11"/>
      <c r="Q964" s="11"/>
      <c r="R964" s="10"/>
      <c r="S964" s="10"/>
      <c r="T964" s="10"/>
      <c r="U964" s="10"/>
      <c r="V964" s="10"/>
      <c r="W964" s="10"/>
      <c r="X964" s="10"/>
      <c r="Y964" s="10"/>
      <c r="Z964" s="10"/>
    </row>
    <row r="965" spans="1:26" ht="15.75" customHeight="1">
      <c r="A965" s="10"/>
      <c r="B965" s="10"/>
      <c r="C965" s="11"/>
      <c r="D965" s="11"/>
      <c r="E965" s="11"/>
      <c r="F965" s="11"/>
      <c r="G965" s="11"/>
      <c r="H965" s="11"/>
      <c r="I965" s="11"/>
      <c r="J965" s="11"/>
      <c r="K965" s="11"/>
      <c r="L965" s="11"/>
      <c r="M965" s="11"/>
      <c r="N965" s="11"/>
      <c r="O965" s="11"/>
      <c r="P965" s="11"/>
      <c r="Q965" s="11"/>
      <c r="R965" s="10"/>
      <c r="S965" s="10"/>
      <c r="T965" s="10"/>
      <c r="U965" s="10"/>
      <c r="V965" s="10"/>
      <c r="W965" s="10"/>
      <c r="X965" s="10"/>
      <c r="Y965" s="10"/>
      <c r="Z965" s="10"/>
    </row>
    <row r="966" spans="1:26" ht="15.75" customHeight="1">
      <c r="A966" s="10"/>
      <c r="B966" s="10"/>
      <c r="C966" s="11"/>
      <c r="D966" s="11"/>
      <c r="E966" s="11"/>
      <c r="F966" s="11"/>
      <c r="G966" s="11"/>
      <c r="H966" s="11"/>
      <c r="I966" s="11"/>
      <c r="J966" s="11"/>
      <c r="K966" s="11"/>
      <c r="L966" s="11"/>
      <c r="M966" s="11"/>
      <c r="N966" s="11"/>
      <c r="O966" s="11"/>
      <c r="P966" s="11"/>
      <c r="Q966" s="11"/>
      <c r="R966" s="10"/>
      <c r="S966" s="10"/>
      <c r="T966" s="10"/>
      <c r="U966" s="10"/>
      <c r="V966" s="10"/>
      <c r="W966" s="10"/>
      <c r="X966" s="10"/>
      <c r="Y966" s="10"/>
      <c r="Z966" s="10"/>
    </row>
    <row r="967" spans="1:26" ht="15.75" customHeight="1">
      <c r="A967" s="10"/>
      <c r="B967" s="10"/>
      <c r="C967" s="11"/>
      <c r="D967" s="11"/>
      <c r="E967" s="11"/>
      <c r="F967" s="11"/>
      <c r="G967" s="11"/>
      <c r="H967" s="11"/>
      <c r="I967" s="11"/>
      <c r="J967" s="11"/>
      <c r="K967" s="11"/>
      <c r="L967" s="11"/>
      <c r="M967" s="11"/>
      <c r="N967" s="11"/>
      <c r="O967" s="11"/>
      <c r="P967" s="11"/>
      <c r="Q967" s="11"/>
      <c r="R967" s="10"/>
      <c r="S967" s="10"/>
      <c r="T967" s="10"/>
      <c r="U967" s="10"/>
      <c r="V967" s="10"/>
      <c r="W967" s="10"/>
      <c r="X967" s="10"/>
      <c r="Y967" s="10"/>
      <c r="Z967" s="10"/>
    </row>
    <row r="968" spans="1:26" ht="15.75" customHeight="1">
      <c r="A968" s="10"/>
      <c r="B968" s="10"/>
      <c r="C968" s="11"/>
      <c r="D968" s="11"/>
      <c r="E968" s="11"/>
      <c r="F968" s="11"/>
      <c r="G968" s="11"/>
      <c r="H968" s="11"/>
      <c r="I968" s="11"/>
      <c r="J968" s="11"/>
      <c r="K968" s="11"/>
      <c r="L968" s="11"/>
      <c r="M968" s="11"/>
      <c r="N968" s="11"/>
      <c r="O968" s="11"/>
      <c r="P968" s="11"/>
      <c r="Q968" s="11"/>
      <c r="R968" s="10"/>
      <c r="S968" s="10"/>
      <c r="T968" s="10"/>
      <c r="U968" s="10"/>
      <c r="V968" s="10"/>
      <c r="W968" s="10"/>
      <c r="X968" s="10"/>
      <c r="Y968" s="10"/>
      <c r="Z968" s="10"/>
    </row>
    <row r="969" spans="1:26" ht="15.75" customHeight="1">
      <c r="A969" s="10"/>
      <c r="B969" s="10"/>
      <c r="C969" s="11"/>
      <c r="D969" s="11"/>
      <c r="E969" s="11"/>
      <c r="F969" s="11"/>
      <c r="G969" s="11"/>
      <c r="H969" s="11"/>
      <c r="I969" s="11"/>
      <c r="J969" s="11"/>
      <c r="K969" s="11"/>
      <c r="L969" s="11"/>
      <c r="M969" s="11"/>
      <c r="N969" s="11"/>
      <c r="O969" s="11"/>
      <c r="P969" s="11"/>
      <c r="Q969" s="11"/>
      <c r="R969" s="10"/>
      <c r="S969" s="10"/>
      <c r="T969" s="10"/>
      <c r="U969" s="10"/>
      <c r="V969" s="10"/>
      <c r="W969" s="10"/>
      <c r="X969" s="10"/>
      <c r="Y969" s="10"/>
      <c r="Z969" s="10"/>
    </row>
    <row r="970" spans="1:26" ht="15.75" customHeight="1">
      <c r="A970" s="10"/>
      <c r="B970" s="10"/>
      <c r="C970" s="11"/>
      <c r="D970" s="11"/>
      <c r="E970" s="11"/>
      <c r="F970" s="11"/>
      <c r="G970" s="11"/>
      <c r="H970" s="11"/>
      <c r="I970" s="11"/>
      <c r="J970" s="11"/>
      <c r="K970" s="11"/>
      <c r="L970" s="11"/>
      <c r="M970" s="11"/>
      <c r="N970" s="11"/>
      <c r="O970" s="11"/>
      <c r="P970" s="11"/>
      <c r="Q970" s="11"/>
      <c r="R970" s="10"/>
      <c r="S970" s="10"/>
      <c r="T970" s="10"/>
      <c r="U970" s="10"/>
      <c r="V970" s="10"/>
      <c r="W970" s="10"/>
      <c r="X970" s="10"/>
      <c r="Y970" s="10"/>
      <c r="Z970" s="10"/>
    </row>
    <row r="971" spans="1:26" ht="15.75" customHeight="1">
      <c r="A971" s="10"/>
      <c r="B971" s="10"/>
      <c r="C971" s="11"/>
      <c r="D971" s="11"/>
      <c r="E971" s="11"/>
      <c r="F971" s="11"/>
      <c r="G971" s="11"/>
      <c r="H971" s="11"/>
      <c r="I971" s="11"/>
      <c r="J971" s="11"/>
      <c r="K971" s="11"/>
      <c r="L971" s="11"/>
      <c r="M971" s="11"/>
      <c r="N971" s="11"/>
      <c r="O971" s="11"/>
      <c r="P971" s="11"/>
      <c r="Q971" s="11"/>
      <c r="R971" s="10"/>
      <c r="S971" s="10"/>
      <c r="T971" s="10"/>
      <c r="U971" s="10"/>
      <c r="V971" s="10"/>
      <c r="W971" s="10"/>
      <c r="X971" s="10"/>
      <c r="Y971" s="10"/>
      <c r="Z971" s="10"/>
    </row>
    <row r="972" spans="1:26" ht="15.75" customHeight="1">
      <c r="A972" s="10"/>
      <c r="B972" s="10"/>
      <c r="C972" s="11"/>
      <c r="D972" s="11"/>
      <c r="E972" s="11"/>
      <c r="F972" s="11"/>
      <c r="G972" s="11"/>
      <c r="H972" s="11"/>
      <c r="I972" s="11"/>
      <c r="J972" s="11"/>
      <c r="K972" s="11"/>
      <c r="L972" s="11"/>
      <c r="M972" s="11"/>
      <c r="N972" s="11"/>
      <c r="O972" s="11"/>
      <c r="P972" s="11"/>
      <c r="Q972" s="11"/>
      <c r="R972" s="10"/>
      <c r="S972" s="10"/>
      <c r="T972" s="10"/>
      <c r="U972" s="10"/>
      <c r="V972" s="10"/>
      <c r="W972" s="10"/>
      <c r="X972" s="10"/>
      <c r="Y972" s="10"/>
      <c r="Z972" s="10"/>
    </row>
    <row r="973" spans="1:26" ht="15.75" customHeight="1">
      <c r="A973" s="10"/>
      <c r="B973" s="10"/>
      <c r="C973" s="11"/>
      <c r="D973" s="11"/>
      <c r="E973" s="11"/>
      <c r="F973" s="11"/>
      <c r="G973" s="11"/>
      <c r="H973" s="11"/>
      <c r="I973" s="11"/>
      <c r="J973" s="11"/>
      <c r="K973" s="11"/>
      <c r="L973" s="11"/>
      <c r="M973" s="11"/>
      <c r="N973" s="11"/>
      <c r="O973" s="11"/>
      <c r="P973" s="11"/>
      <c r="Q973" s="11"/>
      <c r="R973" s="10"/>
      <c r="S973" s="10"/>
      <c r="T973" s="10"/>
      <c r="U973" s="10"/>
      <c r="V973" s="10"/>
      <c r="W973" s="10"/>
      <c r="X973" s="10"/>
      <c r="Y973" s="10"/>
      <c r="Z973" s="10"/>
    </row>
    <row r="974" spans="1:26" ht="15.75" customHeight="1">
      <c r="A974" s="10"/>
      <c r="B974" s="10"/>
      <c r="C974" s="11"/>
      <c r="D974" s="11"/>
      <c r="E974" s="11"/>
      <c r="F974" s="11"/>
      <c r="G974" s="11"/>
      <c r="H974" s="11"/>
      <c r="I974" s="11"/>
      <c r="J974" s="11"/>
      <c r="K974" s="11"/>
      <c r="L974" s="11"/>
      <c r="M974" s="11"/>
      <c r="N974" s="11"/>
      <c r="O974" s="11"/>
      <c r="P974" s="11"/>
      <c r="Q974" s="11"/>
      <c r="R974" s="10"/>
      <c r="S974" s="10"/>
      <c r="T974" s="10"/>
      <c r="U974" s="10"/>
      <c r="V974" s="10"/>
      <c r="W974" s="10"/>
      <c r="X974" s="10"/>
      <c r="Y974" s="10"/>
      <c r="Z974" s="10"/>
    </row>
    <row r="975" spans="1:26" ht="15.75" customHeight="1">
      <c r="A975" s="10"/>
      <c r="B975" s="10"/>
      <c r="C975" s="11"/>
      <c r="D975" s="11"/>
      <c r="E975" s="11"/>
      <c r="F975" s="11"/>
      <c r="G975" s="11"/>
      <c r="H975" s="11"/>
      <c r="I975" s="11"/>
      <c r="J975" s="11"/>
      <c r="K975" s="11"/>
      <c r="L975" s="11"/>
      <c r="M975" s="11"/>
      <c r="N975" s="11"/>
      <c r="O975" s="11"/>
      <c r="P975" s="11"/>
      <c r="Q975" s="11"/>
      <c r="R975" s="10"/>
      <c r="S975" s="10"/>
      <c r="T975" s="10"/>
      <c r="U975" s="10"/>
      <c r="V975" s="10"/>
      <c r="W975" s="10"/>
      <c r="X975" s="10"/>
      <c r="Y975" s="10"/>
      <c r="Z975" s="10"/>
    </row>
    <row r="976" spans="1:26" ht="15.75" customHeight="1">
      <c r="A976" s="10"/>
      <c r="B976" s="10"/>
      <c r="C976" s="11"/>
      <c r="D976" s="11"/>
      <c r="E976" s="11"/>
      <c r="F976" s="11"/>
      <c r="G976" s="11"/>
      <c r="H976" s="11"/>
      <c r="I976" s="11"/>
      <c r="J976" s="11"/>
      <c r="K976" s="11"/>
      <c r="L976" s="11"/>
      <c r="M976" s="11"/>
      <c r="N976" s="11"/>
      <c r="O976" s="11"/>
      <c r="P976" s="11"/>
      <c r="Q976" s="11"/>
      <c r="R976" s="10"/>
      <c r="S976" s="10"/>
      <c r="T976" s="10"/>
      <c r="U976" s="10"/>
      <c r="V976" s="10"/>
      <c r="W976" s="10"/>
      <c r="X976" s="10"/>
      <c r="Y976" s="10"/>
      <c r="Z976" s="10"/>
    </row>
    <row r="977" spans="1:26" ht="15.75" customHeight="1">
      <c r="A977" s="10"/>
      <c r="B977" s="10"/>
      <c r="C977" s="11"/>
      <c r="D977" s="11"/>
      <c r="E977" s="11"/>
      <c r="F977" s="11"/>
      <c r="G977" s="11"/>
      <c r="H977" s="11"/>
      <c r="I977" s="11"/>
      <c r="J977" s="11"/>
      <c r="K977" s="11"/>
      <c r="L977" s="11"/>
      <c r="M977" s="11"/>
      <c r="N977" s="11"/>
      <c r="O977" s="11"/>
      <c r="P977" s="11"/>
      <c r="Q977" s="11"/>
      <c r="R977" s="10"/>
      <c r="S977" s="10"/>
      <c r="T977" s="10"/>
      <c r="U977" s="10"/>
      <c r="V977" s="10"/>
      <c r="W977" s="10"/>
      <c r="X977" s="10"/>
      <c r="Y977" s="10"/>
      <c r="Z977" s="10"/>
    </row>
    <row r="978" spans="1:26" ht="15.75" customHeight="1">
      <c r="A978" s="10"/>
      <c r="B978" s="10"/>
      <c r="C978" s="11"/>
      <c r="D978" s="11"/>
      <c r="E978" s="11"/>
      <c r="F978" s="11"/>
      <c r="G978" s="11"/>
      <c r="H978" s="11"/>
      <c r="I978" s="11"/>
      <c r="J978" s="11"/>
      <c r="K978" s="11"/>
      <c r="L978" s="11"/>
      <c r="M978" s="11"/>
      <c r="N978" s="11"/>
      <c r="O978" s="11"/>
      <c r="P978" s="11"/>
      <c r="Q978" s="11"/>
      <c r="R978" s="10"/>
      <c r="S978" s="10"/>
      <c r="T978" s="10"/>
      <c r="U978" s="10"/>
      <c r="V978" s="10"/>
      <c r="W978" s="10"/>
      <c r="X978" s="10"/>
      <c r="Y978" s="10"/>
      <c r="Z978" s="10"/>
    </row>
    <row r="979" spans="1:26" ht="15.75" customHeight="1">
      <c r="A979" s="10"/>
      <c r="B979" s="10"/>
      <c r="C979" s="11"/>
      <c r="D979" s="11"/>
      <c r="E979" s="11"/>
      <c r="F979" s="11"/>
      <c r="G979" s="11"/>
      <c r="H979" s="11"/>
      <c r="I979" s="11"/>
      <c r="J979" s="11"/>
      <c r="K979" s="11"/>
      <c r="L979" s="11"/>
      <c r="M979" s="11"/>
      <c r="N979" s="11"/>
      <c r="O979" s="11"/>
      <c r="P979" s="11"/>
      <c r="Q979" s="11"/>
      <c r="R979" s="10"/>
      <c r="S979" s="10"/>
      <c r="T979" s="10"/>
      <c r="U979" s="10"/>
      <c r="V979" s="10"/>
      <c r="W979" s="10"/>
      <c r="X979" s="10"/>
      <c r="Y979" s="10"/>
      <c r="Z979" s="10"/>
    </row>
    <row r="980" spans="1:26" ht="15.75" customHeight="1">
      <c r="A980" s="10"/>
      <c r="B980" s="10"/>
      <c r="C980" s="11"/>
      <c r="D980" s="11"/>
      <c r="E980" s="11"/>
      <c r="F980" s="11"/>
      <c r="G980" s="11"/>
      <c r="H980" s="11"/>
      <c r="I980" s="11"/>
      <c r="J980" s="11"/>
      <c r="K980" s="11"/>
      <c r="L980" s="11"/>
      <c r="M980" s="11"/>
      <c r="N980" s="11"/>
      <c r="O980" s="11"/>
      <c r="P980" s="11"/>
      <c r="Q980" s="11"/>
      <c r="R980" s="10"/>
      <c r="S980" s="10"/>
      <c r="T980" s="10"/>
      <c r="U980" s="10"/>
      <c r="V980" s="10"/>
      <c r="W980" s="10"/>
      <c r="X980" s="10"/>
      <c r="Y980" s="10"/>
      <c r="Z980" s="10"/>
    </row>
    <row r="981" spans="1:26" ht="15.75" customHeight="1">
      <c r="A981" s="10"/>
      <c r="B981" s="10"/>
      <c r="C981" s="11"/>
      <c r="D981" s="11"/>
      <c r="E981" s="11"/>
      <c r="F981" s="11"/>
      <c r="G981" s="11"/>
      <c r="H981" s="11"/>
      <c r="I981" s="11"/>
      <c r="J981" s="11"/>
      <c r="K981" s="11"/>
      <c r="L981" s="11"/>
      <c r="M981" s="11"/>
      <c r="N981" s="11"/>
      <c r="O981" s="11"/>
      <c r="P981" s="11"/>
      <c r="Q981" s="11"/>
      <c r="R981" s="10"/>
      <c r="S981" s="10"/>
      <c r="T981" s="10"/>
      <c r="U981" s="10"/>
      <c r="V981" s="10"/>
      <c r="W981" s="10"/>
      <c r="X981" s="10"/>
      <c r="Y981" s="10"/>
      <c r="Z981" s="10"/>
    </row>
    <row r="982" spans="1:26" ht="15.75" customHeight="1">
      <c r="A982" s="10"/>
      <c r="B982" s="10"/>
      <c r="C982" s="11"/>
      <c r="D982" s="11"/>
      <c r="E982" s="11"/>
      <c r="F982" s="11"/>
      <c r="G982" s="11"/>
      <c r="H982" s="11"/>
      <c r="I982" s="11"/>
      <c r="J982" s="11"/>
      <c r="K982" s="11"/>
      <c r="L982" s="11"/>
      <c r="M982" s="11"/>
      <c r="N982" s="11"/>
      <c r="O982" s="11"/>
      <c r="P982" s="11"/>
      <c r="Q982" s="11"/>
      <c r="R982" s="10"/>
      <c r="S982" s="10"/>
      <c r="T982" s="10"/>
      <c r="U982" s="10"/>
      <c r="V982" s="10"/>
      <c r="W982" s="10"/>
      <c r="X982" s="10"/>
      <c r="Y982" s="10"/>
      <c r="Z982" s="10"/>
    </row>
    <row r="983" spans="1:26" ht="15.75" customHeight="1">
      <c r="A983" s="10"/>
      <c r="B983" s="10"/>
      <c r="C983" s="11"/>
      <c r="D983" s="11"/>
      <c r="E983" s="11"/>
      <c r="F983" s="11"/>
      <c r="G983" s="11"/>
      <c r="H983" s="11"/>
      <c r="I983" s="11"/>
      <c r="J983" s="11"/>
      <c r="K983" s="11"/>
      <c r="L983" s="11"/>
      <c r="M983" s="11"/>
      <c r="N983" s="11"/>
      <c r="O983" s="11"/>
      <c r="P983" s="11"/>
      <c r="Q983" s="11"/>
      <c r="R983" s="10"/>
      <c r="S983" s="10"/>
      <c r="T983" s="10"/>
      <c r="U983" s="10"/>
      <c r="V983" s="10"/>
      <c r="W983" s="10"/>
      <c r="X983" s="10"/>
      <c r="Y983" s="10"/>
      <c r="Z983" s="10"/>
    </row>
    <row r="984" spans="1:26" ht="15.75" customHeight="1">
      <c r="A984" s="10"/>
      <c r="B984" s="10"/>
      <c r="C984" s="11"/>
      <c r="D984" s="11"/>
      <c r="E984" s="11"/>
      <c r="F984" s="11"/>
      <c r="G984" s="11"/>
      <c r="H984" s="11"/>
      <c r="I984" s="11"/>
      <c r="J984" s="11"/>
      <c r="K984" s="11"/>
      <c r="L984" s="11"/>
      <c r="M984" s="11"/>
      <c r="N984" s="11"/>
      <c r="O984" s="11"/>
      <c r="P984" s="11"/>
      <c r="Q984" s="11"/>
      <c r="R984" s="10"/>
      <c r="S984" s="10"/>
      <c r="T984" s="10"/>
      <c r="U984" s="10"/>
      <c r="V984" s="10"/>
      <c r="W984" s="10"/>
      <c r="X984" s="10"/>
      <c r="Y984" s="10"/>
      <c r="Z984" s="10"/>
    </row>
    <row r="985" spans="1:26" ht="15.75" customHeight="1">
      <c r="A985" s="10"/>
      <c r="B985" s="10"/>
      <c r="C985" s="11"/>
      <c r="D985" s="11"/>
      <c r="E985" s="11"/>
      <c r="F985" s="11"/>
      <c r="G985" s="11"/>
      <c r="H985" s="11"/>
      <c r="I985" s="11"/>
      <c r="J985" s="11"/>
      <c r="K985" s="11"/>
      <c r="L985" s="11"/>
      <c r="M985" s="11"/>
      <c r="N985" s="11"/>
      <c r="O985" s="11"/>
      <c r="P985" s="11"/>
      <c r="Q985" s="11"/>
      <c r="R985" s="10"/>
      <c r="S985" s="10"/>
      <c r="T985" s="10"/>
      <c r="U985" s="10"/>
      <c r="V985" s="10"/>
      <c r="W985" s="10"/>
      <c r="X985" s="10"/>
      <c r="Y985" s="10"/>
      <c r="Z985" s="10"/>
    </row>
    <row r="986" spans="1:26" ht="15.75" customHeight="1">
      <c r="A986" s="10"/>
      <c r="B986" s="10"/>
      <c r="C986" s="11"/>
      <c r="D986" s="11"/>
      <c r="E986" s="11"/>
      <c r="F986" s="11"/>
      <c r="G986" s="11"/>
      <c r="H986" s="11"/>
      <c r="I986" s="11"/>
      <c r="J986" s="11"/>
      <c r="K986" s="11"/>
      <c r="L986" s="11"/>
      <c r="M986" s="11"/>
      <c r="N986" s="11"/>
      <c r="O986" s="11"/>
      <c r="P986" s="11"/>
      <c r="Q986" s="11"/>
      <c r="R986" s="10"/>
      <c r="S986" s="10"/>
      <c r="T986" s="10"/>
      <c r="U986" s="10"/>
      <c r="V986" s="10"/>
      <c r="W986" s="10"/>
      <c r="X986" s="10"/>
      <c r="Y986" s="10"/>
      <c r="Z986" s="10"/>
    </row>
    <row r="987" spans="1:26" ht="15.75" customHeight="1">
      <c r="A987" s="10"/>
      <c r="B987" s="10"/>
      <c r="C987" s="11"/>
      <c r="D987" s="11"/>
      <c r="E987" s="11"/>
      <c r="F987" s="11"/>
      <c r="G987" s="11"/>
      <c r="H987" s="11"/>
      <c r="I987" s="11"/>
      <c r="J987" s="11"/>
      <c r="K987" s="11"/>
      <c r="L987" s="11"/>
      <c r="M987" s="11"/>
      <c r="N987" s="11"/>
      <c r="O987" s="11"/>
      <c r="P987" s="11"/>
      <c r="Q987" s="11"/>
      <c r="R987" s="10"/>
      <c r="S987" s="10"/>
      <c r="T987" s="10"/>
      <c r="U987" s="10"/>
      <c r="V987" s="10"/>
      <c r="W987" s="10"/>
      <c r="X987" s="10"/>
      <c r="Y987" s="10"/>
      <c r="Z987" s="10"/>
    </row>
    <row r="988" spans="1:26" ht="15.75" customHeight="1">
      <c r="A988" s="10"/>
      <c r="B988" s="10"/>
      <c r="C988" s="11"/>
      <c r="D988" s="11"/>
      <c r="E988" s="11"/>
      <c r="F988" s="11"/>
      <c r="G988" s="11"/>
      <c r="H988" s="11"/>
      <c r="I988" s="11"/>
      <c r="J988" s="11"/>
      <c r="K988" s="11"/>
      <c r="L988" s="11"/>
      <c r="M988" s="11"/>
      <c r="N988" s="11"/>
      <c r="O988" s="11"/>
      <c r="P988" s="11"/>
      <c r="Q988" s="11"/>
      <c r="R988" s="10"/>
      <c r="S988" s="10"/>
      <c r="T988" s="10"/>
      <c r="U988" s="10"/>
      <c r="V988" s="10"/>
      <c r="W988" s="10"/>
      <c r="X988" s="10"/>
      <c r="Y988" s="10"/>
      <c r="Z988" s="10"/>
    </row>
    <row r="989" spans="1:26" ht="15.75" customHeight="1">
      <c r="A989" s="10"/>
      <c r="B989" s="10"/>
      <c r="C989" s="11"/>
      <c r="D989" s="11"/>
      <c r="E989" s="11"/>
      <c r="F989" s="11"/>
      <c r="G989" s="11"/>
      <c r="H989" s="11"/>
      <c r="I989" s="11"/>
      <c r="J989" s="11"/>
      <c r="K989" s="11"/>
      <c r="L989" s="11"/>
      <c r="M989" s="11"/>
      <c r="N989" s="11"/>
      <c r="O989" s="11"/>
      <c r="P989" s="11"/>
      <c r="Q989" s="11"/>
      <c r="R989" s="10"/>
      <c r="S989" s="10"/>
      <c r="T989" s="10"/>
      <c r="U989" s="10"/>
      <c r="V989" s="10"/>
      <c r="W989" s="10"/>
      <c r="X989" s="10"/>
      <c r="Y989" s="10"/>
      <c r="Z989" s="10"/>
    </row>
    <row r="990" spans="1:26" ht="15.75" customHeight="1">
      <c r="A990" s="10"/>
      <c r="B990" s="10"/>
      <c r="C990" s="11"/>
      <c r="D990" s="11"/>
      <c r="E990" s="11"/>
      <c r="F990" s="11"/>
      <c r="G990" s="11"/>
      <c r="H990" s="11"/>
      <c r="I990" s="11"/>
      <c r="J990" s="11"/>
      <c r="K990" s="11"/>
      <c r="L990" s="11"/>
      <c r="M990" s="11"/>
      <c r="N990" s="11"/>
      <c r="O990" s="11"/>
      <c r="P990" s="11"/>
      <c r="Q990" s="11"/>
      <c r="R990" s="10"/>
      <c r="S990" s="10"/>
      <c r="T990" s="10"/>
      <c r="U990" s="10"/>
      <c r="V990" s="10"/>
      <c r="W990" s="10"/>
      <c r="X990" s="10"/>
      <c r="Y990" s="10"/>
      <c r="Z990" s="10"/>
    </row>
    <row r="991" spans="1:26" ht="15.75" customHeight="1">
      <c r="A991" s="10"/>
      <c r="B991" s="10"/>
      <c r="C991" s="11"/>
      <c r="D991" s="11"/>
      <c r="E991" s="11"/>
      <c r="F991" s="11"/>
      <c r="G991" s="11"/>
      <c r="H991" s="11"/>
      <c r="I991" s="11"/>
      <c r="J991" s="11"/>
      <c r="K991" s="11"/>
      <c r="L991" s="11"/>
      <c r="M991" s="11"/>
      <c r="N991" s="11"/>
      <c r="O991" s="11"/>
      <c r="P991" s="11"/>
      <c r="Q991" s="11"/>
      <c r="R991" s="10"/>
      <c r="S991" s="10"/>
      <c r="T991" s="10"/>
      <c r="U991" s="10"/>
      <c r="V991" s="10"/>
      <c r="W991" s="10"/>
      <c r="X991" s="10"/>
      <c r="Y991" s="10"/>
      <c r="Z991" s="10"/>
    </row>
    <row r="992" spans="1:26" ht="15.75" customHeight="1">
      <c r="A992" s="10"/>
      <c r="B992" s="10"/>
      <c r="C992" s="11"/>
      <c r="D992" s="11"/>
      <c r="E992" s="11"/>
      <c r="F992" s="11"/>
      <c r="G992" s="11"/>
      <c r="H992" s="11"/>
      <c r="I992" s="11"/>
      <c r="J992" s="11"/>
      <c r="K992" s="11"/>
      <c r="L992" s="11"/>
      <c r="M992" s="11"/>
      <c r="N992" s="11"/>
      <c r="O992" s="11"/>
      <c r="P992" s="11"/>
      <c r="Q992" s="11"/>
      <c r="R992" s="10"/>
      <c r="S992" s="10"/>
      <c r="T992" s="10"/>
      <c r="U992" s="10"/>
      <c r="V992" s="10"/>
      <c r="W992" s="10"/>
      <c r="X992" s="10"/>
      <c r="Y992" s="10"/>
      <c r="Z992" s="10"/>
    </row>
    <row r="993" spans="1:26" ht="15.75" customHeight="1">
      <c r="A993" s="10"/>
      <c r="B993" s="10"/>
      <c r="C993" s="11"/>
      <c r="D993" s="11"/>
      <c r="E993" s="11"/>
      <c r="F993" s="11"/>
      <c r="G993" s="11"/>
      <c r="H993" s="11"/>
      <c r="I993" s="11"/>
      <c r="J993" s="11"/>
      <c r="K993" s="11"/>
      <c r="L993" s="11"/>
      <c r="M993" s="11"/>
      <c r="N993" s="11"/>
      <c r="O993" s="11"/>
      <c r="P993" s="11"/>
      <c r="Q993" s="11"/>
      <c r="R993" s="10"/>
      <c r="S993" s="10"/>
      <c r="T993" s="10"/>
      <c r="U993" s="10"/>
      <c r="V993" s="10"/>
      <c r="W993" s="10"/>
      <c r="X993" s="10"/>
      <c r="Y993" s="10"/>
      <c r="Z993" s="10"/>
    </row>
    <row r="994" spans="1:26" ht="15.75" customHeight="1">
      <c r="A994" s="10"/>
      <c r="B994" s="10"/>
      <c r="C994" s="11"/>
      <c r="D994" s="11"/>
      <c r="E994" s="11"/>
      <c r="F994" s="11"/>
      <c r="G994" s="11"/>
      <c r="H994" s="11"/>
      <c r="I994" s="11"/>
      <c r="J994" s="11"/>
      <c r="K994" s="11"/>
      <c r="L994" s="11"/>
      <c r="M994" s="11"/>
      <c r="N994" s="11"/>
      <c r="O994" s="11"/>
      <c r="P994" s="11"/>
      <c r="Q994" s="11"/>
      <c r="R994" s="10"/>
      <c r="S994" s="10"/>
      <c r="T994" s="10"/>
      <c r="U994" s="10"/>
      <c r="V994" s="10"/>
      <c r="W994" s="10"/>
      <c r="X994" s="10"/>
      <c r="Y994" s="10"/>
      <c r="Z994" s="10"/>
    </row>
    <row r="995" spans="1:26" ht="15.75" customHeight="1">
      <c r="A995" s="10"/>
      <c r="B995" s="10"/>
      <c r="C995" s="11"/>
      <c r="D995" s="11"/>
      <c r="E995" s="11"/>
      <c r="F995" s="11"/>
      <c r="G995" s="11"/>
      <c r="H995" s="11"/>
      <c r="I995" s="11"/>
      <c r="J995" s="11"/>
      <c r="K995" s="11"/>
      <c r="L995" s="11"/>
      <c r="M995" s="11"/>
      <c r="N995" s="11"/>
      <c r="O995" s="11"/>
      <c r="P995" s="11"/>
      <c r="Q995" s="11"/>
      <c r="R995" s="10"/>
      <c r="S995" s="10"/>
      <c r="T995" s="10"/>
      <c r="U995" s="10"/>
      <c r="V995" s="10"/>
      <c r="W995" s="10"/>
      <c r="X995" s="10"/>
      <c r="Y995" s="10"/>
      <c r="Z995" s="10"/>
    </row>
    <row r="996" spans="1:26" ht="15.75" customHeight="1">
      <c r="A996" s="10"/>
      <c r="B996" s="10"/>
      <c r="C996" s="11"/>
      <c r="D996" s="11"/>
      <c r="E996" s="11"/>
      <c r="F996" s="11"/>
      <c r="G996" s="11"/>
      <c r="H996" s="11"/>
      <c r="I996" s="11"/>
      <c r="J996" s="11"/>
      <c r="K996" s="11"/>
      <c r="L996" s="11"/>
      <c r="M996" s="11"/>
      <c r="N996" s="11"/>
      <c r="O996" s="11"/>
      <c r="P996" s="11"/>
      <c r="Q996" s="11"/>
      <c r="R996" s="10"/>
      <c r="S996" s="10"/>
      <c r="T996" s="10"/>
      <c r="U996" s="10"/>
      <c r="V996" s="10"/>
      <c r="W996" s="10"/>
      <c r="X996" s="10"/>
      <c r="Y996" s="10"/>
      <c r="Z996" s="10"/>
    </row>
    <row r="997" spans="1:26" ht="15.75" customHeight="1">
      <c r="A997" s="10"/>
      <c r="B997" s="10"/>
      <c r="C997" s="11"/>
      <c r="D997" s="11"/>
      <c r="E997" s="11"/>
      <c r="F997" s="11"/>
      <c r="G997" s="11"/>
      <c r="H997" s="11"/>
      <c r="I997" s="11"/>
      <c r="J997" s="11"/>
      <c r="K997" s="11"/>
      <c r="L997" s="11"/>
      <c r="M997" s="11"/>
      <c r="N997" s="11"/>
      <c r="O997" s="11"/>
      <c r="P997" s="11"/>
      <c r="Q997" s="11"/>
      <c r="R997" s="10"/>
      <c r="S997" s="10"/>
      <c r="T997" s="10"/>
      <c r="U997" s="10"/>
      <c r="V997" s="10"/>
      <c r="W997" s="10"/>
      <c r="X997" s="10"/>
      <c r="Y997" s="10"/>
      <c r="Z997" s="10"/>
    </row>
    <row r="998" spans="1:26" ht="15.75" customHeight="1">
      <c r="A998" s="10"/>
      <c r="B998" s="10"/>
      <c r="C998" s="11"/>
      <c r="D998" s="11"/>
      <c r="E998" s="11"/>
      <c r="F998" s="11"/>
      <c r="G998" s="11"/>
      <c r="H998" s="11"/>
      <c r="I998" s="11"/>
      <c r="J998" s="11"/>
      <c r="K998" s="11"/>
      <c r="L998" s="11"/>
      <c r="M998" s="11"/>
      <c r="N998" s="11"/>
      <c r="O998" s="11"/>
      <c r="P998" s="11"/>
      <c r="Q998" s="11"/>
      <c r="R998" s="10"/>
      <c r="S998" s="10"/>
      <c r="T998" s="10"/>
      <c r="U998" s="10"/>
      <c r="V998" s="10"/>
      <c r="W998" s="10"/>
      <c r="X998" s="10"/>
      <c r="Y998" s="10"/>
      <c r="Z998" s="10"/>
    </row>
    <row r="999" spans="1:26" ht="15.75" customHeight="1">
      <c r="A999" s="10"/>
      <c r="B999" s="10"/>
      <c r="C999" s="11"/>
      <c r="D999" s="11"/>
      <c r="E999" s="11"/>
      <c r="F999" s="11"/>
      <c r="G999" s="11"/>
      <c r="H999" s="11"/>
      <c r="I999" s="11"/>
      <c r="J999" s="11"/>
      <c r="K999" s="11"/>
      <c r="L999" s="11"/>
      <c r="M999" s="11"/>
      <c r="N999" s="11"/>
      <c r="O999" s="11"/>
      <c r="P999" s="11"/>
      <c r="Q999" s="11"/>
      <c r="R999" s="10"/>
      <c r="S999" s="10"/>
      <c r="T999" s="10"/>
      <c r="U999" s="10"/>
      <c r="V999" s="10"/>
      <c r="W999" s="10"/>
      <c r="X999" s="10"/>
      <c r="Y999" s="10"/>
      <c r="Z999" s="10"/>
    </row>
    <row r="1000" spans="1:26" ht="15.75" customHeight="1">
      <c r="A1000" s="10"/>
      <c r="B1000" s="10"/>
      <c r="C1000" s="11"/>
      <c r="D1000" s="11"/>
      <c r="E1000" s="11"/>
      <c r="F1000" s="11"/>
      <c r="G1000" s="11"/>
      <c r="H1000" s="11"/>
      <c r="I1000" s="11"/>
      <c r="J1000" s="11"/>
      <c r="K1000" s="11"/>
      <c r="L1000" s="11"/>
      <c r="M1000" s="11"/>
      <c r="N1000" s="11"/>
      <c r="O1000" s="11"/>
      <c r="P1000" s="11"/>
      <c r="Q1000" s="11"/>
      <c r="R1000" s="10"/>
      <c r="S1000" s="10"/>
      <c r="T1000" s="10"/>
      <c r="U1000" s="10"/>
      <c r="V1000" s="10"/>
      <c r="W1000" s="10"/>
      <c r="X1000" s="10"/>
      <c r="Y1000" s="10"/>
      <c r="Z1000" s="10"/>
    </row>
  </sheetData>
  <mergeCells count="30">
    <mergeCell ref="I5:N5"/>
    <mergeCell ref="I6:N6"/>
    <mergeCell ref="I7:N7"/>
    <mergeCell ref="C10:D10"/>
    <mergeCell ref="C11:D11"/>
    <mergeCell ref="C13:D13"/>
    <mergeCell ref="E13:F13"/>
    <mergeCell ref="G13:H13"/>
    <mergeCell ref="C14:D14"/>
    <mergeCell ref="C15:D15"/>
    <mergeCell ref="O31:P31"/>
    <mergeCell ref="O32:P32"/>
    <mergeCell ref="H99:M99"/>
    <mergeCell ref="H100:M100"/>
    <mergeCell ref="H101:M101"/>
    <mergeCell ref="N32:N34"/>
    <mergeCell ref="O33:O34"/>
    <mergeCell ref="N101:P109"/>
    <mergeCell ref="H107:M107"/>
    <mergeCell ref="H108:M108"/>
    <mergeCell ref="H109:M109"/>
    <mergeCell ref="H110:M110"/>
    <mergeCell ref="C32:C35"/>
    <mergeCell ref="D32:M35"/>
    <mergeCell ref="H102:M102"/>
    <mergeCell ref="H104:M104"/>
    <mergeCell ref="H105:M105"/>
    <mergeCell ref="H106:M106"/>
    <mergeCell ref="H103:J103"/>
    <mergeCell ref="K103:M103"/>
  </mergeCells>
  <phoneticPr fontId="118" type="noConversion"/>
  <printOptions horizontalCentered="1"/>
  <pageMargins left="0.45" right="0.45" top="0.5" bottom="0.5" header="0" footer="0"/>
  <pageSetup paperSize="9" scale="42" fitToHeight="0" orientation="portrait" r:id="rId1"/>
  <headerFooter>
    <oddFooter>&amp;CPage &amp;P of &amp;RIV - 80</oddFooter>
  </headerFooter>
  <rowBreaks count="1" manualBreakCount="1">
    <brk id="112" max="16"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66"/>
    <pageSetUpPr fitToPage="1"/>
  </sheetPr>
  <dimension ref="B1:T116"/>
  <sheetViews>
    <sheetView topLeftCell="A99" zoomScale="85" zoomScaleNormal="85" workbookViewId="0">
      <selection activeCell="D119" sqref="D119"/>
    </sheetView>
  </sheetViews>
  <sheetFormatPr defaultColWidth="9.140625" defaultRowHeight="15" customHeight="1"/>
  <cols>
    <col min="1" max="1" width="2.85546875" style="700" customWidth="1"/>
    <col min="2" max="2" width="5.140625" style="698" customWidth="1"/>
    <col min="3" max="3" width="5.7109375" style="698" customWidth="1"/>
    <col min="4" max="4" width="48.140625" style="698" customWidth="1"/>
    <col min="5" max="8" width="15.85546875" style="698" customWidth="1"/>
    <col min="9" max="13" width="15.85546875" style="699" customWidth="1"/>
    <col min="14" max="15" width="4.85546875" style="698" customWidth="1"/>
    <col min="16" max="16" width="9" style="698" customWidth="1"/>
    <col min="17" max="17" width="13.140625" style="698" customWidth="1"/>
    <col min="18" max="18" width="12.140625" style="698" customWidth="1"/>
    <col min="19" max="19" width="8" style="698" customWidth="1"/>
    <col min="20" max="20" width="15.140625" style="698" customWidth="1"/>
    <col min="21" max="16384" width="9.140625" style="700"/>
  </cols>
  <sheetData>
    <row r="1" spans="2:20" ht="15" hidden="1" customHeight="1"/>
    <row r="2" spans="2:20" ht="15" hidden="1" customHeight="1"/>
    <row r="3" spans="2:20" ht="15" hidden="1" customHeight="1"/>
    <row r="4" spans="2:20" ht="15" hidden="1" customHeight="1"/>
    <row r="5" spans="2:20" ht="15" customHeight="1">
      <c r="G5" s="701" t="s">
        <v>392</v>
      </c>
      <c r="K5" s="702" t="s">
        <v>743</v>
      </c>
      <c r="L5" s="703"/>
    </row>
    <row r="6" spans="2:20" ht="15" customHeight="1">
      <c r="G6" s="701" t="s">
        <v>394</v>
      </c>
      <c r="K6" s="702" t="s">
        <v>744</v>
      </c>
      <c r="L6" s="703"/>
    </row>
    <row r="7" spans="2:20" ht="15" customHeight="1">
      <c r="G7" s="704" t="s">
        <v>745</v>
      </c>
      <c r="K7" s="705" t="str">
        <f>'BS19 Print'!P6</f>
        <v>AFE NO. : 23-190-221-OO</v>
      </c>
      <c r="L7" s="705"/>
    </row>
    <row r="8" spans="2:20" ht="15" customHeight="1">
      <c r="B8" s="706"/>
      <c r="C8" s="706"/>
      <c r="D8" s="706"/>
      <c r="E8" s="706"/>
      <c r="F8" s="706"/>
      <c r="G8" s="706"/>
      <c r="H8" s="706"/>
      <c r="I8" s="701"/>
      <c r="J8" s="701"/>
      <c r="K8" s="703"/>
      <c r="L8" s="701"/>
      <c r="M8" s="701"/>
      <c r="N8" s="706"/>
      <c r="O8" s="706"/>
      <c r="R8" s="707" t="s">
        <v>398</v>
      </c>
    </row>
    <row r="9" spans="2:20" ht="15" customHeight="1">
      <c r="B9" s="706"/>
      <c r="C9" s="706"/>
      <c r="D9" s="706"/>
      <c r="E9" s="708" t="s">
        <v>162</v>
      </c>
      <c r="G9" s="706" t="str">
        <f>'BS19 Print'!J9</f>
        <v>:          DRILLING / WORKOVER / WELL SERVICE</v>
      </c>
      <c r="H9" s="706"/>
      <c r="P9" s="706"/>
      <c r="Q9" s="706"/>
    </row>
    <row r="10" spans="2:20" ht="15" customHeight="1">
      <c r="B10" s="1113" t="s">
        <v>153</v>
      </c>
      <c r="C10" s="1113"/>
      <c r="D10" s="708" t="str">
        <f>'BS19 Print'!F11</f>
        <v>:   PERTAMINA EP</v>
      </c>
      <c r="E10" s="708" t="s">
        <v>164</v>
      </c>
      <c r="G10" s="706" t="str">
        <f>'BS19 Print'!J11</f>
        <v>:          EXPLORATION/DELINEATION/DEVELOPMENT</v>
      </c>
      <c r="K10" s="705"/>
      <c r="L10" s="709"/>
      <c r="P10" s="706"/>
      <c r="Q10" s="706"/>
    </row>
    <row r="11" spans="2:20" ht="15" customHeight="1">
      <c r="B11" s="1113" t="s">
        <v>746</v>
      </c>
      <c r="C11" s="1113"/>
      <c r="D11" s="708" t="str">
        <f>'BS19 Print'!F12</f>
        <v>:   INDONESIA</v>
      </c>
      <c r="E11" s="708" t="s">
        <v>747</v>
      </c>
      <c r="G11" s="706" t="str">
        <f>'BS19 Print'!J13</f>
        <v>:          PENDOPO</v>
      </c>
      <c r="P11" s="706"/>
      <c r="Q11" s="706"/>
      <c r="R11" s="706"/>
      <c r="S11" s="706"/>
      <c r="T11" s="701"/>
    </row>
    <row r="12" spans="2:20" ht="15" customHeight="1">
      <c r="B12" s="706"/>
      <c r="C12" s="706"/>
      <c r="D12" s="706"/>
      <c r="E12" s="708" t="s">
        <v>397</v>
      </c>
      <c r="G12" s="706" t="str">
        <f>'BS19 Print'!J10</f>
        <v>:          WO Bundling PENDOPO (6 sumur WO terdiri dari 4 sumur Tipe 2 dan 2 sumur Tipe 4)</v>
      </c>
      <c r="P12" s="706"/>
      <c r="Q12" s="706"/>
      <c r="R12" s="706"/>
      <c r="S12" s="706"/>
      <c r="T12" s="706"/>
    </row>
    <row r="13" spans="2:20" ht="15" customHeight="1">
      <c r="B13" s="706"/>
      <c r="C13" s="706"/>
      <c r="D13" s="706"/>
      <c r="E13" s="706"/>
      <c r="F13" s="707"/>
      <c r="G13" s="707"/>
      <c r="H13" s="707"/>
      <c r="I13" s="701"/>
      <c r="J13" s="701"/>
      <c r="L13" s="701"/>
      <c r="M13" s="701"/>
      <c r="N13" s="706"/>
      <c r="O13" s="706"/>
      <c r="S13" s="706"/>
      <c r="T13" s="706"/>
    </row>
    <row r="14" spans="2:20" ht="15" customHeight="1">
      <c r="B14" s="707"/>
      <c r="K14" s="710"/>
      <c r="L14" s="1114" t="s">
        <v>414</v>
      </c>
      <c r="M14" s="1114"/>
      <c r="P14" s="700"/>
      <c r="Q14" s="700"/>
      <c r="R14" s="700"/>
      <c r="S14" s="700"/>
      <c r="T14" s="700"/>
    </row>
    <row r="15" spans="2:20" ht="15" customHeight="1">
      <c r="B15" s="1115" t="s">
        <v>343</v>
      </c>
      <c r="C15" s="1116" t="s">
        <v>274</v>
      </c>
      <c r="D15" s="1116"/>
      <c r="E15" s="1117" t="s">
        <v>748</v>
      </c>
      <c r="F15" s="1116" t="s">
        <v>749</v>
      </c>
      <c r="G15" s="1116"/>
      <c r="H15" s="1116"/>
      <c r="I15" s="1116"/>
      <c r="J15" s="1116"/>
      <c r="K15" s="1116"/>
      <c r="L15" s="1116"/>
      <c r="M15" s="1116"/>
      <c r="N15" s="700"/>
      <c r="O15" s="700" t="s">
        <v>332</v>
      </c>
      <c r="P15" s="700"/>
      <c r="Q15" s="700"/>
      <c r="R15" s="700"/>
      <c r="S15" s="700"/>
      <c r="T15" s="700"/>
    </row>
    <row r="16" spans="2:20" ht="15" customHeight="1">
      <c r="B16" s="1115"/>
      <c r="C16" s="1116"/>
      <c r="D16" s="1116"/>
      <c r="E16" s="1117"/>
      <c r="F16" s="1118" t="s">
        <v>750</v>
      </c>
      <c r="G16" s="1118"/>
      <c r="H16" s="1118"/>
      <c r="I16" s="1118" t="s">
        <v>751</v>
      </c>
      <c r="J16" s="1118"/>
      <c r="K16" s="1118"/>
      <c r="L16" s="1118" t="s">
        <v>752</v>
      </c>
      <c r="M16" s="1118"/>
      <c r="N16" s="700"/>
      <c r="O16" s="700"/>
      <c r="P16" s="700"/>
      <c r="Q16" s="700"/>
      <c r="R16" s="700"/>
      <c r="S16" s="700"/>
      <c r="T16" s="700"/>
    </row>
    <row r="17" spans="2:20" ht="15" customHeight="1">
      <c r="B17" s="1115"/>
      <c r="C17" s="1116"/>
      <c r="D17" s="1116"/>
      <c r="E17" s="1117"/>
      <c r="F17" s="711" t="s">
        <v>753</v>
      </c>
      <c r="G17" s="711" t="s">
        <v>754</v>
      </c>
      <c r="H17" s="711" t="s">
        <v>337</v>
      </c>
      <c r="I17" s="711" t="s">
        <v>753</v>
      </c>
      <c r="J17" s="711" t="s">
        <v>754</v>
      </c>
      <c r="K17" s="711" t="s">
        <v>337</v>
      </c>
      <c r="L17" s="712" t="s">
        <v>753</v>
      </c>
      <c r="M17" s="712" t="s">
        <v>755</v>
      </c>
      <c r="N17" s="700"/>
      <c r="O17" s="700"/>
      <c r="P17" s="700"/>
      <c r="Q17" s="700"/>
      <c r="R17" s="700"/>
      <c r="S17" s="700"/>
      <c r="T17" s="700"/>
    </row>
    <row r="18" spans="2:20" ht="15" customHeight="1">
      <c r="B18" s="1115"/>
      <c r="C18" s="1112">
        <v>1</v>
      </c>
      <c r="D18" s="1112"/>
      <c r="E18" s="713">
        <v>2</v>
      </c>
      <c r="F18" s="712">
        <v>3</v>
      </c>
      <c r="G18" s="712">
        <v>4</v>
      </c>
      <c r="H18" s="712">
        <v>5</v>
      </c>
      <c r="I18" s="712">
        <v>6</v>
      </c>
      <c r="J18" s="712">
        <v>7</v>
      </c>
      <c r="K18" s="712">
        <v>8</v>
      </c>
      <c r="L18" s="712">
        <v>9</v>
      </c>
      <c r="M18" s="712">
        <v>10</v>
      </c>
      <c r="N18" s="700"/>
      <c r="O18" s="700"/>
      <c r="P18" s="700"/>
      <c r="Q18" s="700"/>
      <c r="R18" s="700"/>
      <c r="S18" s="700"/>
      <c r="T18" s="700"/>
    </row>
    <row r="19" spans="2:20" ht="13.7" customHeight="1">
      <c r="B19" s="711">
        <v>1</v>
      </c>
      <c r="C19" s="714" t="s">
        <v>281</v>
      </c>
      <c r="D19" s="715"/>
      <c r="E19" s="716"/>
      <c r="F19" s="717"/>
      <c r="G19" s="717"/>
      <c r="H19" s="717"/>
      <c r="I19" s="718"/>
      <c r="J19" s="718"/>
      <c r="K19" s="718"/>
      <c r="L19" s="718"/>
      <c r="M19" s="719"/>
      <c r="N19" s="700"/>
      <c r="O19" s="700"/>
      <c r="P19" s="700"/>
      <c r="Q19" s="700"/>
      <c r="R19" s="700"/>
      <c r="S19" s="700"/>
      <c r="T19" s="700"/>
    </row>
    <row r="20" spans="2:20" ht="13.7" customHeight="1">
      <c r="B20" s="711">
        <f>B19+1</f>
        <v>2</v>
      </c>
      <c r="C20" s="720" t="s">
        <v>32</v>
      </c>
      <c r="D20" s="721"/>
      <c r="E20" s="716"/>
      <c r="F20" s="717"/>
      <c r="G20" s="717"/>
      <c r="H20" s="717"/>
      <c r="I20" s="718"/>
      <c r="J20" s="718"/>
      <c r="K20" s="718"/>
      <c r="L20" s="718"/>
      <c r="M20" s="719"/>
      <c r="N20" s="700"/>
      <c r="O20" s="700"/>
      <c r="P20" s="700"/>
      <c r="Q20" s="700"/>
      <c r="R20" s="700"/>
      <c r="S20" s="700"/>
      <c r="T20" s="700"/>
    </row>
    <row r="21" spans="2:20" ht="13.7" customHeight="1">
      <c r="B21" s="711">
        <f>B20</f>
        <v>2</v>
      </c>
      <c r="C21" s="722" t="s">
        <v>756</v>
      </c>
      <c r="D21" s="723"/>
      <c r="E21" s="711" t="s">
        <v>589</v>
      </c>
      <c r="F21" s="724">
        <v>0</v>
      </c>
      <c r="G21" s="725" t="str">
        <f>IFERROR(H21/F21,"-")</f>
        <v>-</v>
      </c>
      <c r="H21" s="724">
        <v>0</v>
      </c>
      <c r="I21" s="726">
        <v>0</v>
      </c>
      <c r="J21" s="727" t="str">
        <f>IFERROR(K21/I21,"-")</f>
        <v>-</v>
      </c>
      <c r="K21" s="728">
        <v>0</v>
      </c>
      <c r="L21" s="728">
        <f>F21+I21</f>
        <v>0</v>
      </c>
      <c r="M21" s="728">
        <f>H21+K21</f>
        <v>0</v>
      </c>
      <c r="N21" s="700"/>
      <c r="O21" s="700"/>
      <c r="P21" s="700"/>
      <c r="Q21" s="700"/>
      <c r="R21" s="700"/>
      <c r="S21" s="700"/>
      <c r="T21" s="700"/>
    </row>
    <row r="22" spans="2:20" ht="13.7" customHeight="1">
      <c r="B22" s="711">
        <f t="shared" ref="B22:B29" si="0">B21</f>
        <v>2</v>
      </c>
      <c r="C22" s="722" t="s">
        <v>757</v>
      </c>
      <c r="D22" s="729"/>
      <c r="E22" s="711" t="s">
        <v>589</v>
      </c>
      <c r="F22" s="724">
        <v>0</v>
      </c>
      <c r="G22" s="725" t="str">
        <f>IFERROR(H22/F22,"-")</f>
        <v>-</v>
      </c>
      <c r="H22" s="724">
        <v>0</v>
      </c>
      <c r="I22" s="726">
        <v>0</v>
      </c>
      <c r="J22" s="727" t="str">
        <f>IFERROR(K22/I22,"-")</f>
        <v>-</v>
      </c>
      <c r="K22" s="728">
        <v>0</v>
      </c>
      <c r="L22" s="728">
        <f>F22+I22</f>
        <v>0</v>
      </c>
      <c r="M22" s="728">
        <f>H22+K22</f>
        <v>0</v>
      </c>
      <c r="N22" s="700"/>
      <c r="O22" s="700"/>
      <c r="P22" s="700"/>
      <c r="Q22" s="700"/>
      <c r="R22" s="700"/>
      <c r="S22" s="700"/>
      <c r="T22" s="700"/>
    </row>
    <row r="23" spans="2:20" ht="13.7" customHeight="1">
      <c r="B23" s="711">
        <f t="shared" si="0"/>
        <v>2</v>
      </c>
      <c r="C23" s="722" t="s">
        <v>758</v>
      </c>
      <c r="D23" s="729"/>
      <c r="E23" s="711" t="s">
        <v>589</v>
      </c>
      <c r="F23" s="724">
        <v>0</v>
      </c>
      <c r="G23" s="725" t="str">
        <f t="shared" ref="G23:G29" si="1">IFERROR(H23/F23,"-")</f>
        <v>-</v>
      </c>
      <c r="H23" s="724">
        <v>0</v>
      </c>
      <c r="I23" s="726">
        <v>0</v>
      </c>
      <c r="J23" s="727" t="str">
        <f t="shared" ref="J23:J29" si="2">IFERROR(K23/I23,"-")</f>
        <v>-</v>
      </c>
      <c r="K23" s="728">
        <v>0</v>
      </c>
      <c r="L23" s="728">
        <f t="shared" ref="L23:L29" si="3">F23+I23</f>
        <v>0</v>
      </c>
      <c r="M23" s="728">
        <f t="shared" ref="M23:M29" si="4">H23+K23</f>
        <v>0</v>
      </c>
      <c r="N23" s="700"/>
      <c r="O23" s="700"/>
      <c r="P23" s="700"/>
      <c r="Q23" s="700"/>
      <c r="R23" s="700"/>
      <c r="S23" s="700"/>
      <c r="T23" s="700"/>
    </row>
    <row r="24" spans="2:20" ht="13.7" customHeight="1">
      <c r="B24" s="711">
        <f t="shared" si="0"/>
        <v>2</v>
      </c>
      <c r="C24" s="722" t="s">
        <v>759</v>
      </c>
      <c r="D24" s="729"/>
      <c r="E24" s="711" t="s">
        <v>589</v>
      </c>
      <c r="F24" s="724">
        <v>0</v>
      </c>
      <c r="G24" s="725" t="str">
        <f t="shared" si="1"/>
        <v>-</v>
      </c>
      <c r="H24" s="724">
        <v>0</v>
      </c>
      <c r="I24" s="726">
        <v>0</v>
      </c>
      <c r="J24" s="727" t="str">
        <f t="shared" si="2"/>
        <v>-</v>
      </c>
      <c r="K24" s="728">
        <v>0</v>
      </c>
      <c r="L24" s="728">
        <f t="shared" si="3"/>
        <v>0</v>
      </c>
      <c r="M24" s="728">
        <f t="shared" si="4"/>
        <v>0</v>
      </c>
      <c r="N24" s="700"/>
      <c r="O24" s="700"/>
      <c r="P24" s="700"/>
      <c r="Q24" s="700"/>
      <c r="R24" s="700"/>
      <c r="S24" s="700"/>
      <c r="T24" s="700"/>
    </row>
    <row r="25" spans="2:20" ht="13.7" customHeight="1">
      <c r="B25" s="711">
        <f t="shared" si="0"/>
        <v>2</v>
      </c>
      <c r="C25" s="730" t="s">
        <v>760</v>
      </c>
      <c r="D25" s="729"/>
      <c r="E25" s="711" t="s">
        <v>589</v>
      </c>
      <c r="F25" s="724">
        <v>0</v>
      </c>
      <c r="G25" s="725" t="str">
        <f t="shared" si="1"/>
        <v>-</v>
      </c>
      <c r="H25" s="724">
        <v>0</v>
      </c>
      <c r="I25" s="726">
        <v>0</v>
      </c>
      <c r="J25" s="727" t="str">
        <f t="shared" si="2"/>
        <v>-</v>
      </c>
      <c r="K25" s="728">
        <v>0</v>
      </c>
      <c r="L25" s="728">
        <f t="shared" si="3"/>
        <v>0</v>
      </c>
      <c r="M25" s="728">
        <f t="shared" si="4"/>
        <v>0</v>
      </c>
      <c r="N25" s="700"/>
      <c r="O25" s="700"/>
      <c r="P25" s="700"/>
      <c r="Q25" s="700"/>
      <c r="R25" s="700"/>
      <c r="S25" s="700"/>
      <c r="T25" s="700"/>
    </row>
    <row r="26" spans="2:20" ht="13.7" customHeight="1">
      <c r="B26" s="711">
        <f t="shared" si="0"/>
        <v>2</v>
      </c>
      <c r="C26" s="722" t="s">
        <v>761</v>
      </c>
      <c r="D26" s="729"/>
      <c r="E26" s="711" t="s">
        <v>589</v>
      </c>
      <c r="F26" s="724">
        <v>0</v>
      </c>
      <c r="G26" s="725" t="str">
        <f t="shared" si="1"/>
        <v>-</v>
      </c>
      <c r="H26" s="724">
        <v>0</v>
      </c>
      <c r="I26" s="726">
        <v>0</v>
      </c>
      <c r="J26" s="727" t="str">
        <f t="shared" si="2"/>
        <v>-</v>
      </c>
      <c r="K26" s="728">
        <v>0</v>
      </c>
      <c r="L26" s="728">
        <f t="shared" si="3"/>
        <v>0</v>
      </c>
      <c r="M26" s="728">
        <f t="shared" si="4"/>
        <v>0</v>
      </c>
      <c r="N26" s="700"/>
      <c r="O26" s="700"/>
      <c r="P26" s="700"/>
      <c r="Q26" s="700"/>
      <c r="R26" s="700"/>
      <c r="S26" s="700"/>
      <c r="T26" s="700"/>
    </row>
    <row r="27" spans="2:20" ht="13.7" customHeight="1">
      <c r="B27" s="711">
        <f t="shared" si="0"/>
        <v>2</v>
      </c>
      <c r="C27" s="722" t="s">
        <v>762</v>
      </c>
      <c r="D27" s="729"/>
      <c r="E27" s="711" t="s">
        <v>589</v>
      </c>
      <c r="F27" s="724">
        <v>0</v>
      </c>
      <c r="G27" s="725" t="str">
        <f t="shared" si="1"/>
        <v>-</v>
      </c>
      <c r="H27" s="724">
        <v>0</v>
      </c>
      <c r="I27" s="726">
        <v>0</v>
      </c>
      <c r="J27" s="727" t="str">
        <f t="shared" si="2"/>
        <v>-</v>
      </c>
      <c r="K27" s="728">
        <v>0</v>
      </c>
      <c r="L27" s="728">
        <f t="shared" si="3"/>
        <v>0</v>
      </c>
      <c r="M27" s="728">
        <f t="shared" si="4"/>
        <v>0</v>
      </c>
      <c r="N27" s="700"/>
      <c r="O27" s="700"/>
      <c r="P27" s="700"/>
      <c r="Q27" s="700"/>
      <c r="R27" s="700"/>
      <c r="S27" s="700"/>
      <c r="T27" s="700"/>
    </row>
    <row r="28" spans="2:20" ht="13.7" customHeight="1">
      <c r="B28" s="711">
        <f t="shared" si="0"/>
        <v>2</v>
      </c>
      <c r="C28" s="722" t="s">
        <v>763</v>
      </c>
      <c r="D28" s="729"/>
      <c r="E28" s="711" t="s">
        <v>589</v>
      </c>
      <c r="F28" s="724">
        <v>0</v>
      </c>
      <c r="G28" s="725" t="str">
        <f t="shared" si="1"/>
        <v>-</v>
      </c>
      <c r="H28" s="724">
        <v>0</v>
      </c>
      <c r="I28" s="726">
        <v>0</v>
      </c>
      <c r="J28" s="727" t="str">
        <f t="shared" si="2"/>
        <v>-</v>
      </c>
      <c r="K28" s="728">
        <v>0</v>
      </c>
      <c r="L28" s="728">
        <f t="shared" si="3"/>
        <v>0</v>
      </c>
      <c r="M28" s="728">
        <f t="shared" si="4"/>
        <v>0</v>
      </c>
      <c r="N28" s="700"/>
      <c r="O28" s="700"/>
      <c r="P28" s="700"/>
      <c r="Q28" s="700"/>
      <c r="R28" s="700"/>
      <c r="S28" s="700"/>
      <c r="T28" s="700"/>
    </row>
    <row r="29" spans="2:20" ht="13.7" customHeight="1">
      <c r="B29" s="711">
        <f t="shared" si="0"/>
        <v>2</v>
      </c>
      <c r="C29" s="722" t="s">
        <v>764</v>
      </c>
      <c r="D29" s="723"/>
      <c r="E29" s="711" t="s">
        <v>589</v>
      </c>
      <c r="F29" s="724">
        <v>0</v>
      </c>
      <c r="G29" s="725" t="str">
        <f t="shared" si="1"/>
        <v>-</v>
      </c>
      <c r="H29" s="724">
        <v>0</v>
      </c>
      <c r="I29" s="726">
        <v>0</v>
      </c>
      <c r="J29" s="727" t="str">
        <f t="shared" si="2"/>
        <v>-</v>
      </c>
      <c r="K29" s="728">
        <v>0</v>
      </c>
      <c r="L29" s="728">
        <f t="shared" si="3"/>
        <v>0</v>
      </c>
      <c r="M29" s="728">
        <f t="shared" si="4"/>
        <v>0</v>
      </c>
      <c r="N29" s="700"/>
      <c r="O29" s="700"/>
      <c r="P29" s="700"/>
      <c r="Q29" s="700"/>
      <c r="R29" s="700"/>
      <c r="S29" s="700"/>
      <c r="T29" s="700"/>
    </row>
    <row r="30" spans="2:20" ht="13.7" customHeight="1">
      <c r="B30" s="716"/>
      <c r="C30" s="722"/>
      <c r="D30" s="731" t="s">
        <v>431</v>
      </c>
      <c r="E30" s="716"/>
      <c r="F30" s="732"/>
      <c r="G30" s="732"/>
      <c r="H30" s="724">
        <f>SUM(H21:H29)</f>
        <v>0</v>
      </c>
      <c r="I30" s="733"/>
      <c r="J30" s="733"/>
      <c r="K30" s="728">
        <f>SUM(K21:K29)</f>
        <v>0</v>
      </c>
      <c r="L30" s="733"/>
      <c r="M30" s="728">
        <f>SUM(M21:M29)</f>
        <v>0</v>
      </c>
      <c r="N30" s="700"/>
      <c r="O30" s="700"/>
      <c r="P30" s="700"/>
      <c r="Q30" s="700"/>
      <c r="R30" s="700"/>
      <c r="S30" s="700"/>
      <c r="T30" s="700"/>
    </row>
    <row r="31" spans="2:20" ht="13.7" customHeight="1">
      <c r="B31" s="711">
        <f>B29+1</f>
        <v>3</v>
      </c>
      <c r="C31" s="720" t="s">
        <v>348</v>
      </c>
      <c r="D31" s="721"/>
      <c r="E31" s="716"/>
      <c r="F31" s="732"/>
      <c r="G31" s="732"/>
      <c r="H31" s="732"/>
      <c r="I31" s="733"/>
      <c r="J31" s="733"/>
      <c r="K31" s="733"/>
      <c r="L31" s="733"/>
      <c r="M31" s="733"/>
      <c r="N31" s="700"/>
      <c r="O31" s="700"/>
      <c r="P31" s="700"/>
      <c r="Q31" s="700"/>
      <c r="R31" s="700"/>
      <c r="S31" s="700"/>
      <c r="T31" s="700"/>
    </row>
    <row r="32" spans="2:20" ht="13.7" customHeight="1">
      <c r="B32" s="711">
        <f t="shared" ref="B32:B38" si="5">B31</f>
        <v>3</v>
      </c>
      <c r="C32" s="722" t="s">
        <v>765</v>
      </c>
      <c r="D32" s="734"/>
      <c r="E32" s="711" t="s">
        <v>766</v>
      </c>
      <c r="F32" s="724">
        <v>0</v>
      </c>
      <c r="G32" s="725" t="str">
        <f t="shared" ref="G32:G38" si="6">IFERROR(H32/F32,"-")</f>
        <v>-</v>
      </c>
      <c r="H32" s="724">
        <v>0</v>
      </c>
      <c r="I32" s="726">
        <v>0</v>
      </c>
      <c r="J32" s="727" t="str">
        <f t="shared" ref="J32:J38" si="7">IFERROR(K32/I32,"-")</f>
        <v>-</v>
      </c>
      <c r="K32" s="728">
        <v>0</v>
      </c>
      <c r="L32" s="728">
        <f t="shared" ref="L32:L38" si="8">F32+I32</f>
        <v>0</v>
      </c>
      <c r="M32" s="728">
        <f t="shared" ref="M32:M38" si="9">H32+K32</f>
        <v>0</v>
      </c>
      <c r="N32" s="700"/>
      <c r="O32" s="700"/>
      <c r="P32" s="700"/>
      <c r="Q32" s="700"/>
      <c r="R32" s="700"/>
      <c r="S32" s="700"/>
      <c r="T32" s="700"/>
    </row>
    <row r="33" spans="2:20" ht="13.7" customHeight="1">
      <c r="B33" s="711">
        <f t="shared" si="5"/>
        <v>3</v>
      </c>
      <c r="C33" s="722" t="s">
        <v>767</v>
      </c>
      <c r="D33" s="734"/>
      <c r="E33" s="711" t="s">
        <v>766</v>
      </c>
      <c r="F33" s="724">
        <v>0</v>
      </c>
      <c r="G33" s="725" t="str">
        <f t="shared" si="6"/>
        <v>-</v>
      </c>
      <c r="H33" s="724">
        <v>0</v>
      </c>
      <c r="I33" s="726">
        <v>0</v>
      </c>
      <c r="J33" s="727" t="str">
        <f t="shared" si="7"/>
        <v>-</v>
      </c>
      <c r="K33" s="728">
        <v>0</v>
      </c>
      <c r="L33" s="728">
        <f t="shared" si="8"/>
        <v>0</v>
      </c>
      <c r="M33" s="728">
        <f t="shared" si="9"/>
        <v>0</v>
      </c>
      <c r="N33" s="700"/>
      <c r="O33" s="700"/>
      <c r="P33" s="700"/>
      <c r="Q33" s="700"/>
      <c r="R33" s="700"/>
      <c r="S33" s="700"/>
      <c r="T33" s="700"/>
    </row>
    <row r="34" spans="2:20" ht="13.7" customHeight="1">
      <c r="B34" s="711">
        <f t="shared" si="5"/>
        <v>3</v>
      </c>
      <c r="C34" s="722" t="s">
        <v>768</v>
      </c>
      <c r="D34" s="721"/>
      <c r="E34" s="711" t="s">
        <v>766</v>
      </c>
      <c r="F34" s="724">
        <v>0</v>
      </c>
      <c r="G34" s="725" t="str">
        <f t="shared" si="6"/>
        <v>-</v>
      </c>
      <c r="H34" s="724">
        <v>0</v>
      </c>
      <c r="I34" s="726">
        <v>0</v>
      </c>
      <c r="J34" s="727" t="str">
        <f t="shared" si="7"/>
        <v>-</v>
      </c>
      <c r="K34" s="728">
        <v>0</v>
      </c>
      <c r="L34" s="728">
        <f t="shared" si="8"/>
        <v>0</v>
      </c>
      <c r="M34" s="728">
        <f t="shared" si="9"/>
        <v>0</v>
      </c>
      <c r="N34" s="700"/>
      <c r="O34" s="700"/>
      <c r="P34" s="700"/>
      <c r="Q34" s="700"/>
      <c r="R34" s="700"/>
      <c r="S34" s="700"/>
      <c r="T34" s="700"/>
    </row>
    <row r="35" spans="2:20" ht="13.7" customHeight="1">
      <c r="B35" s="711">
        <f t="shared" si="5"/>
        <v>3</v>
      </c>
      <c r="C35" s="722" t="s">
        <v>769</v>
      </c>
      <c r="D35" s="734"/>
      <c r="E35" s="711" t="s">
        <v>766</v>
      </c>
      <c r="F35" s="724">
        <v>0</v>
      </c>
      <c r="G35" s="725" t="str">
        <f t="shared" si="6"/>
        <v>-</v>
      </c>
      <c r="H35" s="724">
        <v>0</v>
      </c>
      <c r="I35" s="726">
        <v>0</v>
      </c>
      <c r="J35" s="727" t="str">
        <f t="shared" si="7"/>
        <v>-</v>
      </c>
      <c r="K35" s="728">
        <v>0</v>
      </c>
      <c r="L35" s="728">
        <f t="shared" si="8"/>
        <v>0</v>
      </c>
      <c r="M35" s="728">
        <f t="shared" si="9"/>
        <v>0</v>
      </c>
      <c r="N35" s="700"/>
      <c r="O35" s="700"/>
      <c r="P35" s="700"/>
      <c r="Q35" s="700"/>
      <c r="R35" s="700"/>
      <c r="S35" s="700"/>
      <c r="T35" s="700"/>
    </row>
    <row r="36" spans="2:20" ht="13.7" customHeight="1">
      <c r="B36" s="711">
        <f t="shared" si="5"/>
        <v>3</v>
      </c>
      <c r="C36" s="722" t="s">
        <v>770</v>
      </c>
      <c r="D36" s="734"/>
      <c r="E36" s="711" t="s">
        <v>766</v>
      </c>
      <c r="F36" s="724">
        <v>0</v>
      </c>
      <c r="G36" s="725" t="str">
        <f t="shared" si="6"/>
        <v>-</v>
      </c>
      <c r="H36" s="724">
        <v>0</v>
      </c>
      <c r="I36" s="726">
        <v>0</v>
      </c>
      <c r="J36" s="727" t="str">
        <f t="shared" si="7"/>
        <v>-</v>
      </c>
      <c r="K36" s="728">
        <v>0</v>
      </c>
      <c r="L36" s="728">
        <f t="shared" si="8"/>
        <v>0</v>
      </c>
      <c r="M36" s="728">
        <f t="shared" si="9"/>
        <v>0</v>
      </c>
      <c r="N36" s="700"/>
      <c r="O36" s="700"/>
      <c r="P36" s="700"/>
      <c r="Q36" s="700"/>
      <c r="R36" s="700"/>
      <c r="S36" s="700"/>
      <c r="T36" s="700"/>
    </row>
    <row r="37" spans="2:20" ht="13.7" customHeight="1">
      <c r="B37" s="711">
        <f t="shared" si="5"/>
        <v>3</v>
      </c>
      <c r="C37" s="722" t="s">
        <v>771</v>
      </c>
      <c r="D37" s="734"/>
      <c r="E37" s="711" t="s">
        <v>766</v>
      </c>
      <c r="F37" s="724">
        <v>0</v>
      </c>
      <c r="G37" s="725" t="str">
        <f t="shared" si="6"/>
        <v>-</v>
      </c>
      <c r="H37" s="724">
        <v>0</v>
      </c>
      <c r="I37" s="726">
        <v>0</v>
      </c>
      <c r="J37" s="727" t="str">
        <f t="shared" si="7"/>
        <v>-</v>
      </c>
      <c r="K37" s="728">
        <v>0</v>
      </c>
      <c r="L37" s="728">
        <f t="shared" si="8"/>
        <v>0</v>
      </c>
      <c r="M37" s="728">
        <f t="shared" si="9"/>
        <v>0</v>
      </c>
      <c r="N37" s="700"/>
      <c r="O37" s="700"/>
      <c r="P37" s="700"/>
      <c r="Q37" s="700"/>
      <c r="R37" s="700"/>
      <c r="S37" s="700"/>
      <c r="T37" s="700"/>
    </row>
    <row r="38" spans="2:20" ht="13.7" customHeight="1">
      <c r="B38" s="711">
        <f t="shared" si="5"/>
        <v>3</v>
      </c>
      <c r="C38" s="722" t="s">
        <v>772</v>
      </c>
      <c r="D38" s="734"/>
      <c r="E38" s="711" t="s">
        <v>766</v>
      </c>
      <c r="F38" s="724">
        <v>0</v>
      </c>
      <c r="G38" s="725" t="str">
        <f t="shared" si="6"/>
        <v>-</v>
      </c>
      <c r="H38" s="724">
        <v>0</v>
      </c>
      <c r="I38" s="726">
        <v>0</v>
      </c>
      <c r="J38" s="727" t="str">
        <f t="shared" si="7"/>
        <v>-</v>
      </c>
      <c r="K38" s="728">
        <v>0</v>
      </c>
      <c r="L38" s="728">
        <f t="shared" si="8"/>
        <v>0</v>
      </c>
      <c r="M38" s="728">
        <f t="shared" si="9"/>
        <v>0</v>
      </c>
      <c r="N38" s="700"/>
      <c r="O38" s="700"/>
      <c r="P38" s="700"/>
      <c r="Q38" s="700"/>
      <c r="R38" s="700"/>
      <c r="S38" s="700"/>
      <c r="T38" s="700"/>
    </row>
    <row r="39" spans="2:20" ht="13.7" customHeight="1">
      <c r="B39" s="716"/>
      <c r="C39" s="722"/>
      <c r="D39" s="731" t="s">
        <v>431</v>
      </c>
      <c r="E39" s="716"/>
      <c r="F39" s="732"/>
      <c r="G39" s="732"/>
      <c r="H39" s="724">
        <f>SUM(H32:H38)</f>
        <v>0</v>
      </c>
      <c r="I39" s="733"/>
      <c r="J39" s="733"/>
      <c r="K39" s="728">
        <f>SUM(K32:K38)</f>
        <v>0</v>
      </c>
      <c r="L39" s="733"/>
      <c r="M39" s="728">
        <f>SUM(M32:M38)</f>
        <v>0</v>
      </c>
      <c r="N39" s="700"/>
      <c r="O39" s="700"/>
      <c r="P39" s="700"/>
      <c r="Q39" s="700"/>
      <c r="R39" s="700"/>
      <c r="S39" s="700"/>
      <c r="T39" s="700"/>
    </row>
    <row r="40" spans="2:20" ht="13.7" customHeight="1">
      <c r="B40" s="711">
        <f>B38+1</f>
        <v>4</v>
      </c>
      <c r="C40" s="720" t="s">
        <v>349</v>
      </c>
      <c r="D40" s="721"/>
      <c r="E40" s="716"/>
      <c r="F40" s="732"/>
      <c r="G40" s="732"/>
      <c r="H40" s="732"/>
      <c r="I40" s="733"/>
      <c r="J40" s="733"/>
      <c r="K40" s="733"/>
      <c r="L40" s="733"/>
      <c r="M40" s="733"/>
      <c r="N40" s="700"/>
      <c r="O40" s="700"/>
      <c r="P40" s="700"/>
      <c r="Q40" s="700"/>
      <c r="R40" s="700"/>
      <c r="S40" s="700"/>
      <c r="T40" s="700"/>
    </row>
    <row r="41" spans="2:20" ht="13.7" customHeight="1">
      <c r="B41" s="711">
        <f>B40</f>
        <v>4</v>
      </c>
      <c r="C41" s="722" t="s">
        <v>833</v>
      </c>
      <c r="D41" s="721"/>
      <c r="E41" s="711" t="s">
        <v>589</v>
      </c>
      <c r="F41" s="724">
        <v>0</v>
      </c>
      <c r="G41" s="725" t="str">
        <f t="shared" ref="G41:G46" si="10">IFERROR(H41/F41,"-")</f>
        <v>-</v>
      </c>
      <c r="H41" s="724">
        <v>0</v>
      </c>
      <c r="I41" s="726">
        <f>'BS19 Detail 1'!H28</f>
        <v>760</v>
      </c>
      <c r="J41" s="727">
        <f t="shared" ref="J41:J46" si="11">IFERROR(K41/I41,"-")</f>
        <v>153</v>
      </c>
      <c r="K41" s="728">
        <f>'BS19 Detail 1'!M28</f>
        <v>116280</v>
      </c>
      <c r="L41" s="728">
        <f t="shared" ref="L41:L46" si="12">F41+I41</f>
        <v>760</v>
      </c>
      <c r="M41" s="728">
        <f t="shared" ref="M41:M46" si="13">H41+K41</f>
        <v>116280</v>
      </c>
      <c r="N41" s="700"/>
      <c r="O41" s="700"/>
      <c r="P41" s="700"/>
      <c r="Q41" s="700"/>
      <c r="R41" s="700"/>
      <c r="S41" s="700"/>
      <c r="T41" s="700"/>
    </row>
    <row r="42" spans="2:20" ht="13.7" customHeight="1">
      <c r="B42" s="711">
        <f t="shared" ref="B42:B46" si="14">B41</f>
        <v>4</v>
      </c>
      <c r="C42" s="722" t="s">
        <v>834</v>
      </c>
      <c r="D42" s="721"/>
      <c r="E42" s="711" t="s">
        <v>589</v>
      </c>
      <c r="F42" s="724">
        <v>0</v>
      </c>
      <c r="G42" s="725" t="str">
        <f t="shared" si="10"/>
        <v>-</v>
      </c>
      <c r="H42" s="724">
        <v>0</v>
      </c>
      <c r="I42" s="726">
        <f>'BS19 Detail 1'!H29</f>
        <v>12</v>
      </c>
      <c r="J42" s="727">
        <f t="shared" si="11"/>
        <v>129.37074324324325</v>
      </c>
      <c r="K42" s="728">
        <f>'BS19 Detail 1'!M29</f>
        <v>1552.4489189189192</v>
      </c>
      <c r="L42" s="728">
        <f t="shared" si="12"/>
        <v>12</v>
      </c>
      <c r="M42" s="728">
        <f t="shared" si="13"/>
        <v>1552.4489189189192</v>
      </c>
      <c r="N42" s="700"/>
      <c r="O42" s="700"/>
      <c r="P42" s="700"/>
      <c r="Q42" s="700"/>
      <c r="R42" s="700"/>
      <c r="S42" s="700"/>
      <c r="T42" s="700"/>
    </row>
    <row r="43" spans="2:20" ht="13.7" customHeight="1">
      <c r="B43" s="711">
        <f t="shared" si="14"/>
        <v>4</v>
      </c>
      <c r="C43" s="722" t="s">
        <v>835</v>
      </c>
      <c r="D43" s="721"/>
      <c r="E43" s="711" t="s">
        <v>589</v>
      </c>
      <c r="F43" s="724">
        <v>0</v>
      </c>
      <c r="G43" s="725" t="str">
        <f t="shared" si="10"/>
        <v>-</v>
      </c>
      <c r="H43" s="724">
        <v>0</v>
      </c>
      <c r="I43" s="726">
        <f>'BS19 Detail 1'!H30</f>
        <v>12</v>
      </c>
      <c r="J43" s="727">
        <f t="shared" si="11"/>
        <v>146.87074324324325</v>
      </c>
      <c r="K43" s="728">
        <f>'BS19 Detail 1'!M30</f>
        <v>1762.4489189189192</v>
      </c>
      <c r="L43" s="728">
        <f t="shared" si="12"/>
        <v>12</v>
      </c>
      <c r="M43" s="728">
        <f t="shared" si="13"/>
        <v>1762.4489189189192</v>
      </c>
      <c r="N43" s="700"/>
      <c r="O43" s="700"/>
      <c r="P43" s="700"/>
      <c r="Q43" s="700"/>
      <c r="R43" s="700"/>
      <c r="S43" s="700"/>
      <c r="T43" s="700"/>
    </row>
    <row r="44" spans="2:20" ht="13.7" customHeight="1">
      <c r="B44" s="711">
        <f t="shared" si="14"/>
        <v>4</v>
      </c>
      <c r="C44" s="722" t="s">
        <v>836</v>
      </c>
      <c r="D44" s="721"/>
      <c r="E44" s="711" t="s">
        <v>589</v>
      </c>
      <c r="F44" s="724">
        <v>0</v>
      </c>
      <c r="G44" s="725" t="str">
        <f t="shared" si="10"/>
        <v>-</v>
      </c>
      <c r="H44" s="724">
        <v>0</v>
      </c>
      <c r="I44" s="726">
        <f>'BS19 Detail 1'!H31</f>
        <v>12</v>
      </c>
      <c r="J44" s="727">
        <f>IFERROR(K44/I44,"-")</f>
        <v>172.61398648648648</v>
      </c>
      <c r="K44" s="728">
        <f>'BS19 Detail 1'!M31</f>
        <v>2071.3678378378377</v>
      </c>
      <c r="L44" s="728">
        <f t="shared" si="12"/>
        <v>12</v>
      </c>
      <c r="M44" s="728">
        <f t="shared" si="13"/>
        <v>2071.3678378378377</v>
      </c>
      <c r="N44" s="700"/>
      <c r="O44" s="700"/>
      <c r="P44" s="700"/>
      <c r="Q44" s="700"/>
      <c r="R44" s="700"/>
      <c r="S44" s="700"/>
      <c r="T44" s="700"/>
    </row>
    <row r="45" spans="2:20" ht="13.7" customHeight="1">
      <c r="B45" s="711">
        <f t="shared" si="14"/>
        <v>4</v>
      </c>
      <c r="C45" s="722" t="s">
        <v>837</v>
      </c>
      <c r="D45" s="734"/>
      <c r="E45" s="711" t="s">
        <v>589</v>
      </c>
      <c r="F45" s="724">
        <v>0</v>
      </c>
      <c r="G45" s="725" t="str">
        <f t="shared" si="10"/>
        <v>-</v>
      </c>
      <c r="H45" s="724">
        <v>0</v>
      </c>
      <c r="I45" s="726">
        <f>'BS19 Detail 1'!H32</f>
        <v>12</v>
      </c>
      <c r="J45" s="727">
        <f t="shared" si="11"/>
        <v>199.37074324324325</v>
      </c>
      <c r="K45" s="728">
        <f>'BS19 Detail 1'!M32</f>
        <v>2392.4489189189189</v>
      </c>
      <c r="L45" s="728">
        <f t="shared" si="12"/>
        <v>12</v>
      </c>
      <c r="M45" s="728">
        <f t="shared" si="13"/>
        <v>2392.4489189189189</v>
      </c>
      <c r="N45" s="700"/>
      <c r="O45" s="700"/>
      <c r="P45" s="700"/>
      <c r="Q45" s="700"/>
      <c r="R45" s="700"/>
      <c r="S45" s="700"/>
      <c r="T45" s="700"/>
    </row>
    <row r="46" spans="2:20" ht="13.7" customHeight="1">
      <c r="B46" s="711">
        <f t="shared" si="14"/>
        <v>4</v>
      </c>
      <c r="C46" s="722" t="s">
        <v>838</v>
      </c>
      <c r="D46" s="734"/>
      <c r="E46" s="711" t="s">
        <v>589</v>
      </c>
      <c r="F46" s="724">
        <v>0</v>
      </c>
      <c r="G46" s="725" t="str">
        <f t="shared" si="10"/>
        <v>-</v>
      </c>
      <c r="H46" s="724">
        <v>0</v>
      </c>
      <c r="I46" s="726">
        <f>'BS19 Detail 1'!H33</f>
        <v>0</v>
      </c>
      <c r="J46" s="727" t="str">
        <f t="shared" si="11"/>
        <v>-</v>
      </c>
      <c r="K46" s="728">
        <f>'BS19 Detail 1'!J33</f>
        <v>0</v>
      </c>
      <c r="L46" s="728">
        <f t="shared" si="12"/>
        <v>0</v>
      </c>
      <c r="M46" s="728">
        <f t="shared" si="13"/>
        <v>0</v>
      </c>
      <c r="N46" s="700"/>
      <c r="O46" s="700"/>
      <c r="P46" s="700"/>
      <c r="Q46" s="700"/>
      <c r="R46" s="700"/>
      <c r="S46" s="700"/>
      <c r="T46" s="700"/>
    </row>
    <row r="47" spans="2:20" ht="13.7" customHeight="1">
      <c r="B47" s="716"/>
      <c r="C47" s="722"/>
      <c r="D47" s="731" t="s">
        <v>431</v>
      </c>
      <c r="E47" s="716"/>
      <c r="F47" s="732"/>
      <c r="G47" s="732"/>
      <c r="H47" s="724">
        <f>SUM(H41:H46)</f>
        <v>0</v>
      </c>
      <c r="I47" s="733"/>
      <c r="J47" s="733"/>
      <c r="K47" s="728">
        <f>SUM(K41:K46)</f>
        <v>124058.7145945946</v>
      </c>
      <c r="L47" s="733"/>
      <c r="M47" s="728">
        <f>SUM(M41:M46)</f>
        <v>124058.7145945946</v>
      </c>
      <c r="N47" s="700"/>
      <c r="O47" s="700"/>
      <c r="P47" s="700"/>
      <c r="Q47" s="700"/>
      <c r="R47" s="700"/>
      <c r="S47" s="700"/>
      <c r="T47" s="700"/>
    </row>
    <row r="48" spans="2:20" ht="13.7" customHeight="1">
      <c r="B48" s="711">
        <f>B46+1</f>
        <v>5</v>
      </c>
      <c r="C48" s="735" t="s">
        <v>645</v>
      </c>
      <c r="D48" s="734"/>
      <c r="E48" s="716"/>
      <c r="F48" s="732"/>
      <c r="G48" s="732"/>
      <c r="H48" s="732"/>
      <c r="I48" s="733"/>
      <c r="J48" s="733"/>
      <c r="K48" s="733"/>
      <c r="L48" s="733"/>
      <c r="M48" s="733"/>
      <c r="N48" s="700"/>
      <c r="O48" s="700"/>
      <c r="P48" s="700"/>
      <c r="Q48" s="700"/>
      <c r="R48" s="700"/>
      <c r="S48" s="700"/>
      <c r="T48" s="700"/>
    </row>
    <row r="49" spans="2:20" ht="13.7" customHeight="1">
      <c r="B49" s="711">
        <f>B48</f>
        <v>5</v>
      </c>
      <c r="C49" s="722" t="s">
        <v>878</v>
      </c>
      <c r="D49" s="734"/>
      <c r="E49" s="711" t="s">
        <v>766</v>
      </c>
      <c r="F49" s="724">
        <v>0</v>
      </c>
      <c r="G49" s="725" t="str">
        <f t="shared" ref="G49:G56" si="15">IFERROR(H49/F49,"-")</f>
        <v>-</v>
      </c>
      <c r="H49" s="724">
        <v>0</v>
      </c>
      <c r="I49" s="726">
        <f>'BS19 Detail 1'!H42</f>
        <v>2</v>
      </c>
      <c r="J49" s="727">
        <f t="shared" ref="J49:J55" si="16">IFERROR(K49/I49,"-")</f>
        <v>29359.650155381823</v>
      </c>
      <c r="K49" s="726">
        <f>'BS19 Detail 1'!M42</f>
        <v>58719.300310763647</v>
      </c>
      <c r="L49" s="728">
        <f t="shared" ref="L49:L55" si="17">F49+I49</f>
        <v>2</v>
      </c>
      <c r="M49" s="728">
        <f t="shared" ref="M49:M55" si="18">H49+K49</f>
        <v>58719.300310763647</v>
      </c>
      <c r="N49" s="700"/>
      <c r="O49" s="700"/>
      <c r="P49" s="700"/>
      <c r="Q49" s="700"/>
      <c r="R49" s="700"/>
      <c r="S49" s="700"/>
      <c r="T49" s="700"/>
    </row>
    <row r="50" spans="2:20" ht="13.7" customHeight="1">
      <c r="B50" s="711">
        <f t="shared" ref="B50:B56" si="19">B49</f>
        <v>5</v>
      </c>
      <c r="C50" s="722" t="s">
        <v>879</v>
      </c>
      <c r="D50" s="734"/>
      <c r="E50" s="711" t="s">
        <v>766</v>
      </c>
      <c r="F50" s="724">
        <v>0</v>
      </c>
      <c r="G50" s="725" t="str">
        <f t="shared" si="15"/>
        <v>-</v>
      </c>
      <c r="H50" s="724">
        <v>0</v>
      </c>
      <c r="I50" s="726">
        <f>'BS19 Detail 1'!H43</f>
        <v>4</v>
      </c>
      <c r="J50" s="727">
        <f t="shared" si="16"/>
        <v>3939.0972972972972</v>
      </c>
      <c r="K50" s="726">
        <f>'BS19 Detail 1'!M43</f>
        <v>15756.389189189189</v>
      </c>
      <c r="L50" s="728">
        <f t="shared" si="17"/>
        <v>4</v>
      </c>
      <c r="M50" s="728">
        <f t="shared" si="18"/>
        <v>15756.389189189189</v>
      </c>
      <c r="N50" s="700"/>
      <c r="O50" s="700"/>
      <c r="P50" s="700"/>
      <c r="Q50" s="700"/>
      <c r="R50" s="700"/>
      <c r="S50" s="700"/>
      <c r="T50" s="700"/>
    </row>
    <row r="51" spans="2:20" ht="13.7" customHeight="1">
      <c r="B51" s="711">
        <f t="shared" si="19"/>
        <v>5</v>
      </c>
      <c r="C51" s="722" t="s">
        <v>880</v>
      </c>
      <c r="D51" s="734"/>
      <c r="E51" s="711" t="s">
        <v>766</v>
      </c>
      <c r="F51" s="724">
        <v>0</v>
      </c>
      <c r="G51" s="725" t="str">
        <f t="shared" si="15"/>
        <v>-</v>
      </c>
      <c r="H51" s="724">
        <v>0</v>
      </c>
      <c r="I51" s="726">
        <f>'BS19 Detail 1'!H44</f>
        <v>4</v>
      </c>
      <c r="J51" s="727">
        <f t="shared" si="16"/>
        <v>2002.8378378378379</v>
      </c>
      <c r="K51" s="726">
        <f>'BS19 Detail 1'!M44</f>
        <v>8011.3513513513517</v>
      </c>
      <c r="L51" s="728">
        <f t="shared" si="17"/>
        <v>4</v>
      </c>
      <c r="M51" s="728">
        <f t="shared" si="18"/>
        <v>8011.3513513513517</v>
      </c>
      <c r="N51" s="700"/>
      <c r="O51" s="700"/>
      <c r="P51" s="700"/>
      <c r="Q51" s="700"/>
      <c r="R51" s="700"/>
      <c r="S51" s="700"/>
      <c r="T51" s="700"/>
    </row>
    <row r="52" spans="2:20" ht="13.7" customHeight="1">
      <c r="B52" s="711">
        <f t="shared" si="19"/>
        <v>5</v>
      </c>
      <c r="C52" s="722" t="s">
        <v>773</v>
      </c>
      <c r="D52" s="734"/>
      <c r="E52" s="711" t="s">
        <v>766</v>
      </c>
      <c r="F52" s="724">
        <v>0</v>
      </c>
      <c r="G52" s="725" t="str">
        <f t="shared" si="15"/>
        <v>-</v>
      </c>
      <c r="H52" s="724">
        <v>0</v>
      </c>
      <c r="I52" s="726">
        <v>0</v>
      </c>
      <c r="J52" s="727" t="str">
        <f t="shared" si="16"/>
        <v>-</v>
      </c>
      <c r="K52" s="728">
        <v>0</v>
      </c>
      <c r="L52" s="728">
        <f t="shared" si="17"/>
        <v>0</v>
      </c>
      <c r="M52" s="728">
        <f t="shared" si="18"/>
        <v>0</v>
      </c>
      <c r="N52" s="700"/>
      <c r="O52" s="700"/>
      <c r="P52" s="700"/>
      <c r="Q52" s="700"/>
      <c r="R52" s="700"/>
      <c r="S52" s="700"/>
      <c r="T52" s="700"/>
    </row>
    <row r="53" spans="2:20" ht="13.7" customHeight="1">
      <c r="B53" s="711">
        <f t="shared" si="19"/>
        <v>5</v>
      </c>
      <c r="C53" s="722" t="s">
        <v>774</v>
      </c>
      <c r="D53" s="734"/>
      <c r="E53" s="711" t="s">
        <v>766</v>
      </c>
      <c r="F53" s="724">
        <v>0</v>
      </c>
      <c r="G53" s="725" t="str">
        <f t="shared" si="15"/>
        <v>-</v>
      </c>
      <c r="H53" s="724">
        <v>0</v>
      </c>
      <c r="I53" s="726">
        <v>0</v>
      </c>
      <c r="J53" s="727" t="str">
        <f t="shared" si="16"/>
        <v>-</v>
      </c>
      <c r="K53" s="728">
        <v>0</v>
      </c>
      <c r="L53" s="728">
        <f t="shared" si="17"/>
        <v>0</v>
      </c>
      <c r="M53" s="728">
        <f t="shared" si="18"/>
        <v>0</v>
      </c>
      <c r="N53" s="700"/>
      <c r="O53" s="700"/>
      <c r="P53" s="700"/>
      <c r="Q53" s="700"/>
      <c r="R53" s="700"/>
      <c r="S53" s="700"/>
      <c r="T53" s="700"/>
    </row>
    <row r="54" spans="2:20" ht="13.7" customHeight="1">
      <c r="B54" s="711">
        <f t="shared" si="19"/>
        <v>5</v>
      </c>
      <c r="C54" s="722" t="s">
        <v>775</v>
      </c>
      <c r="D54" s="734"/>
      <c r="E54" s="711" t="s">
        <v>766</v>
      </c>
      <c r="F54" s="724">
        <v>0</v>
      </c>
      <c r="G54" s="725" t="str">
        <f t="shared" si="15"/>
        <v>-</v>
      </c>
      <c r="H54" s="724">
        <v>0</v>
      </c>
      <c r="I54" s="726">
        <v>0</v>
      </c>
      <c r="J54" s="727" t="str">
        <f t="shared" si="16"/>
        <v>-</v>
      </c>
      <c r="K54" s="728">
        <v>0</v>
      </c>
      <c r="L54" s="728">
        <f t="shared" si="17"/>
        <v>0</v>
      </c>
      <c r="M54" s="728">
        <f t="shared" si="18"/>
        <v>0</v>
      </c>
      <c r="N54" s="700"/>
      <c r="O54" s="700"/>
      <c r="P54" s="700"/>
      <c r="Q54" s="700"/>
      <c r="R54" s="700"/>
      <c r="S54" s="700"/>
      <c r="T54" s="700"/>
    </row>
    <row r="55" spans="2:20" ht="13.7" customHeight="1">
      <c r="B55" s="711">
        <f t="shared" si="19"/>
        <v>5</v>
      </c>
      <c r="C55" s="736" t="s">
        <v>776</v>
      </c>
      <c r="D55" s="734"/>
      <c r="E55" s="711" t="s">
        <v>766</v>
      </c>
      <c r="F55" s="724">
        <v>0</v>
      </c>
      <c r="G55" s="725" t="str">
        <f t="shared" si="15"/>
        <v>-</v>
      </c>
      <c r="H55" s="724">
        <v>0</v>
      </c>
      <c r="I55" s="726">
        <v>0</v>
      </c>
      <c r="J55" s="727" t="str">
        <f t="shared" si="16"/>
        <v>-</v>
      </c>
      <c r="K55" s="728">
        <v>0</v>
      </c>
      <c r="L55" s="728">
        <f t="shared" si="17"/>
        <v>0</v>
      </c>
      <c r="M55" s="728">
        <f t="shared" si="18"/>
        <v>0</v>
      </c>
      <c r="N55" s="700"/>
      <c r="O55" s="700"/>
      <c r="P55" s="700"/>
      <c r="Q55" s="700"/>
      <c r="R55" s="700"/>
      <c r="S55" s="700"/>
      <c r="T55" s="700"/>
    </row>
    <row r="56" spans="2:20" ht="13.7" customHeight="1">
      <c r="B56" s="711">
        <f t="shared" si="19"/>
        <v>5</v>
      </c>
      <c r="C56" s="722" t="s">
        <v>840</v>
      </c>
      <c r="D56" s="737"/>
      <c r="E56" s="711" t="s">
        <v>766</v>
      </c>
      <c r="F56" s="724">
        <v>0</v>
      </c>
      <c r="G56" s="725" t="str">
        <f t="shared" si="15"/>
        <v>-</v>
      </c>
      <c r="H56" s="724">
        <v>0</v>
      </c>
      <c r="I56" s="726">
        <v>0</v>
      </c>
      <c r="J56" s="727" t="str">
        <f t="shared" ref="J56" si="20">IFERROR(K56/I56,"-")</f>
        <v>-</v>
      </c>
      <c r="K56" s="728">
        <v>0</v>
      </c>
      <c r="L56" s="728">
        <f t="shared" ref="L56" si="21">F56+I56</f>
        <v>0</v>
      </c>
      <c r="M56" s="728">
        <f t="shared" ref="M56" si="22">H56+K56</f>
        <v>0</v>
      </c>
      <c r="N56" s="700"/>
      <c r="O56" s="700"/>
      <c r="P56" s="700"/>
      <c r="Q56" s="700"/>
      <c r="R56" s="700"/>
      <c r="S56" s="700"/>
      <c r="T56" s="700"/>
    </row>
    <row r="57" spans="2:20" ht="13.7" customHeight="1">
      <c r="B57" s="716"/>
      <c r="C57" s="722"/>
      <c r="D57" s="731" t="s">
        <v>431</v>
      </c>
      <c r="E57" s="716"/>
      <c r="F57" s="732"/>
      <c r="G57" s="732"/>
      <c r="H57" s="724">
        <f>SUM(H49:H56)</f>
        <v>0</v>
      </c>
      <c r="I57" s="733"/>
      <c r="J57" s="733"/>
      <c r="K57" s="728">
        <f>SUM(K49:K56)</f>
        <v>82487.040851304177</v>
      </c>
      <c r="L57" s="733"/>
      <c r="M57" s="728">
        <f>SUM(M49:M56)</f>
        <v>82487.040851304177</v>
      </c>
      <c r="N57" s="700"/>
      <c r="O57" s="700"/>
      <c r="P57" s="700"/>
      <c r="Q57" s="700"/>
      <c r="R57" s="700"/>
      <c r="S57" s="700"/>
      <c r="T57" s="700"/>
    </row>
    <row r="58" spans="2:20" ht="13.7" customHeight="1">
      <c r="B58" s="711">
        <f>B56+1</f>
        <v>6</v>
      </c>
      <c r="C58" s="736" t="s">
        <v>654</v>
      </c>
      <c r="D58" s="734"/>
      <c r="E58" s="716"/>
      <c r="F58" s="732"/>
      <c r="G58" s="732"/>
      <c r="H58" s="732"/>
      <c r="I58" s="733"/>
      <c r="J58" s="733"/>
      <c r="K58" s="733"/>
      <c r="L58" s="733"/>
      <c r="M58" s="733"/>
      <c r="N58" s="700"/>
      <c r="O58" s="700"/>
      <c r="P58" s="700"/>
      <c r="Q58" s="700"/>
      <c r="R58" s="700"/>
      <c r="S58" s="700"/>
      <c r="T58" s="700"/>
    </row>
    <row r="59" spans="2:20" ht="13.7" customHeight="1">
      <c r="B59" s="711">
        <f>B58</f>
        <v>6</v>
      </c>
      <c r="C59" s="722" t="s">
        <v>841</v>
      </c>
      <c r="D59" s="734"/>
      <c r="E59" s="711" t="s">
        <v>766</v>
      </c>
      <c r="F59" s="724">
        <v>0</v>
      </c>
      <c r="G59" s="725" t="str">
        <f t="shared" ref="G59:G82" si="23">IFERROR(H59/F59,"-")</f>
        <v>-</v>
      </c>
      <c r="H59" s="724">
        <v>0</v>
      </c>
      <c r="I59" s="726">
        <f>'BS19 Detail 1'!H61</f>
        <v>6</v>
      </c>
      <c r="J59" s="727">
        <f t="shared" ref="J59:J82" si="24">IFERROR(K59/I59,"-")</f>
        <v>6394.6068671720468</v>
      </c>
      <c r="K59" s="728">
        <f>'BS19 Detail 1'!M61</f>
        <v>38367.641203032283</v>
      </c>
      <c r="L59" s="728">
        <f t="shared" ref="L59:L82" si="25">F59+I59</f>
        <v>6</v>
      </c>
      <c r="M59" s="728">
        <f t="shared" ref="M59:M82" si="26">H59+K59</f>
        <v>38367.641203032283</v>
      </c>
      <c r="N59" s="700"/>
      <c r="O59" s="700"/>
      <c r="P59" s="700"/>
      <c r="Q59" s="700"/>
      <c r="R59" s="700"/>
      <c r="S59" s="700"/>
      <c r="T59" s="700"/>
    </row>
    <row r="60" spans="2:20" ht="13.7" customHeight="1">
      <c r="B60" s="711">
        <f t="shared" ref="B60:B82" si="27">B59</f>
        <v>6</v>
      </c>
      <c r="C60" s="722" t="s">
        <v>843</v>
      </c>
      <c r="D60" s="734"/>
      <c r="E60" s="711" t="s">
        <v>766</v>
      </c>
      <c r="F60" s="724">
        <v>0</v>
      </c>
      <c r="G60" s="725" t="str">
        <f t="shared" si="23"/>
        <v>-</v>
      </c>
      <c r="H60" s="724">
        <v>0</v>
      </c>
      <c r="I60" s="726">
        <f>'BS19 Detail 1'!H62</f>
        <v>8</v>
      </c>
      <c r="J60" s="727">
        <f t="shared" si="24"/>
        <v>129.26932432432432</v>
      </c>
      <c r="K60" s="728">
        <f>'BS19 Detail 1'!M62</f>
        <v>1034.1545945945945</v>
      </c>
      <c r="L60" s="728">
        <f t="shared" si="25"/>
        <v>8</v>
      </c>
      <c r="M60" s="728">
        <f t="shared" si="26"/>
        <v>1034.1545945945945</v>
      </c>
      <c r="N60" s="700"/>
      <c r="O60" s="700"/>
      <c r="P60" s="700"/>
      <c r="Q60" s="700"/>
      <c r="R60" s="700"/>
      <c r="S60" s="700"/>
      <c r="T60" s="700"/>
    </row>
    <row r="61" spans="2:20" ht="13.7" customHeight="1">
      <c r="B61" s="711">
        <f t="shared" si="27"/>
        <v>6</v>
      </c>
      <c r="C61" s="722" t="s">
        <v>844</v>
      </c>
      <c r="D61" s="734"/>
      <c r="E61" s="711" t="s">
        <v>766</v>
      </c>
      <c r="F61" s="724">
        <v>0</v>
      </c>
      <c r="G61" s="725" t="str">
        <f t="shared" si="23"/>
        <v>-</v>
      </c>
      <c r="H61" s="724">
        <v>0</v>
      </c>
      <c r="I61" s="726">
        <f>'BS19 Detail 1'!H63</f>
        <v>8</v>
      </c>
      <c r="J61" s="727">
        <f t="shared" si="24"/>
        <v>189.18939189189189</v>
      </c>
      <c r="K61" s="728">
        <f>'BS19 Detail 1'!M63</f>
        <v>1513.5151351351351</v>
      </c>
      <c r="L61" s="728">
        <f t="shared" si="25"/>
        <v>8</v>
      </c>
      <c r="M61" s="728">
        <f t="shared" si="26"/>
        <v>1513.5151351351351</v>
      </c>
      <c r="N61" s="700"/>
      <c r="O61" s="700"/>
      <c r="P61" s="700"/>
      <c r="Q61" s="700"/>
      <c r="R61" s="700"/>
      <c r="S61" s="700"/>
      <c r="T61" s="700"/>
    </row>
    <row r="62" spans="2:20" ht="13.7" customHeight="1">
      <c r="B62" s="711">
        <f t="shared" si="27"/>
        <v>6</v>
      </c>
      <c r="C62" s="722" t="s">
        <v>845</v>
      </c>
      <c r="D62" s="734"/>
      <c r="E62" s="711" t="s">
        <v>766</v>
      </c>
      <c r="F62" s="724">
        <v>0</v>
      </c>
      <c r="G62" s="725" t="str">
        <f t="shared" si="23"/>
        <v>-</v>
      </c>
      <c r="H62" s="724">
        <v>0</v>
      </c>
      <c r="I62" s="726">
        <f>'BS19 Detail 1'!H64</f>
        <v>8</v>
      </c>
      <c r="J62" s="727">
        <f t="shared" si="24"/>
        <v>478.92344594594596</v>
      </c>
      <c r="K62" s="728">
        <f>'BS19 Detail 1'!M64</f>
        <v>3831.3875675675677</v>
      </c>
      <c r="L62" s="728">
        <f t="shared" si="25"/>
        <v>8</v>
      </c>
      <c r="M62" s="728">
        <f t="shared" si="26"/>
        <v>3831.3875675675677</v>
      </c>
      <c r="N62" s="700"/>
      <c r="O62" s="700"/>
      <c r="P62" s="700"/>
      <c r="Q62" s="700"/>
      <c r="R62" s="700"/>
      <c r="S62" s="700"/>
      <c r="T62" s="700"/>
    </row>
    <row r="63" spans="2:20" ht="13.7" customHeight="1">
      <c r="B63" s="711">
        <f t="shared" si="27"/>
        <v>6</v>
      </c>
      <c r="C63" s="722" t="s">
        <v>873</v>
      </c>
      <c r="D63" s="734"/>
      <c r="E63" s="711" t="s">
        <v>766</v>
      </c>
      <c r="F63" s="724">
        <v>0</v>
      </c>
      <c r="G63" s="725" t="str">
        <f t="shared" si="23"/>
        <v>-</v>
      </c>
      <c r="H63" s="724">
        <v>0</v>
      </c>
      <c r="I63" s="726">
        <f>'BS19 Detail 1'!H65</f>
        <v>8</v>
      </c>
      <c r="J63" s="727">
        <f t="shared" si="24"/>
        <v>99.685810810810807</v>
      </c>
      <c r="K63" s="728">
        <f>'BS19 Detail 1'!M65</f>
        <v>797.48648648648646</v>
      </c>
      <c r="L63" s="728">
        <f t="shared" si="25"/>
        <v>8</v>
      </c>
      <c r="M63" s="728">
        <f t="shared" si="26"/>
        <v>797.48648648648646</v>
      </c>
      <c r="N63" s="700"/>
      <c r="O63" s="700"/>
      <c r="P63" s="700"/>
      <c r="Q63" s="700"/>
      <c r="R63" s="700"/>
      <c r="S63" s="700"/>
      <c r="T63" s="700"/>
    </row>
    <row r="64" spans="2:20" ht="13.7" customHeight="1">
      <c r="B64" s="711">
        <f t="shared" si="27"/>
        <v>6</v>
      </c>
      <c r="C64" s="722" t="s">
        <v>842</v>
      </c>
      <c r="D64" s="734"/>
      <c r="E64" s="711" t="s">
        <v>766</v>
      </c>
      <c r="F64" s="724">
        <v>0</v>
      </c>
      <c r="G64" s="725" t="str">
        <f t="shared" si="23"/>
        <v>-</v>
      </c>
      <c r="H64" s="724">
        <v>0</v>
      </c>
      <c r="I64" s="726">
        <f>'BS19 Detail 1'!H66</f>
        <v>6</v>
      </c>
      <c r="J64" s="727">
        <f t="shared" si="24"/>
        <v>33096.75005405405</v>
      </c>
      <c r="K64" s="728">
        <f>'BS19 Detail 1'!M66</f>
        <v>198580.5003243243</v>
      </c>
      <c r="L64" s="728">
        <f t="shared" si="25"/>
        <v>6</v>
      </c>
      <c r="M64" s="728">
        <f t="shared" si="26"/>
        <v>198580.5003243243</v>
      </c>
      <c r="N64" s="700"/>
      <c r="O64" s="700"/>
      <c r="P64" s="700"/>
      <c r="Q64" s="700"/>
      <c r="R64" s="700"/>
      <c r="S64" s="700"/>
      <c r="T64" s="700"/>
    </row>
    <row r="65" spans="2:20" ht="13.7" customHeight="1">
      <c r="B65" s="711">
        <f t="shared" si="27"/>
        <v>6</v>
      </c>
      <c r="C65" s="722" t="s">
        <v>846</v>
      </c>
      <c r="D65" s="734"/>
      <c r="E65" s="711" t="s">
        <v>766</v>
      </c>
      <c r="F65" s="724">
        <v>0</v>
      </c>
      <c r="G65" s="725" t="str">
        <f t="shared" si="23"/>
        <v>-</v>
      </c>
      <c r="H65" s="724">
        <v>0</v>
      </c>
      <c r="I65" s="726">
        <v>0</v>
      </c>
      <c r="J65" s="727" t="str">
        <f t="shared" si="24"/>
        <v>-</v>
      </c>
      <c r="K65" s="728">
        <f>'BS19 Detail 1'!J67</f>
        <v>0</v>
      </c>
      <c r="L65" s="728">
        <f t="shared" si="25"/>
        <v>0</v>
      </c>
      <c r="M65" s="728">
        <f t="shared" si="26"/>
        <v>0</v>
      </c>
      <c r="N65" s="700"/>
      <c r="O65" s="700"/>
      <c r="P65" s="700"/>
      <c r="Q65" s="700"/>
      <c r="R65" s="700"/>
      <c r="S65" s="700"/>
      <c r="T65" s="700"/>
    </row>
    <row r="66" spans="2:20" ht="13.7" customHeight="1">
      <c r="B66" s="711">
        <f t="shared" si="27"/>
        <v>6</v>
      </c>
      <c r="C66" s="722" t="s">
        <v>847</v>
      </c>
      <c r="D66" s="734"/>
      <c r="E66" s="711" t="s">
        <v>766</v>
      </c>
      <c r="F66" s="724">
        <v>0</v>
      </c>
      <c r="G66" s="725" t="str">
        <f t="shared" si="23"/>
        <v>-</v>
      </c>
      <c r="H66" s="724">
        <v>0</v>
      </c>
      <c r="I66" s="726">
        <v>0</v>
      </c>
      <c r="J66" s="727" t="str">
        <f t="shared" si="24"/>
        <v>-</v>
      </c>
      <c r="K66" s="728">
        <f>'BS19 Detail 1'!J68</f>
        <v>0</v>
      </c>
      <c r="L66" s="728">
        <f t="shared" si="25"/>
        <v>0</v>
      </c>
      <c r="M66" s="728">
        <f t="shared" si="26"/>
        <v>0</v>
      </c>
      <c r="N66" s="700"/>
      <c r="O66" s="700"/>
      <c r="P66" s="700"/>
      <c r="Q66" s="700"/>
      <c r="R66" s="700"/>
      <c r="S66" s="700"/>
      <c r="T66" s="700"/>
    </row>
    <row r="67" spans="2:20" ht="13.7" customHeight="1">
      <c r="B67" s="711">
        <f t="shared" si="27"/>
        <v>6</v>
      </c>
      <c r="C67" s="722" t="s">
        <v>848</v>
      </c>
      <c r="D67" s="734"/>
      <c r="E67" s="711" t="s">
        <v>766</v>
      </c>
      <c r="F67" s="724">
        <v>0</v>
      </c>
      <c r="G67" s="725" t="str">
        <f t="shared" si="23"/>
        <v>-</v>
      </c>
      <c r="H67" s="724">
        <v>0</v>
      </c>
      <c r="I67" s="726">
        <v>0</v>
      </c>
      <c r="J67" s="727" t="str">
        <f t="shared" si="24"/>
        <v>-</v>
      </c>
      <c r="K67" s="728">
        <f>'BS19 Detail 1'!J69</f>
        <v>0</v>
      </c>
      <c r="L67" s="728">
        <f t="shared" si="25"/>
        <v>0</v>
      </c>
      <c r="M67" s="728">
        <f t="shared" si="26"/>
        <v>0</v>
      </c>
      <c r="N67" s="700"/>
      <c r="O67" s="700"/>
      <c r="P67" s="700"/>
      <c r="Q67" s="700"/>
      <c r="R67" s="700"/>
      <c r="S67" s="700"/>
      <c r="T67" s="700"/>
    </row>
    <row r="68" spans="2:20" ht="13.7" customHeight="1">
      <c r="B68" s="711">
        <f t="shared" si="27"/>
        <v>6</v>
      </c>
      <c r="C68" s="722" t="s">
        <v>849</v>
      </c>
      <c r="D68" s="734"/>
      <c r="E68" s="711" t="s">
        <v>766</v>
      </c>
      <c r="F68" s="724">
        <v>0</v>
      </c>
      <c r="G68" s="725" t="str">
        <f t="shared" si="23"/>
        <v>-</v>
      </c>
      <c r="H68" s="724">
        <v>0</v>
      </c>
      <c r="I68" s="726">
        <v>0</v>
      </c>
      <c r="J68" s="727" t="str">
        <f t="shared" si="24"/>
        <v>-</v>
      </c>
      <c r="K68" s="728">
        <f>'BS19 Detail 1'!J70</f>
        <v>0</v>
      </c>
      <c r="L68" s="728">
        <f t="shared" si="25"/>
        <v>0</v>
      </c>
      <c r="M68" s="728">
        <f t="shared" si="26"/>
        <v>0</v>
      </c>
      <c r="N68" s="700"/>
      <c r="O68" s="700"/>
      <c r="P68" s="700"/>
      <c r="Q68" s="700"/>
      <c r="R68" s="700"/>
      <c r="S68" s="700"/>
      <c r="T68" s="700"/>
    </row>
    <row r="69" spans="2:20" ht="13.7" customHeight="1">
      <c r="B69" s="711">
        <f t="shared" si="27"/>
        <v>6</v>
      </c>
      <c r="C69" s="722" t="s">
        <v>850</v>
      </c>
      <c r="D69" s="734"/>
      <c r="E69" s="711" t="s">
        <v>766</v>
      </c>
      <c r="F69" s="724">
        <v>0</v>
      </c>
      <c r="G69" s="725" t="str">
        <f t="shared" si="23"/>
        <v>-</v>
      </c>
      <c r="H69" s="724">
        <v>0</v>
      </c>
      <c r="I69" s="726">
        <v>0</v>
      </c>
      <c r="J69" s="727" t="str">
        <f t="shared" si="24"/>
        <v>-</v>
      </c>
      <c r="K69" s="728">
        <f>'BS19 Detail 1'!J71</f>
        <v>0</v>
      </c>
      <c r="L69" s="728">
        <f t="shared" si="25"/>
        <v>0</v>
      </c>
      <c r="M69" s="728">
        <f t="shared" si="26"/>
        <v>0</v>
      </c>
      <c r="N69" s="700"/>
      <c r="O69" s="700"/>
      <c r="P69" s="700"/>
      <c r="Q69" s="700"/>
      <c r="R69" s="700"/>
      <c r="S69" s="700"/>
      <c r="T69" s="700"/>
    </row>
    <row r="70" spans="2:20" ht="13.7" customHeight="1">
      <c r="B70" s="711">
        <f t="shared" si="27"/>
        <v>6</v>
      </c>
      <c r="C70" s="738" t="s">
        <v>851</v>
      </c>
      <c r="D70" s="734"/>
      <c r="E70" s="711" t="s">
        <v>766</v>
      </c>
      <c r="F70" s="724">
        <v>0</v>
      </c>
      <c r="G70" s="725" t="str">
        <f t="shared" si="23"/>
        <v>-</v>
      </c>
      <c r="H70" s="724">
        <v>0</v>
      </c>
      <c r="I70" s="726">
        <v>0</v>
      </c>
      <c r="J70" s="727" t="str">
        <f t="shared" si="24"/>
        <v>-</v>
      </c>
      <c r="K70" s="728">
        <f>'BS19 Detail 1'!J72</f>
        <v>0</v>
      </c>
      <c r="L70" s="728">
        <f t="shared" si="25"/>
        <v>0</v>
      </c>
      <c r="M70" s="728">
        <f t="shared" si="26"/>
        <v>0</v>
      </c>
      <c r="N70" s="700"/>
      <c r="O70" s="700"/>
      <c r="P70" s="700"/>
      <c r="Q70" s="700"/>
      <c r="R70" s="700"/>
      <c r="S70" s="700"/>
      <c r="T70" s="700"/>
    </row>
    <row r="71" spans="2:20" ht="13.7" customHeight="1">
      <c r="B71" s="711">
        <f t="shared" si="27"/>
        <v>6</v>
      </c>
      <c r="C71" s="722" t="s">
        <v>852</v>
      </c>
      <c r="D71" s="734"/>
      <c r="E71" s="711" t="s">
        <v>766</v>
      </c>
      <c r="F71" s="724">
        <v>0</v>
      </c>
      <c r="G71" s="725" t="str">
        <f t="shared" si="23"/>
        <v>-</v>
      </c>
      <c r="H71" s="724">
        <v>0</v>
      </c>
      <c r="I71" s="726">
        <v>0</v>
      </c>
      <c r="J71" s="727" t="str">
        <f t="shared" si="24"/>
        <v>-</v>
      </c>
      <c r="K71" s="728">
        <f>'BS19 Detail 1'!J73</f>
        <v>0</v>
      </c>
      <c r="L71" s="728">
        <f t="shared" si="25"/>
        <v>0</v>
      </c>
      <c r="M71" s="728">
        <f t="shared" si="26"/>
        <v>0</v>
      </c>
      <c r="N71" s="700"/>
      <c r="O71" s="700"/>
      <c r="P71" s="700"/>
      <c r="Q71" s="700"/>
      <c r="R71" s="700"/>
      <c r="S71" s="700"/>
      <c r="T71" s="700"/>
    </row>
    <row r="72" spans="2:20" ht="13.7" customHeight="1">
      <c r="B72" s="711">
        <f t="shared" si="27"/>
        <v>6</v>
      </c>
      <c r="C72" s="722" t="s">
        <v>853</v>
      </c>
      <c r="D72" s="734"/>
      <c r="E72" s="711" t="s">
        <v>766</v>
      </c>
      <c r="F72" s="724">
        <v>0</v>
      </c>
      <c r="G72" s="725" t="str">
        <f t="shared" si="23"/>
        <v>-</v>
      </c>
      <c r="H72" s="724">
        <v>0</v>
      </c>
      <c r="I72" s="726">
        <v>0</v>
      </c>
      <c r="J72" s="727" t="str">
        <f t="shared" si="24"/>
        <v>-</v>
      </c>
      <c r="K72" s="728">
        <f>'BS19 Detail 1'!J74</f>
        <v>0</v>
      </c>
      <c r="L72" s="728">
        <f t="shared" si="25"/>
        <v>0</v>
      </c>
      <c r="M72" s="728">
        <f t="shared" si="26"/>
        <v>0</v>
      </c>
      <c r="N72" s="700"/>
      <c r="O72" s="700"/>
      <c r="P72" s="700"/>
      <c r="Q72" s="700"/>
      <c r="R72" s="700"/>
      <c r="S72" s="700"/>
      <c r="T72" s="700"/>
    </row>
    <row r="73" spans="2:20" ht="13.7" customHeight="1">
      <c r="B73" s="711">
        <f t="shared" si="27"/>
        <v>6</v>
      </c>
      <c r="C73" s="722" t="s">
        <v>854</v>
      </c>
      <c r="D73" s="734"/>
      <c r="E73" s="711" t="s">
        <v>766</v>
      </c>
      <c r="F73" s="724">
        <v>0</v>
      </c>
      <c r="G73" s="725" t="str">
        <f t="shared" si="23"/>
        <v>-</v>
      </c>
      <c r="H73" s="724">
        <v>0</v>
      </c>
      <c r="I73" s="726">
        <v>0</v>
      </c>
      <c r="J73" s="727" t="str">
        <f t="shared" si="24"/>
        <v>-</v>
      </c>
      <c r="K73" s="728">
        <f>'BS19 Detail 1'!J75</f>
        <v>0</v>
      </c>
      <c r="L73" s="728">
        <f t="shared" si="25"/>
        <v>0</v>
      </c>
      <c r="M73" s="728">
        <f t="shared" si="26"/>
        <v>0</v>
      </c>
      <c r="N73" s="700"/>
      <c r="O73" s="700"/>
      <c r="P73" s="700"/>
      <c r="Q73" s="700"/>
      <c r="R73" s="700"/>
      <c r="S73" s="700"/>
      <c r="T73" s="700"/>
    </row>
    <row r="74" spans="2:20" ht="13.7" customHeight="1">
      <c r="B74" s="711">
        <f t="shared" si="27"/>
        <v>6</v>
      </c>
      <c r="C74" s="722" t="s">
        <v>855</v>
      </c>
      <c r="D74" s="734"/>
      <c r="E74" s="711" t="s">
        <v>766</v>
      </c>
      <c r="F74" s="724">
        <v>0</v>
      </c>
      <c r="G74" s="725" t="str">
        <f t="shared" si="23"/>
        <v>-</v>
      </c>
      <c r="H74" s="724">
        <v>0</v>
      </c>
      <c r="I74" s="726">
        <v>0</v>
      </c>
      <c r="J74" s="727" t="str">
        <f t="shared" si="24"/>
        <v>-</v>
      </c>
      <c r="K74" s="728">
        <f>'BS19 Detail 1'!J76</f>
        <v>0</v>
      </c>
      <c r="L74" s="728">
        <f t="shared" si="25"/>
        <v>0</v>
      </c>
      <c r="M74" s="728">
        <f t="shared" si="26"/>
        <v>0</v>
      </c>
      <c r="N74" s="700"/>
      <c r="O74" s="700"/>
      <c r="P74" s="700"/>
      <c r="Q74" s="700"/>
      <c r="R74" s="700"/>
      <c r="S74" s="700"/>
      <c r="T74" s="700"/>
    </row>
    <row r="75" spans="2:20" ht="13.7" customHeight="1">
      <c r="B75" s="711">
        <f t="shared" si="27"/>
        <v>6</v>
      </c>
      <c r="C75" s="722" t="s">
        <v>856</v>
      </c>
      <c r="D75" s="734"/>
      <c r="E75" s="711" t="s">
        <v>766</v>
      </c>
      <c r="F75" s="724">
        <v>0</v>
      </c>
      <c r="G75" s="725" t="str">
        <f t="shared" si="23"/>
        <v>-</v>
      </c>
      <c r="H75" s="724">
        <v>0</v>
      </c>
      <c r="I75" s="726">
        <v>0</v>
      </c>
      <c r="J75" s="727" t="str">
        <f t="shared" si="24"/>
        <v>-</v>
      </c>
      <c r="K75" s="728">
        <f>'BS19 Detail 1'!J77</f>
        <v>0</v>
      </c>
      <c r="L75" s="728">
        <f t="shared" si="25"/>
        <v>0</v>
      </c>
      <c r="M75" s="728">
        <f t="shared" si="26"/>
        <v>0</v>
      </c>
      <c r="N75" s="700"/>
      <c r="O75" s="700"/>
      <c r="P75" s="700"/>
      <c r="Q75" s="700"/>
      <c r="R75" s="700"/>
      <c r="S75" s="700"/>
      <c r="T75" s="700"/>
    </row>
    <row r="76" spans="2:20" ht="13.7" customHeight="1">
      <c r="B76" s="711">
        <f t="shared" si="27"/>
        <v>6</v>
      </c>
      <c r="C76" s="722" t="s">
        <v>857</v>
      </c>
      <c r="D76" s="734"/>
      <c r="E76" s="711" t="s">
        <v>766</v>
      </c>
      <c r="F76" s="724">
        <v>0</v>
      </c>
      <c r="G76" s="725" t="str">
        <f t="shared" si="23"/>
        <v>-</v>
      </c>
      <c r="H76" s="724">
        <v>0</v>
      </c>
      <c r="I76" s="726">
        <v>0</v>
      </c>
      <c r="J76" s="727" t="str">
        <f t="shared" si="24"/>
        <v>-</v>
      </c>
      <c r="K76" s="728">
        <f>'BS19 Detail 1'!J78</f>
        <v>0</v>
      </c>
      <c r="L76" s="728">
        <f t="shared" si="25"/>
        <v>0</v>
      </c>
      <c r="M76" s="728">
        <f t="shared" si="26"/>
        <v>0</v>
      </c>
      <c r="N76" s="700"/>
      <c r="O76" s="700"/>
      <c r="P76" s="700"/>
      <c r="Q76" s="700"/>
      <c r="R76" s="700"/>
      <c r="S76" s="700"/>
      <c r="T76" s="700"/>
    </row>
    <row r="77" spans="2:20" ht="13.7" customHeight="1">
      <c r="B77" s="711">
        <f t="shared" si="27"/>
        <v>6</v>
      </c>
      <c r="C77" s="722" t="s">
        <v>858</v>
      </c>
      <c r="D77" s="734"/>
      <c r="E77" s="711" t="s">
        <v>766</v>
      </c>
      <c r="F77" s="724">
        <v>0</v>
      </c>
      <c r="G77" s="725" t="str">
        <f t="shared" si="23"/>
        <v>-</v>
      </c>
      <c r="H77" s="724">
        <v>0</v>
      </c>
      <c r="I77" s="726">
        <v>0</v>
      </c>
      <c r="J77" s="727" t="str">
        <f t="shared" si="24"/>
        <v>-</v>
      </c>
      <c r="K77" s="728">
        <f>'BS19 Detail 1'!J79</f>
        <v>0</v>
      </c>
      <c r="L77" s="728">
        <f t="shared" si="25"/>
        <v>0</v>
      </c>
      <c r="M77" s="728">
        <f t="shared" si="26"/>
        <v>0</v>
      </c>
      <c r="N77" s="700"/>
      <c r="O77" s="700"/>
      <c r="P77" s="700"/>
      <c r="Q77" s="700"/>
      <c r="R77" s="700"/>
      <c r="S77" s="700"/>
      <c r="T77" s="700"/>
    </row>
    <row r="78" spans="2:20" ht="13.7" customHeight="1">
      <c r="B78" s="711">
        <f t="shared" si="27"/>
        <v>6</v>
      </c>
      <c r="C78" s="722" t="s">
        <v>859</v>
      </c>
      <c r="D78" s="734"/>
      <c r="E78" s="711" t="s">
        <v>766</v>
      </c>
      <c r="F78" s="724">
        <v>0</v>
      </c>
      <c r="G78" s="725" t="str">
        <f t="shared" si="23"/>
        <v>-</v>
      </c>
      <c r="H78" s="724">
        <v>0</v>
      </c>
      <c r="I78" s="726">
        <v>0</v>
      </c>
      <c r="J78" s="727" t="str">
        <f t="shared" si="24"/>
        <v>-</v>
      </c>
      <c r="K78" s="728">
        <f>'BS19 Detail 1'!J80</f>
        <v>0</v>
      </c>
      <c r="L78" s="728">
        <f t="shared" si="25"/>
        <v>0</v>
      </c>
      <c r="M78" s="728">
        <f t="shared" si="26"/>
        <v>0</v>
      </c>
      <c r="N78" s="700"/>
      <c r="O78" s="700"/>
      <c r="P78" s="700"/>
      <c r="Q78" s="700"/>
      <c r="R78" s="700"/>
      <c r="S78" s="700"/>
      <c r="T78" s="700"/>
    </row>
    <row r="79" spans="2:20" ht="13.7" customHeight="1">
      <c r="B79" s="711">
        <f t="shared" si="27"/>
        <v>6</v>
      </c>
      <c r="C79" s="722" t="s">
        <v>860</v>
      </c>
      <c r="D79" s="734"/>
      <c r="E79" s="711" t="s">
        <v>766</v>
      </c>
      <c r="F79" s="724">
        <v>0</v>
      </c>
      <c r="G79" s="725" t="str">
        <f t="shared" si="23"/>
        <v>-</v>
      </c>
      <c r="H79" s="724">
        <v>0</v>
      </c>
      <c r="I79" s="726">
        <v>0</v>
      </c>
      <c r="J79" s="727" t="str">
        <f t="shared" si="24"/>
        <v>-</v>
      </c>
      <c r="K79" s="728">
        <f>'BS19 Detail 1'!J81</f>
        <v>0</v>
      </c>
      <c r="L79" s="728">
        <f t="shared" si="25"/>
        <v>0</v>
      </c>
      <c r="M79" s="728">
        <f t="shared" si="26"/>
        <v>0</v>
      </c>
      <c r="N79" s="700"/>
      <c r="O79" s="700"/>
      <c r="P79" s="700"/>
      <c r="Q79" s="700"/>
      <c r="R79" s="700"/>
      <c r="S79" s="700"/>
      <c r="T79" s="700"/>
    </row>
    <row r="80" spans="2:20" ht="13.7" customHeight="1">
      <c r="B80" s="711">
        <f t="shared" si="27"/>
        <v>6</v>
      </c>
      <c r="C80" s="722" t="s">
        <v>861</v>
      </c>
      <c r="D80" s="734"/>
      <c r="E80" s="711" t="s">
        <v>766</v>
      </c>
      <c r="F80" s="724">
        <v>0</v>
      </c>
      <c r="G80" s="725" t="str">
        <f t="shared" si="23"/>
        <v>-</v>
      </c>
      <c r="H80" s="724">
        <v>0</v>
      </c>
      <c r="I80" s="726">
        <v>0</v>
      </c>
      <c r="J80" s="727" t="str">
        <f t="shared" si="24"/>
        <v>-</v>
      </c>
      <c r="K80" s="728">
        <f>'BS19 Detail 1'!J82</f>
        <v>0</v>
      </c>
      <c r="L80" s="728">
        <f t="shared" si="25"/>
        <v>0</v>
      </c>
      <c r="M80" s="728">
        <f t="shared" si="26"/>
        <v>0</v>
      </c>
      <c r="N80" s="700"/>
      <c r="O80" s="700"/>
      <c r="P80" s="700"/>
      <c r="Q80" s="700"/>
      <c r="R80" s="700"/>
      <c r="S80" s="700"/>
      <c r="T80" s="700"/>
    </row>
    <row r="81" spans="2:20" ht="13.7" customHeight="1">
      <c r="B81" s="711">
        <f t="shared" si="27"/>
        <v>6</v>
      </c>
      <c r="C81" s="722" t="s">
        <v>862</v>
      </c>
      <c r="D81" s="734"/>
      <c r="E81" s="711" t="s">
        <v>766</v>
      </c>
      <c r="F81" s="724">
        <v>0</v>
      </c>
      <c r="G81" s="725" t="str">
        <f t="shared" si="23"/>
        <v>-</v>
      </c>
      <c r="H81" s="724">
        <v>0</v>
      </c>
      <c r="I81" s="726">
        <v>0</v>
      </c>
      <c r="J81" s="727" t="str">
        <f t="shared" si="24"/>
        <v>-</v>
      </c>
      <c r="K81" s="728">
        <f>'BS19 Detail 1'!J83</f>
        <v>0</v>
      </c>
      <c r="L81" s="728">
        <f t="shared" si="25"/>
        <v>0</v>
      </c>
      <c r="M81" s="728">
        <f t="shared" si="26"/>
        <v>0</v>
      </c>
      <c r="N81" s="700"/>
      <c r="O81" s="700"/>
      <c r="P81" s="700"/>
      <c r="Q81" s="700"/>
      <c r="R81" s="700"/>
      <c r="S81" s="700"/>
      <c r="T81" s="700"/>
    </row>
    <row r="82" spans="2:20" ht="13.7" customHeight="1">
      <c r="B82" s="711">
        <f t="shared" si="27"/>
        <v>6</v>
      </c>
      <c r="C82" s="722" t="s">
        <v>863</v>
      </c>
      <c r="D82" s="734"/>
      <c r="E82" s="711" t="s">
        <v>766</v>
      </c>
      <c r="F82" s="724">
        <v>0</v>
      </c>
      <c r="G82" s="725" t="str">
        <f t="shared" si="23"/>
        <v>-</v>
      </c>
      <c r="H82" s="724">
        <v>0</v>
      </c>
      <c r="I82" s="726">
        <v>0</v>
      </c>
      <c r="J82" s="727" t="str">
        <f t="shared" si="24"/>
        <v>-</v>
      </c>
      <c r="K82" s="728">
        <f>'BS19 Detail 1'!J84</f>
        <v>0</v>
      </c>
      <c r="L82" s="728">
        <f t="shared" si="25"/>
        <v>0</v>
      </c>
      <c r="M82" s="728">
        <f t="shared" si="26"/>
        <v>0</v>
      </c>
      <c r="N82" s="700"/>
      <c r="O82" s="700"/>
      <c r="P82" s="700"/>
      <c r="Q82" s="700"/>
      <c r="R82" s="700"/>
      <c r="S82" s="700"/>
      <c r="T82" s="700"/>
    </row>
    <row r="83" spans="2:20" ht="13.7" customHeight="1">
      <c r="B83" s="716"/>
      <c r="C83" s="735"/>
      <c r="D83" s="731" t="s">
        <v>431</v>
      </c>
      <c r="E83" s="716"/>
      <c r="F83" s="732"/>
      <c r="G83" s="732"/>
      <c r="H83" s="724">
        <f>SUM(H59:H82)</f>
        <v>0</v>
      </c>
      <c r="I83" s="733"/>
      <c r="J83" s="733"/>
      <c r="K83" s="728">
        <f>SUM(K59:K82)</f>
        <v>244124.68531114038</v>
      </c>
      <c r="L83" s="733"/>
      <c r="M83" s="728">
        <f>SUM(M59:M82)</f>
        <v>244124.68531114038</v>
      </c>
      <c r="N83" s="700"/>
      <c r="O83" s="700"/>
      <c r="P83" s="700"/>
      <c r="Q83" s="700"/>
      <c r="R83" s="700"/>
      <c r="S83" s="700"/>
      <c r="T83" s="700"/>
    </row>
    <row r="84" spans="2:20" ht="13.7" customHeight="1">
      <c r="B84" s="711">
        <f>B82+1</f>
        <v>7</v>
      </c>
      <c r="C84" s="720" t="s">
        <v>352</v>
      </c>
      <c r="D84" s="734"/>
      <c r="E84" s="716"/>
      <c r="F84" s="732"/>
      <c r="G84" s="732"/>
      <c r="H84" s="732"/>
      <c r="I84" s="733"/>
      <c r="J84" s="733"/>
      <c r="K84" s="733"/>
      <c r="L84" s="733"/>
      <c r="M84" s="733"/>
      <c r="N84" s="700"/>
      <c r="O84" s="700"/>
      <c r="P84" s="700"/>
      <c r="Q84" s="700"/>
      <c r="R84" s="700"/>
      <c r="S84" s="700"/>
      <c r="T84" s="700"/>
    </row>
    <row r="85" spans="2:20" ht="13.7" customHeight="1">
      <c r="B85" s="711">
        <f>B84</f>
        <v>7</v>
      </c>
      <c r="C85" s="736" t="s">
        <v>864</v>
      </c>
      <c r="D85" s="734"/>
      <c r="E85" s="711" t="s">
        <v>766</v>
      </c>
      <c r="F85" s="724">
        <v>0</v>
      </c>
      <c r="G85" s="725" t="str">
        <f>IFERROR(H85/F85,"-")</f>
        <v>-</v>
      </c>
      <c r="H85" s="724">
        <v>0</v>
      </c>
      <c r="I85" s="726">
        <v>0</v>
      </c>
      <c r="J85" s="727" t="str">
        <f>IFERROR(K85/I85,"-")</f>
        <v>-</v>
      </c>
      <c r="K85" s="728">
        <f>'BS19 Detail 1'!J92</f>
        <v>0</v>
      </c>
      <c r="L85" s="728">
        <f>F85+I85</f>
        <v>0</v>
      </c>
      <c r="M85" s="728">
        <f>H85+K85</f>
        <v>0</v>
      </c>
      <c r="N85" s="700"/>
      <c r="O85" s="700"/>
      <c r="P85" s="700"/>
      <c r="Q85" s="700"/>
      <c r="R85" s="700"/>
      <c r="S85" s="700"/>
      <c r="T85" s="700"/>
    </row>
    <row r="86" spans="2:20" ht="13.7" customHeight="1">
      <c r="B86" s="711">
        <f>B84</f>
        <v>7</v>
      </c>
      <c r="C86" s="720" t="s">
        <v>777</v>
      </c>
      <c r="D86" s="734"/>
      <c r="E86" s="711" t="s">
        <v>766</v>
      </c>
      <c r="F86" s="724">
        <v>0</v>
      </c>
      <c r="G86" s="725" t="str">
        <f>IFERROR(H86/F86,"-")</f>
        <v>-</v>
      </c>
      <c r="H86" s="724">
        <v>0</v>
      </c>
      <c r="I86" s="726">
        <v>0</v>
      </c>
      <c r="J86" s="727" t="str">
        <f>IFERROR(K86/I86,"-")</f>
        <v>-</v>
      </c>
      <c r="K86" s="728">
        <f>'BS19 Detail 1'!J93</f>
        <v>0</v>
      </c>
      <c r="L86" s="728">
        <f>F86+I86</f>
        <v>0</v>
      </c>
      <c r="M86" s="728">
        <f>H86+K86</f>
        <v>0</v>
      </c>
      <c r="N86" s="700"/>
      <c r="O86" s="700"/>
      <c r="P86" s="700"/>
      <c r="Q86" s="700"/>
      <c r="R86" s="700"/>
      <c r="S86" s="700"/>
      <c r="T86" s="700"/>
    </row>
    <row r="87" spans="2:20" ht="13.7" customHeight="1">
      <c r="B87" s="716"/>
      <c r="C87" s="735"/>
      <c r="D87" s="731" t="s">
        <v>431</v>
      </c>
      <c r="E87" s="716"/>
      <c r="F87" s="732"/>
      <c r="G87" s="732"/>
      <c r="H87" s="725">
        <f>SUM(H86:H86)</f>
        <v>0</v>
      </c>
      <c r="I87" s="733"/>
      <c r="J87" s="733"/>
      <c r="K87" s="727">
        <f>SUM(K86:K86)</f>
        <v>0</v>
      </c>
      <c r="L87" s="733"/>
      <c r="M87" s="727">
        <f>SUM(M86:M86)</f>
        <v>0</v>
      </c>
      <c r="N87" s="700"/>
      <c r="O87" s="700"/>
      <c r="P87" s="700"/>
      <c r="Q87" s="700"/>
      <c r="R87" s="700"/>
      <c r="S87" s="700"/>
      <c r="T87" s="700"/>
    </row>
    <row r="88" spans="2:20" ht="13.7" customHeight="1">
      <c r="B88" s="711">
        <f>B86+1</f>
        <v>8</v>
      </c>
      <c r="C88" s="739" t="s">
        <v>423</v>
      </c>
      <c r="D88" s="740"/>
      <c r="E88" s="741"/>
      <c r="F88" s="742"/>
      <c r="G88" s="742"/>
      <c r="H88" s="743">
        <f>SUM(H30,H39,H47,H57,H83,H87)</f>
        <v>0</v>
      </c>
      <c r="I88" s="744"/>
      <c r="J88" s="744"/>
      <c r="K88" s="745">
        <f>SUM(K30,K39,K47,K57,K83,K87)</f>
        <v>450670.44075703912</v>
      </c>
      <c r="L88" s="744"/>
      <c r="M88" s="745">
        <f>SUM(M30,M39,M47,M57,M83,M87)</f>
        <v>450670.44075703912</v>
      </c>
      <c r="N88" s="700"/>
      <c r="O88" s="700"/>
      <c r="P88" s="700"/>
      <c r="Q88" s="700"/>
      <c r="R88" s="700"/>
      <c r="S88" s="700"/>
      <c r="T88" s="700"/>
    </row>
    <row r="89" spans="2:20" ht="13.7" customHeight="1">
      <c r="B89" s="711">
        <f>B88+1</f>
        <v>9</v>
      </c>
      <c r="C89" s="714" t="s">
        <v>293</v>
      </c>
      <c r="D89" s="734"/>
      <c r="E89" s="716"/>
      <c r="F89" s="732"/>
      <c r="G89" s="732"/>
      <c r="H89" s="732"/>
      <c r="I89" s="733"/>
      <c r="J89" s="733"/>
      <c r="K89" s="733"/>
      <c r="L89" s="733"/>
      <c r="M89" s="733"/>
      <c r="N89" s="700"/>
      <c r="O89" s="700"/>
      <c r="P89" s="700"/>
      <c r="Q89" s="700"/>
      <c r="R89" s="700"/>
      <c r="S89" s="700"/>
      <c r="T89" s="700"/>
    </row>
    <row r="90" spans="2:20" ht="13.7" customHeight="1">
      <c r="B90" s="711">
        <v>18</v>
      </c>
      <c r="C90" s="720" t="s">
        <v>301</v>
      </c>
      <c r="D90" s="734"/>
      <c r="E90" s="716"/>
      <c r="F90" s="732"/>
      <c r="G90" s="732"/>
      <c r="H90" s="732"/>
      <c r="I90" s="733"/>
      <c r="J90" s="733"/>
      <c r="K90" s="733"/>
      <c r="L90" s="733"/>
      <c r="M90" s="733"/>
      <c r="N90" s="700"/>
      <c r="O90" s="700"/>
      <c r="P90" s="700"/>
      <c r="Q90" s="700"/>
      <c r="R90" s="700"/>
      <c r="S90" s="700"/>
      <c r="T90" s="700"/>
    </row>
    <row r="91" spans="2:20" ht="13.7" customHeight="1">
      <c r="B91" s="711">
        <v>21</v>
      </c>
      <c r="C91" s="735" t="s">
        <v>778</v>
      </c>
      <c r="D91" s="734"/>
      <c r="E91" s="716"/>
      <c r="F91" s="724">
        <v>0</v>
      </c>
      <c r="G91" s="725" t="str">
        <f t="shared" ref="G91:G98" si="28">IFERROR(H91/F91,"-")</f>
        <v>-</v>
      </c>
      <c r="H91" s="724">
        <v>0</v>
      </c>
      <c r="I91" s="726">
        <v>0</v>
      </c>
      <c r="J91" s="727" t="str">
        <f t="shared" ref="J91:J98" si="29">IFERROR(K91/I91,"-")</f>
        <v>-</v>
      </c>
      <c r="K91" s="728">
        <v>0</v>
      </c>
      <c r="L91" s="728">
        <f t="shared" ref="L91:L98" si="30">F91+I91</f>
        <v>0</v>
      </c>
      <c r="M91" s="728">
        <f t="shared" ref="M91:M98" si="31">H91+K91</f>
        <v>0</v>
      </c>
      <c r="N91" s="700"/>
      <c r="O91" s="700"/>
      <c r="P91" s="700"/>
      <c r="Q91" s="700"/>
      <c r="R91" s="700"/>
      <c r="S91" s="700"/>
      <c r="T91" s="700"/>
    </row>
    <row r="92" spans="2:20" ht="13.15" customHeight="1">
      <c r="B92" s="711">
        <v>21</v>
      </c>
      <c r="C92" s="735" t="s">
        <v>865</v>
      </c>
      <c r="D92" s="734"/>
      <c r="E92" s="711" t="s">
        <v>779</v>
      </c>
      <c r="F92" s="724">
        <v>0</v>
      </c>
      <c r="G92" s="725" t="str">
        <f t="shared" si="28"/>
        <v>-</v>
      </c>
      <c r="H92" s="724">
        <v>0</v>
      </c>
      <c r="I92" s="726">
        <f>'BS19 Detail 1'!H222</f>
        <v>1200</v>
      </c>
      <c r="J92" s="727">
        <f t="shared" si="29"/>
        <v>20.625608108108107</v>
      </c>
      <c r="K92" s="728">
        <f>'BS19 Detail 1'!M222</f>
        <v>24750.729729729726</v>
      </c>
      <c r="L92" s="728">
        <f t="shared" si="30"/>
        <v>1200</v>
      </c>
      <c r="M92" s="728">
        <f t="shared" si="31"/>
        <v>24750.729729729726</v>
      </c>
      <c r="N92" s="700"/>
      <c r="O92" s="700"/>
      <c r="P92" s="700"/>
      <c r="Q92" s="700"/>
      <c r="R92" s="700"/>
      <c r="S92" s="700"/>
      <c r="T92" s="700"/>
    </row>
    <row r="93" spans="2:20" ht="13.7" customHeight="1">
      <c r="B93" s="711">
        <v>21</v>
      </c>
      <c r="C93" s="735" t="s">
        <v>866</v>
      </c>
      <c r="D93" s="734"/>
      <c r="E93" s="711" t="s">
        <v>779</v>
      </c>
      <c r="F93" s="724">
        <v>0</v>
      </c>
      <c r="G93" s="725" t="str">
        <f t="shared" si="28"/>
        <v>-</v>
      </c>
      <c r="H93" s="724">
        <v>0</v>
      </c>
      <c r="I93" s="726">
        <f>'BS19 Detail 1'!H223</f>
        <v>6</v>
      </c>
      <c r="J93" s="727">
        <f t="shared" si="29"/>
        <v>1068.5798204921341</v>
      </c>
      <c r="K93" s="728">
        <f>'BS19 Detail 1'!M223</f>
        <v>6411.4789229528042</v>
      </c>
      <c r="L93" s="728">
        <f t="shared" si="30"/>
        <v>6</v>
      </c>
      <c r="M93" s="728">
        <f t="shared" si="31"/>
        <v>6411.4789229528042</v>
      </c>
      <c r="N93" s="700"/>
      <c r="O93" s="700"/>
      <c r="P93" s="700"/>
      <c r="Q93" s="700"/>
      <c r="R93" s="700"/>
      <c r="S93" s="700"/>
      <c r="T93" s="700"/>
    </row>
    <row r="94" spans="2:20" ht="13.7" customHeight="1">
      <c r="B94" s="711">
        <v>21</v>
      </c>
      <c r="C94" s="735" t="s">
        <v>867</v>
      </c>
      <c r="D94" s="734"/>
      <c r="E94" s="711" t="s">
        <v>779</v>
      </c>
      <c r="F94" s="724">
        <v>0</v>
      </c>
      <c r="G94" s="725" t="str">
        <f t="shared" si="28"/>
        <v>-</v>
      </c>
      <c r="H94" s="724">
        <v>0</v>
      </c>
      <c r="I94" s="726">
        <f>'BS19 Detail 1'!H224</f>
        <v>3000</v>
      </c>
      <c r="J94" s="727">
        <f t="shared" si="29"/>
        <v>0.29311186186186156</v>
      </c>
      <c r="K94" s="728">
        <f>'BS19 Detail 1'!M224</f>
        <v>879.33558558558468</v>
      </c>
      <c r="L94" s="728">
        <f t="shared" si="30"/>
        <v>3000</v>
      </c>
      <c r="M94" s="728">
        <f t="shared" si="31"/>
        <v>879.33558558558468</v>
      </c>
      <c r="N94" s="700"/>
      <c r="O94" s="700"/>
      <c r="P94" s="700"/>
      <c r="Q94" s="700"/>
      <c r="R94" s="700"/>
      <c r="S94" s="700"/>
      <c r="T94" s="700"/>
    </row>
    <row r="95" spans="2:20" ht="13.7" customHeight="1">
      <c r="B95" s="711">
        <v>21</v>
      </c>
      <c r="C95" s="735" t="s">
        <v>868</v>
      </c>
      <c r="D95" s="734"/>
      <c r="E95" s="711" t="s">
        <v>779</v>
      </c>
      <c r="F95" s="724">
        <v>0</v>
      </c>
      <c r="G95" s="725" t="str">
        <f t="shared" si="28"/>
        <v>-</v>
      </c>
      <c r="H95" s="724">
        <v>0</v>
      </c>
      <c r="I95" s="726">
        <f>'BS19 Detail 1'!H225</f>
        <v>60</v>
      </c>
      <c r="J95" s="727">
        <f t="shared" si="29"/>
        <v>99.490540540540522</v>
      </c>
      <c r="K95" s="728">
        <f>'BS19 Detail 1'!M225</f>
        <v>5969.4324324324316</v>
      </c>
      <c r="L95" s="728">
        <f t="shared" si="30"/>
        <v>60</v>
      </c>
      <c r="M95" s="728">
        <f t="shared" si="31"/>
        <v>5969.4324324324316</v>
      </c>
      <c r="N95" s="700"/>
      <c r="O95" s="700"/>
      <c r="P95" s="700"/>
      <c r="Q95" s="700"/>
      <c r="R95" s="700"/>
      <c r="S95" s="700"/>
      <c r="T95" s="700"/>
    </row>
    <row r="96" spans="2:20" ht="13.7" customHeight="1">
      <c r="B96" s="711">
        <v>23</v>
      </c>
      <c r="C96" s="735" t="s">
        <v>869</v>
      </c>
      <c r="D96" s="734"/>
      <c r="E96" s="711" t="s">
        <v>779</v>
      </c>
      <c r="F96" s="724">
        <v>0</v>
      </c>
      <c r="G96" s="725" t="str">
        <f t="shared" si="28"/>
        <v>-</v>
      </c>
      <c r="H96" s="724">
        <v>0</v>
      </c>
      <c r="I96" s="726">
        <f>'BS19 Detail 1'!H245</f>
        <v>6</v>
      </c>
      <c r="J96" s="727">
        <f t="shared" si="29"/>
        <v>2727.9590705339529</v>
      </c>
      <c r="K96" s="728">
        <f>'BS19 Detail 1'!M245</f>
        <v>16367.754423203716</v>
      </c>
      <c r="L96" s="728">
        <f t="shared" si="30"/>
        <v>6</v>
      </c>
      <c r="M96" s="728">
        <f t="shared" si="31"/>
        <v>16367.754423203716</v>
      </c>
      <c r="N96" s="700"/>
      <c r="O96" s="700"/>
      <c r="P96" s="700"/>
      <c r="Q96" s="700"/>
      <c r="R96" s="700"/>
      <c r="S96" s="700"/>
      <c r="T96" s="700"/>
    </row>
    <row r="97" spans="2:20" ht="13.7" customHeight="1">
      <c r="B97" s="711">
        <v>23</v>
      </c>
      <c r="C97" s="735" t="s">
        <v>870</v>
      </c>
      <c r="D97" s="734"/>
      <c r="E97" s="711" t="s">
        <v>766</v>
      </c>
      <c r="F97" s="724">
        <v>0</v>
      </c>
      <c r="G97" s="725" t="str">
        <f t="shared" si="28"/>
        <v>-</v>
      </c>
      <c r="H97" s="724">
        <v>0</v>
      </c>
      <c r="I97" s="726">
        <f>'BS19 Detail 1'!H246</f>
        <v>4</v>
      </c>
      <c r="J97" s="727">
        <f t="shared" si="29"/>
        <v>1179.7297297297298</v>
      </c>
      <c r="K97" s="728">
        <f>'BS19 Detail 1'!M246</f>
        <v>4718.9189189189192</v>
      </c>
      <c r="L97" s="728">
        <f t="shared" si="30"/>
        <v>4</v>
      </c>
      <c r="M97" s="728">
        <f t="shared" si="31"/>
        <v>4718.9189189189192</v>
      </c>
      <c r="N97" s="700"/>
      <c r="O97" s="700"/>
      <c r="P97" s="700"/>
      <c r="Q97" s="700"/>
      <c r="R97" s="700"/>
      <c r="S97" s="700"/>
      <c r="T97" s="700"/>
    </row>
    <row r="98" spans="2:20" ht="13.7" customHeight="1">
      <c r="B98" s="711">
        <v>23</v>
      </c>
      <c r="C98" s="735" t="s">
        <v>871</v>
      </c>
      <c r="D98" s="734"/>
      <c r="E98" s="711" t="s">
        <v>766</v>
      </c>
      <c r="F98" s="724">
        <v>0</v>
      </c>
      <c r="G98" s="725" t="str">
        <f t="shared" si="28"/>
        <v>-</v>
      </c>
      <c r="H98" s="724">
        <v>0</v>
      </c>
      <c r="I98" s="726">
        <f>'BS19 Detail 1'!H247</f>
        <v>4</v>
      </c>
      <c r="J98" s="727">
        <f t="shared" si="29"/>
        <v>442.39864864864865</v>
      </c>
      <c r="K98" s="728">
        <f>'BS19 Detail 1'!M247</f>
        <v>1769.5945945945946</v>
      </c>
      <c r="L98" s="728">
        <f t="shared" si="30"/>
        <v>4</v>
      </c>
      <c r="M98" s="728">
        <f t="shared" si="31"/>
        <v>1769.5945945945946</v>
      </c>
      <c r="N98" s="700"/>
      <c r="O98" s="700"/>
      <c r="P98" s="700"/>
      <c r="Q98" s="700"/>
      <c r="R98" s="700"/>
      <c r="S98" s="700"/>
      <c r="T98" s="700"/>
    </row>
    <row r="99" spans="2:20" ht="13.7" customHeight="1">
      <c r="B99" s="716"/>
      <c r="C99" s="720"/>
      <c r="D99" s="731" t="s">
        <v>431</v>
      </c>
      <c r="E99" s="716"/>
      <c r="F99" s="732"/>
      <c r="G99" s="732"/>
      <c r="H99" s="725">
        <f>SUM(H91:H98)</f>
        <v>0</v>
      </c>
      <c r="I99" s="733"/>
      <c r="J99" s="733"/>
      <c r="K99" s="727">
        <f>SUM(K91:K98)</f>
        <v>60867.244607417779</v>
      </c>
      <c r="L99" s="733"/>
      <c r="M99" s="727">
        <f>SUM(M91:M98)</f>
        <v>60867.244607417779</v>
      </c>
      <c r="N99" s="700"/>
      <c r="O99" s="700"/>
      <c r="P99" s="700"/>
      <c r="Q99" s="700"/>
      <c r="R99" s="700"/>
      <c r="S99" s="700"/>
      <c r="T99" s="700"/>
    </row>
    <row r="100" spans="2:20" ht="13.7" customHeight="1">
      <c r="B100" s="711">
        <v>36</v>
      </c>
      <c r="C100" s="720" t="s">
        <v>170</v>
      </c>
      <c r="D100" s="734"/>
      <c r="E100" s="716"/>
      <c r="F100" s="732"/>
      <c r="G100" s="732"/>
      <c r="H100" s="732"/>
      <c r="I100" s="733"/>
      <c r="J100" s="733"/>
      <c r="K100" s="733"/>
      <c r="L100" s="733"/>
      <c r="M100" s="733"/>
      <c r="N100" s="700"/>
      <c r="O100" s="700"/>
      <c r="P100" s="700"/>
      <c r="Q100" s="700"/>
      <c r="R100" s="700"/>
      <c r="S100" s="700"/>
      <c r="T100" s="700"/>
    </row>
    <row r="101" spans="2:20" ht="13.7" customHeight="1">
      <c r="B101" s="711">
        <v>42</v>
      </c>
      <c r="C101" s="735" t="s">
        <v>377</v>
      </c>
      <c r="D101" s="734"/>
      <c r="E101" s="716"/>
      <c r="F101" s="724">
        <v>0</v>
      </c>
      <c r="G101" s="725" t="str">
        <f>IFERROR(H101/F101,"-")</f>
        <v>-</v>
      </c>
      <c r="H101" s="724">
        <v>0</v>
      </c>
      <c r="I101" s="726">
        <v>0</v>
      </c>
      <c r="J101" s="727" t="str">
        <f>IFERROR(K101/I101,"-")</f>
        <v>-</v>
      </c>
      <c r="K101" s="728">
        <v>0</v>
      </c>
      <c r="L101" s="728">
        <f>F101+I101</f>
        <v>0</v>
      </c>
      <c r="M101" s="728">
        <f>H101+K101</f>
        <v>0</v>
      </c>
      <c r="N101" s="700"/>
      <c r="O101" s="700"/>
      <c r="P101" s="700"/>
      <c r="Q101" s="700"/>
      <c r="R101" s="700"/>
      <c r="S101" s="700"/>
      <c r="T101" s="700"/>
    </row>
    <row r="102" spans="2:20" ht="13.7" customHeight="1">
      <c r="B102" s="711">
        <v>42</v>
      </c>
      <c r="C102" s="735" t="s">
        <v>872</v>
      </c>
      <c r="D102" s="734"/>
      <c r="E102" s="711" t="s">
        <v>766</v>
      </c>
      <c r="F102" s="724">
        <v>0</v>
      </c>
      <c r="G102" s="725" t="str">
        <f>IFERROR(H102/F102,"-")</f>
        <v>-</v>
      </c>
      <c r="H102" s="724">
        <v>0</v>
      </c>
      <c r="I102" s="726">
        <f>'BS19 Detail 1'!H451</f>
        <v>60</v>
      </c>
      <c r="J102" s="727">
        <f>IFERROR(K102/I102,"-")</f>
        <v>40.270553620591272</v>
      </c>
      <c r="K102" s="728">
        <f>'BS19 Detail 1'!M451</f>
        <v>2416.2332172354763</v>
      </c>
      <c r="L102" s="728">
        <f>F102+I102</f>
        <v>60</v>
      </c>
      <c r="M102" s="728">
        <f>H102+K102</f>
        <v>2416.2332172354763</v>
      </c>
      <c r="N102" s="700"/>
      <c r="O102" s="700"/>
      <c r="P102" s="700"/>
      <c r="Q102" s="700"/>
      <c r="R102" s="700"/>
      <c r="S102" s="700"/>
      <c r="T102" s="700"/>
    </row>
    <row r="103" spans="2:20" ht="13.7" customHeight="1">
      <c r="B103" s="711">
        <v>42</v>
      </c>
      <c r="C103" s="735" t="s">
        <v>874</v>
      </c>
      <c r="D103" s="734"/>
      <c r="E103" s="711" t="s">
        <v>766</v>
      </c>
      <c r="F103" s="724">
        <v>0</v>
      </c>
      <c r="G103" s="725" t="str">
        <f>IFERROR(H103/F103,"-")</f>
        <v>-</v>
      </c>
      <c r="H103" s="724">
        <v>0</v>
      </c>
      <c r="I103" s="726">
        <f>'BS19 Detail 1'!H452</f>
        <v>4</v>
      </c>
      <c r="J103" s="727">
        <f>IFERROR(K103/I103,"-")</f>
        <v>18455.402432432431</v>
      </c>
      <c r="K103" s="728">
        <f>'BS19 Detail 1'!M452</f>
        <v>73821.609729729724</v>
      </c>
      <c r="L103" s="728">
        <f>F103+I103</f>
        <v>4</v>
      </c>
      <c r="M103" s="728">
        <f>H103+K103</f>
        <v>73821.609729729724</v>
      </c>
      <c r="N103" s="700"/>
      <c r="O103" s="700"/>
      <c r="P103" s="700"/>
      <c r="Q103" s="700"/>
      <c r="R103" s="700"/>
      <c r="S103" s="700"/>
      <c r="T103" s="700"/>
    </row>
    <row r="104" spans="2:20" ht="13.7" customHeight="1">
      <c r="B104" s="711">
        <v>44</v>
      </c>
      <c r="C104" s="720" t="s">
        <v>324</v>
      </c>
      <c r="D104" s="734"/>
      <c r="E104" s="716"/>
      <c r="F104" s="732"/>
      <c r="G104" s="732"/>
      <c r="H104" s="732"/>
      <c r="I104" s="733"/>
      <c r="J104" s="733"/>
      <c r="K104" s="733"/>
      <c r="L104" s="733"/>
      <c r="M104" s="733"/>
      <c r="N104" s="700"/>
      <c r="O104" s="700"/>
      <c r="P104" s="700"/>
      <c r="Q104" s="700"/>
      <c r="R104" s="700"/>
      <c r="S104" s="700"/>
      <c r="T104" s="700"/>
    </row>
    <row r="105" spans="2:20" ht="13.15" customHeight="1">
      <c r="B105" s="711">
        <v>52</v>
      </c>
      <c r="C105" s="735" t="s">
        <v>780</v>
      </c>
      <c r="D105" s="734"/>
      <c r="E105" s="711" t="s">
        <v>781</v>
      </c>
      <c r="F105" s="724">
        <v>0</v>
      </c>
      <c r="G105" s="725" t="str">
        <f>IFERROR(H105/F105,"-")</f>
        <v>-</v>
      </c>
      <c r="H105" s="724">
        <v>0</v>
      </c>
      <c r="I105" s="728">
        <f>'BS19 Detail 1'!H578</f>
        <v>95083.333333333328</v>
      </c>
      <c r="J105" s="746">
        <f>IFERROR(K105/I105,"-")</f>
        <v>1.36</v>
      </c>
      <c r="K105" s="728">
        <f>'BS19 Detail 1'!M578</f>
        <v>129313.33333333333</v>
      </c>
      <c r="L105" s="728">
        <f>F105+I105</f>
        <v>95083.333333333328</v>
      </c>
      <c r="M105" s="728">
        <f>H105+K105</f>
        <v>129313.33333333333</v>
      </c>
      <c r="N105" s="700"/>
      <c r="O105" s="700"/>
      <c r="P105" s="700"/>
      <c r="Q105" s="700"/>
      <c r="R105" s="700"/>
      <c r="S105" s="700"/>
      <c r="T105" s="700"/>
    </row>
    <row r="106" spans="2:20" ht="13.7" customHeight="1">
      <c r="B106" s="711">
        <v>57</v>
      </c>
      <c r="C106" s="739" t="s">
        <v>782</v>
      </c>
      <c r="D106" s="740"/>
      <c r="E106" s="741"/>
      <c r="F106" s="742"/>
      <c r="G106" s="742"/>
      <c r="H106" s="743">
        <f>SUM(H99,H102,H105)</f>
        <v>0</v>
      </c>
      <c r="I106" s="744"/>
      <c r="J106" s="744"/>
      <c r="K106" s="745">
        <f>SUM(K99,K102,K103,K105)</f>
        <v>266418.42088771629</v>
      </c>
      <c r="L106" s="744"/>
      <c r="M106" s="745">
        <f>SUM(M99,M102,M103,M105)</f>
        <v>266418.42088771629</v>
      </c>
      <c r="N106" s="700"/>
      <c r="O106" s="700"/>
      <c r="P106" s="700"/>
      <c r="Q106" s="700"/>
      <c r="R106" s="700"/>
      <c r="S106" s="700"/>
      <c r="T106" s="700"/>
    </row>
    <row r="107" spans="2:20" ht="13.7" customHeight="1">
      <c r="B107" s="711">
        <v>58</v>
      </c>
      <c r="C107" s="747" t="s">
        <v>465</v>
      </c>
      <c r="D107" s="748"/>
      <c r="E107" s="741"/>
      <c r="F107" s="742"/>
      <c r="G107" s="742"/>
      <c r="H107" s="743">
        <f>SUM(H88,H106)</f>
        <v>0</v>
      </c>
      <c r="I107" s="744"/>
      <c r="J107" s="744"/>
      <c r="K107" s="745">
        <f>SUM(K88,K106)</f>
        <v>717088.86164475535</v>
      </c>
      <c r="L107" s="744"/>
      <c r="M107" s="745">
        <f>SUM(M88,M106)</f>
        <v>717088.86164475535</v>
      </c>
      <c r="N107" s="700"/>
      <c r="O107" s="700"/>
      <c r="P107" s="700"/>
      <c r="Q107" s="700"/>
      <c r="R107" s="700"/>
      <c r="S107" s="700"/>
      <c r="T107" s="700"/>
    </row>
    <row r="108" spans="2:20" ht="15" customHeight="1">
      <c r="B108" s="706"/>
      <c r="C108" s="706"/>
      <c r="D108" s="706"/>
      <c r="E108" s="706"/>
      <c r="F108" s="706"/>
      <c r="G108" s="706"/>
      <c r="H108" s="706"/>
      <c r="I108" s="701"/>
      <c r="J108" s="701"/>
      <c r="K108" s="701"/>
      <c r="L108" s="701"/>
      <c r="M108" s="701"/>
      <c r="N108" s="706"/>
      <c r="O108" s="706"/>
      <c r="P108" s="706"/>
      <c r="Q108" s="706"/>
      <c r="R108" s="706"/>
      <c r="S108" s="706"/>
      <c r="T108" s="706"/>
    </row>
    <row r="109" spans="2:20" ht="15" customHeight="1">
      <c r="B109" s="749" t="s">
        <v>785</v>
      </c>
      <c r="C109" s="706"/>
      <c r="D109" s="706"/>
      <c r="E109" s="706"/>
      <c r="F109" s="706"/>
      <c r="G109" s="706"/>
      <c r="H109" s="706"/>
      <c r="I109" s="701"/>
      <c r="J109" s="701"/>
      <c r="K109" s="701"/>
      <c r="L109" s="701"/>
      <c r="N109" s="706"/>
    </row>
    <row r="110" spans="2:20" ht="15" customHeight="1">
      <c r="B110" s="706"/>
      <c r="C110" s="706"/>
      <c r="D110" s="706"/>
      <c r="E110" s="706"/>
      <c r="F110" s="706"/>
      <c r="G110" s="706"/>
      <c r="H110" s="706"/>
      <c r="I110" s="701"/>
      <c r="J110" s="701"/>
      <c r="K110" s="701"/>
      <c r="L110" s="701"/>
      <c r="M110" s="701"/>
      <c r="S110" s="706"/>
      <c r="T110" s="706"/>
    </row>
    <row r="111" spans="2:20" ht="15" customHeight="1">
      <c r="B111" s="750" t="s">
        <v>786</v>
      </c>
      <c r="C111" s="706"/>
      <c r="D111" s="706"/>
      <c r="E111" s="706"/>
      <c r="F111" s="706"/>
      <c r="G111" s="706"/>
      <c r="H111" s="706"/>
      <c r="I111" s="701"/>
      <c r="J111" s="701"/>
      <c r="K111" s="701"/>
      <c r="L111" s="701"/>
      <c r="M111" s="701"/>
      <c r="S111" s="706"/>
      <c r="T111" s="706"/>
    </row>
    <row r="112" spans="2:20" ht="15" customHeight="1">
      <c r="B112" s="750"/>
      <c r="C112" s="706"/>
      <c r="D112" s="706"/>
      <c r="E112" s="706"/>
      <c r="F112" s="706"/>
      <c r="G112" s="706"/>
      <c r="H112" s="706"/>
      <c r="I112" s="701"/>
      <c r="J112" s="701"/>
      <c r="K112" s="701"/>
      <c r="L112" s="701"/>
      <c r="M112" s="701"/>
      <c r="S112" s="706"/>
      <c r="T112" s="706"/>
    </row>
    <row r="113" spans="2:20" ht="15" customHeight="1">
      <c r="B113" s="750"/>
      <c r="C113" s="706"/>
      <c r="D113" s="706"/>
      <c r="E113" s="706"/>
      <c r="F113" s="706"/>
      <c r="G113" s="706"/>
      <c r="H113" s="706"/>
      <c r="I113" s="701"/>
      <c r="J113" s="701"/>
      <c r="K113" s="701"/>
      <c r="L113" s="701"/>
      <c r="M113" s="701"/>
      <c r="S113" s="706"/>
      <c r="T113" s="706"/>
    </row>
    <row r="114" spans="2:20" ht="15" customHeight="1">
      <c r="B114" s="750" t="s">
        <v>895</v>
      </c>
      <c r="C114" s="706"/>
      <c r="D114" s="706"/>
      <c r="E114" s="706"/>
      <c r="F114" s="706"/>
      <c r="G114" s="706"/>
      <c r="H114" s="706"/>
      <c r="I114" s="701"/>
      <c r="J114" s="701"/>
      <c r="K114" s="701"/>
      <c r="L114" s="701"/>
      <c r="M114" s="701"/>
      <c r="T114" s="706"/>
    </row>
    <row r="115" spans="2:20" ht="15" customHeight="1">
      <c r="B115" s="706"/>
      <c r="C115" s="706"/>
      <c r="D115" s="706"/>
      <c r="E115" s="706"/>
      <c r="F115" s="706"/>
      <c r="G115" s="706"/>
      <c r="H115" s="706"/>
      <c r="I115" s="701"/>
      <c r="J115" s="701"/>
      <c r="K115" s="701"/>
      <c r="L115" s="701"/>
      <c r="M115" s="701"/>
      <c r="N115" s="706"/>
      <c r="O115" s="706"/>
      <c r="P115" s="706"/>
      <c r="Q115" s="706"/>
      <c r="R115" s="706"/>
      <c r="S115" s="706"/>
    </row>
    <row r="116" spans="2:20" ht="15" customHeight="1">
      <c r="B116" s="706"/>
      <c r="C116" s="706"/>
      <c r="D116" s="706"/>
      <c r="E116" s="706"/>
      <c r="F116" s="706"/>
      <c r="G116" s="706"/>
      <c r="H116" s="706"/>
      <c r="I116" s="701"/>
      <c r="J116" s="701"/>
      <c r="K116" s="701"/>
      <c r="L116" s="701"/>
      <c r="M116" s="701"/>
      <c r="N116" s="706"/>
      <c r="O116" s="706"/>
      <c r="P116" s="706"/>
      <c r="Q116" s="706"/>
      <c r="R116" s="706"/>
      <c r="S116" s="706"/>
    </row>
  </sheetData>
  <mergeCells count="11">
    <mergeCell ref="C18:D18"/>
    <mergeCell ref="B10:C10"/>
    <mergeCell ref="B11:C11"/>
    <mergeCell ref="L14:M14"/>
    <mergeCell ref="B15:B18"/>
    <mergeCell ref="C15:D17"/>
    <mergeCell ref="E15:E17"/>
    <mergeCell ref="F15:M15"/>
    <mergeCell ref="F16:H16"/>
    <mergeCell ref="I16:K16"/>
    <mergeCell ref="L16:M16"/>
  </mergeCells>
  <printOptions horizontalCentered="1"/>
  <pageMargins left="0.11811023622047245" right="0" top="0.23622047244094491" bottom="0.19685039370078741" header="0.31496062992125984" footer="0.31496062992125984"/>
  <pageSetup paperSize="9" scale="73" fitToHeight="0" orientation="landscape" r:id="rId1"/>
  <rowBreaks count="2" manualBreakCount="2">
    <brk id="54" min="1" max="12" man="1"/>
    <brk id="89" min="1" max="12" man="1"/>
  </rowBreaks>
  <legacyDrawingHF r:id="rId2"/>
  <extLst>
    <ext xmlns:x14="http://schemas.microsoft.com/office/spreadsheetml/2009/9/main" uri="{78C0D931-6437-407d-A8EE-F0AAD7539E65}">
      <x14:conditionalFormattings>
        <x14:conditionalFormatting xmlns:xm="http://schemas.microsoft.com/office/excel/2006/main">
          <x14:cfRule type="beginsWith" priority="96" operator="beginsWith" id="{169E0E31-3AA5-4936-BDDB-F59B2F527053}">
            <xm:f>LEFT(F85,LEN("-"))="-"</xm:f>
            <xm:f>"-"</xm:f>
            <x14:dxf>
              <font>
                <color theme="0"/>
              </font>
              <fill>
                <patternFill patternType="lightGray"/>
              </fill>
            </x14:dxf>
          </x14:cfRule>
          <xm:sqref>H106 F85:F86 H85:I86 K85:K86</xm:sqref>
        </x14:conditionalFormatting>
        <x14:conditionalFormatting xmlns:xm="http://schemas.microsoft.com/office/excel/2006/main">
          <x14:cfRule type="beginsWith" priority="95" operator="beginsWith" id="{56BCD2BB-116D-407A-8CD4-52FCB796FA57}">
            <xm:f>LEFT(K106,LEN("-"))="-"</xm:f>
            <xm:f>"-"</xm:f>
            <x14:dxf>
              <font>
                <color theme="0"/>
              </font>
              <fill>
                <patternFill patternType="lightGray"/>
              </fill>
            </x14:dxf>
          </x14:cfRule>
          <xm:sqref>K106</xm:sqref>
        </x14:conditionalFormatting>
        <x14:conditionalFormatting xmlns:xm="http://schemas.microsoft.com/office/excel/2006/main">
          <x14:cfRule type="beginsWith" priority="80" operator="beginsWith" id="{A8461D8C-4321-4E52-A49F-071290A824F7}">
            <xm:f>LEFT(L105,LEN("-"))="-"</xm:f>
            <xm:f>"-"</xm:f>
            <x14:dxf>
              <font>
                <color theme="0"/>
              </font>
              <fill>
                <patternFill patternType="lightGray"/>
              </fill>
            </x14:dxf>
          </x14:cfRule>
          <xm:sqref>L105</xm:sqref>
        </x14:conditionalFormatting>
        <x14:conditionalFormatting xmlns:xm="http://schemas.microsoft.com/office/excel/2006/main">
          <x14:cfRule type="beginsWith" priority="84" operator="beginsWith" id="{C66BAA18-2C5A-41EB-808A-F0755EE44F18}">
            <xm:f>LEFT(L91,LEN("-"))="-"</xm:f>
            <xm:f>"-"</xm:f>
            <x14:dxf>
              <font>
                <color theme="0"/>
              </font>
              <fill>
                <patternFill patternType="lightGray"/>
              </fill>
            </x14:dxf>
          </x14:cfRule>
          <xm:sqref>L91:L92 L97:L98</xm:sqref>
        </x14:conditionalFormatting>
        <x14:conditionalFormatting xmlns:xm="http://schemas.microsoft.com/office/excel/2006/main">
          <x14:cfRule type="beginsWith" priority="81" operator="beginsWith" id="{BB734CE7-EFB7-4FAC-80B7-A54179BFD9B7}">
            <xm:f>LEFT(M101,LEN("-"))="-"</xm:f>
            <xm:f>"-"</xm:f>
            <x14:dxf>
              <font>
                <color theme="0"/>
              </font>
              <fill>
                <patternFill patternType="lightGray"/>
              </fill>
            </x14:dxf>
          </x14:cfRule>
          <xm:sqref>M101:M103</xm:sqref>
        </x14:conditionalFormatting>
        <x14:conditionalFormatting xmlns:xm="http://schemas.microsoft.com/office/excel/2006/main">
          <x14:cfRule type="beginsWith" priority="93" operator="beginsWith" id="{7A6D46A7-F1F0-4F11-9A0E-063A98CCD347}">
            <xm:f>LEFT(L41,LEN("-"))="-"</xm:f>
            <xm:f>"-"</xm:f>
            <x14:dxf>
              <font>
                <color theme="0"/>
              </font>
              <fill>
                <patternFill patternType="lightGray"/>
              </fill>
            </x14:dxf>
          </x14:cfRule>
          <xm:sqref>L41:L46</xm:sqref>
        </x14:conditionalFormatting>
        <x14:conditionalFormatting xmlns:xm="http://schemas.microsoft.com/office/excel/2006/main">
          <x14:cfRule type="beginsWith" priority="88" operator="beginsWith" id="{77DE1827-B87F-47DE-9A45-32A1E8FE0419}">
            <xm:f>LEFT(L59,LEN("-"))="-"</xm:f>
            <xm:f>"-"</xm:f>
            <x14:dxf>
              <font>
                <color theme="0"/>
              </font>
              <fill>
                <patternFill patternType="lightGray"/>
              </fill>
            </x14:dxf>
          </x14:cfRule>
          <xm:sqref>L59:L81</xm:sqref>
        </x14:conditionalFormatting>
        <x14:conditionalFormatting xmlns:xm="http://schemas.microsoft.com/office/excel/2006/main">
          <x14:cfRule type="beginsWith" priority="87" operator="beginsWith" id="{09193AE6-204C-4B9C-9999-86E32CBEDEFA}">
            <xm:f>LEFT(M59,LEN("-"))="-"</xm:f>
            <xm:f>"-"</xm:f>
            <x14:dxf>
              <font>
                <color theme="0"/>
              </font>
              <fill>
                <patternFill patternType="lightGray"/>
              </fill>
            </x14:dxf>
          </x14:cfRule>
          <xm:sqref>M59:M81</xm:sqref>
        </x14:conditionalFormatting>
        <x14:conditionalFormatting xmlns:xm="http://schemas.microsoft.com/office/excel/2006/main">
          <x14:cfRule type="beginsWith" priority="86" operator="beginsWith" id="{04D3E801-C691-49A3-88CF-7E54B405574D}">
            <xm:f>LEFT(L85,LEN("-"))="-"</xm:f>
            <xm:f>"-"</xm:f>
            <x14:dxf>
              <font>
                <color theme="0"/>
              </font>
              <fill>
                <patternFill patternType="lightGray"/>
              </fill>
            </x14:dxf>
          </x14:cfRule>
          <xm:sqref>L85:L86</xm:sqref>
        </x14:conditionalFormatting>
        <x14:conditionalFormatting xmlns:xm="http://schemas.microsoft.com/office/excel/2006/main">
          <x14:cfRule type="beginsWith" priority="85" operator="beginsWith" id="{FDDA07E8-0CC2-409F-86B4-C02DAD145B27}">
            <xm:f>LEFT(M85,LEN("-"))="-"</xm:f>
            <xm:f>"-"</xm:f>
            <x14:dxf>
              <font>
                <color theme="0"/>
              </font>
              <fill>
                <patternFill patternType="lightGray"/>
              </fill>
            </x14:dxf>
          </x14:cfRule>
          <xm:sqref>M85:M86</xm:sqref>
        </x14:conditionalFormatting>
        <x14:conditionalFormatting xmlns:xm="http://schemas.microsoft.com/office/excel/2006/main">
          <x14:cfRule type="beginsWith" priority="121" operator="beginsWith" id="{534122AD-32E1-4E12-B852-15CC386E731F}">
            <xm:f>LEFT(F21,LEN("-"))="-"</xm:f>
            <xm:f>"-"</xm:f>
            <x14:dxf>
              <font>
                <color theme="0"/>
              </font>
              <fill>
                <patternFill patternType="lightGray"/>
              </fill>
            </x14:dxf>
          </x14:cfRule>
          <xm:sqref>F21:F29</xm:sqref>
        </x14:conditionalFormatting>
        <x14:conditionalFormatting xmlns:xm="http://schemas.microsoft.com/office/excel/2006/main">
          <x14:cfRule type="beginsWith" priority="122" operator="beginsWith" id="{E0154F09-C3DA-441C-881D-03B8A47BB51B}">
            <xm:f>LEFT(H30,LEN("-"))="-"</xm:f>
            <xm:f>"-"</xm:f>
            <x14:dxf>
              <font>
                <color theme="0"/>
              </font>
              <fill>
                <patternFill patternType="lightGray"/>
              </fill>
            </x14:dxf>
          </x14:cfRule>
          <xm:sqref>H30</xm:sqref>
        </x14:conditionalFormatting>
        <x14:conditionalFormatting xmlns:xm="http://schemas.microsoft.com/office/excel/2006/main">
          <x14:cfRule type="beginsWith" priority="99" operator="beginsWith" id="{54C2753F-11E5-407E-9D32-DE940B2AA4F3}">
            <xm:f>LEFT(M107,LEN("-"))="-"</xm:f>
            <xm:f>"-"</xm:f>
            <x14:dxf>
              <font>
                <color theme="0"/>
              </font>
              <fill>
                <patternFill patternType="lightGray"/>
              </fill>
            </x14:dxf>
          </x14:cfRule>
          <xm:sqref>M107</xm:sqref>
        </x14:conditionalFormatting>
        <x14:conditionalFormatting xmlns:xm="http://schemas.microsoft.com/office/excel/2006/main">
          <x14:cfRule type="beginsWith" priority="101" operator="beginsWith" id="{EB0D77A0-AF04-43F3-B60B-95A7508CCADA}">
            <xm:f>LEFT(K88,LEN("-"))="-"</xm:f>
            <xm:f>"-"</xm:f>
            <x14:dxf>
              <font>
                <color theme="0"/>
              </font>
              <fill>
                <patternFill patternType="lightGray"/>
              </fill>
            </x14:dxf>
          </x14:cfRule>
          <xm:sqref>K88</xm:sqref>
        </x14:conditionalFormatting>
        <x14:conditionalFormatting xmlns:xm="http://schemas.microsoft.com/office/excel/2006/main">
          <x14:cfRule type="beginsWith" priority="120" operator="beginsWith" id="{CBB4E630-FF8F-4FD4-8C57-B475816A6461}">
            <xm:f>LEFT(L21,LEN("-"))="-"</xm:f>
            <xm:f>"-"</xm:f>
            <x14:dxf>
              <font>
                <color theme="0"/>
              </font>
              <fill>
                <patternFill patternType="lightGray"/>
              </fill>
            </x14:dxf>
          </x14:cfRule>
          <xm:sqref>L21:L22</xm:sqref>
        </x14:conditionalFormatting>
        <x14:conditionalFormatting xmlns:xm="http://schemas.microsoft.com/office/excel/2006/main">
          <x14:cfRule type="beginsWith" priority="119" operator="beginsWith" id="{E7EDD394-E1A0-4F4E-A2C8-ECCD6E6D434E}">
            <xm:f>LEFT(M21,LEN("-"))="-"</xm:f>
            <xm:f>"-"</xm:f>
            <x14:dxf>
              <font>
                <color theme="0"/>
              </font>
              <fill>
                <patternFill patternType="lightGray"/>
              </fill>
            </x14:dxf>
          </x14:cfRule>
          <xm:sqref>M21:M22</xm:sqref>
        </x14:conditionalFormatting>
        <x14:conditionalFormatting xmlns:xm="http://schemas.microsoft.com/office/excel/2006/main">
          <x14:cfRule type="beginsWith" priority="118" operator="beginsWith" id="{4B4D44E9-C834-4971-94B7-F5102CF21C84}">
            <xm:f>LEFT(L32,LEN("-"))="-"</xm:f>
            <xm:f>"-"</xm:f>
            <x14:dxf>
              <font>
                <color theme="0"/>
              </font>
              <fill>
                <patternFill patternType="lightGray"/>
              </fill>
            </x14:dxf>
          </x14:cfRule>
          <xm:sqref>L32:L38</xm:sqref>
        </x14:conditionalFormatting>
        <x14:conditionalFormatting xmlns:xm="http://schemas.microsoft.com/office/excel/2006/main">
          <x14:cfRule type="beginsWith" priority="117" operator="beginsWith" id="{2636E901-7333-4638-9406-7DA183A06D31}">
            <xm:f>LEFT(M32,LEN("-"))="-"</xm:f>
            <xm:f>"-"</xm:f>
            <x14:dxf>
              <font>
                <color theme="0"/>
              </font>
              <fill>
                <patternFill patternType="lightGray"/>
              </fill>
            </x14:dxf>
          </x14:cfRule>
          <xm:sqref>M32:M38</xm:sqref>
        </x14:conditionalFormatting>
        <x14:conditionalFormatting xmlns:xm="http://schemas.microsoft.com/office/excel/2006/main">
          <x14:cfRule type="beginsWith" priority="116" operator="beginsWith" id="{62D4204D-06F1-469C-B8E7-1A55623961F3}">
            <xm:f>LEFT(K30,LEN("-"))="-"</xm:f>
            <xm:f>"-"</xm:f>
            <x14:dxf>
              <font>
                <color theme="0"/>
              </font>
              <fill>
                <patternFill patternType="lightGray"/>
              </fill>
            </x14:dxf>
          </x14:cfRule>
          <xm:sqref>K30</xm:sqref>
        </x14:conditionalFormatting>
        <x14:conditionalFormatting xmlns:xm="http://schemas.microsoft.com/office/excel/2006/main">
          <x14:cfRule type="beginsWith" priority="115" operator="beginsWith" id="{BDF4E4CD-A47F-42EF-9248-2332CBD04C26}">
            <xm:f>LEFT(M30,LEN("-"))="-"</xm:f>
            <xm:f>"-"</xm:f>
            <x14:dxf>
              <font>
                <color theme="0"/>
              </font>
              <fill>
                <patternFill patternType="lightGray"/>
              </fill>
            </x14:dxf>
          </x14:cfRule>
          <xm:sqref>M30</xm:sqref>
        </x14:conditionalFormatting>
        <x14:conditionalFormatting xmlns:xm="http://schemas.microsoft.com/office/excel/2006/main">
          <x14:cfRule type="beginsWith" priority="114" operator="beginsWith" id="{C29E4BEE-52F1-48A5-9E22-641DBF28EC23}">
            <xm:f>LEFT(K39,LEN("-"))="-"</xm:f>
            <xm:f>"-"</xm:f>
            <x14:dxf>
              <font>
                <color theme="0"/>
              </font>
              <fill>
                <patternFill patternType="lightGray"/>
              </fill>
            </x14:dxf>
          </x14:cfRule>
          <xm:sqref>K39</xm:sqref>
        </x14:conditionalFormatting>
        <x14:conditionalFormatting xmlns:xm="http://schemas.microsoft.com/office/excel/2006/main">
          <x14:cfRule type="beginsWith" priority="113" operator="beginsWith" id="{D707BE67-B351-4214-BA09-1800918A2E5E}">
            <xm:f>LEFT(H39,LEN("-"))="-"</xm:f>
            <xm:f>"-"</xm:f>
            <x14:dxf>
              <font>
                <color theme="0"/>
              </font>
              <fill>
                <patternFill patternType="lightGray"/>
              </fill>
            </x14:dxf>
          </x14:cfRule>
          <xm:sqref>H39</xm:sqref>
        </x14:conditionalFormatting>
        <x14:conditionalFormatting xmlns:xm="http://schemas.microsoft.com/office/excel/2006/main">
          <x14:cfRule type="beginsWith" priority="112" operator="beginsWith" id="{1BFF4E91-747A-430E-9EDB-E905D8B8CE82}">
            <xm:f>LEFT(M39,LEN("-"))="-"</xm:f>
            <xm:f>"-"</xm:f>
            <x14:dxf>
              <font>
                <color theme="0"/>
              </font>
              <fill>
                <patternFill patternType="lightGray"/>
              </fill>
            </x14:dxf>
          </x14:cfRule>
          <xm:sqref>M39</xm:sqref>
        </x14:conditionalFormatting>
        <x14:conditionalFormatting xmlns:xm="http://schemas.microsoft.com/office/excel/2006/main">
          <x14:cfRule type="beginsWith" priority="111" operator="beginsWith" id="{7E827FD5-569B-4C79-97F2-1F40E5639427}">
            <xm:f>LEFT(M47,LEN("-"))="-"</xm:f>
            <xm:f>"-"</xm:f>
            <x14:dxf>
              <font>
                <color theme="0"/>
              </font>
              <fill>
                <patternFill patternType="lightGray"/>
              </fill>
            </x14:dxf>
          </x14:cfRule>
          <xm:sqref>M47</xm:sqref>
        </x14:conditionalFormatting>
        <x14:conditionalFormatting xmlns:xm="http://schemas.microsoft.com/office/excel/2006/main">
          <x14:cfRule type="beginsWith" priority="110" operator="beginsWith" id="{BA073501-B6C7-4A20-AB5D-C2FAF01B66D0}">
            <xm:f>LEFT(K47,LEN("-"))="-"</xm:f>
            <xm:f>"-"</xm:f>
            <x14:dxf>
              <font>
                <color theme="0"/>
              </font>
              <fill>
                <patternFill patternType="lightGray"/>
              </fill>
            </x14:dxf>
          </x14:cfRule>
          <xm:sqref>K47</xm:sqref>
        </x14:conditionalFormatting>
        <x14:conditionalFormatting xmlns:xm="http://schemas.microsoft.com/office/excel/2006/main">
          <x14:cfRule type="beginsWith" priority="109" operator="beginsWith" id="{80348F6E-E386-457B-BCA2-459C1958C62C}">
            <xm:f>LEFT(H47,LEN("-"))="-"</xm:f>
            <xm:f>"-"</xm:f>
            <x14:dxf>
              <font>
                <color theme="0"/>
              </font>
              <fill>
                <patternFill patternType="lightGray"/>
              </fill>
            </x14:dxf>
          </x14:cfRule>
          <xm:sqref>H47</xm:sqref>
        </x14:conditionalFormatting>
        <x14:conditionalFormatting xmlns:xm="http://schemas.microsoft.com/office/excel/2006/main">
          <x14:cfRule type="beginsWith" priority="108" operator="beginsWith" id="{CCCCEAEF-5E31-4AC8-85D6-89E4333B5581}">
            <xm:f>LEFT(H57,LEN("-"))="-"</xm:f>
            <xm:f>"-"</xm:f>
            <x14:dxf>
              <font>
                <color theme="0"/>
              </font>
              <fill>
                <patternFill patternType="lightGray"/>
              </fill>
            </x14:dxf>
          </x14:cfRule>
          <xm:sqref>H57</xm:sqref>
        </x14:conditionalFormatting>
        <x14:conditionalFormatting xmlns:xm="http://schemas.microsoft.com/office/excel/2006/main">
          <x14:cfRule type="beginsWith" priority="107" operator="beginsWith" id="{0D7827F3-80BC-45C1-8A52-9A68D7A3806F}">
            <xm:f>LEFT(K57,LEN("-"))="-"</xm:f>
            <xm:f>"-"</xm:f>
            <x14:dxf>
              <font>
                <color theme="0"/>
              </font>
              <fill>
                <patternFill patternType="lightGray"/>
              </fill>
            </x14:dxf>
          </x14:cfRule>
          <xm:sqref>K57</xm:sqref>
        </x14:conditionalFormatting>
        <x14:conditionalFormatting xmlns:xm="http://schemas.microsoft.com/office/excel/2006/main">
          <x14:cfRule type="beginsWith" priority="106" operator="beginsWith" id="{5F4E8E4C-480F-40FD-BF04-7CB2662D0090}">
            <xm:f>LEFT(M57,LEN("-"))="-"</xm:f>
            <xm:f>"-"</xm:f>
            <x14:dxf>
              <font>
                <color theme="0"/>
              </font>
              <fill>
                <patternFill patternType="lightGray"/>
              </fill>
            </x14:dxf>
          </x14:cfRule>
          <xm:sqref>M57</xm:sqref>
        </x14:conditionalFormatting>
        <x14:conditionalFormatting xmlns:xm="http://schemas.microsoft.com/office/excel/2006/main">
          <x14:cfRule type="beginsWith" priority="105" operator="beginsWith" id="{48A64DA5-461F-49F4-8F17-4AC47E38D1F2}">
            <xm:f>LEFT(H83,LEN("-"))="-"</xm:f>
            <xm:f>"-"</xm:f>
            <x14:dxf>
              <font>
                <color theme="0"/>
              </font>
              <fill>
                <patternFill patternType="lightGray"/>
              </fill>
            </x14:dxf>
          </x14:cfRule>
          <xm:sqref>H83</xm:sqref>
        </x14:conditionalFormatting>
        <x14:conditionalFormatting xmlns:xm="http://schemas.microsoft.com/office/excel/2006/main">
          <x14:cfRule type="beginsWith" priority="104" operator="beginsWith" id="{9CC1C6B6-779C-4ABC-9968-2DC1AF5704AC}">
            <xm:f>LEFT(K83,LEN("-"))="-"</xm:f>
            <xm:f>"-"</xm:f>
            <x14:dxf>
              <font>
                <color theme="0"/>
              </font>
              <fill>
                <patternFill patternType="lightGray"/>
              </fill>
            </x14:dxf>
          </x14:cfRule>
          <xm:sqref>K83</xm:sqref>
        </x14:conditionalFormatting>
        <x14:conditionalFormatting xmlns:xm="http://schemas.microsoft.com/office/excel/2006/main">
          <x14:cfRule type="beginsWith" priority="103" operator="beginsWith" id="{23136106-9CF4-4D0D-B0C6-551FACDD8EA1}">
            <xm:f>LEFT(M83,LEN("-"))="-"</xm:f>
            <xm:f>"-"</xm:f>
            <x14:dxf>
              <font>
                <color theme="0"/>
              </font>
              <fill>
                <patternFill patternType="lightGray"/>
              </fill>
            </x14:dxf>
          </x14:cfRule>
          <xm:sqref>M83</xm:sqref>
        </x14:conditionalFormatting>
        <x14:conditionalFormatting xmlns:xm="http://schemas.microsoft.com/office/excel/2006/main">
          <x14:cfRule type="beginsWith" priority="102" operator="beginsWith" id="{7F27015D-16CB-487C-9FFE-942AD4E75A03}">
            <xm:f>LEFT(M88,LEN("-"))="-"</xm:f>
            <xm:f>"-"</xm:f>
            <x14:dxf>
              <font>
                <color theme="0"/>
              </font>
              <fill>
                <patternFill patternType="lightGray"/>
              </fill>
            </x14:dxf>
          </x14:cfRule>
          <xm:sqref>M88</xm:sqref>
        </x14:conditionalFormatting>
        <x14:conditionalFormatting xmlns:xm="http://schemas.microsoft.com/office/excel/2006/main">
          <x14:cfRule type="beginsWith" priority="100" operator="beginsWith" id="{7A51E1D0-F3E9-4352-900B-5AAAE84FDB21}">
            <xm:f>LEFT(H88,LEN("-"))="-"</xm:f>
            <xm:f>"-"</xm:f>
            <x14:dxf>
              <font>
                <color theme="0"/>
              </font>
              <fill>
                <patternFill patternType="lightGray"/>
              </fill>
            </x14:dxf>
          </x14:cfRule>
          <xm:sqref>H88</xm:sqref>
        </x14:conditionalFormatting>
        <x14:conditionalFormatting xmlns:xm="http://schemas.microsoft.com/office/excel/2006/main">
          <x14:cfRule type="beginsWith" priority="98" operator="beginsWith" id="{239E4255-D6D9-4A5B-BD9B-A74BDC5E843C}">
            <xm:f>LEFT(K107,LEN("-"))="-"</xm:f>
            <xm:f>"-"</xm:f>
            <x14:dxf>
              <font>
                <color theme="0"/>
              </font>
              <fill>
                <patternFill patternType="lightGray"/>
              </fill>
            </x14:dxf>
          </x14:cfRule>
          <xm:sqref>K107</xm:sqref>
        </x14:conditionalFormatting>
        <x14:conditionalFormatting xmlns:xm="http://schemas.microsoft.com/office/excel/2006/main">
          <x14:cfRule type="beginsWith" priority="97" operator="beginsWith" id="{A033832B-B503-4723-9521-E344F8D8B9E1}">
            <xm:f>LEFT(H107,LEN("-"))="-"</xm:f>
            <xm:f>"-"</xm:f>
            <x14:dxf>
              <font>
                <color theme="0"/>
              </font>
              <fill>
                <patternFill patternType="lightGray"/>
              </fill>
            </x14:dxf>
          </x14:cfRule>
          <xm:sqref>H107</xm:sqref>
        </x14:conditionalFormatting>
        <x14:conditionalFormatting xmlns:xm="http://schemas.microsoft.com/office/excel/2006/main">
          <x14:cfRule type="beginsWith" priority="83" operator="beginsWith" id="{4E612B7A-9244-4355-B4D1-47ABBA0AE464}">
            <xm:f>LEFT(M91,LEN("-"))="-"</xm:f>
            <xm:f>"-"</xm:f>
            <x14:dxf>
              <font>
                <color theme="0"/>
              </font>
              <fill>
                <patternFill patternType="lightGray"/>
              </fill>
            </x14:dxf>
          </x14:cfRule>
          <xm:sqref>M91:M92 M97:M98</xm:sqref>
        </x14:conditionalFormatting>
        <x14:conditionalFormatting xmlns:xm="http://schemas.microsoft.com/office/excel/2006/main">
          <x14:cfRule type="beginsWith" priority="92" operator="beginsWith" id="{56D55257-2F90-4474-A9EC-D2F18AF9F912}">
            <xm:f>LEFT(M41,LEN("-"))="-"</xm:f>
            <xm:f>"-"</xm:f>
            <x14:dxf>
              <font>
                <color theme="0"/>
              </font>
              <fill>
                <patternFill patternType="lightGray"/>
              </fill>
            </x14:dxf>
          </x14:cfRule>
          <xm:sqref>M41:M46</xm:sqref>
        </x14:conditionalFormatting>
        <x14:conditionalFormatting xmlns:xm="http://schemas.microsoft.com/office/excel/2006/main">
          <x14:cfRule type="beginsWith" priority="91" operator="beginsWith" id="{E4872FD7-9BDA-4CBA-BA78-FAF2C330FC47}">
            <xm:f>LEFT(L49,LEN("-"))="-"</xm:f>
            <xm:f>"-"</xm:f>
            <x14:dxf>
              <font>
                <color theme="0"/>
              </font>
              <fill>
                <patternFill patternType="lightGray"/>
              </fill>
            </x14:dxf>
          </x14:cfRule>
          <xm:sqref>L49:L56</xm:sqref>
        </x14:conditionalFormatting>
        <x14:conditionalFormatting xmlns:xm="http://schemas.microsoft.com/office/excel/2006/main">
          <x14:cfRule type="beginsWith" priority="90" operator="beginsWith" id="{24FF87A5-A80A-4189-9C58-54743A32CAE3}">
            <xm:f>LEFT(M49,LEN("-"))="-"</xm:f>
            <xm:f>"-"</xm:f>
            <x14:dxf>
              <font>
                <color theme="0"/>
              </font>
              <fill>
                <patternFill patternType="lightGray"/>
              </fill>
            </x14:dxf>
          </x14:cfRule>
          <xm:sqref>M49:M56</xm:sqref>
        </x14:conditionalFormatting>
        <x14:conditionalFormatting xmlns:xm="http://schemas.microsoft.com/office/excel/2006/main">
          <x14:cfRule type="beginsWith" priority="79" operator="beginsWith" id="{B01CE61B-DDB2-4E82-B3FB-D34D3A4DF932}">
            <xm:f>LEFT(M105,LEN("-"))="-"</xm:f>
            <xm:f>"-"</xm:f>
            <x14:dxf>
              <font>
                <color theme="0"/>
              </font>
              <fill>
                <patternFill patternType="lightGray"/>
              </fill>
            </x14:dxf>
          </x14:cfRule>
          <xm:sqref>M105</xm:sqref>
        </x14:conditionalFormatting>
        <x14:conditionalFormatting xmlns:xm="http://schemas.microsoft.com/office/excel/2006/main">
          <x14:cfRule type="beginsWith" priority="89" operator="beginsWith" id="{C8382AB3-37A0-4357-90D8-101A124F83AE}">
            <xm:f>LEFT(H21,LEN("-"))="-"</xm:f>
            <xm:f>"-"</xm:f>
            <x14:dxf>
              <font>
                <color theme="0"/>
              </font>
              <fill>
                <patternFill patternType="lightGray"/>
              </fill>
            </x14:dxf>
          </x14:cfRule>
          <xm:sqref>H21:I29</xm:sqref>
        </x14:conditionalFormatting>
        <x14:conditionalFormatting xmlns:xm="http://schemas.microsoft.com/office/excel/2006/main">
          <x14:cfRule type="beginsWith" priority="67" operator="beginsWith" id="{602E8CE3-DD70-47A1-B270-CF87F84D6A0A}">
            <xm:f>LEFT(K52,LEN("-"))="-"</xm:f>
            <xm:f>"-"</xm:f>
            <x14:dxf>
              <font>
                <color theme="0"/>
              </font>
              <fill>
                <patternFill patternType="lightGray"/>
              </fill>
            </x14:dxf>
          </x14:cfRule>
          <xm:sqref>K52:K56</xm:sqref>
        </x14:conditionalFormatting>
        <x14:conditionalFormatting xmlns:xm="http://schemas.microsoft.com/office/excel/2006/main">
          <x14:cfRule type="beginsWith" priority="64" operator="beginsWith" id="{5A00EA70-76E3-477C-AF66-C0EE6F106DE3}">
            <xm:f>LEFT(K59,LEN("-"))="-"</xm:f>
            <xm:f>"-"</xm:f>
            <x14:dxf>
              <font>
                <color theme="0"/>
              </font>
              <fill>
                <patternFill patternType="lightGray"/>
              </fill>
            </x14:dxf>
          </x14:cfRule>
          <xm:sqref>K59:K82</xm:sqref>
        </x14:conditionalFormatting>
        <x14:conditionalFormatting xmlns:xm="http://schemas.microsoft.com/office/excel/2006/main">
          <x14:cfRule type="beginsWith" priority="82" operator="beginsWith" id="{D6888330-FDC1-49A8-BCD4-F6F0CAE48D51}">
            <xm:f>LEFT(L101,LEN("-"))="-"</xm:f>
            <xm:f>"-"</xm:f>
            <x14:dxf>
              <font>
                <color theme="0"/>
              </font>
              <fill>
                <patternFill patternType="lightGray"/>
              </fill>
            </x14:dxf>
          </x14:cfRule>
          <xm:sqref>L101:L103</xm:sqref>
        </x14:conditionalFormatting>
        <x14:conditionalFormatting xmlns:xm="http://schemas.microsoft.com/office/excel/2006/main">
          <x14:cfRule type="beginsWith" priority="54" operator="beginsWith" id="{3EB56B45-610F-4591-B07B-B96C42FCA6FE}">
            <xm:f>LEFT(I105,LEN("-"))="-"</xm:f>
            <xm:f>"-"</xm:f>
            <x14:dxf>
              <font>
                <color theme="0"/>
              </font>
              <fill>
                <patternFill patternType="lightGray"/>
              </fill>
            </x14:dxf>
          </x14:cfRule>
          <xm:sqref>I105</xm:sqref>
        </x14:conditionalFormatting>
        <x14:conditionalFormatting xmlns:xm="http://schemas.microsoft.com/office/excel/2006/main">
          <x14:cfRule type="beginsWith" priority="59" operator="beginsWith" id="{17D59C4E-F589-437C-B9C7-40E68E95A498}">
            <xm:f>LEFT(H102,LEN("-"))="-"</xm:f>
            <xm:f>"-"</xm:f>
            <x14:dxf>
              <font>
                <color theme="0"/>
              </font>
              <fill>
                <patternFill patternType="lightGray"/>
              </fill>
            </x14:dxf>
          </x14:cfRule>
          <xm:sqref>H102:H103</xm:sqref>
        </x14:conditionalFormatting>
        <x14:conditionalFormatting xmlns:xm="http://schemas.microsoft.com/office/excel/2006/main">
          <x14:cfRule type="beginsWith" priority="61" operator="beginsWith" id="{9217FA25-2338-4043-ADE1-10B56168F08F}">
            <xm:f>LEFT(K91,LEN("-"))="-"</xm:f>
            <xm:f>"-"</xm:f>
            <x14:dxf>
              <font>
                <color theme="0"/>
              </font>
              <fill>
                <patternFill patternType="lightGray"/>
              </fill>
            </x14:dxf>
          </x14:cfRule>
          <xm:sqref>K91</xm:sqref>
        </x14:conditionalFormatting>
        <x14:conditionalFormatting xmlns:xm="http://schemas.microsoft.com/office/excel/2006/main">
          <x14:cfRule type="beginsWith" priority="63" operator="beginsWith" id="{DE7471E2-2372-4FBA-9AEF-CB5B9AF38472}">
            <xm:f>LEFT(F91,LEN("-"))="-"</xm:f>
            <xm:f>"-"</xm:f>
            <x14:dxf>
              <font>
                <color theme="0"/>
              </font>
              <fill>
                <patternFill patternType="lightGray"/>
              </fill>
            </x14:dxf>
          </x14:cfRule>
          <xm:sqref>F91:F92 F97:F98</xm:sqref>
        </x14:conditionalFormatting>
        <x14:conditionalFormatting xmlns:xm="http://schemas.microsoft.com/office/excel/2006/main">
          <x14:cfRule type="beginsWith" priority="78" operator="beginsWith" id="{0837F1D4-3748-45D3-A5AA-631563F3585E}">
            <xm:f>LEFT(L23,LEN("-"))="-"</xm:f>
            <xm:f>"-"</xm:f>
            <x14:dxf>
              <font>
                <color theme="0"/>
              </font>
              <fill>
                <patternFill patternType="lightGray"/>
              </fill>
            </x14:dxf>
          </x14:cfRule>
          <xm:sqref>L23:L29</xm:sqref>
        </x14:conditionalFormatting>
        <x14:conditionalFormatting xmlns:xm="http://schemas.microsoft.com/office/excel/2006/main">
          <x14:cfRule type="beginsWith" priority="77" operator="beginsWith" id="{D2E3FD3D-682A-4801-A07D-E2BB22E00F98}">
            <xm:f>LEFT(M23,LEN("-"))="-"</xm:f>
            <xm:f>"-"</xm:f>
            <x14:dxf>
              <font>
                <color theme="0"/>
              </font>
              <fill>
                <patternFill patternType="lightGray"/>
              </fill>
            </x14:dxf>
          </x14:cfRule>
          <xm:sqref>M23:M29</xm:sqref>
        </x14:conditionalFormatting>
        <x14:conditionalFormatting xmlns:xm="http://schemas.microsoft.com/office/excel/2006/main">
          <x14:cfRule type="beginsWith" priority="76" operator="beginsWith" id="{478FB2CC-D754-4553-B207-EF71D4592B94}">
            <xm:f>LEFT(K21,LEN("-"))="-"</xm:f>
            <xm:f>"-"</xm:f>
            <x14:dxf>
              <font>
                <color theme="0"/>
              </font>
              <fill>
                <patternFill patternType="lightGray"/>
              </fill>
            </x14:dxf>
          </x14:cfRule>
          <xm:sqref>K21:K29</xm:sqref>
        </x14:conditionalFormatting>
        <x14:conditionalFormatting xmlns:xm="http://schemas.microsoft.com/office/excel/2006/main">
          <x14:cfRule type="beginsWith" priority="75" operator="beginsWith" id="{F04D0329-6E6D-40A2-B66D-650375E2AF40}">
            <xm:f>LEFT(F32,LEN("-"))="-"</xm:f>
            <xm:f>"-"</xm:f>
            <x14:dxf>
              <font>
                <color theme="0"/>
              </font>
              <fill>
                <patternFill patternType="lightGray"/>
              </fill>
            </x14:dxf>
          </x14:cfRule>
          <xm:sqref>F32:F38</xm:sqref>
        </x14:conditionalFormatting>
        <x14:conditionalFormatting xmlns:xm="http://schemas.microsoft.com/office/excel/2006/main">
          <x14:cfRule type="beginsWith" priority="74" operator="beginsWith" id="{1B7C2918-2272-4D14-B1BC-890A5F2520A3}">
            <xm:f>LEFT(H32,LEN("-"))="-"</xm:f>
            <xm:f>"-"</xm:f>
            <x14:dxf>
              <font>
                <color theme="0"/>
              </font>
              <fill>
                <patternFill patternType="lightGray"/>
              </fill>
            </x14:dxf>
          </x14:cfRule>
          <xm:sqref>H32:I38</xm:sqref>
        </x14:conditionalFormatting>
        <x14:conditionalFormatting xmlns:xm="http://schemas.microsoft.com/office/excel/2006/main">
          <x14:cfRule type="beginsWith" priority="73" operator="beginsWith" id="{B0A3903C-9CF1-4781-B495-E03EF7B23531}">
            <xm:f>LEFT(K32,LEN("-"))="-"</xm:f>
            <xm:f>"-"</xm:f>
            <x14:dxf>
              <font>
                <color theme="0"/>
              </font>
              <fill>
                <patternFill patternType="lightGray"/>
              </fill>
            </x14:dxf>
          </x14:cfRule>
          <xm:sqref>K32:K38</xm:sqref>
        </x14:conditionalFormatting>
        <x14:conditionalFormatting xmlns:xm="http://schemas.microsoft.com/office/excel/2006/main">
          <x14:cfRule type="beginsWith" priority="72" operator="beginsWith" id="{F9DA1351-B37D-481A-A88F-FA2288C80401}">
            <xm:f>LEFT(F41,LEN("-"))="-"</xm:f>
            <xm:f>"-"</xm:f>
            <x14:dxf>
              <font>
                <color theme="0"/>
              </font>
              <fill>
                <patternFill patternType="lightGray"/>
              </fill>
            </x14:dxf>
          </x14:cfRule>
          <xm:sqref>F41:F46</xm:sqref>
        </x14:conditionalFormatting>
        <x14:conditionalFormatting xmlns:xm="http://schemas.microsoft.com/office/excel/2006/main">
          <x14:cfRule type="beginsWith" priority="71" operator="beginsWith" id="{72A86FEF-D3CE-4B29-ADBE-1563C22BA7D2}">
            <xm:f>LEFT(H41,LEN("-"))="-"</xm:f>
            <xm:f>"-"</xm:f>
            <x14:dxf>
              <font>
                <color theme="0"/>
              </font>
              <fill>
                <patternFill patternType="lightGray"/>
              </fill>
            </x14:dxf>
          </x14:cfRule>
          <xm:sqref>H41:I46</xm:sqref>
        </x14:conditionalFormatting>
        <x14:conditionalFormatting xmlns:xm="http://schemas.microsoft.com/office/excel/2006/main">
          <x14:cfRule type="beginsWith" priority="70" operator="beginsWith" id="{02D7CE47-1F21-4332-95E6-8B50797104BC}">
            <xm:f>LEFT(K41,LEN("-"))="-"</xm:f>
            <xm:f>"-"</xm:f>
            <x14:dxf>
              <font>
                <color theme="0"/>
              </font>
              <fill>
                <patternFill patternType="lightGray"/>
              </fill>
            </x14:dxf>
          </x14:cfRule>
          <xm:sqref>K41:K46</xm:sqref>
        </x14:conditionalFormatting>
        <x14:conditionalFormatting xmlns:xm="http://schemas.microsoft.com/office/excel/2006/main">
          <x14:cfRule type="beginsWith" priority="69" operator="beginsWith" id="{57B73110-9558-4D3C-9982-FC8E5516C575}">
            <xm:f>LEFT(F49,LEN("-"))="-"</xm:f>
            <xm:f>"-"</xm:f>
            <x14:dxf>
              <font>
                <color theme="0"/>
              </font>
              <fill>
                <patternFill patternType="lightGray"/>
              </fill>
            </x14:dxf>
          </x14:cfRule>
          <xm:sqref>F49:F56</xm:sqref>
        </x14:conditionalFormatting>
        <x14:conditionalFormatting xmlns:xm="http://schemas.microsoft.com/office/excel/2006/main">
          <x14:cfRule type="beginsWith" priority="68" operator="beginsWith" id="{1DBA9451-C29A-4A2F-BFBE-E1B582539165}">
            <xm:f>LEFT(H49,LEN("-"))="-"</xm:f>
            <xm:f>"-"</xm:f>
            <x14:dxf>
              <font>
                <color theme="0"/>
              </font>
              <fill>
                <patternFill patternType="lightGray"/>
              </fill>
            </x14:dxf>
          </x14:cfRule>
          <xm:sqref>H49:H51 H52:I56</xm:sqref>
        </x14:conditionalFormatting>
        <x14:conditionalFormatting xmlns:xm="http://schemas.microsoft.com/office/excel/2006/main">
          <x14:cfRule type="beginsWith" priority="66" operator="beginsWith" id="{F0D68E1B-7B80-436E-B06D-A562891BBF5D}">
            <xm:f>LEFT(F59,LEN("-"))="-"</xm:f>
            <xm:f>"-"</xm:f>
            <x14:dxf>
              <font>
                <color theme="0"/>
              </font>
              <fill>
                <patternFill patternType="lightGray"/>
              </fill>
            </x14:dxf>
          </x14:cfRule>
          <xm:sqref>F59:F81</xm:sqref>
        </x14:conditionalFormatting>
        <x14:conditionalFormatting xmlns:xm="http://schemas.microsoft.com/office/excel/2006/main">
          <x14:cfRule type="beginsWith" priority="65" operator="beginsWith" id="{7F7381EE-DC95-4E81-B2F5-C7E78ABA0AAD}">
            <xm:f>LEFT(H59,LEN("-"))="-"</xm:f>
            <xm:f>"-"</xm:f>
            <x14:dxf>
              <font>
                <color theme="0"/>
              </font>
              <fill>
                <patternFill patternType="lightGray"/>
              </fill>
            </x14:dxf>
          </x14:cfRule>
          <xm:sqref>H59:I59 H60:H81 I60:I82</xm:sqref>
        </x14:conditionalFormatting>
        <x14:conditionalFormatting xmlns:xm="http://schemas.microsoft.com/office/excel/2006/main">
          <x14:cfRule type="beginsWith" priority="62" operator="beginsWith" id="{1083B4C0-A53C-48E5-A8D2-07DA7B6A877D}">
            <xm:f>LEFT(H91,LEN("-"))="-"</xm:f>
            <xm:f>"-"</xm:f>
            <x14:dxf>
              <font>
                <color theme="0"/>
              </font>
              <fill>
                <patternFill patternType="lightGray"/>
              </fill>
            </x14:dxf>
          </x14:cfRule>
          <xm:sqref>H91:I92 H97:H98 I93:I95</xm:sqref>
        </x14:conditionalFormatting>
        <x14:conditionalFormatting xmlns:xm="http://schemas.microsoft.com/office/excel/2006/main">
          <x14:cfRule type="beginsWith" priority="60" operator="beginsWith" id="{20428372-EA02-4507-B8A9-273E3D9F0B4C}">
            <xm:f>LEFT(F101,LEN("-"))="-"</xm:f>
            <xm:f>"-"</xm:f>
            <x14:dxf>
              <font>
                <color theme="0"/>
              </font>
              <fill>
                <patternFill patternType="lightGray"/>
              </fill>
            </x14:dxf>
          </x14:cfRule>
          <xm:sqref>F101:F103</xm:sqref>
        </x14:conditionalFormatting>
        <x14:conditionalFormatting xmlns:xm="http://schemas.microsoft.com/office/excel/2006/main">
          <x14:cfRule type="beginsWith" priority="58" operator="beginsWith" id="{F7EF402E-E202-4488-8928-8751B64EF813}">
            <xm:f>LEFT(K101,LEN("-"))="-"</xm:f>
            <xm:f>"-"</xm:f>
            <x14:dxf>
              <font>
                <color theme="0"/>
              </font>
              <fill>
                <patternFill patternType="lightGray"/>
              </fill>
            </x14:dxf>
          </x14:cfRule>
          <xm:sqref>K101</xm:sqref>
        </x14:conditionalFormatting>
        <x14:conditionalFormatting xmlns:xm="http://schemas.microsoft.com/office/excel/2006/main">
          <x14:cfRule type="beginsWith" priority="57" operator="beginsWith" id="{51B64AEA-33F7-41F7-958E-4DD87AFA37B7}">
            <xm:f>LEFT(F105,LEN("-"))="-"</xm:f>
            <xm:f>"-"</xm:f>
            <x14:dxf>
              <font>
                <color theme="0"/>
              </font>
              <fill>
                <patternFill patternType="lightGray"/>
              </fill>
            </x14:dxf>
          </x14:cfRule>
          <xm:sqref>F105</xm:sqref>
        </x14:conditionalFormatting>
        <x14:conditionalFormatting xmlns:xm="http://schemas.microsoft.com/office/excel/2006/main">
          <x14:cfRule type="beginsWith" priority="56" operator="beginsWith" id="{AE2E675B-29ED-4A0F-B1A8-7E8B8E16309C}">
            <xm:f>LEFT(H105,LEN("-"))="-"</xm:f>
            <xm:f>"-"</xm:f>
            <x14:dxf>
              <font>
                <color theme="0"/>
              </font>
              <fill>
                <patternFill patternType="lightGray"/>
              </fill>
            </x14:dxf>
          </x14:cfRule>
          <xm:sqref>H105</xm:sqref>
        </x14:conditionalFormatting>
        <x14:conditionalFormatting xmlns:xm="http://schemas.microsoft.com/office/excel/2006/main">
          <x14:cfRule type="beginsWith" priority="55" operator="beginsWith" id="{EA9B2A1B-BA1C-4F18-9D21-68AE09093BD5}">
            <xm:f>LEFT(K105,LEN("-"))="-"</xm:f>
            <xm:f>"-"</xm:f>
            <x14:dxf>
              <font>
                <color theme="0"/>
              </font>
              <fill>
                <patternFill patternType="lightGray"/>
              </fill>
            </x14:dxf>
          </x14:cfRule>
          <xm:sqref>K105</xm:sqref>
        </x14:conditionalFormatting>
        <x14:conditionalFormatting xmlns:xm="http://schemas.microsoft.com/office/excel/2006/main">
          <x14:cfRule type="beginsWith" priority="27" operator="beginsWith" id="{28B72B9A-0D5F-49C4-BB32-8CED6B45DEBD}">
            <xm:f>LEFT(L82,LEN("-"))="-"</xm:f>
            <xm:f>"-"</xm:f>
            <x14:dxf>
              <font>
                <color theme="0"/>
              </font>
              <fill>
                <patternFill patternType="lightGray"/>
              </fill>
            </x14:dxf>
          </x14:cfRule>
          <xm:sqref>L82</xm:sqref>
        </x14:conditionalFormatting>
        <x14:conditionalFormatting xmlns:xm="http://schemas.microsoft.com/office/excel/2006/main">
          <x14:cfRule type="beginsWith" priority="26" operator="beginsWith" id="{5A2B4443-05E2-48E0-8491-690548FA1701}">
            <xm:f>LEFT(M82,LEN("-"))="-"</xm:f>
            <xm:f>"-"</xm:f>
            <x14:dxf>
              <font>
                <color theme="0"/>
              </font>
              <fill>
                <patternFill patternType="lightGray"/>
              </fill>
            </x14:dxf>
          </x14:cfRule>
          <xm:sqref>M82</xm:sqref>
        </x14:conditionalFormatting>
        <x14:conditionalFormatting xmlns:xm="http://schemas.microsoft.com/office/excel/2006/main">
          <x14:cfRule type="beginsWith" priority="25" operator="beginsWith" id="{7DAC0358-EEAF-455A-9F14-A9333831D637}">
            <xm:f>LEFT(F82,LEN("-"))="-"</xm:f>
            <xm:f>"-"</xm:f>
            <x14:dxf>
              <font>
                <color theme="0"/>
              </font>
              <fill>
                <patternFill patternType="lightGray"/>
              </fill>
            </x14:dxf>
          </x14:cfRule>
          <xm:sqref>F82</xm:sqref>
        </x14:conditionalFormatting>
        <x14:conditionalFormatting xmlns:xm="http://schemas.microsoft.com/office/excel/2006/main">
          <x14:cfRule type="beginsWith" priority="24" operator="beginsWith" id="{401B5C89-A574-4396-8272-6F4AFB87462C}">
            <xm:f>LEFT(H82,LEN("-"))="-"</xm:f>
            <xm:f>"-"</xm:f>
            <x14:dxf>
              <font>
                <color theme="0"/>
              </font>
              <fill>
                <patternFill patternType="lightGray"/>
              </fill>
            </x14:dxf>
          </x14:cfRule>
          <xm:sqref>H82</xm:sqref>
        </x14:conditionalFormatting>
        <x14:conditionalFormatting xmlns:xm="http://schemas.microsoft.com/office/excel/2006/main">
          <x14:cfRule type="beginsWith" priority="23" operator="beginsWith" id="{3CC60C91-58F4-4358-B610-827C026E957C}">
            <xm:f>LEFT(L96,LEN("-"))="-"</xm:f>
            <xm:f>"-"</xm:f>
            <x14:dxf>
              <font>
                <color theme="0"/>
              </font>
              <fill>
                <patternFill patternType="lightGray"/>
              </fill>
            </x14:dxf>
          </x14:cfRule>
          <xm:sqref>L96</xm:sqref>
        </x14:conditionalFormatting>
        <x14:conditionalFormatting xmlns:xm="http://schemas.microsoft.com/office/excel/2006/main">
          <x14:cfRule type="beginsWith" priority="22" operator="beginsWith" id="{3910C12F-DB08-4E64-A7D8-D0AA852B98AE}">
            <xm:f>LEFT(M96,LEN("-"))="-"</xm:f>
            <xm:f>"-"</xm:f>
            <x14:dxf>
              <font>
                <color theme="0"/>
              </font>
              <fill>
                <patternFill patternType="lightGray"/>
              </fill>
            </x14:dxf>
          </x14:cfRule>
          <xm:sqref>M96</xm:sqref>
        </x14:conditionalFormatting>
        <x14:conditionalFormatting xmlns:xm="http://schemas.microsoft.com/office/excel/2006/main">
          <x14:cfRule type="beginsWith" priority="21" operator="beginsWith" id="{8AE81997-66BB-4845-A192-366635BD871F}">
            <xm:f>LEFT(F96,LEN("-"))="-"</xm:f>
            <xm:f>"-"</xm:f>
            <x14:dxf>
              <font>
                <color theme="0"/>
              </font>
              <fill>
                <patternFill patternType="lightGray"/>
              </fill>
            </x14:dxf>
          </x14:cfRule>
          <xm:sqref>F96</xm:sqref>
        </x14:conditionalFormatting>
        <x14:conditionalFormatting xmlns:xm="http://schemas.microsoft.com/office/excel/2006/main">
          <x14:cfRule type="beginsWith" priority="20" operator="beginsWith" id="{8512EC75-73AA-4BED-B185-830750BF3274}">
            <xm:f>LEFT(H96,LEN("-"))="-"</xm:f>
            <xm:f>"-"</xm:f>
            <x14:dxf>
              <font>
                <color theme="0"/>
              </font>
              <fill>
                <patternFill patternType="lightGray"/>
              </fill>
            </x14:dxf>
          </x14:cfRule>
          <xm:sqref>H96</xm:sqref>
        </x14:conditionalFormatting>
        <x14:conditionalFormatting xmlns:xm="http://schemas.microsoft.com/office/excel/2006/main">
          <x14:cfRule type="beginsWith" priority="19" operator="beginsWith" id="{9FB8FAB4-B654-4D28-A127-F1044EA20717}">
            <xm:f>LEFT(L95,LEN("-"))="-"</xm:f>
            <xm:f>"-"</xm:f>
            <x14:dxf>
              <font>
                <color theme="0"/>
              </font>
              <fill>
                <patternFill patternType="lightGray"/>
              </fill>
            </x14:dxf>
          </x14:cfRule>
          <xm:sqref>L95</xm:sqref>
        </x14:conditionalFormatting>
        <x14:conditionalFormatting xmlns:xm="http://schemas.microsoft.com/office/excel/2006/main">
          <x14:cfRule type="beginsWith" priority="18" operator="beginsWith" id="{DA1E390D-0DC6-41E2-924F-5116ED932B80}">
            <xm:f>LEFT(M95,LEN("-"))="-"</xm:f>
            <xm:f>"-"</xm:f>
            <x14:dxf>
              <font>
                <color theme="0"/>
              </font>
              <fill>
                <patternFill patternType="lightGray"/>
              </fill>
            </x14:dxf>
          </x14:cfRule>
          <xm:sqref>M95</xm:sqref>
        </x14:conditionalFormatting>
        <x14:conditionalFormatting xmlns:xm="http://schemas.microsoft.com/office/excel/2006/main">
          <x14:cfRule type="beginsWith" priority="17" operator="beginsWith" id="{E00C48E6-65A6-4A25-AA3C-6BEB527552F8}">
            <xm:f>LEFT(F95,LEN("-"))="-"</xm:f>
            <xm:f>"-"</xm:f>
            <x14:dxf>
              <font>
                <color theme="0"/>
              </font>
              <fill>
                <patternFill patternType="lightGray"/>
              </fill>
            </x14:dxf>
          </x14:cfRule>
          <xm:sqref>F95</xm:sqref>
        </x14:conditionalFormatting>
        <x14:conditionalFormatting xmlns:xm="http://schemas.microsoft.com/office/excel/2006/main">
          <x14:cfRule type="beginsWith" priority="16" operator="beginsWith" id="{1664D4BD-BC4A-4F58-A52E-ECA2B7FD24AA}">
            <xm:f>LEFT(H95,LEN("-"))="-"</xm:f>
            <xm:f>"-"</xm:f>
            <x14:dxf>
              <font>
                <color theme="0"/>
              </font>
              <fill>
                <patternFill patternType="lightGray"/>
              </fill>
            </x14:dxf>
          </x14:cfRule>
          <xm:sqref>H95</xm:sqref>
        </x14:conditionalFormatting>
        <x14:conditionalFormatting xmlns:xm="http://schemas.microsoft.com/office/excel/2006/main">
          <x14:cfRule type="beginsWith" priority="15" operator="beginsWith" id="{5E25706D-7B76-46F9-9D43-933C4AC2E80C}">
            <xm:f>LEFT(L94,LEN("-"))="-"</xm:f>
            <xm:f>"-"</xm:f>
            <x14:dxf>
              <font>
                <color theme="0"/>
              </font>
              <fill>
                <patternFill patternType="lightGray"/>
              </fill>
            </x14:dxf>
          </x14:cfRule>
          <xm:sqref>L94</xm:sqref>
        </x14:conditionalFormatting>
        <x14:conditionalFormatting xmlns:xm="http://schemas.microsoft.com/office/excel/2006/main">
          <x14:cfRule type="beginsWith" priority="14" operator="beginsWith" id="{A8E0D2C6-A1FD-4BC2-9D25-6843E53E6829}">
            <xm:f>LEFT(M94,LEN("-"))="-"</xm:f>
            <xm:f>"-"</xm:f>
            <x14:dxf>
              <font>
                <color theme="0"/>
              </font>
              <fill>
                <patternFill patternType="lightGray"/>
              </fill>
            </x14:dxf>
          </x14:cfRule>
          <xm:sqref>M94</xm:sqref>
        </x14:conditionalFormatting>
        <x14:conditionalFormatting xmlns:xm="http://schemas.microsoft.com/office/excel/2006/main">
          <x14:cfRule type="beginsWith" priority="13" operator="beginsWith" id="{9536C54B-B0D1-49ED-933C-5EB916661107}">
            <xm:f>LEFT(F94,LEN("-"))="-"</xm:f>
            <xm:f>"-"</xm:f>
            <x14:dxf>
              <font>
                <color theme="0"/>
              </font>
              <fill>
                <patternFill patternType="lightGray"/>
              </fill>
            </x14:dxf>
          </x14:cfRule>
          <xm:sqref>F94</xm:sqref>
        </x14:conditionalFormatting>
        <x14:conditionalFormatting xmlns:xm="http://schemas.microsoft.com/office/excel/2006/main">
          <x14:cfRule type="beginsWith" priority="12" operator="beginsWith" id="{5BC49628-9C5D-437B-8F4B-CF9EDA95B275}">
            <xm:f>LEFT(H94,LEN("-"))="-"</xm:f>
            <xm:f>"-"</xm:f>
            <x14:dxf>
              <font>
                <color theme="0"/>
              </font>
              <fill>
                <patternFill patternType="lightGray"/>
              </fill>
            </x14:dxf>
          </x14:cfRule>
          <xm:sqref>H94</xm:sqref>
        </x14:conditionalFormatting>
        <x14:conditionalFormatting xmlns:xm="http://schemas.microsoft.com/office/excel/2006/main">
          <x14:cfRule type="beginsWith" priority="11" operator="beginsWith" id="{E7A13456-08D4-47BF-9050-A2FCC122CA6F}">
            <xm:f>LEFT(L93,LEN("-"))="-"</xm:f>
            <xm:f>"-"</xm:f>
            <x14:dxf>
              <font>
                <color theme="0"/>
              </font>
              <fill>
                <patternFill patternType="lightGray"/>
              </fill>
            </x14:dxf>
          </x14:cfRule>
          <xm:sqref>L93</xm:sqref>
        </x14:conditionalFormatting>
        <x14:conditionalFormatting xmlns:xm="http://schemas.microsoft.com/office/excel/2006/main">
          <x14:cfRule type="beginsWith" priority="10" operator="beginsWith" id="{1F6B3811-E84F-47B3-9C71-248916E4789B}">
            <xm:f>LEFT(M93,LEN("-"))="-"</xm:f>
            <xm:f>"-"</xm:f>
            <x14:dxf>
              <font>
                <color theme="0"/>
              </font>
              <fill>
                <patternFill patternType="lightGray"/>
              </fill>
            </x14:dxf>
          </x14:cfRule>
          <xm:sqref>M93</xm:sqref>
        </x14:conditionalFormatting>
        <x14:conditionalFormatting xmlns:xm="http://schemas.microsoft.com/office/excel/2006/main">
          <x14:cfRule type="beginsWith" priority="7" operator="beginsWith" id="{426E6F4A-E0F6-421E-93E4-3297A14A92FA}">
            <xm:f>LEFT(K92,LEN("-"))="-"</xm:f>
            <xm:f>"-"</xm:f>
            <x14:dxf>
              <font>
                <color theme="0"/>
              </font>
              <fill>
                <patternFill patternType="lightGray"/>
              </fill>
            </x14:dxf>
          </x14:cfRule>
          <xm:sqref>K92:K98</xm:sqref>
        </x14:conditionalFormatting>
        <x14:conditionalFormatting xmlns:xm="http://schemas.microsoft.com/office/excel/2006/main">
          <x14:cfRule type="beginsWith" priority="9" operator="beginsWith" id="{3CB8FBBC-5B9A-4B1A-8E8C-E5B287CC803F}">
            <xm:f>LEFT(F93,LEN("-"))="-"</xm:f>
            <xm:f>"-"</xm:f>
            <x14:dxf>
              <font>
                <color theme="0"/>
              </font>
              <fill>
                <patternFill patternType="lightGray"/>
              </fill>
            </x14:dxf>
          </x14:cfRule>
          <xm:sqref>F93</xm:sqref>
        </x14:conditionalFormatting>
        <x14:conditionalFormatting xmlns:xm="http://schemas.microsoft.com/office/excel/2006/main">
          <x14:cfRule type="beginsWith" priority="8" operator="beginsWith" id="{60D2663E-4A45-4DDB-B572-30644D0324BF}">
            <xm:f>LEFT(H92,LEN("-"))="-"</xm:f>
            <xm:f>"-"</xm:f>
            <x14:dxf>
              <font>
                <color theme="0"/>
              </font>
              <fill>
                <patternFill patternType="lightGray"/>
              </fill>
            </x14:dxf>
          </x14:cfRule>
          <xm:sqref>H93:I93 I92:I98</xm:sqref>
        </x14:conditionalFormatting>
        <x14:conditionalFormatting xmlns:xm="http://schemas.microsoft.com/office/excel/2006/main">
          <x14:cfRule type="beginsWith" priority="6" operator="beginsWith" id="{41B4D121-8C85-DA48-AC51-C2044F1DD499}">
            <xm:f>LEFT(H101,LEN("-"))="-"</xm:f>
            <xm:f>"-"</xm:f>
            <x14:dxf>
              <font>
                <color theme="0"/>
              </font>
              <fill>
                <patternFill patternType="lightGray"/>
              </fill>
            </x14:dxf>
          </x14:cfRule>
          <xm:sqref>H101:I101</xm:sqref>
        </x14:conditionalFormatting>
        <x14:conditionalFormatting xmlns:xm="http://schemas.microsoft.com/office/excel/2006/main">
          <x14:cfRule type="beginsWith" priority="5" operator="beginsWith" id="{D02FA65C-8C1E-2047-ABAC-60D9111E1626}">
            <xm:f>LEFT(I49,LEN("-"))="-"</xm:f>
            <xm:f>"-"</xm:f>
            <x14:dxf>
              <font>
                <color theme="0"/>
              </font>
              <fill>
                <patternFill patternType="lightGray"/>
              </fill>
            </x14:dxf>
          </x14:cfRule>
          <xm:sqref>I49:I51</xm:sqref>
        </x14:conditionalFormatting>
        <x14:conditionalFormatting xmlns:xm="http://schemas.microsoft.com/office/excel/2006/main">
          <x14:cfRule type="beginsWith" priority="4" operator="beginsWith" id="{86D152E7-4762-EC41-B87B-0A8AB441F138}">
            <xm:f>LEFT(K49,LEN("-"))="-"</xm:f>
            <xm:f>"-"</xm:f>
            <x14:dxf>
              <font>
                <color theme="0"/>
              </font>
              <fill>
                <patternFill patternType="lightGray"/>
              </fill>
            </x14:dxf>
          </x14:cfRule>
          <xm:sqref>K49:K51</xm:sqref>
        </x14:conditionalFormatting>
        <x14:conditionalFormatting xmlns:xm="http://schemas.microsoft.com/office/excel/2006/main">
          <x14:cfRule type="beginsWith" priority="3" operator="beginsWith" id="{284B047E-1174-5940-9AE5-E70AA0D3DD41}">
            <xm:f>LEFT(I102,LEN("-"))="-"</xm:f>
            <xm:f>"-"</xm:f>
            <x14:dxf>
              <font>
                <color theme="0"/>
              </font>
              <fill>
                <patternFill patternType="lightGray"/>
              </fill>
            </x14:dxf>
          </x14:cfRule>
          <xm:sqref>I102:I103</xm:sqref>
        </x14:conditionalFormatting>
        <x14:conditionalFormatting xmlns:xm="http://schemas.microsoft.com/office/excel/2006/main">
          <x14:cfRule type="beginsWith" priority="2" operator="beginsWith" id="{CC6145BB-8CDA-324C-B75D-C021D6F72F8A}">
            <xm:f>LEFT(K102,LEN("-"))="-"</xm:f>
            <xm:f>"-"</xm:f>
            <x14:dxf>
              <font>
                <color theme="0"/>
              </font>
              <fill>
                <patternFill patternType="lightGray"/>
              </fill>
            </x14:dxf>
          </x14:cfRule>
          <xm:sqref>K102:K103</xm:sqref>
        </x14:conditionalFormatting>
        <x14:conditionalFormatting xmlns:xm="http://schemas.microsoft.com/office/excel/2006/main">
          <x14:cfRule type="beginsWith" priority="1" operator="beginsWith" id="{8C03A072-F58B-E547-8005-FDE67D4EFD83}">
            <xm:f>LEFT(M106,LEN("-"))="-"</xm:f>
            <xm:f>"-"</xm:f>
            <x14:dxf>
              <font>
                <color theme="0"/>
              </font>
              <fill>
                <patternFill patternType="lightGray"/>
              </fill>
            </x14:dxf>
          </x14:cfRule>
          <xm:sqref>M106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tabColor rgb="FFFFFF00"/>
  </sheetPr>
  <dimension ref="A1:Z1000"/>
  <sheetViews>
    <sheetView showGridLines="0" zoomScale="85" zoomScaleNormal="60" workbookViewId="0">
      <selection activeCell="L114" sqref="L114"/>
    </sheetView>
  </sheetViews>
  <sheetFormatPr defaultColWidth="14.140625" defaultRowHeight="15" customHeight="1"/>
  <cols>
    <col min="1" max="26" width="9" customWidth="1"/>
  </cols>
  <sheetData>
    <row r="1" spans="1:26" ht="11.25" customHeight="1">
      <c r="A1" s="1"/>
      <c r="B1" s="1"/>
      <c r="C1" s="1"/>
      <c r="D1" s="1"/>
      <c r="E1" s="1"/>
      <c r="F1" s="1"/>
      <c r="G1" s="1"/>
      <c r="H1" s="1"/>
      <c r="I1" s="1"/>
      <c r="J1" s="1"/>
      <c r="K1" s="1"/>
      <c r="L1" s="1"/>
      <c r="M1" s="1"/>
      <c r="N1" s="1"/>
      <c r="O1" s="1"/>
      <c r="P1" s="1"/>
      <c r="Q1" s="1"/>
      <c r="R1" s="1"/>
      <c r="S1" s="1"/>
      <c r="T1" s="1"/>
      <c r="U1" s="1"/>
      <c r="V1" s="1"/>
      <c r="W1" s="1"/>
      <c r="X1" s="1"/>
      <c r="Y1" s="1"/>
      <c r="Z1" s="1"/>
    </row>
    <row r="2" spans="1:26" ht="11.25" customHeight="1">
      <c r="A2" s="1"/>
      <c r="B2" s="1"/>
      <c r="C2" s="1"/>
      <c r="D2" s="1"/>
      <c r="E2" s="1"/>
      <c r="F2" s="1"/>
      <c r="G2" s="1"/>
      <c r="H2" s="1"/>
      <c r="I2" s="1"/>
      <c r="J2" s="1"/>
      <c r="K2" s="1"/>
      <c r="L2" s="1"/>
      <c r="M2" s="1"/>
      <c r="N2" s="1"/>
      <c r="O2" s="1"/>
      <c r="P2" s="1"/>
      <c r="Q2" s="1"/>
      <c r="R2" s="1"/>
      <c r="S2" s="1"/>
      <c r="T2" s="1"/>
      <c r="U2" s="1"/>
      <c r="V2" s="1"/>
      <c r="W2" s="1"/>
      <c r="X2" s="1"/>
      <c r="Y2" s="1"/>
      <c r="Z2" s="1"/>
    </row>
    <row r="3" spans="1:26" ht="11.25" customHeight="1">
      <c r="A3" s="1"/>
      <c r="B3" s="1"/>
      <c r="C3" s="1"/>
      <c r="D3" s="1"/>
      <c r="E3" s="1"/>
      <c r="F3" s="1"/>
      <c r="G3" s="1"/>
      <c r="H3" s="1"/>
      <c r="I3" s="1"/>
      <c r="J3" s="1"/>
      <c r="K3" s="1"/>
      <c r="L3" s="1"/>
      <c r="M3" s="1"/>
      <c r="N3" s="1"/>
      <c r="O3" s="1"/>
      <c r="P3" s="1"/>
      <c r="Q3" s="1"/>
      <c r="R3" s="1"/>
      <c r="S3" s="1"/>
      <c r="T3" s="1"/>
      <c r="U3" s="1"/>
      <c r="V3" s="1"/>
      <c r="W3" s="1"/>
      <c r="X3" s="1"/>
      <c r="Y3" s="1"/>
      <c r="Z3" s="1"/>
    </row>
    <row r="4" spans="1:26" ht="11.25" customHeight="1">
      <c r="A4" s="1"/>
      <c r="B4" s="1"/>
      <c r="C4" s="1"/>
      <c r="D4" s="1"/>
      <c r="E4" s="1"/>
      <c r="F4" s="1"/>
      <c r="G4" s="1"/>
      <c r="H4" s="1"/>
      <c r="I4" s="1"/>
      <c r="J4" s="1"/>
      <c r="K4" s="1"/>
      <c r="L4" s="1"/>
      <c r="M4" s="1"/>
      <c r="N4" s="1"/>
      <c r="O4" s="1"/>
      <c r="P4" s="1"/>
      <c r="Q4" s="1"/>
      <c r="R4" s="1"/>
      <c r="S4" s="1"/>
      <c r="T4" s="1"/>
      <c r="U4" s="1"/>
      <c r="V4" s="1"/>
      <c r="W4" s="1"/>
      <c r="X4" s="1"/>
      <c r="Y4" s="1"/>
      <c r="Z4" s="1"/>
    </row>
    <row r="5" spans="1:26" ht="11.25" customHeight="1">
      <c r="A5" s="1"/>
      <c r="B5" s="1"/>
      <c r="C5" s="1"/>
      <c r="D5" s="1"/>
      <c r="E5" s="1"/>
      <c r="F5" s="1"/>
      <c r="G5" s="1"/>
      <c r="H5" s="1"/>
      <c r="I5" s="1"/>
      <c r="J5" s="1"/>
      <c r="K5" s="1"/>
      <c r="L5" s="1"/>
      <c r="M5" s="1"/>
      <c r="N5" s="1"/>
      <c r="O5" s="1"/>
      <c r="P5" s="1"/>
      <c r="Q5" s="1"/>
      <c r="R5" s="1"/>
      <c r="S5" s="1"/>
      <c r="T5" s="1"/>
      <c r="U5" s="1"/>
      <c r="V5" s="1"/>
      <c r="W5" s="1"/>
      <c r="X5" s="1"/>
      <c r="Y5" s="1"/>
      <c r="Z5" s="1"/>
    </row>
    <row r="6" spans="1:26" ht="11.25" customHeight="1">
      <c r="A6" s="1"/>
      <c r="B6" s="1"/>
      <c r="C6" s="1"/>
      <c r="D6" s="1"/>
      <c r="E6" s="1"/>
      <c r="F6" s="1"/>
      <c r="G6" s="1"/>
      <c r="H6" s="1"/>
      <c r="I6" s="1"/>
      <c r="J6" s="1"/>
      <c r="K6" s="1"/>
      <c r="L6" s="1"/>
      <c r="M6" s="1"/>
      <c r="N6" s="1"/>
      <c r="O6" s="1"/>
      <c r="P6" s="1"/>
      <c r="Q6" s="1"/>
      <c r="R6" s="1"/>
      <c r="S6" s="1"/>
      <c r="T6" s="1"/>
      <c r="U6" s="1"/>
      <c r="V6" s="1"/>
      <c r="W6" s="1"/>
      <c r="X6" s="1"/>
      <c r="Y6" s="1"/>
      <c r="Z6" s="1"/>
    </row>
    <row r="7" spans="1:26" ht="11.25" customHeight="1">
      <c r="A7" s="1"/>
      <c r="B7" s="1"/>
      <c r="C7" s="1"/>
      <c r="D7" s="1"/>
      <c r="E7" s="1"/>
      <c r="F7" s="1"/>
      <c r="G7" s="1"/>
      <c r="H7" s="1"/>
      <c r="I7" s="1"/>
      <c r="J7" s="1"/>
      <c r="K7" s="1"/>
      <c r="L7" s="1"/>
      <c r="M7" s="1"/>
      <c r="N7" s="1"/>
      <c r="O7" s="1"/>
      <c r="P7" s="1"/>
      <c r="Q7" s="1"/>
      <c r="R7" s="1"/>
      <c r="S7" s="1"/>
      <c r="T7" s="1"/>
      <c r="U7" s="1"/>
      <c r="V7" s="1"/>
      <c r="W7" s="1"/>
      <c r="X7" s="1"/>
      <c r="Y7" s="1"/>
      <c r="Z7" s="1"/>
    </row>
    <row r="8" spans="1:26" ht="11.25" customHeight="1">
      <c r="A8" s="1"/>
      <c r="B8" s="784" t="s">
        <v>831</v>
      </c>
      <c r="C8" s="1"/>
      <c r="D8" s="1"/>
      <c r="E8" s="1"/>
      <c r="F8" s="1"/>
      <c r="G8" s="1"/>
      <c r="H8" s="1"/>
      <c r="I8" s="1"/>
      <c r="J8" s="1"/>
      <c r="K8" s="1"/>
      <c r="L8" s="784" t="s">
        <v>832</v>
      </c>
      <c r="M8" s="1"/>
      <c r="N8" s="1"/>
      <c r="O8" s="1"/>
      <c r="P8" s="1"/>
      <c r="Q8" s="1"/>
      <c r="R8" s="1"/>
      <c r="S8" s="1"/>
      <c r="T8" s="1"/>
      <c r="U8" s="1"/>
      <c r="V8" s="1"/>
      <c r="W8" s="1"/>
      <c r="X8" s="1"/>
      <c r="Y8" s="1"/>
      <c r="Z8" s="1"/>
    </row>
    <row r="9" spans="1:26" ht="11.25" customHeight="1">
      <c r="A9" s="1"/>
      <c r="B9" s="1"/>
      <c r="C9" s="1"/>
      <c r="D9" s="1"/>
      <c r="E9" s="1"/>
      <c r="F9" s="1"/>
      <c r="G9" s="1"/>
      <c r="H9" s="1"/>
      <c r="I9" s="1"/>
      <c r="J9" s="1"/>
      <c r="K9" s="1"/>
      <c r="L9" s="1"/>
      <c r="M9" s="1"/>
      <c r="N9" s="1"/>
      <c r="O9" s="1"/>
      <c r="P9" s="1"/>
      <c r="Q9" s="1"/>
      <c r="R9" s="1"/>
      <c r="S9" s="1"/>
      <c r="T9" s="1"/>
      <c r="U9" s="1"/>
      <c r="V9" s="1"/>
      <c r="W9" s="1"/>
      <c r="X9" s="1"/>
      <c r="Y9" s="1"/>
      <c r="Z9" s="1"/>
    </row>
    <row r="10" spans="1:26" ht="11.2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1.2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1.2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1.2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1.2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1.2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1.2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1.2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1.2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1.2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1.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1.2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1.2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1.2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1.2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1.2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1.2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1.2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1.2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1.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1.2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1.2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1.2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1.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1.2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1.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1.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1.2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1.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1.2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1.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1.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1.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1.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1.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1.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1.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1.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1.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1.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1.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1.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1.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1.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1.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1.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1.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1.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1.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1.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1.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1.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1.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1.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1.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1.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1.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1.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1.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1.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1.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1.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1.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1.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1.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1.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1.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1.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1.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1.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1.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1.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1.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1.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1.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1.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1.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1.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1.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1.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1.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1.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1.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1.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1.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1.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1.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1.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1.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1.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1.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1.25" customHeight="1">
      <c r="A101" s="1"/>
      <c r="B101" s="1"/>
      <c r="C101" s="1"/>
      <c r="D101" s="1"/>
      <c r="E101" s="800"/>
      <c r="F101" s="1"/>
      <c r="G101" s="1"/>
      <c r="H101" s="1"/>
      <c r="I101" s="1"/>
      <c r="J101" s="1"/>
      <c r="K101" s="1"/>
      <c r="L101" s="1"/>
      <c r="M101" s="1"/>
      <c r="N101" s="1"/>
      <c r="O101" s="1"/>
      <c r="P101" s="1"/>
      <c r="Q101" s="1"/>
      <c r="R101" s="1"/>
      <c r="S101" s="1"/>
      <c r="T101" s="1"/>
      <c r="U101" s="1"/>
      <c r="V101" s="1"/>
      <c r="W101" s="1"/>
      <c r="X101" s="1"/>
      <c r="Y101" s="1"/>
      <c r="Z101" s="1"/>
    </row>
    <row r="102" spans="1:26" ht="11.25" customHeight="1">
      <c r="A102" s="1"/>
      <c r="B102" s="1"/>
      <c r="C102" s="1"/>
      <c r="D102" s="1"/>
      <c r="E102" s="800"/>
      <c r="F102" s="1"/>
      <c r="G102" s="1"/>
      <c r="H102" s="1"/>
      <c r="I102" s="1"/>
      <c r="J102" s="1"/>
      <c r="K102" s="1"/>
      <c r="L102" s="1"/>
      <c r="M102" s="1"/>
      <c r="N102" s="1"/>
      <c r="O102" s="1"/>
      <c r="P102" s="1"/>
      <c r="Q102" s="1"/>
      <c r="R102" s="1"/>
      <c r="S102" s="1"/>
      <c r="T102" s="1"/>
      <c r="U102" s="1"/>
      <c r="V102" s="1"/>
      <c r="W102" s="1"/>
      <c r="X102" s="1"/>
      <c r="Y102" s="1"/>
      <c r="Z102" s="1"/>
    </row>
    <row r="103" spans="1:26" ht="11.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1.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1.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1.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1.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1.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1.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1.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1.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1.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1.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1.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1.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1.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1.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1.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1.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1.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1.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1.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1.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1.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1.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1.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1.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1.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1.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1.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1.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1.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1.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1.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1.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1.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1.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1.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1.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1.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1.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1.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1.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1.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1.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1.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1.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1.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1.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1.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1.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1.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1.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1.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1.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1.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1.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1.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1.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1.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1.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1.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1.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1.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1.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1.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1.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1.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1.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1.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1.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1.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1.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1.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1.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1.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1.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1.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1.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1.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1.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1.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1.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1.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1.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1.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1.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1.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1.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1.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1.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1.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1.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1.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1.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1.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1.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1.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1.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1.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1.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1.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1.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1.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1.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1.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1.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1.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1.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1.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1.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1.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1.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1.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1.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1.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1.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1.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1.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1.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1.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1.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1.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1.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1.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1.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1.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1.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1.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1.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1.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1.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1.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1.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1.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1.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1.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1.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1.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1.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1.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1.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1.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1.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1.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1.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1.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1.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1.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1.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1.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1.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1.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1.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1.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1.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1.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1.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1.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1.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1.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1.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1.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1.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1.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1.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1.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1.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1.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1.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1.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1.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1.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1.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1.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1.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1.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1.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1.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1.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1.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1.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1.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1.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1.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1.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1.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1.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1.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1.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1.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1.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1.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1.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1.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1.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1.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1.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1.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1.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1.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1.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1.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1.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1.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1.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1.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1.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1.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1.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1.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1.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1.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1.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1.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1.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1.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1.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1.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1.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1.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1.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1.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1.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1.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1.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1.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1.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1.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1.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1.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1.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1.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1.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1.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1.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1.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1.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1.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1.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1.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1.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1.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1.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1.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1.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1.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1.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1.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1.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1.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1.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1.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1.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1.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1.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1.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1.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1.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1.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1.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1.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1.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1.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1.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1.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1.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1.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1.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1.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1.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1.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1.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1.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1.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1.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1.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1.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1.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1.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1.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1.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1.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1.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1.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1.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1.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1.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1.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1.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1.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1.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1.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1.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1.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1.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1.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1.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1.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1.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1.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1.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1.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1.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1.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1.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1.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1.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1.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1.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1.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1.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1.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1.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1.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1.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1.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1.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1.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1.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1.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1.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1.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1.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1.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1.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1.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1.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1.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1.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1.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1.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1.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1.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1.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1.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1.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1.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1.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1.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1.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1.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1.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1.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1.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1.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1.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1.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1.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1.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1.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1.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1.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1.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1.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1.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1.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1.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1.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1.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1.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1.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1.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1.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1.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1.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1.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1.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1.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1.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1.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1.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1.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1.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1.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1.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1.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1.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1.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1.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1.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1.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1.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1.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1.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1.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1.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1.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1.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1.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1.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1.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1.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1.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1.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1.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1.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1.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1.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1.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1.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1.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1.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1.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1.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1.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1.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1.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1.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1.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1.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1.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1.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1.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1.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1.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1.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1.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1.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1.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1.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1.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1.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1.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1.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1.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1.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1.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1.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1.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1.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1.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1.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1.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1.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1.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1.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1.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1.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1.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1.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1.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1.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1.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1.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1.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1.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1.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1.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1.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1.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1.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1.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1.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1.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1.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1.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1.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1.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1.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1.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1.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1.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1.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1.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1.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1.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1.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1.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1.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1.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1.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1.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1.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1.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1.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1.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1.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1.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1.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1.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1.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1.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1.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1.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1.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1.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1.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1.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1.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1.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1.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1.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1.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1.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1.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1.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1.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1.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1.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1.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1.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1.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1.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1.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1.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1.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1.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1.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1.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1.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1.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1.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1.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1.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1.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1.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1.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1.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1.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1.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1.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1.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1.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1.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1.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1.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1.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1.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1.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1.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1.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1.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1.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1.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1.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1.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1.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1.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1.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1.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1.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1.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1.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1.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1.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1.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1.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1.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1.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1.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1.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1.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1.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1.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1.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1.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1.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1.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1.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1.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1.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1.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1.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1.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1.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1.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1.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1.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1.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1.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1.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1.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1.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1.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1.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1.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1.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1.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1.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1.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1.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1.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1.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1.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1.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1.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1.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1.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1.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1.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1.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1.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1.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1.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1.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1.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1.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1.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1.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1.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1.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1.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1.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1.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1.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1.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1.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1.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1.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1.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1.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1.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1.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1.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1.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1.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1.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1.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1.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1.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1.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1.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1.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1.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1.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1.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1.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1.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1.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1.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1.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1.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1.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1.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1.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1.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1.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1.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1.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1.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1.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1.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1.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1.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1.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1.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1.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1.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1.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1.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1.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1.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1.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1.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1.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1.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1.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1.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1.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1.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1.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1.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1.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1.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1.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1.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1.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1.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1.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1.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1.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1.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1.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1.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1.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1.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1.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1.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1.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1.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1.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1.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1.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1.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1.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1.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1.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1.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1.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1.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1.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1.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1.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1.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1.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1.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1.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1.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1.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1.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1.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1.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1.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1.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1.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1.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1.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1.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1.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1.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1.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1.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1.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1.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1.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1.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1.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1.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1.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1.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1.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1.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1.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1.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1.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1.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1.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1.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1.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1.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1.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1.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1.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1.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1.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1.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1.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1.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1.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1.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1.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1.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1.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1.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1.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1.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1.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1.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1.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1.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1.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1.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1.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1.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1.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1.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1.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1.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1.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1.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1.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1.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1.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1.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1.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1.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1.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1.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1.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1.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1.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1.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1.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1.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1.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1.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1.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1.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1.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1.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1.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1.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1.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1.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1.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1.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1.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1.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1.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1.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1.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1.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1.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1.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1.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1.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1.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1.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1.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1.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1.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1.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1.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1.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1.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1.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1.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1.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1.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1.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1.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1.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1.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1.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1.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1.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1.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1.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1.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1.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1.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1.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1.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1.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1.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1.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1.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1.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1.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1.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1.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1.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1.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1.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1.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1.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1.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1.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1.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1.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1.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1.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1.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1.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1.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1.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1.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1.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1.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1.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1.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1.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1.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1.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1.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1.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1.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1.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1.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1.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1.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1.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1.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1.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1.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1.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1.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1.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1.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1.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1.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1.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1.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1.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1.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1.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1.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1.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1.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1.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1.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1.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1.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1.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1.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1.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1.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1.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1.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1.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1.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1.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1.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1.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1.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1.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1.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1.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1.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landscape"/>
  <drawing r:id="rId1"/>
  <legacyDrawing r:id="rId2"/>
  <oleObjects>
    <mc:AlternateContent xmlns:mc="http://schemas.openxmlformats.org/markup-compatibility/2006">
      <mc:Choice Requires="x14">
        <oleObject progId="Word.Document.12" shapeId="6146" r:id="rId3">
          <objectPr defaultSize="0" autoPict="0" r:id="rId4">
            <anchor moveWithCells="1">
              <from>
                <xdr:col>1</xdr:col>
                <xdr:colOff>76200</xdr:colOff>
                <xdr:row>9</xdr:row>
                <xdr:rowOff>38100</xdr:rowOff>
              </from>
              <to>
                <xdr:col>10</xdr:col>
                <xdr:colOff>295275</xdr:colOff>
                <xdr:row>85</xdr:row>
                <xdr:rowOff>152400</xdr:rowOff>
              </to>
            </anchor>
          </objectPr>
        </oleObject>
      </mc:Choice>
      <mc:Fallback>
        <oleObject progId="Word.Document.12" shapeId="6146" r:id="rId3"/>
      </mc:Fallback>
    </mc:AlternateContent>
    <mc:AlternateContent xmlns:mc="http://schemas.openxmlformats.org/markup-compatibility/2006">
      <mc:Choice Requires="x14">
        <oleObject progId="Word.Document.12" shapeId="6147" r:id="rId5">
          <objectPr defaultSize="0" autoPict="0" r:id="rId6">
            <anchor moveWithCells="1">
              <from>
                <xdr:col>10</xdr:col>
                <xdr:colOff>638175</xdr:colOff>
                <xdr:row>9</xdr:row>
                <xdr:rowOff>38100</xdr:rowOff>
              </from>
              <to>
                <xdr:col>19</xdr:col>
                <xdr:colOff>676275</xdr:colOff>
                <xdr:row>85</xdr:row>
                <xdr:rowOff>104775</xdr:rowOff>
              </to>
            </anchor>
          </objectPr>
        </oleObject>
      </mc:Choice>
      <mc:Fallback>
        <oleObject progId="Word.Document.12" shapeId="6147" r:id="rId5"/>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
    <pageSetUpPr fitToPage="1"/>
  </sheetPr>
  <dimension ref="B2:M215"/>
  <sheetViews>
    <sheetView showGridLines="0" topLeftCell="A123" zoomScale="163" workbookViewId="0">
      <selection activeCell="I133" sqref="I133"/>
    </sheetView>
  </sheetViews>
  <sheetFormatPr defaultColWidth="9" defaultRowHeight="11.25"/>
  <cols>
    <col min="1" max="1" width="2.140625" style="382" customWidth="1"/>
    <col min="2" max="2" width="2.85546875" style="382" customWidth="1"/>
    <col min="3" max="3" width="14.85546875" style="382" customWidth="1"/>
    <col min="4" max="4" width="1.42578125" style="382" customWidth="1"/>
    <col min="5" max="6" width="17.85546875" style="382" customWidth="1"/>
    <col min="7" max="7" width="19.85546875" style="382" customWidth="1"/>
    <col min="8" max="8" width="12.140625" style="382" customWidth="1"/>
    <col min="9" max="9" width="14" style="382" customWidth="1"/>
    <col min="10" max="12" width="16.42578125" style="382" customWidth="1"/>
    <col min="13" max="13" width="15" style="382" customWidth="1"/>
    <col min="14" max="16384" width="9" style="382"/>
  </cols>
  <sheetData>
    <row r="2" spans="2:13" ht="15.75">
      <c r="B2" s="383" t="s">
        <v>0</v>
      </c>
      <c r="C2" s="383"/>
      <c r="D2" s="383"/>
      <c r="E2" s="383"/>
      <c r="F2" s="383"/>
    </row>
    <row r="3" spans="2:13">
      <c r="B3" s="382" t="s">
        <v>1</v>
      </c>
    </row>
    <row r="5" spans="2:13" ht="12">
      <c r="B5" s="384" t="s">
        <v>204</v>
      </c>
    </row>
    <row r="7" spans="2:13" ht="12.75">
      <c r="B7" s="385" t="s">
        <v>205</v>
      </c>
      <c r="C7" s="386"/>
      <c r="D7" s="386"/>
      <c r="E7" s="386"/>
      <c r="F7" s="386"/>
      <c r="G7" s="386"/>
      <c r="H7" s="386"/>
      <c r="I7" s="386"/>
      <c r="J7" s="386"/>
      <c r="K7" s="386"/>
      <c r="L7" s="418"/>
      <c r="M7" s="419"/>
    </row>
    <row r="8" spans="2:13">
      <c r="B8" s="387"/>
      <c r="C8" s="388"/>
      <c r="D8" s="388"/>
      <c r="E8" s="388"/>
      <c r="F8" s="388"/>
      <c r="G8" s="388"/>
      <c r="H8" s="388"/>
      <c r="I8" s="388"/>
      <c r="J8" s="388"/>
      <c r="K8" s="388"/>
      <c r="L8" s="401"/>
      <c r="M8" s="420"/>
    </row>
    <row r="9" spans="2:13">
      <c r="B9" s="389" t="s">
        <v>206</v>
      </c>
      <c r="C9" s="388"/>
      <c r="D9" s="388"/>
      <c r="E9" s="1138" t="str">
        <f>'FORM BIAYA '!D7</f>
        <v>PERTAMINA EP</v>
      </c>
      <c r="F9" s="1138"/>
      <c r="G9" s="1138"/>
      <c r="H9" s="388"/>
      <c r="I9" s="421" t="s">
        <v>207</v>
      </c>
      <c r="J9" s="622" t="str">
        <f>'FORM BIAYA '!D12</f>
        <v>23-190-221-OO</v>
      </c>
      <c r="K9" s="388"/>
      <c r="L9" s="401"/>
      <c r="M9" s="420"/>
    </row>
    <row r="10" spans="2:13" ht="15" customHeight="1">
      <c r="B10" s="389" t="s">
        <v>208</v>
      </c>
      <c r="C10" s="388"/>
      <c r="D10" s="388"/>
      <c r="E10" s="1138" t="str">
        <f>'FORM BIAYA '!D8</f>
        <v>INDONESIA</v>
      </c>
      <c r="F10" s="1138"/>
      <c r="G10" s="1138"/>
      <c r="H10" s="388"/>
      <c r="I10" s="421" t="s">
        <v>209</v>
      </c>
      <c r="J10" s="388" t="str">
        <f>AFEstatSlc</f>
        <v>Proposed Original</v>
      </c>
      <c r="K10" s="388"/>
      <c r="L10" s="401"/>
      <c r="M10" s="420"/>
    </row>
    <row r="11" spans="2:13">
      <c r="B11" s="389" t="s">
        <v>155</v>
      </c>
      <c r="C11" s="388"/>
      <c r="D11" s="388"/>
      <c r="E11" s="1138" t="s">
        <v>803</v>
      </c>
      <c r="F11" s="1138"/>
      <c r="G11" s="1138"/>
      <c r="H11" s="388"/>
      <c r="I11" s="421" t="s">
        <v>210</v>
      </c>
      <c r="J11" s="422" t="s">
        <v>804</v>
      </c>
      <c r="K11" s="388"/>
      <c r="L11" s="401"/>
      <c r="M11" s="420"/>
    </row>
    <row r="12" spans="2:13">
      <c r="B12" s="389" t="s">
        <v>211</v>
      </c>
      <c r="C12" s="388"/>
      <c r="D12" s="388"/>
      <c r="E12" s="1139" t="str">
        <f>'FORM BIAYA '!D10</f>
        <v>POFD Lapangan Benakat Barat
POFD Lapangan Talang Akar dan Pendopo</v>
      </c>
      <c r="F12" s="1139"/>
      <c r="G12" s="1139"/>
      <c r="H12" s="388"/>
      <c r="I12" s="388"/>
      <c r="J12" s="422" t="s">
        <v>805</v>
      </c>
      <c r="K12" s="388"/>
      <c r="L12" s="401"/>
      <c r="M12" s="420"/>
    </row>
    <row r="13" spans="2:13">
      <c r="B13" s="389" t="s">
        <v>212</v>
      </c>
      <c r="C13" s="388"/>
      <c r="D13" s="388"/>
      <c r="E13" s="623"/>
      <c r="F13" s="388"/>
      <c r="G13" s="388"/>
      <c r="H13" s="388"/>
      <c r="I13" s="421"/>
      <c r="J13" s="422" t="s">
        <v>809</v>
      </c>
      <c r="K13" s="388"/>
      <c r="L13" s="401"/>
      <c r="M13" s="420"/>
    </row>
    <row r="14" spans="2:13">
      <c r="B14" s="389"/>
      <c r="C14" s="388"/>
      <c r="D14" s="388"/>
      <c r="E14" s="388"/>
      <c r="F14" s="388"/>
      <c r="G14" s="388"/>
      <c r="H14" s="388"/>
      <c r="I14" s="421"/>
      <c r="J14" s="422" t="s">
        <v>806</v>
      </c>
      <c r="K14" s="388"/>
      <c r="L14" s="401"/>
      <c r="M14" s="420"/>
    </row>
    <row r="15" spans="2:13">
      <c r="B15" s="389" t="s">
        <v>175</v>
      </c>
      <c r="C15" s="388"/>
      <c r="D15" s="388"/>
      <c r="E15" s="1135" t="s">
        <v>35</v>
      </c>
      <c r="F15" s="1135"/>
      <c r="G15" s="388"/>
      <c r="H15" s="388"/>
      <c r="I15" s="388"/>
      <c r="J15" s="422" t="s">
        <v>808</v>
      </c>
      <c r="K15" s="388"/>
      <c r="L15" s="401"/>
      <c r="M15" s="420"/>
    </row>
    <row r="16" spans="2:13">
      <c r="B16" s="389" t="s">
        <v>213</v>
      </c>
      <c r="C16" s="388"/>
      <c r="D16" s="388"/>
      <c r="E16" s="1135" t="s">
        <v>85</v>
      </c>
      <c r="F16" s="1135"/>
      <c r="G16" s="388"/>
      <c r="H16" s="388"/>
      <c r="I16" s="388"/>
      <c r="J16" s="422" t="s">
        <v>807</v>
      </c>
      <c r="K16" s="388"/>
      <c r="L16" s="401"/>
      <c r="M16" s="420"/>
    </row>
    <row r="17" spans="2:13">
      <c r="B17" s="389" t="s">
        <v>214</v>
      </c>
      <c r="C17" s="388"/>
      <c r="D17" s="388"/>
      <c r="E17" s="391" t="s">
        <v>36</v>
      </c>
      <c r="F17" s="388"/>
      <c r="G17" s="388"/>
      <c r="H17" s="388"/>
      <c r="I17" s="421"/>
      <c r="J17" s="422"/>
      <c r="K17" s="388"/>
      <c r="L17" s="401"/>
      <c r="M17" s="420"/>
    </row>
    <row r="18" spans="2:13">
      <c r="B18" s="389" t="s">
        <v>215</v>
      </c>
      <c r="C18" s="388"/>
      <c r="D18" s="388"/>
      <c r="E18" s="390">
        <v>6</v>
      </c>
      <c r="F18" s="388"/>
      <c r="G18" s="388"/>
      <c r="H18" s="388"/>
      <c r="I18" s="388"/>
      <c r="J18" s="422"/>
      <c r="K18" s="388"/>
      <c r="L18" s="401"/>
      <c r="M18" s="420"/>
    </row>
    <row r="19" spans="2:13">
      <c r="B19" s="387"/>
      <c r="C19" s="388"/>
      <c r="D19" s="388"/>
      <c r="E19" s="388"/>
      <c r="F19" s="388"/>
      <c r="G19" s="388"/>
      <c r="H19" s="388"/>
      <c r="I19" s="388"/>
      <c r="J19" s="422"/>
      <c r="K19" s="388"/>
      <c r="L19" s="401"/>
      <c r="M19" s="420"/>
    </row>
    <row r="20" spans="2:13">
      <c r="B20" s="389" t="s">
        <v>216</v>
      </c>
      <c r="C20" s="388"/>
      <c r="D20" s="388"/>
      <c r="E20" s="1131" t="s">
        <v>217</v>
      </c>
      <c r="F20" s="1131"/>
      <c r="G20" s="1131"/>
      <c r="H20" s="388"/>
      <c r="I20" s="421"/>
      <c r="J20" s="422"/>
      <c r="K20" s="388"/>
      <c r="L20" s="401"/>
      <c r="M20" s="420"/>
    </row>
    <row r="21" spans="2:13">
      <c r="B21" s="387"/>
      <c r="C21" s="388"/>
      <c r="D21" s="388"/>
      <c r="E21" s="1131"/>
      <c r="F21" s="1131"/>
      <c r="G21" s="1131"/>
      <c r="H21" s="388"/>
      <c r="I21" s="388"/>
      <c r="J21" s="388"/>
      <c r="K21" s="423"/>
      <c r="L21" s="401"/>
      <c r="M21" s="420"/>
    </row>
    <row r="22" spans="2:13">
      <c r="B22" s="392"/>
      <c r="C22" s="393"/>
      <c r="D22" s="393"/>
      <c r="E22" s="394"/>
      <c r="F22" s="393"/>
      <c r="G22" s="393"/>
      <c r="H22" s="393"/>
      <c r="I22" s="393"/>
      <c r="J22" s="393"/>
      <c r="K22" s="393"/>
      <c r="L22" s="424"/>
      <c r="M22" s="420"/>
    </row>
    <row r="26" spans="2:13" ht="12.75">
      <c r="B26" s="385" t="s">
        <v>218</v>
      </c>
      <c r="C26" s="386"/>
      <c r="D26" s="386"/>
      <c r="E26" s="386"/>
      <c r="F26" s="386"/>
      <c r="G26" s="386"/>
      <c r="H26" s="386"/>
      <c r="I26" s="386"/>
      <c r="J26" s="386"/>
      <c r="K26" s="386"/>
      <c r="L26" s="418"/>
      <c r="M26" s="425"/>
    </row>
    <row r="27" spans="2:13" ht="12.75" customHeight="1">
      <c r="B27" s="395" t="str">
        <f>J11</f>
        <v>1. Sumur Pendopo Tipe 2</v>
      </c>
      <c r="C27" s="396"/>
      <c r="D27" s="396"/>
      <c r="E27" s="397" t="str">
        <f>AFEstatPref</f>
        <v>Historical</v>
      </c>
      <c r="F27" s="397" t="str">
        <f>AFEstatSlc</f>
        <v>Proposed Original</v>
      </c>
      <c r="G27" s="398" t="s">
        <v>179</v>
      </c>
      <c r="H27" s="399" t="str">
        <f>J12</f>
        <v>2. Sumur Pendopo Tipe 2</v>
      </c>
      <c r="I27" s="388"/>
      <c r="J27" s="416" t="str">
        <f>AFEstatPref</f>
        <v>Historical</v>
      </c>
      <c r="K27" s="416" t="str">
        <f>AFEstatSlc</f>
        <v>Proposed Original</v>
      </c>
      <c r="L27" s="417" t="s">
        <v>179</v>
      </c>
      <c r="M27" s="420"/>
    </row>
    <row r="28" spans="2:13" ht="13.7" customHeight="1">
      <c r="B28" s="400" t="s">
        <v>219</v>
      </c>
      <c r="C28" s="388"/>
      <c r="D28" s="388"/>
      <c r="E28" s="388"/>
      <c r="F28" s="388"/>
      <c r="G28" s="401"/>
      <c r="H28" s="402" t="s">
        <v>219</v>
      </c>
      <c r="I28" s="388"/>
      <c r="J28" s="388"/>
      <c r="K28" s="388"/>
      <c r="L28" s="401"/>
      <c r="M28" s="420"/>
    </row>
    <row r="29" spans="2:13" ht="15" customHeight="1">
      <c r="B29" s="387" t="s">
        <v>163</v>
      </c>
      <c r="C29" s="388"/>
      <c r="D29" s="388"/>
      <c r="E29" s="403" t="s">
        <v>37</v>
      </c>
      <c r="F29" s="403" t="s">
        <v>37</v>
      </c>
      <c r="G29" s="404" t="s">
        <v>37</v>
      </c>
      <c r="H29" s="388" t="s">
        <v>163</v>
      </c>
      <c r="I29" s="426"/>
      <c r="J29" s="403" t="s">
        <v>37</v>
      </c>
      <c r="K29" s="403" t="s">
        <v>37</v>
      </c>
      <c r="L29" s="404" t="s">
        <v>37</v>
      </c>
      <c r="M29" s="420"/>
    </row>
    <row r="30" spans="2:13" ht="15" customHeight="1">
      <c r="B30" s="387" t="s">
        <v>162</v>
      </c>
      <c r="C30" s="388"/>
      <c r="D30" s="388"/>
      <c r="E30" s="405" t="str">
        <f>'FORM BIAYA '!$D$28</f>
        <v>Workover</v>
      </c>
      <c r="F30" s="406" t="str">
        <f>'FORM BIAYA '!$D$28</f>
        <v>Workover</v>
      </c>
      <c r="G30" s="407" t="str">
        <f>'FORM BIAYA '!$D$28</f>
        <v>Workover</v>
      </c>
      <c r="H30" s="388" t="s">
        <v>162</v>
      </c>
      <c r="I30" s="426"/>
      <c r="J30" s="405" t="str">
        <f>'FORM BIAYA '!$D$28</f>
        <v>Workover</v>
      </c>
      <c r="K30" s="406" t="str">
        <f>'FORM BIAYA '!$D$28</f>
        <v>Workover</v>
      </c>
      <c r="L30" s="407" t="str">
        <f>'FORM BIAYA '!$D$28</f>
        <v>Workover</v>
      </c>
      <c r="M30" s="420"/>
    </row>
    <row r="31" spans="2:13" ht="15" customHeight="1">
      <c r="B31" s="387" t="s">
        <v>164</v>
      </c>
      <c r="C31" s="388"/>
      <c r="D31" s="388"/>
      <c r="E31" s="408" t="str">
        <f>'FORM BIAYA '!$D$29</f>
        <v>Development</v>
      </c>
      <c r="F31" s="409" t="str">
        <f>'FORM BIAYA '!$D$29</f>
        <v>Development</v>
      </c>
      <c r="G31" s="407" t="str">
        <f>'FORM BIAYA '!$D$29</f>
        <v>Development</v>
      </c>
      <c r="H31" s="388" t="s">
        <v>164</v>
      </c>
      <c r="I31" s="426"/>
      <c r="J31" s="408" t="str">
        <f>'FORM BIAYA '!$D$29</f>
        <v>Development</v>
      </c>
      <c r="K31" s="409" t="str">
        <f>'FORM BIAYA '!$D$29</f>
        <v>Development</v>
      </c>
      <c r="L31" s="407" t="str">
        <f>'FORM BIAYA '!$D$29</f>
        <v>Development</v>
      </c>
      <c r="M31" s="420"/>
    </row>
    <row r="32" spans="2:13" ht="15" customHeight="1">
      <c r="B32" s="387" t="s">
        <v>166</v>
      </c>
      <c r="C32" s="388"/>
      <c r="D32" s="388"/>
      <c r="E32" s="403" t="s">
        <v>86</v>
      </c>
      <c r="F32" s="403" t="s">
        <v>86</v>
      </c>
      <c r="G32" s="410" t="str">
        <f>'FORM BIAYA '!$D$30</f>
        <v>Production</v>
      </c>
      <c r="H32" s="388" t="s">
        <v>166</v>
      </c>
      <c r="I32" s="426"/>
      <c r="J32" s="403" t="s">
        <v>86</v>
      </c>
      <c r="K32" s="403" t="s">
        <v>86</v>
      </c>
      <c r="L32" s="410" t="str">
        <f>'FORM BIAYA '!$D$30</f>
        <v>Production</v>
      </c>
      <c r="M32" s="420"/>
    </row>
    <row r="33" spans="2:13" ht="15" customHeight="1">
      <c r="B33" s="387" t="s">
        <v>168</v>
      </c>
      <c r="C33" s="388"/>
      <c r="D33" s="388"/>
      <c r="E33" s="403" t="str">
        <f>'FORM BIAYA '!D31</f>
        <v>Slim Hole</v>
      </c>
      <c r="F33" s="403" t="s">
        <v>41</v>
      </c>
      <c r="G33" s="404" t="s">
        <v>41</v>
      </c>
      <c r="H33" s="388" t="s">
        <v>168</v>
      </c>
      <c r="I33" s="426"/>
      <c r="J33" s="403" t="s">
        <v>41</v>
      </c>
      <c r="K33" s="403" t="s">
        <v>41</v>
      </c>
      <c r="L33" s="404" t="s">
        <v>41</v>
      </c>
      <c r="M33" s="420"/>
    </row>
    <row r="34" spans="2:13" ht="15" customHeight="1">
      <c r="B34" s="400" t="s">
        <v>220</v>
      </c>
      <c r="C34" s="388"/>
      <c r="D34" s="388"/>
      <c r="E34" s="388"/>
      <c r="F34" s="388"/>
      <c r="G34" s="411"/>
      <c r="H34" s="402" t="s">
        <v>220</v>
      </c>
      <c r="I34" s="388"/>
      <c r="J34" s="388"/>
      <c r="K34" s="388"/>
      <c r="L34" s="411"/>
      <c r="M34" s="420"/>
    </row>
    <row r="35" spans="2:13" ht="15" customHeight="1">
      <c r="B35" s="387" t="s">
        <v>165</v>
      </c>
      <c r="C35" s="388"/>
      <c r="D35" s="388"/>
      <c r="E35" s="388"/>
      <c r="F35" s="388"/>
      <c r="G35" s="401"/>
      <c r="H35" s="388" t="s">
        <v>165</v>
      </c>
      <c r="I35" s="388"/>
      <c r="J35" s="388"/>
      <c r="K35" s="388"/>
      <c r="L35" s="401"/>
      <c r="M35" s="420"/>
    </row>
    <row r="36" spans="2:13" ht="15" customHeight="1">
      <c r="B36" s="387" t="s">
        <v>167</v>
      </c>
      <c r="C36" s="388"/>
      <c r="D36" s="388"/>
      <c r="E36" s="388"/>
      <c r="F36" s="388"/>
      <c r="G36" s="401"/>
      <c r="H36" s="388" t="s">
        <v>167</v>
      </c>
      <c r="I36" s="388"/>
      <c r="J36" s="388"/>
      <c r="K36" s="388"/>
      <c r="L36" s="401"/>
      <c r="M36" s="420"/>
    </row>
    <row r="37" spans="2:13" ht="15" customHeight="1">
      <c r="B37" s="387" t="s">
        <v>169</v>
      </c>
      <c r="C37" s="388"/>
      <c r="D37" s="388"/>
      <c r="E37" s="403">
        <v>0</v>
      </c>
      <c r="F37" s="403">
        <v>0</v>
      </c>
      <c r="G37" s="404" t="s">
        <v>60</v>
      </c>
      <c r="H37" s="388" t="s">
        <v>169</v>
      </c>
      <c r="I37" s="426"/>
      <c r="J37" s="403">
        <v>0</v>
      </c>
      <c r="K37" s="403">
        <v>0</v>
      </c>
      <c r="L37" s="404" t="s">
        <v>60</v>
      </c>
      <c r="M37" s="420"/>
    </row>
    <row r="38" spans="2:13" ht="15" customHeight="1">
      <c r="B38" s="387" t="s">
        <v>170</v>
      </c>
      <c r="C38" s="388"/>
      <c r="D38" s="388"/>
      <c r="E38" s="388"/>
      <c r="F38" s="388"/>
      <c r="G38" s="401"/>
      <c r="H38" s="388" t="s">
        <v>170</v>
      </c>
      <c r="I38" s="388"/>
      <c r="J38" s="388"/>
      <c r="K38" s="388"/>
      <c r="L38" s="401"/>
      <c r="M38" s="420"/>
    </row>
    <row r="39" spans="2:13" ht="15" customHeight="1">
      <c r="B39" s="387" t="s">
        <v>172</v>
      </c>
      <c r="C39" s="388"/>
      <c r="D39" s="388"/>
      <c r="E39" s="403" t="s">
        <v>42</v>
      </c>
      <c r="F39" s="403" t="s">
        <v>42</v>
      </c>
      <c r="G39" s="404" t="s">
        <v>42</v>
      </c>
      <c r="H39" s="388" t="s">
        <v>172</v>
      </c>
      <c r="I39" s="426"/>
      <c r="J39" s="403" t="s">
        <v>42</v>
      </c>
      <c r="K39" s="403" t="s">
        <v>42</v>
      </c>
      <c r="L39" s="404" t="s">
        <v>42</v>
      </c>
      <c r="M39" s="420"/>
    </row>
    <row r="40" spans="2:13" ht="15" customHeight="1">
      <c r="B40" s="387" t="s">
        <v>174</v>
      </c>
      <c r="C40" s="388"/>
      <c r="D40" s="388"/>
      <c r="E40" s="388"/>
      <c r="F40" s="388"/>
      <c r="G40" s="401"/>
      <c r="H40" s="388" t="s">
        <v>174</v>
      </c>
      <c r="I40" s="388"/>
      <c r="J40" s="388"/>
      <c r="K40" s="388"/>
      <c r="L40" s="401"/>
      <c r="M40" s="420"/>
    </row>
    <row r="41" spans="2:13" ht="15" customHeight="1">
      <c r="B41" s="387" t="s">
        <v>31</v>
      </c>
      <c r="C41" s="388"/>
      <c r="D41" s="388"/>
      <c r="E41" s="403" t="s">
        <v>43</v>
      </c>
      <c r="F41" s="403" t="s">
        <v>43</v>
      </c>
      <c r="G41" s="404" t="s">
        <v>43</v>
      </c>
      <c r="H41" s="388" t="s">
        <v>31</v>
      </c>
      <c r="I41" s="426"/>
      <c r="J41" s="403" t="s">
        <v>43</v>
      </c>
      <c r="K41" s="403" t="s">
        <v>43</v>
      </c>
      <c r="L41" s="404" t="s">
        <v>43</v>
      </c>
      <c r="M41" s="420"/>
    </row>
    <row r="42" spans="2:13" ht="15" customHeight="1">
      <c r="B42" s="387" t="s">
        <v>221</v>
      </c>
      <c r="C42" s="388"/>
      <c r="D42" s="388"/>
      <c r="E42" s="403" t="s">
        <v>76</v>
      </c>
      <c r="F42" s="403" t="s">
        <v>76</v>
      </c>
      <c r="G42" s="403" t="s">
        <v>76</v>
      </c>
      <c r="H42" s="388" t="s">
        <v>221</v>
      </c>
      <c r="I42" s="426"/>
      <c r="J42" s="403" t="s">
        <v>76</v>
      </c>
      <c r="K42" s="403" t="s">
        <v>76</v>
      </c>
      <c r="L42" s="403" t="s">
        <v>76</v>
      </c>
      <c r="M42" s="420"/>
    </row>
    <row r="43" spans="2:13" ht="15" customHeight="1">
      <c r="B43" s="387" t="s">
        <v>222</v>
      </c>
      <c r="C43" s="388"/>
      <c r="D43" s="388"/>
      <c r="E43" s="403" t="s">
        <v>76</v>
      </c>
      <c r="F43" s="403" t="s">
        <v>76</v>
      </c>
      <c r="G43" s="403" t="s">
        <v>76</v>
      </c>
      <c r="H43" s="388" t="s">
        <v>222</v>
      </c>
      <c r="I43" s="426"/>
      <c r="J43" s="403" t="s">
        <v>76</v>
      </c>
      <c r="K43" s="403" t="s">
        <v>76</v>
      </c>
      <c r="L43" s="403" t="s">
        <v>76</v>
      </c>
      <c r="M43" s="420"/>
    </row>
    <row r="44" spans="2:13" ht="15" customHeight="1">
      <c r="B44" s="387" t="s">
        <v>171</v>
      </c>
      <c r="C44" s="388"/>
      <c r="D44" s="388"/>
      <c r="E44" s="403" t="s">
        <v>77</v>
      </c>
      <c r="F44" s="403" t="s">
        <v>77</v>
      </c>
      <c r="G44" s="404" t="s">
        <v>77</v>
      </c>
      <c r="H44" s="388" t="s">
        <v>171</v>
      </c>
      <c r="I44" s="426"/>
      <c r="J44" s="403" t="s">
        <v>77</v>
      </c>
      <c r="K44" s="403" t="s">
        <v>77</v>
      </c>
      <c r="L44" s="404" t="s">
        <v>77</v>
      </c>
      <c r="M44" s="420"/>
    </row>
    <row r="45" spans="2:13" ht="13.7" customHeight="1">
      <c r="B45" s="387" t="s">
        <v>173</v>
      </c>
      <c r="C45" s="412"/>
      <c r="D45" s="412"/>
      <c r="E45" s="413">
        <v>350</v>
      </c>
      <c r="F45" s="413">
        <v>350</v>
      </c>
      <c r="G45" s="414">
        <v>350</v>
      </c>
      <c r="H45" s="388" t="s">
        <v>173</v>
      </c>
      <c r="I45" s="426"/>
      <c r="J45" s="413">
        <v>350</v>
      </c>
      <c r="K45" s="413">
        <v>350</v>
      </c>
      <c r="L45" s="414">
        <v>350</v>
      </c>
      <c r="M45" s="420"/>
    </row>
    <row r="46" spans="2:13" ht="13.7" customHeight="1">
      <c r="B46" s="1132" t="s">
        <v>223</v>
      </c>
      <c r="C46" s="1136"/>
      <c r="D46" s="1136"/>
      <c r="E46" s="1136"/>
      <c r="F46" s="1136"/>
      <c r="G46" s="1137"/>
      <c r="H46" s="1133" t="s">
        <v>223</v>
      </c>
      <c r="I46" s="1133"/>
      <c r="J46" s="1133"/>
      <c r="K46" s="1133"/>
      <c r="L46" s="1134"/>
      <c r="M46" s="420"/>
    </row>
    <row r="47" spans="2:13" ht="12.75" customHeight="1">
      <c r="B47" s="415" t="str">
        <f>J13</f>
        <v>3. Sumur Pendopo Tipe 2</v>
      </c>
      <c r="C47" s="388"/>
      <c r="D47" s="388"/>
      <c r="E47" s="416" t="str">
        <f>AFEstatPref</f>
        <v>Historical</v>
      </c>
      <c r="F47" s="416" t="str">
        <f>AFEstatSlc</f>
        <v>Proposed Original</v>
      </c>
      <c r="G47" s="417" t="s">
        <v>179</v>
      </c>
      <c r="H47" s="415" t="str">
        <f>J14</f>
        <v>4. Sumur Pendopo Tipe 2</v>
      </c>
      <c r="I47" s="388"/>
      <c r="J47" s="416" t="str">
        <f>AFEstatPref</f>
        <v>Historical</v>
      </c>
      <c r="K47" s="416" t="str">
        <f>AFEstatSlc</f>
        <v>Proposed Original</v>
      </c>
      <c r="L47" s="417" t="s">
        <v>179</v>
      </c>
      <c r="M47" s="420"/>
    </row>
    <row r="48" spans="2:13" ht="13.7" customHeight="1">
      <c r="B48" s="400" t="s">
        <v>219</v>
      </c>
      <c r="C48" s="388"/>
      <c r="D48" s="388"/>
      <c r="E48" s="388"/>
      <c r="F48" s="388"/>
      <c r="G48" s="401"/>
      <c r="H48" s="400" t="s">
        <v>219</v>
      </c>
      <c r="I48" s="388"/>
      <c r="J48" s="388"/>
      <c r="K48" s="388"/>
      <c r="L48" s="401"/>
      <c r="M48" s="420"/>
    </row>
    <row r="49" spans="2:13" ht="15" customHeight="1">
      <c r="B49" s="387" t="s">
        <v>163</v>
      </c>
      <c r="C49" s="388"/>
      <c r="D49" s="388"/>
      <c r="E49" s="403" t="s">
        <v>37</v>
      </c>
      <c r="F49" s="403" t="s">
        <v>37</v>
      </c>
      <c r="G49" s="404" t="s">
        <v>37</v>
      </c>
      <c r="H49" s="387" t="s">
        <v>163</v>
      </c>
      <c r="I49" s="426"/>
      <c r="J49" s="403" t="s">
        <v>37</v>
      </c>
      <c r="K49" s="403" t="s">
        <v>37</v>
      </c>
      <c r="L49" s="404" t="s">
        <v>37</v>
      </c>
      <c r="M49" s="420"/>
    </row>
    <row r="50" spans="2:13" ht="15" customHeight="1">
      <c r="B50" s="387" t="s">
        <v>162</v>
      </c>
      <c r="C50" s="388"/>
      <c r="D50" s="388"/>
      <c r="E50" s="405" t="str">
        <f>'FORM BIAYA '!$D$28</f>
        <v>Workover</v>
      </c>
      <c r="F50" s="406" t="str">
        <f>'FORM BIAYA '!$D$28</f>
        <v>Workover</v>
      </c>
      <c r="G50" s="407" t="str">
        <f>'FORM BIAYA '!$D$28</f>
        <v>Workover</v>
      </c>
      <c r="H50" s="387" t="s">
        <v>162</v>
      </c>
      <c r="I50" s="426"/>
      <c r="J50" s="405" t="str">
        <f>'FORM BIAYA '!$D$28</f>
        <v>Workover</v>
      </c>
      <c r="K50" s="406" t="str">
        <f>'FORM BIAYA '!$D$28</f>
        <v>Workover</v>
      </c>
      <c r="L50" s="407" t="str">
        <f>'FORM BIAYA '!$D$28</f>
        <v>Workover</v>
      </c>
      <c r="M50" s="420"/>
    </row>
    <row r="51" spans="2:13" ht="15" customHeight="1">
      <c r="B51" s="387" t="s">
        <v>164</v>
      </c>
      <c r="C51" s="388"/>
      <c r="D51" s="388"/>
      <c r="E51" s="408" t="str">
        <f>'FORM BIAYA '!$D$29</f>
        <v>Development</v>
      </c>
      <c r="F51" s="409" t="str">
        <f>'FORM BIAYA '!$D$29</f>
        <v>Development</v>
      </c>
      <c r="G51" s="407" t="str">
        <f>'FORM BIAYA '!$D$29</f>
        <v>Development</v>
      </c>
      <c r="H51" s="387" t="s">
        <v>164</v>
      </c>
      <c r="I51" s="426"/>
      <c r="J51" s="408" t="str">
        <f>'FORM BIAYA '!$D$29</f>
        <v>Development</v>
      </c>
      <c r="K51" s="409" t="str">
        <f>'FORM BIAYA '!$D$29</f>
        <v>Development</v>
      </c>
      <c r="L51" s="407" t="str">
        <f>'FORM BIAYA '!$D$29</f>
        <v>Development</v>
      </c>
      <c r="M51" s="420"/>
    </row>
    <row r="52" spans="2:13" ht="15" customHeight="1">
      <c r="B52" s="387" t="s">
        <v>166</v>
      </c>
      <c r="C52" s="388"/>
      <c r="D52" s="388"/>
      <c r="E52" s="403" t="s">
        <v>86</v>
      </c>
      <c r="F52" s="403" t="s">
        <v>86</v>
      </c>
      <c r="G52" s="410" t="str">
        <f>'FORM BIAYA '!$D$30</f>
        <v>Production</v>
      </c>
      <c r="H52" s="387" t="s">
        <v>166</v>
      </c>
      <c r="I52" s="426"/>
      <c r="J52" s="403" t="s">
        <v>86</v>
      </c>
      <c r="K52" s="403" t="s">
        <v>86</v>
      </c>
      <c r="L52" s="410" t="str">
        <f>'FORM BIAYA '!$D$30</f>
        <v>Production</v>
      </c>
      <c r="M52" s="420"/>
    </row>
    <row r="53" spans="2:13" ht="15" customHeight="1">
      <c r="B53" s="387" t="s">
        <v>168</v>
      </c>
      <c r="C53" s="388"/>
      <c r="D53" s="388"/>
      <c r="E53" s="403">
        <f>'FORM BIAYA '!D53</f>
        <v>0</v>
      </c>
      <c r="F53" s="403" t="s">
        <v>41</v>
      </c>
      <c r="G53" s="404" t="s">
        <v>41</v>
      </c>
      <c r="H53" s="387" t="s">
        <v>168</v>
      </c>
      <c r="I53" s="426"/>
      <c r="J53" s="403">
        <f>'FORM BIAYA '!I53</f>
        <v>0</v>
      </c>
      <c r="K53" s="403" t="s">
        <v>41</v>
      </c>
      <c r="L53" s="404" t="s">
        <v>41</v>
      </c>
      <c r="M53" s="420"/>
    </row>
    <row r="54" spans="2:13" ht="15" customHeight="1">
      <c r="B54" s="400" t="s">
        <v>220</v>
      </c>
      <c r="C54" s="388"/>
      <c r="D54" s="388"/>
      <c r="E54" s="388"/>
      <c r="F54" s="388"/>
      <c r="G54" s="411"/>
      <c r="H54" s="400" t="s">
        <v>220</v>
      </c>
      <c r="I54" s="388"/>
      <c r="J54" s="388"/>
      <c r="K54" s="388"/>
      <c r="L54" s="411"/>
      <c r="M54" s="420"/>
    </row>
    <row r="55" spans="2:13" ht="15" customHeight="1">
      <c r="B55" s="387" t="s">
        <v>165</v>
      </c>
      <c r="C55" s="388"/>
      <c r="D55" s="388"/>
      <c r="E55" s="388"/>
      <c r="F55" s="388"/>
      <c r="G55" s="401"/>
      <c r="H55" s="387" t="s">
        <v>165</v>
      </c>
      <c r="I55" s="388"/>
      <c r="J55" s="388"/>
      <c r="K55" s="388"/>
      <c r="L55" s="401"/>
      <c r="M55" s="420"/>
    </row>
    <row r="56" spans="2:13" ht="15" customHeight="1">
      <c r="B56" s="387" t="s">
        <v>167</v>
      </c>
      <c r="C56" s="388"/>
      <c r="D56" s="388"/>
      <c r="E56" s="388"/>
      <c r="F56" s="388"/>
      <c r="G56" s="401"/>
      <c r="H56" s="387" t="s">
        <v>167</v>
      </c>
      <c r="I56" s="388"/>
      <c r="J56" s="388"/>
      <c r="K56" s="388"/>
      <c r="L56" s="401"/>
      <c r="M56" s="420"/>
    </row>
    <row r="57" spans="2:13" ht="15" customHeight="1">
      <c r="B57" s="387" t="s">
        <v>169</v>
      </c>
      <c r="C57" s="388"/>
      <c r="D57" s="388"/>
      <c r="E57" s="403">
        <v>0</v>
      </c>
      <c r="F57" s="403">
        <v>0</v>
      </c>
      <c r="G57" s="404" t="s">
        <v>60</v>
      </c>
      <c r="H57" s="387" t="s">
        <v>169</v>
      </c>
      <c r="I57" s="426"/>
      <c r="J57" s="403">
        <v>0</v>
      </c>
      <c r="K57" s="403">
        <v>0</v>
      </c>
      <c r="L57" s="404" t="s">
        <v>60</v>
      </c>
      <c r="M57" s="420"/>
    </row>
    <row r="58" spans="2:13" ht="15" customHeight="1">
      <c r="B58" s="387" t="s">
        <v>170</v>
      </c>
      <c r="C58" s="388"/>
      <c r="D58" s="388"/>
      <c r="E58" s="388"/>
      <c r="F58" s="388"/>
      <c r="G58" s="401"/>
      <c r="H58" s="387" t="s">
        <v>170</v>
      </c>
      <c r="I58" s="388"/>
      <c r="J58" s="388"/>
      <c r="K58" s="388"/>
      <c r="L58" s="401"/>
      <c r="M58" s="420"/>
    </row>
    <row r="59" spans="2:13" ht="15" customHeight="1">
      <c r="B59" s="387" t="s">
        <v>172</v>
      </c>
      <c r="C59" s="388"/>
      <c r="D59" s="388"/>
      <c r="E59" s="403" t="s">
        <v>42</v>
      </c>
      <c r="F59" s="403" t="s">
        <v>42</v>
      </c>
      <c r="G59" s="404" t="s">
        <v>42</v>
      </c>
      <c r="H59" s="387" t="s">
        <v>172</v>
      </c>
      <c r="I59" s="426"/>
      <c r="J59" s="403" t="s">
        <v>42</v>
      </c>
      <c r="K59" s="403" t="s">
        <v>42</v>
      </c>
      <c r="L59" s="404" t="s">
        <v>42</v>
      </c>
      <c r="M59" s="420"/>
    </row>
    <row r="60" spans="2:13" ht="15" customHeight="1">
      <c r="B60" s="387" t="s">
        <v>174</v>
      </c>
      <c r="C60" s="388"/>
      <c r="D60" s="388"/>
      <c r="E60" s="388"/>
      <c r="F60" s="388"/>
      <c r="G60" s="401"/>
      <c r="H60" s="387" t="s">
        <v>174</v>
      </c>
      <c r="I60" s="388"/>
      <c r="J60" s="388"/>
      <c r="K60" s="388"/>
      <c r="L60" s="401"/>
      <c r="M60" s="420"/>
    </row>
    <row r="61" spans="2:13" ht="15" customHeight="1">
      <c r="B61" s="387" t="s">
        <v>31</v>
      </c>
      <c r="C61" s="388"/>
      <c r="D61" s="388"/>
      <c r="E61" s="403" t="s">
        <v>43</v>
      </c>
      <c r="F61" s="403" t="s">
        <v>43</v>
      </c>
      <c r="G61" s="404" t="s">
        <v>43</v>
      </c>
      <c r="H61" s="387" t="s">
        <v>31</v>
      </c>
      <c r="I61" s="426"/>
      <c r="J61" s="403" t="s">
        <v>43</v>
      </c>
      <c r="K61" s="403" t="s">
        <v>43</v>
      </c>
      <c r="L61" s="404" t="s">
        <v>43</v>
      </c>
      <c r="M61" s="420"/>
    </row>
    <row r="62" spans="2:13" ht="15" customHeight="1">
      <c r="B62" s="387" t="s">
        <v>221</v>
      </c>
      <c r="C62" s="388"/>
      <c r="D62" s="388"/>
      <c r="E62" s="403" t="s">
        <v>76</v>
      </c>
      <c r="F62" s="403" t="s">
        <v>76</v>
      </c>
      <c r="G62" s="403" t="s">
        <v>76</v>
      </c>
      <c r="H62" s="387" t="s">
        <v>221</v>
      </c>
      <c r="I62" s="426"/>
      <c r="J62" s="403" t="s">
        <v>76</v>
      </c>
      <c r="K62" s="403" t="s">
        <v>76</v>
      </c>
      <c r="L62" s="403" t="s">
        <v>76</v>
      </c>
      <c r="M62" s="420"/>
    </row>
    <row r="63" spans="2:13" ht="15" customHeight="1">
      <c r="B63" s="387" t="s">
        <v>222</v>
      </c>
      <c r="C63" s="388"/>
      <c r="D63" s="388"/>
      <c r="E63" s="403" t="s">
        <v>76</v>
      </c>
      <c r="F63" s="403" t="s">
        <v>76</v>
      </c>
      <c r="G63" s="403" t="s">
        <v>76</v>
      </c>
      <c r="H63" s="387" t="s">
        <v>222</v>
      </c>
      <c r="I63" s="426"/>
      <c r="J63" s="403" t="s">
        <v>76</v>
      </c>
      <c r="K63" s="403" t="s">
        <v>76</v>
      </c>
      <c r="L63" s="403" t="s">
        <v>76</v>
      </c>
      <c r="M63" s="420"/>
    </row>
    <row r="64" spans="2:13" ht="15" customHeight="1">
      <c r="B64" s="387" t="s">
        <v>171</v>
      </c>
      <c r="C64" s="388"/>
      <c r="D64" s="388"/>
      <c r="E64" s="403" t="s">
        <v>77</v>
      </c>
      <c r="F64" s="403" t="s">
        <v>77</v>
      </c>
      <c r="G64" s="404" t="s">
        <v>77</v>
      </c>
      <c r="H64" s="387" t="s">
        <v>171</v>
      </c>
      <c r="I64" s="426"/>
      <c r="J64" s="403" t="s">
        <v>77</v>
      </c>
      <c r="K64" s="403" t="s">
        <v>77</v>
      </c>
      <c r="L64" s="404" t="s">
        <v>77</v>
      </c>
      <c r="M64" s="420"/>
    </row>
    <row r="65" spans="2:13" ht="13.7" customHeight="1">
      <c r="B65" s="387" t="s">
        <v>173</v>
      </c>
      <c r="C65" s="388"/>
      <c r="D65" s="388"/>
      <c r="E65" s="413">
        <v>350</v>
      </c>
      <c r="F65" s="413">
        <v>350</v>
      </c>
      <c r="G65" s="414">
        <v>350</v>
      </c>
      <c r="H65" s="387" t="s">
        <v>173</v>
      </c>
      <c r="I65" s="426"/>
      <c r="J65" s="413">
        <v>350</v>
      </c>
      <c r="K65" s="413">
        <v>350</v>
      </c>
      <c r="L65" s="414">
        <v>350</v>
      </c>
      <c r="M65" s="420"/>
    </row>
    <row r="66" spans="2:13" ht="13.7" customHeight="1">
      <c r="B66" s="1132" t="s">
        <v>223</v>
      </c>
      <c r="C66" s="1133"/>
      <c r="D66" s="1133"/>
      <c r="E66" s="1133"/>
      <c r="F66" s="1133"/>
      <c r="G66" s="1134"/>
      <c r="H66" s="1132" t="s">
        <v>223</v>
      </c>
      <c r="I66" s="1133"/>
      <c r="J66" s="1133"/>
      <c r="K66" s="1133"/>
      <c r="L66" s="1134"/>
      <c r="M66" s="420"/>
    </row>
    <row r="67" spans="2:13" ht="12.75" customHeight="1">
      <c r="B67" s="415" t="str">
        <f>J15</f>
        <v>5. Sumur Pendopo Tipe 4</v>
      </c>
      <c r="C67" s="388"/>
      <c r="D67" s="388"/>
      <c r="E67" s="416" t="str">
        <f>AFEstatPref</f>
        <v>Historical</v>
      </c>
      <c r="F67" s="416" t="str">
        <f>AFEstatSlc</f>
        <v>Proposed Original</v>
      </c>
      <c r="G67" s="417" t="s">
        <v>179</v>
      </c>
      <c r="H67" s="415" t="str">
        <f>J16</f>
        <v>6. Sumur Pendopo Tipe 4</v>
      </c>
      <c r="I67" s="388"/>
      <c r="J67" s="416" t="str">
        <f>AFEstatPref</f>
        <v>Historical</v>
      </c>
      <c r="K67" s="416" t="str">
        <f>AFEstatSlc</f>
        <v>Proposed Original</v>
      </c>
      <c r="L67" s="417" t="s">
        <v>179</v>
      </c>
      <c r="M67" s="420"/>
    </row>
    <row r="68" spans="2:13" ht="13.7" customHeight="1">
      <c r="B68" s="400" t="s">
        <v>219</v>
      </c>
      <c r="C68" s="388"/>
      <c r="D68" s="388"/>
      <c r="E68" s="388"/>
      <c r="F68" s="388"/>
      <c r="G68" s="401"/>
      <c r="H68" s="400" t="s">
        <v>219</v>
      </c>
      <c r="I68" s="388"/>
      <c r="J68" s="388"/>
      <c r="K68" s="388"/>
      <c r="L68" s="401"/>
      <c r="M68" s="420"/>
    </row>
    <row r="69" spans="2:13" ht="15" customHeight="1">
      <c r="B69" s="387" t="s">
        <v>163</v>
      </c>
      <c r="C69" s="388"/>
      <c r="D69" s="388"/>
      <c r="E69" s="403" t="s">
        <v>37</v>
      </c>
      <c r="F69" s="403" t="s">
        <v>37</v>
      </c>
      <c r="G69" s="404" t="s">
        <v>37</v>
      </c>
      <c r="H69" s="387" t="s">
        <v>163</v>
      </c>
      <c r="I69" s="426"/>
      <c r="J69" s="403" t="s">
        <v>37</v>
      </c>
      <c r="K69" s="403" t="s">
        <v>37</v>
      </c>
      <c r="L69" s="404" t="s">
        <v>37</v>
      </c>
      <c r="M69" s="420"/>
    </row>
    <row r="70" spans="2:13" ht="15" customHeight="1">
      <c r="B70" s="387" t="s">
        <v>162</v>
      </c>
      <c r="C70" s="388"/>
      <c r="D70" s="388"/>
      <c r="E70" s="405" t="str">
        <f>'FORM BIAYA '!$D$28</f>
        <v>Workover</v>
      </c>
      <c r="F70" s="406" t="str">
        <f>'FORM BIAYA '!$D$28</f>
        <v>Workover</v>
      </c>
      <c r="G70" s="407" t="str">
        <f>'FORM BIAYA '!$D$28</f>
        <v>Workover</v>
      </c>
      <c r="H70" s="387" t="s">
        <v>162</v>
      </c>
      <c r="I70" s="426"/>
      <c r="J70" s="405" t="str">
        <f>'FORM BIAYA '!$D$28</f>
        <v>Workover</v>
      </c>
      <c r="K70" s="406" t="str">
        <f>'FORM BIAYA '!$D$28</f>
        <v>Workover</v>
      </c>
      <c r="L70" s="407" t="str">
        <f>'FORM BIAYA '!$D$28</f>
        <v>Workover</v>
      </c>
      <c r="M70" s="420"/>
    </row>
    <row r="71" spans="2:13" ht="15" customHeight="1">
      <c r="B71" s="387" t="s">
        <v>164</v>
      </c>
      <c r="C71" s="388"/>
      <c r="D71" s="388"/>
      <c r="E71" s="408" t="str">
        <f>'FORM BIAYA '!$D$29</f>
        <v>Development</v>
      </c>
      <c r="F71" s="409" t="str">
        <f>'FORM BIAYA '!$D$29</f>
        <v>Development</v>
      </c>
      <c r="G71" s="407" t="str">
        <f>'FORM BIAYA '!$D$29</f>
        <v>Development</v>
      </c>
      <c r="H71" s="387" t="s">
        <v>164</v>
      </c>
      <c r="I71" s="426"/>
      <c r="J71" s="408" t="str">
        <f>'FORM BIAYA '!$D$29</f>
        <v>Development</v>
      </c>
      <c r="K71" s="409" t="str">
        <f>'FORM BIAYA '!$D$29</f>
        <v>Development</v>
      </c>
      <c r="L71" s="407" t="str">
        <f>'FORM BIAYA '!$D$29</f>
        <v>Development</v>
      </c>
      <c r="M71" s="420"/>
    </row>
    <row r="72" spans="2:13" ht="15" customHeight="1">
      <c r="B72" s="387" t="s">
        <v>166</v>
      </c>
      <c r="C72" s="388"/>
      <c r="D72" s="388"/>
      <c r="E72" s="403" t="s">
        <v>86</v>
      </c>
      <c r="F72" s="403" t="s">
        <v>86</v>
      </c>
      <c r="G72" s="410" t="str">
        <f>'FORM BIAYA '!$D$30</f>
        <v>Production</v>
      </c>
      <c r="H72" s="387" t="s">
        <v>166</v>
      </c>
      <c r="I72" s="426"/>
      <c r="J72" s="403" t="s">
        <v>86</v>
      </c>
      <c r="K72" s="403" t="s">
        <v>86</v>
      </c>
      <c r="L72" s="410" t="str">
        <f>'FORM BIAYA '!$D$30</f>
        <v>Production</v>
      </c>
      <c r="M72" s="420"/>
    </row>
    <row r="73" spans="2:13" ht="15" customHeight="1">
      <c r="B73" s="387" t="s">
        <v>168</v>
      </c>
      <c r="C73" s="388"/>
      <c r="D73" s="388"/>
      <c r="E73" s="403">
        <f>'FORM BIAYA '!D73</f>
        <v>3078903.575507856</v>
      </c>
      <c r="F73" s="403" t="s">
        <v>41</v>
      </c>
      <c r="G73" s="404" t="s">
        <v>41</v>
      </c>
      <c r="H73" s="387" t="s">
        <v>168</v>
      </c>
      <c r="I73" s="426"/>
      <c r="J73" s="403">
        <f>'FORM BIAYA '!I73</f>
        <v>0</v>
      </c>
      <c r="K73" s="403" t="s">
        <v>41</v>
      </c>
      <c r="L73" s="404" t="s">
        <v>41</v>
      </c>
      <c r="M73" s="420"/>
    </row>
    <row r="74" spans="2:13" ht="15" customHeight="1">
      <c r="B74" s="400" t="s">
        <v>220</v>
      </c>
      <c r="C74" s="388"/>
      <c r="D74" s="388"/>
      <c r="E74" s="388"/>
      <c r="F74" s="388"/>
      <c r="G74" s="411"/>
      <c r="H74" s="400" t="s">
        <v>220</v>
      </c>
      <c r="I74" s="388"/>
      <c r="J74" s="388"/>
      <c r="K74" s="388"/>
      <c r="L74" s="411"/>
      <c r="M74" s="420"/>
    </row>
    <row r="75" spans="2:13" ht="15" customHeight="1">
      <c r="B75" s="387" t="s">
        <v>165</v>
      </c>
      <c r="C75" s="388"/>
      <c r="D75" s="388"/>
      <c r="E75" s="388"/>
      <c r="F75" s="388"/>
      <c r="G75" s="401"/>
      <c r="H75" s="387" t="s">
        <v>165</v>
      </c>
      <c r="I75" s="388"/>
      <c r="J75" s="388"/>
      <c r="K75" s="388"/>
      <c r="L75" s="401"/>
      <c r="M75" s="420"/>
    </row>
    <row r="76" spans="2:13" ht="15" customHeight="1">
      <c r="B76" s="387" t="s">
        <v>167</v>
      </c>
      <c r="C76" s="388"/>
      <c r="D76" s="388"/>
      <c r="E76" s="388"/>
      <c r="F76" s="388"/>
      <c r="G76" s="401"/>
      <c r="H76" s="387" t="s">
        <v>167</v>
      </c>
      <c r="I76" s="388"/>
      <c r="J76" s="388"/>
      <c r="K76" s="388"/>
      <c r="L76" s="401"/>
      <c r="M76" s="420"/>
    </row>
    <row r="77" spans="2:13" ht="15" customHeight="1">
      <c r="B77" s="387" t="s">
        <v>169</v>
      </c>
      <c r="C77" s="388"/>
      <c r="D77" s="388"/>
      <c r="E77" s="403">
        <v>0</v>
      </c>
      <c r="F77" s="403">
        <v>0</v>
      </c>
      <c r="G77" s="404" t="s">
        <v>60</v>
      </c>
      <c r="H77" s="387" t="s">
        <v>169</v>
      </c>
      <c r="I77" s="426"/>
      <c r="J77" s="403">
        <v>0</v>
      </c>
      <c r="K77" s="403">
        <v>0</v>
      </c>
      <c r="L77" s="404" t="s">
        <v>60</v>
      </c>
      <c r="M77" s="420"/>
    </row>
    <row r="78" spans="2:13" ht="15" customHeight="1">
      <c r="B78" s="387" t="s">
        <v>170</v>
      </c>
      <c r="C78" s="388"/>
      <c r="D78" s="388"/>
      <c r="E78" s="388"/>
      <c r="F78" s="388"/>
      <c r="G78" s="401"/>
      <c r="H78" s="387" t="s">
        <v>170</v>
      </c>
      <c r="I78" s="388"/>
      <c r="J78" s="388"/>
      <c r="K78" s="388"/>
      <c r="L78" s="401"/>
      <c r="M78" s="420"/>
    </row>
    <row r="79" spans="2:13" ht="15" customHeight="1">
      <c r="B79" s="387" t="s">
        <v>172</v>
      </c>
      <c r="C79" s="388"/>
      <c r="D79" s="388"/>
      <c r="E79" s="403" t="s">
        <v>42</v>
      </c>
      <c r="F79" s="403" t="s">
        <v>42</v>
      </c>
      <c r="G79" s="404" t="s">
        <v>42</v>
      </c>
      <c r="H79" s="387" t="s">
        <v>172</v>
      </c>
      <c r="I79" s="426"/>
      <c r="J79" s="403" t="s">
        <v>42</v>
      </c>
      <c r="K79" s="403" t="s">
        <v>42</v>
      </c>
      <c r="L79" s="404" t="s">
        <v>42</v>
      </c>
      <c r="M79" s="420"/>
    </row>
    <row r="80" spans="2:13" ht="15" customHeight="1">
      <c r="B80" s="387" t="s">
        <v>174</v>
      </c>
      <c r="C80" s="388"/>
      <c r="D80" s="388"/>
      <c r="E80" s="388"/>
      <c r="F80" s="388"/>
      <c r="G80" s="401"/>
      <c r="H80" s="387" t="s">
        <v>174</v>
      </c>
      <c r="I80" s="388"/>
      <c r="J80" s="388"/>
      <c r="K80" s="388"/>
      <c r="L80" s="401"/>
      <c r="M80" s="420"/>
    </row>
    <row r="81" spans="2:13" ht="15" customHeight="1">
      <c r="B81" s="387" t="s">
        <v>31</v>
      </c>
      <c r="C81" s="388"/>
      <c r="D81" s="388"/>
      <c r="E81" s="403" t="s">
        <v>43</v>
      </c>
      <c r="F81" s="403" t="s">
        <v>43</v>
      </c>
      <c r="G81" s="404" t="s">
        <v>43</v>
      </c>
      <c r="H81" s="387" t="s">
        <v>31</v>
      </c>
      <c r="I81" s="426"/>
      <c r="J81" s="403" t="s">
        <v>43</v>
      </c>
      <c r="K81" s="403" t="s">
        <v>43</v>
      </c>
      <c r="L81" s="404" t="s">
        <v>43</v>
      </c>
      <c r="M81" s="420"/>
    </row>
    <row r="82" spans="2:13" ht="15" customHeight="1">
      <c r="B82" s="387" t="s">
        <v>221</v>
      </c>
      <c r="C82" s="388"/>
      <c r="D82" s="388"/>
      <c r="E82" s="403" t="s">
        <v>76</v>
      </c>
      <c r="F82" s="403" t="s">
        <v>76</v>
      </c>
      <c r="G82" s="403" t="s">
        <v>76</v>
      </c>
      <c r="H82" s="387" t="s">
        <v>221</v>
      </c>
      <c r="I82" s="426"/>
      <c r="J82" s="403" t="s">
        <v>76</v>
      </c>
      <c r="K82" s="403" t="s">
        <v>76</v>
      </c>
      <c r="L82" s="403" t="s">
        <v>76</v>
      </c>
      <c r="M82" s="420"/>
    </row>
    <row r="83" spans="2:13" ht="15" customHeight="1">
      <c r="B83" s="387" t="s">
        <v>222</v>
      </c>
      <c r="C83" s="388"/>
      <c r="D83" s="388"/>
      <c r="E83" s="403" t="s">
        <v>76</v>
      </c>
      <c r="F83" s="403" t="s">
        <v>76</v>
      </c>
      <c r="G83" s="403" t="s">
        <v>76</v>
      </c>
      <c r="H83" s="387" t="s">
        <v>222</v>
      </c>
      <c r="I83" s="426"/>
      <c r="J83" s="403" t="s">
        <v>76</v>
      </c>
      <c r="K83" s="403" t="s">
        <v>76</v>
      </c>
      <c r="L83" s="403" t="s">
        <v>76</v>
      </c>
      <c r="M83" s="420"/>
    </row>
    <row r="84" spans="2:13" ht="15" customHeight="1">
      <c r="B84" s="387" t="s">
        <v>171</v>
      </c>
      <c r="C84" s="388"/>
      <c r="D84" s="388"/>
      <c r="E84" s="403" t="s">
        <v>77</v>
      </c>
      <c r="F84" s="403" t="s">
        <v>77</v>
      </c>
      <c r="G84" s="404" t="s">
        <v>77</v>
      </c>
      <c r="H84" s="387" t="s">
        <v>171</v>
      </c>
      <c r="I84" s="426"/>
      <c r="J84" s="403" t="s">
        <v>77</v>
      </c>
      <c r="K84" s="403" t="s">
        <v>77</v>
      </c>
      <c r="L84" s="404" t="s">
        <v>77</v>
      </c>
      <c r="M84" s="420"/>
    </row>
    <row r="85" spans="2:13" ht="13.7" customHeight="1">
      <c r="B85" s="387" t="s">
        <v>173</v>
      </c>
      <c r="C85" s="388"/>
      <c r="D85" s="388"/>
      <c r="E85" s="413">
        <v>350</v>
      </c>
      <c r="F85" s="413">
        <v>350</v>
      </c>
      <c r="G85" s="414">
        <v>350</v>
      </c>
      <c r="H85" s="387" t="s">
        <v>173</v>
      </c>
      <c r="I85" s="426"/>
      <c r="J85" s="413">
        <v>350</v>
      </c>
      <c r="K85" s="413">
        <v>350</v>
      </c>
      <c r="L85" s="414">
        <v>350</v>
      </c>
      <c r="M85" s="420"/>
    </row>
    <row r="86" spans="2:13" ht="13.7" customHeight="1">
      <c r="B86" s="1132" t="s">
        <v>223</v>
      </c>
      <c r="C86" s="1133"/>
      <c r="D86" s="1133"/>
      <c r="E86" s="1133"/>
      <c r="F86" s="1133"/>
      <c r="G86" s="1134"/>
      <c r="H86" s="1132" t="s">
        <v>223</v>
      </c>
      <c r="I86" s="1133"/>
      <c r="J86" s="1133"/>
      <c r="K86" s="1133"/>
      <c r="L86" s="1134"/>
      <c r="M86" s="420"/>
    </row>
    <row r="87" spans="2:13" ht="12.75" customHeight="1">
      <c r="B87" s="415">
        <f>J17</f>
        <v>0</v>
      </c>
      <c r="C87" s="388"/>
      <c r="D87" s="388"/>
      <c r="E87" s="416" t="str">
        <f>AFEstatPref</f>
        <v>Historical</v>
      </c>
      <c r="F87" s="416" t="str">
        <f>AFEstatSlc</f>
        <v>Proposed Original</v>
      </c>
      <c r="G87" s="417" t="s">
        <v>179</v>
      </c>
      <c r="H87" s="415">
        <f>J18</f>
        <v>0</v>
      </c>
      <c r="I87" s="388"/>
      <c r="J87" s="416" t="str">
        <f>AFEstatPref</f>
        <v>Historical</v>
      </c>
      <c r="K87" s="416" t="str">
        <f>AFEstatSlc</f>
        <v>Proposed Original</v>
      </c>
      <c r="L87" s="417" t="s">
        <v>179</v>
      </c>
      <c r="M87" s="420"/>
    </row>
    <row r="88" spans="2:13" ht="13.7" customHeight="1">
      <c r="B88" s="389" t="s">
        <v>219</v>
      </c>
      <c r="C88" s="388"/>
      <c r="D88" s="388"/>
      <c r="E88" s="388"/>
      <c r="F88" s="388"/>
      <c r="G88" s="401"/>
      <c r="H88" s="389" t="s">
        <v>219</v>
      </c>
      <c r="I88" s="388"/>
      <c r="J88" s="388"/>
      <c r="K88" s="388"/>
      <c r="L88" s="401"/>
      <c r="M88" s="420"/>
    </row>
    <row r="89" spans="2:13" ht="15" customHeight="1">
      <c r="B89" s="387" t="s">
        <v>163</v>
      </c>
      <c r="C89" s="388"/>
      <c r="D89" s="388"/>
      <c r="E89" s="403" t="s">
        <v>37</v>
      </c>
      <c r="F89" s="403" t="s">
        <v>37</v>
      </c>
      <c r="G89" s="404" t="s">
        <v>37</v>
      </c>
      <c r="H89" s="387" t="s">
        <v>163</v>
      </c>
      <c r="I89" s="426"/>
      <c r="J89" s="403" t="s">
        <v>37</v>
      </c>
      <c r="K89" s="403" t="s">
        <v>37</v>
      </c>
      <c r="L89" s="404" t="s">
        <v>37</v>
      </c>
      <c r="M89" s="420"/>
    </row>
    <row r="90" spans="2:13" ht="15" customHeight="1">
      <c r="B90" s="387" t="s">
        <v>162</v>
      </c>
      <c r="C90" s="388"/>
      <c r="D90" s="388"/>
      <c r="E90" s="405" t="str">
        <f>'FORM BIAYA '!$D$28</f>
        <v>Workover</v>
      </c>
      <c r="F90" s="406" t="str">
        <f>'FORM BIAYA '!$D$28</f>
        <v>Workover</v>
      </c>
      <c r="G90" s="407" t="str">
        <f>'FORM BIAYA '!$D$28</f>
        <v>Workover</v>
      </c>
      <c r="H90" s="387" t="s">
        <v>162</v>
      </c>
      <c r="I90" s="426"/>
      <c r="J90" s="405" t="str">
        <f>'FORM BIAYA '!$D$28</f>
        <v>Workover</v>
      </c>
      <c r="K90" s="406" t="str">
        <f>'FORM BIAYA '!$D$28</f>
        <v>Workover</v>
      </c>
      <c r="L90" s="407" t="str">
        <f>'FORM BIAYA '!$D$28</f>
        <v>Workover</v>
      </c>
      <c r="M90" s="420"/>
    </row>
    <row r="91" spans="2:13" ht="15" customHeight="1">
      <c r="B91" s="387" t="s">
        <v>164</v>
      </c>
      <c r="C91" s="388"/>
      <c r="D91" s="388"/>
      <c r="E91" s="408" t="str">
        <f>'FORM BIAYA '!$D$29</f>
        <v>Development</v>
      </c>
      <c r="F91" s="409" t="str">
        <f>'FORM BIAYA '!$D$29</f>
        <v>Development</v>
      </c>
      <c r="G91" s="407" t="str">
        <f>'FORM BIAYA '!$D$29</f>
        <v>Development</v>
      </c>
      <c r="H91" s="387" t="s">
        <v>164</v>
      </c>
      <c r="I91" s="426"/>
      <c r="J91" s="408" t="str">
        <f>'FORM BIAYA '!$D$29</f>
        <v>Development</v>
      </c>
      <c r="K91" s="409" t="str">
        <f>'FORM BIAYA '!$D$29</f>
        <v>Development</v>
      </c>
      <c r="L91" s="407" t="str">
        <f>'FORM BIAYA '!$D$29</f>
        <v>Development</v>
      </c>
      <c r="M91" s="420"/>
    </row>
    <row r="92" spans="2:13" ht="15" customHeight="1">
      <c r="B92" s="387" t="s">
        <v>166</v>
      </c>
      <c r="C92" s="388"/>
      <c r="D92" s="388"/>
      <c r="E92" s="403" t="s">
        <v>86</v>
      </c>
      <c r="F92" s="403" t="s">
        <v>86</v>
      </c>
      <c r="G92" s="410" t="str">
        <f>'FORM BIAYA '!$D$30</f>
        <v>Production</v>
      </c>
      <c r="H92" s="387" t="s">
        <v>166</v>
      </c>
      <c r="I92" s="426"/>
      <c r="J92" s="403" t="s">
        <v>86</v>
      </c>
      <c r="K92" s="403" t="s">
        <v>86</v>
      </c>
      <c r="L92" s="410" t="str">
        <f>'FORM BIAYA '!$D$30</f>
        <v>Production</v>
      </c>
      <c r="M92" s="420"/>
    </row>
    <row r="93" spans="2:13" ht="15" customHeight="1">
      <c r="B93" s="387" t="s">
        <v>168</v>
      </c>
      <c r="C93" s="388"/>
      <c r="D93" s="388"/>
      <c r="E93" s="403">
        <f>'FORM BIAYA '!D93</f>
        <v>0</v>
      </c>
      <c r="F93" s="403" t="s">
        <v>41</v>
      </c>
      <c r="G93" s="404" t="s">
        <v>41</v>
      </c>
      <c r="H93" s="387" t="s">
        <v>168</v>
      </c>
      <c r="I93" s="426"/>
      <c r="J93" s="403">
        <f>'FORM BIAYA '!I93</f>
        <v>0</v>
      </c>
      <c r="K93" s="403" t="s">
        <v>41</v>
      </c>
      <c r="L93" s="404" t="s">
        <v>41</v>
      </c>
      <c r="M93" s="420"/>
    </row>
    <row r="94" spans="2:13" ht="15" customHeight="1">
      <c r="B94" s="389" t="s">
        <v>220</v>
      </c>
      <c r="C94" s="388"/>
      <c r="D94" s="388"/>
      <c r="E94" s="388"/>
      <c r="F94" s="388"/>
      <c r="G94" s="411"/>
      <c r="H94" s="389" t="s">
        <v>220</v>
      </c>
      <c r="I94" s="388"/>
      <c r="J94" s="388"/>
      <c r="K94" s="388"/>
      <c r="L94" s="411"/>
      <c r="M94" s="420"/>
    </row>
    <row r="95" spans="2:13" ht="15" customHeight="1">
      <c r="B95" s="387" t="s">
        <v>165</v>
      </c>
      <c r="C95" s="388"/>
      <c r="D95" s="388"/>
      <c r="E95" s="388"/>
      <c r="F95" s="388"/>
      <c r="G95" s="401"/>
      <c r="H95" s="387" t="s">
        <v>165</v>
      </c>
      <c r="I95" s="388"/>
      <c r="J95" s="388"/>
      <c r="K95" s="388"/>
      <c r="L95" s="401"/>
      <c r="M95" s="420"/>
    </row>
    <row r="96" spans="2:13" ht="15" customHeight="1">
      <c r="B96" s="387" t="s">
        <v>167</v>
      </c>
      <c r="C96" s="388"/>
      <c r="D96" s="388"/>
      <c r="E96" s="388"/>
      <c r="F96" s="388"/>
      <c r="G96" s="401"/>
      <c r="H96" s="387" t="s">
        <v>167</v>
      </c>
      <c r="I96" s="388"/>
      <c r="J96" s="388"/>
      <c r="K96" s="388"/>
      <c r="L96" s="401"/>
      <c r="M96" s="420"/>
    </row>
    <row r="97" spans="2:13" ht="15" customHeight="1">
      <c r="B97" s="387" t="s">
        <v>169</v>
      </c>
      <c r="C97" s="388"/>
      <c r="D97" s="388"/>
      <c r="E97" s="403">
        <v>0</v>
      </c>
      <c r="F97" s="403">
        <v>0</v>
      </c>
      <c r="G97" s="404" t="s">
        <v>60</v>
      </c>
      <c r="H97" s="387" t="s">
        <v>169</v>
      </c>
      <c r="I97" s="426"/>
      <c r="J97" s="403">
        <v>0</v>
      </c>
      <c r="K97" s="403">
        <v>0</v>
      </c>
      <c r="L97" s="404" t="s">
        <v>60</v>
      </c>
      <c r="M97" s="420"/>
    </row>
    <row r="98" spans="2:13" ht="15" customHeight="1">
      <c r="B98" s="387" t="s">
        <v>170</v>
      </c>
      <c r="C98" s="388"/>
      <c r="D98" s="388"/>
      <c r="E98" s="388"/>
      <c r="F98" s="388"/>
      <c r="G98" s="401"/>
      <c r="H98" s="387" t="s">
        <v>170</v>
      </c>
      <c r="I98" s="388"/>
      <c r="J98" s="388"/>
      <c r="K98" s="388"/>
      <c r="L98" s="401"/>
      <c r="M98" s="420"/>
    </row>
    <row r="99" spans="2:13" ht="15" customHeight="1">
      <c r="B99" s="387" t="s">
        <v>172</v>
      </c>
      <c r="C99" s="388"/>
      <c r="D99" s="388"/>
      <c r="E99" s="403" t="s">
        <v>42</v>
      </c>
      <c r="F99" s="403" t="s">
        <v>42</v>
      </c>
      <c r="G99" s="404" t="s">
        <v>42</v>
      </c>
      <c r="H99" s="387" t="s">
        <v>172</v>
      </c>
      <c r="I99" s="426"/>
      <c r="J99" s="403" t="s">
        <v>42</v>
      </c>
      <c r="K99" s="403" t="s">
        <v>42</v>
      </c>
      <c r="L99" s="404" t="s">
        <v>42</v>
      </c>
      <c r="M99" s="420"/>
    </row>
    <row r="100" spans="2:13" ht="15" customHeight="1">
      <c r="B100" s="387" t="s">
        <v>174</v>
      </c>
      <c r="C100" s="388"/>
      <c r="D100" s="388"/>
      <c r="E100" s="388"/>
      <c r="F100" s="388"/>
      <c r="G100" s="401"/>
      <c r="H100" s="387" t="s">
        <v>174</v>
      </c>
      <c r="I100" s="388"/>
      <c r="J100" s="388"/>
      <c r="K100" s="388"/>
      <c r="L100" s="401"/>
      <c r="M100" s="420"/>
    </row>
    <row r="101" spans="2:13" ht="15" customHeight="1">
      <c r="B101" s="387" t="s">
        <v>31</v>
      </c>
      <c r="C101" s="388"/>
      <c r="D101" s="388"/>
      <c r="E101" s="403" t="s">
        <v>43</v>
      </c>
      <c r="F101" s="403" t="s">
        <v>43</v>
      </c>
      <c r="G101" s="404" t="s">
        <v>43</v>
      </c>
      <c r="H101" s="387" t="s">
        <v>31</v>
      </c>
      <c r="I101" s="426"/>
      <c r="J101" s="403" t="s">
        <v>43</v>
      </c>
      <c r="K101" s="403" t="s">
        <v>43</v>
      </c>
      <c r="L101" s="404" t="s">
        <v>43</v>
      </c>
      <c r="M101" s="420"/>
    </row>
    <row r="102" spans="2:13" ht="15" customHeight="1">
      <c r="B102" s="387" t="s">
        <v>221</v>
      </c>
      <c r="C102" s="388"/>
      <c r="D102" s="388"/>
      <c r="E102" s="403" t="s">
        <v>76</v>
      </c>
      <c r="F102" s="403" t="s">
        <v>76</v>
      </c>
      <c r="G102" s="403" t="s">
        <v>76</v>
      </c>
      <c r="H102" s="387" t="s">
        <v>221</v>
      </c>
      <c r="I102" s="426"/>
      <c r="J102" s="403" t="s">
        <v>76</v>
      </c>
      <c r="K102" s="403" t="s">
        <v>76</v>
      </c>
      <c r="L102" s="403" t="s">
        <v>76</v>
      </c>
      <c r="M102" s="420"/>
    </row>
    <row r="103" spans="2:13" ht="15" customHeight="1">
      <c r="B103" s="387" t="s">
        <v>222</v>
      </c>
      <c r="C103" s="388"/>
      <c r="D103" s="388"/>
      <c r="E103" s="403" t="s">
        <v>76</v>
      </c>
      <c r="F103" s="403" t="s">
        <v>76</v>
      </c>
      <c r="G103" s="403" t="s">
        <v>76</v>
      </c>
      <c r="H103" s="387" t="s">
        <v>222</v>
      </c>
      <c r="I103" s="426"/>
      <c r="J103" s="403" t="s">
        <v>76</v>
      </c>
      <c r="K103" s="403" t="s">
        <v>76</v>
      </c>
      <c r="L103" s="403" t="s">
        <v>76</v>
      </c>
      <c r="M103" s="420"/>
    </row>
    <row r="104" spans="2:13" ht="15" customHeight="1">
      <c r="B104" s="387" t="s">
        <v>171</v>
      </c>
      <c r="C104" s="388"/>
      <c r="D104" s="388"/>
      <c r="E104" s="403" t="s">
        <v>77</v>
      </c>
      <c r="F104" s="403" t="s">
        <v>77</v>
      </c>
      <c r="G104" s="404" t="s">
        <v>77</v>
      </c>
      <c r="H104" s="387" t="s">
        <v>171</v>
      </c>
      <c r="I104" s="426"/>
      <c r="J104" s="403" t="s">
        <v>77</v>
      </c>
      <c r="K104" s="403" t="s">
        <v>77</v>
      </c>
      <c r="L104" s="404" t="s">
        <v>77</v>
      </c>
      <c r="M104" s="420"/>
    </row>
    <row r="105" spans="2:13" ht="13.7" customHeight="1">
      <c r="B105" s="387" t="s">
        <v>173</v>
      </c>
      <c r="C105" s="388"/>
      <c r="D105" s="388"/>
      <c r="E105" s="413">
        <v>350</v>
      </c>
      <c r="F105" s="413">
        <v>350</v>
      </c>
      <c r="G105" s="414">
        <v>350</v>
      </c>
      <c r="H105" s="387" t="s">
        <v>173</v>
      </c>
      <c r="I105" s="426"/>
      <c r="J105" s="413">
        <v>350</v>
      </c>
      <c r="K105" s="413">
        <v>350</v>
      </c>
      <c r="L105" s="414">
        <v>350</v>
      </c>
      <c r="M105" s="420"/>
    </row>
    <row r="106" spans="2:13" ht="13.7" customHeight="1">
      <c r="B106" s="1132" t="s">
        <v>223</v>
      </c>
      <c r="C106" s="1133"/>
      <c r="D106" s="1133"/>
      <c r="E106" s="1133"/>
      <c r="F106" s="1133"/>
      <c r="G106" s="1134"/>
      <c r="H106" s="1132" t="s">
        <v>223</v>
      </c>
      <c r="I106" s="1133"/>
      <c r="J106" s="1133"/>
      <c r="K106" s="1133"/>
      <c r="L106" s="1134"/>
      <c r="M106" s="420"/>
    </row>
    <row r="107" spans="2:13" ht="12.75" customHeight="1">
      <c r="B107" s="415">
        <f>J19</f>
        <v>0</v>
      </c>
      <c r="C107" s="388"/>
      <c r="D107" s="388"/>
      <c r="E107" s="416" t="str">
        <f>AFEstatPref</f>
        <v>Historical</v>
      </c>
      <c r="F107" s="416" t="str">
        <f>AFEstatSlc</f>
        <v>Proposed Original</v>
      </c>
      <c r="G107" s="417" t="s">
        <v>179</v>
      </c>
      <c r="H107" s="415">
        <f>J20</f>
        <v>0</v>
      </c>
      <c r="I107" s="388"/>
      <c r="J107" s="416" t="str">
        <f>AFEstatPref</f>
        <v>Historical</v>
      </c>
      <c r="K107" s="416" t="str">
        <f>AFEstatSlc</f>
        <v>Proposed Original</v>
      </c>
      <c r="L107" s="417" t="s">
        <v>179</v>
      </c>
      <c r="M107" s="420"/>
    </row>
    <row r="108" spans="2:13" ht="13.7" customHeight="1">
      <c r="B108" s="400" t="s">
        <v>219</v>
      </c>
      <c r="C108" s="388"/>
      <c r="D108" s="388"/>
      <c r="E108" s="388"/>
      <c r="F108" s="388"/>
      <c r="G108" s="401"/>
      <c r="H108" s="400" t="s">
        <v>219</v>
      </c>
      <c r="I108" s="388"/>
      <c r="J108" s="388"/>
      <c r="K108" s="388"/>
      <c r="L108" s="401"/>
      <c r="M108" s="420"/>
    </row>
    <row r="109" spans="2:13" ht="15" customHeight="1">
      <c r="B109" s="387" t="s">
        <v>163</v>
      </c>
      <c r="C109" s="388"/>
      <c r="D109" s="388"/>
      <c r="E109" s="403" t="s">
        <v>37</v>
      </c>
      <c r="F109" s="403" t="s">
        <v>37</v>
      </c>
      <c r="G109" s="404" t="s">
        <v>37</v>
      </c>
      <c r="H109" s="387" t="s">
        <v>163</v>
      </c>
      <c r="I109" s="426"/>
      <c r="J109" s="403" t="s">
        <v>37</v>
      </c>
      <c r="K109" s="403" t="s">
        <v>37</v>
      </c>
      <c r="L109" s="404" t="s">
        <v>37</v>
      </c>
      <c r="M109" s="420"/>
    </row>
    <row r="110" spans="2:13" ht="15" customHeight="1">
      <c r="B110" s="387" t="s">
        <v>162</v>
      </c>
      <c r="C110" s="388"/>
      <c r="D110" s="388"/>
      <c r="E110" s="405" t="str">
        <f>'FORM BIAYA '!$D$28</f>
        <v>Workover</v>
      </c>
      <c r="F110" s="406" t="str">
        <f>'FORM BIAYA '!$D$28</f>
        <v>Workover</v>
      </c>
      <c r="G110" s="407" t="str">
        <f>'FORM BIAYA '!$D$28</f>
        <v>Workover</v>
      </c>
      <c r="H110" s="387" t="s">
        <v>162</v>
      </c>
      <c r="I110" s="426"/>
      <c r="J110" s="405" t="str">
        <f>'FORM BIAYA '!$D$28</f>
        <v>Workover</v>
      </c>
      <c r="K110" s="406" t="str">
        <f>'FORM BIAYA '!$D$28</f>
        <v>Workover</v>
      </c>
      <c r="L110" s="407" t="str">
        <f>'FORM BIAYA '!$D$28</f>
        <v>Workover</v>
      </c>
      <c r="M110" s="420"/>
    </row>
    <row r="111" spans="2:13" ht="15" customHeight="1">
      <c r="B111" s="387" t="s">
        <v>164</v>
      </c>
      <c r="C111" s="388"/>
      <c r="D111" s="388"/>
      <c r="E111" s="408" t="str">
        <f>'FORM BIAYA '!$D$29</f>
        <v>Development</v>
      </c>
      <c r="F111" s="409" t="str">
        <f>'FORM BIAYA '!$D$29</f>
        <v>Development</v>
      </c>
      <c r="G111" s="407" t="str">
        <f>'FORM BIAYA '!$D$29</f>
        <v>Development</v>
      </c>
      <c r="H111" s="387" t="s">
        <v>164</v>
      </c>
      <c r="I111" s="426"/>
      <c r="J111" s="408" t="str">
        <f>'FORM BIAYA '!$D$29</f>
        <v>Development</v>
      </c>
      <c r="K111" s="409" t="str">
        <f>'FORM BIAYA '!$D$29</f>
        <v>Development</v>
      </c>
      <c r="L111" s="407" t="str">
        <f>'FORM BIAYA '!$D$29</f>
        <v>Development</v>
      </c>
      <c r="M111" s="420"/>
    </row>
    <row r="112" spans="2:13" ht="15" customHeight="1">
      <c r="B112" s="387" t="s">
        <v>166</v>
      </c>
      <c r="C112" s="388"/>
      <c r="D112" s="388"/>
      <c r="E112" s="403" t="s">
        <v>86</v>
      </c>
      <c r="F112" s="403" t="s">
        <v>86</v>
      </c>
      <c r="G112" s="410" t="str">
        <f>'FORM BIAYA '!$D$30</f>
        <v>Production</v>
      </c>
      <c r="H112" s="387" t="s">
        <v>166</v>
      </c>
      <c r="I112" s="426"/>
      <c r="J112" s="403"/>
      <c r="K112" s="403"/>
      <c r="L112" s="410" t="str">
        <f>'FORM BIAYA '!$D$30</f>
        <v>Production</v>
      </c>
      <c r="M112" s="420"/>
    </row>
    <row r="113" spans="2:13" ht="15" customHeight="1">
      <c r="B113" s="387" t="s">
        <v>168</v>
      </c>
      <c r="C113" s="388"/>
      <c r="D113" s="388"/>
      <c r="E113" s="403">
        <f>'FORM BIAYA '!D113</f>
        <v>0</v>
      </c>
      <c r="F113" s="403" t="s">
        <v>41</v>
      </c>
      <c r="G113" s="404" t="s">
        <v>41</v>
      </c>
      <c r="H113" s="387" t="s">
        <v>168</v>
      </c>
      <c r="I113" s="426"/>
      <c r="J113" s="403">
        <f>'FORM BIAYA '!I102</f>
        <v>0</v>
      </c>
      <c r="K113" s="403"/>
      <c r="L113" s="404"/>
      <c r="M113" s="420"/>
    </row>
    <row r="114" spans="2:13" ht="15" customHeight="1">
      <c r="B114" s="400" t="s">
        <v>220</v>
      </c>
      <c r="C114" s="388"/>
      <c r="D114" s="388"/>
      <c r="E114" s="388"/>
      <c r="F114" s="388"/>
      <c r="G114" s="411"/>
      <c r="H114" s="400" t="s">
        <v>220</v>
      </c>
      <c r="I114" s="388"/>
      <c r="J114" s="388"/>
      <c r="K114" s="388"/>
      <c r="L114" s="401"/>
      <c r="M114" s="420"/>
    </row>
    <row r="115" spans="2:13" ht="15" customHeight="1">
      <c r="B115" s="387" t="s">
        <v>165</v>
      </c>
      <c r="C115" s="388"/>
      <c r="D115" s="388"/>
      <c r="E115" s="388"/>
      <c r="F115" s="388"/>
      <c r="G115" s="401"/>
      <c r="H115" s="387" t="s">
        <v>165</v>
      </c>
      <c r="I115" s="388"/>
      <c r="J115" s="388"/>
      <c r="K115" s="388"/>
      <c r="L115" s="401"/>
      <c r="M115" s="420"/>
    </row>
    <row r="116" spans="2:13" ht="15" customHeight="1">
      <c r="B116" s="387" t="s">
        <v>167</v>
      </c>
      <c r="C116" s="388"/>
      <c r="D116" s="388"/>
      <c r="E116" s="388"/>
      <c r="F116" s="388"/>
      <c r="G116" s="401"/>
      <c r="H116" s="387" t="s">
        <v>167</v>
      </c>
      <c r="I116" s="388"/>
      <c r="J116" s="388"/>
      <c r="K116" s="388"/>
      <c r="L116" s="401"/>
      <c r="M116" s="420"/>
    </row>
    <row r="117" spans="2:13" ht="15" customHeight="1">
      <c r="B117" s="387" t="s">
        <v>169</v>
      </c>
      <c r="C117" s="388"/>
      <c r="D117" s="388"/>
      <c r="E117" s="403">
        <v>0</v>
      </c>
      <c r="F117" s="403">
        <v>0</v>
      </c>
      <c r="G117" s="404" t="s">
        <v>60</v>
      </c>
      <c r="H117" s="387" t="s">
        <v>169</v>
      </c>
      <c r="I117" s="426"/>
      <c r="J117" s="403">
        <v>0</v>
      </c>
      <c r="K117" s="403">
        <v>0</v>
      </c>
      <c r="L117" s="404">
        <v>0</v>
      </c>
      <c r="M117" s="420"/>
    </row>
    <row r="118" spans="2:13" ht="15" customHeight="1">
      <c r="B118" s="387" t="s">
        <v>170</v>
      </c>
      <c r="C118" s="388"/>
      <c r="D118" s="388"/>
      <c r="E118" s="388"/>
      <c r="F118" s="388"/>
      <c r="G118" s="401"/>
      <c r="H118" s="387" t="s">
        <v>170</v>
      </c>
      <c r="I118" s="388"/>
      <c r="J118" s="388"/>
      <c r="K118" s="388"/>
      <c r="L118" s="401"/>
      <c r="M118" s="420"/>
    </row>
    <row r="119" spans="2:13" ht="15" customHeight="1">
      <c r="B119" s="387" t="s">
        <v>172</v>
      </c>
      <c r="C119" s="388"/>
      <c r="D119" s="388"/>
      <c r="E119" s="403" t="s">
        <v>42</v>
      </c>
      <c r="F119" s="403" t="s">
        <v>42</v>
      </c>
      <c r="G119" s="404" t="s">
        <v>42</v>
      </c>
      <c r="H119" s="387" t="s">
        <v>172</v>
      </c>
      <c r="I119" s="426"/>
      <c r="J119" s="403"/>
      <c r="K119" s="403"/>
      <c r="L119" s="404"/>
      <c r="M119" s="420"/>
    </row>
    <row r="120" spans="2:13" ht="15" customHeight="1">
      <c r="B120" s="387" t="s">
        <v>174</v>
      </c>
      <c r="C120" s="388"/>
      <c r="D120" s="388"/>
      <c r="E120" s="388"/>
      <c r="F120" s="388"/>
      <c r="G120" s="401"/>
      <c r="H120" s="387" t="s">
        <v>174</v>
      </c>
      <c r="I120" s="388"/>
      <c r="J120" s="388"/>
      <c r="K120" s="388"/>
      <c r="L120" s="401"/>
      <c r="M120" s="420"/>
    </row>
    <row r="121" spans="2:13" ht="15" customHeight="1">
      <c r="B121" s="387" t="s">
        <v>31</v>
      </c>
      <c r="C121" s="388"/>
      <c r="D121" s="388"/>
      <c r="E121" s="403" t="s">
        <v>43</v>
      </c>
      <c r="F121" s="403" t="s">
        <v>43</v>
      </c>
      <c r="G121" s="404" t="s">
        <v>43</v>
      </c>
      <c r="H121" s="387" t="s">
        <v>31</v>
      </c>
      <c r="I121" s="426"/>
      <c r="J121" s="403" t="s">
        <v>43</v>
      </c>
      <c r="K121" s="403" t="s">
        <v>43</v>
      </c>
      <c r="L121" s="404" t="s">
        <v>43</v>
      </c>
      <c r="M121" s="420"/>
    </row>
    <row r="122" spans="2:13" ht="15" customHeight="1">
      <c r="B122" s="387" t="s">
        <v>221</v>
      </c>
      <c r="C122" s="388"/>
      <c r="D122" s="388"/>
      <c r="E122" s="403" t="s">
        <v>76</v>
      </c>
      <c r="F122" s="403" t="s">
        <v>76</v>
      </c>
      <c r="G122" s="403" t="s">
        <v>76</v>
      </c>
      <c r="H122" s="387" t="s">
        <v>221</v>
      </c>
      <c r="I122" s="426"/>
      <c r="J122" s="403" t="s">
        <v>44</v>
      </c>
      <c r="K122" s="403" t="s">
        <v>44</v>
      </c>
      <c r="L122" s="404" t="s">
        <v>44</v>
      </c>
      <c r="M122" s="420"/>
    </row>
    <row r="123" spans="2:13" ht="15" customHeight="1">
      <c r="B123" s="387" t="s">
        <v>222</v>
      </c>
      <c r="C123" s="388"/>
      <c r="D123" s="388"/>
      <c r="E123" s="403" t="s">
        <v>76</v>
      </c>
      <c r="F123" s="403" t="s">
        <v>76</v>
      </c>
      <c r="G123" s="403" t="s">
        <v>76</v>
      </c>
      <c r="H123" s="387" t="s">
        <v>222</v>
      </c>
      <c r="I123" s="426"/>
      <c r="J123" s="403" t="s">
        <v>44</v>
      </c>
      <c r="K123" s="403" t="s">
        <v>44</v>
      </c>
      <c r="L123" s="404" t="s">
        <v>44</v>
      </c>
      <c r="M123" s="420"/>
    </row>
    <row r="124" spans="2:13" ht="15" customHeight="1">
      <c r="B124" s="387" t="s">
        <v>171</v>
      </c>
      <c r="C124" s="388"/>
      <c r="D124" s="388"/>
      <c r="E124" s="403" t="s">
        <v>77</v>
      </c>
      <c r="F124" s="403" t="s">
        <v>77</v>
      </c>
      <c r="G124" s="404" t="s">
        <v>77</v>
      </c>
      <c r="H124" s="387" t="s">
        <v>171</v>
      </c>
      <c r="I124" s="426"/>
      <c r="J124" s="403" t="s">
        <v>45</v>
      </c>
      <c r="K124" s="403" t="s">
        <v>45</v>
      </c>
      <c r="L124" s="404" t="s">
        <v>45</v>
      </c>
      <c r="M124" s="420"/>
    </row>
    <row r="125" spans="2:13" ht="13.7" customHeight="1">
      <c r="B125" s="387" t="s">
        <v>173</v>
      </c>
      <c r="C125" s="388"/>
      <c r="D125" s="388"/>
      <c r="E125" s="413">
        <v>350</v>
      </c>
      <c r="F125" s="413">
        <v>350</v>
      </c>
      <c r="G125" s="414">
        <v>350</v>
      </c>
      <c r="H125" s="387" t="s">
        <v>173</v>
      </c>
      <c r="I125" s="426"/>
      <c r="J125" s="413">
        <v>350</v>
      </c>
      <c r="K125" s="413">
        <v>350</v>
      </c>
      <c r="L125" s="414">
        <v>350</v>
      </c>
      <c r="M125" s="420"/>
    </row>
    <row r="126" spans="2:13" ht="13.7" customHeight="1">
      <c r="B126" s="1132" t="s">
        <v>223</v>
      </c>
      <c r="C126" s="1133"/>
      <c r="D126" s="1133"/>
      <c r="E126" s="1133"/>
      <c r="F126" s="1133"/>
      <c r="G126" s="1134"/>
      <c r="H126" s="1132" t="s">
        <v>223</v>
      </c>
      <c r="I126" s="1133"/>
      <c r="J126" s="1133"/>
      <c r="K126" s="1133"/>
      <c r="L126" s="1134"/>
      <c r="M126" s="420"/>
    </row>
    <row r="127" spans="2:13" ht="12" customHeight="1">
      <c r="B127" s="387"/>
      <c r="C127" s="388"/>
      <c r="D127" s="388"/>
      <c r="E127" s="388"/>
      <c r="F127" s="388"/>
      <c r="G127" s="388"/>
      <c r="H127" s="388"/>
      <c r="I127" s="388"/>
      <c r="J127" s="388"/>
      <c r="K127" s="388"/>
      <c r="L127" s="427"/>
      <c r="M127" s="420"/>
    </row>
    <row r="128" spans="2:13">
      <c r="B128" s="389" t="s">
        <v>178</v>
      </c>
      <c r="C128" s="388"/>
      <c r="D128" s="388"/>
      <c r="E128" s="416" t="str">
        <f>AFEstatPref</f>
        <v>Historical</v>
      </c>
      <c r="F128" s="416" t="str">
        <f>AFEstatSlc</f>
        <v>Proposed Original</v>
      </c>
      <c r="G128" s="417" t="s">
        <v>179</v>
      </c>
      <c r="H128" s="388"/>
      <c r="I128" s="388"/>
      <c r="J128" s="388"/>
      <c r="K128" s="388"/>
      <c r="L128" s="401"/>
      <c r="M128" s="420"/>
    </row>
    <row r="129" spans="2:13">
      <c r="B129" s="389" t="s">
        <v>181</v>
      </c>
      <c r="C129" s="421"/>
      <c r="D129" s="421"/>
      <c r="E129" s="813">
        <v>141.33333333333334</v>
      </c>
      <c r="F129" s="757">
        <f>SUM(F130:F137)</f>
        <v>141.33333333333334</v>
      </c>
      <c r="G129" s="758">
        <f>SUM(G130:G137)</f>
        <v>141.33333333333334</v>
      </c>
      <c r="H129" s="428" t="s">
        <v>224</v>
      </c>
      <c r="I129" s="444"/>
      <c r="J129" s="444"/>
      <c r="K129" s="444"/>
      <c r="L129" s="445"/>
      <c r="M129" s="420"/>
    </row>
    <row r="130" spans="2:13">
      <c r="B130" s="387" t="s">
        <v>68</v>
      </c>
      <c r="C130" s="388"/>
      <c r="D130" s="388"/>
      <c r="E130" s="694">
        <v>6</v>
      </c>
      <c r="F130" s="694">
        <f>'Workover Program'!H12+'Workover Program'!H65+'Workover Program'!H118+'Workover Program'!H171+'Workover Program'!H224+'Workover Program'!H277+'Workover Program'!H330+'Workover Program'!H383+'Workover Program'!H436</f>
        <v>6</v>
      </c>
      <c r="G130" s="694">
        <f>'Workover Program'!L12+'Workover Program'!L65+'Workover Program'!L118+'Workover Program'!L171+'Workover Program'!L224+'Workover Program'!L277+'Workover Program'!L330+'Workover Program'!L383+'Workover Program'!L436</f>
        <v>6</v>
      </c>
      <c r="H130" s="430">
        <v>0</v>
      </c>
      <c r="I130" s="444"/>
      <c r="J130" s="444"/>
      <c r="K130" s="444"/>
      <c r="L130" s="445"/>
      <c r="M130" s="420"/>
    </row>
    <row r="131" spans="2:13">
      <c r="B131" s="387" t="s">
        <v>79</v>
      </c>
      <c r="C131" s="388"/>
      <c r="D131" s="388"/>
      <c r="E131" s="694">
        <v>12</v>
      </c>
      <c r="F131" s="694">
        <f>'Workover Program'!H15+'Workover Program'!H68+'Workover Program'!H121+'Workover Program'!H174+'Workover Program'!H227+'Workover Program'!H280+'Workover Program'!H333+'Workover Program'!H386+'Workover Program'!H439</f>
        <v>12</v>
      </c>
      <c r="G131" s="694">
        <f>'Workover Program'!L15+'Workover Program'!L68+'Workover Program'!L121+'Workover Program'!L174+'Workover Program'!L227+'Workover Program'!L280+'Workover Program'!L333+'Workover Program'!L386+'Workover Program'!L439</f>
        <v>12</v>
      </c>
      <c r="H131" s="430">
        <v>0</v>
      </c>
      <c r="I131" s="444"/>
      <c r="J131" s="444"/>
      <c r="K131" s="444"/>
      <c r="L131" s="445"/>
      <c r="M131" s="420"/>
    </row>
    <row r="132" spans="2:13">
      <c r="B132" s="387" t="s">
        <v>38</v>
      </c>
      <c r="C132" s="388"/>
      <c r="D132" s="388"/>
      <c r="E132" s="694">
        <v>117.33333333333334</v>
      </c>
      <c r="F132" s="694">
        <f>SUM('Workover Program'!H18:H22,'Workover Program'!H71:H75,'Workover Program'!H124:H128,'Workover Program'!H177:H181,'Workover Program'!H230:H234,'Workover Program'!H283:H287,'Workover Program'!H336:H340,'Workover Program'!H389:H393,'Workover Program'!H442:H446)</f>
        <v>117.33333333333334</v>
      </c>
      <c r="G132" s="694">
        <f>SUM('Workover Program'!L18:L22,'Workover Program'!L71:L75,'Workover Program'!L124:L128,'Workover Program'!L177:L181,'Workover Program'!L230:L234,'Workover Program'!L283:L287,'Workover Program'!L336:L340,'Workover Program'!L389:L393,'Workover Program'!L442:L446)</f>
        <v>117.33333333333334</v>
      </c>
      <c r="H132" s="430">
        <v>0</v>
      </c>
      <c r="I132" s="444"/>
      <c r="J132" s="444"/>
      <c r="K132" s="444"/>
      <c r="L132" s="445"/>
      <c r="M132" s="420"/>
    </row>
    <row r="133" spans="2:13">
      <c r="B133" s="387" t="s">
        <v>89</v>
      </c>
      <c r="C133" s="388"/>
      <c r="D133" s="388"/>
      <c r="E133" s="694"/>
      <c r="F133" s="694"/>
      <c r="G133" s="429"/>
      <c r="H133" s="430">
        <v>0</v>
      </c>
      <c r="I133" s="444"/>
      <c r="J133" s="444"/>
      <c r="K133" s="444"/>
      <c r="L133" s="445"/>
      <c r="M133" s="446"/>
    </row>
    <row r="134" spans="2:13">
      <c r="B134" s="387" t="s">
        <v>94</v>
      </c>
      <c r="C134" s="388"/>
      <c r="D134" s="388"/>
      <c r="E134" s="694"/>
      <c r="F134" s="694"/>
      <c r="G134" s="429"/>
      <c r="H134" s="430">
        <v>0</v>
      </c>
      <c r="I134" s="444"/>
      <c r="J134" s="444"/>
      <c r="K134" s="444"/>
      <c r="L134" s="445"/>
      <c r="M134" s="420"/>
    </row>
    <row r="135" spans="2:13">
      <c r="B135" s="387" t="s">
        <v>99</v>
      </c>
      <c r="C135" s="388"/>
      <c r="D135" s="388"/>
      <c r="E135" s="694"/>
      <c r="F135" s="694"/>
      <c r="G135" s="429"/>
      <c r="H135" s="430">
        <v>0</v>
      </c>
      <c r="I135" s="444"/>
      <c r="J135" s="444"/>
      <c r="K135" s="444"/>
      <c r="L135" s="445"/>
      <c r="M135" s="420"/>
    </row>
    <row r="136" spans="2:13">
      <c r="B136" s="387" t="s">
        <v>182</v>
      </c>
      <c r="C136" s="388"/>
      <c r="D136" s="388"/>
      <c r="E136" s="694"/>
      <c r="F136" s="694"/>
      <c r="G136" s="429"/>
      <c r="H136" s="430">
        <v>0</v>
      </c>
      <c r="I136" s="444"/>
      <c r="J136" s="444"/>
      <c r="K136" s="444"/>
      <c r="L136" s="445"/>
      <c r="M136" s="420"/>
    </row>
    <row r="137" spans="2:13">
      <c r="B137" s="387" t="s">
        <v>104</v>
      </c>
      <c r="C137" s="388"/>
      <c r="D137" s="388"/>
      <c r="E137" s="694">
        <v>6</v>
      </c>
      <c r="F137" s="694">
        <f>'Workover Program'!H52+'Workover Program'!H105+'Workover Program'!H158+'Workover Program'!H211+'Workover Program'!H264+'Workover Program'!H317+'Workover Program'!H370+'Workover Program'!H423+'Workover Program'!H476</f>
        <v>6</v>
      </c>
      <c r="G137" s="694">
        <f>'Workover Program'!L52+'Workover Program'!L105+'Workover Program'!L158+'Workover Program'!L211+'Workover Program'!L264+'Workover Program'!L317+'Workover Program'!L370+'Workover Program'!L423+'Workover Program'!L476</f>
        <v>6</v>
      </c>
      <c r="H137" s="430">
        <v>0</v>
      </c>
      <c r="I137" s="444"/>
      <c r="J137" s="444"/>
      <c r="K137" s="444"/>
      <c r="L137" s="445"/>
      <c r="M137" s="420"/>
    </row>
    <row r="138" spans="2:13">
      <c r="B138" s="387"/>
      <c r="C138" s="388"/>
      <c r="D138" s="388"/>
      <c r="E138" s="423"/>
      <c r="F138" s="423"/>
      <c r="G138" s="423"/>
      <c r="H138" s="388"/>
      <c r="I138" s="388"/>
      <c r="J138" s="388"/>
      <c r="K138" s="388"/>
      <c r="L138" s="401"/>
      <c r="M138" s="420"/>
    </row>
    <row r="139" spans="2:13">
      <c r="B139" s="389" t="s">
        <v>176</v>
      </c>
      <c r="C139" s="388"/>
      <c r="D139" s="388"/>
      <c r="E139" s="694">
        <v>3648.4720000000002</v>
      </c>
      <c r="F139" s="694">
        <f>'Workover Program'!J18</f>
        <v>3648.4720000000002</v>
      </c>
      <c r="G139" s="694">
        <f>'Workover Program'!N18</f>
        <v>3648.4720000000002</v>
      </c>
      <c r="H139" s="388"/>
      <c r="I139" s="388"/>
      <c r="J139" s="388"/>
      <c r="K139" s="388"/>
      <c r="L139" s="401"/>
      <c r="M139" s="420"/>
    </row>
    <row r="140" spans="2:13">
      <c r="B140" s="389"/>
      <c r="C140" s="388"/>
      <c r="D140" s="388"/>
      <c r="E140" s="423"/>
      <c r="F140" s="423"/>
      <c r="G140" s="423"/>
      <c r="H140" s="388"/>
      <c r="I140" s="388"/>
      <c r="J140" s="388"/>
      <c r="K140" s="388"/>
      <c r="L140" s="401"/>
      <c r="M140" s="420"/>
    </row>
    <row r="141" spans="2:13">
      <c r="B141" s="389" t="s">
        <v>225</v>
      </c>
      <c r="C141" s="388"/>
      <c r="D141" s="388"/>
      <c r="E141" s="429"/>
      <c r="F141" s="429"/>
      <c r="G141" s="429"/>
      <c r="H141" s="388"/>
      <c r="I141" s="388"/>
      <c r="J141" s="388"/>
      <c r="K141" s="388"/>
      <c r="L141" s="401"/>
      <c r="M141" s="420"/>
    </row>
    <row r="142" spans="2:13">
      <c r="B142" s="431"/>
      <c r="C142" s="393"/>
      <c r="D142" s="393"/>
      <c r="E142" s="393"/>
      <c r="F142" s="393"/>
      <c r="G142" s="393"/>
      <c r="H142" s="393"/>
      <c r="I142" s="393"/>
      <c r="J142" s="393"/>
      <c r="K142" s="393"/>
      <c r="L142" s="424"/>
      <c r="M142" s="420"/>
    </row>
    <row r="143" spans="2:13">
      <c r="B143" s="432"/>
      <c r="C143" s="433"/>
      <c r="D143" s="433"/>
      <c r="E143" s="433"/>
      <c r="F143" s="433"/>
      <c r="G143" s="433"/>
      <c r="H143" s="433"/>
      <c r="I143" s="433"/>
      <c r="J143" s="433"/>
      <c r="K143" s="433"/>
      <c r="L143" s="433"/>
      <c r="M143" s="420"/>
    </row>
    <row r="144" spans="2:13" ht="15" customHeight="1">
      <c r="B144" s="1119" t="s">
        <v>226</v>
      </c>
      <c r="C144" s="1120"/>
      <c r="D144" s="1120"/>
      <c r="E144" s="1120"/>
      <c r="F144" s="1120"/>
      <c r="G144" s="1120"/>
      <c r="H144" s="1120"/>
      <c r="I144" s="1120"/>
      <c r="J144" s="1120"/>
      <c r="K144" s="1120"/>
      <c r="L144" s="1121"/>
      <c r="M144" s="420"/>
    </row>
    <row r="145" spans="2:13">
      <c r="B145" s="389"/>
      <c r="C145" s="388"/>
      <c r="D145" s="388"/>
      <c r="E145" s="388"/>
      <c r="F145" s="388"/>
      <c r="G145" s="388"/>
      <c r="H145" s="388"/>
      <c r="I145" s="388"/>
      <c r="J145" s="388"/>
      <c r="K145" s="388"/>
      <c r="L145" s="401"/>
      <c r="M145" s="420"/>
    </row>
    <row r="146" spans="2:13">
      <c r="B146" s="389"/>
      <c r="C146" s="388"/>
      <c r="D146" s="388"/>
      <c r="E146" s="388"/>
      <c r="F146" s="388"/>
      <c r="G146" s="388"/>
      <c r="H146" s="388"/>
      <c r="I146" s="388"/>
      <c r="J146" s="388"/>
      <c r="K146" s="388"/>
      <c r="L146" s="401"/>
      <c r="M146" s="420"/>
    </row>
    <row r="147" spans="2:13">
      <c r="B147" s="389" t="s">
        <v>227</v>
      </c>
      <c r="C147" s="388"/>
      <c r="D147" s="388"/>
      <c r="E147" s="416" t="str">
        <f>AFEstatPref</f>
        <v>Historical</v>
      </c>
      <c r="F147" s="416" t="str">
        <f>AFEstatSlc</f>
        <v>Proposed Original</v>
      </c>
      <c r="G147" s="417" t="s">
        <v>179</v>
      </c>
      <c r="H147" s="388"/>
      <c r="I147" s="388"/>
      <c r="J147" s="388"/>
      <c r="K147" s="388"/>
      <c r="L147" s="401"/>
      <c r="M147" s="420"/>
    </row>
    <row r="148" spans="2:13">
      <c r="B148" s="389" t="s">
        <v>187</v>
      </c>
      <c r="C148" s="388"/>
      <c r="D148" s="388"/>
      <c r="E148" s="434">
        <v>494737.23931371351</v>
      </c>
      <c r="F148" s="435">
        <f>'BS19'!G18</f>
        <v>494737.23931371351</v>
      </c>
      <c r="G148" s="436">
        <f>'BS19'!J18</f>
        <v>450670.44075703912</v>
      </c>
      <c r="H148" s="388"/>
      <c r="I148" s="388"/>
      <c r="J148" s="388"/>
      <c r="K148" s="388"/>
      <c r="L148" s="401"/>
      <c r="M148" s="420"/>
    </row>
    <row r="149" spans="2:13">
      <c r="B149" s="387"/>
      <c r="C149" s="388"/>
      <c r="D149" s="388"/>
      <c r="E149" s="423"/>
      <c r="F149" s="423"/>
      <c r="G149" s="423"/>
      <c r="H149" s="388"/>
      <c r="I149" s="388"/>
      <c r="J149" s="388"/>
      <c r="K149" s="388"/>
      <c r="L149" s="401"/>
      <c r="M149" s="420"/>
    </row>
    <row r="150" spans="2:13">
      <c r="B150" s="389" t="s">
        <v>188</v>
      </c>
      <c r="C150" s="388"/>
      <c r="D150" s="388"/>
      <c r="E150" s="437">
        <v>3078903.575507856</v>
      </c>
      <c r="F150" s="435">
        <f>SUM(F151:F155)</f>
        <v>3078903.575507856</v>
      </c>
      <c r="G150" s="436">
        <f>SUM(G151:G155)</f>
        <v>2969102.5638948916</v>
      </c>
      <c r="H150" s="388"/>
      <c r="I150" s="388"/>
      <c r="J150" s="388"/>
      <c r="K150" s="388"/>
      <c r="L150" s="401"/>
      <c r="M150" s="420"/>
    </row>
    <row r="151" spans="2:13">
      <c r="B151" s="387" t="s">
        <v>189</v>
      </c>
      <c r="C151" s="388"/>
      <c r="D151" s="388"/>
      <c r="E151" s="438">
        <v>363859.95418098511</v>
      </c>
      <c r="F151" s="438">
        <f>'BS19'!G29</f>
        <v>363859.95418098511</v>
      </c>
      <c r="G151" s="438">
        <f>'BS19'!J29</f>
        <v>359493.08976502274</v>
      </c>
      <c r="H151" s="388"/>
      <c r="I151" s="388"/>
      <c r="J151" s="388"/>
      <c r="K151" s="388"/>
      <c r="L151" s="401"/>
      <c r="M151" s="420"/>
    </row>
    <row r="152" spans="2:13">
      <c r="B152" s="387" t="s">
        <v>191</v>
      </c>
      <c r="C152" s="388"/>
      <c r="D152" s="388"/>
      <c r="E152" s="439">
        <v>734330.02658807207</v>
      </c>
      <c r="F152" s="439">
        <f>'BS19'!G42</f>
        <v>734330.02658807207</v>
      </c>
      <c r="G152" s="439">
        <f>'BS19'!J42</f>
        <v>733284.19764292752</v>
      </c>
      <c r="H152" s="388"/>
      <c r="I152" s="388"/>
      <c r="J152" s="388"/>
      <c r="K152" s="388"/>
      <c r="L152" s="401"/>
      <c r="M152" s="420"/>
    </row>
    <row r="153" spans="2:13">
      <c r="B153" s="387" t="s">
        <v>192</v>
      </c>
      <c r="C153" s="388"/>
      <c r="D153" s="388"/>
      <c r="E153" s="439">
        <v>0</v>
      </c>
      <c r="F153" s="439">
        <f>'BS19'!G49</f>
        <v>0</v>
      </c>
      <c r="G153" s="439">
        <f>'BS19'!J49</f>
        <v>0</v>
      </c>
      <c r="H153" s="388"/>
      <c r="I153" s="388"/>
      <c r="J153" s="388"/>
      <c r="K153" s="388"/>
      <c r="L153" s="401"/>
      <c r="M153" s="420"/>
    </row>
    <row r="154" spans="2:13">
      <c r="B154" s="387" t="s">
        <v>99</v>
      </c>
      <c r="C154" s="388"/>
      <c r="D154" s="388"/>
      <c r="E154" s="439">
        <v>1565547.7715199371</v>
      </c>
      <c r="F154" s="439">
        <f>'BS19'!G58</f>
        <v>1565547.7715199371</v>
      </c>
      <c r="G154" s="439">
        <f>'BS19'!J58</f>
        <v>1496719.5997037222</v>
      </c>
      <c r="H154" s="388"/>
      <c r="I154" s="388"/>
      <c r="J154" s="388"/>
      <c r="K154" s="388"/>
      <c r="L154" s="401"/>
      <c r="M154" s="420"/>
    </row>
    <row r="155" spans="2:13">
      <c r="B155" s="387" t="s">
        <v>193</v>
      </c>
      <c r="C155" s="388"/>
      <c r="D155" s="388"/>
      <c r="E155" s="438">
        <v>415165.82321886159</v>
      </c>
      <c r="F155" s="438">
        <f>'BS19'!G74</f>
        <v>415165.82321886159</v>
      </c>
      <c r="G155" s="438">
        <f>'BS19'!J74</f>
        <v>379605.67678321956</v>
      </c>
      <c r="H155" s="388"/>
      <c r="I155" s="388"/>
      <c r="J155" s="388"/>
      <c r="K155" s="388"/>
      <c r="L155" s="401"/>
      <c r="M155" s="420"/>
    </row>
    <row r="156" spans="2:13">
      <c r="B156" s="387"/>
      <c r="C156" s="388"/>
      <c r="D156" s="388"/>
      <c r="E156" s="388"/>
      <c r="F156" s="388"/>
      <c r="G156" s="388"/>
      <c r="H156" s="388"/>
      <c r="I156" s="388"/>
      <c r="J156" s="388"/>
      <c r="K156" s="388"/>
      <c r="L156" s="401"/>
      <c r="M156" s="420"/>
    </row>
    <row r="157" spans="2:13">
      <c r="B157" s="389" t="s">
        <v>194</v>
      </c>
      <c r="C157" s="388"/>
      <c r="D157" s="388"/>
      <c r="E157" s="440">
        <v>3573640.8148215692</v>
      </c>
      <c r="F157" s="435">
        <f>F150+F148</f>
        <v>3573640.8148215692</v>
      </c>
      <c r="G157" s="436">
        <f>G150+G148</f>
        <v>3419773.0046519306</v>
      </c>
      <c r="H157" s="388"/>
      <c r="I157" s="388"/>
      <c r="J157" s="388"/>
      <c r="K157" s="388"/>
      <c r="L157" s="401"/>
      <c r="M157" s="420"/>
    </row>
    <row r="158" spans="2:13">
      <c r="B158" s="387"/>
      <c r="C158" s="388"/>
      <c r="D158" s="388"/>
      <c r="E158" s="423"/>
      <c r="F158" s="423"/>
      <c r="G158" s="423"/>
      <c r="H158" s="388"/>
      <c r="I158" s="388"/>
      <c r="J158" s="388"/>
      <c r="K158" s="388"/>
      <c r="L158" s="401"/>
      <c r="M158" s="420"/>
    </row>
    <row r="159" spans="2:13">
      <c r="B159" s="389" t="s">
        <v>228</v>
      </c>
      <c r="C159" s="388"/>
      <c r="D159" s="388"/>
      <c r="E159" s="423"/>
      <c r="F159" s="423"/>
      <c r="G159" s="423"/>
      <c r="H159" s="388"/>
      <c r="I159" s="388"/>
      <c r="J159" s="388"/>
      <c r="K159" s="388"/>
      <c r="L159" s="401"/>
      <c r="M159" s="420"/>
    </row>
    <row r="160" spans="2:13">
      <c r="B160" s="387" t="s">
        <v>195</v>
      </c>
      <c r="C160" s="388"/>
      <c r="D160" s="388"/>
      <c r="E160" s="810">
        <f>E157/E129</f>
        <v>25285.194444492234</v>
      </c>
      <c r="F160" s="810">
        <f>F157/F129</f>
        <v>25285.194444492234</v>
      </c>
      <c r="G160" s="810">
        <f>G157/G129</f>
        <v>24196.5071083863</v>
      </c>
      <c r="H160" s="388"/>
      <c r="I160" s="388"/>
      <c r="J160" s="388"/>
      <c r="K160" s="388"/>
      <c r="L160" s="401"/>
      <c r="M160" s="420"/>
    </row>
    <row r="161" spans="2:13">
      <c r="B161" s="387" t="s">
        <v>196</v>
      </c>
      <c r="C161" s="388"/>
      <c r="D161" s="388"/>
      <c r="E161" s="810"/>
      <c r="F161" s="810" t="str">
        <f>IFERROR(F157/#REF!,"")</f>
        <v/>
      </c>
      <c r="G161" s="810" t="str">
        <f>IFERROR(G157/#REF!,"")</f>
        <v/>
      </c>
      <c r="H161" s="388"/>
      <c r="I161" s="388"/>
      <c r="J161" s="388"/>
      <c r="K161" s="388"/>
      <c r="L161" s="401"/>
      <c r="M161" s="420"/>
    </row>
    <row r="162" spans="2:13">
      <c r="B162" s="387" t="s">
        <v>197</v>
      </c>
      <c r="C162" s="388"/>
      <c r="D162" s="388"/>
      <c r="E162" s="811" t="str">
        <f>IFERROR(E148/#REF!,"")</f>
        <v/>
      </c>
      <c r="F162" s="811" t="str">
        <f>IFERROR(F148/#REF!,"")</f>
        <v/>
      </c>
      <c r="G162" s="811" t="str">
        <f>IFERROR(G148/#REF!,"")</f>
        <v/>
      </c>
      <c r="H162" s="388"/>
      <c r="I162" s="388"/>
      <c r="J162" s="388"/>
      <c r="K162" s="388"/>
      <c r="L162" s="401"/>
      <c r="M162" s="420"/>
    </row>
    <row r="163" spans="2:13">
      <c r="B163" s="387" t="s">
        <v>229</v>
      </c>
      <c r="C163" s="388"/>
      <c r="D163" s="388"/>
      <c r="E163" s="810" t="str">
        <f>IFERROR(E150/#REF!,"")</f>
        <v/>
      </c>
      <c r="F163" s="810" t="str">
        <f>IFERROR(F150/#REF!,"")</f>
        <v/>
      </c>
      <c r="G163" s="810" t="str">
        <f>IFERROR(G150/#REF!,"")</f>
        <v/>
      </c>
      <c r="H163" s="388"/>
      <c r="I163" s="388"/>
      <c r="J163" s="388"/>
      <c r="K163" s="388"/>
      <c r="L163" s="401"/>
      <c r="M163" s="420"/>
    </row>
    <row r="164" spans="2:13">
      <c r="B164" s="441" t="s">
        <v>199</v>
      </c>
      <c r="C164" s="388"/>
      <c r="D164" s="388"/>
      <c r="E164" s="810" t="str">
        <f>IFERROR((E150-E165)/(#REF!-#REF!),"")</f>
        <v/>
      </c>
      <c r="F164" s="810" t="str">
        <f>IFERROR((F150-F165)/(#REF!-#REF!),"")</f>
        <v/>
      </c>
      <c r="G164" s="810" t="str">
        <f>IFERROR((G150-G165)/(#REF!-#REF!),"")</f>
        <v/>
      </c>
      <c r="H164" s="388"/>
      <c r="I164" s="388"/>
      <c r="J164" s="388"/>
      <c r="K164" s="388"/>
      <c r="L164" s="401"/>
      <c r="M164" s="420"/>
    </row>
    <row r="165" spans="2:13">
      <c r="B165" s="441" t="s">
        <v>200</v>
      </c>
      <c r="C165" s="388"/>
      <c r="D165" s="388"/>
      <c r="E165" s="810">
        <v>0</v>
      </c>
      <c r="F165" s="810">
        <v>0</v>
      </c>
      <c r="G165" s="810">
        <v>0</v>
      </c>
      <c r="H165" s="388"/>
      <c r="I165" s="388"/>
      <c r="J165" s="388"/>
      <c r="K165" s="388"/>
      <c r="L165" s="401"/>
      <c r="M165" s="420"/>
    </row>
    <row r="166" spans="2:13">
      <c r="B166" s="442" t="s">
        <v>230</v>
      </c>
      <c r="C166" s="388"/>
      <c r="D166" s="388"/>
      <c r="E166" s="388"/>
      <c r="F166" s="388"/>
      <c r="G166" s="388"/>
      <c r="H166" s="388"/>
      <c r="I166" s="388"/>
      <c r="J166" s="388"/>
      <c r="K166" s="388"/>
      <c r="L166" s="401"/>
      <c r="M166" s="420"/>
    </row>
    <row r="167" spans="2:13">
      <c r="B167" s="442" t="s">
        <v>231</v>
      </c>
      <c r="C167" s="388"/>
      <c r="D167" s="388"/>
      <c r="E167" s="388"/>
      <c r="F167" s="388"/>
      <c r="G167" s="388"/>
      <c r="H167" s="388"/>
      <c r="I167" s="388"/>
      <c r="J167" s="388"/>
      <c r="K167" s="388"/>
      <c r="L167" s="401"/>
      <c r="M167" s="420"/>
    </row>
    <row r="168" spans="2:13">
      <c r="B168" s="387"/>
      <c r="C168" s="388"/>
      <c r="D168" s="388"/>
      <c r="E168" s="388"/>
      <c r="F168" s="388"/>
      <c r="G168" s="388"/>
      <c r="H168" s="388"/>
      <c r="I168" s="388"/>
      <c r="J168" s="388"/>
      <c r="K168" s="388"/>
      <c r="L168" s="401"/>
      <c r="M168" s="420"/>
    </row>
    <row r="169" spans="2:13">
      <c r="B169" s="387"/>
      <c r="C169" s="388"/>
      <c r="D169" s="388"/>
      <c r="E169" s="388"/>
      <c r="F169" s="388"/>
      <c r="G169" s="388"/>
      <c r="H169" s="388"/>
      <c r="I169" s="388"/>
      <c r="J169" s="388"/>
      <c r="K169" s="388"/>
      <c r="L169" s="401"/>
      <c r="M169" s="420"/>
    </row>
    <row r="170" spans="2:13">
      <c r="B170" s="387" t="s">
        <v>232</v>
      </c>
      <c r="C170" s="388"/>
      <c r="D170" s="388"/>
      <c r="E170" s="388"/>
      <c r="F170" s="812" t="e">
        <f>F133/#REF!</f>
        <v>#REF!</v>
      </c>
      <c r="G170" s="812" t="e">
        <f>G133/#REF!</f>
        <v>#REF!</v>
      </c>
      <c r="H170" s="812" t="e">
        <f>H133/#REF!</f>
        <v>#REF!</v>
      </c>
      <c r="I170" s="388"/>
      <c r="J170" s="388"/>
      <c r="K170" s="388"/>
      <c r="L170" s="401"/>
      <c r="M170" s="420"/>
    </row>
    <row r="171" spans="2:13">
      <c r="B171" s="387" t="s">
        <v>233</v>
      </c>
      <c r="C171" s="388"/>
      <c r="D171" s="388"/>
      <c r="E171" s="388"/>
      <c r="F171" s="812"/>
      <c r="G171" s="812">
        <v>0</v>
      </c>
      <c r="H171" s="812">
        <v>0</v>
      </c>
      <c r="I171" s="388"/>
      <c r="J171" s="388"/>
      <c r="K171" s="388"/>
      <c r="L171" s="401"/>
      <c r="M171" s="420"/>
    </row>
    <row r="172" spans="2:13">
      <c r="B172" s="389"/>
      <c r="C172" s="388"/>
      <c r="D172" s="388"/>
      <c r="E172" s="388"/>
      <c r="F172" s="388"/>
      <c r="G172" s="388"/>
      <c r="H172" s="388"/>
      <c r="I172" s="388"/>
      <c r="J172" s="388"/>
      <c r="K172" s="388"/>
      <c r="L172" s="401"/>
      <c r="M172" s="420"/>
    </row>
    <row r="173" spans="2:13">
      <c r="B173" s="389"/>
      <c r="C173" s="1122" t="s">
        <v>234</v>
      </c>
      <c r="D173" s="1123"/>
      <c r="E173" s="1123"/>
      <c r="F173" s="1123"/>
      <c r="G173" s="1123"/>
      <c r="H173" s="1123"/>
      <c r="I173" s="1123"/>
      <c r="J173" s="1123"/>
      <c r="K173" s="1124"/>
      <c r="L173" s="401"/>
      <c r="M173" s="447"/>
    </row>
    <row r="174" spans="2:13">
      <c r="B174" s="389"/>
      <c r="C174" s="1125"/>
      <c r="D174" s="1126"/>
      <c r="E174" s="1126"/>
      <c r="F174" s="1126"/>
      <c r="G174" s="1126"/>
      <c r="H174" s="1126"/>
      <c r="I174" s="1126"/>
      <c r="J174" s="1126"/>
      <c r="K174" s="1127"/>
      <c r="L174" s="401"/>
      <c r="M174" s="447"/>
    </row>
    <row r="175" spans="2:13">
      <c r="B175" s="389"/>
      <c r="C175" s="1125"/>
      <c r="D175" s="1126"/>
      <c r="E175" s="1126"/>
      <c r="F175" s="1126"/>
      <c r="G175" s="1126"/>
      <c r="H175" s="1126"/>
      <c r="I175" s="1126"/>
      <c r="J175" s="1126"/>
      <c r="K175" s="1127"/>
      <c r="L175" s="401"/>
      <c r="M175" s="448"/>
    </row>
    <row r="176" spans="2:13">
      <c r="B176" s="389"/>
      <c r="C176" s="1125"/>
      <c r="D176" s="1126"/>
      <c r="E176" s="1126"/>
      <c r="F176" s="1126"/>
      <c r="G176" s="1126"/>
      <c r="H176" s="1126"/>
      <c r="I176" s="1126"/>
      <c r="J176" s="1126"/>
      <c r="K176" s="1127"/>
      <c r="L176" s="401"/>
      <c r="M176" s="448"/>
    </row>
    <row r="177" spans="2:13">
      <c r="B177" s="389"/>
      <c r="C177" s="1125"/>
      <c r="D177" s="1126"/>
      <c r="E177" s="1126"/>
      <c r="F177" s="1126"/>
      <c r="G177" s="1126"/>
      <c r="H177" s="1126"/>
      <c r="I177" s="1126"/>
      <c r="J177" s="1126"/>
      <c r="K177" s="1127"/>
      <c r="L177" s="401"/>
      <c r="M177" s="448"/>
    </row>
    <row r="178" spans="2:13">
      <c r="B178" s="389"/>
      <c r="C178" s="1125"/>
      <c r="D178" s="1126"/>
      <c r="E178" s="1126"/>
      <c r="F178" s="1126"/>
      <c r="G178" s="1126"/>
      <c r="H178" s="1126"/>
      <c r="I178" s="1126"/>
      <c r="J178" s="1126"/>
      <c r="K178" s="1127"/>
      <c r="L178" s="401"/>
      <c r="M178" s="448"/>
    </row>
    <row r="179" spans="2:13">
      <c r="B179" s="389"/>
      <c r="C179" s="1128"/>
      <c r="D179" s="1129"/>
      <c r="E179" s="1129"/>
      <c r="F179" s="1129"/>
      <c r="G179" s="1129"/>
      <c r="H179" s="1129"/>
      <c r="I179" s="1129"/>
      <c r="J179" s="1129"/>
      <c r="K179" s="1130"/>
      <c r="L179" s="401"/>
      <c r="M179" s="448"/>
    </row>
    <row r="180" spans="2:13">
      <c r="B180" s="389"/>
      <c r="C180" s="388"/>
      <c r="D180" s="388"/>
      <c r="E180" s="388"/>
      <c r="F180" s="388"/>
      <c r="G180" s="388"/>
      <c r="H180" s="388"/>
      <c r="I180" s="388"/>
      <c r="J180" s="388"/>
      <c r="K180" s="388"/>
      <c r="L180" s="401"/>
      <c r="M180" s="420"/>
    </row>
    <row r="181" spans="2:13">
      <c r="B181" s="389"/>
      <c r="C181" s="388"/>
      <c r="D181" s="388"/>
      <c r="E181" s="388"/>
      <c r="F181" s="388"/>
      <c r="G181" s="388"/>
      <c r="H181" s="388"/>
      <c r="I181" s="388"/>
      <c r="J181" s="388"/>
      <c r="K181" s="388"/>
      <c r="L181" s="401"/>
      <c r="M181" s="420"/>
    </row>
    <row r="182" spans="2:13">
      <c r="B182" s="431"/>
      <c r="C182" s="393"/>
      <c r="D182" s="393"/>
      <c r="E182" s="393"/>
      <c r="F182" s="393"/>
      <c r="G182" s="393"/>
      <c r="H182" s="393"/>
      <c r="I182" s="393"/>
      <c r="J182" s="393"/>
      <c r="K182" s="393"/>
      <c r="L182" s="424"/>
      <c r="M182" s="420"/>
    </row>
    <row r="183" spans="2:13">
      <c r="B183" s="443"/>
      <c r="C183" s="420"/>
      <c r="D183" s="420"/>
      <c r="E183" s="420"/>
      <c r="F183" s="420"/>
      <c r="G183" s="420"/>
      <c r="H183" s="420"/>
      <c r="I183" s="420"/>
      <c r="J183" s="420"/>
      <c r="K183" s="420"/>
      <c r="L183" s="420"/>
      <c r="M183" s="420"/>
    </row>
    <row r="184" spans="2:13">
      <c r="B184" s="443"/>
      <c r="C184" s="420"/>
      <c r="D184" s="420"/>
      <c r="E184" s="420"/>
      <c r="F184" s="420"/>
      <c r="G184" s="420"/>
      <c r="H184" s="420"/>
      <c r="I184" s="420"/>
      <c r="J184" s="420"/>
      <c r="K184" s="420"/>
      <c r="L184" s="420"/>
      <c r="M184" s="420"/>
    </row>
    <row r="185" spans="2:13">
      <c r="B185" s="443"/>
      <c r="C185" s="420"/>
      <c r="D185" s="420"/>
      <c r="E185" s="420"/>
      <c r="F185" s="420"/>
      <c r="G185" s="420"/>
      <c r="H185" s="420"/>
      <c r="I185" s="420"/>
      <c r="J185" s="420"/>
      <c r="K185" s="420"/>
      <c r="L185" s="420"/>
      <c r="M185" s="420"/>
    </row>
    <row r="186" spans="2:13">
      <c r="B186" s="443"/>
      <c r="C186" s="420"/>
      <c r="D186" s="420"/>
      <c r="E186" s="420"/>
      <c r="F186" s="420"/>
      <c r="G186" s="420"/>
      <c r="H186" s="420"/>
      <c r="I186" s="420"/>
      <c r="J186" s="420"/>
      <c r="K186" s="420"/>
      <c r="L186" s="420"/>
      <c r="M186" s="420"/>
    </row>
    <row r="187" spans="2:13">
      <c r="B187" s="443"/>
      <c r="C187" s="420"/>
      <c r="D187" s="420"/>
      <c r="E187" s="420"/>
      <c r="F187" s="420"/>
      <c r="G187" s="420"/>
      <c r="H187" s="420"/>
      <c r="I187" s="420"/>
      <c r="J187" s="420"/>
      <c r="K187" s="420"/>
      <c r="L187" s="420"/>
      <c r="M187" s="420"/>
    </row>
    <row r="188" spans="2:13">
      <c r="B188" s="443"/>
      <c r="C188" s="420"/>
      <c r="D188" s="420"/>
      <c r="E188" s="420"/>
      <c r="F188" s="420"/>
      <c r="G188" s="420"/>
      <c r="H188" s="420"/>
      <c r="I188" s="420"/>
      <c r="J188" s="420"/>
      <c r="K188" s="420"/>
      <c r="L188" s="420"/>
      <c r="M188" s="420"/>
    </row>
    <row r="189" spans="2:13">
      <c r="B189" s="443"/>
      <c r="C189" s="420"/>
      <c r="D189" s="420"/>
      <c r="E189" s="420"/>
      <c r="F189" s="420"/>
      <c r="G189" s="420"/>
      <c r="H189" s="420"/>
      <c r="I189" s="420"/>
      <c r="J189" s="420"/>
      <c r="K189" s="420"/>
      <c r="L189" s="420"/>
      <c r="M189" s="420"/>
    </row>
    <row r="190" spans="2:13">
      <c r="B190" s="443"/>
      <c r="C190" s="420"/>
      <c r="D190" s="420"/>
      <c r="E190" s="420"/>
      <c r="F190" s="420"/>
      <c r="G190" s="420"/>
      <c r="H190" s="420"/>
      <c r="I190" s="420"/>
      <c r="J190" s="420"/>
      <c r="K190" s="420"/>
      <c r="L190" s="420"/>
      <c r="M190" s="420"/>
    </row>
    <row r="191" spans="2:13">
      <c r="B191" s="443"/>
      <c r="C191" s="420"/>
      <c r="D191" s="420"/>
      <c r="E191" s="420"/>
      <c r="F191" s="420"/>
      <c r="G191" s="420"/>
      <c r="H191" s="420"/>
      <c r="I191" s="420"/>
      <c r="J191" s="420"/>
      <c r="K191" s="420"/>
      <c r="L191" s="420"/>
      <c r="M191" s="420"/>
    </row>
    <row r="192" spans="2:13">
      <c r="B192" s="443"/>
      <c r="C192" s="420"/>
      <c r="D192" s="420"/>
      <c r="E192" s="420"/>
      <c r="F192" s="420"/>
      <c r="G192" s="420"/>
      <c r="H192" s="420"/>
      <c r="I192" s="420"/>
      <c r="J192" s="420"/>
      <c r="K192" s="420"/>
      <c r="L192" s="420"/>
      <c r="M192" s="420"/>
    </row>
    <row r="193" spans="2:13">
      <c r="B193" s="443"/>
      <c r="C193" s="420"/>
      <c r="D193" s="420"/>
      <c r="E193" s="420"/>
      <c r="F193" s="420"/>
      <c r="G193" s="420"/>
      <c r="H193" s="420"/>
      <c r="I193" s="420"/>
      <c r="J193" s="420"/>
      <c r="K193" s="420"/>
      <c r="L193" s="420"/>
      <c r="M193" s="420"/>
    </row>
    <row r="194" spans="2:13">
      <c r="B194" s="443"/>
      <c r="C194" s="420"/>
      <c r="D194" s="420"/>
      <c r="E194" s="420"/>
      <c r="F194" s="420"/>
      <c r="G194" s="420"/>
      <c r="H194" s="420"/>
      <c r="I194" s="420"/>
      <c r="J194" s="420"/>
      <c r="K194" s="420"/>
      <c r="L194" s="420"/>
      <c r="M194" s="420"/>
    </row>
    <row r="195" spans="2:13">
      <c r="B195" s="443"/>
      <c r="C195" s="420"/>
      <c r="D195" s="420"/>
      <c r="E195" s="420"/>
      <c r="F195" s="420"/>
      <c r="G195" s="420"/>
      <c r="H195" s="420"/>
      <c r="I195" s="420"/>
      <c r="J195" s="420"/>
      <c r="K195" s="420"/>
      <c r="L195" s="420"/>
      <c r="M195" s="420"/>
    </row>
    <row r="196" spans="2:13">
      <c r="B196" s="443"/>
      <c r="C196" s="420"/>
      <c r="D196" s="420"/>
      <c r="E196" s="420"/>
      <c r="F196" s="420"/>
      <c r="G196" s="420"/>
      <c r="H196" s="420"/>
      <c r="I196" s="420"/>
      <c r="J196" s="420"/>
      <c r="K196" s="420"/>
      <c r="L196" s="420"/>
      <c r="M196" s="420"/>
    </row>
    <row r="197" spans="2:13">
      <c r="B197" s="443"/>
      <c r="C197" s="420"/>
      <c r="D197" s="420"/>
      <c r="E197" s="420"/>
      <c r="F197" s="420"/>
      <c r="G197" s="420"/>
      <c r="H197" s="420"/>
      <c r="I197" s="420"/>
      <c r="J197" s="420"/>
      <c r="K197" s="420"/>
      <c r="L197" s="420"/>
      <c r="M197" s="420"/>
    </row>
    <row r="198" spans="2:13">
      <c r="B198" s="443"/>
      <c r="C198" s="420"/>
      <c r="D198" s="420"/>
      <c r="E198" s="420"/>
      <c r="F198" s="420"/>
      <c r="G198" s="420"/>
      <c r="H198" s="420"/>
      <c r="I198" s="420"/>
      <c r="J198" s="420"/>
      <c r="K198" s="420"/>
      <c r="L198" s="420"/>
      <c r="M198" s="420"/>
    </row>
    <row r="199" spans="2:13">
      <c r="B199" s="443"/>
      <c r="C199" s="420"/>
      <c r="D199" s="420"/>
      <c r="E199" s="420"/>
      <c r="F199" s="420"/>
      <c r="G199" s="420"/>
      <c r="H199" s="420"/>
      <c r="I199" s="420"/>
      <c r="J199" s="420"/>
      <c r="K199" s="420"/>
      <c r="L199" s="420"/>
      <c r="M199" s="420"/>
    </row>
    <row r="200" spans="2:13">
      <c r="B200" s="443"/>
      <c r="C200" s="420"/>
      <c r="D200" s="420"/>
      <c r="E200" s="420"/>
      <c r="F200" s="420"/>
      <c r="G200" s="420"/>
      <c r="H200" s="420"/>
      <c r="I200" s="420"/>
      <c r="J200" s="420"/>
      <c r="K200" s="420"/>
      <c r="L200" s="420"/>
      <c r="M200" s="420"/>
    </row>
    <row r="201" spans="2:13">
      <c r="B201" s="443"/>
      <c r="C201" s="420"/>
      <c r="D201" s="420"/>
      <c r="E201" s="420"/>
      <c r="F201" s="420"/>
      <c r="G201" s="420"/>
      <c r="H201" s="420"/>
      <c r="I201" s="420"/>
      <c r="J201" s="420"/>
      <c r="K201" s="420"/>
      <c r="L201" s="420"/>
      <c r="M201" s="420"/>
    </row>
    <row r="202" spans="2:13">
      <c r="B202" s="443"/>
      <c r="C202" s="420"/>
      <c r="D202" s="420"/>
      <c r="E202" s="420"/>
      <c r="F202" s="420"/>
      <c r="G202" s="420"/>
      <c r="H202" s="420"/>
      <c r="I202" s="420"/>
      <c r="J202" s="420"/>
      <c r="K202" s="420"/>
      <c r="L202" s="420"/>
      <c r="M202" s="420"/>
    </row>
    <row r="203" spans="2:13">
      <c r="B203" s="443"/>
      <c r="C203" s="420"/>
      <c r="D203" s="420"/>
      <c r="E203" s="420"/>
      <c r="F203" s="420"/>
      <c r="G203" s="420"/>
      <c r="H203" s="420"/>
      <c r="I203" s="420"/>
      <c r="J203" s="420"/>
      <c r="K203" s="420"/>
      <c r="L203" s="420"/>
      <c r="M203" s="420"/>
    </row>
    <row r="204" spans="2:13">
      <c r="B204" s="443"/>
      <c r="C204" s="420"/>
      <c r="D204" s="420"/>
      <c r="E204" s="420"/>
      <c r="F204" s="420"/>
      <c r="G204" s="420"/>
      <c r="H204" s="420"/>
      <c r="I204" s="420"/>
      <c r="J204" s="420"/>
      <c r="K204" s="420"/>
      <c r="L204" s="420"/>
      <c r="M204" s="420"/>
    </row>
    <row r="205" spans="2:13">
      <c r="B205" s="443"/>
      <c r="C205" s="420"/>
      <c r="D205" s="420"/>
      <c r="E205" s="420"/>
      <c r="F205" s="420"/>
      <c r="G205" s="420"/>
      <c r="H205" s="420"/>
      <c r="I205" s="420"/>
      <c r="J205" s="420"/>
      <c r="K205" s="420"/>
      <c r="L205" s="420"/>
      <c r="M205" s="420"/>
    </row>
    <row r="206" spans="2:13">
      <c r="B206" s="443"/>
      <c r="C206" s="420"/>
      <c r="D206" s="420"/>
      <c r="E206" s="420"/>
      <c r="F206" s="420"/>
      <c r="G206" s="420"/>
      <c r="H206" s="420"/>
      <c r="I206" s="420"/>
      <c r="J206" s="420"/>
      <c r="K206" s="420"/>
      <c r="L206" s="420"/>
      <c r="M206" s="420"/>
    </row>
    <row r="207" spans="2:13">
      <c r="B207" s="443"/>
      <c r="C207" s="420"/>
      <c r="D207" s="420"/>
      <c r="E207" s="420"/>
      <c r="F207" s="420"/>
      <c r="G207" s="420"/>
      <c r="H207" s="420"/>
      <c r="I207" s="420"/>
      <c r="J207" s="420"/>
      <c r="K207" s="420"/>
      <c r="L207" s="420"/>
      <c r="M207" s="420"/>
    </row>
    <row r="208" spans="2:13">
      <c r="B208" s="443"/>
      <c r="C208" s="420"/>
      <c r="D208" s="420"/>
      <c r="E208" s="420"/>
      <c r="F208" s="420"/>
      <c r="G208" s="420"/>
      <c r="H208" s="420"/>
      <c r="I208" s="420"/>
      <c r="J208" s="420"/>
      <c r="K208" s="420"/>
      <c r="L208" s="420"/>
      <c r="M208" s="420"/>
    </row>
    <row r="209" spans="2:13">
      <c r="B209" s="443"/>
      <c r="C209" s="420"/>
      <c r="D209" s="420"/>
      <c r="E209" s="420"/>
      <c r="F209" s="420"/>
      <c r="G209" s="420"/>
      <c r="H209" s="420"/>
      <c r="I209" s="420"/>
      <c r="J209" s="420"/>
      <c r="K209" s="420"/>
      <c r="L209" s="420"/>
      <c r="M209" s="420"/>
    </row>
    <row r="210" spans="2:13">
      <c r="B210" s="443"/>
      <c r="C210" s="420"/>
      <c r="D210" s="420"/>
      <c r="E210" s="420"/>
      <c r="F210" s="420"/>
      <c r="G210" s="420"/>
      <c r="H210" s="420"/>
      <c r="I210" s="420"/>
      <c r="J210" s="420"/>
      <c r="K210" s="420"/>
      <c r="L210" s="420"/>
      <c r="M210" s="420"/>
    </row>
    <row r="211" spans="2:13">
      <c r="B211" s="443"/>
      <c r="C211" s="420"/>
      <c r="D211" s="420"/>
      <c r="E211" s="420"/>
      <c r="F211" s="420"/>
      <c r="G211" s="420"/>
      <c r="H211" s="420"/>
      <c r="I211" s="420"/>
      <c r="J211" s="420"/>
      <c r="K211" s="420"/>
      <c r="L211" s="420"/>
      <c r="M211" s="420"/>
    </row>
    <row r="212" spans="2:13">
      <c r="B212" s="443"/>
      <c r="C212" s="420"/>
      <c r="D212" s="420"/>
      <c r="E212" s="420"/>
      <c r="F212" s="420"/>
      <c r="G212" s="420"/>
      <c r="H212" s="420"/>
      <c r="I212" s="420"/>
      <c r="J212" s="420"/>
      <c r="K212" s="420"/>
      <c r="L212" s="420"/>
      <c r="M212" s="420"/>
    </row>
    <row r="213" spans="2:13">
      <c r="B213" s="443"/>
      <c r="C213" s="420"/>
      <c r="D213" s="420"/>
      <c r="E213" s="420"/>
      <c r="F213" s="420"/>
      <c r="G213" s="420"/>
      <c r="H213" s="420"/>
      <c r="I213" s="420"/>
      <c r="J213" s="420"/>
      <c r="K213" s="420"/>
      <c r="L213" s="420"/>
      <c r="M213" s="420"/>
    </row>
    <row r="214" spans="2:13">
      <c r="B214" s="443"/>
      <c r="C214" s="420"/>
      <c r="D214" s="420"/>
      <c r="E214" s="420"/>
      <c r="F214" s="420"/>
      <c r="G214" s="420"/>
      <c r="H214" s="420"/>
      <c r="I214" s="420"/>
      <c r="J214" s="420"/>
      <c r="K214" s="420"/>
      <c r="L214" s="420"/>
      <c r="M214" s="420"/>
    </row>
    <row r="215" spans="2:13">
      <c r="B215" s="420"/>
      <c r="C215" s="420"/>
      <c r="D215" s="420"/>
      <c r="E215" s="420"/>
      <c r="F215" s="420"/>
      <c r="G215" s="420"/>
      <c r="H215" s="420"/>
      <c r="I215" s="420"/>
      <c r="J215" s="420"/>
      <c r="K215" s="420"/>
      <c r="L215" s="420"/>
      <c r="M215" s="420"/>
    </row>
  </sheetData>
  <mergeCells count="19">
    <mergeCell ref="E9:G9"/>
    <mergeCell ref="E10:G10"/>
    <mergeCell ref="E11:G11"/>
    <mergeCell ref="E12:G12"/>
    <mergeCell ref="E15:F15"/>
    <mergeCell ref="E16:F16"/>
    <mergeCell ref="B46:G46"/>
    <mergeCell ref="H46:L46"/>
    <mergeCell ref="B66:G66"/>
    <mergeCell ref="H66:L66"/>
    <mergeCell ref="B144:L144"/>
    <mergeCell ref="C173:K179"/>
    <mergeCell ref="E20:G21"/>
    <mergeCell ref="B86:G86"/>
    <mergeCell ref="H86:L86"/>
    <mergeCell ref="B106:G106"/>
    <mergeCell ref="H106:L106"/>
    <mergeCell ref="B126:G126"/>
    <mergeCell ref="H126:L126"/>
  </mergeCells>
  <phoneticPr fontId="118" type="noConversion"/>
  <dataValidations disablePrompts="1" count="1">
    <dataValidation type="list" allowBlank="1" showInputMessage="1" showErrorMessage="1" sqref="F17" xr:uid="{00000000-0002-0000-0B00-000000000000}">
      <formula1>product</formula1>
    </dataValidation>
  </dataValidations>
  <pageMargins left="0.7" right="0.7" top="0.75" bottom="0.75" header="0.3" footer="0.3"/>
  <pageSetup scale="56" fitToHeight="0" orientation="portrait"/>
  <drawing r:id="rId1"/>
  <legacyDrawing r:id="rId2"/>
  <mc:AlternateContent xmlns:mc="http://schemas.openxmlformats.org/markup-compatibility/2006">
    <mc:Choice Requires="x14">
      <controls>
        <mc:AlternateContent xmlns:mc="http://schemas.openxmlformats.org/markup-compatibility/2006">
          <mc:Choice Requires="x14">
            <control shapeId="25601" r:id="rId3" name="Check Box 1">
              <controlPr defaultSize="0" autoPict="0">
                <anchor moveWithCells="1">
                  <from>
                    <xdr:col>4</xdr:col>
                    <xdr:colOff>533400</xdr:colOff>
                    <xdr:row>33</xdr:row>
                    <xdr:rowOff>190500</xdr:rowOff>
                  </from>
                  <to>
                    <xdr:col>4</xdr:col>
                    <xdr:colOff>762000</xdr:colOff>
                    <xdr:row>35</xdr:row>
                    <xdr:rowOff>38100</xdr:rowOff>
                  </to>
                </anchor>
              </controlPr>
            </control>
          </mc:Choice>
        </mc:AlternateContent>
        <mc:AlternateContent xmlns:mc="http://schemas.openxmlformats.org/markup-compatibility/2006">
          <mc:Choice Requires="x14">
            <control shapeId="25602" r:id="rId4" name="Check Box 2">
              <controlPr defaultSize="0" autoPict="0">
                <anchor moveWithCells="1">
                  <from>
                    <xdr:col>5</xdr:col>
                    <xdr:colOff>533400</xdr:colOff>
                    <xdr:row>33</xdr:row>
                    <xdr:rowOff>190500</xdr:rowOff>
                  </from>
                  <to>
                    <xdr:col>5</xdr:col>
                    <xdr:colOff>762000</xdr:colOff>
                    <xdr:row>35</xdr:row>
                    <xdr:rowOff>38100</xdr:rowOff>
                  </to>
                </anchor>
              </controlPr>
            </control>
          </mc:Choice>
        </mc:AlternateContent>
        <mc:AlternateContent xmlns:mc="http://schemas.openxmlformats.org/markup-compatibility/2006">
          <mc:Choice Requires="x14">
            <control shapeId="25603" r:id="rId5" name="Check Box 3">
              <controlPr defaultSize="0" autoPict="0">
                <anchor moveWithCells="1">
                  <from>
                    <xdr:col>6</xdr:col>
                    <xdr:colOff>609600</xdr:colOff>
                    <xdr:row>33</xdr:row>
                    <xdr:rowOff>190500</xdr:rowOff>
                  </from>
                  <to>
                    <xdr:col>6</xdr:col>
                    <xdr:colOff>838200</xdr:colOff>
                    <xdr:row>35</xdr:row>
                    <xdr:rowOff>38100</xdr:rowOff>
                  </to>
                </anchor>
              </controlPr>
            </control>
          </mc:Choice>
        </mc:AlternateContent>
        <mc:AlternateContent xmlns:mc="http://schemas.openxmlformats.org/markup-compatibility/2006">
          <mc:Choice Requires="x14">
            <control shapeId="25604" r:id="rId6" name="Check Box 4">
              <controlPr defaultSize="0" autoPict="0">
                <anchor moveWithCells="1">
                  <from>
                    <xdr:col>4</xdr:col>
                    <xdr:colOff>533400</xdr:colOff>
                    <xdr:row>34</xdr:row>
                    <xdr:rowOff>152400</xdr:rowOff>
                  </from>
                  <to>
                    <xdr:col>4</xdr:col>
                    <xdr:colOff>762000</xdr:colOff>
                    <xdr:row>36</xdr:row>
                    <xdr:rowOff>9525</xdr:rowOff>
                  </to>
                </anchor>
              </controlPr>
            </control>
          </mc:Choice>
        </mc:AlternateContent>
        <mc:AlternateContent xmlns:mc="http://schemas.openxmlformats.org/markup-compatibility/2006">
          <mc:Choice Requires="x14">
            <control shapeId="25605" r:id="rId7" name="Check Box 5">
              <controlPr defaultSize="0" autoPict="0">
                <anchor moveWithCells="1">
                  <from>
                    <xdr:col>5</xdr:col>
                    <xdr:colOff>533400</xdr:colOff>
                    <xdr:row>34</xdr:row>
                    <xdr:rowOff>133350</xdr:rowOff>
                  </from>
                  <to>
                    <xdr:col>5</xdr:col>
                    <xdr:colOff>762000</xdr:colOff>
                    <xdr:row>36</xdr:row>
                    <xdr:rowOff>9525</xdr:rowOff>
                  </to>
                </anchor>
              </controlPr>
            </control>
          </mc:Choice>
        </mc:AlternateContent>
        <mc:AlternateContent xmlns:mc="http://schemas.openxmlformats.org/markup-compatibility/2006">
          <mc:Choice Requires="x14">
            <control shapeId="25606" r:id="rId8" name="Check Box 6">
              <controlPr defaultSize="0" autoPict="0">
                <anchor moveWithCells="1">
                  <from>
                    <xdr:col>6</xdr:col>
                    <xdr:colOff>609600</xdr:colOff>
                    <xdr:row>34</xdr:row>
                    <xdr:rowOff>152400</xdr:rowOff>
                  </from>
                  <to>
                    <xdr:col>6</xdr:col>
                    <xdr:colOff>838200</xdr:colOff>
                    <xdr:row>36</xdr:row>
                    <xdr:rowOff>9525</xdr:rowOff>
                  </to>
                </anchor>
              </controlPr>
            </control>
          </mc:Choice>
        </mc:AlternateContent>
        <mc:AlternateContent xmlns:mc="http://schemas.openxmlformats.org/markup-compatibility/2006">
          <mc:Choice Requires="x14">
            <control shapeId="25607" r:id="rId9" name="Check Box 7">
              <controlPr defaultSize="0" autoPict="0">
                <anchor moveWithCells="1">
                  <from>
                    <xdr:col>4</xdr:col>
                    <xdr:colOff>533400</xdr:colOff>
                    <xdr:row>36</xdr:row>
                    <xdr:rowOff>161925</xdr:rowOff>
                  </from>
                  <to>
                    <xdr:col>4</xdr:col>
                    <xdr:colOff>762000</xdr:colOff>
                    <xdr:row>38</xdr:row>
                    <xdr:rowOff>38100</xdr:rowOff>
                  </to>
                </anchor>
              </controlPr>
            </control>
          </mc:Choice>
        </mc:AlternateContent>
        <mc:AlternateContent xmlns:mc="http://schemas.openxmlformats.org/markup-compatibility/2006">
          <mc:Choice Requires="x14">
            <control shapeId="25608" r:id="rId10" name="Check Box 8">
              <controlPr defaultSize="0" autoPict="0">
                <anchor moveWithCells="1">
                  <from>
                    <xdr:col>5</xdr:col>
                    <xdr:colOff>533400</xdr:colOff>
                    <xdr:row>36</xdr:row>
                    <xdr:rowOff>161925</xdr:rowOff>
                  </from>
                  <to>
                    <xdr:col>5</xdr:col>
                    <xdr:colOff>762000</xdr:colOff>
                    <xdr:row>38</xdr:row>
                    <xdr:rowOff>38100</xdr:rowOff>
                  </to>
                </anchor>
              </controlPr>
            </control>
          </mc:Choice>
        </mc:AlternateContent>
        <mc:AlternateContent xmlns:mc="http://schemas.openxmlformats.org/markup-compatibility/2006">
          <mc:Choice Requires="x14">
            <control shapeId="25609" r:id="rId11" name="Check Box 9">
              <controlPr defaultSize="0" autoPict="0">
                <anchor moveWithCells="1">
                  <from>
                    <xdr:col>6</xdr:col>
                    <xdr:colOff>609600</xdr:colOff>
                    <xdr:row>36</xdr:row>
                    <xdr:rowOff>161925</xdr:rowOff>
                  </from>
                  <to>
                    <xdr:col>6</xdr:col>
                    <xdr:colOff>838200</xdr:colOff>
                    <xdr:row>38</xdr:row>
                    <xdr:rowOff>38100</xdr:rowOff>
                  </to>
                </anchor>
              </controlPr>
            </control>
          </mc:Choice>
        </mc:AlternateContent>
        <mc:AlternateContent xmlns:mc="http://schemas.openxmlformats.org/markup-compatibility/2006">
          <mc:Choice Requires="x14">
            <control shapeId="25610" r:id="rId12" name="Check Box 10">
              <controlPr defaultSize="0" autoPict="0">
                <anchor moveWithCells="1">
                  <from>
                    <xdr:col>4</xdr:col>
                    <xdr:colOff>533400</xdr:colOff>
                    <xdr:row>38</xdr:row>
                    <xdr:rowOff>161925</xdr:rowOff>
                  </from>
                  <to>
                    <xdr:col>4</xdr:col>
                    <xdr:colOff>762000</xdr:colOff>
                    <xdr:row>40</xdr:row>
                    <xdr:rowOff>38100</xdr:rowOff>
                  </to>
                </anchor>
              </controlPr>
            </control>
          </mc:Choice>
        </mc:AlternateContent>
        <mc:AlternateContent xmlns:mc="http://schemas.openxmlformats.org/markup-compatibility/2006">
          <mc:Choice Requires="x14">
            <control shapeId="25611" r:id="rId13" name="Check Box 11">
              <controlPr defaultSize="0" autoPict="0">
                <anchor moveWithCells="1">
                  <from>
                    <xdr:col>5</xdr:col>
                    <xdr:colOff>533400</xdr:colOff>
                    <xdr:row>38</xdr:row>
                    <xdr:rowOff>161925</xdr:rowOff>
                  </from>
                  <to>
                    <xdr:col>5</xdr:col>
                    <xdr:colOff>762000</xdr:colOff>
                    <xdr:row>40</xdr:row>
                    <xdr:rowOff>38100</xdr:rowOff>
                  </to>
                </anchor>
              </controlPr>
            </control>
          </mc:Choice>
        </mc:AlternateContent>
        <mc:AlternateContent xmlns:mc="http://schemas.openxmlformats.org/markup-compatibility/2006">
          <mc:Choice Requires="x14">
            <control shapeId="25612" r:id="rId14" name="Check Box 12">
              <controlPr defaultSize="0" autoPict="0">
                <anchor moveWithCells="1">
                  <from>
                    <xdr:col>6</xdr:col>
                    <xdr:colOff>609600</xdr:colOff>
                    <xdr:row>38</xdr:row>
                    <xdr:rowOff>152400</xdr:rowOff>
                  </from>
                  <to>
                    <xdr:col>6</xdr:col>
                    <xdr:colOff>838200</xdr:colOff>
                    <xdr:row>40</xdr:row>
                    <xdr:rowOff>38100</xdr:rowOff>
                  </to>
                </anchor>
              </controlPr>
            </control>
          </mc:Choice>
        </mc:AlternateContent>
        <mc:AlternateContent xmlns:mc="http://schemas.openxmlformats.org/markup-compatibility/2006">
          <mc:Choice Requires="x14">
            <control shapeId="26157" r:id="rId15" name="Check Box 1">
              <controlPr defaultSize="0" autoPict="0">
                <anchor moveWithCells="1">
                  <from>
                    <xdr:col>9</xdr:col>
                    <xdr:colOff>419100</xdr:colOff>
                    <xdr:row>33</xdr:row>
                    <xdr:rowOff>190500</xdr:rowOff>
                  </from>
                  <to>
                    <xdr:col>9</xdr:col>
                    <xdr:colOff>657225</xdr:colOff>
                    <xdr:row>35</xdr:row>
                    <xdr:rowOff>38100</xdr:rowOff>
                  </to>
                </anchor>
              </controlPr>
            </control>
          </mc:Choice>
        </mc:AlternateContent>
        <mc:AlternateContent xmlns:mc="http://schemas.openxmlformats.org/markup-compatibility/2006">
          <mc:Choice Requires="x14">
            <control shapeId="26158" r:id="rId16" name="Check Box 2">
              <controlPr defaultSize="0" autoPict="0">
                <anchor moveWithCells="1">
                  <from>
                    <xdr:col>10</xdr:col>
                    <xdr:colOff>457200</xdr:colOff>
                    <xdr:row>33</xdr:row>
                    <xdr:rowOff>190500</xdr:rowOff>
                  </from>
                  <to>
                    <xdr:col>10</xdr:col>
                    <xdr:colOff>695325</xdr:colOff>
                    <xdr:row>35</xdr:row>
                    <xdr:rowOff>38100</xdr:rowOff>
                  </to>
                </anchor>
              </controlPr>
            </control>
          </mc:Choice>
        </mc:AlternateContent>
        <mc:AlternateContent xmlns:mc="http://schemas.openxmlformats.org/markup-compatibility/2006">
          <mc:Choice Requires="x14">
            <control shapeId="26159" r:id="rId17" name="Check Box 3">
              <controlPr defaultSize="0" autoPict="0">
                <anchor moveWithCells="1">
                  <from>
                    <xdr:col>11</xdr:col>
                    <xdr:colOff>457200</xdr:colOff>
                    <xdr:row>33</xdr:row>
                    <xdr:rowOff>190500</xdr:rowOff>
                  </from>
                  <to>
                    <xdr:col>11</xdr:col>
                    <xdr:colOff>685800</xdr:colOff>
                    <xdr:row>35</xdr:row>
                    <xdr:rowOff>38100</xdr:rowOff>
                  </to>
                </anchor>
              </controlPr>
            </control>
          </mc:Choice>
        </mc:AlternateContent>
        <mc:AlternateContent xmlns:mc="http://schemas.openxmlformats.org/markup-compatibility/2006">
          <mc:Choice Requires="x14">
            <control shapeId="26160" r:id="rId18" name="Check Box 4">
              <controlPr defaultSize="0" autoPict="0">
                <anchor moveWithCells="1">
                  <from>
                    <xdr:col>9</xdr:col>
                    <xdr:colOff>419100</xdr:colOff>
                    <xdr:row>34</xdr:row>
                    <xdr:rowOff>152400</xdr:rowOff>
                  </from>
                  <to>
                    <xdr:col>9</xdr:col>
                    <xdr:colOff>657225</xdr:colOff>
                    <xdr:row>36</xdr:row>
                    <xdr:rowOff>9525</xdr:rowOff>
                  </to>
                </anchor>
              </controlPr>
            </control>
          </mc:Choice>
        </mc:AlternateContent>
        <mc:AlternateContent xmlns:mc="http://schemas.openxmlformats.org/markup-compatibility/2006">
          <mc:Choice Requires="x14">
            <control shapeId="26161" r:id="rId19" name="Check Box 5">
              <controlPr defaultSize="0" autoPict="0">
                <anchor moveWithCells="1">
                  <from>
                    <xdr:col>10</xdr:col>
                    <xdr:colOff>457200</xdr:colOff>
                    <xdr:row>34</xdr:row>
                    <xdr:rowOff>133350</xdr:rowOff>
                  </from>
                  <to>
                    <xdr:col>10</xdr:col>
                    <xdr:colOff>695325</xdr:colOff>
                    <xdr:row>36</xdr:row>
                    <xdr:rowOff>9525</xdr:rowOff>
                  </to>
                </anchor>
              </controlPr>
            </control>
          </mc:Choice>
        </mc:AlternateContent>
        <mc:AlternateContent xmlns:mc="http://schemas.openxmlformats.org/markup-compatibility/2006">
          <mc:Choice Requires="x14">
            <control shapeId="26162" r:id="rId20" name="Check Box 6">
              <controlPr defaultSize="0" autoPict="0">
                <anchor moveWithCells="1">
                  <from>
                    <xdr:col>11</xdr:col>
                    <xdr:colOff>457200</xdr:colOff>
                    <xdr:row>34</xdr:row>
                    <xdr:rowOff>152400</xdr:rowOff>
                  </from>
                  <to>
                    <xdr:col>11</xdr:col>
                    <xdr:colOff>685800</xdr:colOff>
                    <xdr:row>36</xdr:row>
                    <xdr:rowOff>9525</xdr:rowOff>
                  </to>
                </anchor>
              </controlPr>
            </control>
          </mc:Choice>
        </mc:AlternateContent>
        <mc:AlternateContent xmlns:mc="http://schemas.openxmlformats.org/markup-compatibility/2006">
          <mc:Choice Requires="x14">
            <control shapeId="26163" r:id="rId21" name="Check Box 7">
              <controlPr defaultSize="0" autoPict="0">
                <anchor moveWithCells="1">
                  <from>
                    <xdr:col>9</xdr:col>
                    <xdr:colOff>419100</xdr:colOff>
                    <xdr:row>36</xdr:row>
                    <xdr:rowOff>161925</xdr:rowOff>
                  </from>
                  <to>
                    <xdr:col>9</xdr:col>
                    <xdr:colOff>657225</xdr:colOff>
                    <xdr:row>38</xdr:row>
                    <xdr:rowOff>38100</xdr:rowOff>
                  </to>
                </anchor>
              </controlPr>
            </control>
          </mc:Choice>
        </mc:AlternateContent>
        <mc:AlternateContent xmlns:mc="http://schemas.openxmlformats.org/markup-compatibility/2006">
          <mc:Choice Requires="x14">
            <control shapeId="26164" r:id="rId22" name="Check Box 8">
              <controlPr defaultSize="0" autoPict="0">
                <anchor moveWithCells="1">
                  <from>
                    <xdr:col>10</xdr:col>
                    <xdr:colOff>457200</xdr:colOff>
                    <xdr:row>36</xdr:row>
                    <xdr:rowOff>161925</xdr:rowOff>
                  </from>
                  <to>
                    <xdr:col>10</xdr:col>
                    <xdr:colOff>685800</xdr:colOff>
                    <xdr:row>38</xdr:row>
                    <xdr:rowOff>38100</xdr:rowOff>
                  </to>
                </anchor>
              </controlPr>
            </control>
          </mc:Choice>
        </mc:AlternateContent>
        <mc:AlternateContent xmlns:mc="http://schemas.openxmlformats.org/markup-compatibility/2006">
          <mc:Choice Requires="x14">
            <control shapeId="26165" r:id="rId23" name="Check Box 9">
              <controlPr defaultSize="0" autoPict="0">
                <anchor moveWithCells="1">
                  <from>
                    <xdr:col>11</xdr:col>
                    <xdr:colOff>457200</xdr:colOff>
                    <xdr:row>36</xdr:row>
                    <xdr:rowOff>161925</xdr:rowOff>
                  </from>
                  <to>
                    <xdr:col>11</xdr:col>
                    <xdr:colOff>685800</xdr:colOff>
                    <xdr:row>38</xdr:row>
                    <xdr:rowOff>38100</xdr:rowOff>
                  </to>
                </anchor>
              </controlPr>
            </control>
          </mc:Choice>
        </mc:AlternateContent>
        <mc:AlternateContent xmlns:mc="http://schemas.openxmlformats.org/markup-compatibility/2006">
          <mc:Choice Requires="x14">
            <control shapeId="26166" r:id="rId24" name="Check Box 10">
              <controlPr defaultSize="0" autoPict="0">
                <anchor moveWithCells="1">
                  <from>
                    <xdr:col>9</xdr:col>
                    <xdr:colOff>419100</xdr:colOff>
                    <xdr:row>38</xdr:row>
                    <xdr:rowOff>161925</xdr:rowOff>
                  </from>
                  <to>
                    <xdr:col>9</xdr:col>
                    <xdr:colOff>657225</xdr:colOff>
                    <xdr:row>40</xdr:row>
                    <xdr:rowOff>38100</xdr:rowOff>
                  </to>
                </anchor>
              </controlPr>
            </control>
          </mc:Choice>
        </mc:AlternateContent>
        <mc:AlternateContent xmlns:mc="http://schemas.openxmlformats.org/markup-compatibility/2006">
          <mc:Choice Requires="x14">
            <control shapeId="26167" r:id="rId25" name="Check Box 11">
              <controlPr defaultSize="0" autoPict="0">
                <anchor moveWithCells="1">
                  <from>
                    <xdr:col>10</xdr:col>
                    <xdr:colOff>457200</xdr:colOff>
                    <xdr:row>38</xdr:row>
                    <xdr:rowOff>161925</xdr:rowOff>
                  </from>
                  <to>
                    <xdr:col>10</xdr:col>
                    <xdr:colOff>695325</xdr:colOff>
                    <xdr:row>40</xdr:row>
                    <xdr:rowOff>38100</xdr:rowOff>
                  </to>
                </anchor>
              </controlPr>
            </control>
          </mc:Choice>
        </mc:AlternateContent>
        <mc:AlternateContent xmlns:mc="http://schemas.openxmlformats.org/markup-compatibility/2006">
          <mc:Choice Requires="x14">
            <control shapeId="26168" r:id="rId26" name="Check Box 12">
              <controlPr defaultSize="0" autoPict="0">
                <anchor moveWithCells="1">
                  <from>
                    <xdr:col>11</xdr:col>
                    <xdr:colOff>457200</xdr:colOff>
                    <xdr:row>38</xdr:row>
                    <xdr:rowOff>152400</xdr:rowOff>
                  </from>
                  <to>
                    <xdr:col>11</xdr:col>
                    <xdr:colOff>685800</xdr:colOff>
                    <xdr:row>40</xdr:row>
                    <xdr:rowOff>38100</xdr:rowOff>
                  </to>
                </anchor>
              </controlPr>
            </control>
          </mc:Choice>
        </mc:AlternateContent>
        <mc:AlternateContent xmlns:mc="http://schemas.openxmlformats.org/markup-compatibility/2006">
          <mc:Choice Requires="x14">
            <control shapeId="26169" r:id="rId27" name="Check Box 569">
              <controlPr defaultSize="0" autoPict="0">
                <anchor moveWithCells="1">
                  <from>
                    <xdr:col>4</xdr:col>
                    <xdr:colOff>533400</xdr:colOff>
                    <xdr:row>53</xdr:row>
                    <xdr:rowOff>190500</xdr:rowOff>
                  </from>
                  <to>
                    <xdr:col>4</xdr:col>
                    <xdr:colOff>762000</xdr:colOff>
                    <xdr:row>55</xdr:row>
                    <xdr:rowOff>38100</xdr:rowOff>
                  </to>
                </anchor>
              </controlPr>
            </control>
          </mc:Choice>
        </mc:AlternateContent>
        <mc:AlternateContent xmlns:mc="http://schemas.openxmlformats.org/markup-compatibility/2006">
          <mc:Choice Requires="x14">
            <control shapeId="26170" r:id="rId28" name="Check Box 570">
              <controlPr defaultSize="0" autoPict="0">
                <anchor moveWithCells="1">
                  <from>
                    <xdr:col>5</xdr:col>
                    <xdr:colOff>533400</xdr:colOff>
                    <xdr:row>53</xdr:row>
                    <xdr:rowOff>190500</xdr:rowOff>
                  </from>
                  <to>
                    <xdr:col>5</xdr:col>
                    <xdr:colOff>762000</xdr:colOff>
                    <xdr:row>55</xdr:row>
                    <xdr:rowOff>38100</xdr:rowOff>
                  </to>
                </anchor>
              </controlPr>
            </control>
          </mc:Choice>
        </mc:AlternateContent>
        <mc:AlternateContent xmlns:mc="http://schemas.openxmlformats.org/markup-compatibility/2006">
          <mc:Choice Requires="x14">
            <control shapeId="26171" r:id="rId29" name="Check Box 571">
              <controlPr defaultSize="0" autoPict="0">
                <anchor moveWithCells="1">
                  <from>
                    <xdr:col>6</xdr:col>
                    <xdr:colOff>609600</xdr:colOff>
                    <xdr:row>53</xdr:row>
                    <xdr:rowOff>190500</xdr:rowOff>
                  </from>
                  <to>
                    <xdr:col>6</xdr:col>
                    <xdr:colOff>838200</xdr:colOff>
                    <xdr:row>55</xdr:row>
                    <xdr:rowOff>38100</xdr:rowOff>
                  </to>
                </anchor>
              </controlPr>
            </control>
          </mc:Choice>
        </mc:AlternateContent>
        <mc:AlternateContent xmlns:mc="http://schemas.openxmlformats.org/markup-compatibility/2006">
          <mc:Choice Requires="x14">
            <control shapeId="26172" r:id="rId30" name="Check Box 572">
              <controlPr defaultSize="0" autoPict="0">
                <anchor moveWithCells="1">
                  <from>
                    <xdr:col>4</xdr:col>
                    <xdr:colOff>533400</xdr:colOff>
                    <xdr:row>54</xdr:row>
                    <xdr:rowOff>152400</xdr:rowOff>
                  </from>
                  <to>
                    <xdr:col>4</xdr:col>
                    <xdr:colOff>762000</xdr:colOff>
                    <xdr:row>56</xdr:row>
                    <xdr:rowOff>9525</xdr:rowOff>
                  </to>
                </anchor>
              </controlPr>
            </control>
          </mc:Choice>
        </mc:AlternateContent>
        <mc:AlternateContent xmlns:mc="http://schemas.openxmlformats.org/markup-compatibility/2006">
          <mc:Choice Requires="x14">
            <control shapeId="26173" r:id="rId31" name="Check Box 573">
              <controlPr defaultSize="0" autoPict="0">
                <anchor moveWithCells="1">
                  <from>
                    <xdr:col>5</xdr:col>
                    <xdr:colOff>533400</xdr:colOff>
                    <xdr:row>54</xdr:row>
                    <xdr:rowOff>133350</xdr:rowOff>
                  </from>
                  <to>
                    <xdr:col>5</xdr:col>
                    <xdr:colOff>762000</xdr:colOff>
                    <xdr:row>56</xdr:row>
                    <xdr:rowOff>9525</xdr:rowOff>
                  </to>
                </anchor>
              </controlPr>
            </control>
          </mc:Choice>
        </mc:AlternateContent>
        <mc:AlternateContent xmlns:mc="http://schemas.openxmlformats.org/markup-compatibility/2006">
          <mc:Choice Requires="x14">
            <control shapeId="26174" r:id="rId32" name="Check Box 574">
              <controlPr defaultSize="0" autoPict="0">
                <anchor moveWithCells="1">
                  <from>
                    <xdr:col>6</xdr:col>
                    <xdr:colOff>609600</xdr:colOff>
                    <xdr:row>54</xdr:row>
                    <xdr:rowOff>152400</xdr:rowOff>
                  </from>
                  <to>
                    <xdr:col>6</xdr:col>
                    <xdr:colOff>838200</xdr:colOff>
                    <xdr:row>56</xdr:row>
                    <xdr:rowOff>9525</xdr:rowOff>
                  </to>
                </anchor>
              </controlPr>
            </control>
          </mc:Choice>
        </mc:AlternateContent>
        <mc:AlternateContent xmlns:mc="http://schemas.openxmlformats.org/markup-compatibility/2006">
          <mc:Choice Requires="x14">
            <control shapeId="26175" r:id="rId33" name="Check Box 575">
              <controlPr defaultSize="0" autoPict="0">
                <anchor moveWithCells="1">
                  <from>
                    <xdr:col>4</xdr:col>
                    <xdr:colOff>533400</xdr:colOff>
                    <xdr:row>56</xdr:row>
                    <xdr:rowOff>161925</xdr:rowOff>
                  </from>
                  <to>
                    <xdr:col>4</xdr:col>
                    <xdr:colOff>762000</xdr:colOff>
                    <xdr:row>58</xdr:row>
                    <xdr:rowOff>38100</xdr:rowOff>
                  </to>
                </anchor>
              </controlPr>
            </control>
          </mc:Choice>
        </mc:AlternateContent>
        <mc:AlternateContent xmlns:mc="http://schemas.openxmlformats.org/markup-compatibility/2006">
          <mc:Choice Requires="x14">
            <control shapeId="26176" r:id="rId34" name="Check Box 576">
              <controlPr defaultSize="0" autoPict="0">
                <anchor moveWithCells="1">
                  <from>
                    <xdr:col>5</xdr:col>
                    <xdr:colOff>533400</xdr:colOff>
                    <xdr:row>56</xdr:row>
                    <xdr:rowOff>161925</xdr:rowOff>
                  </from>
                  <to>
                    <xdr:col>5</xdr:col>
                    <xdr:colOff>762000</xdr:colOff>
                    <xdr:row>58</xdr:row>
                    <xdr:rowOff>38100</xdr:rowOff>
                  </to>
                </anchor>
              </controlPr>
            </control>
          </mc:Choice>
        </mc:AlternateContent>
        <mc:AlternateContent xmlns:mc="http://schemas.openxmlformats.org/markup-compatibility/2006">
          <mc:Choice Requires="x14">
            <control shapeId="26177" r:id="rId35" name="Check Box 577">
              <controlPr defaultSize="0" autoPict="0">
                <anchor moveWithCells="1">
                  <from>
                    <xdr:col>6</xdr:col>
                    <xdr:colOff>609600</xdr:colOff>
                    <xdr:row>56</xdr:row>
                    <xdr:rowOff>161925</xdr:rowOff>
                  </from>
                  <to>
                    <xdr:col>6</xdr:col>
                    <xdr:colOff>838200</xdr:colOff>
                    <xdr:row>58</xdr:row>
                    <xdr:rowOff>38100</xdr:rowOff>
                  </to>
                </anchor>
              </controlPr>
            </control>
          </mc:Choice>
        </mc:AlternateContent>
        <mc:AlternateContent xmlns:mc="http://schemas.openxmlformats.org/markup-compatibility/2006">
          <mc:Choice Requires="x14">
            <control shapeId="26178" r:id="rId36" name="Check Box 578">
              <controlPr defaultSize="0" autoPict="0">
                <anchor moveWithCells="1">
                  <from>
                    <xdr:col>4</xdr:col>
                    <xdr:colOff>533400</xdr:colOff>
                    <xdr:row>58</xdr:row>
                    <xdr:rowOff>161925</xdr:rowOff>
                  </from>
                  <to>
                    <xdr:col>4</xdr:col>
                    <xdr:colOff>762000</xdr:colOff>
                    <xdr:row>60</xdr:row>
                    <xdr:rowOff>38100</xdr:rowOff>
                  </to>
                </anchor>
              </controlPr>
            </control>
          </mc:Choice>
        </mc:AlternateContent>
        <mc:AlternateContent xmlns:mc="http://schemas.openxmlformats.org/markup-compatibility/2006">
          <mc:Choice Requires="x14">
            <control shapeId="26179" r:id="rId37" name="Check Box 579">
              <controlPr defaultSize="0" autoPict="0">
                <anchor moveWithCells="1">
                  <from>
                    <xdr:col>5</xdr:col>
                    <xdr:colOff>533400</xdr:colOff>
                    <xdr:row>58</xdr:row>
                    <xdr:rowOff>161925</xdr:rowOff>
                  </from>
                  <to>
                    <xdr:col>5</xdr:col>
                    <xdr:colOff>762000</xdr:colOff>
                    <xdr:row>60</xdr:row>
                    <xdr:rowOff>38100</xdr:rowOff>
                  </to>
                </anchor>
              </controlPr>
            </control>
          </mc:Choice>
        </mc:AlternateContent>
        <mc:AlternateContent xmlns:mc="http://schemas.openxmlformats.org/markup-compatibility/2006">
          <mc:Choice Requires="x14">
            <control shapeId="26180" r:id="rId38" name="Check Box 580">
              <controlPr defaultSize="0" autoPict="0">
                <anchor moveWithCells="1">
                  <from>
                    <xdr:col>6</xdr:col>
                    <xdr:colOff>609600</xdr:colOff>
                    <xdr:row>58</xdr:row>
                    <xdr:rowOff>152400</xdr:rowOff>
                  </from>
                  <to>
                    <xdr:col>6</xdr:col>
                    <xdr:colOff>838200</xdr:colOff>
                    <xdr:row>60</xdr:row>
                    <xdr:rowOff>38100</xdr:rowOff>
                  </to>
                </anchor>
              </controlPr>
            </control>
          </mc:Choice>
        </mc:AlternateContent>
        <mc:AlternateContent xmlns:mc="http://schemas.openxmlformats.org/markup-compatibility/2006">
          <mc:Choice Requires="x14">
            <control shapeId="26182" r:id="rId39" name="Check Box 582">
              <controlPr defaultSize="0" autoPict="0">
                <anchor moveWithCells="1">
                  <from>
                    <xdr:col>4</xdr:col>
                    <xdr:colOff>533400</xdr:colOff>
                    <xdr:row>73</xdr:row>
                    <xdr:rowOff>190500</xdr:rowOff>
                  </from>
                  <to>
                    <xdr:col>4</xdr:col>
                    <xdr:colOff>762000</xdr:colOff>
                    <xdr:row>75</xdr:row>
                    <xdr:rowOff>38100</xdr:rowOff>
                  </to>
                </anchor>
              </controlPr>
            </control>
          </mc:Choice>
        </mc:AlternateContent>
        <mc:AlternateContent xmlns:mc="http://schemas.openxmlformats.org/markup-compatibility/2006">
          <mc:Choice Requires="x14">
            <control shapeId="26183" r:id="rId40" name="Check Box 583">
              <controlPr defaultSize="0" autoPict="0">
                <anchor moveWithCells="1">
                  <from>
                    <xdr:col>5</xdr:col>
                    <xdr:colOff>533400</xdr:colOff>
                    <xdr:row>73</xdr:row>
                    <xdr:rowOff>190500</xdr:rowOff>
                  </from>
                  <to>
                    <xdr:col>5</xdr:col>
                    <xdr:colOff>762000</xdr:colOff>
                    <xdr:row>75</xdr:row>
                    <xdr:rowOff>38100</xdr:rowOff>
                  </to>
                </anchor>
              </controlPr>
            </control>
          </mc:Choice>
        </mc:AlternateContent>
        <mc:AlternateContent xmlns:mc="http://schemas.openxmlformats.org/markup-compatibility/2006">
          <mc:Choice Requires="x14">
            <control shapeId="26184" r:id="rId41" name="Check Box 584">
              <controlPr defaultSize="0" autoPict="0">
                <anchor moveWithCells="1">
                  <from>
                    <xdr:col>6</xdr:col>
                    <xdr:colOff>609600</xdr:colOff>
                    <xdr:row>73</xdr:row>
                    <xdr:rowOff>190500</xdr:rowOff>
                  </from>
                  <to>
                    <xdr:col>6</xdr:col>
                    <xdr:colOff>838200</xdr:colOff>
                    <xdr:row>75</xdr:row>
                    <xdr:rowOff>38100</xdr:rowOff>
                  </to>
                </anchor>
              </controlPr>
            </control>
          </mc:Choice>
        </mc:AlternateContent>
        <mc:AlternateContent xmlns:mc="http://schemas.openxmlformats.org/markup-compatibility/2006">
          <mc:Choice Requires="x14">
            <control shapeId="26185" r:id="rId42" name="Check Box 585">
              <controlPr defaultSize="0" autoPict="0">
                <anchor moveWithCells="1">
                  <from>
                    <xdr:col>4</xdr:col>
                    <xdr:colOff>533400</xdr:colOff>
                    <xdr:row>74</xdr:row>
                    <xdr:rowOff>152400</xdr:rowOff>
                  </from>
                  <to>
                    <xdr:col>4</xdr:col>
                    <xdr:colOff>762000</xdr:colOff>
                    <xdr:row>76</xdr:row>
                    <xdr:rowOff>9525</xdr:rowOff>
                  </to>
                </anchor>
              </controlPr>
            </control>
          </mc:Choice>
        </mc:AlternateContent>
        <mc:AlternateContent xmlns:mc="http://schemas.openxmlformats.org/markup-compatibility/2006">
          <mc:Choice Requires="x14">
            <control shapeId="26186" r:id="rId43" name="Check Box 586">
              <controlPr defaultSize="0" autoPict="0">
                <anchor moveWithCells="1">
                  <from>
                    <xdr:col>5</xdr:col>
                    <xdr:colOff>533400</xdr:colOff>
                    <xdr:row>74</xdr:row>
                    <xdr:rowOff>133350</xdr:rowOff>
                  </from>
                  <to>
                    <xdr:col>5</xdr:col>
                    <xdr:colOff>762000</xdr:colOff>
                    <xdr:row>76</xdr:row>
                    <xdr:rowOff>9525</xdr:rowOff>
                  </to>
                </anchor>
              </controlPr>
            </control>
          </mc:Choice>
        </mc:AlternateContent>
        <mc:AlternateContent xmlns:mc="http://schemas.openxmlformats.org/markup-compatibility/2006">
          <mc:Choice Requires="x14">
            <control shapeId="26187" r:id="rId44" name="Check Box 587">
              <controlPr defaultSize="0" autoPict="0">
                <anchor moveWithCells="1">
                  <from>
                    <xdr:col>6</xdr:col>
                    <xdr:colOff>609600</xdr:colOff>
                    <xdr:row>74</xdr:row>
                    <xdr:rowOff>152400</xdr:rowOff>
                  </from>
                  <to>
                    <xdr:col>6</xdr:col>
                    <xdr:colOff>838200</xdr:colOff>
                    <xdr:row>76</xdr:row>
                    <xdr:rowOff>9525</xdr:rowOff>
                  </to>
                </anchor>
              </controlPr>
            </control>
          </mc:Choice>
        </mc:AlternateContent>
        <mc:AlternateContent xmlns:mc="http://schemas.openxmlformats.org/markup-compatibility/2006">
          <mc:Choice Requires="x14">
            <control shapeId="26188" r:id="rId45" name="Check Box 588">
              <controlPr defaultSize="0" autoPict="0">
                <anchor moveWithCells="1">
                  <from>
                    <xdr:col>4</xdr:col>
                    <xdr:colOff>533400</xdr:colOff>
                    <xdr:row>76</xdr:row>
                    <xdr:rowOff>161925</xdr:rowOff>
                  </from>
                  <to>
                    <xdr:col>4</xdr:col>
                    <xdr:colOff>762000</xdr:colOff>
                    <xdr:row>78</xdr:row>
                    <xdr:rowOff>38100</xdr:rowOff>
                  </to>
                </anchor>
              </controlPr>
            </control>
          </mc:Choice>
        </mc:AlternateContent>
        <mc:AlternateContent xmlns:mc="http://schemas.openxmlformats.org/markup-compatibility/2006">
          <mc:Choice Requires="x14">
            <control shapeId="26189" r:id="rId46" name="Check Box 589">
              <controlPr defaultSize="0" autoPict="0">
                <anchor moveWithCells="1">
                  <from>
                    <xdr:col>5</xdr:col>
                    <xdr:colOff>533400</xdr:colOff>
                    <xdr:row>76</xdr:row>
                    <xdr:rowOff>161925</xdr:rowOff>
                  </from>
                  <to>
                    <xdr:col>5</xdr:col>
                    <xdr:colOff>762000</xdr:colOff>
                    <xdr:row>78</xdr:row>
                    <xdr:rowOff>38100</xdr:rowOff>
                  </to>
                </anchor>
              </controlPr>
            </control>
          </mc:Choice>
        </mc:AlternateContent>
        <mc:AlternateContent xmlns:mc="http://schemas.openxmlformats.org/markup-compatibility/2006">
          <mc:Choice Requires="x14">
            <control shapeId="26190" r:id="rId47" name="Check Box 590">
              <controlPr defaultSize="0" autoPict="0">
                <anchor moveWithCells="1">
                  <from>
                    <xdr:col>6</xdr:col>
                    <xdr:colOff>609600</xdr:colOff>
                    <xdr:row>76</xdr:row>
                    <xdr:rowOff>161925</xdr:rowOff>
                  </from>
                  <to>
                    <xdr:col>6</xdr:col>
                    <xdr:colOff>838200</xdr:colOff>
                    <xdr:row>78</xdr:row>
                    <xdr:rowOff>38100</xdr:rowOff>
                  </to>
                </anchor>
              </controlPr>
            </control>
          </mc:Choice>
        </mc:AlternateContent>
        <mc:AlternateContent xmlns:mc="http://schemas.openxmlformats.org/markup-compatibility/2006">
          <mc:Choice Requires="x14">
            <control shapeId="26191" r:id="rId48" name="Check Box 591">
              <controlPr defaultSize="0" autoPict="0">
                <anchor moveWithCells="1">
                  <from>
                    <xdr:col>4</xdr:col>
                    <xdr:colOff>533400</xdr:colOff>
                    <xdr:row>78</xdr:row>
                    <xdr:rowOff>161925</xdr:rowOff>
                  </from>
                  <to>
                    <xdr:col>4</xdr:col>
                    <xdr:colOff>762000</xdr:colOff>
                    <xdr:row>80</xdr:row>
                    <xdr:rowOff>38100</xdr:rowOff>
                  </to>
                </anchor>
              </controlPr>
            </control>
          </mc:Choice>
        </mc:AlternateContent>
        <mc:AlternateContent xmlns:mc="http://schemas.openxmlformats.org/markup-compatibility/2006">
          <mc:Choice Requires="x14">
            <control shapeId="26192" r:id="rId49" name="Check Box 592">
              <controlPr defaultSize="0" autoPict="0">
                <anchor moveWithCells="1">
                  <from>
                    <xdr:col>5</xdr:col>
                    <xdr:colOff>533400</xdr:colOff>
                    <xdr:row>78</xdr:row>
                    <xdr:rowOff>161925</xdr:rowOff>
                  </from>
                  <to>
                    <xdr:col>5</xdr:col>
                    <xdr:colOff>762000</xdr:colOff>
                    <xdr:row>80</xdr:row>
                    <xdr:rowOff>38100</xdr:rowOff>
                  </to>
                </anchor>
              </controlPr>
            </control>
          </mc:Choice>
        </mc:AlternateContent>
        <mc:AlternateContent xmlns:mc="http://schemas.openxmlformats.org/markup-compatibility/2006">
          <mc:Choice Requires="x14">
            <control shapeId="26193" r:id="rId50" name="Check Box 593">
              <controlPr defaultSize="0" autoPict="0">
                <anchor moveWithCells="1">
                  <from>
                    <xdr:col>6</xdr:col>
                    <xdr:colOff>609600</xdr:colOff>
                    <xdr:row>78</xdr:row>
                    <xdr:rowOff>152400</xdr:rowOff>
                  </from>
                  <to>
                    <xdr:col>6</xdr:col>
                    <xdr:colOff>838200</xdr:colOff>
                    <xdr:row>80</xdr:row>
                    <xdr:rowOff>38100</xdr:rowOff>
                  </to>
                </anchor>
              </controlPr>
            </control>
          </mc:Choice>
        </mc:AlternateContent>
        <mc:AlternateContent xmlns:mc="http://schemas.openxmlformats.org/markup-compatibility/2006">
          <mc:Choice Requires="x14">
            <control shapeId="26194" r:id="rId51" name="Check Box 594">
              <controlPr defaultSize="0" autoPict="0">
                <anchor moveWithCells="1">
                  <from>
                    <xdr:col>4</xdr:col>
                    <xdr:colOff>533400</xdr:colOff>
                    <xdr:row>93</xdr:row>
                    <xdr:rowOff>190500</xdr:rowOff>
                  </from>
                  <to>
                    <xdr:col>4</xdr:col>
                    <xdr:colOff>762000</xdr:colOff>
                    <xdr:row>95</xdr:row>
                    <xdr:rowOff>38100</xdr:rowOff>
                  </to>
                </anchor>
              </controlPr>
            </control>
          </mc:Choice>
        </mc:AlternateContent>
        <mc:AlternateContent xmlns:mc="http://schemas.openxmlformats.org/markup-compatibility/2006">
          <mc:Choice Requires="x14">
            <control shapeId="26195" r:id="rId52" name="Check Box 595">
              <controlPr defaultSize="0" autoPict="0">
                <anchor moveWithCells="1">
                  <from>
                    <xdr:col>5</xdr:col>
                    <xdr:colOff>533400</xdr:colOff>
                    <xdr:row>93</xdr:row>
                    <xdr:rowOff>190500</xdr:rowOff>
                  </from>
                  <to>
                    <xdr:col>5</xdr:col>
                    <xdr:colOff>762000</xdr:colOff>
                    <xdr:row>95</xdr:row>
                    <xdr:rowOff>38100</xdr:rowOff>
                  </to>
                </anchor>
              </controlPr>
            </control>
          </mc:Choice>
        </mc:AlternateContent>
        <mc:AlternateContent xmlns:mc="http://schemas.openxmlformats.org/markup-compatibility/2006">
          <mc:Choice Requires="x14">
            <control shapeId="26196" r:id="rId53" name="Check Box 596">
              <controlPr defaultSize="0" autoPict="0">
                <anchor moveWithCells="1">
                  <from>
                    <xdr:col>6</xdr:col>
                    <xdr:colOff>609600</xdr:colOff>
                    <xdr:row>93</xdr:row>
                    <xdr:rowOff>190500</xdr:rowOff>
                  </from>
                  <to>
                    <xdr:col>6</xdr:col>
                    <xdr:colOff>838200</xdr:colOff>
                    <xdr:row>95</xdr:row>
                    <xdr:rowOff>38100</xdr:rowOff>
                  </to>
                </anchor>
              </controlPr>
            </control>
          </mc:Choice>
        </mc:AlternateContent>
        <mc:AlternateContent xmlns:mc="http://schemas.openxmlformats.org/markup-compatibility/2006">
          <mc:Choice Requires="x14">
            <control shapeId="26197" r:id="rId54" name="Check Box 597">
              <controlPr defaultSize="0" autoPict="0">
                <anchor moveWithCells="1">
                  <from>
                    <xdr:col>4</xdr:col>
                    <xdr:colOff>533400</xdr:colOff>
                    <xdr:row>94</xdr:row>
                    <xdr:rowOff>152400</xdr:rowOff>
                  </from>
                  <to>
                    <xdr:col>4</xdr:col>
                    <xdr:colOff>762000</xdr:colOff>
                    <xdr:row>96</xdr:row>
                    <xdr:rowOff>9525</xdr:rowOff>
                  </to>
                </anchor>
              </controlPr>
            </control>
          </mc:Choice>
        </mc:AlternateContent>
        <mc:AlternateContent xmlns:mc="http://schemas.openxmlformats.org/markup-compatibility/2006">
          <mc:Choice Requires="x14">
            <control shapeId="26198" r:id="rId55" name="Check Box 598">
              <controlPr defaultSize="0" autoPict="0">
                <anchor moveWithCells="1">
                  <from>
                    <xdr:col>5</xdr:col>
                    <xdr:colOff>533400</xdr:colOff>
                    <xdr:row>94</xdr:row>
                    <xdr:rowOff>133350</xdr:rowOff>
                  </from>
                  <to>
                    <xdr:col>5</xdr:col>
                    <xdr:colOff>762000</xdr:colOff>
                    <xdr:row>96</xdr:row>
                    <xdr:rowOff>9525</xdr:rowOff>
                  </to>
                </anchor>
              </controlPr>
            </control>
          </mc:Choice>
        </mc:AlternateContent>
        <mc:AlternateContent xmlns:mc="http://schemas.openxmlformats.org/markup-compatibility/2006">
          <mc:Choice Requires="x14">
            <control shapeId="26199" r:id="rId56" name="Check Box 599">
              <controlPr defaultSize="0" autoPict="0">
                <anchor moveWithCells="1">
                  <from>
                    <xdr:col>6</xdr:col>
                    <xdr:colOff>609600</xdr:colOff>
                    <xdr:row>94</xdr:row>
                    <xdr:rowOff>152400</xdr:rowOff>
                  </from>
                  <to>
                    <xdr:col>6</xdr:col>
                    <xdr:colOff>838200</xdr:colOff>
                    <xdr:row>96</xdr:row>
                    <xdr:rowOff>9525</xdr:rowOff>
                  </to>
                </anchor>
              </controlPr>
            </control>
          </mc:Choice>
        </mc:AlternateContent>
        <mc:AlternateContent xmlns:mc="http://schemas.openxmlformats.org/markup-compatibility/2006">
          <mc:Choice Requires="x14">
            <control shapeId="26200" r:id="rId57" name="Check Box 600">
              <controlPr defaultSize="0" autoPict="0">
                <anchor moveWithCells="1">
                  <from>
                    <xdr:col>4</xdr:col>
                    <xdr:colOff>533400</xdr:colOff>
                    <xdr:row>96</xdr:row>
                    <xdr:rowOff>161925</xdr:rowOff>
                  </from>
                  <to>
                    <xdr:col>4</xdr:col>
                    <xdr:colOff>762000</xdr:colOff>
                    <xdr:row>98</xdr:row>
                    <xdr:rowOff>38100</xdr:rowOff>
                  </to>
                </anchor>
              </controlPr>
            </control>
          </mc:Choice>
        </mc:AlternateContent>
        <mc:AlternateContent xmlns:mc="http://schemas.openxmlformats.org/markup-compatibility/2006">
          <mc:Choice Requires="x14">
            <control shapeId="26201" r:id="rId58" name="Check Box 601">
              <controlPr defaultSize="0" autoPict="0">
                <anchor moveWithCells="1">
                  <from>
                    <xdr:col>5</xdr:col>
                    <xdr:colOff>533400</xdr:colOff>
                    <xdr:row>96</xdr:row>
                    <xdr:rowOff>161925</xdr:rowOff>
                  </from>
                  <to>
                    <xdr:col>5</xdr:col>
                    <xdr:colOff>762000</xdr:colOff>
                    <xdr:row>98</xdr:row>
                    <xdr:rowOff>38100</xdr:rowOff>
                  </to>
                </anchor>
              </controlPr>
            </control>
          </mc:Choice>
        </mc:AlternateContent>
        <mc:AlternateContent xmlns:mc="http://schemas.openxmlformats.org/markup-compatibility/2006">
          <mc:Choice Requires="x14">
            <control shapeId="26202" r:id="rId59" name="Check Box 602">
              <controlPr defaultSize="0" autoPict="0">
                <anchor moveWithCells="1">
                  <from>
                    <xdr:col>6</xdr:col>
                    <xdr:colOff>609600</xdr:colOff>
                    <xdr:row>96</xdr:row>
                    <xdr:rowOff>161925</xdr:rowOff>
                  </from>
                  <to>
                    <xdr:col>6</xdr:col>
                    <xdr:colOff>838200</xdr:colOff>
                    <xdr:row>98</xdr:row>
                    <xdr:rowOff>38100</xdr:rowOff>
                  </to>
                </anchor>
              </controlPr>
            </control>
          </mc:Choice>
        </mc:AlternateContent>
        <mc:AlternateContent xmlns:mc="http://schemas.openxmlformats.org/markup-compatibility/2006">
          <mc:Choice Requires="x14">
            <control shapeId="26203" r:id="rId60" name="Check Box 603">
              <controlPr defaultSize="0" autoPict="0">
                <anchor moveWithCells="1">
                  <from>
                    <xdr:col>4</xdr:col>
                    <xdr:colOff>533400</xdr:colOff>
                    <xdr:row>98</xdr:row>
                    <xdr:rowOff>161925</xdr:rowOff>
                  </from>
                  <to>
                    <xdr:col>4</xdr:col>
                    <xdr:colOff>762000</xdr:colOff>
                    <xdr:row>100</xdr:row>
                    <xdr:rowOff>38100</xdr:rowOff>
                  </to>
                </anchor>
              </controlPr>
            </control>
          </mc:Choice>
        </mc:AlternateContent>
        <mc:AlternateContent xmlns:mc="http://schemas.openxmlformats.org/markup-compatibility/2006">
          <mc:Choice Requires="x14">
            <control shapeId="26204" r:id="rId61" name="Check Box 604">
              <controlPr defaultSize="0" autoPict="0">
                <anchor moveWithCells="1">
                  <from>
                    <xdr:col>5</xdr:col>
                    <xdr:colOff>533400</xdr:colOff>
                    <xdr:row>98</xdr:row>
                    <xdr:rowOff>161925</xdr:rowOff>
                  </from>
                  <to>
                    <xdr:col>5</xdr:col>
                    <xdr:colOff>762000</xdr:colOff>
                    <xdr:row>100</xdr:row>
                    <xdr:rowOff>38100</xdr:rowOff>
                  </to>
                </anchor>
              </controlPr>
            </control>
          </mc:Choice>
        </mc:AlternateContent>
        <mc:AlternateContent xmlns:mc="http://schemas.openxmlformats.org/markup-compatibility/2006">
          <mc:Choice Requires="x14">
            <control shapeId="26205" r:id="rId62" name="Check Box 605">
              <controlPr defaultSize="0" autoPict="0">
                <anchor moveWithCells="1">
                  <from>
                    <xdr:col>6</xdr:col>
                    <xdr:colOff>609600</xdr:colOff>
                    <xdr:row>98</xdr:row>
                    <xdr:rowOff>152400</xdr:rowOff>
                  </from>
                  <to>
                    <xdr:col>6</xdr:col>
                    <xdr:colOff>838200</xdr:colOff>
                    <xdr:row>100</xdr:row>
                    <xdr:rowOff>38100</xdr:rowOff>
                  </to>
                </anchor>
              </controlPr>
            </control>
          </mc:Choice>
        </mc:AlternateContent>
        <mc:AlternateContent xmlns:mc="http://schemas.openxmlformats.org/markup-compatibility/2006">
          <mc:Choice Requires="x14">
            <control shapeId="26206" r:id="rId63" name="Check Box 606">
              <controlPr defaultSize="0" autoPict="0">
                <anchor moveWithCells="1">
                  <from>
                    <xdr:col>4</xdr:col>
                    <xdr:colOff>533400</xdr:colOff>
                    <xdr:row>113</xdr:row>
                    <xdr:rowOff>190500</xdr:rowOff>
                  </from>
                  <to>
                    <xdr:col>4</xdr:col>
                    <xdr:colOff>762000</xdr:colOff>
                    <xdr:row>115</xdr:row>
                    <xdr:rowOff>38100</xdr:rowOff>
                  </to>
                </anchor>
              </controlPr>
            </control>
          </mc:Choice>
        </mc:AlternateContent>
        <mc:AlternateContent xmlns:mc="http://schemas.openxmlformats.org/markup-compatibility/2006">
          <mc:Choice Requires="x14">
            <control shapeId="26207" r:id="rId64" name="Check Box 607">
              <controlPr defaultSize="0" autoPict="0">
                <anchor moveWithCells="1">
                  <from>
                    <xdr:col>5</xdr:col>
                    <xdr:colOff>533400</xdr:colOff>
                    <xdr:row>113</xdr:row>
                    <xdr:rowOff>190500</xdr:rowOff>
                  </from>
                  <to>
                    <xdr:col>5</xdr:col>
                    <xdr:colOff>762000</xdr:colOff>
                    <xdr:row>115</xdr:row>
                    <xdr:rowOff>38100</xdr:rowOff>
                  </to>
                </anchor>
              </controlPr>
            </control>
          </mc:Choice>
        </mc:AlternateContent>
        <mc:AlternateContent xmlns:mc="http://schemas.openxmlformats.org/markup-compatibility/2006">
          <mc:Choice Requires="x14">
            <control shapeId="26208" r:id="rId65" name="Check Box 608">
              <controlPr defaultSize="0" autoPict="0">
                <anchor moveWithCells="1">
                  <from>
                    <xdr:col>6</xdr:col>
                    <xdr:colOff>609600</xdr:colOff>
                    <xdr:row>113</xdr:row>
                    <xdr:rowOff>190500</xdr:rowOff>
                  </from>
                  <to>
                    <xdr:col>6</xdr:col>
                    <xdr:colOff>838200</xdr:colOff>
                    <xdr:row>115</xdr:row>
                    <xdr:rowOff>38100</xdr:rowOff>
                  </to>
                </anchor>
              </controlPr>
            </control>
          </mc:Choice>
        </mc:AlternateContent>
        <mc:AlternateContent xmlns:mc="http://schemas.openxmlformats.org/markup-compatibility/2006">
          <mc:Choice Requires="x14">
            <control shapeId="26209" r:id="rId66" name="Check Box 609">
              <controlPr defaultSize="0" autoPict="0">
                <anchor moveWithCells="1">
                  <from>
                    <xdr:col>4</xdr:col>
                    <xdr:colOff>533400</xdr:colOff>
                    <xdr:row>114</xdr:row>
                    <xdr:rowOff>152400</xdr:rowOff>
                  </from>
                  <to>
                    <xdr:col>4</xdr:col>
                    <xdr:colOff>762000</xdr:colOff>
                    <xdr:row>116</xdr:row>
                    <xdr:rowOff>9525</xdr:rowOff>
                  </to>
                </anchor>
              </controlPr>
            </control>
          </mc:Choice>
        </mc:AlternateContent>
        <mc:AlternateContent xmlns:mc="http://schemas.openxmlformats.org/markup-compatibility/2006">
          <mc:Choice Requires="x14">
            <control shapeId="26210" r:id="rId67" name="Check Box 610">
              <controlPr defaultSize="0" autoPict="0">
                <anchor moveWithCells="1">
                  <from>
                    <xdr:col>5</xdr:col>
                    <xdr:colOff>533400</xdr:colOff>
                    <xdr:row>114</xdr:row>
                    <xdr:rowOff>133350</xdr:rowOff>
                  </from>
                  <to>
                    <xdr:col>5</xdr:col>
                    <xdr:colOff>762000</xdr:colOff>
                    <xdr:row>116</xdr:row>
                    <xdr:rowOff>9525</xdr:rowOff>
                  </to>
                </anchor>
              </controlPr>
            </control>
          </mc:Choice>
        </mc:AlternateContent>
        <mc:AlternateContent xmlns:mc="http://schemas.openxmlformats.org/markup-compatibility/2006">
          <mc:Choice Requires="x14">
            <control shapeId="26211" r:id="rId68" name="Check Box 611">
              <controlPr defaultSize="0" autoPict="0">
                <anchor moveWithCells="1">
                  <from>
                    <xdr:col>6</xdr:col>
                    <xdr:colOff>609600</xdr:colOff>
                    <xdr:row>114</xdr:row>
                    <xdr:rowOff>152400</xdr:rowOff>
                  </from>
                  <to>
                    <xdr:col>6</xdr:col>
                    <xdr:colOff>838200</xdr:colOff>
                    <xdr:row>116</xdr:row>
                    <xdr:rowOff>9525</xdr:rowOff>
                  </to>
                </anchor>
              </controlPr>
            </control>
          </mc:Choice>
        </mc:AlternateContent>
        <mc:AlternateContent xmlns:mc="http://schemas.openxmlformats.org/markup-compatibility/2006">
          <mc:Choice Requires="x14">
            <control shapeId="26212" r:id="rId69" name="Check Box 612">
              <controlPr defaultSize="0" autoPict="0">
                <anchor moveWithCells="1">
                  <from>
                    <xdr:col>4</xdr:col>
                    <xdr:colOff>533400</xdr:colOff>
                    <xdr:row>116</xdr:row>
                    <xdr:rowOff>161925</xdr:rowOff>
                  </from>
                  <to>
                    <xdr:col>4</xdr:col>
                    <xdr:colOff>762000</xdr:colOff>
                    <xdr:row>118</xdr:row>
                    <xdr:rowOff>38100</xdr:rowOff>
                  </to>
                </anchor>
              </controlPr>
            </control>
          </mc:Choice>
        </mc:AlternateContent>
        <mc:AlternateContent xmlns:mc="http://schemas.openxmlformats.org/markup-compatibility/2006">
          <mc:Choice Requires="x14">
            <control shapeId="26213" r:id="rId70" name="Check Box 613">
              <controlPr defaultSize="0" autoPict="0">
                <anchor moveWithCells="1">
                  <from>
                    <xdr:col>5</xdr:col>
                    <xdr:colOff>533400</xdr:colOff>
                    <xdr:row>116</xdr:row>
                    <xdr:rowOff>161925</xdr:rowOff>
                  </from>
                  <to>
                    <xdr:col>5</xdr:col>
                    <xdr:colOff>762000</xdr:colOff>
                    <xdr:row>118</xdr:row>
                    <xdr:rowOff>38100</xdr:rowOff>
                  </to>
                </anchor>
              </controlPr>
            </control>
          </mc:Choice>
        </mc:AlternateContent>
        <mc:AlternateContent xmlns:mc="http://schemas.openxmlformats.org/markup-compatibility/2006">
          <mc:Choice Requires="x14">
            <control shapeId="26214" r:id="rId71" name="Check Box 614">
              <controlPr defaultSize="0" autoPict="0">
                <anchor moveWithCells="1">
                  <from>
                    <xdr:col>6</xdr:col>
                    <xdr:colOff>609600</xdr:colOff>
                    <xdr:row>116</xdr:row>
                    <xdr:rowOff>161925</xdr:rowOff>
                  </from>
                  <to>
                    <xdr:col>6</xdr:col>
                    <xdr:colOff>838200</xdr:colOff>
                    <xdr:row>118</xdr:row>
                    <xdr:rowOff>38100</xdr:rowOff>
                  </to>
                </anchor>
              </controlPr>
            </control>
          </mc:Choice>
        </mc:AlternateContent>
        <mc:AlternateContent xmlns:mc="http://schemas.openxmlformats.org/markup-compatibility/2006">
          <mc:Choice Requires="x14">
            <control shapeId="26215" r:id="rId72" name="Check Box 615">
              <controlPr defaultSize="0" autoPict="0">
                <anchor moveWithCells="1">
                  <from>
                    <xdr:col>4</xdr:col>
                    <xdr:colOff>533400</xdr:colOff>
                    <xdr:row>118</xdr:row>
                    <xdr:rowOff>161925</xdr:rowOff>
                  </from>
                  <to>
                    <xdr:col>4</xdr:col>
                    <xdr:colOff>762000</xdr:colOff>
                    <xdr:row>120</xdr:row>
                    <xdr:rowOff>38100</xdr:rowOff>
                  </to>
                </anchor>
              </controlPr>
            </control>
          </mc:Choice>
        </mc:AlternateContent>
        <mc:AlternateContent xmlns:mc="http://schemas.openxmlformats.org/markup-compatibility/2006">
          <mc:Choice Requires="x14">
            <control shapeId="26216" r:id="rId73" name="Check Box 616">
              <controlPr defaultSize="0" autoPict="0">
                <anchor moveWithCells="1">
                  <from>
                    <xdr:col>5</xdr:col>
                    <xdr:colOff>533400</xdr:colOff>
                    <xdr:row>118</xdr:row>
                    <xdr:rowOff>161925</xdr:rowOff>
                  </from>
                  <to>
                    <xdr:col>5</xdr:col>
                    <xdr:colOff>762000</xdr:colOff>
                    <xdr:row>120</xdr:row>
                    <xdr:rowOff>38100</xdr:rowOff>
                  </to>
                </anchor>
              </controlPr>
            </control>
          </mc:Choice>
        </mc:AlternateContent>
        <mc:AlternateContent xmlns:mc="http://schemas.openxmlformats.org/markup-compatibility/2006">
          <mc:Choice Requires="x14">
            <control shapeId="26217" r:id="rId74" name="Check Box 617">
              <controlPr defaultSize="0" autoPict="0">
                <anchor moveWithCells="1">
                  <from>
                    <xdr:col>6</xdr:col>
                    <xdr:colOff>609600</xdr:colOff>
                    <xdr:row>118</xdr:row>
                    <xdr:rowOff>152400</xdr:rowOff>
                  </from>
                  <to>
                    <xdr:col>6</xdr:col>
                    <xdr:colOff>838200</xdr:colOff>
                    <xdr:row>120</xdr:row>
                    <xdr:rowOff>38100</xdr:rowOff>
                  </to>
                </anchor>
              </controlPr>
            </control>
          </mc:Choice>
        </mc:AlternateContent>
        <mc:AlternateContent xmlns:mc="http://schemas.openxmlformats.org/markup-compatibility/2006">
          <mc:Choice Requires="x14">
            <control shapeId="26218" r:id="rId75" name="Check Box 618">
              <controlPr defaultSize="0" autoPict="0">
                <anchor moveWithCells="1">
                  <from>
                    <xdr:col>9</xdr:col>
                    <xdr:colOff>419100</xdr:colOff>
                    <xdr:row>53</xdr:row>
                    <xdr:rowOff>190500</xdr:rowOff>
                  </from>
                  <to>
                    <xdr:col>9</xdr:col>
                    <xdr:colOff>657225</xdr:colOff>
                    <xdr:row>55</xdr:row>
                    <xdr:rowOff>38100</xdr:rowOff>
                  </to>
                </anchor>
              </controlPr>
            </control>
          </mc:Choice>
        </mc:AlternateContent>
        <mc:AlternateContent xmlns:mc="http://schemas.openxmlformats.org/markup-compatibility/2006">
          <mc:Choice Requires="x14">
            <control shapeId="26219" r:id="rId76" name="Check Box 619">
              <controlPr defaultSize="0" autoPict="0">
                <anchor moveWithCells="1">
                  <from>
                    <xdr:col>10</xdr:col>
                    <xdr:colOff>457200</xdr:colOff>
                    <xdr:row>53</xdr:row>
                    <xdr:rowOff>190500</xdr:rowOff>
                  </from>
                  <to>
                    <xdr:col>10</xdr:col>
                    <xdr:colOff>695325</xdr:colOff>
                    <xdr:row>55</xdr:row>
                    <xdr:rowOff>38100</xdr:rowOff>
                  </to>
                </anchor>
              </controlPr>
            </control>
          </mc:Choice>
        </mc:AlternateContent>
        <mc:AlternateContent xmlns:mc="http://schemas.openxmlformats.org/markup-compatibility/2006">
          <mc:Choice Requires="x14">
            <control shapeId="26220" r:id="rId77" name="Check Box 620">
              <controlPr defaultSize="0" autoPict="0">
                <anchor moveWithCells="1">
                  <from>
                    <xdr:col>11</xdr:col>
                    <xdr:colOff>457200</xdr:colOff>
                    <xdr:row>53</xdr:row>
                    <xdr:rowOff>190500</xdr:rowOff>
                  </from>
                  <to>
                    <xdr:col>11</xdr:col>
                    <xdr:colOff>685800</xdr:colOff>
                    <xdr:row>55</xdr:row>
                    <xdr:rowOff>38100</xdr:rowOff>
                  </to>
                </anchor>
              </controlPr>
            </control>
          </mc:Choice>
        </mc:AlternateContent>
        <mc:AlternateContent xmlns:mc="http://schemas.openxmlformats.org/markup-compatibility/2006">
          <mc:Choice Requires="x14">
            <control shapeId="26221" r:id="rId78" name="Check Box 621">
              <controlPr defaultSize="0" autoPict="0">
                <anchor moveWithCells="1">
                  <from>
                    <xdr:col>9</xdr:col>
                    <xdr:colOff>419100</xdr:colOff>
                    <xdr:row>54</xdr:row>
                    <xdr:rowOff>152400</xdr:rowOff>
                  </from>
                  <to>
                    <xdr:col>9</xdr:col>
                    <xdr:colOff>657225</xdr:colOff>
                    <xdr:row>56</xdr:row>
                    <xdr:rowOff>9525</xdr:rowOff>
                  </to>
                </anchor>
              </controlPr>
            </control>
          </mc:Choice>
        </mc:AlternateContent>
        <mc:AlternateContent xmlns:mc="http://schemas.openxmlformats.org/markup-compatibility/2006">
          <mc:Choice Requires="x14">
            <control shapeId="26222" r:id="rId79" name="Check Box 622">
              <controlPr defaultSize="0" autoPict="0">
                <anchor moveWithCells="1">
                  <from>
                    <xdr:col>10</xdr:col>
                    <xdr:colOff>457200</xdr:colOff>
                    <xdr:row>54</xdr:row>
                    <xdr:rowOff>133350</xdr:rowOff>
                  </from>
                  <to>
                    <xdr:col>10</xdr:col>
                    <xdr:colOff>695325</xdr:colOff>
                    <xdr:row>56</xdr:row>
                    <xdr:rowOff>9525</xdr:rowOff>
                  </to>
                </anchor>
              </controlPr>
            </control>
          </mc:Choice>
        </mc:AlternateContent>
        <mc:AlternateContent xmlns:mc="http://schemas.openxmlformats.org/markup-compatibility/2006">
          <mc:Choice Requires="x14">
            <control shapeId="26223" r:id="rId80" name="Check Box 623">
              <controlPr defaultSize="0" autoPict="0">
                <anchor moveWithCells="1">
                  <from>
                    <xdr:col>11</xdr:col>
                    <xdr:colOff>457200</xdr:colOff>
                    <xdr:row>54</xdr:row>
                    <xdr:rowOff>152400</xdr:rowOff>
                  </from>
                  <to>
                    <xdr:col>11</xdr:col>
                    <xdr:colOff>685800</xdr:colOff>
                    <xdr:row>56</xdr:row>
                    <xdr:rowOff>9525</xdr:rowOff>
                  </to>
                </anchor>
              </controlPr>
            </control>
          </mc:Choice>
        </mc:AlternateContent>
        <mc:AlternateContent xmlns:mc="http://schemas.openxmlformats.org/markup-compatibility/2006">
          <mc:Choice Requires="x14">
            <control shapeId="26224" r:id="rId81" name="Check Box 624">
              <controlPr defaultSize="0" autoPict="0">
                <anchor moveWithCells="1">
                  <from>
                    <xdr:col>9</xdr:col>
                    <xdr:colOff>419100</xdr:colOff>
                    <xdr:row>56</xdr:row>
                    <xdr:rowOff>161925</xdr:rowOff>
                  </from>
                  <to>
                    <xdr:col>9</xdr:col>
                    <xdr:colOff>657225</xdr:colOff>
                    <xdr:row>58</xdr:row>
                    <xdr:rowOff>38100</xdr:rowOff>
                  </to>
                </anchor>
              </controlPr>
            </control>
          </mc:Choice>
        </mc:AlternateContent>
        <mc:AlternateContent xmlns:mc="http://schemas.openxmlformats.org/markup-compatibility/2006">
          <mc:Choice Requires="x14">
            <control shapeId="26225" r:id="rId82" name="Check Box 625">
              <controlPr defaultSize="0" autoPict="0">
                <anchor moveWithCells="1">
                  <from>
                    <xdr:col>10</xdr:col>
                    <xdr:colOff>457200</xdr:colOff>
                    <xdr:row>56</xdr:row>
                    <xdr:rowOff>161925</xdr:rowOff>
                  </from>
                  <to>
                    <xdr:col>10</xdr:col>
                    <xdr:colOff>685800</xdr:colOff>
                    <xdr:row>58</xdr:row>
                    <xdr:rowOff>38100</xdr:rowOff>
                  </to>
                </anchor>
              </controlPr>
            </control>
          </mc:Choice>
        </mc:AlternateContent>
        <mc:AlternateContent xmlns:mc="http://schemas.openxmlformats.org/markup-compatibility/2006">
          <mc:Choice Requires="x14">
            <control shapeId="26226" r:id="rId83" name="Check Box 626">
              <controlPr defaultSize="0" autoPict="0">
                <anchor moveWithCells="1">
                  <from>
                    <xdr:col>11</xdr:col>
                    <xdr:colOff>457200</xdr:colOff>
                    <xdr:row>56</xdr:row>
                    <xdr:rowOff>161925</xdr:rowOff>
                  </from>
                  <to>
                    <xdr:col>11</xdr:col>
                    <xdr:colOff>685800</xdr:colOff>
                    <xdr:row>58</xdr:row>
                    <xdr:rowOff>38100</xdr:rowOff>
                  </to>
                </anchor>
              </controlPr>
            </control>
          </mc:Choice>
        </mc:AlternateContent>
        <mc:AlternateContent xmlns:mc="http://schemas.openxmlformats.org/markup-compatibility/2006">
          <mc:Choice Requires="x14">
            <control shapeId="26227" r:id="rId84" name="Check Box 627">
              <controlPr defaultSize="0" autoPict="0">
                <anchor moveWithCells="1">
                  <from>
                    <xdr:col>9</xdr:col>
                    <xdr:colOff>419100</xdr:colOff>
                    <xdr:row>58</xdr:row>
                    <xdr:rowOff>161925</xdr:rowOff>
                  </from>
                  <to>
                    <xdr:col>9</xdr:col>
                    <xdr:colOff>657225</xdr:colOff>
                    <xdr:row>60</xdr:row>
                    <xdr:rowOff>38100</xdr:rowOff>
                  </to>
                </anchor>
              </controlPr>
            </control>
          </mc:Choice>
        </mc:AlternateContent>
        <mc:AlternateContent xmlns:mc="http://schemas.openxmlformats.org/markup-compatibility/2006">
          <mc:Choice Requires="x14">
            <control shapeId="26228" r:id="rId85" name="Check Box 628">
              <controlPr defaultSize="0" autoPict="0">
                <anchor moveWithCells="1">
                  <from>
                    <xdr:col>10</xdr:col>
                    <xdr:colOff>457200</xdr:colOff>
                    <xdr:row>58</xdr:row>
                    <xdr:rowOff>161925</xdr:rowOff>
                  </from>
                  <to>
                    <xdr:col>10</xdr:col>
                    <xdr:colOff>695325</xdr:colOff>
                    <xdr:row>60</xdr:row>
                    <xdr:rowOff>38100</xdr:rowOff>
                  </to>
                </anchor>
              </controlPr>
            </control>
          </mc:Choice>
        </mc:AlternateContent>
        <mc:AlternateContent xmlns:mc="http://schemas.openxmlformats.org/markup-compatibility/2006">
          <mc:Choice Requires="x14">
            <control shapeId="26229" r:id="rId86" name="Check Box 629">
              <controlPr defaultSize="0" autoPict="0">
                <anchor moveWithCells="1">
                  <from>
                    <xdr:col>11</xdr:col>
                    <xdr:colOff>457200</xdr:colOff>
                    <xdr:row>58</xdr:row>
                    <xdr:rowOff>152400</xdr:rowOff>
                  </from>
                  <to>
                    <xdr:col>11</xdr:col>
                    <xdr:colOff>685800</xdr:colOff>
                    <xdr:row>60</xdr:row>
                    <xdr:rowOff>38100</xdr:rowOff>
                  </to>
                </anchor>
              </controlPr>
            </control>
          </mc:Choice>
        </mc:AlternateContent>
        <mc:AlternateContent xmlns:mc="http://schemas.openxmlformats.org/markup-compatibility/2006">
          <mc:Choice Requires="x14">
            <control shapeId="26230" r:id="rId87" name="Check Box 630">
              <controlPr defaultSize="0" autoPict="0">
                <anchor moveWithCells="1">
                  <from>
                    <xdr:col>9</xdr:col>
                    <xdr:colOff>419100</xdr:colOff>
                    <xdr:row>73</xdr:row>
                    <xdr:rowOff>190500</xdr:rowOff>
                  </from>
                  <to>
                    <xdr:col>9</xdr:col>
                    <xdr:colOff>657225</xdr:colOff>
                    <xdr:row>75</xdr:row>
                    <xdr:rowOff>38100</xdr:rowOff>
                  </to>
                </anchor>
              </controlPr>
            </control>
          </mc:Choice>
        </mc:AlternateContent>
        <mc:AlternateContent xmlns:mc="http://schemas.openxmlformats.org/markup-compatibility/2006">
          <mc:Choice Requires="x14">
            <control shapeId="26231" r:id="rId88" name="Check Box 631">
              <controlPr defaultSize="0" autoPict="0">
                <anchor moveWithCells="1">
                  <from>
                    <xdr:col>10</xdr:col>
                    <xdr:colOff>457200</xdr:colOff>
                    <xdr:row>73</xdr:row>
                    <xdr:rowOff>190500</xdr:rowOff>
                  </from>
                  <to>
                    <xdr:col>10</xdr:col>
                    <xdr:colOff>695325</xdr:colOff>
                    <xdr:row>75</xdr:row>
                    <xdr:rowOff>38100</xdr:rowOff>
                  </to>
                </anchor>
              </controlPr>
            </control>
          </mc:Choice>
        </mc:AlternateContent>
        <mc:AlternateContent xmlns:mc="http://schemas.openxmlformats.org/markup-compatibility/2006">
          <mc:Choice Requires="x14">
            <control shapeId="26232" r:id="rId89" name="Check Box 632">
              <controlPr defaultSize="0" autoPict="0">
                <anchor moveWithCells="1">
                  <from>
                    <xdr:col>11</xdr:col>
                    <xdr:colOff>457200</xdr:colOff>
                    <xdr:row>73</xdr:row>
                    <xdr:rowOff>190500</xdr:rowOff>
                  </from>
                  <to>
                    <xdr:col>11</xdr:col>
                    <xdr:colOff>685800</xdr:colOff>
                    <xdr:row>75</xdr:row>
                    <xdr:rowOff>38100</xdr:rowOff>
                  </to>
                </anchor>
              </controlPr>
            </control>
          </mc:Choice>
        </mc:AlternateContent>
        <mc:AlternateContent xmlns:mc="http://schemas.openxmlformats.org/markup-compatibility/2006">
          <mc:Choice Requires="x14">
            <control shapeId="26233" r:id="rId90" name="Check Box 633">
              <controlPr defaultSize="0" autoPict="0">
                <anchor moveWithCells="1">
                  <from>
                    <xdr:col>9</xdr:col>
                    <xdr:colOff>419100</xdr:colOff>
                    <xdr:row>74</xdr:row>
                    <xdr:rowOff>152400</xdr:rowOff>
                  </from>
                  <to>
                    <xdr:col>9</xdr:col>
                    <xdr:colOff>657225</xdr:colOff>
                    <xdr:row>76</xdr:row>
                    <xdr:rowOff>9525</xdr:rowOff>
                  </to>
                </anchor>
              </controlPr>
            </control>
          </mc:Choice>
        </mc:AlternateContent>
        <mc:AlternateContent xmlns:mc="http://schemas.openxmlformats.org/markup-compatibility/2006">
          <mc:Choice Requires="x14">
            <control shapeId="26234" r:id="rId91" name="Check Box 634">
              <controlPr defaultSize="0" autoPict="0">
                <anchor moveWithCells="1">
                  <from>
                    <xdr:col>10</xdr:col>
                    <xdr:colOff>457200</xdr:colOff>
                    <xdr:row>74</xdr:row>
                    <xdr:rowOff>133350</xdr:rowOff>
                  </from>
                  <to>
                    <xdr:col>10</xdr:col>
                    <xdr:colOff>695325</xdr:colOff>
                    <xdr:row>76</xdr:row>
                    <xdr:rowOff>9525</xdr:rowOff>
                  </to>
                </anchor>
              </controlPr>
            </control>
          </mc:Choice>
        </mc:AlternateContent>
        <mc:AlternateContent xmlns:mc="http://schemas.openxmlformats.org/markup-compatibility/2006">
          <mc:Choice Requires="x14">
            <control shapeId="26235" r:id="rId92" name="Check Box 635">
              <controlPr defaultSize="0" autoPict="0">
                <anchor moveWithCells="1">
                  <from>
                    <xdr:col>11</xdr:col>
                    <xdr:colOff>457200</xdr:colOff>
                    <xdr:row>74</xdr:row>
                    <xdr:rowOff>152400</xdr:rowOff>
                  </from>
                  <to>
                    <xdr:col>11</xdr:col>
                    <xdr:colOff>685800</xdr:colOff>
                    <xdr:row>76</xdr:row>
                    <xdr:rowOff>9525</xdr:rowOff>
                  </to>
                </anchor>
              </controlPr>
            </control>
          </mc:Choice>
        </mc:AlternateContent>
        <mc:AlternateContent xmlns:mc="http://schemas.openxmlformats.org/markup-compatibility/2006">
          <mc:Choice Requires="x14">
            <control shapeId="26236" r:id="rId93" name="Check Box 636">
              <controlPr defaultSize="0" autoPict="0">
                <anchor moveWithCells="1">
                  <from>
                    <xdr:col>9</xdr:col>
                    <xdr:colOff>419100</xdr:colOff>
                    <xdr:row>76</xdr:row>
                    <xdr:rowOff>161925</xdr:rowOff>
                  </from>
                  <to>
                    <xdr:col>9</xdr:col>
                    <xdr:colOff>657225</xdr:colOff>
                    <xdr:row>78</xdr:row>
                    <xdr:rowOff>38100</xdr:rowOff>
                  </to>
                </anchor>
              </controlPr>
            </control>
          </mc:Choice>
        </mc:AlternateContent>
        <mc:AlternateContent xmlns:mc="http://schemas.openxmlformats.org/markup-compatibility/2006">
          <mc:Choice Requires="x14">
            <control shapeId="26237" r:id="rId94" name="Check Box 637">
              <controlPr defaultSize="0" autoPict="0">
                <anchor moveWithCells="1">
                  <from>
                    <xdr:col>10</xdr:col>
                    <xdr:colOff>457200</xdr:colOff>
                    <xdr:row>76</xdr:row>
                    <xdr:rowOff>161925</xdr:rowOff>
                  </from>
                  <to>
                    <xdr:col>10</xdr:col>
                    <xdr:colOff>685800</xdr:colOff>
                    <xdr:row>78</xdr:row>
                    <xdr:rowOff>38100</xdr:rowOff>
                  </to>
                </anchor>
              </controlPr>
            </control>
          </mc:Choice>
        </mc:AlternateContent>
        <mc:AlternateContent xmlns:mc="http://schemas.openxmlformats.org/markup-compatibility/2006">
          <mc:Choice Requires="x14">
            <control shapeId="26238" r:id="rId95" name="Check Box 638">
              <controlPr defaultSize="0" autoPict="0">
                <anchor moveWithCells="1">
                  <from>
                    <xdr:col>11</xdr:col>
                    <xdr:colOff>457200</xdr:colOff>
                    <xdr:row>76</xdr:row>
                    <xdr:rowOff>161925</xdr:rowOff>
                  </from>
                  <to>
                    <xdr:col>11</xdr:col>
                    <xdr:colOff>685800</xdr:colOff>
                    <xdr:row>78</xdr:row>
                    <xdr:rowOff>38100</xdr:rowOff>
                  </to>
                </anchor>
              </controlPr>
            </control>
          </mc:Choice>
        </mc:AlternateContent>
        <mc:AlternateContent xmlns:mc="http://schemas.openxmlformats.org/markup-compatibility/2006">
          <mc:Choice Requires="x14">
            <control shapeId="26239" r:id="rId96" name="Check Box 639">
              <controlPr defaultSize="0" autoPict="0">
                <anchor moveWithCells="1">
                  <from>
                    <xdr:col>9</xdr:col>
                    <xdr:colOff>419100</xdr:colOff>
                    <xdr:row>78</xdr:row>
                    <xdr:rowOff>161925</xdr:rowOff>
                  </from>
                  <to>
                    <xdr:col>9</xdr:col>
                    <xdr:colOff>657225</xdr:colOff>
                    <xdr:row>80</xdr:row>
                    <xdr:rowOff>38100</xdr:rowOff>
                  </to>
                </anchor>
              </controlPr>
            </control>
          </mc:Choice>
        </mc:AlternateContent>
        <mc:AlternateContent xmlns:mc="http://schemas.openxmlformats.org/markup-compatibility/2006">
          <mc:Choice Requires="x14">
            <control shapeId="26240" r:id="rId97" name="Check Box 640">
              <controlPr defaultSize="0" autoPict="0">
                <anchor moveWithCells="1">
                  <from>
                    <xdr:col>10</xdr:col>
                    <xdr:colOff>457200</xdr:colOff>
                    <xdr:row>78</xdr:row>
                    <xdr:rowOff>161925</xdr:rowOff>
                  </from>
                  <to>
                    <xdr:col>10</xdr:col>
                    <xdr:colOff>695325</xdr:colOff>
                    <xdr:row>80</xdr:row>
                    <xdr:rowOff>38100</xdr:rowOff>
                  </to>
                </anchor>
              </controlPr>
            </control>
          </mc:Choice>
        </mc:AlternateContent>
        <mc:AlternateContent xmlns:mc="http://schemas.openxmlformats.org/markup-compatibility/2006">
          <mc:Choice Requires="x14">
            <control shapeId="26241" r:id="rId98" name="Check Box 641">
              <controlPr defaultSize="0" autoPict="0">
                <anchor moveWithCells="1">
                  <from>
                    <xdr:col>11</xdr:col>
                    <xdr:colOff>457200</xdr:colOff>
                    <xdr:row>78</xdr:row>
                    <xdr:rowOff>152400</xdr:rowOff>
                  </from>
                  <to>
                    <xdr:col>11</xdr:col>
                    <xdr:colOff>685800</xdr:colOff>
                    <xdr:row>80</xdr:row>
                    <xdr:rowOff>38100</xdr:rowOff>
                  </to>
                </anchor>
              </controlPr>
            </control>
          </mc:Choice>
        </mc:AlternateContent>
        <mc:AlternateContent xmlns:mc="http://schemas.openxmlformats.org/markup-compatibility/2006">
          <mc:Choice Requires="x14">
            <control shapeId="26242" r:id="rId99" name="Check Box 642">
              <controlPr defaultSize="0" autoPict="0">
                <anchor moveWithCells="1">
                  <from>
                    <xdr:col>9</xdr:col>
                    <xdr:colOff>419100</xdr:colOff>
                    <xdr:row>93</xdr:row>
                    <xdr:rowOff>190500</xdr:rowOff>
                  </from>
                  <to>
                    <xdr:col>9</xdr:col>
                    <xdr:colOff>657225</xdr:colOff>
                    <xdr:row>95</xdr:row>
                    <xdr:rowOff>38100</xdr:rowOff>
                  </to>
                </anchor>
              </controlPr>
            </control>
          </mc:Choice>
        </mc:AlternateContent>
        <mc:AlternateContent xmlns:mc="http://schemas.openxmlformats.org/markup-compatibility/2006">
          <mc:Choice Requires="x14">
            <control shapeId="26243" r:id="rId100" name="Check Box 643">
              <controlPr defaultSize="0" autoPict="0">
                <anchor moveWithCells="1">
                  <from>
                    <xdr:col>10</xdr:col>
                    <xdr:colOff>457200</xdr:colOff>
                    <xdr:row>93</xdr:row>
                    <xdr:rowOff>190500</xdr:rowOff>
                  </from>
                  <to>
                    <xdr:col>10</xdr:col>
                    <xdr:colOff>695325</xdr:colOff>
                    <xdr:row>95</xdr:row>
                    <xdr:rowOff>38100</xdr:rowOff>
                  </to>
                </anchor>
              </controlPr>
            </control>
          </mc:Choice>
        </mc:AlternateContent>
        <mc:AlternateContent xmlns:mc="http://schemas.openxmlformats.org/markup-compatibility/2006">
          <mc:Choice Requires="x14">
            <control shapeId="26244" r:id="rId101" name="Check Box 644">
              <controlPr defaultSize="0" autoPict="0">
                <anchor moveWithCells="1">
                  <from>
                    <xdr:col>11</xdr:col>
                    <xdr:colOff>457200</xdr:colOff>
                    <xdr:row>93</xdr:row>
                    <xdr:rowOff>190500</xdr:rowOff>
                  </from>
                  <to>
                    <xdr:col>11</xdr:col>
                    <xdr:colOff>685800</xdr:colOff>
                    <xdr:row>95</xdr:row>
                    <xdr:rowOff>38100</xdr:rowOff>
                  </to>
                </anchor>
              </controlPr>
            </control>
          </mc:Choice>
        </mc:AlternateContent>
        <mc:AlternateContent xmlns:mc="http://schemas.openxmlformats.org/markup-compatibility/2006">
          <mc:Choice Requires="x14">
            <control shapeId="26245" r:id="rId102" name="Check Box 645">
              <controlPr defaultSize="0" autoPict="0">
                <anchor moveWithCells="1">
                  <from>
                    <xdr:col>9</xdr:col>
                    <xdr:colOff>419100</xdr:colOff>
                    <xdr:row>94</xdr:row>
                    <xdr:rowOff>152400</xdr:rowOff>
                  </from>
                  <to>
                    <xdr:col>9</xdr:col>
                    <xdr:colOff>657225</xdr:colOff>
                    <xdr:row>96</xdr:row>
                    <xdr:rowOff>9525</xdr:rowOff>
                  </to>
                </anchor>
              </controlPr>
            </control>
          </mc:Choice>
        </mc:AlternateContent>
        <mc:AlternateContent xmlns:mc="http://schemas.openxmlformats.org/markup-compatibility/2006">
          <mc:Choice Requires="x14">
            <control shapeId="26246" r:id="rId103" name="Check Box 646">
              <controlPr defaultSize="0" autoPict="0">
                <anchor moveWithCells="1">
                  <from>
                    <xdr:col>10</xdr:col>
                    <xdr:colOff>457200</xdr:colOff>
                    <xdr:row>94</xdr:row>
                    <xdr:rowOff>133350</xdr:rowOff>
                  </from>
                  <to>
                    <xdr:col>10</xdr:col>
                    <xdr:colOff>695325</xdr:colOff>
                    <xdr:row>96</xdr:row>
                    <xdr:rowOff>9525</xdr:rowOff>
                  </to>
                </anchor>
              </controlPr>
            </control>
          </mc:Choice>
        </mc:AlternateContent>
        <mc:AlternateContent xmlns:mc="http://schemas.openxmlformats.org/markup-compatibility/2006">
          <mc:Choice Requires="x14">
            <control shapeId="26247" r:id="rId104" name="Check Box 647">
              <controlPr defaultSize="0" autoPict="0">
                <anchor moveWithCells="1">
                  <from>
                    <xdr:col>11</xdr:col>
                    <xdr:colOff>457200</xdr:colOff>
                    <xdr:row>94</xdr:row>
                    <xdr:rowOff>152400</xdr:rowOff>
                  </from>
                  <to>
                    <xdr:col>11</xdr:col>
                    <xdr:colOff>685800</xdr:colOff>
                    <xdr:row>96</xdr:row>
                    <xdr:rowOff>9525</xdr:rowOff>
                  </to>
                </anchor>
              </controlPr>
            </control>
          </mc:Choice>
        </mc:AlternateContent>
        <mc:AlternateContent xmlns:mc="http://schemas.openxmlformats.org/markup-compatibility/2006">
          <mc:Choice Requires="x14">
            <control shapeId="26248" r:id="rId105" name="Check Box 648">
              <controlPr defaultSize="0" autoPict="0">
                <anchor moveWithCells="1">
                  <from>
                    <xdr:col>9</xdr:col>
                    <xdr:colOff>419100</xdr:colOff>
                    <xdr:row>96</xdr:row>
                    <xdr:rowOff>161925</xdr:rowOff>
                  </from>
                  <to>
                    <xdr:col>9</xdr:col>
                    <xdr:colOff>657225</xdr:colOff>
                    <xdr:row>98</xdr:row>
                    <xdr:rowOff>38100</xdr:rowOff>
                  </to>
                </anchor>
              </controlPr>
            </control>
          </mc:Choice>
        </mc:AlternateContent>
        <mc:AlternateContent xmlns:mc="http://schemas.openxmlformats.org/markup-compatibility/2006">
          <mc:Choice Requires="x14">
            <control shapeId="26249" r:id="rId106" name="Check Box 649">
              <controlPr defaultSize="0" autoPict="0">
                <anchor moveWithCells="1">
                  <from>
                    <xdr:col>10</xdr:col>
                    <xdr:colOff>457200</xdr:colOff>
                    <xdr:row>96</xdr:row>
                    <xdr:rowOff>161925</xdr:rowOff>
                  </from>
                  <to>
                    <xdr:col>10</xdr:col>
                    <xdr:colOff>685800</xdr:colOff>
                    <xdr:row>98</xdr:row>
                    <xdr:rowOff>38100</xdr:rowOff>
                  </to>
                </anchor>
              </controlPr>
            </control>
          </mc:Choice>
        </mc:AlternateContent>
        <mc:AlternateContent xmlns:mc="http://schemas.openxmlformats.org/markup-compatibility/2006">
          <mc:Choice Requires="x14">
            <control shapeId="26250" r:id="rId107" name="Check Box 650">
              <controlPr defaultSize="0" autoPict="0">
                <anchor moveWithCells="1">
                  <from>
                    <xdr:col>11</xdr:col>
                    <xdr:colOff>457200</xdr:colOff>
                    <xdr:row>96</xdr:row>
                    <xdr:rowOff>161925</xdr:rowOff>
                  </from>
                  <to>
                    <xdr:col>11</xdr:col>
                    <xdr:colOff>685800</xdr:colOff>
                    <xdr:row>98</xdr:row>
                    <xdr:rowOff>38100</xdr:rowOff>
                  </to>
                </anchor>
              </controlPr>
            </control>
          </mc:Choice>
        </mc:AlternateContent>
        <mc:AlternateContent xmlns:mc="http://schemas.openxmlformats.org/markup-compatibility/2006">
          <mc:Choice Requires="x14">
            <control shapeId="26251" r:id="rId108" name="Check Box 651">
              <controlPr defaultSize="0" autoPict="0">
                <anchor moveWithCells="1">
                  <from>
                    <xdr:col>9</xdr:col>
                    <xdr:colOff>419100</xdr:colOff>
                    <xdr:row>98</xdr:row>
                    <xdr:rowOff>161925</xdr:rowOff>
                  </from>
                  <to>
                    <xdr:col>9</xdr:col>
                    <xdr:colOff>657225</xdr:colOff>
                    <xdr:row>100</xdr:row>
                    <xdr:rowOff>38100</xdr:rowOff>
                  </to>
                </anchor>
              </controlPr>
            </control>
          </mc:Choice>
        </mc:AlternateContent>
        <mc:AlternateContent xmlns:mc="http://schemas.openxmlformats.org/markup-compatibility/2006">
          <mc:Choice Requires="x14">
            <control shapeId="26252" r:id="rId109" name="Check Box 652">
              <controlPr defaultSize="0" autoPict="0">
                <anchor moveWithCells="1">
                  <from>
                    <xdr:col>10</xdr:col>
                    <xdr:colOff>457200</xdr:colOff>
                    <xdr:row>98</xdr:row>
                    <xdr:rowOff>161925</xdr:rowOff>
                  </from>
                  <to>
                    <xdr:col>10</xdr:col>
                    <xdr:colOff>695325</xdr:colOff>
                    <xdr:row>100</xdr:row>
                    <xdr:rowOff>38100</xdr:rowOff>
                  </to>
                </anchor>
              </controlPr>
            </control>
          </mc:Choice>
        </mc:AlternateContent>
        <mc:AlternateContent xmlns:mc="http://schemas.openxmlformats.org/markup-compatibility/2006">
          <mc:Choice Requires="x14">
            <control shapeId="26253" r:id="rId110" name="Check Box 653">
              <controlPr defaultSize="0" autoPict="0">
                <anchor moveWithCells="1">
                  <from>
                    <xdr:col>11</xdr:col>
                    <xdr:colOff>457200</xdr:colOff>
                    <xdr:row>98</xdr:row>
                    <xdr:rowOff>152400</xdr:rowOff>
                  </from>
                  <to>
                    <xdr:col>11</xdr:col>
                    <xdr:colOff>685800</xdr:colOff>
                    <xdr:row>100</xdr:row>
                    <xdr:rowOff>38100</xdr:rowOff>
                  </to>
                </anchor>
              </controlPr>
            </control>
          </mc:Choice>
        </mc:AlternateContent>
        <mc:AlternateContent xmlns:mc="http://schemas.openxmlformats.org/markup-compatibility/2006">
          <mc:Choice Requires="x14">
            <control shapeId="26254" r:id="rId111" name="Check Box 654">
              <controlPr defaultSize="0" autoPict="0">
                <anchor moveWithCells="1">
                  <from>
                    <xdr:col>9</xdr:col>
                    <xdr:colOff>419100</xdr:colOff>
                    <xdr:row>113</xdr:row>
                    <xdr:rowOff>190500</xdr:rowOff>
                  </from>
                  <to>
                    <xdr:col>9</xdr:col>
                    <xdr:colOff>657225</xdr:colOff>
                    <xdr:row>115</xdr:row>
                    <xdr:rowOff>38100</xdr:rowOff>
                  </to>
                </anchor>
              </controlPr>
            </control>
          </mc:Choice>
        </mc:AlternateContent>
        <mc:AlternateContent xmlns:mc="http://schemas.openxmlformats.org/markup-compatibility/2006">
          <mc:Choice Requires="x14">
            <control shapeId="26255" r:id="rId112" name="Check Box 655">
              <controlPr defaultSize="0" autoPict="0">
                <anchor moveWithCells="1">
                  <from>
                    <xdr:col>10</xdr:col>
                    <xdr:colOff>457200</xdr:colOff>
                    <xdr:row>113</xdr:row>
                    <xdr:rowOff>190500</xdr:rowOff>
                  </from>
                  <to>
                    <xdr:col>10</xdr:col>
                    <xdr:colOff>695325</xdr:colOff>
                    <xdr:row>115</xdr:row>
                    <xdr:rowOff>38100</xdr:rowOff>
                  </to>
                </anchor>
              </controlPr>
            </control>
          </mc:Choice>
        </mc:AlternateContent>
        <mc:AlternateContent xmlns:mc="http://schemas.openxmlformats.org/markup-compatibility/2006">
          <mc:Choice Requires="x14">
            <control shapeId="26256" r:id="rId113" name="Check Box 656">
              <controlPr defaultSize="0" autoPict="0">
                <anchor moveWithCells="1">
                  <from>
                    <xdr:col>11</xdr:col>
                    <xdr:colOff>457200</xdr:colOff>
                    <xdr:row>113</xdr:row>
                    <xdr:rowOff>190500</xdr:rowOff>
                  </from>
                  <to>
                    <xdr:col>11</xdr:col>
                    <xdr:colOff>685800</xdr:colOff>
                    <xdr:row>115</xdr:row>
                    <xdr:rowOff>38100</xdr:rowOff>
                  </to>
                </anchor>
              </controlPr>
            </control>
          </mc:Choice>
        </mc:AlternateContent>
        <mc:AlternateContent xmlns:mc="http://schemas.openxmlformats.org/markup-compatibility/2006">
          <mc:Choice Requires="x14">
            <control shapeId="26257" r:id="rId114" name="Check Box 657">
              <controlPr defaultSize="0" autoPict="0">
                <anchor moveWithCells="1">
                  <from>
                    <xdr:col>9</xdr:col>
                    <xdr:colOff>419100</xdr:colOff>
                    <xdr:row>114</xdr:row>
                    <xdr:rowOff>152400</xdr:rowOff>
                  </from>
                  <to>
                    <xdr:col>9</xdr:col>
                    <xdr:colOff>657225</xdr:colOff>
                    <xdr:row>116</xdr:row>
                    <xdr:rowOff>9525</xdr:rowOff>
                  </to>
                </anchor>
              </controlPr>
            </control>
          </mc:Choice>
        </mc:AlternateContent>
        <mc:AlternateContent xmlns:mc="http://schemas.openxmlformats.org/markup-compatibility/2006">
          <mc:Choice Requires="x14">
            <control shapeId="26258" r:id="rId115" name="Check Box 658">
              <controlPr defaultSize="0" autoPict="0">
                <anchor moveWithCells="1">
                  <from>
                    <xdr:col>10</xdr:col>
                    <xdr:colOff>457200</xdr:colOff>
                    <xdr:row>114</xdr:row>
                    <xdr:rowOff>133350</xdr:rowOff>
                  </from>
                  <to>
                    <xdr:col>10</xdr:col>
                    <xdr:colOff>695325</xdr:colOff>
                    <xdr:row>116</xdr:row>
                    <xdr:rowOff>9525</xdr:rowOff>
                  </to>
                </anchor>
              </controlPr>
            </control>
          </mc:Choice>
        </mc:AlternateContent>
        <mc:AlternateContent xmlns:mc="http://schemas.openxmlformats.org/markup-compatibility/2006">
          <mc:Choice Requires="x14">
            <control shapeId="26259" r:id="rId116" name="Check Box 659">
              <controlPr defaultSize="0" autoPict="0">
                <anchor moveWithCells="1">
                  <from>
                    <xdr:col>11</xdr:col>
                    <xdr:colOff>457200</xdr:colOff>
                    <xdr:row>114</xdr:row>
                    <xdr:rowOff>152400</xdr:rowOff>
                  </from>
                  <to>
                    <xdr:col>11</xdr:col>
                    <xdr:colOff>685800</xdr:colOff>
                    <xdr:row>116</xdr:row>
                    <xdr:rowOff>9525</xdr:rowOff>
                  </to>
                </anchor>
              </controlPr>
            </control>
          </mc:Choice>
        </mc:AlternateContent>
        <mc:AlternateContent xmlns:mc="http://schemas.openxmlformats.org/markup-compatibility/2006">
          <mc:Choice Requires="x14">
            <control shapeId="26260" r:id="rId117" name="Check Box 660">
              <controlPr defaultSize="0" autoPict="0">
                <anchor moveWithCells="1">
                  <from>
                    <xdr:col>9</xdr:col>
                    <xdr:colOff>419100</xdr:colOff>
                    <xdr:row>116</xdr:row>
                    <xdr:rowOff>161925</xdr:rowOff>
                  </from>
                  <to>
                    <xdr:col>9</xdr:col>
                    <xdr:colOff>657225</xdr:colOff>
                    <xdr:row>118</xdr:row>
                    <xdr:rowOff>38100</xdr:rowOff>
                  </to>
                </anchor>
              </controlPr>
            </control>
          </mc:Choice>
        </mc:AlternateContent>
        <mc:AlternateContent xmlns:mc="http://schemas.openxmlformats.org/markup-compatibility/2006">
          <mc:Choice Requires="x14">
            <control shapeId="26261" r:id="rId118" name="Check Box 661">
              <controlPr defaultSize="0" autoPict="0">
                <anchor moveWithCells="1">
                  <from>
                    <xdr:col>10</xdr:col>
                    <xdr:colOff>457200</xdr:colOff>
                    <xdr:row>116</xdr:row>
                    <xdr:rowOff>161925</xdr:rowOff>
                  </from>
                  <to>
                    <xdr:col>10</xdr:col>
                    <xdr:colOff>685800</xdr:colOff>
                    <xdr:row>118</xdr:row>
                    <xdr:rowOff>38100</xdr:rowOff>
                  </to>
                </anchor>
              </controlPr>
            </control>
          </mc:Choice>
        </mc:AlternateContent>
        <mc:AlternateContent xmlns:mc="http://schemas.openxmlformats.org/markup-compatibility/2006">
          <mc:Choice Requires="x14">
            <control shapeId="26262" r:id="rId119" name="Check Box 662">
              <controlPr defaultSize="0" autoPict="0">
                <anchor moveWithCells="1">
                  <from>
                    <xdr:col>11</xdr:col>
                    <xdr:colOff>457200</xdr:colOff>
                    <xdr:row>116</xdr:row>
                    <xdr:rowOff>161925</xdr:rowOff>
                  </from>
                  <to>
                    <xdr:col>11</xdr:col>
                    <xdr:colOff>685800</xdr:colOff>
                    <xdr:row>118</xdr:row>
                    <xdr:rowOff>38100</xdr:rowOff>
                  </to>
                </anchor>
              </controlPr>
            </control>
          </mc:Choice>
        </mc:AlternateContent>
        <mc:AlternateContent xmlns:mc="http://schemas.openxmlformats.org/markup-compatibility/2006">
          <mc:Choice Requires="x14">
            <control shapeId="26263" r:id="rId120" name="Check Box 663">
              <controlPr defaultSize="0" autoPict="0">
                <anchor moveWithCells="1">
                  <from>
                    <xdr:col>9</xdr:col>
                    <xdr:colOff>419100</xdr:colOff>
                    <xdr:row>118</xdr:row>
                    <xdr:rowOff>161925</xdr:rowOff>
                  </from>
                  <to>
                    <xdr:col>9</xdr:col>
                    <xdr:colOff>657225</xdr:colOff>
                    <xdr:row>120</xdr:row>
                    <xdr:rowOff>38100</xdr:rowOff>
                  </to>
                </anchor>
              </controlPr>
            </control>
          </mc:Choice>
        </mc:AlternateContent>
        <mc:AlternateContent xmlns:mc="http://schemas.openxmlformats.org/markup-compatibility/2006">
          <mc:Choice Requires="x14">
            <control shapeId="26264" r:id="rId121" name="Check Box 664">
              <controlPr defaultSize="0" autoPict="0">
                <anchor moveWithCells="1">
                  <from>
                    <xdr:col>10</xdr:col>
                    <xdr:colOff>457200</xdr:colOff>
                    <xdr:row>118</xdr:row>
                    <xdr:rowOff>161925</xdr:rowOff>
                  </from>
                  <to>
                    <xdr:col>10</xdr:col>
                    <xdr:colOff>695325</xdr:colOff>
                    <xdr:row>120</xdr:row>
                    <xdr:rowOff>38100</xdr:rowOff>
                  </to>
                </anchor>
              </controlPr>
            </control>
          </mc:Choice>
        </mc:AlternateContent>
        <mc:AlternateContent xmlns:mc="http://schemas.openxmlformats.org/markup-compatibility/2006">
          <mc:Choice Requires="x14">
            <control shapeId="26265" r:id="rId122" name="Check Box 665">
              <controlPr defaultSize="0" autoPict="0">
                <anchor moveWithCells="1">
                  <from>
                    <xdr:col>11</xdr:col>
                    <xdr:colOff>457200</xdr:colOff>
                    <xdr:row>118</xdr:row>
                    <xdr:rowOff>152400</xdr:rowOff>
                  </from>
                  <to>
                    <xdr:col>11</xdr:col>
                    <xdr:colOff>685800</xdr:colOff>
                    <xdr:row>120</xdr:row>
                    <xdr:rowOff>38100</xdr:rowOff>
                  </to>
                </anchor>
              </controlPr>
            </control>
          </mc:Choice>
        </mc:AlternateContent>
        <mc:AlternateContent xmlns:mc="http://schemas.openxmlformats.org/markup-compatibility/2006">
          <mc:Choice Requires="x14">
            <control shapeId="26281" r:id="rId123" name="Check Box 681">
              <controlPr defaultSize="0" autoPict="0">
                <anchor moveWithCells="1">
                  <from>
                    <xdr:col>4</xdr:col>
                    <xdr:colOff>533400</xdr:colOff>
                    <xdr:row>53</xdr:row>
                    <xdr:rowOff>190500</xdr:rowOff>
                  </from>
                  <to>
                    <xdr:col>4</xdr:col>
                    <xdr:colOff>762000</xdr:colOff>
                    <xdr:row>55</xdr:row>
                    <xdr:rowOff>38100</xdr:rowOff>
                  </to>
                </anchor>
              </controlPr>
            </control>
          </mc:Choice>
        </mc:AlternateContent>
        <mc:AlternateContent xmlns:mc="http://schemas.openxmlformats.org/markup-compatibility/2006">
          <mc:Choice Requires="x14">
            <control shapeId="26282" r:id="rId124" name="Check Box 682">
              <controlPr defaultSize="0" autoPict="0">
                <anchor moveWithCells="1">
                  <from>
                    <xdr:col>5</xdr:col>
                    <xdr:colOff>533400</xdr:colOff>
                    <xdr:row>53</xdr:row>
                    <xdr:rowOff>190500</xdr:rowOff>
                  </from>
                  <to>
                    <xdr:col>5</xdr:col>
                    <xdr:colOff>762000</xdr:colOff>
                    <xdr:row>55</xdr:row>
                    <xdr:rowOff>38100</xdr:rowOff>
                  </to>
                </anchor>
              </controlPr>
            </control>
          </mc:Choice>
        </mc:AlternateContent>
        <mc:AlternateContent xmlns:mc="http://schemas.openxmlformats.org/markup-compatibility/2006">
          <mc:Choice Requires="x14">
            <control shapeId="26283" r:id="rId125" name="Check Box 683">
              <controlPr defaultSize="0" autoPict="0">
                <anchor moveWithCells="1">
                  <from>
                    <xdr:col>6</xdr:col>
                    <xdr:colOff>609600</xdr:colOff>
                    <xdr:row>53</xdr:row>
                    <xdr:rowOff>190500</xdr:rowOff>
                  </from>
                  <to>
                    <xdr:col>6</xdr:col>
                    <xdr:colOff>838200</xdr:colOff>
                    <xdr:row>55</xdr:row>
                    <xdr:rowOff>38100</xdr:rowOff>
                  </to>
                </anchor>
              </controlPr>
            </control>
          </mc:Choice>
        </mc:AlternateContent>
        <mc:AlternateContent xmlns:mc="http://schemas.openxmlformats.org/markup-compatibility/2006">
          <mc:Choice Requires="x14">
            <control shapeId="26284" r:id="rId126" name="Check Box 684">
              <controlPr defaultSize="0" autoPict="0">
                <anchor moveWithCells="1">
                  <from>
                    <xdr:col>4</xdr:col>
                    <xdr:colOff>533400</xdr:colOff>
                    <xdr:row>54</xdr:row>
                    <xdr:rowOff>152400</xdr:rowOff>
                  </from>
                  <to>
                    <xdr:col>4</xdr:col>
                    <xdr:colOff>762000</xdr:colOff>
                    <xdr:row>56</xdr:row>
                    <xdr:rowOff>9525</xdr:rowOff>
                  </to>
                </anchor>
              </controlPr>
            </control>
          </mc:Choice>
        </mc:AlternateContent>
        <mc:AlternateContent xmlns:mc="http://schemas.openxmlformats.org/markup-compatibility/2006">
          <mc:Choice Requires="x14">
            <control shapeId="26285" r:id="rId127" name="Check Box 685">
              <controlPr defaultSize="0" autoPict="0">
                <anchor moveWithCells="1">
                  <from>
                    <xdr:col>5</xdr:col>
                    <xdr:colOff>533400</xdr:colOff>
                    <xdr:row>54</xdr:row>
                    <xdr:rowOff>133350</xdr:rowOff>
                  </from>
                  <to>
                    <xdr:col>5</xdr:col>
                    <xdr:colOff>762000</xdr:colOff>
                    <xdr:row>56</xdr:row>
                    <xdr:rowOff>9525</xdr:rowOff>
                  </to>
                </anchor>
              </controlPr>
            </control>
          </mc:Choice>
        </mc:AlternateContent>
        <mc:AlternateContent xmlns:mc="http://schemas.openxmlformats.org/markup-compatibility/2006">
          <mc:Choice Requires="x14">
            <control shapeId="26286" r:id="rId128" name="Check Box 686">
              <controlPr defaultSize="0" autoPict="0">
                <anchor moveWithCells="1">
                  <from>
                    <xdr:col>6</xdr:col>
                    <xdr:colOff>609600</xdr:colOff>
                    <xdr:row>54</xdr:row>
                    <xdr:rowOff>152400</xdr:rowOff>
                  </from>
                  <to>
                    <xdr:col>6</xdr:col>
                    <xdr:colOff>838200</xdr:colOff>
                    <xdr:row>56</xdr:row>
                    <xdr:rowOff>9525</xdr:rowOff>
                  </to>
                </anchor>
              </controlPr>
            </control>
          </mc:Choice>
        </mc:AlternateContent>
        <mc:AlternateContent xmlns:mc="http://schemas.openxmlformats.org/markup-compatibility/2006">
          <mc:Choice Requires="x14">
            <control shapeId="26287" r:id="rId129" name="Check Box 687">
              <controlPr defaultSize="0" autoPict="0">
                <anchor moveWithCells="1">
                  <from>
                    <xdr:col>4</xdr:col>
                    <xdr:colOff>533400</xdr:colOff>
                    <xdr:row>56</xdr:row>
                    <xdr:rowOff>161925</xdr:rowOff>
                  </from>
                  <to>
                    <xdr:col>4</xdr:col>
                    <xdr:colOff>762000</xdr:colOff>
                    <xdr:row>58</xdr:row>
                    <xdr:rowOff>38100</xdr:rowOff>
                  </to>
                </anchor>
              </controlPr>
            </control>
          </mc:Choice>
        </mc:AlternateContent>
        <mc:AlternateContent xmlns:mc="http://schemas.openxmlformats.org/markup-compatibility/2006">
          <mc:Choice Requires="x14">
            <control shapeId="26288" r:id="rId130" name="Check Box 688">
              <controlPr defaultSize="0" autoPict="0">
                <anchor moveWithCells="1">
                  <from>
                    <xdr:col>5</xdr:col>
                    <xdr:colOff>533400</xdr:colOff>
                    <xdr:row>56</xdr:row>
                    <xdr:rowOff>161925</xdr:rowOff>
                  </from>
                  <to>
                    <xdr:col>5</xdr:col>
                    <xdr:colOff>762000</xdr:colOff>
                    <xdr:row>58</xdr:row>
                    <xdr:rowOff>38100</xdr:rowOff>
                  </to>
                </anchor>
              </controlPr>
            </control>
          </mc:Choice>
        </mc:AlternateContent>
        <mc:AlternateContent xmlns:mc="http://schemas.openxmlformats.org/markup-compatibility/2006">
          <mc:Choice Requires="x14">
            <control shapeId="26289" r:id="rId131" name="Check Box 689">
              <controlPr defaultSize="0" autoPict="0">
                <anchor moveWithCells="1">
                  <from>
                    <xdr:col>6</xdr:col>
                    <xdr:colOff>609600</xdr:colOff>
                    <xdr:row>56</xdr:row>
                    <xdr:rowOff>161925</xdr:rowOff>
                  </from>
                  <to>
                    <xdr:col>6</xdr:col>
                    <xdr:colOff>838200</xdr:colOff>
                    <xdr:row>58</xdr:row>
                    <xdr:rowOff>38100</xdr:rowOff>
                  </to>
                </anchor>
              </controlPr>
            </control>
          </mc:Choice>
        </mc:AlternateContent>
        <mc:AlternateContent xmlns:mc="http://schemas.openxmlformats.org/markup-compatibility/2006">
          <mc:Choice Requires="x14">
            <control shapeId="26290" r:id="rId132" name="Check Box 690">
              <controlPr defaultSize="0" autoPict="0">
                <anchor moveWithCells="1">
                  <from>
                    <xdr:col>4</xdr:col>
                    <xdr:colOff>533400</xdr:colOff>
                    <xdr:row>58</xdr:row>
                    <xdr:rowOff>161925</xdr:rowOff>
                  </from>
                  <to>
                    <xdr:col>4</xdr:col>
                    <xdr:colOff>762000</xdr:colOff>
                    <xdr:row>60</xdr:row>
                    <xdr:rowOff>38100</xdr:rowOff>
                  </to>
                </anchor>
              </controlPr>
            </control>
          </mc:Choice>
        </mc:AlternateContent>
        <mc:AlternateContent xmlns:mc="http://schemas.openxmlformats.org/markup-compatibility/2006">
          <mc:Choice Requires="x14">
            <control shapeId="26291" r:id="rId133" name="Check Box 691">
              <controlPr defaultSize="0" autoPict="0">
                <anchor moveWithCells="1">
                  <from>
                    <xdr:col>5</xdr:col>
                    <xdr:colOff>533400</xdr:colOff>
                    <xdr:row>58</xdr:row>
                    <xdr:rowOff>161925</xdr:rowOff>
                  </from>
                  <to>
                    <xdr:col>5</xdr:col>
                    <xdr:colOff>762000</xdr:colOff>
                    <xdr:row>60</xdr:row>
                    <xdr:rowOff>38100</xdr:rowOff>
                  </to>
                </anchor>
              </controlPr>
            </control>
          </mc:Choice>
        </mc:AlternateContent>
        <mc:AlternateContent xmlns:mc="http://schemas.openxmlformats.org/markup-compatibility/2006">
          <mc:Choice Requires="x14">
            <control shapeId="26292" r:id="rId134" name="Check Box 692">
              <controlPr defaultSize="0" autoPict="0">
                <anchor moveWithCells="1">
                  <from>
                    <xdr:col>6</xdr:col>
                    <xdr:colOff>609600</xdr:colOff>
                    <xdr:row>58</xdr:row>
                    <xdr:rowOff>152400</xdr:rowOff>
                  </from>
                  <to>
                    <xdr:col>6</xdr:col>
                    <xdr:colOff>838200</xdr:colOff>
                    <xdr:row>60</xdr:row>
                    <xdr:rowOff>38100</xdr:rowOff>
                  </to>
                </anchor>
              </controlPr>
            </control>
          </mc:Choice>
        </mc:AlternateContent>
        <mc:AlternateContent xmlns:mc="http://schemas.openxmlformats.org/markup-compatibility/2006">
          <mc:Choice Requires="x14">
            <control shapeId="26305" r:id="rId135" name="Check Box 705">
              <controlPr defaultSize="0" autoPict="0">
                <anchor moveWithCells="1">
                  <from>
                    <xdr:col>4</xdr:col>
                    <xdr:colOff>533400</xdr:colOff>
                    <xdr:row>73</xdr:row>
                    <xdr:rowOff>190500</xdr:rowOff>
                  </from>
                  <to>
                    <xdr:col>4</xdr:col>
                    <xdr:colOff>762000</xdr:colOff>
                    <xdr:row>75</xdr:row>
                    <xdr:rowOff>38100</xdr:rowOff>
                  </to>
                </anchor>
              </controlPr>
            </control>
          </mc:Choice>
        </mc:AlternateContent>
        <mc:AlternateContent xmlns:mc="http://schemas.openxmlformats.org/markup-compatibility/2006">
          <mc:Choice Requires="x14">
            <control shapeId="26306" r:id="rId136" name="Check Box 706">
              <controlPr defaultSize="0" autoPict="0">
                <anchor moveWithCells="1">
                  <from>
                    <xdr:col>5</xdr:col>
                    <xdr:colOff>533400</xdr:colOff>
                    <xdr:row>73</xdr:row>
                    <xdr:rowOff>190500</xdr:rowOff>
                  </from>
                  <to>
                    <xdr:col>5</xdr:col>
                    <xdr:colOff>762000</xdr:colOff>
                    <xdr:row>75</xdr:row>
                    <xdr:rowOff>38100</xdr:rowOff>
                  </to>
                </anchor>
              </controlPr>
            </control>
          </mc:Choice>
        </mc:AlternateContent>
        <mc:AlternateContent xmlns:mc="http://schemas.openxmlformats.org/markup-compatibility/2006">
          <mc:Choice Requires="x14">
            <control shapeId="26307" r:id="rId137" name="Check Box 707">
              <controlPr defaultSize="0" autoPict="0">
                <anchor moveWithCells="1">
                  <from>
                    <xdr:col>6</xdr:col>
                    <xdr:colOff>609600</xdr:colOff>
                    <xdr:row>73</xdr:row>
                    <xdr:rowOff>190500</xdr:rowOff>
                  </from>
                  <to>
                    <xdr:col>6</xdr:col>
                    <xdr:colOff>838200</xdr:colOff>
                    <xdr:row>75</xdr:row>
                    <xdr:rowOff>38100</xdr:rowOff>
                  </to>
                </anchor>
              </controlPr>
            </control>
          </mc:Choice>
        </mc:AlternateContent>
        <mc:AlternateContent xmlns:mc="http://schemas.openxmlformats.org/markup-compatibility/2006">
          <mc:Choice Requires="x14">
            <control shapeId="26308" r:id="rId138" name="Check Box 708">
              <controlPr defaultSize="0" autoPict="0">
                <anchor moveWithCells="1">
                  <from>
                    <xdr:col>4</xdr:col>
                    <xdr:colOff>533400</xdr:colOff>
                    <xdr:row>74</xdr:row>
                    <xdr:rowOff>152400</xdr:rowOff>
                  </from>
                  <to>
                    <xdr:col>4</xdr:col>
                    <xdr:colOff>762000</xdr:colOff>
                    <xdr:row>76</xdr:row>
                    <xdr:rowOff>9525</xdr:rowOff>
                  </to>
                </anchor>
              </controlPr>
            </control>
          </mc:Choice>
        </mc:AlternateContent>
        <mc:AlternateContent xmlns:mc="http://schemas.openxmlformats.org/markup-compatibility/2006">
          <mc:Choice Requires="x14">
            <control shapeId="26309" r:id="rId139" name="Check Box 709">
              <controlPr defaultSize="0" autoPict="0">
                <anchor moveWithCells="1">
                  <from>
                    <xdr:col>5</xdr:col>
                    <xdr:colOff>533400</xdr:colOff>
                    <xdr:row>74</xdr:row>
                    <xdr:rowOff>133350</xdr:rowOff>
                  </from>
                  <to>
                    <xdr:col>5</xdr:col>
                    <xdr:colOff>762000</xdr:colOff>
                    <xdr:row>76</xdr:row>
                    <xdr:rowOff>9525</xdr:rowOff>
                  </to>
                </anchor>
              </controlPr>
            </control>
          </mc:Choice>
        </mc:AlternateContent>
        <mc:AlternateContent xmlns:mc="http://schemas.openxmlformats.org/markup-compatibility/2006">
          <mc:Choice Requires="x14">
            <control shapeId="26310" r:id="rId140" name="Check Box 710">
              <controlPr defaultSize="0" autoPict="0">
                <anchor moveWithCells="1">
                  <from>
                    <xdr:col>6</xdr:col>
                    <xdr:colOff>609600</xdr:colOff>
                    <xdr:row>74</xdr:row>
                    <xdr:rowOff>152400</xdr:rowOff>
                  </from>
                  <to>
                    <xdr:col>6</xdr:col>
                    <xdr:colOff>838200</xdr:colOff>
                    <xdr:row>76</xdr:row>
                    <xdr:rowOff>9525</xdr:rowOff>
                  </to>
                </anchor>
              </controlPr>
            </control>
          </mc:Choice>
        </mc:AlternateContent>
        <mc:AlternateContent xmlns:mc="http://schemas.openxmlformats.org/markup-compatibility/2006">
          <mc:Choice Requires="x14">
            <control shapeId="26311" r:id="rId141" name="Check Box 711">
              <controlPr defaultSize="0" autoPict="0">
                <anchor moveWithCells="1">
                  <from>
                    <xdr:col>4</xdr:col>
                    <xdr:colOff>533400</xdr:colOff>
                    <xdr:row>76</xdr:row>
                    <xdr:rowOff>161925</xdr:rowOff>
                  </from>
                  <to>
                    <xdr:col>4</xdr:col>
                    <xdr:colOff>762000</xdr:colOff>
                    <xdr:row>78</xdr:row>
                    <xdr:rowOff>38100</xdr:rowOff>
                  </to>
                </anchor>
              </controlPr>
            </control>
          </mc:Choice>
        </mc:AlternateContent>
        <mc:AlternateContent xmlns:mc="http://schemas.openxmlformats.org/markup-compatibility/2006">
          <mc:Choice Requires="x14">
            <control shapeId="26312" r:id="rId142" name="Check Box 712">
              <controlPr defaultSize="0" autoPict="0">
                <anchor moveWithCells="1">
                  <from>
                    <xdr:col>5</xdr:col>
                    <xdr:colOff>533400</xdr:colOff>
                    <xdr:row>76</xdr:row>
                    <xdr:rowOff>161925</xdr:rowOff>
                  </from>
                  <to>
                    <xdr:col>5</xdr:col>
                    <xdr:colOff>762000</xdr:colOff>
                    <xdr:row>78</xdr:row>
                    <xdr:rowOff>38100</xdr:rowOff>
                  </to>
                </anchor>
              </controlPr>
            </control>
          </mc:Choice>
        </mc:AlternateContent>
        <mc:AlternateContent xmlns:mc="http://schemas.openxmlformats.org/markup-compatibility/2006">
          <mc:Choice Requires="x14">
            <control shapeId="26313" r:id="rId143" name="Check Box 713">
              <controlPr defaultSize="0" autoPict="0">
                <anchor moveWithCells="1">
                  <from>
                    <xdr:col>6</xdr:col>
                    <xdr:colOff>609600</xdr:colOff>
                    <xdr:row>76</xdr:row>
                    <xdr:rowOff>161925</xdr:rowOff>
                  </from>
                  <to>
                    <xdr:col>6</xdr:col>
                    <xdr:colOff>838200</xdr:colOff>
                    <xdr:row>78</xdr:row>
                    <xdr:rowOff>38100</xdr:rowOff>
                  </to>
                </anchor>
              </controlPr>
            </control>
          </mc:Choice>
        </mc:AlternateContent>
        <mc:AlternateContent xmlns:mc="http://schemas.openxmlformats.org/markup-compatibility/2006">
          <mc:Choice Requires="x14">
            <control shapeId="26314" r:id="rId144" name="Check Box 714">
              <controlPr defaultSize="0" autoPict="0">
                <anchor moveWithCells="1">
                  <from>
                    <xdr:col>4</xdr:col>
                    <xdr:colOff>533400</xdr:colOff>
                    <xdr:row>78</xdr:row>
                    <xdr:rowOff>161925</xdr:rowOff>
                  </from>
                  <to>
                    <xdr:col>4</xdr:col>
                    <xdr:colOff>762000</xdr:colOff>
                    <xdr:row>80</xdr:row>
                    <xdr:rowOff>38100</xdr:rowOff>
                  </to>
                </anchor>
              </controlPr>
            </control>
          </mc:Choice>
        </mc:AlternateContent>
        <mc:AlternateContent xmlns:mc="http://schemas.openxmlformats.org/markup-compatibility/2006">
          <mc:Choice Requires="x14">
            <control shapeId="26315" r:id="rId145" name="Check Box 715">
              <controlPr defaultSize="0" autoPict="0">
                <anchor moveWithCells="1">
                  <from>
                    <xdr:col>5</xdr:col>
                    <xdr:colOff>533400</xdr:colOff>
                    <xdr:row>78</xdr:row>
                    <xdr:rowOff>161925</xdr:rowOff>
                  </from>
                  <to>
                    <xdr:col>5</xdr:col>
                    <xdr:colOff>762000</xdr:colOff>
                    <xdr:row>80</xdr:row>
                    <xdr:rowOff>38100</xdr:rowOff>
                  </to>
                </anchor>
              </controlPr>
            </control>
          </mc:Choice>
        </mc:AlternateContent>
        <mc:AlternateContent xmlns:mc="http://schemas.openxmlformats.org/markup-compatibility/2006">
          <mc:Choice Requires="x14">
            <control shapeId="26316" r:id="rId146" name="Check Box 716">
              <controlPr defaultSize="0" autoPict="0">
                <anchor moveWithCells="1">
                  <from>
                    <xdr:col>6</xdr:col>
                    <xdr:colOff>609600</xdr:colOff>
                    <xdr:row>78</xdr:row>
                    <xdr:rowOff>152400</xdr:rowOff>
                  </from>
                  <to>
                    <xdr:col>6</xdr:col>
                    <xdr:colOff>838200</xdr:colOff>
                    <xdr:row>80</xdr:row>
                    <xdr:rowOff>38100</xdr:rowOff>
                  </to>
                </anchor>
              </controlPr>
            </control>
          </mc:Choice>
        </mc:AlternateContent>
        <mc:AlternateContent xmlns:mc="http://schemas.openxmlformats.org/markup-compatibility/2006">
          <mc:Choice Requires="x14">
            <control shapeId="26329" r:id="rId147" name="Check Box 729">
              <controlPr defaultSize="0" autoPict="0">
                <anchor moveWithCells="1">
                  <from>
                    <xdr:col>4</xdr:col>
                    <xdr:colOff>533400</xdr:colOff>
                    <xdr:row>93</xdr:row>
                    <xdr:rowOff>190500</xdr:rowOff>
                  </from>
                  <to>
                    <xdr:col>4</xdr:col>
                    <xdr:colOff>762000</xdr:colOff>
                    <xdr:row>95</xdr:row>
                    <xdr:rowOff>38100</xdr:rowOff>
                  </to>
                </anchor>
              </controlPr>
            </control>
          </mc:Choice>
        </mc:AlternateContent>
        <mc:AlternateContent xmlns:mc="http://schemas.openxmlformats.org/markup-compatibility/2006">
          <mc:Choice Requires="x14">
            <control shapeId="26330" r:id="rId148" name="Check Box 730">
              <controlPr defaultSize="0" autoPict="0">
                <anchor moveWithCells="1">
                  <from>
                    <xdr:col>5</xdr:col>
                    <xdr:colOff>533400</xdr:colOff>
                    <xdr:row>93</xdr:row>
                    <xdr:rowOff>190500</xdr:rowOff>
                  </from>
                  <to>
                    <xdr:col>5</xdr:col>
                    <xdr:colOff>762000</xdr:colOff>
                    <xdr:row>95</xdr:row>
                    <xdr:rowOff>38100</xdr:rowOff>
                  </to>
                </anchor>
              </controlPr>
            </control>
          </mc:Choice>
        </mc:AlternateContent>
        <mc:AlternateContent xmlns:mc="http://schemas.openxmlformats.org/markup-compatibility/2006">
          <mc:Choice Requires="x14">
            <control shapeId="26331" r:id="rId149" name="Check Box 731">
              <controlPr defaultSize="0" autoPict="0">
                <anchor moveWithCells="1">
                  <from>
                    <xdr:col>6</xdr:col>
                    <xdr:colOff>609600</xdr:colOff>
                    <xdr:row>93</xdr:row>
                    <xdr:rowOff>190500</xdr:rowOff>
                  </from>
                  <to>
                    <xdr:col>6</xdr:col>
                    <xdr:colOff>838200</xdr:colOff>
                    <xdr:row>95</xdr:row>
                    <xdr:rowOff>38100</xdr:rowOff>
                  </to>
                </anchor>
              </controlPr>
            </control>
          </mc:Choice>
        </mc:AlternateContent>
        <mc:AlternateContent xmlns:mc="http://schemas.openxmlformats.org/markup-compatibility/2006">
          <mc:Choice Requires="x14">
            <control shapeId="26332" r:id="rId150" name="Check Box 732">
              <controlPr defaultSize="0" autoPict="0">
                <anchor moveWithCells="1">
                  <from>
                    <xdr:col>4</xdr:col>
                    <xdr:colOff>533400</xdr:colOff>
                    <xdr:row>94</xdr:row>
                    <xdr:rowOff>152400</xdr:rowOff>
                  </from>
                  <to>
                    <xdr:col>4</xdr:col>
                    <xdr:colOff>762000</xdr:colOff>
                    <xdr:row>96</xdr:row>
                    <xdr:rowOff>9525</xdr:rowOff>
                  </to>
                </anchor>
              </controlPr>
            </control>
          </mc:Choice>
        </mc:AlternateContent>
        <mc:AlternateContent xmlns:mc="http://schemas.openxmlformats.org/markup-compatibility/2006">
          <mc:Choice Requires="x14">
            <control shapeId="2" r:id="rId151" name="Check Box 733">
              <controlPr defaultSize="0" autoPict="0">
                <anchor moveWithCells="1">
                  <from>
                    <xdr:col>5</xdr:col>
                    <xdr:colOff>533400</xdr:colOff>
                    <xdr:row>94</xdr:row>
                    <xdr:rowOff>133350</xdr:rowOff>
                  </from>
                  <to>
                    <xdr:col>5</xdr:col>
                    <xdr:colOff>762000</xdr:colOff>
                    <xdr:row>96</xdr:row>
                    <xdr:rowOff>9525</xdr:rowOff>
                  </to>
                </anchor>
              </controlPr>
            </control>
          </mc:Choice>
        </mc:AlternateContent>
        <mc:AlternateContent xmlns:mc="http://schemas.openxmlformats.org/markup-compatibility/2006">
          <mc:Choice Requires="x14">
            <control shapeId="26334" r:id="rId152" name="Check Box 734">
              <controlPr defaultSize="0" autoPict="0">
                <anchor moveWithCells="1">
                  <from>
                    <xdr:col>6</xdr:col>
                    <xdr:colOff>609600</xdr:colOff>
                    <xdr:row>94</xdr:row>
                    <xdr:rowOff>152400</xdr:rowOff>
                  </from>
                  <to>
                    <xdr:col>6</xdr:col>
                    <xdr:colOff>838200</xdr:colOff>
                    <xdr:row>96</xdr:row>
                    <xdr:rowOff>9525</xdr:rowOff>
                  </to>
                </anchor>
              </controlPr>
            </control>
          </mc:Choice>
        </mc:AlternateContent>
        <mc:AlternateContent xmlns:mc="http://schemas.openxmlformats.org/markup-compatibility/2006">
          <mc:Choice Requires="x14">
            <control shapeId="26335" r:id="rId153" name="Check Box 735">
              <controlPr defaultSize="0" autoPict="0">
                <anchor moveWithCells="1">
                  <from>
                    <xdr:col>4</xdr:col>
                    <xdr:colOff>533400</xdr:colOff>
                    <xdr:row>96</xdr:row>
                    <xdr:rowOff>161925</xdr:rowOff>
                  </from>
                  <to>
                    <xdr:col>4</xdr:col>
                    <xdr:colOff>762000</xdr:colOff>
                    <xdr:row>98</xdr:row>
                    <xdr:rowOff>38100</xdr:rowOff>
                  </to>
                </anchor>
              </controlPr>
            </control>
          </mc:Choice>
        </mc:AlternateContent>
        <mc:AlternateContent xmlns:mc="http://schemas.openxmlformats.org/markup-compatibility/2006">
          <mc:Choice Requires="x14">
            <control shapeId="26336" r:id="rId154" name="Check Box 736">
              <controlPr defaultSize="0" autoPict="0">
                <anchor moveWithCells="1">
                  <from>
                    <xdr:col>5</xdr:col>
                    <xdr:colOff>533400</xdr:colOff>
                    <xdr:row>96</xdr:row>
                    <xdr:rowOff>161925</xdr:rowOff>
                  </from>
                  <to>
                    <xdr:col>5</xdr:col>
                    <xdr:colOff>762000</xdr:colOff>
                    <xdr:row>98</xdr:row>
                    <xdr:rowOff>38100</xdr:rowOff>
                  </to>
                </anchor>
              </controlPr>
            </control>
          </mc:Choice>
        </mc:AlternateContent>
        <mc:AlternateContent xmlns:mc="http://schemas.openxmlformats.org/markup-compatibility/2006">
          <mc:Choice Requires="x14">
            <control shapeId="26337" r:id="rId155" name="Check Box 737">
              <controlPr defaultSize="0" autoPict="0">
                <anchor moveWithCells="1">
                  <from>
                    <xdr:col>6</xdr:col>
                    <xdr:colOff>609600</xdr:colOff>
                    <xdr:row>96</xdr:row>
                    <xdr:rowOff>161925</xdr:rowOff>
                  </from>
                  <to>
                    <xdr:col>6</xdr:col>
                    <xdr:colOff>838200</xdr:colOff>
                    <xdr:row>98</xdr:row>
                    <xdr:rowOff>38100</xdr:rowOff>
                  </to>
                </anchor>
              </controlPr>
            </control>
          </mc:Choice>
        </mc:AlternateContent>
        <mc:AlternateContent xmlns:mc="http://schemas.openxmlformats.org/markup-compatibility/2006">
          <mc:Choice Requires="x14">
            <control shapeId="26338" r:id="rId156" name="Check Box 738">
              <controlPr defaultSize="0" autoPict="0">
                <anchor moveWithCells="1">
                  <from>
                    <xdr:col>4</xdr:col>
                    <xdr:colOff>533400</xdr:colOff>
                    <xdr:row>98</xdr:row>
                    <xdr:rowOff>161925</xdr:rowOff>
                  </from>
                  <to>
                    <xdr:col>4</xdr:col>
                    <xdr:colOff>762000</xdr:colOff>
                    <xdr:row>100</xdr:row>
                    <xdr:rowOff>38100</xdr:rowOff>
                  </to>
                </anchor>
              </controlPr>
            </control>
          </mc:Choice>
        </mc:AlternateContent>
        <mc:AlternateContent xmlns:mc="http://schemas.openxmlformats.org/markup-compatibility/2006">
          <mc:Choice Requires="x14">
            <control shapeId="26339" r:id="rId157" name="Check Box 739">
              <controlPr defaultSize="0" autoPict="0">
                <anchor moveWithCells="1">
                  <from>
                    <xdr:col>5</xdr:col>
                    <xdr:colOff>533400</xdr:colOff>
                    <xdr:row>98</xdr:row>
                    <xdr:rowOff>161925</xdr:rowOff>
                  </from>
                  <to>
                    <xdr:col>5</xdr:col>
                    <xdr:colOff>762000</xdr:colOff>
                    <xdr:row>100</xdr:row>
                    <xdr:rowOff>38100</xdr:rowOff>
                  </to>
                </anchor>
              </controlPr>
            </control>
          </mc:Choice>
        </mc:AlternateContent>
        <mc:AlternateContent xmlns:mc="http://schemas.openxmlformats.org/markup-compatibility/2006">
          <mc:Choice Requires="x14">
            <control shapeId="26340" r:id="rId158" name="Check Box 740">
              <controlPr defaultSize="0" autoPict="0">
                <anchor moveWithCells="1">
                  <from>
                    <xdr:col>6</xdr:col>
                    <xdr:colOff>609600</xdr:colOff>
                    <xdr:row>98</xdr:row>
                    <xdr:rowOff>152400</xdr:rowOff>
                  </from>
                  <to>
                    <xdr:col>6</xdr:col>
                    <xdr:colOff>838200</xdr:colOff>
                    <xdr:row>100</xdr:row>
                    <xdr:rowOff>38100</xdr:rowOff>
                  </to>
                </anchor>
              </controlPr>
            </control>
          </mc:Choice>
        </mc:AlternateContent>
        <mc:AlternateContent xmlns:mc="http://schemas.openxmlformats.org/markup-compatibility/2006">
          <mc:Choice Requires="x14">
            <control shapeId="26341" r:id="rId159" name="Check Box 741">
              <controlPr defaultSize="0" autoPict="0">
                <anchor moveWithCells="1">
                  <from>
                    <xdr:col>9</xdr:col>
                    <xdr:colOff>533400</xdr:colOff>
                    <xdr:row>93</xdr:row>
                    <xdr:rowOff>190500</xdr:rowOff>
                  </from>
                  <to>
                    <xdr:col>9</xdr:col>
                    <xdr:colOff>762000</xdr:colOff>
                    <xdr:row>95</xdr:row>
                    <xdr:rowOff>38100</xdr:rowOff>
                  </to>
                </anchor>
              </controlPr>
            </control>
          </mc:Choice>
        </mc:AlternateContent>
        <mc:AlternateContent xmlns:mc="http://schemas.openxmlformats.org/markup-compatibility/2006">
          <mc:Choice Requires="x14">
            <control shapeId="26342" r:id="rId160" name="Check Box 742">
              <controlPr defaultSize="0" autoPict="0">
                <anchor moveWithCells="1">
                  <from>
                    <xdr:col>10</xdr:col>
                    <xdr:colOff>533400</xdr:colOff>
                    <xdr:row>93</xdr:row>
                    <xdr:rowOff>190500</xdr:rowOff>
                  </from>
                  <to>
                    <xdr:col>10</xdr:col>
                    <xdr:colOff>762000</xdr:colOff>
                    <xdr:row>95</xdr:row>
                    <xdr:rowOff>38100</xdr:rowOff>
                  </to>
                </anchor>
              </controlPr>
            </control>
          </mc:Choice>
        </mc:AlternateContent>
        <mc:AlternateContent xmlns:mc="http://schemas.openxmlformats.org/markup-compatibility/2006">
          <mc:Choice Requires="x14">
            <control shapeId="26343" r:id="rId161" name="Check Box 743">
              <controlPr defaultSize="0" autoPict="0">
                <anchor moveWithCells="1">
                  <from>
                    <xdr:col>11</xdr:col>
                    <xdr:colOff>609600</xdr:colOff>
                    <xdr:row>93</xdr:row>
                    <xdr:rowOff>190500</xdr:rowOff>
                  </from>
                  <to>
                    <xdr:col>11</xdr:col>
                    <xdr:colOff>838200</xdr:colOff>
                    <xdr:row>95</xdr:row>
                    <xdr:rowOff>38100</xdr:rowOff>
                  </to>
                </anchor>
              </controlPr>
            </control>
          </mc:Choice>
        </mc:AlternateContent>
        <mc:AlternateContent xmlns:mc="http://schemas.openxmlformats.org/markup-compatibility/2006">
          <mc:Choice Requires="x14">
            <control shapeId="26344" r:id="rId162" name="Check Box 744">
              <controlPr defaultSize="0" autoPict="0">
                <anchor moveWithCells="1">
                  <from>
                    <xdr:col>9</xdr:col>
                    <xdr:colOff>533400</xdr:colOff>
                    <xdr:row>94</xdr:row>
                    <xdr:rowOff>152400</xdr:rowOff>
                  </from>
                  <to>
                    <xdr:col>9</xdr:col>
                    <xdr:colOff>762000</xdr:colOff>
                    <xdr:row>96</xdr:row>
                    <xdr:rowOff>9525</xdr:rowOff>
                  </to>
                </anchor>
              </controlPr>
            </control>
          </mc:Choice>
        </mc:AlternateContent>
        <mc:AlternateContent xmlns:mc="http://schemas.openxmlformats.org/markup-compatibility/2006">
          <mc:Choice Requires="x14">
            <control shapeId="26345" r:id="rId163" name="Check Box 745">
              <controlPr defaultSize="0" autoPict="0">
                <anchor moveWithCells="1">
                  <from>
                    <xdr:col>10</xdr:col>
                    <xdr:colOff>533400</xdr:colOff>
                    <xdr:row>94</xdr:row>
                    <xdr:rowOff>133350</xdr:rowOff>
                  </from>
                  <to>
                    <xdr:col>10</xdr:col>
                    <xdr:colOff>762000</xdr:colOff>
                    <xdr:row>96</xdr:row>
                    <xdr:rowOff>9525</xdr:rowOff>
                  </to>
                </anchor>
              </controlPr>
            </control>
          </mc:Choice>
        </mc:AlternateContent>
        <mc:AlternateContent xmlns:mc="http://schemas.openxmlformats.org/markup-compatibility/2006">
          <mc:Choice Requires="x14">
            <control shapeId="26346" r:id="rId164" name="Check Box 746">
              <controlPr defaultSize="0" autoPict="0">
                <anchor moveWithCells="1">
                  <from>
                    <xdr:col>11</xdr:col>
                    <xdr:colOff>609600</xdr:colOff>
                    <xdr:row>94</xdr:row>
                    <xdr:rowOff>152400</xdr:rowOff>
                  </from>
                  <to>
                    <xdr:col>11</xdr:col>
                    <xdr:colOff>838200</xdr:colOff>
                    <xdr:row>96</xdr:row>
                    <xdr:rowOff>9525</xdr:rowOff>
                  </to>
                </anchor>
              </controlPr>
            </control>
          </mc:Choice>
        </mc:AlternateContent>
        <mc:AlternateContent xmlns:mc="http://schemas.openxmlformats.org/markup-compatibility/2006">
          <mc:Choice Requires="x14">
            <control shapeId="26348" r:id="rId165" name="Check Box 748">
              <controlPr defaultSize="0" autoPict="0">
                <anchor moveWithCells="1">
                  <from>
                    <xdr:col>10</xdr:col>
                    <xdr:colOff>533400</xdr:colOff>
                    <xdr:row>96</xdr:row>
                    <xdr:rowOff>161925</xdr:rowOff>
                  </from>
                  <to>
                    <xdr:col>10</xdr:col>
                    <xdr:colOff>762000</xdr:colOff>
                    <xdr:row>98</xdr:row>
                    <xdr:rowOff>38100</xdr:rowOff>
                  </to>
                </anchor>
              </controlPr>
            </control>
          </mc:Choice>
        </mc:AlternateContent>
        <mc:AlternateContent xmlns:mc="http://schemas.openxmlformats.org/markup-compatibility/2006">
          <mc:Choice Requires="x14">
            <control shapeId="26349" r:id="rId166" name="Check Box 749">
              <controlPr defaultSize="0" autoPict="0">
                <anchor moveWithCells="1">
                  <from>
                    <xdr:col>11</xdr:col>
                    <xdr:colOff>609600</xdr:colOff>
                    <xdr:row>96</xdr:row>
                    <xdr:rowOff>161925</xdr:rowOff>
                  </from>
                  <to>
                    <xdr:col>11</xdr:col>
                    <xdr:colOff>838200</xdr:colOff>
                    <xdr:row>98</xdr:row>
                    <xdr:rowOff>38100</xdr:rowOff>
                  </to>
                </anchor>
              </controlPr>
            </control>
          </mc:Choice>
        </mc:AlternateContent>
        <mc:AlternateContent xmlns:mc="http://schemas.openxmlformats.org/markup-compatibility/2006">
          <mc:Choice Requires="x14">
            <control shapeId="26350" r:id="rId167" name="Check Box 750">
              <controlPr defaultSize="0" autoPict="0">
                <anchor moveWithCells="1">
                  <from>
                    <xdr:col>9</xdr:col>
                    <xdr:colOff>533400</xdr:colOff>
                    <xdr:row>98</xdr:row>
                    <xdr:rowOff>161925</xdr:rowOff>
                  </from>
                  <to>
                    <xdr:col>9</xdr:col>
                    <xdr:colOff>762000</xdr:colOff>
                    <xdr:row>100</xdr:row>
                    <xdr:rowOff>38100</xdr:rowOff>
                  </to>
                </anchor>
              </controlPr>
            </control>
          </mc:Choice>
        </mc:AlternateContent>
        <mc:AlternateContent xmlns:mc="http://schemas.openxmlformats.org/markup-compatibility/2006">
          <mc:Choice Requires="x14">
            <control shapeId="26352" r:id="rId168" name="Check Box 752">
              <controlPr defaultSize="0" autoPict="0">
                <anchor moveWithCells="1">
                  <from>
                    <xdr:col>11</xdr:col>
                    <xdr:colOff>609600</xdr:colOff>
                    <xdr:row>98</xdr:row>
                    <xdr:rowOff>152400</xdr:rowOff>
                  </from>
                  <to>
                    <xdr:col>11</xdr:col>
                    <xdr:colOff>838200</xdr:colOff>
                    <xdr:row>100</xdr:row>
                    <xdr:rowOff>38100</xdr:rowOff>
                  </to>
                </anchor>
              </controlPr>
            </control>
          </mc:Choice>
        </mc:AlternateContent>
        <mc:AlternateContent xmlns:mc="http://schemas.openxmlformats.org/markup-compatibility/2006">
          <mc:Choice Requires="x14">
            <control shapeId="26353" r:id="rId169" name="Check Box 753">
              <controlPr defaultSize="0" autoPict="0">
                <anchor moveWithCells="1">
                  <from>
                    <xdr:col>4</xdr:col>
                    <xdr:colOff>533400</xdr:colOff>
                    <xdr:row>113</xdr:row>
                    <xdr:rowOff>190500</xdr:rowOff>
                  </from>
                  <to>
                    <xdr:col>4</xdr:col>
                    <xdr:colOff>762000</xdr:colOff>
                    <xdr:row>115</xdr:row>
                    <xdr:rowOff>38100</xdr:rowOff>
                  </to>
                </anchor>
              </controlPr>
            </control>
          </mc:Choice>
        </mc:AlternateContent>
        <mc:AlternateContent xmlns:mc="http://schemas.openxmlformats.org/markup-compatibility/2006">
          <mc:Choice Requires="x14">
            <control shapeId="26354" r:id="rId170" name="Check Box 754">
              <controlPr defaultSize="0" autoPict="0">
                <anchor moveWithCells="1">
                  <from>
                    <xdr:col>5</xdr:col>
                    <xdr:colOff>533400</xdr:colOff>
                    <xdr:row>113</xdr:row>
                    <xdr:rowOff>190500</xdr:rowOff>
                  </from>
                  <to>
                    <xdr:col>5</xdr:col>
                    <xdr:colOff>762000</xdr:colOff>
                    <xdr:row>115</xdr:row>
                    <xdr:rowOff>38100</xdr:rowOff>
                  </to>
                </anchor>
              </controlPr>
            </control>
          </mc:Choice>
        </mc:AlternateContent>
        <mc:AlternateContent xmlns:mc="http://schemas.openxmlformats.org/markup-compatibility/2006">
          <mc:Choice Requires="x14">
            <control shapeId="26355" r:id="rId171" name="Check Box 755">
              <controlPr defaultSize="0" autoPict="0">
                <anchor moveWithCells="1">
                  <from>
                    <xdr:col>6</xdr:col>
                    <xdr:colOff>609600</xdr:colOff>
                    <xdr:row>113</xdr:row>
                    <xdr:rowOff>190500</xdr:rowOff>
                  </from>
                  <to>
                    <xdr:col>6</xdr:col>
                    <xdr:colOff>838200</xdr:colOff>
                    <xdr:row>115</xdr:row>
                    <xdr:rowOff>38100</xdr:rowOff>
                  </to>
                </anchor>
              </controlPr>
            </control>
          </mc:Choice>
        </mc:AlternateContent>
        <mc:AlternateContent xmlns:mc="http://schemas.openxmlformats.org/markup-compatibility/2006">
          <mc:Choice Requires="x14">
            <control shapeId="26356" r:id="rId172" name="Check Box 756">
              <controlPr defaultSize="0" autoPict="0">
                <anchor moveWithCells="1">
                  <from>
                    <xdr:col>4</xdr:col>
                    <xdr:colOff>533400</xdr:colOff>
                    <xdr:row>114</xdr:row>
                    <xdr:rowOff>152400</xdr:rowOff>
                  </from>
                  <to>
                    <xdr:col>4</xdr:col>
                    <xdr:colOff>762000</xdr:colOff>
                    <xdr:row>116</xdr:row>
                    <xdr:rowOff>9525</xdr:rowOff>
                  </to>
                </anchor>
              </controlPr>
            </control>
          </mc:Choice>
        </mc:AlternateContent>
        <mc:AlternateContent xmlns:mc="http://schemas.openxmlformats.org/markup-compatibility/2006">
          <mc:Choice Requires="x14">
            <control shapeId="26357" r:id="rId173" name="Check Box 757">
              <controlPr defaultSize="0" autoPict="0">
                <anchor moveWithCells="1">
                  <from>
                    <xdr:col>5</xdr:col>
                    <xdr:colOff>533400</xdr:colOff>
                    <xdr:row>114</xdr:row>
                    <xdr:rowOff>133350</xdr:rowOff>
                  </from>
                  <to>
                    <xdr:col>5</xdr:col>
                    <xdr:colOff>762000</xdr:colOff>
                    <xdr:row>116</xdr:row>
                    <xdr:rowOff>9525</xdr:rowOff>
                  </to>
                </anchor>
              </controlPr>
            </control>
          </mc:Choice>
        </mc:AlternateContent>
        <mc:AlternateContent xmlns:mc="http://schemas.openxmlformats.org/markup-compatibility/2006">
          <mc:Choice Requires="x14">
            <control shapeId="26358" r:id="rId174" name="Check Box 758">
              <controlPr defaultSize="0" autoPict="0">
                <anchor moveWithCells="1">
                  <from>
                    <xdr:col>6</xdr:col>
                    <xdr:colOff>609600</xdr:colOff>
                    <xdr:row>114</xdr:row>
                    <xdr:rowOff>152400</xdr:rowOff>
                  </from>
                  <to>
                    <xdr:col>6</xdr:col>
                    <xdr:colOff>838200</xdr:colOff>
                    <xdr:row>116</xdr:row>
                    <xdr:rowOff>9525</xdr:rowOff>
                  </to>
                </anchor>
              </controlPr>
            </control>
          </mc:Choice>
        </mc:AlternateContent>
        <mc:AlternateContent xmlns:mc="http://schemas.openxmlformats.org/markup-compatibility/2006">
          <mc:Choice Requires="x14">
            <control shapeId="26359" r:id="rId175" name="Check Box 759">
              <controlPr defaultSize="0" autoPict="0">
                <anchor moveWithCells="1">
                  <from>
                    <xdr:col>4</xdr:col>
                    <xdr:colOff>533400</xdr:colOff>
                    <xdr:row>116</xdr:row>
                    <xdr:rowOff>161925</xdr:rowOff>
                  </from>
                  <to>
                    <xdr:col>4</xdr:col>
                    <xdr:colOff>762000</xdr:colOff>
                    <xdr:row>118</xdr:row>
                    <xdr:rowOff>38100</xdr:rowOff>
                  </to>
                </anchor>
              </controlPr>
            </control>
          </mc:Choice>
        </mc:AlternateContent>
        <mc:AlternateContent xmlns:mc="http://schemas.openxmlformats.org/markup-compatibility/2006">
          <mc:Choice Requires="x14">
            <control shapeId="26360" r:id="rId176" name="Check Box 760">
              <controlPr defaultSize="0" autoPict="0">
                <anchor moveWithCells="1">
                  <from>
                    <xdr:col>5</xdr:col>
                    <xdr:colOff>533400</xdr:colOff>
                    <xdr:row>116</xdr:row>
                    <xdr:rowOff>161925</xdr:rowOff>
                  </from>
                  <to>
                    <xdr:col>5</xdr:col>
                    <xdr:colOff>762000</xdr:colOff>
                    <xdr:row>118</xdr:row>
                    <xdr:rowOff>38100</xdr:rowOff>
                  </to>
                </anchor>
              </controlPr>
            </control>
          </mc:Choice>
        </mc:AlternateContent>
        <mc:AlternateContent xmlns:mc="http://schemas.openxmlformats.org/markup-compatibility/2006">
          <mc:Choice Requires="x14">
            <control shapeId="26361" r:id="rId177" name="Check Box 761">
              <controlPr defaultSize="0" autoPict="0">
                <anchor moveWithCells="1">
                  <from>
                    <xdr:col>6</xdr:col>
                    <xdr:colOff>609600</xdr:colOff>
                    <xdr:row>116</xdr:row>
                    <xdr:rowOff>161925</xdr:rowOff>
                  </from>
                  <to>
                    <xdr:col>6</xdr:col>
                    <xdr:colOff>838200</xdr:colOff>
                    <xdr:row>118</xdr:row>
                    <xdr:rowOff>38100</xdr:rowOff>
                  </to>
                </anchor>
              </controlPr>
            </control>
          </mc:Choice>
        </mc:AlternateContent>
        <mc:AlternateContent xmlns:mc="http://schemas.openxmlformats.org/markup-compatibility/2006">
          <mc:Choice Requires="x14">
            <control shapeId="26362" r:id="rId178" name="Check Box 762">
              <controlPr defaultSize="0" autoPict="0">
                <anchor moveWithCells="1">
                  <from>
                    <xdr:col>4</xdr:col>
                    <xdr:colOff>533400</xdr:colOff>
                    <xdr:row>118</xdr:row>
                    <xdr:rowOff>161925</xdr:rowOff>
                  </from>
                  <to>
                    <xdr:col>4</xdr:col>
                    <xdr:colOff>762000</xdr:colOff>
                    <xdr:row>120</xdr:row>
                    <xdr:rowOff>38100</xdr:rowOff>
                  </to>
                </anchor>
              </controlPr>
            </control>
          </mc:Choice>
        </mc:AlternateContent>
        <mc:AlternateContent xmlns:mc="http://schemas.openxmlformats.org/markup-compatibility/2006">
          <mc:Choice Requires="x14">
            <control shapeId="26363" r:id="rId179" name="Check Box 763">
              <controlPr defaultSize="0" autoPict="0">
                <anchor moveWithCells="1">
                  <from>
                    <xdr:col>5</xdr:col>
                    <xdr:colOff>533400</xdr:colOff>
                    <xdr:row>118</xdr:row>
                    <xdr:rowOff>161925</xdr:rowOff>
                  </from>
                  <to>
                    <xdr:col>5</xdr:col>
                    <xdr:colOff>762000</xdr:colOff>
                    <xdr:row>120</xdr:row>
                    <xdr:rowOff>38100</xdr:rowOff>
                  </to>
                </anchor>
              </controlPr>
            </control>
          </mc:Choice>
        </mc:AlternateContent>
        <mc:AlternateContent xmlns:mc="http://schemas.openxmlformats.org/markup-compatibility/2006">
          <mc:Choice Requires="x14">
            <control shapeId="26364" r:id="rId180" name="Check Box 764">
              <controlPr defaultSize="0" autoPict="0">
                <anchor moveWithCells="1">
                  <from>
                    <xdr:col>6</xdr:col>
                    <xdr:colOff>609600</xdr:colOff>
                    <xdr:row>118</xdr:row>
                    <xdr:rowOff>152400</xdr:rowOff>
                  </from>
                  <to>
                    <xdr:col>6</xdr:col>
                    <xdr:colOff>838200</xdr:colOff>
                    <xdr:row>120</xdr:row>
                    <xdr:rowOff>38100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disablePrompts="1" count="12">
        <x14:dataValidation type="list" allowBlank="1" showInputMessage="1" showErrorMessage="1" xr:uid="{00000000-0002-0000-0B00-000001000000}">
          <x14:formula1>
            <xm:f>Source!$B$4:$B$5</xm:f>
          </x14:formula1>
          <xm:sqref>E15:F15</xm:sqref>
        </x14:dataValidation>
        <x14:dataValidation type="list" allowBlank="1" showInputMessage="1" showErrorMessage="1" xr:uid="{00000000-0002-0000-0B00-000002000000}">
          <x14:formula1>
            <xm:f>Source!$D$4:$D$5</xm:f>
          </x14:formula1>
          <xm:sqref>E29:G29 J109:L109 J29:L29 E49:G49 J49:L49 E69:G69 J69:L69 E89:G89 J89:L89 E109:G109</xm:sqref>
        </x14:dataValidation>
        <x14:dataValidation type="list" allowBlank="1" showInputMessage="1" showErrorMessage="1" xr:uid="{00000000-0002-0000-0B00-000003000000}">
          <x14:formula1>
            <xm:f>Source!$A$4:$A$31</xm:f>
          </x14:formula1>
          <xm:sqref>E16:F16</xm:sqref>
        </x14:dataValidation>
        <x14:dataValidation type="list" allowBlank="1" showInputMessage="1" showErrorMessage="1" xr:uid="{00000000-0002-0000-0B00-000004000000}">
          <x14:formula1>
            <xm:f>Source!$I$4:$I$5</xm:f>
          </x14:formula1>
          <xm:sqref>E37:G37 J117:L117 J37:L37 E57:G57 J57:L57 E77:G77 J77:L77 E97:G97 J97:L97 E117:G117</xm:sqref>
        </x14:dataValidation>
        <x14:dataValidation type="list" allowBlank="1" showInputMessage="1" showErrorMessage="1" xr:uid="{00000000-0002-0000-0B00-000005000000}">
          <x14:formula1>
            <xm:f>Source!$K$4:$K$6</xm:f>
          </x14:formula1>
          <xm:sqref>E41:G41 J121:L121 J41:L41 E61:G61 J61:L61 E81:G81 J81:L81 E101:G101 J101:L101 E121:G121</xm:sqref>
        </x14:dataValidation>
        <x14:dataValidation type="list" allowBlank="1" showInputMessage="1" showErrorMessage="1" xr:uid="{00000000-0002-0000-0B00-000006000000}">
          <x14:formula1>
            <xm:f>Source!$C$4:$C$6</xm:f>
          </x14:formula1>
          <xm:sqref>E17</xm:sqref>
        </x14:dataValidation>
        <x14:dataValidation type="list" allowBlank="1" showInputMessage="1" showErrorMessage="1" xr:uid="{00000000-0002-0000-0B00-000007000000}">
          <x14:formula1>
            <xm:f>Source!$G$4:$G$11</xm:f>
          </x14:formula1>
          <xm:sqref>E32:G32 J112:L112 J32:L32 E52:G52 J52:L52 E72:G72 J72:L72 E92:G92 J92:L92 E112:G112</xm:sqref>
        </x14:dataValidation>
        <x14:dataValidation type="list" allowBlank="1" showInputMessage="1" showErrorMessage="1" xr:uid="{00000000-0002-0000-0B00-000008000000}">
          <x14:formula1>
            <xm:f>Source!$J$4:$J$6</xm:f>
          </x14:formula1>
          <xm:sqref>E39:G39 J119:L119 J39:L39 E59:G59 J59:L59 E79:G79 J79:L79 E99:G99 J99:L99 E119:G119</xm:sqref>
        </x14:dataValidation>
        <x14:dataValidation type="list" allowBlank="1" showInputMessage="1" showErrorMessage="1" xr:uid="{00000000-0002-0000-0B00-000009000000}">
          <x14:formula1>
            <xm:f>Source!$H$4:$H$8</xm:f>
          </x14:formula1>
          <xm:sqref>E33:G33 J113:L113 J33:L33 E53:G53 J53:L53 E73:G73 J73:L73 E93:G93 J93:L93 E113:G113</xm:sqref>
        </x14:dataValidation>
        <x14:dataValidation type="list" allowBlank="1" showInputMessage="1" showErrorMessage="1" xr:uid="{00000000-0002-0000-0B00-00000A000000}">
          <x14:formula1>
            <xm:f>Source!$L$4:$L$6</xm:f>
          </x14:formula1>
          <xm:sqref>J122:L122 E42:G43 J42:L43 E62:G63 J62:L63 E82:G83 J82:L83 E102:G103 J102:L103 E122:G123</xm:sqref>
        </x14:dataValidation>
        <x14:dataValidation type="list" allowBlank="1" showInputMessage="1" showErrorMessage="1" xr:uid="{00000000-0002-0000-0B00-00000B000000}">
          <x14:formula1>
            <xm:f>Source!$M$4:$M$10</xm:f>
          </x14:formula1>
          <xm:sqref>E44:G44 J124:L124 J44:L44 E64:G64 J64:L64 E84:G84 J84:L84 E104:G104 J104:L104 E124:G124</xm:sqref>
        </x14:dataValidation>
        <x14:dataValidation type="list" allowBlank="1" showInputMessage="1" showErrorMessage="1" xr:uid="{00000000-0002-0000-0B00-00000C000000}">
          <x14:formula1>
            <xm:f>Source!$N$4:$N$13</xm:f>
          </x14:formula1>
          <xm:sqref>J125:L125 J105:L105 E105:G105 J85:L85 E85:G85 J65:L65 E65:G65 J45:L45 E45:G45 E125:G125</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5"/>
  <dimension ref="A1:AM485"/>
  <sheetViews>
    <sheetView showGridLines="0" zoomScale="134" zoomScaleNormal="80" workbookViewId="0">
      <selection activeCell="E284" sqref="E284"/>
    </sheetView>
  </sheetViews>
  <sheetFormatPr defaultColWidth="14.140625" defaultRowHeight="15" customHeight="1"/>
  <cols>
    <col min="1" max="1" width="3.42578125" customWidth="1"/>
    <col min="2" max="2" width="59.140625" customWidth="1"/>
    <col min="3" max="3" width="5.85546875" customWidth="1"/>
    <col min="4" max="4" width="4.42578125" customWidth="1"/>
    <col min="5" max="5" width="13.85546875" customWidth="1"/>
    <col min="6" max="6" width="8.85546875" customWidth="1"/>
    <col min="7" max="7" width="9" customWidth="1"/>
    <col min="8" max="8" width="6.140625" customWidth="1"/>
    <col min="9" max="9" width="13.85546875" customWidth="1"/>
    <col min="10" max="10" width="8.85546875" customWidth="1"/>
    <col min="11" max="11" width="5.85546875" customWidth="1"/>
    <col min="12" max="12" width="6.85546875" customWidth="1"/>
    <col min="13" max="13" width="13.85546875" customWidth="1"/>
    <col min="14" max="14" width="8.85546875" customWidth="1"/>
    <col min="15" max="15" width="5.85546875" customWidth="1"/>
    <col min="16" max="16" width="5" customWidth="1"/>
    <col min="17" max="17" width="13.85546875" customWidth="1"/>
    <col min="18" max="18" width="8.85546875" customWidth="1"/>
    <col min="19" max="19" width="9.42578125" customWidth="1"/>
    <col min="20" max="20" width="10.140625" customWidth="1"/>
    <col min="21" max="21" width="8.42578125" customWidth="1"/>
    <col min="22" max="23" width="10.85546875" customWidth="1"/>
    <col min="24" max="24" width="14.140625" customWidth="1"/>
    <col min="25" max="26" width="11.140625" customWidth="1"/>
    <col min="27" max="27" width="10.85546875" customWidth="1"/>
    <col min="28" max="28" width="14.140625" customWidth="1"/>
    <col min="29" max="29" width="11.42578125" customWidth="1"/>
    <col min="30" max="30" width="14.85546875" customWidth="1"/>
    <col min="31" max="31" width="11" customWidth="1"/>
    <col min="32" max="39" width="9" customWidth="1"/>
  </cols>
  <sheetData>
    <row r="1" spans="1:39" ht="11.25" customHeight="1">
      <c r="A1" s="1"/>
      <c r="B1" s="1"/>
      <c r="C1" s="336"/>
      <c r="D1" s="336"/>
      <c r="E1" s="336"/>
      <c r="F1" s="336"/>
      <c r="G1" s="336"/>
      <c r="H1" s="336"/>
      <c r="I1" s="336"/>
      <c r="J1" s="336"/>
      <c r="K1" s="336"/>
      <c r="L1" s="336"/>
      <c r="M1" s="336"/>
      <c r="N1" s="336"/>
      <c r="O1" s="336"/>
      <c r="P1" s="336"/>
      <c r="Q1" s="336"/>
      <c r="R1" s="336"/>
      <c r="S1" s="1"/>
      <c r="T1" s="1"/>
      <c r="U1" s="1"/>
      <c r="V1" s="1"/>
      <c r="W1" s="1"/>
      <c r="X1" s="1"/>
      <c r="Y1" s="1"/>
      <c r="Z1" s="1"/>
      <c r="AA1" s="1"/>
      <c r="AB1" s="1"/>
      <c r="AC1" s="1"/>
      <c r="AD1" s="1"/>
      <c r="AE1" s="1"/>
      <c r="AF1" s="1"/>
      <c r="AG1" s="1"/>
      <c r="AH1" s="1"/>
      <c r="AI1" s="1"/>
      <c r="AJ1" s="1"/>
      <c r="AK1" s="1"/>
      <c r="AL1" s="1"/>
      <c r="AM1" s="1"/>
    </row>
    <row r="2" spans="1:39" ht="11.25" customHeight="1">
      <c r="A2" s="1"/>
      <c r="B2" s="337" t="s">
        <v>0</v>
      </c>
      <c r="C2" s="336"/>
      <c r="D2" s="336"/>
      <c r="E2" s="336"/>
      <c r="F2" s="336"/>
      <c r="G2" s="336"/>
      <c r="H2" s="336"/>
      <c r="I2" s="336"/>
      <c r="J2" s="336"/>
      <c r="K2" s="336"/>
      <c r="L2" s="336"/>
      <c r="M2" s="336"/>
      <c r="N2" s="336"/>
      <c r="O2" s="336"/>
      <c r="P2" s="336"/>
      <c r="Q2" s="336"/>
      <c r="R2" s="336"/>
      <c r="S2" s="1"/>
      <c r="T2" s="1"/>
      <c r="U2" s="1"/>
      <c r="V2" s="1"/>
      <c r="W2" s="1"/>
      <c r="X2" s="1"/>
      <c r="Y2" s="1"/>
      <c r="Z2" s="1"/>
      <c r="AA2" s="1"/>
      <c r="AB2" s="1"/>
      <c r="AC2" s="1"/>
      <c r="AD2" s="1"/>
      <c r="AE2" s="1"/>
      <c r="AF2" s="1"/>
      <c r="AG2" s="1"/>
      <c r="AH2" s="1"/>
      <c r="AI2" s="1"/>
      <c r="AJ2" s="1"/>
      <c r="AK2" s="1"/>
      <c r="AL2" s="1"/>
      <c r="AM2" s="1"/>
    </row>
    <row r="3" spans="1:39" ht="11.25" customHeight="1">
      <c r="A3" s="1"/>
      <c r="B3" s="338" t="s">
        <v>235</v>
      </c>
      <c r="C3" s="336"/>
      <c r="D3" s="336"/>
      <c r="E3" s="336"/>
      <c r="F3" s="336"/>
      <c r="G3" s="336"/>
      <c r="H3" s="336"/>
      <c r="I3" s="336"/>
      <c r="J3" s="336"/>
      <c r="K3" s="336"/>
      <c r="L3" s="336"/>
      <c r="M3" s="336"/>
      <c r="N3" s="336"/>
      <c r="O3" s="336"/>
      <c r="P3" s="336"/>
      <c r="Q3" s="336"/>
      <c r="R3" s="336"/>
      <c r="S3" s="1"/>
      <c r="T3" s="1"/>
      <c r="U3" s="1"/>
      <c r="V3" s="1"/>
      <c r="W3" s="1"/>
      <c r="X3" s="1"/>
      <c r="Y3" s="1"/>
      <c r="Z3" s="1"/>
      <c r="AA3" s="1"/>
      <c r="AB3" s="1"/>
      <c r="AC3" s="1"/>
      <c r="AD3" s="1"/>
      <c r="AE3" s="1"/>
      <c r="AF3" s="1"/>
      <c r="AG3" s="1"/>
      <c r="AH3" s="1"/>
      <c r="AI3" s="1"/>
      <c r="AJ3" s="1"/>
      <c r="AK3" s="1"/>
      <c r="AL3" s="1"/>
      <c r="AM3" s="1"/>
    </row>
    <row r="4" spans="1:39">
      <c r="A4" s="338"/>
      <c r="B4" s="338"/>
      <c r="C4" s="336"/>
      <c r="D4" s="336"/>
      <c r="E4" s="336"/>
      <c r="F4" s="336"/>
      <c r="G4" s="336"/>
      <c r="H4" s="336"/>
      <c r="I4" s="336"/>
      <c r="J4" s="336"/>
      <c r="K4" s="336"/>
      <c r="L4" s="336"/>
      <c r="M4" s="336"/>
      <c r="N4" s="336"/>
      <c r="O4" s="336"/>
      <c r="P4" s="336"/>
      <c r="Q4" s="336"/>
      <c r="R4" s="336"/>
      <c r="S4" s="338"/>
      <c r="T4" s="338"/>
      <c r="U4" s="338"/>
      <c r="V4" s="338"/>
      <c r="W4" s="338"/>
      <c r="X4" s="338"/>
      <c r="Y4" s="338"/>
      <c r="Z4" s="338"/>
      <c r="AA4" s="338"/>
      <c r="AB4" s="338"/>
      <c r="AC4" s="338"/>
      <c r="AD4" s="338"/>
      <c r="AE4" s="338"/>
      <c r="AF4" s="338"/>
      <c r="AG4" s="338"/>
      <c r="AH4" s="338"/>
      <c r="AI4" s="338"/>
      <c r="AJ4" s="338"/>
      <c r="AK4" s="338"/>
      <c r="AL4" s="338"/>
      <c r="AM4" s="338"/>
    </row>
    <row r="5" spans="1:39" ht="11.25" customHeight="1">
      <c r="A5" s="1"/>
      <c r="B5" s="339" t="s">
        <v>783</v>
      </c>
      <c r="C5" s="336"/>
      <c r="D5" s="336"/>
      <c r="E5" s="336"/>
      <c r="F5" s="336"/>
      <c r="G5" s="336"/>
      <c r="H5" s="340"/>
      <c r="I5" s="336"/>
      <c r="J5" s="336"/>
      <c r="K5" s="336"/>
      <c r="L5" s="336"/>
      <c r="M5" s="336"/>
      <c r="N5" s="336"/>
      <c r="O5" s="336"/>
      <c r="P5" s="336"/>
      <c r="Q5" s="336"/>
      <c r="R5" s="336"/>
      <c r="S5" s="1"/>
      <c r="T5" s="1"/>
      <c r="U5" s="1"/>
      <c r="V5" s="1"/>
      <c r="W5" s="1"/>
      <c r="X5" s="1"/>
      <c r="Y5" s="1"/>
      <c r="Z5" s="1"/>
      <c r="AA5" s="1"/>
      <c r="AB5" s="1"/>
      <c r="AC5" s="1"/>
      <c r="AD5" s="1"/>
      <c r="AE5" s="1"/>
      <c r="AF5" s="1"/>
      <c r="AG5" s="1"/>
      <c r="AH5" s="1"/>
      <c r="AI5" s="1"/>
      <c r="AJ5" s="1"/>
      <c r="AK5" s="1"/>
      <c r="AL5" s="1"/>
      <c r="AM5" s="1"/>
    </row>
    <row r="6" spans="1:39" ht="11.25" customHeight="1">
      <c r="A6" s="1"/>
      <c r="B6" s="1"/>
      <c r="C6" s="336"/>
      <c r="D6" s="336"/>
      <c r="E6" s="336"/>
      <c r="F6" s="336"/>
      <c r="G6" s="336"/>
      <c r="H6" s="336"/>
      <c r="I6" s="336"/>
      <c r="J6" s="336"/>
      <c r="K6" s="336"/>
      <c r="L6" s="336"/>
      <c r="M6" s="336"/>
      <c r="N6" s="336"/>
      <c r="O6" s="336"/>
      <c r="P6" s="336"/>
      <c r="Q6" s="336"/>
      <c r="R6" s="336"/>
      <c r="S6" s="1"/>
      <c r="T6" s="1"/>
      <c r="U6" s="1"/>
      <c r="V6" s="1"/>
      <c r="W6" s="1"/>
      <c r="X6" s="1"/>
      <c r="Y6" s="1"/>
      <c r="Z6" s="1"/>
      <c r="AA6" s="1"/>
      <c r="AB6" s="1"/>
      <c r="AC6" s="1"/>
      <c r="AD6" s="1"/>
      <c r="AE6" s="1"/>
      <c r="AF6" s="1"/>
      <c r="AG6" s="1"/>
      <c r="AH6" s="1"/>
      <c r="AI6" s="1"/>
      <c r="AJ6" s="1"/>
      <c r="AK6" s="1"/>
      <c r="AL6" s="1"/>
      <c r="AM6" s="1"/>
    </row>
    <row r="7" spans="1:39" ht="11.25" customHeight="1">
      <c r="A7" s="1"/>
      <c r="B7" s="1"/>
      <c r="C7" s="336"/>
      <c r="D7" s="336"/>
      <c r="E7" s="336"/>
      <c r="F7" s="336"/>
      <c r="G7" s="336"/>
      <c r="H7" s="336"/>
      <c r="I7" s="336"/>
      <c r="J7" s="336"/>
      <c r="K7" s="336"/>
      <c r="L7" s="336"/>
      <c r="M7" s="336"/>
      <c r="N7" s="336"/>
      <c r="O7" s="336"/>
      <c r="P7" s="336"/>
      <c r="Q7" s="336"/>
      <c r="R7" s="336"/>
      <c r="S7" s="1"/>
      <c r="T7" s="1"/>
      <c r="U7" s="1"/>
      <c r="V7" s="1"/>
      <c r="W7" s="1"/>
      <c r="X7" s="1"/>
      <c r="Y7" s="1"/>
      <c r="Z7" s="1"/>
      <c r="AA7" s="1"/>
      <c r="AB7" s="1"/>
      <c r="AC7" s="1"/>
      <c r="AD7" s="1"/>
      <c r="AE7" s="1"/>
      <c r="AF7" s="1"/>
      <c r="AG7" s="1"/>
      <c r="AH7" s="1"/>
      <c r="AI7" s="1"/>
      <c r="AJ7" s="1"/>
      <c r="AK7" s="1"/>
      <c r="AL7" s="1"/>
      <c r="AM7" s="1"/>
    </row>
    <row r="8" spans="1:39" ht="11.25" customHeight="1">
      <c r="A8" s="1"/>
      <c r="B8" s="341"/>
      <c r="C8" s="336"/>
      <c r="D8" s="336"/>
      <c r="E8" s="336"/>
      <c r="F8" s="336"/>
      <c r="G8" s="342"/>
      <c r="H8" s="336"/>
      <c r="I8" s="336"/>
      <c r="J8" s="336"/>
      <c r="K8" s="336"/>
      <c r="L8" s="336"/>
      <c r="M8" s="336"/>
      <c r="N8" s="336"/>
      <c r="O8" s="336"/>
      <c r="P8" s="336"/>
      <c r="Q8" s="336"/>
      <c r="R8" s="336"/>
      <c r="S8" s="1"/>
      <c r="T8" s="1"/>
      <c r="U8" s="1"/>
      <c r="V8" s="1"/>
      <c r="W8" s="1"/>
      <c r="X8" s="1"/>
      <c r="Y8" s="1"/>
      <c r="Z8" s="1"/>
      <c r="AA8" s="1"/>
      <c r="AB8" s="1"/>
      <c r="AC8" s="1"/>
      <c r="AD8" s="1"/>
      <c r="AE8" s="1"/>
      <c r="AF8" s="1"/>
      <c r="AG8" s="1"/>
      <c r="AH8" s="1"/>
      <c r="AI8" s="1"/>
      <c r="AJ8" s="1"/>
      <c r="AK8" s="1"/>
      <c r="AL8" s="1"/>
      <c r="AM8" s="1"/>
    </row>
    <row r="9" spans="1:39" ht="11.25" customHeight="1">
      <c r="A9" s="1"/>
      <c r="B9" s="343" t="str">
        <f>"DRILLING SCHEDULE DETAILS "&amp;Drilling_Input_Summary!J11</f>
        <v>DRILLING SCHEDULE DETAILS 1. Sumur Pendopo Tipe 2</v>
      </c>
      <c r="C9" s="1153" t="str">
        <f>AFEstatPref</f>
        <v>Historical</v>
      </c>
      <c r="D9" s="1108"/>
      <c r="E9" s="1108"/>
      <c r="F9" s="833"/>
      <c r="G9" s="1154" t="str">
        <f>AFEstatSlc</f>
        <v>Proposed Original</v>
      </c>
      <c r="H9" s="1108"/>
      <c r="I9" s="1108"/>
      <c r="J9" s="833"/>
      <c r="K9" s="1149" t="s">
        <v>179</v>
      </c>
      <c r="L9" s="1108"/>
      <c r="M9" s="1108"/>
      <c r="N9" s="833"/>
      <c r="O9" s="1150" t="s">
        <v>236</v>
      </c>
      <c r="P9" s="1151"/>
      <c r="Q9" s="1151"/>
      <c r="R9" s="1152"/>
      <c r="S9" s="1155" t="s">
        <v>237</v>
      </c>
      <c r="T9" s="1155" t="s">
        <v>238</v>
      </c>
      <c r="U9" s="1155" t="s">
        <v>239</v>
      </c>
      <c r="V9" s="1"/>
      <c r="W9" s="1"/>
      <c r="X9" s="1"/>
      <c r="Y9" s="1"/>
      <c r="Z9" s="1"/>
      <c r="AA9" s="1"/>
      <c r="AB9" s="1"/>
      <c r="AC9" s="1"/>
      <c r="AD9" s="1"/>
      <c r="AE9" s="1"/>
      <c r="AF9" s="1"/>
      <c r="AG9" s="1"/>
      <c r="AH9" s="1"/>
      <c r="AI9" s="1"/>
      <c r="AJ9" s="1"/>
      <c r="AK9" s="1"/>
      <c r="AL9" s="1"/>
      <c r="AM9" s="1"/>
    </row>
    <row r="10" spans="1:39" ht="11.25" customHeight="1">
      <c r="A10" s="1"/>
      <c r="B10" s="344" t="s">
        <v>240</v>
      </c>
      <c r="C10" s="345" t="s">
        <v>241</v>
      </c>
      <c r="D10" s="345" t="s">
        <v>242</v>
      </c>
      <c r="E10" s="345" t="s">
        <v>243</v>
      </c>
      <c r="F10" s="345" t="s">
        <v>110</v>
      </c>
      <c r="G10" s="346" t="s">
        <v>241</v>
      </c>
      <c r="H10" s="346" t="s">
        <v>242</v>
      </c>
      <c r="I10" s="346" t="s">
        <v>243</v>
      </c>
      <c r="J10" s="346" t="s">
        <v>110</v>
      </c>
      <c r="K10" s="357" t="s">
        <v>241</v>
      </c>
      <c r="L10" s="357" t="s">
        <v>242</v>
      </c>
      <c r="M10" s="357" t="s">
        <v>243</v>
      </c>
      <c r="N10" s="357" t="s">
        <v>110</v>
      </c>
      <c r="O10" s="358" t="s">
        <v>241</v>
      </c>
      <c r="P10" s="358" t="s">
        <v>242</v>
      </c>
      <c r="Q10" s="358" t="s">
        <v>243</v>
      </c>
      <c r="R10" s="358" t="s">
        <v>110</v>
      </c>
      <c r="S10" s="1086"/>
      <c r="T10" s="1086"/>
      <c r="U10" s="1086"/>
      <c r="V10" s="1"/>
      <c r="W10" s="1"/>
      <c r="X10" s="1"/>
      <c r="Y10" s="1"/>
      <c r="Z10" s="1"/>
      <c r="AA10" s="1"/>
      <c r="AB10" s="1"/>
      <c r="AC10" s="1"/>
      <c r="AD10" s="1"/>
      <c r="AE10" s="1"/>
      <c r="AF10" s="1"/>
      <c r="AG10" s="1"/>
      <c r="AH10" s="1"/>
      <c r="AI10" s="1"/>
      <c r="AJ10" s="1"/>
      <c r="AK10" s="1"/>
      <c r="AL10" s="1"/>
      <c r="AM10" s="1"/>
    </row>
    <row r="11" spans="1:39" ht="14.25" customHeight="1">
      <c r="A11" s="1"/>
      <c r="B11" s="347" t="s">
        <v>68</v>
      </c>
      <c r="C11" s="348"/>
      <c r="D11" s="348"/>
      <c r="E11" s="348">
        <v>0</v>
      </c>
      <c r="F11" s="348"/>
      <c r="G11" s="348"/>
      <c r="H11" s="751"/>
      <c r="I11" s="752"/>
      <c r="J11" s="348"/>
      <c r="K11" s="348" t="s">
        <v>784</v>
      </c>
      <c r="L11" s="751"/>
      <c r="M11" s="752"/>
      <c r="N11" s="348"/>
      <c r="O11" s="348"/>
      <c r="P11" s="348"/>
      <c r="Q11" s="348"/>
      <c r="R11" s="348"/>
      <c r="S11" s="359"/>
      <c r="T11" s="360"/>
      <c r="U11" s="359"/>
      <c r="V11" s="1"/>
      <c r="W11" s="1140" t="s">
        <v>244</v>
      </c>
      <c r="X11" s="1088"/>
      <c r="Y11" s="1088"/>
      <c r="Z11" s="1088"/>
      <c r="AA11" s="1088"/>
      <c r="AB11" s="1088"/>
      <c r="AC11" s="835"/>
      <c r="AD11" s="1146" t="str">
        <f>CONCATENATE((G9))</f>
        <v>Proposed Original</v>
      </c>
      <c r="AE11" s="1108"/>
      <c r="AF11" s="1088"/>
      <c r="AG11" s="1146" t="str">
        <f>CONCATENATE((K9))</f>
        <v>Evaluated</v>
      </c>
      <c r="AH11" s="1108"/>
      <c r="AI11" s="833"/>
      <c r="AJ11" s="1147" t="str">
        <f>CONCATENATE((O9))</f>
        <v>ACTUAL</v>
      </c>
      <c r="AK11" s="1108"/>
      <c r="AL11" s="833"/>
      <c r="AM11" s="1"/>
    </row>
    <row r="12" spans="1:39" ht="11.25" customHeight="1">
      <c r="A12" s="1"/>
      <c r="B12" s="349" t="s">
        <v>245</v>
      </c>
      <c r="C12" s="612">
        <f>D12*24</f>
        <v>0</v>
      </c>
      <c r="D12" s="612"/>
      <c r="E12" s="350">
        <f>E11+D12</f>
        <v>0</v>
      </c>
      <c r="F12" s="350"/>
      <c r="G12" s="694">
        <f>H12*24</f>
        <v>24</v>
      </c>
      <c r="H12" s="694">
        <v>1</v>
      </c>
      <c r="I12" s="694">
        <v>1</v>
      </c>
      <c r="J12" s="612"/>
      <c r="K12" s="694">
        <f>L12*24</f>
        <v>24</v>
      </c>
      <c r="L12" s="694">
        <f>H12</f>
        <v>1</v>
      </c>
      <c r="M12" s="694">
        <v>1</v>
      </c>
      <c r="N12" s="612"/>
      <c r="O12" s="350"/>
      <c r="P12" s="350"/>
      <c r="Q12" s="350"/>
      <c r="R12" s="350"/>
      <c r="S12" s="349"/>
      <c r="T12" s="361"/>
      <c r="U12" s="349"/>
      <c r="V12" s="1"/>
      <c r="W12" s="836"/>
      <c r="X12" s="1090"/>
      <c r="Y12" s="1090"/>
      <c r="Z12" s="1090"/>
      <c r="AA12" s="1090"/>
      <c r="AB12" s="1090"/>
      <c r="AC12" s="837"/>
      <c r="AD12" s="367" t="s">
        <v>246</v>
      </c>
      <c r="AE12" s="368" t="s">
        <v>247</v>
      </c>
      <c r="AF12" s="369" t="s">
        <v>248</v>
      </c>
      <c r="AG12" s="367" t="s">
        <v>246</v>
      </c>
      <c r="AH12" s="377" t="s">
        <v>247</v>
      </c>
      <c r="AI12" s="377" t="s">
        <v>248</v>
      </c>
      <c r="AJ12" s="367" t="s">
        <v>246</v>
      </c>
      <c r="AK12" s="377" t="s">
        <v>247</v>
      </c>
      <c r="AL12" s="377" t="s">
        <v>248</v>
      </c>
      <c r="AM12" s="1"/>
    </row>
    <row r="13" spans="1:39" ht="11.25" customHeight="1">
      <c r="A13" s="1"/>
      <c r="B13" s="349"/>
      <c r="C13" s="612"/>
      <c r="D13" s="612"/>
      <c r="E13" s="350"/>
      <c r="F13" s="350"/>
      <c r="G13" s="612"/>
      <c r="H13" s="694"/>
      <c r="I13" s="753"/>
      <c r="J13" s="612"/>
      <c r="K13" s="612"/>
      <c r="L13" s="694"/>
      <c r="M13" s="753"/>
      <c r="N13" s="612"/>
      <c r="O13" s="350"/>
      <c r="P13" s="350"/>
      <c r="Q13" s="350"/>
      <c r="R13" s="350"/>
      <c r="S13" s="349"/>
      <c r="T13" s="361"/>
      <c r="U13" s="349"/>
      <c r="V13" s="1"/>
      <c r="W13" s="105" t="s">
        <v>249</v>
      </c>
      <c r="X13" s="106"/>
      <c r="Y13" s="106"/>
      <c r="Z13" s="106"/>
      <c r="AA13" s="106"/>
      <c r="AB13" s="106"/>
      <c r="AC13" s="106"/>
      <c r="AD13" s="370">
        <f>H11</f>
        <v>0</v>
      </c>
      <c r="AE13" s="370">
        <f>AD13</f>
        <v>0</v>
      </c>
      <c r="AF13" s="371">
        <v>0</v>
      </c>
      <c r="AG13" s="370">
        <f>L11</f>
        <v>0</v>
      </c>
      <c r="AH13" s="370">
        <f>AG13</f>
        <v>0</v>
      </c>
      <c r="AI13" s="378">
        <v>0</v>
      </c>
      <c r="AJ13" s="370">
        <f>P11</f>
        <v>0</v>
      </c>
      <c r="AK13" s="370">
        <f>AJ13</f>
        <v>0</v>
      </c>
      <c r="AL13" s="379">
        <v>0</v>
      </c>
      <c r="AM13" s="1"/>
    </row>
    <row r="14" spans="1:39" ht="11.25" customHeight="1">
      <c r="A14" s="1"/>
      <c r="B14" s="347" t="s">
        <v>250</v>
      </c>
      <c r="C14" s="613">
        <f>SUM(C15:C16)</f>
        <v>0</v>
      </c>
      <c r="D14" s="613"/>
      <c r="E14" s="348"/>
      <c r="F14" s="348"/>
      <c r="G14" s="754"/>
      <c r="H14" s="755"/>
      <c r="I14" s="756"/>
      <c r="J14" s="754"/>
      <c r="K14" s="754"/>
      <c r="L14" s="755"/>
      <c r="M14" s="756"/>
      <c r="N14" s="754"/>
      <c r="O14" s="348"/>
      <c r="P14" s="348"/>
      <c r="Q14" s="348"/>
      <c r="R14" s="348"/>
      <c r="S14" s="359"/>
      <c r="T14" s="360"/>
      <c r="U14" s="359"/>
      <c r="V14" s="1"/>
      <c r="W14" s="112" t="s">
        <v>251</v>
      </c>
      <c r="X14" s="1"/>
      <c r="Y14" s="1"/>
      <c r="Z14" s="1"/>
      <c r="AA14" s="1"/>
      <c r="AB14" s="1"/>
      <c r="AC14" s="1"/>
      <c r="AD14" s="372">
        <f>H14</f>
        <v>0</v>
      </c>
      <c r="AE14" s="372">
        <f t="shared" ref="AE14:AE29" si="0">AE13+AD14</f>
        <v>0</v>
      </c>
      <c r="AF14" s="371">
        <f>AF13</f>
        <v>0</v>
      </c>
      <c r="AG14" s="372">
        <f>L14</f>
        <v>0</v>
      </c>
      <c r="AH14" s="372">
        <f t="shared" ref="AH14:AH29" si="1">AH13+AG14</f>
        <v>0</v>
      </c>
      <c r="AI14" s="371">
        <f>AI13</f>
        <v>0</v>
      </c>
      <c r="AJ14" s="372">
        <f>P14</f>
        <v>0</v>
      </c>
      <c r="AK14" s="372">
        <f t="shared" ref="AK14:AK29" si="2">AK13+AJ14</f>
        <v>0</v>
      </c>
      <c r="AL14" s="380">
        <f>AL13</f>
        <v>0</v>
      </c>
      <c r="AM14" s="1"/>
    </row>
    <row r="15" spans="1:39" ht="11.25" customHeight="1">
      <c r="A15" s="1"/>
      <c r="B15" s="349" t="s">
        <v>742</v>
      </c>
      <c r="C15" s="612"/>
      <c r="D15" s="612"/>
      <c r="E15" s="350">
        <f>E12+D15</f>
        <v>0</v>
      </c>
      <c r="F15" s="350"/>
      <c r="G15" s="694">
        <f>H15*24</f>
        <v>48</v>
      </c>
      <c r="H15" s="694">
        <v>2</v>
      </c>
      <c r="I15" s="694">
        <f>I12+H15</f>
        <v>3</v>
      </c>
      <c r="J15" s="612"/>
      <c r="K15" s="694">
        <f>L15*24</f>
        <v>48</v>
      </c>
      <c r="L15" s="694">
        <f>H15</f>
        <v>2</v>
      </c>
      <c r="M15" s="694">
        <f>M12+L15</f>
        <v>3</v>
      </c>
      <c r="N15" s="612"/>
      <c r="O15" s="350"/>
      <c r="P15" s="350"/>
      <c r="Q15" s="350"/>
      <c r="R15" s="350"/>
      <c r="S15" s="349"/>
      <c r="T15" s="361"/>
      <c r="U15" s="349"/>
      <c r="V15" s="1"/>
      <c r="W15" s="362" t="str">
        <f>B17</f>
        <v>Workover</v>
      </c>
      <c r="X15" s="363" t="str">
        <f t="shared" ref="X15:X24" si="3">B18</f>
        <v>Preparation (Kill well &amp; POOH existing string)</v>
      </c>
      <c r="Y15" s="363"/>
      <c r="Z15" s="363"/>
      <c r="AA15" s="363"/>
      <c r="AB15" s="363"/>
      <c r="AC15" s="363"/>
      <c r="AD15" s="373">
        <f>H18</f>
        <v>1.0208333333333299</v>
      </c>
      <c r="AE15" s="373">
        <f t="shared" si="0"/>
        <v>1.0208333333333299</v>
      </c>
      <c r="AF15" s="374">
        <f t="shared" ref="AF15:AF23" si="4">J18</f>
        <v>3648.4720000000002</v>
      </c>
      <c r="AG15" s="372">
        <f t="shared" ref="AG15:AG24" si="5">L18</f>
        <v>1.0208333333333299</v>
      </c>
      <c r="AH15" s="373">
        <f t="shared" si="1"/>
        <v>1.0208333333333299</v>
      </c>
      <c r="AI15" s="374">
        <f t="shared" ref="AI15:AI24" si="6">N18</f>
        <v>3648.4720000000002</v>
      </c>
      <c r="AJ15" s="373">
        <f t="shared" ref="AJ15:AJ24" si="7">P18</f>
        <v>0</v>
      </c>
      <c r="AK15" s="373">
        <f t="shared" si="2"/>
        <v>0</v>
      </c>
      <c r="AL15" s="381">
        <f t="shared" ref="AL15:AL24" si="8">R18</f>
        <v>0</v>
      </c>
      <c r="AM15" s="1"/>
    </row>
    <row r="16" spans="1:39" ht="11.25" customHeight="1">
      <c r="A16" s="1"/>
      <c r="B16" s="349"/>
      <c r="C16" s="612"/>
      <c r="D16" s="612"/>
      <c r="E16" s="350"/>
      <c r="F16" s="350"/>
      <c r="G16" s="612"/>
      <c r="H16" s="694"/>
      <c r="I16" s="753"/>
      <c r="J16" s="612"/>
      <c r="K16" s="612"/>
      <c r="L16" s="694"/>
      <c r="M16" s="753"/>
      <c r="N16" s="612"/>
      <c r="O16" s="350"/>
      <c r="P16" s="350"/>
      <c r="Q16" s="350"/>
      <c r="R16" s="350"/>
      <c r="S16" s="349"/>
      <c r="T16" s="361"/>
      <c r="U16" s="349"/>
      <c r="V16" s="1"/>
      <c r="W16" s="362"/>
      <c r="X16" s="363" t="str">
        <f t="shared" si="3"/>
        <v>Squeeze lapisan Eksisting. Run Scraper. Run GR-CBL-CNL</v>
      </c>
      <c r="Y16" s="363"/>
      <c r="Z16" s="363"/>
      <c r="AA16" s="363"/>
      <c r="AB16" s="363"/>
      <c r="AC16" s="363"/>
      <c r="AD16" s="373">
        <f t="shared" ref="AD16:AD24" si="9">H19</f>
        <v>3.8333333330000001</v>
      </c>
      <c r="AE16" s="373">
        <f t="shared" si="0"/>
        <v>4.85416666633333</v>
      </c>
      <c r="AF16" s="374">
        <f t="shared" si="4"/>
        <v>3648.4720000000002</v>
      </c>
      <c r="AG16" s="372">
        <f t="shared" si="5"/>
        <v>3.8333333330000001</v>
      </c>
      <c r="AH16" s="373">
        <f t="shared" si="1"/>
        <v>4.85416666633333</v>
      </c>
      <c r="AI16" s="374">
        <f t="shared" si="6"/>
        <v>3648.4720000000002</v>
      </c>
      <c r="AJ16" s="373">
        <f t="shared" si="7"/>
        <v>0</v>
      </c>
      <c r="AK16" s="373">
        <f t="shared" si="2"/>
        <v>0</v>
      </c>
      <c r="AL16" s="381">
        <f t="shared" si="8"/>
        <v>0</v>
      </c>
      <c r="AM16" s="1"/>
    </row>
    <row r="17" spans="1:39" ht="11.25" customHeight="1">
      <c r="A17" s="1"/>
      <c r="B17" s="347" t="s">
        <v>56</v>
      </c>
      <c r="C17" s="613">
        <f>SUM(C18:C30)</f>
        <v>0</v>
      </c>
      <c r="D17" s="613"/>
      <c r="E17" s="348"/>
      <c r="F17" s="348"/>
      <c r="G17" s="754"/>
      <c r="H17" s="755"/>
      <c r="I17" s="756"/>
      <c r="J17" s="754"/>
      <c r="K17" s="754"/>
      <c r="L17" s="755"/>
      <c r="M17" s="756"/>
      <c r="N17" s="754"/>
      <c r="O17" s="348"/>
      <c r="P17" s="348"/>
      <c r="Q17" s="348"/>
      <c r="R17" s="348"/>
      <c r="S17" s="359"/>
      <c r="T17" s="360"/>
      <c r="U17" s="359"/>
      <c r="V17" s="1"/>
      <c r="W17" s="362"/>
      <c r="X17" s="363" t="str">
        <f t="shared" si="3"/>
        <v>Perbaikan bonding. DOC. Run Scraper. Re run GR-CBL-VDL</v>
      </c>
      <c r="Y17" s="363"/>
      <c r="Z17" s="363"/>
      <c r="AA17" s="363"/>
      <c r="AB17" s="363"/>
      <c r="AC17" s="363"/>
      <c r="AD17" s="373">
        <f t="shared" si="9"/>
        <v>5.4375</v>
      </c>
      <c r="AE17" s="373">
        <f t="shared" si="0"/>
        <v>10.291666666333331</v>
      </c>
      <c r="AF17" s="374">
        <f t="shared" si="4"/>
        <v>3648.4720000000002</v>
      </c>
      <c r="AG17" s="372">
        <f t="shared" si="5"/>
        <v>5.4375</v>
      </c>
      <c r="AH17" s="373">
        <f t="shared" si="1"/>
        <v>10.291666666333331</v>
      </c>
      <c r="AI17" s="374">
        <f t="shared" si="6"/>
        <v>3648.4720000000002</v>
      </c>
      <c r="AJ17" s="373">
        <f t="shared" si="7"/>
        <v>0</v>
      </c>
      <c r="AK17" s="373">
        <f t="shared" si="2"/>
        <v>0</v>
      </c>
      <c r="AL17" s="381">
        <f t="shared" si="8"/>
        <v>0</v>
      </c>
      <c r="AM17" s="1"/>
    </row>
    <row r="18" spans="1:39" ht="11.25" customHeight="1">
      <c r="A18" s="1"/>
      <c r="B18" s="349" t="s">
        <v>737</v>
      </c>
      <c r="C18" s="350">
        <f>D18*24</f>
        <v>0</v>
      </c>
      <c r="D18" s="350"/>
      <c r="E18" s="350">
        <f>E15+D18</f>
        <v>0</v>
      </c>
      <c r="F18" s="350"/>
      <c r="G18" s="694">
        <f>H18*24</f>
        <v>24.499999999999918</v>
      </c>
      <c r="H18" s="693">
        <v>1.0208333333333299</v>
      </c>
      <c r="I18" s="694">
        <f>I15+H18</f>
        <v>4.0208333333333304</v>
      </c>
      <c r="J18" s="694">
        <f>1112*3.281</f>
        <v>3648.4720000000002</v>
      </c>
      <c r="K18" s="694">
        <f>L18*24</f>
        <v>24.499999999999918</v>
      </c>
      <c r="L18" s="693">
        <f>H18</f>
        <v>1.0208333333333299</v>
      </c>
      <c r="M18" s="694">
        <f>M15+L18</f>
        <v>4.0208333333333304</v>
      </c>
      <c r="N18" s="694">
        <f>1112*3.281</f>
        <v>3648.4720000000002</v>
      </c>
      <c r="O18" s="350"/>
      <c r="P18" s="350"/>
      <c r="Q18" s="350"/>
      <c r="R18" s="350"/>
      <c r="S18" s="349"/>
      <c r="T18" s="361"/>
      <c r="U18" s="349"/>
      <c r="V18" s="1"/>
      <c r="W18" s="362"/>
      <c r="X18" s="363" t="str">
        <f t="shared" si="3"/>
        <v>Perforasi Produksi. RIH RPP. Swab dan BHP Job. POOH RPP</v>
      </c>
      <c r="Y18" s="363"/>
      <c r="Z18" s="363"/>
      <c r="AA18" s="363"/>
      <c r="AB18" s="363"/>
      <c r="AC18" s="363"/>
      <c r="AD18" s="373">
        <f t="shared" si="9"/>
        <v>6.1666666670000003</v>
      </c>
      <c r="AE18" s="373">
        <f t="shared" si="0"/>
        <v>16.458333333333332</v>
      </c>
      <c r="AF18" s="374">
        <f t="shared" si="4"/>
        <v>3648.4720000000002</v>
      </c>
      <c r="AG18" s="372">
        <f t="shared" si="5"/>
        <v>6.1666666670000003</v>
      </c>
      <c r="AH18" s="373">
        <f t="shared" si="1"/>
        <v>16.458333333333332</v>
      </c>
      <c r="AI18" s="374">
        <f t="shared" si="6"/>
        <v>3648.4720000000002</v>
      </c>
      <c r="AJ18" s="373">
        <f t="shared" si="7"/>
        <v>0</v>
      </c>
      <c r="AK18" s="373">
        <f t="shared" si="2"/>
        <v>0</v>
      </c>
      <c r="AL18" s="381">
        <f t="shared" si="8"/>
        <v>0</v>
      </c>
      <c r="AM18" s="1"/>
    </row>
    <row r="19" spans="1:39" ht="11.25" customHeight="1">
      <c r="A19" s="1"/>
      <c r="B19" s="349" t="s">
        <v>738</v>
      </c>
      <c r="C19" s="350">
        <f t="shared" ref="C19:C27" si="10">D19*24</f>
        <v>0</v>
      </c>
      <c r="D19" s="350"/>
      <c r="E19" s="350">
        <f t="shared" ref="E19:E27" si="11">E18+D19</f>
        <v>0</v>
      </c>
      <c r="F19" s="350"/>
      <c r="G19" s="694">
        <f t="shared" ref="G19:G49" si="12">H19*24</f>
        <v>91.999999991999999</v>
      </c>
      <c r="H19" s="693">
        <v>3.8333333330000001</v>
      </c>
      <c r="I19" s="694">
        <f>I18+H19</f>
        <v>7.8541666663333309</v>
      </c>
      <c r="J19" s="694">
        <f t="shared" ref="J19:J22" si="13">1112*3.281</f>
        <v>3648.4720000000002</v>
      </c>
      <c r="K19" s="694">
        <f t="shared" ref="K19:K49" si="14">L19*24</f>
        <v>91.999999991999999</v>
      </c>
      <c r="L19" s="693">
        <f t="shared" ref="L19:L22" si="15">H19</f>
        <v>3.8333333330000001</v>
      </c>
      <c r="M19" s="694">
        <f>M18+L19</f>
        <v>7.8541666663333309</v>
      </c>
      <c r="N19" s="694">
        <f t="shared" ref="N19:N22" si="16">1112*3.281</f>
        <v>3648.4720000000002</v>
      </c>
      <c r="O19" s="350"/>
      <c r="P19" s="350"/>
      <c r="Q19" s="350"/>
      <c r="R19" s="350"/>
      <c r="S19" s="349"/>
      <c r="T19" s="361"/>
      <c r="U19" s="349"/>
      <c r="V19" s="1"/>
      <c r="W19" s="362"/>
      <c r="X19" s="363" t="str">
        <f t="shared" si="3"/>
        <v xml:space="preserve">RIH RPP. Put well on production </v>
      </c>
      <c r="Y19" s="363"/>
      <c r="Z19" s="363"/>
      <c r="AA19" s="363"/>
      <c r="AB19" s="363"/>
      <c r="AC19" s="363"/>
      <c r="AD19" s="373">
        <f t="shared" si="9"/>
        <v>2.25</v>
      </c>
      <c r="AE19" s="373">
        <f t="shared" si="0"/>
        <v>18.708333333333332</v>
      </c>
      <c r="AF19" s="374">
        <f t="shared" si="4"/>
        <v>3648.4720000000002</v>
      </c>
      <c r="AG19" s="372">
        <f t="shared" si="5"/>
        <v>2.25</v>
      </c>
      <c r="AH19" s="373">
        <f t="shared" si="1"/>
        <v>18.708333333333332</v>
      </c>
      <c r="AI19" s="374">
        <f t="shared" si="6"/>
        <v>3648.4720000000002</v>
      </c>
      <c r="AJ19" s="373">
        <f t="shared" si="7"/>
        <v>0</v>
      </c>
      <c r="AK19" s="373">
        <f t="shared" si="2"/>
        <v>0</v>
      </c>
      <c r="AL19" s="381">
        <f t="shared" si="8"/>
        <v>0</v>
      </c>
      <c r="AM19" s="1"/>
    </row>
    <row r="20" spans="1:39" ht="11.25" customHeight="1">
      <c r="A20" s="1"/>
      <c r="B20" s="349" t="s">
        <v>739</v>
      </c>
      <c r="C20" s="350">
        <f t="shared" si="10"/>
        <v>0</v>
      </c>
      <c r="D20" s="350"/>
      <c r="E20" s="350">
        <f t="shared" si="11"/>
        <v>0</v>
      </c>
      <c r="F20" s="350"/>
      <c r="G20" s="694">
        <f t="shared" si="12"/>
        <v>130.5</v>
      </c>
      <c r="H20" s="693">
        <v>5.4375</v>
      </c>
      <c r="I20" s="694">
        <f t="shared" ref="I20:I49" si="17">I19+H20</f>
        <v>13.291666666333331</v>
      </c>
      <c r="J20" s="694">
        <f t="shared" si="13"/>
        <v>3648.4720000000002</v>
      </c>
      <c r="K20" s="694">
        <f t="shared" si="14"/>
        <v>130.5</v>
      </c>
      <c r="L20" s="693">
        <f t="shared" si="15"/>
        <v>5.4375</v>
      </c>
      <c r="M20" s="694">
        <f t="shared" ref="M20:M49" si="18">M19+L20</f>
        <v>13.291666666333331</v>
      </c>
      <c r="N20" s="694">
        <f t="shared" si="16"/>
        <v>3648.4720000000002</v>
      </c>
      <c r="O20" s="350"/>
      <c r="P20" s="350"/>
      <c r="Q20" s="350"/>
      <c r="R20" s="350"/>
      <c r="S20" s="349"/>
      <c r="T20" s="361"/>
      <c r="U20" s="349"/>
      <c r="V20" s="1"/>
      <c r="W20" s="362"/>
      <c r="X20" s="363">
        <f t="shared" si="3"/>
        <v>0</v>
      </c>
      <c r="Y20" s="363"/>
      <c r="Z20" s="363"/>
      <c r="AA20" s="363"/>
      <c r="AB20" s="363"/>
      <c r="AC20" s="363"/>
      <c r="AD20" s="373">
        <f t="shared" si="9"/>
        <v>0</v>
      </c>
      <c r="AE20" s="373">
        <f t="shared" si="0"/>
        <v>18.708333333333332</v>
      </c>
      <c r="AF20" s="374">
        <f t="shared" si="4"/>
        <v>0</v>
      </c>
      <c r="AG20" s="372">
        <f t="shared" si="5"/>
        <v>0</v>
      </c>
      <c r="AH20" s="373">
        <f t="shared" si="1"/>
        <v>18.708333333333332</v>
      </c>
      <c r="AI20" s="374">
        <f t="shared" si="6"/>
        <v>0</v>
      </c>
      <c r="AJ20" s="373">
        <f t="shared" si="7"/>
        <v>0</v>
      </c>
      <c r="AK20" s="373">
        <f t="shared" si="2"/>
        <v>0</v>
      </c>
      <c r="AL20" s="381">
        <f t="shared" si="8"/>
        <v>0</v>
      </c>
      <c r="AM20" s="1"/>
    </row>
    <row r="21" spans="1:39" ht="11.25" customHeight="1">
      <c r="A21" s="1"/>
      <c r="B21" s="349" t="s">
        <v>740</v>
      </c>
      <c r="C21" s="350">
        <f t="shared" si="10"/>
        <v>0</v>
      </c>
      <c r="D21" s="615"/>
      <c r="E21" s="350">
        <f t="shared" si="11"/>
        <v>0</v>
      </c>
      <c r="F21" s="350"/>
      <c r="G21" s="694">
        <f t="shared" si="12"/>
        <v>148.000000008</v>
      </c>
      <c r="H21" s="693">
        <v>6.1666666670000003</v>
      </c>
      <c r="I21" s="694">
        <f t="shared" si="17"/>
        <v>19.458333333333332</v>
      </c>
      <c r="J21" s="694">
        <f t="shared" si="13"/>
        <v>3648.4720000000002</v>
      </c>
      <c r="K21" s="694">
        <f t="shared" si="14"/>
        <v>148.000000008</v>
      </c>
      <c r="L21" s="693">
        <f t="shared" si="15"/>
        <v>6.1666666670000003</v>
      </c>
      <c r="M21" s="694">
        <f t="shared" si="18"/>
        <v>19.458333333333332</v>
      </c>
      <c r="N21" s="694">
        <f t="shared" si="16"/>
        <v>3648.4720000000002</v>
      </c>
      <c r="O21" s="350"/>
      <c r="P21" s="350"/>
      <c r="Q21" s="350"/>
      <c r="R21" s="350"/>
      <c r="S21" s="349"/>
      <c r="T21" s="361"/>
      <c r="U21" s="349"/>
      <c r="V21" s="1"/>
      <c r="W21" s="362"/>
      <c r="X21" s="363">
        <f t="shared" si="3"/>
        <v>0</v>
      </c>
      <c r="Y21" s="363"/>
      <c r="Z21" s="363"/>
      <c r="AA21" s="363"/>
      <c r="AB21" s="363"/>
      <c r="AC21" s="363"/>
      <c r="AD21" s="373">
        <f t="shared" si="9"/>
        <v>0</v>
      </c>
      <c r="AE21" s="373">
        <f t="shared" si="0"/>
        <v>18.708333333333332</v>
      </c>
      <c r="AF21" s="374">
        <f t="shared" si="4"/>
        <v>0</v>
      </c>
      <c r="AG21" s="372">
        <f t="shared" si="5"/>
        <v>0</v>
      </c>
      <c r="AH21" s="373">
        <f t="shared" si="1"/>
        <v>18.708333333333332</v>
      </c>
      <c r="AI21" s="374">
        <f t="shared" si="6"/>
        <v>0</v>
      </c>
      <c r="AJ21" s="373">
        <f t="shared" si="7"/>
        <v>0</v>
      </c>
      <c r="AK21" s="373">
        <f t="shared" si="2"/>
        <v>0</v>
      </c>
      <c r="AL21" s="381">
        <f t="shared" si="8"/>
        <v>0</v>
      </c>
      <c r="AM21" s="1"/>
    </row>
    <row r="22" spans="1:39" ht="11.25" customHeight="1">
      <c r="A22" s="1"/>
      <c r="B22" s="349" t="s">
        <v>741</v>
      </c>
      <c r="C22" s="350">
        <f t="shared" si="10"/>
        <v>0</v>
      </c>
      <c r="D22" s="615"/>
      <c r="E22" s="350">
        <f t="shared" si="11"/>
        <v>0</v>
      </c>
      <c r="F22" s="350"/>
      <c r="G22" s="694">
        <f t="shared" si="12"/>
        <v>54</v>
      </c>
      <c r="H22" s="693">
        <v>2.25</v>
      </c>
      <c r="I22" s="694">
        <f t="shared" si="17"/>
        <v>21.708333333333332</v>
      </c>
      <c r="J22" s="694">
        <f t="shared" si="13"/>
        <v>3648.4720000000002</v>
      </c>
      <c r="K22" s="694">
        <f t="shared" si="14"/>
        <v>54</v>
      </c>
      <c r="L22" s="693">
        <f t="shared" si="15"/>
        <v>2.25</v>
      </c>
      <c r="M22" s="694">
        <f t="shared" si="18"/>
        <v>21.708333333333332</v>
      </c>
      <c r="N22" s="694">
        <f t="shared" si="16"/>
        <v>3648.4720000000002</v>
      </c>
      <c r="O22" s="350"/>
      <c r="P22" s="350"/>
      <c r="Q22" s="350"/>
      <c r="R22" s="350"/>
      <c r="S22" s="349"/>
      <c r="T22" s="361"/>
      <c r="U22" s="349"/>
      <c r="V22" s="1"/>
      <c r="W22" s="362"/>
      <c r="X22" s="363">
        <f t="shared" si="3"/>
        <v>0</v>
      </c>
      <c r="Y22" s="363"/>
      <c r="Z22" s="363"/>
      <c r="AA22" s="363"/>
      <c r="AB22" s="363"/>
      <c r="AC22" s="363"/>
      <c r="AD22" s="373">
        <f t="shared" si="9"/>
        <v>0</v>
      </c>
      <c r="AE22" s="373">
        <f t="shared" si="0"/>
        <v>18.708333333333332</v>
      </c>
      <c r="AF22" s="374">
        <f t="shared" si="4"/>
        <v>0</v>
      </c>
      <c r="AG22" s="372">
        <f t="shared" si="5"/>
        <v>0</v>
      </c>
      <c r="AH22" s="373">
        <f t="shared" si="1"/>
        <v>18.708333333333332</v>
      </c>
      <c r="AI22" s="374">
        <f t="shared" si="6"/>
        <v>0</v>
      </c>
      <c r="AJ22" s="373">
        <f t="shared" si="7"/>
        <v>0</v>
      </c>
      <c r="AK22" s="373">
        <f t="shared" si="2"/>
        <v>0</v>
      </c>
      <c r="AL22" s="381">
        <f t="shared" si="8"/>
        <v>0</v>
      </c>
      <c r="AM22" s="1"/>
    </row>
    <row r="23" spans="1:39" ht="11.25" hidden="1" customHeight="1">
      <c r="A23" s="1"/>
      <c r="B23" s="349"/>
      <c r="C23" s="350">
        <f t="shared" si="10"/>
        <v>0</v>
      </c>
      <c r="D23" s="615"/>
      <c r="E23" s="350">
        <f t="shared" si="11"/>
        <v>0</v>
      </c>
      <c r="F23" s="350"/>
      <c r="G23" s="694">
        <f t="shared" si="12"/>
        <v>0</v>
      </c>
      <c r="H23" s="693"/>
      <c r="I23" s="694">
        <f t="shared" si="17"/>
        <v>21.708333333333332</v>
      </c>
      <c r="J23" s="612"/>
      <c r="K23" s="694">
        <f t="shared" si="14"/>
        <v>0</v>
      </c>
      <c r="L23" s="693"/>
      <c r="M23" s="694">
        <f t="shared" si="18"/>
        <v>21.708333333333332</v>
      </c>
      <c r="N23" s="612"/>
      <c r="O23" s="350"/>
      <c r="P23" s="350"/>
      <c r="Q23" s="350"/>
      <c r="R23" s="350"/>
      <c r="S23" s="349"/>
      <c r="T23" s="361"/>
      <c r="U23" s="349"/>
      <c r="V23" s="1"/>
      <c r="W23" s="362"/>
      <c r="X23" s="363">
        <f t="shared" si="3"/>
        <v>0</v>
      </c>
      <c r="Y23" s="363"/>
      <c r="Z23" s="363"/>
      <c r="AA23" s="363"/>
      <c r="AB23" s="363"/>
      <c r="AC23" s="363"/>
      <c r="AD23" s="373">
        <f t="shared" si="9"/>
        <v>4.0999999999999996</v>
      </c>
      <c r="AE23" s="373">
        <f t="shared" si="0"/>
        <v>22.80833333333333</v>
      </c>
      <c r="AF23" s="374">
        <f t="shared" si="4"/>
        <v>0</v>
      </c>
      <c r="AG23" s="372">
        <f t="shared" si="5"/>
        <v>4.0999999999999996</v>
      </c>
      <c r="AH23" s="373">
        <f t="shared" si="1"/>
        <v>22.80833333333333</v>
      </c>
      <c r="AI23" s="374">
        <f t="shared" si="6"/>
        <v>0</v>
      </c>
      <c r="AJ23" s="373">
        <f t="shared" si="7"/>
        <v>0</v>
      </c>
      <c r="AK23" s="373">
        <f t="shared" si="2"/>
        <v>0</v>
      </c>
      <c r="AL23" s="381">
        <f t="shared" si="8"/>
        <v>0</v>
      </c>
      <c r="AM23" s="1"/>
    </row>
    <row r="24" spans="1:39" ht="11.25" hidden="1" customHeight="1">
      <c r="A24" s="1"/>
      <c r="B24" s="349"/>
      <c r="C24" s="350">
        <f t="shared" si="10"/>
        <v>0</v>
      </c>
      <c r="D24" s="615"/>
      <c r="E24" s="350">
        <f t="shared" si="11"/>
        <v>0</v>
      </c>
      <c r="F24" s="350"/>
      <c r="G24" s="694">
        <f t="shared" si="12"/>
        <v>0</v>
      </c>
      <c r="H24" s="693"/>
      <c r="I24" s="694">
        <f t="shared" si="17"/>
        <v>21.708333333333332</v>
      </c>
      <c r="J24" s="612"/>
      <c r="K24" s="694">
        <f t="shared" si="14"/>
        <v>0</v>
      </c>
      <c r="L24" s="693"/>
      <c r="M24" s="694">
        <f t="shared" si="18"/>
        <v>21.708333333333332</v>
      </c>
      <c r="N24" s="612"/>
      <c r="O24" s="350"/>
      <c r="P24" s="350"/>
      <c r="Q24" s="350"/>
      <c r="R24" s="350"/>
      <c r="S24" s="349"/>
      <c r="T24" s="361"/>
      <c r="U24" s="349"/>
      <c r="V24" s="1"/>
      <c r="W24" s="364"/>
      <c r="X24" s="363">
        <f t="shared" si="3"/>
        <v>0</v>
      </c>
      <c r="Y24" s="363"/>
      <c r="Z24" s="363"/>
      <c r="AA24" s="363"/>
      <c r="AB24" s="363"/>
      <c r="AC24" s="363"/>
      <c r="AD24" s="373">
        <f t="shared" si="9"/>
        <v>2.1</v>
      </c>
      <c r="AE24" s="373">
        <f t="shared" si="0"/>
        <v>24.908333333333331</v>
      </c>
      <c r="AF24" s="374">
        <f t="shared" ref="AF24:AF29" si="19">AF23</f>
        <v>0</v>
      </c>
      <c r="AG24" s="372">
        <f t="shared" si="5"/>
        <v>2.1</v>
      </c>
      <c r="AH24" s="373">
        <f t="shared" si="1"/>
        <v>24.908333333333331</v>
      </c>
      <c r="AI24" s="374">
        <f t="shared" si="6"/>
        <v>0</v>
      </c>
      <c r="AJ24" s="373">
        <f t="shared" si="7"/>
        <v>0</v>
      </c>
      <c r="AK24" s="373">
        <f t="shared" si="2"/>
        <v>0</v>
      </c>
      <c r="AL24" s="381">
        <f t="shared" si="8"/>
        <v>0</v>
      </c>
      <c r="AM24" s="1"/>
    </row>
    <row r="25" spans="1:39" ht="11.25" hidden="1" customHeight="1">
      <c r="A25" s="1"/>
      <c r="B25" s="349"/>
      <c r="C25" s="350">
        <f t="shared" si="10"/>
        <v>0</v>
      </c>
      <c r="D25" s="612"/>
      <c r="E25" s="350">
        <f t="shared" si="11"/>
        <v>0</v>
      </c>
      <c r="F25" s="350"/>
      <c r="G25" s="694">
        <f t="shared" si="12"/>
        <v>0</v>
      </c>
      <c r="H25" s="694"/>
      <c r="I25" s="694">
        <f t="shared" si="17"/>
        <v>21.708333333333332</v>
      </c>
      <c r="J25" s="612"/>
      <c r="K25" s="694">
        <f t="shared" si="14"/>
        <v>0</v>
      </c>
      <c r="L25" s="694"/>
      <c r="M25" s="694">
        <f t="shared" si="18"/>
        <v>21.708333333333332</v>
      </c>
      <c r="N25" s="612"/>
      <c r="O25" s="350"/>
      <c r="P25" s="350"/>
      <c r="Q25" s="350"/>
      <c r="R25" s="350"/>
      <c r="S25" s="349"/>
      <c r="T25" s="361"/>
      <c r="U25" s="349"/>
      <c r="V25" s="1"/>
      <c r="W25" s="112" t="str">
        <f>B31</f>
        <v>Coring</v>
      </c>
      <c r="X25" s="1"/>
      <c r="Y25" s="1"/>
      <c r="Z25" s="1"/>
      <c r="AA25" s="1"/>
      <c r="AB25" s="1"/>
      <c r="AC25" s="1"/>
      <c r="AD25" s="372">
        <f>H31</f>
        <v>0</v>
      </c>
      <c r="AE25" s="372">
        <f t="shared" si="0"/>
        <v>24.908333333333331</v>
      </c>
      <c r="AF25" s="371">
        <f t="shared" si="19"/>
        <v>0</v>
      </c>
      <c r="AG25" s="372">
        <f>L31</f>
        <v>0</v>
      </c>
      <c r="AH25" s="372">
        <f t="shared" si="1"/>
        <v>24.908333333333331</v>
      </c>
      <c r="AI25" s="371">
        <f>AI24</f>
        <v>0</v>
      </c>
      <c r="AJ25" s="372">
        <f>P31</f>
        <v>0</v>
      </c>
      <c r="AK25" s="372">
        <f t="shared" si="2"/>
        <v>0</v>
      </c>
      <c r="AL25" s="380">
        <f>AL24</f>
        <v>0</v>
      </c>
      <c r="AM25" s="1"/>
    </row>
    <row r="26" spans="1:39" ht="11.25" hidden="1" customHeight="1">
      <c r="A26" s="1"/>
      <c r="B26" s="349"/>
      <c r="C26" s="350">
        <f t="shared" si="10"/>
        <v>0</v>
      </c>
      <c r="D26" s="612"/>
      <c r="E26" s="350">
        <f t="shared" si="11"/>
        <v>0</v>
      </c>
      <c r="F26" s="350"/>
      <c r="G26" s="694">
        <f t="shared" si="12"/>
        <v>98.399999999999991</v>
      </c>
      <c r="H26" s="694">
        <v>4.0999999999999996</v>
      </c>
      <c r="I26" s="694">
        <f t="shared" si="17"/>
        <v>25.80833333333333</v>
      </c>
      <c r="J26" s="612"/>
      <c r="K26" s="694">
        <f t="shared" si="14"/>
        <v>98.399999999999991</v>
      </c>
      <c r="L26" s="694">
        <v>4.0999999999999996</v>
      </c>
      <c r="M26" s="694">
        <f t="shared" si="18"/>
        <v>25.80833333333333</v>
      </c>
      <c r="N26" s="612"/>
      <c r="O26" s="350"/>
      <c r="P26" s="350"/>
      <c r="Q26" s="350"/>
      <c r="R26" s="350"/>
      <c r="S26" s="349"/>
      <c r="T26" s="361"/>
      <c r="U26" s="349"/>
      <c r="V26" s="1"/>
      <c r="W26" s="112" t="str">
        <f>B37</f>
        <v>Test</v>
      </c>
      <c r="X26" s="1"/>
      <c r="Y26" s="1"/>
      <c r="Z26" s="1"/>
      <c r="AA26" s="1"/>
      <c r="AB26" s="1"/>
      <c r="AC26" s="1"/>
      <c r="AD26" s="372">
        <f>H37</f>
        <v>0</v>
      </c>
      <c r="AE26" s="372">
        <f t="shared" si="0"/>
        <v>24.908333333333331</v>
      </c>
      <c r="AF26" s="371">
        <f t="shared" si="19"/>
        <v>0</v>
      </c>
      <c r="AG26" s="372">
        <f>L37</f>
        <v>0</v>
      </c>
      <c r="AH26" s="372">
        <f t="shared" si="1"/>
        <v>24.908333333333331</v>
      </c>
      <c r="AI26" s="371">
        <f>AI25</f>
        <v>0</v>
      </c>
      <c r="AJ26" s="372">
        <f>P37</f>
        <v>0</v>
      </c>
      <c r="AK26" s="372">
        <f t="shared" si="2"/>
        <v>0</v>
      </c>
      <c r="AL26" s="380">
        <f>AL25</f>
        <v>0</v>
      </c>
      <c r="AM26" s="1"/>
    </row>
    <row r="27" spans="1:39" ht="11.25" hidden="1" customHeight="1">
      <c r="A27" s="1"/>
      <c r="B27" s="349"/>
      <c r="C27" s="350">
        <f t="shared" si="10"/>
        <v>0</v>
      </c>
      <c r="D27" s="612"/>
      <c r="E27" s="350">
        <f t="shared" si="11"/>
        <v>0</v>
      </c>
      <c r="F27" s="350"/>
      <c r="G27" s="694">
        <f t="shared" si="12"/>
        <v>50.400000000000006</v>
      </c>
      <c r="H27" s="694">
        <v>2.1</v>
      </c>
      <c r="I27" s="694">
        <f t="shared" si="17"/>
        <v>27.908333333333331</v>
      </c>
      <c r="J27" s="612"/>
      <c r="K27" s="694">
        <f t="shared" si="14"/>
        <v>50.400000000000006</v>
      </c>
      <c r="L27" s="694">
        <v>2.1</v>
      </c>
      <c r="M27" s="694">
        <f t="shared" si="18"/>
        <v>27.908333333333331</v>
      </c>
      <c r="N27" s="612"/>
      <c r="O27" s="350"/>
      <c r="P27" s="350"/>
      <c r="Q27" s="350"/>
      <c r="R27" s="350"/>
      <c r="S27" s="349"/>
      <c r="T27" s="361"/>
      <c r="U27" s="349"/>
      <c r="V27" s="1"/>
      <c r="W27" s="112" t="str">
        <f>B41</f>
        <v>Completion</v>
      </c>
      <c r="X27" s="1"/>
      <c r="Y27" s="1"/>
      <c r="Z27" s="1"/>
      <c r="AA27" s="1"/>
      <c r="AB27" s="1"/>
      <c r="AC27" s="1"/>
      <c r="AD27" s="372">
        <f>H41</f>
        <v>0</v>
      </c>
      <c r="AE27" s="372">
        <f t="shared" si="0"/>
        <v>24.908333333333331</v>
      </c>
      <c r="AF27" s="371">
        <f t="shared" si="19"/>
        <v>0</v>
      </c>
      <c r="AG27" s="372">
        <f>L41</f>
        <v>0</v>
      </c>
      <c r="AH27" s="372">
        <f t="shared" si="1"/>
        <v>24.908333333333331</v>
      </c>
      <c r="AI27" s="371">
        <f>AI26</f>
        <v>0</v>
      </c>
      <c r="AJ27" s="372">
        <f>P41</f>
        <v>0</v>
      </c>
      <c r="AK27" s="372">
        <f t="shared" si="2"/>
        <v>0</v>
      </c>
      <c r="AL27" s="380">
        <f>AL26</f>
        <v>0</v>
      </c>
      <c r="AM27" s="1"/>
    </row>
    <row r="28" spans="1:39" ht="11.25" hidden="1" customHeight="1">
      <c r="A28" s="1"/>
      <c r="B28" s="349"/>
      <c r="C28" s="612"/>
      <c r="D28" s="612"/>
      <c r="E28" s="350"/>
      <c r="F28" s="350"/>
      <c r="G28" s="694">
        <f t="shared" si="12"/>
        <v>0</v>
      </c>
      <c r="H28" s="694"/>
      <c r="I28" s="694">
        <f t="shared" si="17"/>
        <v>27.908333333333331</v>
      </c>
      <c r="J28" s="612"/>
      <c r="K28" s="694">
        <f t="shared" si="14"/>
        <v>0</v>
      </c>
      <c r="L28" s="694"/>
      <c r="M28" s="694">
        <f t="shared" si="18"/>
        <v>27.908333333333331</v>
      </c>
      <c r="N28" s="612"/>
      <c r="O28" s="350"/>
      <c r="P28" s="350"/>
      <c r="Q28" s="350"/>
      <c r="R28" s="350"/>
      <c r="S28" s="349"/>
      <c r="T28" s="361"/>
      <c r="U28" s="349"/>
      <c r="V28" s="1"/>
      <c r="W28" s="112" t="str">
        <f>B45</f>
        <v>P &amp; A</v>
      </c>
      <c r="X28" s="1"/>
      <c r="Y28" s="1"/>
      <c r="Z28" s="1"/>
      <c r="AA28" s="1"/>
      <c r="AB28" s="1"/>
      <c r="AC28" s="1"/>
      <c r="AD28" s="372">
        <f>H45</f>
        <v>0</v>
      </c>
      <c r="AE28" s="372">
        <f t="shared" si="0"/>
        <v>24.908333333333331</v>
      </c>
      <c r="AF28" s="371">
        <f t="shared" si="19"/>
        <v>0</v>
      </c>
      <c r="AG28" s="372">
        <f>L45</f>
        <v>0</v>
      </c>
      <c r="AH28" s="372">
        <f t="shared" si="1"/>
        <v>24.908333333333331</v>
      </c>
      <c r="AI28" s="371">
        <f>AI27</f>
        <v>0</v>
      </c>
      <c r="AJ28" s="372">
        <f>P45</f>
        <v>0</v>
      </c>
      <c r="AK28" s="372">
        <f t="shared" si="2"/>
        <v>0</v>
      </c>
      <c r="AL28" s="380">
        <f>AL27</f>
        <v>0</v>
      </c>
      <c r="AM28" s="1"/>
    </row>
    <row r="29" spans="1:39" ht="11.25" hidden="1" customHeight="1">
      <c r="A29" s="1"/>
      <c r="B29" s="349"/>
      <c r="C29" s="612"/>
      <c r="D29" s="612"/>
      <c r="E29" s="350"/>
      <c r="F29" s="350"/>
      <c r="G29" s="694">
        <f t="shared" si="12"/>
        <v>0</v>
      </c>
      <c r="H29" s="694"/>
      <c r="I29" s="694">
        <f t="shared" si="17"/>
        <v>27.908333333333331</v>
      </c>
      <c r="J29" s="612"/>
      <c r="K29" s="694">
        <f t="shared" si="14"/>
        <v>0</v>
      </c>
      <c r="L29" s="694"/>
      <c r="M29" s="694">
        <f t="shared" si="18"/>
        <v>27.908333333333331</v>
      </c>
      <c r="N29" s="612"/>
      <c r="O29" s="350"/>
      <c r="P29" s="350"/>
      <c r="Q29" s="350"/>
      <c r="R29" s="350"/>
      <c r="S29" s="349"/>
      <c r="T29" s="361"/>
      <c r="U29" s="349"/>
      <c r="V29" s="1"/>
      <c r="W29" s="113" t="str">
        <f>B51</f>
        <v>Rig Down</v>
      </c>
      <c r="X29" s="97"/>
      <c r="Y29" s="97"/>
      <c r="Z29" s="97"/>
      <c r="AA29" s="97"/>
      <c r="AB29" s="97"/>
      <c r="AC29" s="97"/>
      <c r="AD29" s="375">
        <f>H51</f>
        <v>0</v>
      </c>
      <c r="AE29" s="375">
        <f t="shared" si="0"/>
        <v>24.908333333333331</v>
      </c>
      <c r="AF29" s="376">
        <f t="shared" si="19"/>
        <v>0</v>
      </c>
      <c r="AG29" s="375">
        <f>L51</f>
        <v>0</v>
      </c>
      <c r="AH29" s="375">
        <f t="shared" si="1"/>
        <v>24.908333333333331</v>
      </c>
      <c r="AI29" s="376">
        <f>AI28</f>
        <v>0</v>
      </c>
      <c r="AJ29" s="375">
        <f>P51</f>
        <v>0</v>
      </c>
      <c r="AK29" s="375">
        <f t="shared" si="2"/>
        <v>0</v>
      </c>
      <c r="AL29" s="376">
        <f>AL28</f>
        <v>0</v>
      </c>
      <c r="AM29" s="1"/>
    </row>
    <row r="30" spans="1:39" ht="11.25" hidden="1" customHeight="1">
      <c r="A30" s="1"/>
      <c r="B30" s="349"/>
      <c r="C30" s="612"/>
      <c r="D30" s="612"/>
      <c r="E30" s="350"/>
      <c r="F30" s="350"/>
      <c r="G30" s="694">
        <f t="shared" si="12"/>
        <v>0</v>
      </c>
      <c r="H30" s="694"/>
      <c r="I30" s="694">
        <f t="shared" si="17"/>
        <v>27.908333333333331</v>
      </c>
      <c r="J30" s="612"/>
      <c r="K30" s="694">
        <f t="shared" si="14"/>
        <v>0</v>
      </c>
      <c r="L30" s="694"/>
      <c r="M30" s="694">
        <f t="shared" si="18"/>
        <v>27.908333333333331</v>
      </c>
      <c r="N30" s="612"/>
      <c r="O30" s="350"/>
      <c r="P30" s="350"/>
      <c r="Q30" s="350"/>
      <c r="R30" s="350"/>
      <c r="S30" s="349"/>
      <c r="T30" s="361"/>
      <c r="U30" s="349"/>
      <c r="V30" s="1"/>
      <c r="W30" s="1"/>
      <c r="X30" s="1"/>
      <c r="Y30" s="1"/>
      <c r="Z30" s="1"/>
      <c r="AA30" s="1"/>
      <c r="AB30" s="1"/>
      <c r="AC30" s="1"/>
      <c r="AD30" s="1"/>
      <c r="AE30" s="1"/>
      <c r="AF30" s="1"/>
      <c r="AG30" s="1"/>
      <c r="AH30" s="1"/>
      <c r="AI30" s="1"/>
      <c r="AJ30" s="1"/>
      <c r="AK30" s="1"/>
      <c r="AL30" s="1"/>
      <c r="AM30" s="1"/>
    </row>
    <row r="31" spans="1:39" ht="11.25" hidden="1" customHeight="1">
      <c r="A31" s="1"/>
      <c r="B31" s="347" t="s">
        <v>89</v>
      </c>
      <c r="C31" s="613">
        <f>SUM(C32:C36)</f>
        <v>0</v>
      </c>
      <c r="D31" s="613"/>
      <c r="E31" s="348"/>
      <c r="F31" s="348"/>
      <c r="G31" s="694">
        <f t="shared" si="12"/>
        <v>0</v>
      </c>
      <c r="H31" s="696"/>
      <c r="I31" s="694">
        <f t="shared" si="17"/>
        <v>27.908333333333331</v>
      </c>
      <c r="J31" s="613"/>
      <c r="K31" s="694">
        <f t="shared" si="14"/>
        <v>0</v>
      </c>
      <c r="L31" s="696"/>
      <c r="M31" s="694">
        <f t="shared" si="18"/>
        <v>27.908333333333331</v>
      </c>
      <c r="N31" s="613"/>
      <c r="O31" s="348"/>
      <c r="P31" s="348"/>
      <c r="Q31" s="348"/>
      <c r="R31" s="348"/>
      <c r="S31" s="359"/>
      <c r="T31" s="360"/>
      <c r="U31" s="359"/>
      <c r="V31" s="1"/>
      <c r="W31" s="1"/>
      <c r="X31" s="1"/>
      <c r="Y31" s="1"/>
      <c r="Z31" s="1"/>
      <c r="AA31" s="1"/>
      <c r="AB31" s="1"/>
      <c r="AC31" s="1"/>
      <c r="AD31" s="1"/>
      <c r="AE31" s="1"/>
      <c r="AF31" s="1"/>
      <c r="AG31" s="1"/>
      <c r="AH31" s="1"/>
      <c r="AI31" s="1"/>
      <c r="AJ31" s="1"/>
      <c r="AK31" s="1"/>
      <c r="AL31" s="1"/>
      <c r="AM31" s="1"/>
    </row>
    <row r="32" spans="1:39" ht="11.25" hidden="1" customHeight="1">
      <c r="A32" s="1"/>
      <c r="B32" s="349" t="s">
        <v>252</v>
      </c>
      <c r="C32" s="612"/>
      <c r="D32" s="612"/>
      <c r="E32" s="350">
        <f>E27+D32</f>
        <v>0</v>
      </c>
      <c r="F32" s="612"/>
      <c r="G32" s="694">
        <f t="shared" si="12"/>
        <v>0</v>
      </c>
      <c r="H32" s="694"/>
      <c r="I32" s="694">
        <f t="shared" si="17"/>
        <v>27.908333333333331</v>
      </c>
      <c r="J32" s="350"/>
      <c r="K32" s="694">
        <f t="shared" si="14"/>
        <v>0</v>
      </c>
      <c r="L32" s="694"/>
      <c r="M32" s="694">
        <f t="shared" si="18"/>
        <v>27.908333333333331</v>
      </c>
      <c r="N32" s="350"/>
      <c r="O32" s="350"/>
      <c r="P32" s="350"/>
      <c r="Q32" s="350"/>
      <c r="R32" s="350"/>
      <c r="S32" s="349"/>
      <c r="T32" s="361"/>
      <c r="U32" s="349"/>
      <c r="V32" s="1"/>
      <c r="W32" s="1"/>
      <c r="X32" s="1"/>
      <c r="Y32" s="1"/>
      <c r="Z32" s="1"/>
      <c r="AA32" s="1"/>
      <c r="AB32" s="1"/>
      <c r="AC32" s="1"/>
      <c r="AD32" s="1"/>
      <c r="AE32" s="1"/>
      <c r="AF32" s="1"/>
      <c r="AG32" s="1"/>
      <c r="AH32" s="1"/>
      <c r="AI32" s="1"/>
      <c r="AJ32" s="1"/>
      <c r="AK32" s="1"/>
      <c r="AL32" s="1"/>
      <c r="AM32" s="1"/>
    </row>
    <row r="33" spans="1:39" ht="11.25" hidden="1" customHeight="1">
      <c r="A33" s="1"/>
      <c r="B33" s="349" t="s">
        <v>253</v>
      </c>
      <c r="C33" s="612"/>
      <c r="D33" s="612"/>
      <c r="E33" s="350">
        <f>E32+D33</f>
        <v>0</v>
      </c>
      <c r="F33" s="612"/>
      <c r="G33" s="694">
        <f t="shared" si="12"/>
        <v>0</v>
      </c>
      <c r="H33" s="694"/>
      <c r="I33" s="694">
        <f t="shared" si="17"/>
        <v>27.908333333333331</v>
      </c>
      <c r="J33" s="350">
        <f>J1</f>
        <v>0</v>
      </c>
      <c r="K33" s="694">
        <f t="shared" si="14"/>
        <v>0</v>
      </c>
      <c r="L33" s="694"/>
      <c r="M33" s="694">
        <f t="shared" si="18"/>
        <v>27.908333333333331</v>
      </c>
      <c r="N33" s="350">
        <f>N1</f>
        <v>0</v>
      </c>
      <c r="O33" s="350"/>
      <c r="P33" s="350"/>
      <c r="Q33" s="350"/>
      <c r="R33" s="350"/>
      <c r="S33" s="349"/>
      <c r="T33" s="361"/>
      <c r="U33" s="349"/>
      <c r="V33" s="1"/>
      <c r="W33" s="1"/>
      <c r="X33" s="1"/>
      <c r="Y33" s="1"/>
      <c r="Z33" s="1"/>
      <c r="AA33" s="1"/>
      <c r="AB33" s="1"/>
      <c r="AC33" s="1"/>
      <c r="AD33" s="1"/>
      <c r="AE33" s="1"/>
      <c r="AF33" s="1"/>
      <c r="AG33" s="1"/>
      <c r="AH33" s="1"/>
      <c r="AI33" s="1"/>
      <c r="AJ33" s="1"/>
      <c r="AK33" s="1"/>
      <c r="AL33" s="1"/>
      <c r="AM33" s="1"/>
    </row>
    <row r="34" spans="1:39" ht="11.25" hidden="1" customHeight="1">
      <c r="A34" s="1"/>
      <c r="B34" s="349"/>
      <c r="C34" s="612"/>
      <c r="D34" s="612"/>
      <c r="E34" s="350"/>
      <c r="F34" s="612">
        <f t="shared" ref="F34:F56" si="20">B34</f>
        <v>0</v>
      </c>
      <c r="G34" s="694">
        <f t="shared" si="12"/>
        <v>0</v>
      </c>
      <c r="H34" s="694"/>
      <c r="I34" s="694">
        <f t="shared" si="17"/>
        <v>27.908333333333331</v>
      </c>
      <c r="J34" s="612"/>
      <c r="K34" s="694">
        <f t="shared" si="14"/>
        <v>0</v>
      </c>
      <c r="L34" s="694"/>
      <c r="M34" s="694">
        <f t="shared" si="18"/>
        <v>27.908333333333331</v>
      </c>
      <c r="N34" s="612"/>
      <c r="O34" s="350"/>
      <c r="P34" s="350"/>
      <c r="Q34" s="350"/>
      <c r="R34" s="350"/>
      <c r="S34" s="349"/>
      <c r="T34" s="361"/>
      <c r="U34" s="349"/>
      <c r="V34" s="1"/>
      <c r="W34" s="1"/>
      <c r="X34" s="1"/>
      <c r="Y34" s="1"/>
      <c r="Z34" s="1"/>
      <c r="AA34" s="1"/>
      <c r="AB34" s="1"/>
      <c r="AC34" s="1"/>
      <c r="AD34" s="1"/>
      <c r="AE34" s="1"/>
      <c r="AF34" s="1"/>
      <c r="AG34" s="1"/>
      <c r="AH34" s="1"/>
      <c r="AI34" s="1"/>
      <c r="AJ34" s="1"/>
      <c r="AK34" s="1"/>
      <c r="AL34" s="1"/>
      <c r="AM34" s="1"/>
    </row>
    <row r="35" spans="1:39" ht="11.25" hidden="1" customHeight="1">
      <c r="A35" s="1"/>
      <c r="B35" s="349"/>
      <c r="C35" s="612"/>
      <c r="D35" s="612"/>
      <c r="E35" s="350"/>
      <c r="F35" s="612">
        <f t="shared" si="20"/>
        <v>0</v>
      </c>
      <c r="G35" s="694">
        <f t="shared" si="12"/>
        <v>0</v>
      </c>
      <c r="H35" s="694"/>
      <c r="I35" s="694">
        <f t="shared" si="17"/>
        <v>27.908333333333331</v>
      </c>
      <c r="J35" s="612"/>
      <c r="K35" s="694">
        <f t="shared" si="14"/>
        <v>0</v>
      </c>
      <c r="L35" s="694"/>
      <c r="M35" s="694">
        <f t="shared" si="18"/>
        <v>27.908333333333331</v>
      </c>
      <c r="N35" s="612"/>
      <c r="O35" s="350"/>
      <c r="P35" s="350"/>
      <c r="Q35" s="350"/>
      <c r="R35" s="350"/>
      <c r="S35" s="349"/>
      <c r="T35" s="361"/>
      <c r="U35" s="349"/>
      <c r="V35" s="1"/>
      <c r="W35" s="1"/>
      <c r="X35" s="1"/>
      <c r="Y35" s="1"/>
      <c r="Z35" s="1"/>
      <c r="AA35" s="1"/>
      <c r="AB35" s="1"/>
      <c r="AC35" s="1"/>
      <c r="AD35" s="1"/>
      <c r="AE35" s="1"/>
      <c r="AF35" s="1"/>
      <c r="AG35" s="1"/>
      <c r="AH35" s="1"/>
      <c r="AI35" s="1"/>
      <c r="AJ35" s="1"/>
      <c r="AK35" s="1"/>
      <c r="AL35" s="1"/>
      <c r="AM35" s="1"/>
    </row>
    <row r="36" spans="1:39" ht="11.25" hidden="1" customHeight="1">
      <c r="A36" s="1"/>
      <c r="B36" s="349"/>
      <c r="C36" s="612"/>
      <c r="D36" s="612"/>
      <c r="E36" s="350"/>
      <c r="F36" s="612">
        <f t="shared" si="20"/>
        <v>0</v>
      </c>
      <c r="G36" s="694">
        <f t="shared" si="12"/>
        <v>0</v>
      </c>
      <c r="H36" s="694"/>
      <c r="I36" s="694">
        <f t="shared" si="17"/>
        <v>27.908333333333331</v>
      </c>
      <c r="J36" s="612"/>
      <c r="K36" s="694">
        <f t="shared" si="14"/>
        <v>0</v>
      </c>
      <c r="L36" s="694"/>
      <c r="M36" s="694">
        <f t="shared" si="18"/>
        <v>27.908333333333331</v>
      </c>
      <c r="N36" s="612"/>
      <c r="O36" s="350"/>
      <c r="P36" s="350"/>
      <c r="Q36" s="350"/>
      <c r="R36" s="350"/>
      <c r="S36" s="349"/>
      <c r="T36" s="361"/>
      <c r="U36" s="349"/>
      <c r="V36" s="1"/>
      <c r="W36" s="1"/>
      <c r="X36" s="1"/>
      <c r="Y36" s="1"/>
      <c r="Z36" s="1"/>
      <c r="AA36" s="1"/>
      <c r="AB36" s="1"/>
      <c r="AC36" s="1"/>
      <c r="AD36" s="1"/>
      <c r="AE36" s="1"/>
      <c r="AF36" s="1"/>
      <c r="AG36" s="1"/>
      <c r="AH36" s="1"/>
      <c r="AI36" s="1"/>
      <c r="AJ36" s="1"/>
      <c r="AK36" s="1"/>
      <c r="AL36" s="1"/>
      <c r="AM36" s="1"/>
    </row>
    <row r="37" spans="1:39" ht="11.25" hidden="1" customHeight="1">
      <c r="A37" s="1"/>
      <c r="B37" s="347" t="s">
        <v>94</v>
      </c>
      <c r="C37" s="613">
        <f>SUM(C38:C40)</f>
        <v>0</v>
      </c>
      <c r="D37" s="613"/>
      <c r="E37" s="348"/>
      <c r="F37" s="613"/>
      <c r="G37" s="694">
        <f t="shared" si="12"/>
        <v>0</v>
      </c>
      <c r="H37" s="696"/>
      <c r="I37" s="694">
        <f t="shared" si="17"/>
        <v>27.908333333333331</v>
      </c>
      <c r="J37" s="613"/>
      <c r="K37" s="694">
        <f t="shared" si="14"/>
        <v>0</v>
      </c>
      <c r="L37" s="696"/>
      <c r="M37" s="694">
        <f t="shared" si="18"/>
        <v>27.908333333333331</v>
      </c>
      <c r="N37" s="613"/>
      <c r="O37" s="348"/>
      <c r="P37" s="348"/>
      <c r="Q37" s="348"/>
      <c r="R37" s="348"/>
      <c r="S37" s="359"/>
      <c r="T37" s="360"/>
      <c r="U37" s="359"/>
      <c r="V37" s="1"/>
      <c r="W37" s="1"/>
      <c r="X37" s="1"/>
      <c r="Y37" s="1"/>
      <c r="Z37" s="1"/>
      <c r="AA37" s="1"/>
      <c r="AB37" s="1"/>
      <c r="AC37" s="1"/>
      <c r="AD37" s="1"/>
      <c r="AE37" s="1"/>
      <c r="AF37" s="1"/>
      <c r="AG37" s="1"/>
      <c r="AH37" s="1"/>
      <c r="AI37" s="1"/>
      <c r="AJ37" s="1"/>
      <c r="AK37" s="1"/>
      <c r="AL37" s="1"/>
      <c r="AM37" s="1"/>
    </row>
    <row r="38" spans="1:39" ht="11.25" hidden="1" customHeight="1">
      <c r="A38" s="1"/>
      <c r="B38" s="349" t="s">
        <v>174</v>
      </c>
      <c r="C38" s="612"/>
      <c r="D38" s="612"/>
      <c r="E38" s="350">
        <f>E33+D38</f>
        <v>0</v>
      </c>
      <c r="F38" s="612"/>
      <c r="G38" s="694">
        <f t="shared" si="12"/>
        <v>0</v>
      </c>
      <c r="H38" s="694"/>
      <c r="I38" s="694">
        <f t="shared" si="17"/>
        <v>27.908333333333331</v>
      </c>
      <c r="J38" s="350">
        <f>J6</f>
        <v>0</v>
      </c>
      <c r="K38" s="694">
        <f t="shared" si="14"/>
        <v>0</v>
      </c>
      <c r="L38" s="694"/>
      <c r="M38" s="694">
        <f t="shared" si="18"/>
        <v>27.908333333333331</v>
      </c>
      <c r="N38" s="350">
        <f>N6</f>
        <v>0</v>
      </c>
      <c r="O38" s="350"/>
      <c r="P38" s="350"/>
      <c r="Q38" s="350"/>
      <c r="R38" s="350"/>
      <c r="S38" s="349"/>
      <c r="T38" s="361"/>
      <c r="U38" s="349"/>
      <c r="V38" s="1"/>
      <c r="W38" s="1"/>
      <c r="X38" s="1"/>
      <c r="Y38" s="1"/>
      <c r="Z38" s="1"/>
      <c r="AA38" s="1"/>
      <c r="AB38" s="1"/>
      <c r="AC38" s="1"/>
      <c r="AD38" s="1"/>
      <c r="AE38" s="1"/>
      <c r="AF38" s="1"/>
      <c r="AG38" s="1"/>
      <c r="AH38" s="1"/>
      <c r="AI38" s="1"/>
      <c r="AJ38" s="1"/>
      <c r="AK38" s="1"/>
      <c r="AL38" s="1"/>
      <c r="AM38" s="1"/>
    </row>
    <row r="39" spans="1:39" ht="11.25" hidden="1" customHeight="1">
      <c r="A39" s="1"/>
      <c r="B39" s="349"/>
      <c r="C39" s="612"/>
      <c r="D39" s="612"/>
      <c r="E39" s="350">
        <f t="shared" ref="E39:E40" si="21">E34+D39</f>
        <v>0</v>
      </c>
      <c r="F39" s="612">
        <f t="shared" si="20"/>
        <v>0</v>
      </c>
      <c r="G39" s="694">
        <f t="shared" si="12"/>
        <v>0</v>
      </c>
      <c r="H39" s="694"/>
      <c r="I39" s="694">
        <f t="shared" si="17"/>
        <v>27.908333333333331</v>
      </c>
      <c r="J39" s="612"/>
      <c r="K39" s="694">
        <f t="shared" si="14"/>
        <v>0</v>
      </c>
      <c r="L39" s="694"/>
      <c r="M39" s="694">
        <f t="shared" si="18"/>
        <v>27.908333333333331</v>
      </c>
      <c r="N39" s="612"/>
      <c r="O39" s="350"/>
      <c r="P39" s="350"/>
      <c r="Q39" s="350"/>
      <c r="R39" s="350"/>
      <c r="S39" s="349"/>
      <c r="T39" s="361"/>
      <c r="U39" s="349"/>
      <c r="V39" s="1"/>
      <c r="W39" s="1"/>
      <c r="X39" s="1"/>
      <c r="Y39" s="1"/>
      <c r="Z39" s="1"/>
      <c r="AA39" s="1"/>
      <c r="AB39" s="1"/>
      <c r="AC39" s="1"/>
      <c r="AD39" s="1"/>
      <c r="AE39" s="1"/>
      <c r="AF39" s="1"/>
      <c r="AG39" s="1"/>
      <c r="AH39" s="1"/>
      <c r="AI39" s="1"/>
      <c r="AJ39" s="1"/>
      <c r="AK39" s="1"/>
      <c r="AL39" s="1"/>
      <c r="AM39" s="1"/>
    </row>
    <row r="40" spans="1:39" ht="11.25" hidden="1" customHeight="1">
      <c r="A40" s="1"/>
      <c r="B40" s="349"/>
      <c r="C40" s="612"/>
      <c r="D40" s="612"/>
      <c r="E40" s="350">
        <f t="shared" si="21"/>
        <v>0</v>
      </c>
      <c r="F40" s="612">
        <f t="shared" si="20"/>
        <v>0</v>
      </c>
      <c r="G40" s="694">
        <f t="shared" si="12"/>
        <v>0</v>
      </c>
      <c r="H40" s="694"/>
      <c r="I40" s="694">
        <f t="shared" si="17"/>
        <v>27.908333333333331</v>
      </c>
      <c r="J40" s="612"/>
      <c r="K40" s="694">
        <f t="shared" si="14"/>
        <v>0</v>
      </c>
      <c r="L40" s="694"/>
      <c r="M40" s="694">
        <f t="shared" si="18"/>
        <v>27.908333333333331</v>
      </c>
      <c r="N40" s="612"/>
      <c r="O40" s="350"/>
      <c r="P40" s="350"/>
      <c r="Q40" s="350"/>
      <c r="R40" s="350"/>
      <c r="S40" s="349"/>
      <c r="T40" s="361"/>
      <c r="U40" s="349"/>
      <c r="V40" s="1"/>
      <c r="W40" s="1"/>
      <c r="X40" s="1"/>
      <c r="Y40" s="1"/>
      <c r="Z40" s="1"/>
      <c r="AA40" s="1"/>
      <c r="AB40" s="1"/>
      <c r="AC40" s="1"/>
      <c r="AD40" s="1"/>
      <c r="AE40" s="1"/>
      <c r="AF40" s="1"/>
      <c r="AG40" s="1"/>
      <c r="AH40" s="1"/>
      <c r="AI40" s="1"/>
      <c r="AJ40" s="1"/>
      <c r="AK40" s="1"/>
      <c r="AL40" s="1"/>
      <c r="AM40" s="1"/>
    </row>
    <row r="41" spans="1:39" ht="11.25" hidden="1" customHeight="1">
      <c r="A41" s="1"/>
      <c r="B41" s="347" t="s">
        <v>99</v>
      </c>
      <c r="C41" s="613">
        <f>SUM(C42:C44)</f>
        <v>0</v>
      </c>
      <c r="D41" s="613"/>
      <c r="E41" s="348"/>
      <c r="F41" s="613"/>
      <c r="G41" s="694">
        <f t="shared" si="12"/>
        <v>0</v>
      </c>
      <c r="H41" s="695"/>
      <c r="I41" s="694">
        <f t="shared" si="17"/>
        <v>27.908333333333331</v>
      </c>
      <c r="J41" s="613"/>
      <c r="K41" s="694">
        <f t="shared" si="14"/>
        <v>0</v>
      </c>
      <c r="L41" s="695"/>
      <c r="M41" s="694">
        <f t="shared" si="18"/>
        <v>27.908333333333331</v>
      </c>
      <c r="N41" s="613"/>
      <c r="O41" s="348"/>
      <c r="P41" s="348"/>
      <c r="Q41" s="348"/>
      <c r="R41" s="348"/>
      <c r="S41" s="359"/>
      <c r="T41" s="360"/>
      <c r="U41" s="359"/>
      <c r="V41" s="1"/>
      <c r="W41" s="1"/>
      <c r="X41" s="1"/>
      <c r="Y41" s="1"/>
      <c r="Z41" s="1"/>
      <c r="AA41" s="1"/>
      <c r="AB41" s="1"/>
      <c r="AC41" s="1"/>
      <c r="AD41" s="1"/>
      <c r="AE41" s="1"/>
      <c r="AF41" s="1"/>
      <c r="AG41" s="1"/>
      <c r="AH41" s="1"/>
      <c r="AI41" s="1"/>
      <c r="AJ41" s="1"/>
      <c r="AK41" s="1"/>
      <c r="AL41" s="1"/>
      <c r="AM41" s="1"/>
    </row>
    <row r="42" spans="1:39" ht="11.25" hidden="1" customHeight="1">
      <c r="A42" s="1"/>
      <c r="B42" s="632" t="s">
        <v>568</v>
      </c>
      <c r="C42" s="615">
        <f>D42*24</f>
        <v>0</v>
      </c>
      <c r="D42" s="615"/>
      <c r="E42" s="612">
        <f>E38+D42</f>
        <v>0</v>
      </c>
      <c r="F42" s="612"/>
      <c r="G42" s="694">
        <f t="shared" si="12"/>
        <v>0</v>
      </c>
      <c r="H42" s="693"/>
      <c r="I42" s="694">
        <f t="shared" si="17"/>
        <v>27.908333333333331</v>
      </c>
      <c r="J42" s="612"/>
      <c r="K42" s="694">
        <f t="shared" si="14"/>
        <v>0</v>
      </c>
      <c r="L42" s="693"/>
      <c r="M42" s="694">
        <f t="shared" si="18"/>
        <v>27.908333333333331</v>
      </c>
      <c r="N42" s="612"/>
      <c r="O42" s="350"/>
      <c r="P42" s="350"/>
      <c r="Q42" s="350"/>
      <c r="R42" s="350"/>
      <c r="S42" s="349"/>
      <c r="T42" s="361"/>
      <c r="U42" s="349"/>
      <c r="V42" s="1"/>
      <c r="W42" s="1"/>
      <c r="X42" s="1"/>
      <c r="Y42" s="1"/>
      <c r="Z42" s="1"/>
      <c r="AA42" s="1"/>
      <c r="AB42" s="1"/>
      <c r="AC42" s="1"/>
      <c r="AD42" s="1"/>
      <c r="AE42" s="1"/>
      <c r="AF42" s="1"/>
      <c r="AG42" s="1"/>
      <c r="AH42" s="1"/>
      <c r="AI42" s="1"/>
      <c r="AJ42" s="1"/>
      <c r="AK42" s="1"/>
      <c r="AL42" s="1"/>
      <c r="AM42" s="1"/>
    </row>
    <row r="43" spans="1:39" ht="11.25" hidden="1" customHeight="1">
      <c r="A43" s="1"/>
      <c r="B43" s="633" t="s">
        <v>569</v>
      </c>
      <c r="C43" s="615">
        <f t="shared" ref="C43:C44" si="22">D43*24</f>
        <v>0</v>
      </c>
      <c r="D43" s="615"/>
      <c r="E43" s="612">
        <f>E42+D43</f>
        <v>0</v>
      </c>
      <c r="F43" s="612"/>
      <c r="G43" s="694">
        <f t="shared" si="12"/>
        <v>0</v>
      </c>
      <c r="H43" s="693"/>
      <c r="I43" s="694">
        <f t="shared" si="17"/>
        <v>27.908333333333331</v>
      </c>
      <c r="J43" s="612"/>
      <c r="K43" s="694">
        <f t="shared" si="14"/>
        <v>0</v>
      </c>
      <c r="L43" s="693"/>
      <c r="M43" s="694">
        <f t="shared" si="18"/>
        <v>27.908333333333331</v>
      </c>
      <c r="N43" s="612"/>
      <c r="O43" s="350"/>
      <c r="P43" s="350"/>
      <c r="Q43" s="350"/>
      <c r="R43" s="350"/>
      <c r="S43" s="349"/>
      <c r="T43" s="361"/>
      <c r="U43" s="349"/>
      <c r="V43" s="1"/>
      <c r="W43" s="1"/>
      <c r="X43" s="1"/>
      <c r="Y43" s="1"/>
      <c r="Z43" s="1"/>
      <c r="AA43" s="1"/>
      <c r="AB43" s="1"/>
      <c r="AC43" s="1"/>
      <c r="AD43" s="1"/>
      <c r="AE43" s="1"/>
      <c r="AF43" s="1"/>
      <c r="AG43" s="1"/>
      <c r="AH43" s="1"/>
      <c r="AI43" s="1"/>
      <c r="AJ43" s="1"/>
      <c r="AK43" s="1"/>
      <c r="AL43" s="1"/>
      <c r="AM43" s="1"/>
    </row>
    <row r="44" spans="1:39" ht="11.25" hidden="1" customHeight="1">
      <c r="A44" s="1"/>
      <c r="B44" s="634" t="s">
        <v>570</v>
      </c>
      <c r="C44" s="615">
        <f t="shared" si="22"/>
        <v>0</v>
      </c>
      <c r="D44" s="615"/>
      <c r="E44" s="612">
        <f>E43+D44</f>
        <v>0</v>
      </c>
      <c r="F44" s="612"/>
      <c r="G44" s="694">
        <f t="shared" si="12"/>
        <v>0</v>
      </c>
      <c r="H44" s="693"/>
      <c r="I44" s="694">
        <f t="shared" si="17"/>
        <v>27.908333333333331</v>
      </c>
      <c r="J44" s="612"/>
      <c r="K44" s="694">
        <f t="shared" si="14"/>
        <v>0</v>
      </c>
      <c r="L44" s="693"/>
      <c r="M44" s="694">
        <f t="shared" si="18"/>
        <v>27.908333333333331</v>
      </c>
      <c r="N44" s="612"/>
      <c r="O44" s="350"/>
      <c r="P44" s="350"/>
      <c r="Q44" s="350"/>
      <c r="R44" s="350"/>
      <c r="S44" s="349"/>
      <c r="T44" s="361"/>
      <c r="U44" s="349"/>
      <c r="V44" s="1"/>
      <c r="W44" s="1"/>
      <c r="X44" s="1"/>
      <c r="Y44" s="1"/>
      <c r="Z44" s="1"/>
      <c r="AA44" s="1"/>
      <c r="AB44" s="1"/>
      <c r="AC44" s="1"/>
      <c r="AD44" s="1"/>
      <c r="AE44" s="1"/>
      <c r="AF44" s="1"/>
      <c r="AG44" s="1"/>
      <c r="AH44" s="1"/>
      <c r="AI44" s="1"/>
      <c r="AJ44" s="1"/>
      <c r="AK44" s="1"/>
      <c r="AL44" s="1"/>
      <c r="AM44" s="1"/>
    </row>
    <row r="45" spans="1:39" ht="11.25" hidden="1" customHeight="1">
      <c r="A45" s="1"/>
      <c r="B45" s="347" t="s">
        <v>182</v>
      </c>
      <c r="C45" s="613">
        <f>SUM(C46:C50)</f>
        <v>0</v>
      </c>
      <c r="D45" s="613"/>
      <c r="E45" s="348"/>
      <c r="F45" s="613"/>
      <c r="G45" s="694">
        <f t="shared" si="12"/>
        <v>0</v>
      </c>
      <c r="H45" s="696"/>
      <c r="I45" s="694">
        <f t="shared" si="17"/>
        <v>27.908333333333331</v>
      </c>
      <c r="J45" s="613"/>
      <c r="K45" s="694">
        <f t="shared" si="14"/>
        <v>0</v>
      </c>
      <c r="L45" s="696"/>
      <c r="M45" s="694">
        <f t="shared" si="18"/>
        <v>27.908333333333331</v>
      </c>
      <c r="N45" s="613"/>
      <c r="O45" s="348"/>
      <c r="P45" s="348"/>
      <c r="Q45" s="348"/>
      <c r="R45" s="348"/>
      <c r="S45" s="359"/>
      <c r="T45" s="360"/>
      <c r="U45" s="359"/>
      <c r="V45" s="1"/>
      <c r="W45" s="1"/>
      <c r="X45" s="1"/>
      <c r="Y45" s="1"/>
      <c r="Z45" s="1"/>
      <c r="AA45" s="1"/>
      <c r="AB45" s="1"/>
      <c r="AC45" s="1"/>
      <c r="AD45" s="1"/>
      <c r="AE45" s="1"/>
      <c r="AF45" s="1"/>
      <c r="AG45" s="1"/>
      <c r="AH45" s="1"/>
      <c r="AI45" s="1"/>
      <c r="AJ45" s="1"/>
      <c r="AK45" s="1"/>
      <c r="AL45" s="1"/>
      <c r="AM45" s="1"/>
    </row>
    <row r="46" spans="1:39" ht="11.25" hidden="1" customHeight="1">
      <c r="A46" s="1"/>
      <c r="B46" s="349" t="s">
        <v>254</v>
      </c>
      <c r="C46" s="612"/>
      <c r="D46" s="612"/>
      <c r="E46" s="350">
        <f>E44</f>
        <v>0</v>
      </c>
      <c r="F46" s="612"/>
      <c r="G46" s="694">
        <f t="shared" si="12"/>
        <v>0</v>
      </c>
      <c r="H46" s="694"/>
      <c r="I46" s="694">
        <f t="shared" si="17"/>
        <v>27.908333333333331</v>
      </c>
      <c r="J46" s="350">
        <f>J14</f>
        <v>0</v>
      </c>
      <c r="K46" s="694">
        <f t="shared" si="14"/>
        <v>0</v>
      </c>
      <c r="L46" s="694"/>
      <c r="M46" s="694">
        <f t="shared" si="18"/>
        <v>27.908333333333331</v>
      </c>
      <c r="N46" s="350">
        <f>N14</f>
        <v>0</v>
      </c>
      <c r="O46" s="350"/>
      <c r="P46" s="350"/>
      <c r="Q46" s="350"/>
      <c r="R46" s="350"/>
      <c r="S46" s="349"/>
      <c r="T46" s="361"/>
      <c r="U46" s="349"/>
      <c r="V46" s="1"/>
      <c r="W46" s="1"/>
      <c r="X46" s="1"/>
      <c r="Y46" s="1"/>
      <c r="Z46" s="1"/>
      <c r="AA46" s="1"/>
      <c r="AB46" s="1"/>
      <c r="AC46" s="1"/>
      <c r="AD46" s="1"/>
      <c r="AE46" s="1"/>
      <c r="AF46" s="1"/>
      <c r="AG46" s="1"/>
      <c r="AH46" s="1"/>
      <c r="AI46" s="1"/>
      <c r="AJ46" s="1"/>
      <c r="AK46" s="1"/>
      <c r="AL46" s="1"/>
      <c r="AM46" s="1"/>
    </row>
    <row r="47" spans="1:39" ht="11.25" hidden="1" customHeight="1">
      <c r="A47" s="1"/>
      <c r="B47" s="349"/>
      <c r="C47" s="612"/>
      <c r="D47" s="612"/>
      <c r="E47" s="350"/>
      <c r="F47" s="612">
        <f t="shared" si="20"/>
        <v>0</v>
      </c>
      <c r="G47" s="694">
        <f t="shared" si="12"/>
        <v>0</v>
      </c>
      <c r="H47" s="694"/>
      <c r="I47" s="694">
        <f t="shared" si="17"/>
        <v>27.908333333333331</v>
      </c>
      <c r="J47" s="612"/>
      <c r="K47" s="694">
        <f t="shared" si="14"/>
        <v>0</v>
      </c>
      <c r="L47" s="694"/>
      <c r="M47" s="694">
        <f t="shared" si="18"/>
        <v>27.908333333333331</v>
      </c>
      <c r="N47" s="612"/>
      <c r="O47" s="350"/>
      <c r="P47" s="350"/>
      <c r="Q47" s="350"/>
      <c r="R47" s="350"/>
      <c r="S47" s="349"/>
      <c r="T47" s="361"/>
      <c r="U47" s="349"/>
      <c r="V47" s="1"/>
      <c r="W47" s="1"/>
      <c r="X47" s="1"/>
      <c r="Y47" s="1"/>
      <c r="Z47" s="1"/>
      <c r="AA47" s="1"/>
      <c r="AB47" s="1"/>
      <c r="AC47" s="1"/>
      <c r="AD47" s="1"/>
      <c r="AE47" s="1"/>
      <c r="AF47" s="1"/>
      <c r="AG47" s="1"/>
      <c r="AH47" s="1"/>
      <c r="AI47" s="1"/>
      <c r="AJ47" s="1"/>
      <c r="AK47" s="1"/>
      <c r="AL47" s="1"/>
      <c r="AM47" s="1"/>
    </row>
    <row r="48" spans="1:39" ht="11.25" hidden="1" customHeight="1">
      <c r="A48" s="1"/>
      <c r="B48" s="349"/>
      <c r="C48" s="612"/>
      <c r="D48" s="612"/>
      <c r="E48" s="350"/>
      <c r="F48" s="612">
        <f t="shared" si="20"/>
        <v>0</v>
      </c>
      <c r="G48" s="694">
        <f t="shared" si="12"/>
        <v>0</v>
      </c>
      <c r="H48" s="694"/>
      <c r="I48" s="694">
        <f t="shared" si="17"/>
        <v>27.908333333333331</v>
      </c>
      <c r="J48" s="612"/>
      <c r="K48" s="694">
        <f t="shared" si="14"/>
        <v>0</v>
      </c>
      <c r="L48" s="694"/>
      <c r="M48" s="694">
        <f t="shared" si="18"/>
        <v>27.908333333333331</v>
      </c>
      <c r="N48" s="612"/>
      <c r="O48" s="350"/>
      <c r="P48" s="350"/>
      <c r="Q48" s="350"/>
      <c r="R48" s="350"/>
      <c r="S48" s="349"/>
      <c r="T48" s="361"/>
      <c r="U48" s="349"/>
      <c r="V48" s="1"/>
      <c r="W48" s="1"/>
      <c r="X48" s="1"/>
      <c r="Y48" s="1"/>
      <c r="Z48" s="1"/>
      <c r="AA48" s="1"/>
      <c r="AB48" s="1"/>
      <c r="AC48" s="1"/>
      <c r="AD48" s="1"/>
      <c r="AE48" s="1"/>
      <c r="AF48" s="1"/>
      <c r="AG48" s="1"/>
      <c r="AH48" s="1"/>
      <c r="AI48" s="1"/>
      <c r="AJ48" s="1"/>
      <c r="AK48" s="1"/>
      <c r="AL48" s="1"/>
      <c r="AM48" s="1"/>
    </row>
    <row r="49" spans="1:39" ht="11.25" hidden="1" customHeight="1">
      <c r="A49" s="1"/>
      <c r="B49" s="349"/>
      <c r="C49" s="612"/>
      <c r="D49" s="612"/>
      <c r="E49" s="350"/>
      <c r="F49" s="612">
        <f t="shared" si="20"/>
        <v>0</v>
      </c>
      <c r="G49" s="694">
        <f t="shared" si="12"/>
        <v>0</v>
      </c>
      <c r="H49" s="694"/>
      <c r="I49" s="694">
        <f t="shared" si="17"/>
        <v>27.908333333333331</v>
      </c>
      <c r="J49" s="612"/>
      <c r="K49" s="694">
        <f t="shared" si="14"/>
        <v>0</v>
      </c>
      <c r="L49" s="694"/>
      <c r="M49" s="694">
        <f t="shared" si="18"/>
        <v>27.908333333333331</v>
      </c>
      <c r="N49" s="612"/>
      <c r="O49" s="350"/>
      <c r="P49" s="350"/>
      <c r="Q49" s="350"/>
      <c r="R49" s="350"/>
      <c r="S49" s="349"/>
      <c r="T49" s="361"/>
      <c r="U49" s="349"/>
      <c r="V49" s="1"/>
      <c r="W49" s="1"/>
      <c r="X49" s="1"/>
      <c r="Y49" s="1"/>
      <c r="Z49" s="1"/>
      <c r="AA49" s="1"/>
      <c r="AB49" s="1"/>
      <c r="AC49" s="1"/>
      <c r="AD49" s="1"/>
      <c r="AE49" s="1"/>
      <c r="AF49" s="1"/>
      <c r="AG49" s="1"/>
      <c r="AH49" s="1"/>
      <c r="AI49" s="1"/>
      <c r="AJ49" s="1"/>
      <c r="AK49" s="1"/>
      <c r="AL49" s="1"/>
      <c r="AM49" s="1"/>
    </row>
    <row r="50" spans="1:39" ht="11.25" customHeight="1">
      <c r="A50" s="1"/>
      <c r="B50" s="349"/>
      <c r="C50" s="612"/>
      <c r="D50" s="612"/>
      <c r="E50" s="350"/>
      <c r="F50" s="612">
        <f t="shared" si="20"/>
        <v>0</v>
      </c>
      <c r="G50" s="612"/>
      <c r="H50" s="697"/>
      <c r="I50" s="753"/>
      <c r="J50" s="612"/>
      <c r="K50" s="612"/>
      <c r="L50" s="697"/>
      <c r="M50" s="753"/>
      <c r="N50" s="612"/>
      <c r="O50" s="350"/>
      <c r="P50" s="350"/>
      <c r="Q50" s="350"/>
      <c r="R50" s="350"/>
      <c r="S50" s="349"/>
      <c r="T50" s="361"/>
      <c r="U50" s="349"/>
      <c r="V50" s="1"/>
      <c r="W50" s="1"/>
      <c r="X50" s="1"/>
      <c r="Y50" s="1"/>
      <c r="Z50" s="1"/>
      <c r="AA50" s="1"/>
      <c r="AB50" s="1"/>
      <c r="AC50" s="1"/>
      <c r="AD50" s="1"/>
      <c r="AE50" s="1"/>
      <c r="AF50" s="1"/>
      <c r="AG50" s="1"/>
      <c r="AH50" s="1"/>
      <c r="AI50" s="1"/>
      <c r="AJ50" s="1"/>
      <c r="AK50" s="1"/>
      <c r="AL50" s="1"/>
      <c r="AM50" s="1"/>
    </row>
    <row r="51" spans="1:39" ht="11.25" customHeight="1">
      <c r="A51" s="1"/>
      <c r="B51" s="347" t="s">
        <v>255</v>
      </c>
      <c r="C51" s="613">
        <f>SUM(C52:C56)</f>
        <v>0</v>
      </c>
      <c r="D51" s="613"/>
      <c r="E51" s="348"/>
      <c r="F51" s="613"/>
      <c r="G51" s="754"/>
      <c r="H51" s="755"/>
      <c r="I51" s="756"/>
      <c r="J51" s="754"/>
      <c r="K51" s="754"/>
      <c r="L51" s="755"/>
      <c r="M51" s="756"/>
      <c r="N51" s="754"/>
      <c r="O51" s="348"/>
      <c r="P51" s="348"/>
      <c r="Q51" s="348"/>
      <c r="R51" s="348"/>
      <c r="S51" s="359"/>
      <c r="T51" s="360"/>
      <c r="U51" s="359"/>
      <c r="V51" s="1"/>
      <c r="W51" s="1"/>
      <c r="X51" s="1"/>
      <c r="Y51" s="1"/>
      <c r="Z51" s="1"/>
      <c r="AA51" s="1"/>
      <c r="AB51" s="1"/>
      <c r="AC51" s="1"/>
      <c r="AD51" s="1"/>
      <c r="AE51" s="1"/>
      <c r="AF51" s="1"/>
      <c r="AG51" s="1"/>
      <c r="AH51" s="1"/>
      <c r="AI51" s="1"/>
      <c r="AJ51" s="1"/>
      <c r="AK51" s="1"/>
      <c r="AL51" s="1"/>
      <c r="AM51" s="1"/>
    </row>
    <row r="52" spans="1:39" ht="11.25" customHeight="1">
      <c r="A52" s="1"/>
      <c r="B52" s="349" t="s">
        <v>255</v>
      </c>
      <c r="C52" s="612"/>
      <c r="D52" s="612">
        <f>C52/24</f>
        <v>0</v>
      </c>
      <c r="E52" s="350">
        <f>E46+D52</f>
        <v>0</v>
      </c>
      <c r="F52" s="612"/>
      <c r="G52" s="694">
        <f>H52*24</f>
        <v>24</v>
      </c>
      <c r="H52" s="694">
        <v>1</v>
      </c>
      <c r="I52" s="694">
        <f>I22+H52</f>
        <v>22.708333333333332</v>
      </c>
      <c r="J52" s="350"/>
      <c r="K52" s="694">
        <f>L52*24</f>
        <v>24</v>
      </c>
      <c r="L52" s="694">
        <f>H52</f>
        <v>1</v>
      </c>
      <c r="M52" s="694">
        <f>M22+L52</f>
        <v>22.708333333333332</v>
      </c>
      <c r="N52" s="350"/>
      <c r="O52" s="350"/>
      <c r="P52" s="350">
        <f>O52/24</f>
        <v>0</v>
      </c>
      <c r="Q52" s="350">
        <f>Q46+P52</f>
        <v>0</v>
      </c>
      <c r="R52" s="350">
        <f t="shared" ref="R52" si="23">N52</f>
        <v>0</v>
      </c>
      <c r="S52" s="349"/>
      <c r="T52" s="361"/>
      <c r="U52" s="349"/>
      <c r="V52" s="1"/>
      <c r="W52" s="1"/>
      <c r="X52" s="1"/>
      <c r="Y52" s="1"/>
      <c r="Z52" s="1"/>
      <c r="AA52" s="1"/>
      <c r="AB52" s="1"/>
      <c r="AC52" s="1"/>
      <c r="AD52" s="1"/>
      <c r="AE52" s="1"/>
      <c r="AF52" s="1"/>
      <c r="AG52" s="1"/>
      <c r="AH52" s="1"/>
      <c r="AI52" s="1"/>
      <c r="AJ52" s="1"/>
      <c r="AK52" s="1"/>
      <c r="AL52" s="1"/>
      <c r="AM52" s="1"/>
    </row>
    <row r="53" spans="1:39" ht="11.25" hidden="1" customHeight="1">
      <c r="A53" s="1"/>
      <c r="B53" s="349"/>
      <c r="C53" s="612"/>
      <c r="D53" s="612">
        <f t="shared" ref="D53:D56" si="24">C53/24</f>
        <v>0</v>
      </c>
      <c r="E53" s="350"/>
      <c r="F53" s="612">
        <f t="shared" si="20"/>
        <v>0</v>
      </c>
      <c r="G53" s="612"/>
      <c r="H53" s="612">
        <f>G53/24</f>
        <v>0</v>
      </c>
      <c r="I53" s="350">
        <f>I52+H53</f>
        <v>22.708333333333332</v>
      </c>
      <c r="J53" s="612"/>
      <c r="K53" s="612"/>
      <c r="L53" s="612">
        <f t="shared" ref="L53:L56" si="25">K53/24</f>
        <v>0</v>
      </c>
      <c r="M53" s="350">
        <f>M52+L53</f>
        <v>22.708333333333332</v>
      </c>
      <c r="N53" s="350"/>
      <c r="O53" s="350"/>
      <c r="P53" s="350">
        <f>O53/24</f>
        <v>0</v>
      </c>
      <c r="Q53" s="350">
        <f>Q52+P53</f>
        <v>0</v>
      </c>
      <c r="R53" s="350">
        <f t="shared" ref="R53:R56" si="26">N53</f>
        <v>0</v>
      </c>
      <c r="S53" s="349"/>
      <c r="T53" s="361"/>
      <c r="U53" s="349"/>
      <c r="V53" s="1"/>
      <c r="W53" s="1"/>
      <c r="X53" s="1"/>
      <c r="Y53" s="1"/>
      <c r="Z53" s="1"/>
      <c r="AA53" s="1"/>
      <c r="AB53" s="1"/>
      <c r="AC53" s="1"/>
      <c r="AD53" s="1"/>
      <c r="AE53" s="1"/>
      <c r="AF53" s="1"/>
      <c r="AG53" s="1"/>
      <c r="AH53" s="1"/>
      <c r="AI53" s="1"/>
      <c r="AJ53" s="1"/>
      <c r="AK53" s="1"/>
      <c r="AL53" s="1"/>
      <c r="AM53" s="1"/>
    </row>
    <row r="54" spans="1:39" ht="11.25" hidden="1" customHeight="1">
      <c r="A54" s="1"/>
      <c r="B54" s="349"/>
      <c r="C54" s="612"/>
      <c r="D54" s="612">
        <f t="shared" si="24"/>
        <v>0</v>
      </c>
      <c r="E54" s="350"/>
      <c r="F54" s="612">
        <f t="shared" si="20"/>
        <v>0</v>
      </c>
      <c r="G54" s="612"/>
      <c r="H54" s="612">
        <f>G54/24</f>
        <v>0</v>
      </c>
      <c r="I54" s="350">
        <f>I53+H54</f>
        <v>22.708333333333332</v>
      </c>
      <c r="J54" s="612"/>
      <c r="K54" s="612"/>
      <c r="L54" s="612">
        <f t="shared" si="25"/>
        <v>0</v>
      </c>
      <c r="M54" s="350">
        <f>M53+L54</f>
        <v>22.708333333333332</v>
      </c>
      <c r="N54" s="350"/>
      <c r="O54" s="350"/>
      <c r="P54" s="350">
        <f>O54/24</f>
        <v>0</v>
      </c>
      <c r="Q54" s="350">
        <f>Q53+P54</f>
        <v>0</v>
      </c>
      <c r="R54" s="350">
        <f t="shared" si="26"/>
        <v>0</v>
      </c>
      <c r="S54" s="349"/>
      <c r="T54" s="361"/>
      <c r="U54" s="349"/>
      <c r="V54" s="1"/>
      <c r="W54" s="1"/>
      <c r="X54" s="1"/>
      <c r="Y54" s="1"/>
      <c r="Z54" s="1"/>
      <c r="AA54" s="1"/>
      <c r="AB54" s="1"/>
      <c r="AC54" s="1"/>
      <c r="AD54" s="1"/>
      <c r="AE54" s="1"/>
      <c r="AF54" s="1"/>
      <c r="AG54" s="1"/>
      <c r="AH54" s="1"/>
      <c r="AI54" s="1"/>
      <c r="AJ54" s="1"/>
      <c r="AK54" s="1"/>
      <c r="AL54" s="1"/>
      <c r="AM54" s="1"/>
    </row>
    <row r="55" spans="1:39" ht="11.25" hidden="1" customHeight="1">
      <c r="A55" s="1"/>
      <c r="B55" s="349"/>
      <c r="C55" s="612"/>
      <c r="D55" s="612">
        <f t="shared" si="24"/>
        <v>0</v>
      </c>
      <c r="E55" s="350"/>
      <c r="F55" s="612">
        <f t="shared" si="20"/>
        <v>0</v>
      </c>
      <c r="G55" s="612"/>
      <c r="H55" s="612">
        <f>G55/24</f>
        <v>0</v>
      </c>
      <c r="I55" s="350">
        <f>I54+H55</f>
        <v>22.708333333333332</v>
      </c>
      <c r="J55" s="612"/>
      <c r="K55" s="612"/>
      <c r="L55" s="612">
        <f t="shared" si="25"/>
        <v>0</v>
      </c>
      <c r="M55" s="350">
        <f>M54+L55</f>
        <v>22.708333333333332</v>
      </c>
      <c r="N55" s="350"/>
      <c r="O55" s="350"/>
      <c r="P55" s="350">
        <f>O55/24</f>
        <v>0</v>
      </c>
      <c r="Q55" s="350">
        <f>Q54+P55</f>
        <v>0</v>
      </c>
      <c r="R55" s="350">
        <f t="shared" si="26"/>
        <v>0</v>
      </c>
      <c r="S55" s="349"/>
      <c r="T55" s="361"/>
      <c r="U55" s="349"/>
      <c r="V55" s="1"/>
      <c r="W55" s="1"/>
      <c r="X55" s="1"/>
      <c r="Y55" s="1"/>
      <c r="Z55" s="1"/>
      <c r="AA55" s="1"/>
      <c r="AB55" s="1"/>
      <c r="AC55" s="1"/>
      <c r="AD55" s="1"/>
      <c r="AE55" s="1"/>
      <c r="AF55" s="1"/>
      <c r="AG55" s="1"/>
      <c r="AH55" s="1"/>
      <c r="AI55" s="1"/>
      <c r="AJ55" s="1"/>
      <c r="AK55" s="1"/>
      <c r="AL55" s="1"/>
      <c r="AM55" s="1"/>
    </row>
    <row r="56" spans="1:39" ht="11.25" hidden="1" customHeight="1">
      <c r="A56" s="1"/>
      <c r="B56" s="349"/>
      <c r="C56" s="612"/>
      <c r="D56" s="612">
        <f t="shared" si="24"/>
        <v>0</v>
      </c>
      <c r="E56" s="350"/>
      <c r="F56" s="612">
        <f t="shared" si="20"/>
        <v>0</v>
      </c>
      <c r="G56" s="612"/>
      <c r="H56" s="612">
        <f>G56/24</f>
        <v>0</v>
      </c>
      <c r="I56" s="350">
        <f>I55+H56</f>
        <v>22.708333333333332</v>
      </c>
      <c r="J56" s="612"/>
      <c r="K56" s="612"/>
      <c r="L56" s="612">
        <f t="shared" si="25"/>
        <v>0</v>
      </c>
      <c r="M56" s="350">
        <f>M55+L56</f>
        <v>22.708333333333332</v>
      </c>
      <c r="N56" s="350"/>
      <c r="O56" s="350"/>
      <c r="P56" s="350">
        <f>O56/24</f>
        <v>0</v>
      </c>
      <c r="Q56" s="350">
        <f>Q55+P56</f>
        <v>0</v>
      </c>
      <c r="R56" s="350">
        <f t="shared" si="26"/>
        <v>0</v>
      </c>
      <c r="S56" s="349"/>
      <c r="T56" s="361"/>
      <c r="U56" s="349"/>
      <c r="V56" s="1"/>
      <c r="W56" s="1"/>
      <c r="X56" s="1"/>
      <c r="Y56" s="1"/>
      <c r="Z56" s="1"/>
      <c r="AA56" s="1"/>
      <c r="AB56" s="1"/>
      <c r="AC56" s="1"/>
      <c r="AD56" s="1"/>
      <c r="AE56" s="1"/>
      <c r="AF56" s="1"/>
      <c r="AG56" s="1"/>
      <c r="AH56" s="1"/>
      <c r="AI56" s="1"/>
      <c r="AJ56" s="1"/>
      <c r="AK56" s="1"/>
      <c r="AL56" s="1"/>
      <c r="AM56" s="1"/>
    </row>
    <row r="57" spans="1:39" ht="11.25" customHeight="1">
      <c r="A57" s="1"/>
      <c r="B57" s="1"/>
      <c r="C57" s="336"/>
      <c r="D57" s="336"/>
      <c r="E57" s="336"/>
      <c r="F57" s="336"/>
      <c r="G57" s="336"/>
      <c r="H57" s="336"/>
      <c r="I57" s="336"/>
      <c r="J57" s="336"/>
      <c r="K57" s="336"/>
      <c r="L57" s="336"/>
      <c r="M57" s="336"/>
      <c r="N57" s="336"/>
      <c r="O57" s="336"/>
      <c r="P57" s="336"/>
      <c r="Q57" s="336"/>
      <c r="R57" s="336"/>
      <c r="S57" s="1"/>
      <c r="T57" s="1"/>
      <c r="U57" s="1"/>
      <c r="V57" s="1"/>
      <c r="W57" s="1"/>
      <c r="X57" s="1"/>
      <c r="Y57" s="1"/>
      <c r="Z57" s="1"/>
      <c r="AA57" s="1"/>
      <c r="AB57" s="1"/>
      <c r="AC57" s="1"/>
      <c r="AD57" s="1"/>
      <c r="AE57" s="1"/>
      <c r="AF57" s="1"/>
      <c r="AG57" s="1"/>
      <c r="AH57" s="1"/>
      <c r="AI57" s="1"/>
      <c r="AJ57" s="1"/>
      <c r="AK57" s="1"/>
      <c r="AL57" s="1"/>
      <c r="AM57" s="1"/>
    </row>
    <row r="58" spans="1:39" ht="11.25" customHeight="1">
      <c r="A58" s="1"/>
      <c r="B58" s="351" t="s">
        <v>256</v>
      </c>
      <c r="C58" s="352"/>
      <c r="D58" s="353"/>
      <c r="E58" s="614">
        <f>E56</f>
        <v>0</v>
      </c>
      <c r="F58" s="354"/>
      <c r="G58" s="353">
        <f>SUM(G11+G14+G17+G31+G37+G41+G45+G51)</f>
        <v>0</v>
      </c>
      <c r="H58" s="620">
        <f>SUM(H11+H14+H17+H31+H37+H41+H45+H51)</f>
        <v>0</v>
      </c>
      <c r="I58" s="757">
        <f>I52</f>
        <v>22.708333333333332</v>
      </c>
      <c r="J58" s="354"/>
      <c r="K58" s="352"/>
      <c r="L58" s="620">
        <f>SUM(L11+L14+L17+L31+L37+L41+L45+L51)</f>
        <v>0</v>
      </c>
      <c r="M58" s="758">
        <f>M52</f>
        <v>22.708333333333332</v>
      </c>
      <c r="N58" s="354"/>
      <c r="O58" s="352"/>
      <c r="P58" s="352">
        <f>SUM(P11+P14+P17+P31+P37+P41+P45+P51)</f>
        <v>0</v>
      </c>
      <c r="Q58" s="358">
        <f>Q56</f>
        <v>0</v>
      </c>
      <c r="R58" s="354"/>
      <c r="S58" s="96"/>
      <c r="T58" s="96"/>
      <c r="U58" s="365"/>
      <c r="V58" s="1"/>
      <c r="W58" s="1"/>
      <c r="X58" s="1"/>
      <c r="Y58" s="1"/>
      <c r="Z58" s="1"/>
      <c r="AA58" s="1"/>
      <c r="AB58" s="1"/>
      <c r="AC58" s="1"/>
      <c r="AD58" s="1"/>
      <c r="AE58" s="1"/>
      <c r="AF58" s="1"/>
      <c r="AG58" s="1"/>
      <c r="AH58" s="1"/>
      <c r="AI58" s="1"/>
      <c r="AJ58" s="1"/>
      <c r="AK58" s="1"/>
      <c r="AL58" s="1"/>
      <c r="AM58" s="1"/>
    </row>
    <row r="59" spans="1:39" ht="11.25" customHeight="1">
      <c r="A59" s="1"/>
      <c r="B59" s="1"/>
      <c r="C59" s="336"/>
      <c r="D59" s="336"/>
      <c r="E59" s="336"/>
      <c r="F59" s="336"/>
      <c r="G59" s="336"/>
      <c r="H59" s="336"/>
      <c r="I59" s="336"/>
      <c r="J59" s="336"/>
      <c r="K59" s="336"/>
      <c r="L59" s="336"/>
      <c r="M59" s="336"/>
      <c r="N59" s="336"/>
      <c r="O59" s="336"/>
      <c r="P59" s="336"/>
      <c r="Q59" s="336"/>
      <c r="R59" s="336"/>
      <c r="S59" s="1"/>
      <c r="T59" s="1"/>
      <c r="U59" s="1"/>
      <c r="V59" s="1"/>
      <c r="W59" s="1"/>
      <c r="X59" s="1"/>
      <c r="Y59" s="1"/>
      <c r="Z59" s="1"/>
      <c r="AA59" s="1"/>
      <c r="AB59" s="1"/>
      <c r="AC59" s="1"/>
      <c r="AD59" s="1"/>
      <c r="AE59" s="1"/>
      <c r="AF59" s="1"/>
      <c r="AG59" s="1"/>
      <c r="AH59" s="1"/>
      <c r="AI59" s="1"/>
      <c r="AJ59" s="1"/>
      <c r="AK59" s="1"/>
      <c r="AL59" s="1"/>
      <c r="AM59" s="1"/>
    </row>
    <row r="60" spans="1:39" ht="11.25" customHeight="1">
      <c r="A60" s="1"/>
      <c r="B60" s="355"/>
      <c r="C60" s="356"/>
      <c r="D60" s="356"/>
      <c r="E60" s="356"/>
      <c r="F60" s="356"/>
      <c r="G60" s="356"/>
      <c r="H60" s="356"/>
      <c r="I60" s="356"/>
      <c r="J60" s="356"/>
      <c r="K60" s="356"/>
      <c r="L60" s="356"/>
      <c r="M60" s="356"/>
      <c r="N60" s="356"/>
      <c r="O60" s="356"/>
      <c r="P60" s="356"/>
      <c r="Q60" s="356"/>
      <c r="R60" s="356"/>
      <c r="S60" s="355"/>
      <c r="T60" s="355"/>
      <c r="U60" s="355"/>
      <c r="V60" s="366"/>
      <c r="W60" s="366"/>
      <c r="X60" s="366"/>
      <c r="Y60" s="366"/>
      <c r="Z60" s="366"/>
      <c r="AA60" s="366"/>
      <c r="AB60" s="366"/>
      <c r="AC60" s="366"/>
      <c r="AD60" s="366"/>
      <c r="AE60" s="366"/>
      <c r="AF60" s="366"/>
      <c r="AG60" s="366"/>
      <c r="AH60" s="366"/>
      <c r="AI60" s="366"/>
      <c r="AJ60" s="366"/>
      <c r="AK60" s="366"/>
      <c r="AL60" s="366"/>
      <c r="AM60" s="366"/>
    </row>
    <row r="61" spans="1:39" ht="11.25" customHeight="1">
      <c r="A61" s="1"/>
      <c r="B61" s="341"/>
      <c r="C61" s="336"/>
      <c r="D61" s="336"/>
      <c r="E61" s="336"/>
      <c r="F61" s="336"/>
      <c r="G61" s="342"/>
      <c r="H61" s="336"/>
      <c r="I61" s="336"/>
      <c r="J61" s="336"/>
      <c r="K61" s="336"/>
      <c r="L61" s="336"/>
      <c r="M61" s="336"/>
      <c r="N61" s="336"/>
      <c r="O61" s="336"/>
      <c r="P61" s="336"/>
      <c r="Q61" s="336"/>
      <c r="R61" s="336"/>
      <c r="S61" s="1"/>
      <c r="T61" s="1"/>
      <c r="U61" s="1"/>
      <c r="V61" s="1"/>
      <c r="W61" s="1"/>
      <c r="X61" s="1"/>
      <c r="Y61" s="1"/>
      <c r="Z61" s="1"/>
      <c r="AA61" s="1"/>
      <c r="AB61" s="1"/>
      <c r="AC61" s="1"/>
      <c r="AD61" s="1"/>
      <c r="AE61" s="1"/>
      <c r="AF61" s="1"/>
      <c r="AG61" s="1"/>
      <c r="AH61" s="1"/>
      <c r="AI61" s="1"/>
      <c r="AJ61" s="1"/>
      <c r="AK61" s="1"/>
      <c r="AL61" s="1"/>
      <c r="AM61" s="1"/>
    </row>
    <row r="62" spans="1:39" ht="11.25" customHeight="1">
      <c r="A62" s="1"/>
      <c r="B62" s="343" t="str">
        <f>"DRILLING SCHEDULE DETAILS "&amp;Drilling_Input_Summary!J12</f>
        <v>DRILLING SCHEDULE DETAILS 2. Sumur Pendopo Tipe 2</v>
      </c>
      <c r="C62" s="1153" t="str">
        <f>AFEstatPref</f>
        <v>Historical</v>
      </c>
      <c r="D62" s="1108"/>
      <c r="E62" s="1108"/>
      <c r="F62" s="833"/>
      <c r="G62" s="1154" t="str">
        <f>AFEstatSlc</f>
        <v>Proposed Original</v>
      </c>
      <c r="H62" s="1108"/>
      <c r="I62" s="1108"/>
      <c r="J62" s="833"/>
      <c r="K62" s="1149" t="s">
        <v>179</v>
      </c>
      <c r="L62" s="1108"/>
      <c r="M62" s="1108"/>
      <c r="N62" s="833"/>
      <c r="O62" s="1150" t="s">
        <v>236</v>
      </c>
      <c r="P62" s="1151"/>
      <c r="Q62" s="1151"/>
      <c r="R62" s="1152"/>
      <c r="S62" s="1155" t="s">
        <v>237</v>
      </c>
      <c r="T62" s="1155" t="s">
        <v>238</v>
      </c>
      <c r="U62" s="1155" t="s">
        <v>239</v>
      </c>
      <c r="V62" s="1"/>
      <c r="W62" s="1"/>
      <c r="X62" s="1"/>
      <c r="Y62" s="1"/>
      <c r="Z62" s="1"/>
      <c r="AA62" s="1"/>
      <c r="AB62" s="1"/>
      <c r="AC62" s="1"/>
      <c r="AD62" s="1"/>
      <c r="AE62" s="1"/>
      <c r="AF62" s="1"/>
      <c r="AG62" s="1"/>
      <c r="AH62" s="1"/>
      <c r="AI62" s="1"/>
      <c r="AJ62" s="1"/>
      <c r="AK62" s="1"/>
      <c r="AL62" s="1"/>
      <c r="AM62" s="1"/>
    </row>
    <row r="63" spans="1:39" ht="11.25" customHeight="1">
      <c r="A63" s="1"/>
      <c r="B63" s="344" t="s">
        <v>240</v>
      </c>
      <c r="C63" s="345" t="s">
        <v>241</v>
      </c>
      <c r="D63" s="345" t="s">
        <v>242</v>
      </c>
      <c r="E63" s="345" t="s">
        <v>243</v>
      </c>
      <c r="F63" s="345" t="s">
        <v>110</v>
      </c>
      <c r="G63" s="346" t="s">
        <v>241</v>
      </c>
      <c r="H63" s="346" t="s">
        <v>242</v>
      </c>
      <c r="I63" s="346" t="s">
        <v>243</v>
      </c>
      <c r="J63" s="346" t="s">
        <v>110</v>
      </c>
      <c r="K63" s="357" t="s">
        <v>241</v>
      </c>
      <c r="L63" s="357" t="s">
        <v>242</v>
      </c>
      <c r="M63" s="357" t="s">
        <v>243</v>
      </c>
      <c r="N63" s="357" t="s">
        <v>110</v>
      </c>
      <c r="O63" s="358" t="s">
        <v>241</v>
      </c>
      <c r="P63" s="358" t="s">
        <v>242</v>
      </c>
      <c r="Q63" s="358" t="s">
        <v>243</v>
      </c>
      <c r="R63" s="358" t="s">
        <v>110</v>
      </c>
      <c r="S63" s="1086"/>
      <c r="T63" s="1086"/>
      <c r="U63" s="1086"/>
      <c r="V63" s="1"/>
      <c r="W63" s="1"/>
      <c r="X63" s="1"/>
      <c r="Y63" s="1"/>
      <c r="Z63" s="1"/>
      <c r="AA63" s="1"/>
      <c r="AB63" s="1"/>
      <c r="AC63" s="1"/>
      <c r="AD63" s="1"/>
      <c r="AE63" s="1"/>
      <c r="AF63" s="1"/>
      <c r="AG63" s="1"/>
      <c r="AH63" s="1"/>
      <c r="AI63" s="1"/>
      <c r="AJ63" s="1"/>
      <c r="AK63" s="1"/>
      <c r="AL63" s="1"/>
      <c r="AM63" s="1"/>
    </row>
    <row r="64" spans="1:39" ht="14.25" customHeight="1">
      <c r="A64" s="1"/>
      <c r="B64" s="347" t="s">
        <v>68</v>
      </c>
      <c r="C64" s="348"/>
      <c r="D64" s="348"/>
      <c r="E64" s="348">
        <v>0</v>
      </c>
      <c r="F64" s="348"/>
      <c r="G64" s="348"/>
      <c r="H64" s="751"/>
      <c r="I64" s="752"/>
      <c r="J64" s="348"/>
      <c r="K64" s="348" t="s">
        <v>784</v>
      </c>
      <c r="L64" s="751"/>
      <c r="M64" s="752"/>
      <c r="N64" s="348"/>
      <c r="O64" s="348"/>
      <c r="P64" s="348"/>
      <c r="Q64" s="348"/>
      <c r="R64" s="348"/>
      <c r="S64" s="359"/>
      <c r="T64" s="360"/>
      <c r="U64" s="359"/>
      <c r="V64" s="1"/>
      <c r="W64" s="1140" t="s">
        <v>244</v>
      </c>
      <c r="X64" s="1088"/>
      <c r="Y64" s="1088"/>
      <c r="Z64" s="1088"/>
      <c r="AA64" s="1088"/>
      <c r="AB64" s="1088"/>
      <c r="AC64" s="835"/>
      <c r="AD64" s="1146" t="str">
        <f>CONCATENATE((G62))</f>
        <v>Proposed Original</v>
      </c>
      <c r="AE64" s="1108"/>
      <c r="AF64" s="1088"/>
      <c r="AG64" s="1146" t="str">
        <f>CONCATENATE((K62))</f>
        <v>Evaluated</v>
      </c>
      <c r="AH64" s="1108"/>
      <c r="AI64" s="833"/>
      <c r="AJ64" s="1147" t="str">
        <f>CONCATENATE((O62))</f>
        <v>ACTUAL</v>
      </c>
      <c r="AK64" s="1108"/>
      <c r="AL64" s="833"/>
      <c r="AM64" s="1"/>
    </row>
    <row r="65" spans="1:39" ht="11.25" customHeight="1">
      <c r="A65" s="1"/>
      <c r="B65" s="349" t="s">
        <v>245</v>
      </c>
      <c r="C65" s="612">
        <f>D65*24</f>
        <v>0</v>
      </c>
      <c r="D65" s="612"/>
      <c r="E65" s="350">
        <f>E64+D65</f>
        <v>0</v>
      </c>
      <c r="F65" s="350"/>
      <c r="G65" s="694">
        <f>H65*24</f>
        <v>24</v>
      </c>
      <c r="H65" s="694">
        <v>1</v>
      </c>
      <c r="I65" s="694">
        <v>1</v>
      </c>
      <c r="J65" s="612"/>
      <c r="K65" s="694">
        <f>L65*24</f>
        <v>24</v>
      </c>
      <c r="L65" s="694">
        <f>H65</f>
        <v>1</v>
      </c>
      <c r="M65" s="694">
        <v>1</v>
      </c>
      <c r="N65" s="612"/>
      <c r="O65" s="350"/>
      <c r="P65" s="350"/>
      <c r="Q65" s="350"/>
      <c r="R65" s="350"/>
      <c r="S65" s="349"/>
      <c r="T65" s="361"/>
      <c r="U65" s="349"/>
      <c r="V65" s="1"/>
      <c r="W65" s="836"/>
      <c r="X65" s="1090"/>
      <c r="Y65" s="1090"/>
      <c r="Z65" s="1090"/>
      <c r="AA65" s="1090"/>
      <c r="AB65" s="1090"/>
      <c r="AC65" s="837"/>
      <c r="AD65" s="367" t="s">
        <v>246</v>
      </c>
      <c r="AE65" s="368" t="s">
        <v>247</v>
      </c>
      <c r="AF65" s="369" t="s">
        <v>248</v>
      </c>
      <c r="AG65" s="367" t="s">
        <v>246</v>
      </c>
      <c r="AH65" s="377" t="s">
        <v>247</v>
      </c>
      <c r="AI65" s="377" t="s">
        <v>248</v>
      </c>
      <c r="AJ65" s="367" t="s">
        <v>246</v>
      </c>
      <c r="AK65" s="377" t="s">
        <v>247</v>
      </c>
      <c r="AL65" s="377" t="s">
        <v>248</v>
      </c>
      <c r="AM65" s="1"/>
    </row>
    <row r="66" spans="1:39" ht="11.25" customHeight="1">
      <c r="A66" s="1"/>
      <c r="B66" s="349"/>
      <c r="C66" s="612"/>
      <c r="D66" s="612"/>
      <c r="E66" s="350"/>
      <c r="F66" s="350"/>
      <c r="G66" s="612"/>
      <c r="H66" s="694"/>
      <c r="I66" s="753"/>
      <c r="J66" s="612"/>
      <c r="K66" s="612"/>
      <c r="L66" s="694"/>
      <c r="M66" s="753"/>
      <c r="N66" s="612"/>
      <c r="O66" s="350"/>
      <c r="P66" s="350"/>
      <c r="Q66" s="350"/>
      <c r="R66" s="350"/>
      <c r="S66" s="349"/>
      <c r="T66" s="361"/>
      <c r="U66" s="349"/>
      <c r="V66" s="1"/>
      <c r="W66" s="105" t="s">
        <v>249</v>
      </c>
      <c r="X66" s="106"/>
      <c r="Y66" s="106"/>
      <c r="Z66" s="106"/>
      <c r="AA66" s="106"/>
      <c r="AB66" s="106"/>
      <c r="AC66" s="106"/>
      <c r="AD66" s="370">
        <f>H64</f>
        <v>0</v>
      </c>
      <c r="AE66" s="370">
        <f>AD66</f>
        <v>0</v>
      </c>
      <c r="AF66" s="371">
        <v>0</v>
      </c>
      <c r="AG66" s="370">
        <f>L64</f>
        <v>0</v>
      </c>
      <c r="AH66" s="370">
        <f>AG66</f>
        <v>0</v>
      </c>
      <c r="AI66" s="378">
        <v>0</v>
      </c>
      <c r="AJ66" s="370">
        <f>P64</f>
        <v>0</v>
      </c>
      <c r="AK66" s="370">
        <f>AJ66</f>
        <v>0</v>
      </c>
      <c r="AL66" s="379">
        <v>0</v>
      </c>
      <c r="AM66" s="1"/>
    </row>
    <row r="67" spans="1:39" ht="11.25" customHeight="1">
      <c r="A67" s="1"/>
      <c r="B67" s="347" t="s">
        <v>250</v>
      </c>
      <c r="C67" s="613">
        <f>SUM(C68:C69)</f>
        <v>0</v>
      </c>
      <c r="D67" s="613"/>
      <c r="E67" s="348"/>
      <c r="F67" s="348"/>
      <c r="G67" s="754"/>
      <c r="H67" s="755"/>
      <c r="I67" s="756"/>
      <c r="J67" s="754"/>
      <c r="K67" s="754"/>
      <c r="L67" s="755"/>
      <c r="M67" s="756"/>
      <c r="N67" s="754"/>
      <c r="O67" s="348"/>
      <c r="P67" s="348"/>
      <c r="Q67" s="348"/>
      <c r="R67" s="348"/>
      <c r="S67" s="359"/>
      <c r="T67" s="360"/>
      <c r="U67" s="359"/>
      <c r="V67" s="1"/>
      <c r="W67" s="112" t="s">
        <v>251</v>
      </c>
      <c r="X67" s="1"/>
      <c r="Y67" s="1"/>
      <c r="Z67" s="1"/>
      <c r="AA67" s="1"/>
      <c r="AB67" s="1"/>
      <c r="AC67" s="1"/>
      <c r="AD67" s="372">
        <f>H67</f>
        <v>0</v>
      </c>
      <c r="AE67" s="372">
        <f t="shared" ref="AE67:AE82" si="27">AE66+AD67</f>
        <v>0</v>
      </c>
      <c r="AF67" s="371">
        <f>AF66</f>
        <v>0</v>
      </c>
      <c r="AG67" s="372">
        <f>L67</f>
        <v>0</v>
      </c>
      <c r="AH67" s="372">
        <f t="shared" ref="AH67:AH82" si="28">AH66+AG67</f>
        <v>0</v>
      </c>
      <c r="AI67" s="371">
        <f>AI66</f>
        <v>0</v>
      </c>
      <c r="AJ67" s="372">
        <f>P67</f>
        <v>0</v>
      </c>
      <c r="AK67" s="372">
        <f t="shared" ref="AK67:AK82" si="29">AK66+AJ67</f>
        <v>0</v>
      </c>
      <c r="AL67" s="380">
        <f>AL66</f>
        <v>0</v>
      </c>
      <c r="AM67" s="1"/>
    </row>
    <row r="68" spans="1:39" ht="11.25" customHeight="1">
      <c r="A68" s="1"/>
      <c r="B68" s="349" t="s">
        <v>742</v>
      </c>
      <c r="C68" s="612"/>
      <c r="D68" s="612"/>
      <c r="E68" s="350">
        <f>E65+D68</f>
        <v>0</v>
      </c>
      <c r="F68" s="350"/>
      <c r="G68" s="694">
        <f>H68*24</f>
        <v>48</v>
      </c>
      <c r="H68" s="694">
        <v>2</v>
      </c>
      <c r="I68" s="694">
        <f>I65+H68</f>
        <v>3</v>
      </c>
      <c r="J68" s="612"/>
      <c r="K68" s="694">
        <f>L68*24</f>
        <v>48</v>
      </c>
      <c r="L68" s="694">
        <f>H68</f>
        <v>2</v>
      </c>
      <c r="M68" s="694">
        <f>M65+L68</f>
        <v>3</v>
      </c>
      <c r="N68" s="612"/>
      <c r="O68" s="350"/>
      <c r="P68" s="350"/>
      <c r="Q68" s="350"/>
      <c r="R68" s="350"/>
      <c r="S68" s="349"/>
      <c r="T68" s="361"/>
      <c r="U68" s="349"/>
      <c r="V68" s="1"/>
      <c r="W68" s="362" t="str">
        <f>B70</f>
        <v>Workover</v>
      </c>
      <c r="X68" s="363" t="str">
        <f t="shared" ref="X68:X77" si="30">B71</f>
        <v>Preparation (Kill well &amp; POOH existing string)</v>
      </c>
      <c r="Y68" s="363"/>
      <c r="Z68" s="363"/>
      <c r="AA68" s="363"/>
      <c r="AB68" s="363"/>
      <c r="AC68" s="363"/>
      <c r="AD68" s="373">
        <v>1</v>
      </c>
      <c r="AE68" s="373">
        <f t="shared" si="27"/>
        <v>1</v>
      </c>
      <c r="AF68" s="374">
        <f t="shared" ref="AF68:AF76" si="31">J71</f>
        <v>3648.4720000000002</v>
      </c>
      <c r="AG68" s="372">
        <f t="shared" ref="AG68:AG77" si="32">L71</f>
        <v>1.0208333333333299</v>
      </c>
      <c r="AH68" s="373">
        <f t="shared" si="28"/>
        <v>1.0208333333333299</v>
      </c>
      <c r="AI68" s="374">
        <f t="shared" ref="AI68:AI77" si="33">N71</f>
        <v>5577.7</v>
      </c>
      <c r="AJ68" s="373">
        <f t="shared" ref="AJ68:AJ77" si="34">P71</f>
        <v>0</v>
      </c>
      <c r="AK68" s="373">
        <f t="shared" si="29"/>
        <v>0</v>
      </c>
      <c r="AL68" s="381">
        <f t="shared" ref="AL68:AL77" si="35">R71</f>
        <v>0</v>
      </c>
      <c r="AM68" s="1"/>
    </row>
    <row r="69" spans="1:39" ht="11.25" customHeight="1">
      <c r="A69" s="1"/>
      <c r="B69" s="349"/>
      <c r="C69" s="612"/>
      <c r="D69" s="612"/>
      <c r="E69" s="350"/>
      <c r="F69" s="350"/>
      <c r="G69" s="612"/>
      <c r="H69" s="694"/>
      <c r="I69" s="753"/>
      <c r="J69" s="612"/>
      <c r="K69" s="612"/>
      <c r="L69" s="694"/>
      <c r="M69" s="753"/>
      <c r="N69" s="612"/>
      <c r="O69" s="350"/>
      <c r="P69" s="350"/>
      <c r="Q69" s="350"/>
      <c r="R69" s="350"/>
      <c r="S69" s="349"/>
      <c r="T69" s="361"/>
      <c r="U69" s="349"/>
      <c r="V69" s="1"/>
      <c r="W69" s="362"/>
      <c r="X69" s="363" t="str">
        <f t="shared" si="30"/>
        <v>Squeeze lapisan Eksisting. Run Scraper. Run GR-CBL-CNL</v>
      </c>
      <c r="Y69" s="363"/>
      <c r="Z69" s="363"/>
      <c r="AA69" s="363"/>
      <c r="AB69" s="363"/>
      <c r="AC69" s="363"/>
      <c r="AD69" s="373">
        <f t="shared" ref="AD69:AD77" si="36">H72</f>
        <v>3.8333333330000001</v>
      </c>
      <c r="AE69" s="373">
        <f t="shared" si="27"/>
        <v>4.8333333330000006</v>
      </c>
      <c r="AF69" s="374">
        <f t="shared" si="31"/>
        <v>3648.4720000000002</v>
      </c>
      <c r="AG69" s="372">
        <f t="shared" si="32"/>
        <v>3.8333333330000001</v>
      </c>
      <c r="AH69" s="373">
        <f t="shared" si="28"/>
        <v>4.85416666633333</v>
      </c>
      <c r="AI69" s="374">
        <f t="shared" si="33"/>
        <v>5577.7</v>
      </c>
      <c r="AJ69" s="373">
        <f t="shared" si="34"/>
        <v>0</v>
      </c>
      <c r="AK69" s="373">
        <f t="shared" si="29"/>
        <v>0</v>
      </c>
      <c r="AL69" s="381">
        <f t="shared" si="35"/>
        <v>0</v>
      </c>
      <c r="AM69" s="1"/>
    </row>
    <row r="70" spans="1:39" ht="11.25" customHeight="1">
      <c r="A70" s="1"/>
      <c r="B70" s="347" t="s">
        <v>56</v>
      </c>
      <c r="C70" s="613">
        <f>SUM(C71:C83)</f>
        <v>0</v>
      </c>
      <c r="D70" s="613"/>
      <c r="E70" s="348"/>
      <c r="F70" s="348"/>
      <c r="G70" s="754"/>
      <c r="H70" s="755"/>
      <c r="I70" s="756"/>
      <c r="J70" s="754"/>
      <c r="K70" s="754"/>
      <c r="L70" s="755"/>
      <c r="M70" s="756"/>
      <c r="N70" s="754"/>
      <c r="O70" s="348"/>
      <c r="P70" s="348"/>
      <c r="Q70" s="348"/>
      <c r="R70" s="348"/>
      <c r="S70" s="359"/>
      <c r="T70" s="360"/>
      <c r="U70" s="359"/>
      <c r="V70" s="1"/>
      <c r="W70" s="362"/>
      <c r="X70" s="363" t="str">
        <f t="shared" si="30"/>
        <v>Perbaikan bonding. DOC. Run Scraper. Re run GR-CBL-VDL</v>
      </c>
      <c r="Y70" s="363"/>
      <c r="Z70" s="363"/>
      <c r="AA70" s="363"/>
      <c r="AB70" s="363"/>
      <c r="AC70" s="363"/>
      <c r="AD70" s="373">
        <f t="shared" si="36"/>
        <v>5.4375</v>
      </c>
      <c r="AE70" s="373">
        <f t="shared" si="27"/>
        <v>10.270833333000001</v>
      </c>
      <c r="AF70" s="374">
        <f t="shared" si="31"/>
        <v>3648.4720000000002</v>
      </c>
      <c r="AG70" s="372">
        <f t="shared" si="32"/>
        <v>5.4375</v>
      </c>
      <c r="AH70" s="373">
        <f t="shared" si="28"/>
        <v>10.291666666333331</v>
      </c>
      <c r="AI70" s="374">
        <f t="shared" si="33"/>
        <v>5577.7</v>
      </c>
      <c r="AJ70" s="373">
        <f t="shared" si="34"/>
        <v>0</v>
      </c>
      <c r="AK70" s="373">
        <f t="shared" si="29"/>
        <v>0</v>
      </c>
      <c r="AL70" s="381">
        <f t="shared" si="35"/>
        <v>0</v>
      </c>
      <c r="AM70" s="1"/>
    </row>
    <row r="71" spans="1:39" ht="11.25" customHeight="1">
      <c r="A71" s="1"/>
      <c r="B71" s="349" t="s">
        <v>737</v>
      </c>
      <c r="C71" s="350">
        <f>D71*24</f>
        <v>0</v>
      </c>
      <c r="D71" s="350"/>
      <c r="E71" s="350">
        <f>E68+D71</f>
        <v>0</v>
      </c>
      <c r="F71" s="350"/>
      <c r="G71" s="694">
        <f>H71*24</f>
        <v>24.499999999999918</v>
      </c>
      <c r="H71" s="693">
        <v>1.0208333333333299</v>
      </c>
      <c r="I71" s="694">
        <f>I68+H71</f>
        <v>4.0208333333333304</v>
      </c>
      <c r="J71" s="694">
        <f>1112*3.281</f>
        <v>3648.4720000000002</v>
      </c>
      <c r="K71" s="694">
        <f>L71*24</f>
        <v>24.499999999999918</v>
      </c>
      <c r="L71" s="693">
        <f>H71</f>
        <v>1.0208333333333299</v>
      </c>
      <c r="M71" s="694">
        <f>M68+L71</f>
        <v>4.0208333333333304</v>
      </c>
      <c r="N71" s="694">
        <f>1700*3.281</f>
        <v>5577.7</v>
      </c>
      <c r="O71" s="350"/>
      <c r="P71" s="350"/>
      <c r="Q71" s="350"/>
      <c r="R71" s="350"/>
      <c r="S71" s="349"/>
      <c r="T71" s="361"/>
      <c r="U71" s="349"/>
      <c r="V71" s="1"/>
      <c r="W71" s="362"/>
      <c r="X71" s="363" t="str">
        <f t="shared" si="30"/>
        <v>Perforasi Produksi. RIH RPP. Swab dan BHP Job. POOH RPP</v>
      </c>
      <c r="Y71" s="363"/>
      <c r="Z71" s="363"/>
      <c r="AA71" s="363"/>
      <c r="AB71" s="363"/>
      <c r="AC71" s="363"/>
      <c r="AD71" s="373">
        <f t="shared" si="36"/>
        <v>6.1666666670000003</v>
      </c>
      <c r="AE71" s="373">
        <f t="shared" si="27"/>
        <v>16.4375</v>
      </c>
      <c r="AF71" s="374">
        <f t="shared" si="31"/>
        <v>3648.4720000000002</v>
      </c>
      <c r="AG71" s="372">
        <f t="shared" si="32"/>
        <v>6.1666666670000003</v>
      </c>
      <c r="AH71" s="373">
        <f t="shared" si="28"/>
        <v>16.458333333333332</v>
      </c>
      <c r="AI71" s="374">
        <f t="shared" si="33"/>
        <v>5577.7</v>
      </c>
      <c r="AJ71" s="373">
        <f t="shared" si="34"/>
        <v>0</v>
      </c>
      <c r="AK71" s="373">
        <f t="shared" si="29"/>
        <v>0</v>
      </c>
      <c r="AL71" s="381">
        <f t="shared" si="35"/>
        <v>0</v>
      </c>
      <c r="AM71" s="1"/>
    </row>
    <row r="72" spans="1:39" ht="11.25" customHeight="1">
      <c r="A72" s="1"/>
      <c r="B72" s="349" t="s">
        <v>738</v>
      </c>
      <c r="C72" s="350">
        <f t="shared" ref="C72:C80" si="37">D72*24</f>
        <v>0</v>
      </c>
      <c r="D72" s="350"/>
      <c r="E72" s="350">
        <f t="shared" ref="E72:E80" si="38">E71+D72</f>
        <v>0</v>
      </c>
      <c r="F72" s="350"/>
      <c r="G72" s="694">
        <f t="shared" ref="G72:G102" si="39">H72*24</f>
        <v>91.999999991999999</v>
      </c>
      <c r="H72" s="693">
        <v>3.8333333330000001</v>
      </c>
      <c r="I72" s="694">
        <f>I71+H72</f>
        <v>7.8541666663333309</v>
      </c>
      <c r="J72" s="694">
        <f t="shared" ref="J72:J75" si="40">1112*3.281</f>
        <v>3648.4720000000002</v>
      </c>
      <c r="K72" s="694">
        <f t="shared" ref="K72:K102" si="41">L72*24</f>
        <v>91.999999991999999</v>
      </c>
      <c r="L72" s="693">
        <f t="shared" ref="L72:L75" si="42">H72</f>
        <v>3.8333333330000001</v>
      </c>
      <c r="M72" s="694">
        <f>M71+L72</f>
        <v>7.8541666663333309</v>
      </c>
      <c r="N72" s="694">
        <f t="shared" ref="N72:N75" si="43">1700*3.281</f>
        <v>5577.7</v>
      </c>
      <c r="O72" s="350"/>
      <c r="P72" s="350"/>
      <c r="Q72" s="350"/>
      <c r="R72" s="350"/>
      <c r="S72" s="349"/>
      <c r="T72" s="361"/>
      <c r="U72" s="349"/>
      <c r="V72" s="1"/>
      <c r="W72" s="362"/>
      <c r="X72" s="363" t="str">
        <f t="shared" si="30"/>
        <v xml:space="preserve">RIH RPP. Put well on production </v>
      </c>
      <c r="Y72" s="363"/>
      <c r="Z72" s="363"/>
      <c r="AA72" s="363"/>
      <c r="AB72" s="363"/>
      <c r="AC72" s="363"/>
      <c r="AD72" s="373">
        <f t="shared" si="36"/>
        <v>2.25</v>
      </c>
      <c r="AE72" s="373">
        <f t="shared" si="27"/>
        <v>18.6875</v>
      </c>
      <c r="AF72" s="374">
        <f t="shared" si="31"/>
        <v>3648.4720000000002</v>
      </c>
      <c r="AG72" s="372">
        <f t="shared" si="32"/>
        <v>2.25</v>
      </c>
      <c r="AH72" s="373">
        <f t="shared" si="28"/>
        <v>18.708333333333332</v>
      </c>
      <c r="AI72" s="374">
        <f t="shared" si="33"/>
        <v>5577.7</v>
      </c>
      <c r="AJ72" s="373">
        <f t="shared" si="34"/>
        <v>0</v>
      </c>
      <c r="AK72" s="373">
        <f t="shared" si="29"/>
        <v>0</v>
      </c>
      <c r="AL72" s="381">
        <f t="shared" si="35"/>
        <v>0</v>
      </c>
      <c r="AM72" s="1"/>
    </row>
    <row r="73" spans="1:39" ht="11.25" customHeight="1">
      <c r="A73" s="1"/>
      <c r="B73" s="349" t="s">
        <v>739</v>
      </c>
      <c r="C73" s="350">
        <f t="shared" si="37"/>
        <v>0</v>
      </c>
      <c r="D73" s="350"/>
      <c r="E73" s="350">
        <f t="shared" si="38"/>
        <v>0</v>
      </c>
      <c r="F73" s="350"/>
      <c r="G73" s="694">
        <f t="shared" si="39"/>
        <v>130.5</v>
      </c>
      <c r="H73" s="693">
        <v>5.4375</v>
      </c>
      <c r="I73" s="694">
        <f t="shared" ref="I73:I102" si="44">I72+H73</f>
        <v>13.291666666333331</v>
      </c>
      <c r="J73" s="694">
        <f t="shared" si="40"/>
        <v>3648.4720000000002</v>
      </c>
      <c r="K73" s="694">
        <f t="shared" si="41"/>
        <v>130.5</v>
      </c>
      <c r="L73" s="693">
        <f t="shared" si="42"/>
        <v>5.4375</v>
      </c>
      <c r="M73" s="694">
        <f t="shared" ref="M73:M102" si="45">M72+L73</f>
        <v>13.291666666333331</v>
      </c>
      <c r="N73" s="694">
        <f t="shared" si="43"/>
        <v>5577.7</v>
      </c>
      <c r="O73" s="350"/>
      <c r="P73" s="350"/>
      <c r="Q73" s="350"/>
      <c r="R73" s="350"/>
      <c r="S73" s="349"/>
      <c r="T73" s="361"/>
      <c r="U73" s="349"/>
      <c r="V73" s="1"/>
      <c r="W73" s="362"/>
      <c r="X73" s="363">
        <f t="shared" si="30"/>
        <v>0</v>
      </c>
      <c r="Y73" s="363"/>
      <c r="Z73" s="363"/>
      <c r="AA73" s="363"/>
      <c r="AB73" s="363"/>
      <c r="AC73" s="363"/>
      <c r="AD73" s="373">
        <f t="shared" si="36"/>
        <v>0</v>
      </c>
      <c r="AE73" s="373">
        <f t="shared" si="27"/>
        <v>18.6875</v>
      </c>
      <c r="AF73" s="374">
        <f t="shared" si="31"/>
        <v>0</v>
      </c>
      <c r="AG73" s="372">
        <f t="shared" si="32"/>
        <v>0</v>
      </c>
      <c r="AH73" s="373">
        <f t="shared" si="28"/>
        <v>18.708333333333332</v>
      </c>
      <c r="AI73" s="374">
        <f t="shared" si="33"/>
        <v>0</v>
      </c>
      <c r="AJ73" s="373">
        <f t="shared" si="34"/>
        <v>0</v>
      </c>
      <c r="AK73" s="373">
        <f t="shared" si="29"/>
        <v>0</v>
      </c>
      <c r="AL73" s="381">
        <f t="shared" si="35"/>
        <v>0</v>
      </c>
      <c r="AM73" s="1"/>
    </row>
    <row r="74" spans="1:39" ht="11.25" customHeight="1">
      <c r="A74" s="1"/>
      <c r="B74" s="349" t="s">
        <v>740</v>
      </c>
      <c r="C74" s="350">
        <f t="shared" si="37"/>
        <v>0</v>
      </c>
      <c r="D74" s="615"/>
      <c r="E74" s="350">
        <f t="shared" si="38"/>
        <v>0</v>
      </c>
      <c r="F74" s="350"/>
      <c r="G74" s="694">
        <f t="shared" si="39"/>
        <v>148.000000008</v>
      </c>
      <c r="H74" s="693">
        <v>6.1666666670000003</v>
      </c>
      <c r="I74" s="694">
        <f t="shared" si="44"/>
        <v>19.458333333333332</v>
      </c>
      <c r="J74" s="694">
        <f t="shared" si="40"/>
        <v>3648.4720000000002</v>
      </c>
      <c r="K74" s="694">
        <f t="shared" si="41"/>
        <v>148.000000008</v>
      </c>
      <c r="L74" s="693">
        <f t="shared" si="42"/>
        <v>6.1666666670000003</v>
      </c>
      <c r="M74" s="694">
        <f t="shared" si="45"/>
        <v>19.458333333333332</v>
      </c>
      <c r="N74" s="694">
        <f t="shared" si="43"/>
        <v>5577.7</v>
      </c>
      <c r="O74" s="350"/>
      <c r="P74" s="350"/>
      <c r="Q74" s="350"/>
      <c r="R74" s="350"/>
      <c r="S74" s="349"/>
      <c r="T74" s="361"/>
      <c r="U74" s="349"/>
      <c r="V74" s="1"/>
      <c r="W74" s="362"/>
      <c r="X74" s="363">
        <f t="shared" si="30"/>
        <v>0</v>
      </c>
      <c r="Y74" s="363"/>
      <c r="Z74" s="363"/>
      <c r="AA74" s="363"/>
      <c r="AB74" s="363"/>
      <c r="AC74" s="363"/>
      <c r="AD74" s="373">
        <f t="shared" si="36"/>
        <v>0</v>
      </c>
      <c r="AE74" s="373">
        <f t="shared" si="27"/>
        <v>18.6875</v>
      </c>
      <c r="AF74" s="374">
        <f t="shared" si="31"/>
        <v>0</v>
      </c>
      <c r="AG74" s="372">
        <f t="shared" si="32"/>
        <v>0</v>
      </c>
      <c r="AH74" s="373">
        <f t="shared" si="28"/>
        <v>18.708333333333332</v>
      </c>
      <c r="AI74" s="374">
        <f t="shared" si="33"/>
        <v>0</v>
      </c>
      <c r="AJ74" s="373">
        <f t="shared" si="34"/>
        <v>0</v>
      </c>
      <c r="AK74" s="373">
        <f t="shared" si="29"/>
        <v>0</v>
      </c>
      <c r="AL74" s="381">
        <f t="shared" si="35"/>
        <v>0</v>
      </c>
      <c r="AM74" s="1"/>
    </row>
    <row r="75" spans="1:39" ht="11.25" customHeight="1">
      <c r="A75" s="1"/>
      <c r="B75" s="349" t="s">
        <v>741</v>
      </c>
      <c r="C75" s="350">
        <f t="shared" si="37"/>
        <v>0</v>
      </c>
      <c r="D75" s="615"/>
      <c r="E75" s="350">
        <f t="shared" si="38"/>
        <v>0</v>
      </c>
      <c r="F75" s="350"/>
      <c r="G75" s="694">
        <f t="shared" si="39"/>
        <v>54</v>
      </c>
      <c r="H75" s="693">
        <v>2.25</v>
      </c>
      <c r="I75" s="694">
        <f t="shared" si="44"/>
        <v>21.708333333333332</v>
      </c>
      <c r="J75" s="694">
        <f t="shared" si="40"/>
        <v>3648.4720000000002</v>
      </c>
      <c r="K75" s="694">
        <f t="shared" si="41"/>
        <v>54</v>
      </c>
      <c r="L75" s="693">
        <f t="shared" si="42"/>
        <v>2.25</v>
      </c>
      <c r="M75" s="694">
        <f t="shared" si="45"/>
        <v>21.708333333333332</v>
      </c>
      <c r="N75" s="694">
        <f t="shared" si="43"/>
        <v>5577.7</v>
      </c>
      <c r="O75" s="350"/>
      <c r="P75" s="350"/>
      <c r="Q75" s="350"/>
      <c r="R75" s="350"/>
      <c r="S75" s="349"/>
      <c r="T75" s="361"/>
      <c r="U75" s="349"/>
      <c r="V75" s="1"/>
      <c r="W75" s="362"/>
      <c r="X75" s="363">
        <f t="shared" si="30"/>
        <v>0</v>
      </c>
      <c r="Y75" s="363"/>
      <c r="Z75" s="363"/>
      <c r="AA75" s="363"/>
      <c r="AB75" s="363"/>
      <c r="AC75" s="363"/>
      <c r="AD75" s="373">
        <f t="shared" si="36"/>
        <v>0</v>
      </c>
      <c r="AE75" s="373">
        <f t="shared" si="27"/>
        <v>18.6875</v>
      </c>
      <c r="AF75" s="374">
        <f t="shared" si="31"/>
        <v>0</v>
      </c>
      <c r="AG75" s="372">
        <f t="shared" si="32"/>
        <v>0</v>
      </c>
      <c r="AH75" s="373">
        <f t="shared" si="28"/>
        <v>18.708333333333332</v>
      </c>
      <c r="AI75" s="374">
        <f t="shared" si="33"/>
        <v>0</v>
      </c>
      <c r="AJ75" s="373">
        <f t="shared" si="34"/>
        <v>0</v>
      </c>
      <c r="AK75" s="373">
        <f t="shared" si="29"/>
        <v>0</v>
      </c>
      <c r="AL75" s="381">
        <f t="shared" si="35"/>
        <v>0</v>
      </c>
      <c r="AM75" s="1"/>
    </row>
    <row r="76" spans="1:39" ht="11.25" hidden="1" customHeight="1">
      <c r="A76" s="1"/>
      <c r="B76" s="349"/>
      <c r="C76" s="350">
        <f t="shared" si="37"/>
        <v>0</v>
      </c>
      <c r="D76" s="615"/>
      <c r="E76" s="350">
        <f t="shared" si="38"/>
        <v>0</v>
      </c>
      <c r="F76" s="350"/>
      <c r="G76" s="694">
        <f t="shared" si="39"/>
        <v>0</v>
      </c>
      <c r="H76" s="693"/>
      <c r="I76" s="694">
        <f t="shared" si="44"/>
        <v>21.708333333333332</v>
      </c>
      <c r="J76" s="612"/>
      <c r="K76" s="694">
        <f t="shared" si="41"/>
        <v>0</v>
      </c>
      <c r="L76" s="693"/>
      <c r="M76" s="694">
        <f t="shared" si="45"/>
        <v>21.708333333333332</v>
      </c>
      <c r="N76" s="612"/>
      <c r="O76" s="350"/>
      <c r="P76" s="350"/>
      <c r="Q76" s="350"/>
      <c r="R76" s="350"/>
      <c r="S76" s="349"/>
      <c r="T76" s="361"/>
      <c r="U76" s="349"/>
      <c r="V76" s="1"/>
      <c r="W76" s="362"/>
      <c r="X76" s="363">
        <f t="shared" si="30"/>
        <v>0</v>
      </c>
      <c r="Y76" s="363"/>
      <c r="Z76" s="363"/>
      <c r="AA76" s="363"/>
      <c r="AB76" s="363"/>
      <c r="AC76" s="363"/>
      <c r="AD76" s="373">
        <f t="shared" si="36"/>
        <v>4.0999999999999996</v>
      </c>
      <c r="AE76" s="373">
        <f t="shared" si="27"/>
        <v>22.787500000000001</v>
      </c>
      <c r="AF76" s="374">
        <f t="shared" si="31"/>
        <v>0</v>
      </c>
      <c r="AG76" s="372">
        <f t="shared" si="32"/>
        <v>4.0999999999999996</v>
      </c>
      <c r="AH76" s="373">
        <f t="shared" si="28"/>
        <v>22.80833333333333</v>
      </c>
      <c r="AI76" s="374">
        <f t="shared" si="33"/>
        <v>0</v>
      </c>
      <c r="AJ76" s="373">
        <f t="shared" si="34"/>
        <v>0</v>
      </c>
      <c r="AK76" s="373">
        <f t="shared" si="29"/>
        <v>0</v>
      </c>
      <c r="AL76" s="381">
        <f t="shared" si="35"/>
        <v>0</v>
      </c>
      <c r="AM76" s="1"/>
    </row>
    <row r="77" spans="1:39" ht="11.25" hidden="1" customHeight="1">
      <c r="A77" s="1"/>
      <c r="B77" s="349"/>
      <c r="C77" s="350">
        <f t="shared" si="37"/>
        <v>0</v>
      </c>
      <c r="D77" s="615"/>
      <c r="E77" s="350">
        <f t="shared" si="38"/>
        <v>0</v>
      </c>
      <c r="F77" s="350"/>
      <c r="G77" s="694">
        <f t="shared" si="39"/>
        <v>0</v>
      </c>
      <c r="H77" s="693"/>
      <c r="I77" s="694">
        <f t="shared" si="44"/>
        <v>21.708333333333332</v>
      </c>
      <c r="J77" s="612"/>
      <c r="K77" s="694">
        <f t="shared" si="41"/>
        <v>0</v>
      </c>
      <c r="L77" s="693"/>
      <c r="M77" s="694">
        <f t="shared" si="45"/>
        <v>21.708333333333332</v>
      </c>
      <c r="N77" s="612"/>
      <c r="O77" s="350"/>
      <c r="P77" s="350"/>
      <c r="Q77" s="350"/>
      <c r="R77" s="350"/>
      <c r="S77" s="349"/>
      <c r="T77" s="361"/>
      <c r="U77" s="349"/>
      <c r="V77" s="1"/>
      <c r="W77" s="364"/>
      <c r="X77" s="363">
        <f t="shared" si="30"/>
        <v>0</v>
      </c>
      <c r="Y77" s="363"/>
      <c r="Z77" s="363"/>
      <c r="AA77" s="363"/>
      <c r="AB77" s="363"/>
      <c r="AC77" s="363"/>
      <c r="AD77" s="373">
        <f t="shared" si="36"/>
        <v>2.1</v>
      </c>
      <c r="AE77" s="373">
        <f t="shared" si="27"/>
        <v>24.887500000000003</v>
      </c>
      <c r="AF77" s="374">
        <f t="shared" ref="AF77:AF82" si="46">AF76</f>
        <v>0</v>
      </c>
      <c r="AG77" s="372">
        <f t="shared" si="32"/>
        <v>2.1</v>
      </c>
      <c r="AH77" s="373">
        <f t="shared" si="28"/>
        <v>24.908333333333331</v>
      </c>
      <c r="AI77" s="374">
        <f t="shared" si="33"/>
        <v>0</v>
      </c>
      <c r="AJ77" s="373">
        <f t="shared" si="34"/>
        <v>0</v>
      </c>
      <c r="AK77" s="373">
        <f t="shared" si="29"/>
        <v>0</v>
      </c>
      <c r="AL77" s="381">
        <f t="shared" si="35"/>
        <v>0</v>
      </c>
      <c r="AM77" s="1"/>
    </row>
    <row r="78" spans="1:39" ht="11.25" hidden="1" customHeight="1">
      <c r="A78" s="1"/>
      <c r="B78" s="349"/>
      <c r="C78" s="350">
        <f t="shared" si="37"/>
        <v>0</v>
      </c>
      <c r="D78" s="612"/>
      <c r="E78" s="350">
        <f t="shared" si="38"/>
        <v>0</v>
      </c>
      <c r="F78" s="350"/>
      <c r="G78" s="694">
        <f t="shared" si="39"/>
        <v>0</v>
      </c>
      <c r="H78" s="694"/>
      <c r="I78" s="694">
        <f t="shared" si="44"/>
        <v>21.708333333333332</v>
      </c>
      <c r="J78" s="612"/>
      <c r="K78" s="694">
        <f t="shared" si="41"/>
        <v>0</v>
      </c>
      <c r="L78" s="694"/>
      <c r="M78" s="694">
        <f t="shared" si="45"/>
        <v>21.708333333333332</v>
      </c>
      <c r="N78" s="612"/>
      <c r="O78" s="350"/>
      <c r="P78" s="350"/>
      <c r="Q78" s="350"/>
      <c r="R78" s="350"/>
      <c r="S78" s="349"/>
      <c r="T78" s="361"/>
      <c r="U78" s="349"/>
      <c r="V78" s="1"/>
      <c r="W78" s="112" t="str">
        <f>B84</f>
        <v>Coring</v>
      </c>
      <c r="X78" s="1"/>
      <c r="Y78" s="1"/>
      <c r="Z78" s="1"/>
      <c r="AA78" s="1"/>
      <c r="AB78" s="1"/>
      <c r="AC78" s="1"/>
      <c r="AD78" s="372">
        <f>H84</f>
        <v>0</v>
      </c>
      <c r="AE78" s="372">
        <f t="shared" si="27"/>
        <v>24.887500000000003</v>
      </c>
      <c r="AF78" s="371">
        <f t="shared" si="46"/>
        <v>0</v>
      </c>
      <c r="AG78" s="372">
        <f>L84</f>
        <v>0</v>
      </c>
      <c r="AH78" s="372">
        <f t="shared" si="28"/>
        <v>24.908333333333331</v>
      </c>
      <c r="AI78" s="371">
        <f>AI77</f>
        <v>0</v>
      </c>
      <c r="AJ78" s="372">
        <f>P84</f>
        <v>0</v>
      </c>
      <c r="AK78" s="372">
        <f t="shared" si="29"/>
        <v>0</v>
      </c>
      <c r="AL78" s="380">
        <f>AL77</f>
        <v>0</v>
      </c>
      <c r="AM78" s="1"/>
    </row>
    <row r="79" spans="1:39" ht="11.25" hidden="1" customHeight="1">
      <c r="A79" s="1"/>
      <c r="B79" s="349"/>
      <c r="C79" s="350">
        <f t="shared" si="37"/>
        <v>0</v>
      </c>
      <c r="D79" s="612"/>
      <c r="E79" s="350">
        <f t="shared" si="38"/>
        <v>0</v>
      </c>
      <c r="F79" s="350"/>
      <c r="G79" s="694">
        <f t="shared" si="39"/>
        <v>98.399999999999991</v>
      </c>
      <c r="H79" s="694">
        <v>4.0999999999999996</v>
      </c>
      <c r="I79" s="694">
        <f t="shared" si="44"/>
        <v>25.80833333333333</v>
      </c>
      <c r="J79" s="612"/>
      <c r="K79" s="694">
        <f t="shared" si="41"/>
        <v>98.399999999999991</v>
      </c>
      <c r="L79" s="694">
        <v>4.0999999999999996</v>
      </c>
      <c r="M79" s="694">
        <f t="shared" si="45"/>
        <v>25.80833333333333</v>
      </c>
      <c r="N79" s="612"/>
      <c r="O79" s="350"/>
      <c r="P79" s="350"/>
      <c r="Q79" s="350"/>
      <c r="R79" s="350"/>
      <c r="S79" s="349"/>
      <c r="T79" s="361"/>
      <c r="U79" s="349"/>
      <c r="V79" s="1"/>
      <c r="W79" s="112" t="str">
        <f>B90</f>
        <v>Test</v>
      </c>
      <c r="X79" s="1"/>
      <c r="Y79" s="1"/>
      <c r="Z79" s="1"/>
      <c r="AA79" s="1"/>
      <c r="AB79" s="1"/>
      <c r="AC79" s="1"/>
      <c r="AD79" s="372">
        <f>H90</f>
        <v>0</v>
      </c>
      <c r="AE79" s="372">
        <f t="shared" si="27"/>
        <v>24.887500000000003</v>
      </c>
      <c r="AF79" s="371">
        <f t="shared" si="46"/>
        <v>0</v>
      </c>
      <c r="AG79" s="372">
        <f>L90</f>
        <v>0</v>
      </c>
      <c r="AH79" s="372">
        <f t="shared" si="28"/>
        <v>24.908333333333331</v>
      </c>
      <c r="AI79" s="371">
        <f>AI78</f>
        <v>0</v>
      </c>
      <c r="AJ79" s="372">
        <f>P90</f>
        <v>0</v>
      </c>
      <c r="AK79" s="372">
        <f t="shared" si="29"/>
        <v>0</v>
      </c>
      <c r="AL79" s="380">
        <f>AL78</f>
        <v>0</v>
      </c>
      <c r="AM79" s="1"/>
    </row>
    <row r="80" spans="1:39" ht="11.25" hidden="1" customHeight="1">
      <c r="A80" s="1"/>
      <c r="B80" s="349"/>
      <c r="C80" s="350">
        <f t="shared" si="37"/>
        <v>0</v>
      </c>
      <c r="D80" s="612"/>
      <c r="E80" s="350">
        <f t="shared" si="38"/>
        <v>0</v>
      </c>
      <c r="F80" s="350"/>
      <c r="G80" s="694">
        <f t="shared" si="39"/>
        <v>50.400000000000006</v>
      </c>
      <c r="H80" s="694">
        <v>2.1</v>
      </c>
      <c r="I80" s="694">
        <f t="shared" si="44"/>
        <v>27.908333333333331</v>
      </c>
      <c r="J80" s="612"/>
      <c r="K80" s="694">
        <f t="shared" si="41"/>
        <v>50.400000000000006</v>
      </c>
      <c r="L80" s="694">
        <v>2.1</v>
      </c>
      <c r="M80" s="694">
        <f t="shared" si="45"/>
        <v>27.908333333333331</v>
      </c>
      <c r="N80" s="612"/>
      <c r="O80" s="350"/>
      <c r="P80" s="350"/>
      <c r="Q80" s="350"/>
      <c r="R80" s="350"/>
      <c r="S80" s="349"/>
      <c r="T80" s="361"/>
      <c r="U80" s="349"/>
      <c r="V80" s="1"/>
      <c r="W80" s="112" t="str">
        <f>B94</f>
        <v>Completion</v>
      </c>
      <c r="X80" s="1"/>
      <c r="Y80" s="1"/>
      <c r="Z80" s="1"/>
      <c r="AA80" s="1"/>
      <c r="AB80" s="1"/>
      <c r="AC80" s="1"/>
      <c r="AD80" s="372">
        <f>H94</f>
        <v>0</v>
      </c>
      <c r="AE80" s="372">
        <f t="shared" si="27"/>
        <v>24.887500000000003</v>
      </c>
      <c r="AF80" s="371">
        <f t="shared" si="46"/>
        <v>0</v>
      </c>
      <c r="AG80" s="372">
        <f>L94</f>
        <v>0</v>
      </c>
      <c r="AH80" s="372">
        <f t="shared" si="28"/>
        <v>24.908333333333331</v>
      </c>
      <c r="AI80" s="371">
        <f>AI79</f>
        <v>0</v>
      </c>
      <c r="AJ80" s="372">
        <f>P94</f>
        <v>0</v>
      </c>
      <c r="AK80" s="372">
        <f t="shared" si="29"/>
        <v>0</v>
      </c>
      <c r="AL80" s="380">
        <f>AL79</f>
        <v>0</v>
      </c>
      <c r="AM80" s="1"/>
    </row>
    <row r="81" spans="1:39" ht="11.25" hidden="1" customHeight="1">
      <c r="A81" s="1"/>
      <c r="B81" s="349"/>
      <c r="C81" s="612"/>
      <c r="D81" s="612"/>
      <c r="E81" s="350"/>
      <c r="F81" s="350"/>
      <c r="G81" s="694">
        <f t="shared" si="39"/>
        <v>0</v>
      </c>
      <c r="H81" s="694"/>
      <c r="I81" s="694">
        <f t="shared" si="44"/>
        <v>27.908333333333331</v>
      </c>
      <c r="J81" s="612"/>
      <c r="K81" s="694">
        <f t="shared" si="41"/>
        <v>0</v>
      </c>
      <c r="L81" s="694"/>
      <c r="M81" s="694">
        <f t="shared" si="45"/>
        <v>27.908333333333331</v>
      </c>
      <c r="N81" s="612"/>
      <c r="O81" s="350"/>
      <c r="P81" s="350"/>
      <c r="Q81" s="350"/>
      <c r="R81" s="350"/>
      <c r="S81" s="349"/>
      <c r="T81" s="361"/>
      <c r="U81" s="349"/>
      <c r="V81" s="1"/>
      <c r="W81" s="112" t="str">
        <f>B98</f>
        <v>P &amp; A</v>
      </c>
      <c r="X81" s="1"/>
      <c r="Y81" s="1"/>
      <c r="Z81" s="1"/>
      <c r="AA81" s="1"/>
      <c r="AB81" s="1"/>
      <c r="AC81" s="1"/>
      <c r="AD81" s="372">
        <f>H98</f>
        <v>0</v>
      </c>
      <c r="AE81" s="372">
        <f t="shared" si="27"/>
        <v>24.887500000000003</v>
      </c>
      <c r="AF81" s="371">
        <f t="shared" si="46"/>
        <v>0</v>
      </c>
      <c r="AG81" s="372">
        <f>L98</f>
        <v>0</v>
      </c>
      <c r="AH81" s="372">
        <f t="shared" si="28"/>
        <v>24.908333333333331</v>
      </c>
      <c r="AI81" s="371">
        <f>AI80</f>
        <v>0</v>
      </c>
      <c r="AJ81" s="372">
        <f>P98</f>
        <v>0</v>
      </c>
      <c r="AK81" s="372">
        <f t="shared" si="29"/>
        <v>0</v>
      </c>
      <c r="AL81" s="380">
        <f>AL80</f>
        <v>0</v>
      </c>
      <c r="AM81" s="1"/>
    </row>
    <row r="82" spans="1:39" ht="11.25" hidden="1" customHeight="1">
      <c r="A82" s="1"/>
      <c r="B82" s="349"/>
      <c r="C82" s="612"/>
      <c r="D82" s="612"/>
      <c r="E82" s="350"/>
      <c r="F82" s="350"/>
      <c r="G82" s="694">
        <f t="shared" si="39"/>
        <v>0</v>
      </c>
      <c r="H82" s="694"/>
      <c r="I82" s="694">
        <f t="shared" si="44"/>
        <v>27.908333333333331</v>
      </c>
      <c r="J82" s="612"/>
      <c r="K82" s="694">
        <f t="shared" si="41"/>
        <v>0</v>
      </c>
      <c r="L82" s="694"/>
      <c r="M82" s="694">
        <f t="shared" si="45"/>
        <v>27.908333333333331</v>
      </c>
      <c r="N82" s="612"/>
      <c r="O82" s="350"/>
      <c r="P82" s="350"/>
      <c r="Q82" s="350"/>
      <c r="R82" s="350"/>
      <c r="S82" s="349"/>
      <c r="T82" s="361"/>
      <c r="U82" s="349"/>
      <c r="V82" s="1"/>
      <c r="W82" s="113" t="str">
        <f>B104</f>
        <v>Rig Down</v>
      </c>
      <c r="X82" s="97"/>
      <c r="Y82" s="97"/>
      <c r="Z82" s="97"/>
      <c r="AA82" s="97"/>
      <c r="AB82" s="97"/>
      <c r="AC82" s="97"/>
      <c r="AD82" s="375">
        <f>H104</f>
        <v>0</v>
      </c>
      <c r="AE82" s="375">
        <f t="shared" si="27"/>
        <v>24.887500000000003</v>
      </c>
      <c r="AF82" s="376">
        <f t="shared" si="46"/>
        <v>0</v>
      </c>
      <c r="AG82" s="375">
        <f>L104</f>
        <v>0</v>
      </c>
      <c r="AH82" s="375">
        <f t="shared" si="28"/>
        <v>24.908333333333331</v>
      </c>
      <c r="AI82" s="376">
        <f>AI81</f>
        <v>0</v>
      </c>
      <c r="AJ82" s="375">
        <f>P104</f>
        <v>0</v>
      </c>
      <c r="AK82" s="375">
        <f t="shared" si="29"/>
        <v>0</v>
      </c>
      <c r="AL82" s="376">
        <f>AL81</f>
        <v>0</v>
      </c>
      <c r="AM82" s="1"/>
    </row>
    <row r="83" spans="1:39" ht="11.25" hidden="1" customHeight="1">
      <c r="A83" s="1"/>
      <c r="B83" s="349"/>
      <c r="C83" s="612"/>
      <c r="D83" s="612"/>
      <c r="E83" s="350"/>
      <c r="F83" s="350"/>
      <c r="G83" s="694">
        <f t="shared" si="39"/>
        <v>0</v>
      </c>
      <c r="H83" s="694"/>
      <c r="I83" s="694">
        <f t="shared" si="44"/>
        <v>27.908333333333331</v>
      </c>
      <c r="J83" s="612"/>
      <c r="K83" s="694">
        <f t="shared" si="41"/>
        <v>0</v>
      </c>
      <c r="L83" s="694"/>
      <c r="M83" s="694">
        <f t="shared" si="45"/>
        <v>27.908333333333331</v>
      </c>
      <c r="N83" s="612"/>
      <c r="O83" s="350"/>
      <c r="P83" s="350"/>
      <c r="Q83" s="350"/>
      <c r="R83" s="350"/>
      <c r="S83" s="349"/>
      <c r="T83" s="361"/>
      <c r="U83" s="349"/>
      <c r="V83" s="1"/>
      <c r="W83" s="1"/>
      <c r="X83" s="1"/>
      <c r="Y83" s="1"/>
      <c r="Z83" s="1"/>
      <c r="AA83" s="1"/>
      <c r="AB83" s="1"/>
      <c r="AC83" s="1"/>
      <c r="AD83" s="1"/>
      <c r="AE83" s="1"/>
      <c r="AF83" s="1"/>
      <c r="AG83" s="1"/>
      <c r="AH83" s="1"/>
      <c r="AI83" s="1"/>
      <c r="AJ83" s="1"/>
      <c r="AK83" s="1"/>
      <c r="AL83" s="1"/>
      <c r="AM83" s="1"/>
    </row>
    <row r="84" spans="1:39" ht="11.25" hidden="1" customHeight="1">
      <c r="A84" s="1"/>
      <c r="B84" s="347" t="s">
        <v>89</v>
      </c>
      <c r="C84" s="613">
        <f>SUM(C85:C89)</f>
        <v>0</v>
      </c>
      <c r="D84" s="613"/>
      <c r="E84" s="348"/>
      <c r="F84" s="348"/>
      <c r="G84" s="694">
        <f t="shared" si="39"/>
        <v>0</v>
      </c>
      <c r="H84" s="696"/>
      <c r="I84" s="694">
        <f t="shared" si="44"/>
        <v>27.908333333333331</v>
      </c>
      <c r="J84" s="613"/>
      <c r="K84" s="694">
        <f t="shared" si="41"/>
        <v>0</v>
      </c>
      <c r="L84" s="696"/>
      <c r="M84" s="694">
        <f t="shared" si="45"/>
        <v>27.908333333333331</v>
      </c>
      <c r="N84" s="613"/>
      <c r="O84" s="348"/>
      <c r="P84" s="348"/>
      <c r="Q84" s="348"/>
      <c r="R84" s="348"/>
      <c r="S84" s="359"/>
      <c r="T84" s="360"/>
      <c r="U84" s="359"/>
      <c r="V84" s="1"/>
      <c r="W84" s="1"/>
      <c r="X84" s="1"/>
      <c r="Y84" s="1"/>
      <c r="Z84" s="1"/>
      <c r="AA84" s="1"/>
      <c r="AB84" s="1"/>
      <c r="AC84" s="1"/>
      <c r="AD84" s="1"/>
      <c r="AE84" s="1"/>
      <c r="AF84" s="1"/>
      <c r="AG84" s="1"/>
      <c r="AH84" s="1"/>
      <c r="AI84" s="1"/>
      <c r="AJ84" s="1"/>
      <c r="AK84" s="1"/>
      <c r="AL84" s="1"/>
      <c r="AM84" s="1"/>
    </row>
    <row r="85" spans="1:39" ht="11.25" hidden="1" customHeight="1">
      <c r="A85" s="1"/>
      <c r="B85" s="349" t="s">
        <v>252</v>
      </c>
      <c r="C85" s="612"/>
      <c r="D85" s="612"/>
      <c r="E85" s="350">
        <f>E80+D85</f>
        <v>0</v>
      </c>
      <c r="F85" s="612"/>
      <c r="G85" s="694">
        <f t="shared" si="39"/>
        <v>0</v>
      </c>
      <c r="H85" s="694"/>
      <c r="I85" s="694">
        <f t="shared" si="44"/>
        <v>27.908333333333331</v>
      </c>
      <c r="J85" s="350"/>
      <c r="K85" s="694">
        <f t="shared" si="41"/>
        <v>0</v>
      </c>
      <c r="L85" s="694"/>
      <c r="M85" s="694">
        <f t="shared" si="45"/>
        <v>27.908333333333331</v>
      </c>
      <c r="N85" s="350"/>
      <c r="O85" s="350"/>
      <c r="P85" s="350"/>
      <c r="Q85" s="350"/>
      <c r="R85" s="350"/>
      <c r="S85" s="349"/>
      <c r="T85" s="361"/>
      <c r="U85" s="349"/>
      <c r="V85" s="1"/>
      <c r="W85" s="1"/>
      <c r="X85" s="1"/>
      <c r="Y85" s="1"/>
      <c r="Z85" s="1"/>
      <c r="AA85" s="1"/>
      <c r="AB85" s="1"/>
      <c r="AC85" s="1"/>
      <c r="AD85" s="1"/>
      <c r="AE85" s="1"/>
      <c r="AF85" s="1"/>
      <c r="AG85" s="1"/>
      <c r="AH85" s="1"/>
      <c r="AI85" s="1"/>
      <c r="AJ85" s="1"/>
      <c r="AK85" s="1"/>
      <c r="AL85" s="1"/>
      <c r="AM85" s="1"/>
    </row>
    <row r="86" spans="1:39" ht="11.25" hidden="1" customHeight="1">
      <c r="A86" s="1"/>
      <c r="B86" s="349" t="s">
        <v>253</v>
      </c>
      <c r="C86" s="612"/>
      <c r="D86" s="612"/>
      <c r="E86" s="350">
        <f>E85+D86</f>
        <v>0</v>
      </c>
      <c r="F86" s="612"/>
      <c r="G86" s="694">
        <f t="shared" si="39"/>
        <v>0</v>
      </c>
      <c r="H86" s="694"/>
      <c r="I86" s="694">
        <f t="shared" si="44"/>
        <v>27.908333333333331</v>
      </c>
      <c r="J86" s="350">
        <f>J54</f>
        <v>0</v>
      </c>
      <c r="K86" s="694">
        <f t="shared" si="41"/>
        <v>0</v>
      </c>
      <c r="L86" s="694"/>
      <c r="M86" s="694">
        <f t="shared" si="45"/>
        <v>27.908333333333331</v>
      </c>
      <c r="N86" s="350">
        <f>N54</f>
        <v>0</v>
      </c>
      <c r="O86" s="350"/>
      <c r="P86" s="350"/>
      <c r="Q86" s="350"/>
      <c r="R86" s="350"/>
      <c r="S86" s="349"/>
      <c r="T86" s="361"/>
      <c r="U86" s="349"/>
      <c r="V86" s="1"/>
      <c r="W86" s="1"/>
      <c r="X86" s="1"/>
      <c r="Y86" s="1"/>
      <c r="Z86" s="1"/>
      <c r="AA86" s="1"/>
      <c r="AB86" s="1"/>
      <c r="AC86" s="1"/>
      <c r="AD86" s="1"/>
      <c r="AE86" s="1"/>
      <c r="AF86" s="1"/>
      <c r="AG86" s="1"/>
      <c r="AH86" s="1"/>
      <c r="AI86" s="1"/>
      <c r="AJ86" s="1"/>
      <c r="AK86" s="1"/>
      <c r="AL86" s="1"/>
      <c r="AM86" s="1"/>
    </row>
    <row r="87" spans="1:39" ht="11.25" hidden="1" customHeight="1">
      <c r="A87" s="1"/>
      <c r="B87" s="349"/>
      <c r="C87" s="612"/>
      <c r="D87" s="612"/>
      <c r="E87" s="350"/>
      <c r="F87" s="612">
        <f t="shared" ref="F87:F89" si="47">B87</f>
        <v>0</v>
      </c>
      <c r="G87" s="694">
        <f t="shared" si="39"/>
        <v>0</v>
      </c>
      <c r="H87" s="694"/>
      <c r="I87" s="694">
        <f t="shared" si="44"/>
        <v>27.908333333333331</v>
      </c>
      <c r="J87" s="612"/>
      <c r="K87" s="694">
        <f t="shared" si="41"/>
        <v>0</v>
      </c>
      <c r="L87" s="694"/>
      <c r="M87" s="694">
        <f t="shared" si="45"/>
        <v>27.908333333333331</v>
      </c>
      <c r="N87" s="612"/>
      <c r="O87" s="350"/>
      <c r="P87" s="350"/>
      <c r="Q87" s="350"/>
      <c r="R87" s="350"/>
      <c r="S87" s="349"/>
      <c r="T87" s="361"/>
      <c r="U87" s="349"/>
      <c r="V87" s="1"/>
      <c r="W87" s="1"/>
      <c r="X87" s="1"/>
      <c r="Y87" s="1"/>
      <c r="Z87" s="1"/>
      <c r="AA87" s="1"/>
      <c r="AB87" s="1"/>
      <c r="AC87" s="1"/>
      <c r="AD87" s="1"/>
      <c r="AE87" s="1"/>
      <c r="AF87" s="1"/>
      <c r="AG87" s="1"/>
      <c r="AH87" s="1"/>
      <c r="AI87" s="1"/>
      <c r="AJ87" s="1"/>
      <c r="AK87" s="1"/>
      <c r="AL87" s="1"/>
      <c r="AM87" s="1"/>
    </row>
    <row r="88" spans="1:39" ht="11.25" hidden="1" customHeight="1">
      <c r="A88" s="1"/>
      <c r="B88" s="349"/>
      <c r="C88" s="612"/>
      <c r="D88" s="612"/>
      <c r="E88" s="350"/>
      <c r="F88" s="612">
        <f t="shared" si="47"/>
        <v>0</v>
      </c>
      <c r="G88" s="694">
        <f t="shared" si="39"/>
        <v>0</v>
      </c>
      <c r="H88" s="694"/>
      <c r="I88" s="694">
        <f t="shared" si="44"/>
        <v>27.908333333333331</v>
      </c>
      <c r="J88" s="612"/>
      <c r="K88" s="694">
        <f t="shared" si="41"/>
        <v>0</v>
      </c>
      <c r="L88" s="694"/>
      <c r="M88" s="694">
        <f t="shared" si="45"/>
        <v>27.908333333333331</v>
      </c>
      <c r="N88" s="612"/>
      <c r="O88" s="350"/>
      <c r="P88" s="350"/>
      <c r="Q88" s="350"/>
      <c r="R88" s="350"/>
      <c r="S88" s="349"/>
      <c r="T88" s="361"/>
      <c r="U88" s="349"/>
      <c r="V88" s="1"/>
      <c r="W88" s="1"/>
      <c r="X88" s="1"/>
      <c r="Y88" s="1"/>
      <c r="Z88" s="1"/>
      <c r="AA88" s="1"/>
      <c r="AB88" s="1"/>
      <c r="AC88" s="1"/>
      <c r="AD88" s="1"/>
      <c r="AE88" s="1"/>
      <c r="AF88" s="1"/>
      <c r="AG88" s="1"/>
      <c r="AH88" s="1"/>
      <c r="AI88" s="1"/>
      <c r="AJ88" s="1"/>
      <c r="AK88" s="1"/>
      <c r="AL88" s="1"/>
      <c r="AM88" s="1"/>
    </row>
    <row r="89" spans="1:39" ht="11.25" hidden="1" customHeight="1">
      <c r="A89" s="1"/>
      <c r="B89" s="349"/>
      <c r="C89" s="612"/>
      <c r="D89" s="612"/>
      <c r="E89" s="350"/>
      <c r="F89" s="612">
        <f t="shared" si="47"/>
        <v>0</v>
      </c>
      <c r="G89" s="694">
        <f t="shared" si="39"/>
        <v>0</v>
      </c>
      <c r="H89" s="694"/>
      <c r="I89" s="694">
        <f t="shared" si="44"/>
        <v>27.908333333333331</v>
      </c>
      <c r="J89" s="612"/>
      <c r="K89" s="694">
        <f t="shared" si="41"/>
        <v>0</v>
      </c>
      <c r="L89" s="694"/>
      <c r="M89" s="694">
        <f t="shared" si="45"/>
        <v>27.908333333333331</v>
      </c>
      <c r="N89" s="612"/>
      <c r="O89" s="350"/>
      <c r="P89" s="350"/>
      <c r="Q89" s="350"/>
      <c r="R89" s="350"/>
      <c r="S89" s="349"/>
      <c r="T89" s="361"/>
      <c r="U89" s="349"/>
      <c r="V89" s="1"/>
      <c r="W89" s="1"/>
      <c r="X89" s="1"/>
      <c r="Y89" s="1"/>
      <c r="Z89" s="1"/>
      <c r="AA89" s="1"/>
      <c r="AB89" s="1"/>
      <c r="AC89" s="1"/>
      <c r="AD89" s="1"/>
      <c r="AE89" s="1"/>
      <c r="AF89" s="1"/>
      <c r="AG89" s="1"/>
      <c r="AH89" s="1"/>
      <c r="AI89" s="1"/>
      <c r="AJ89" s="1"/>
      <c r="AK89" s="1"/>
      <c r="AL89" s="1"/>
      <c r="AM89" s="1"/>
    </row>
    <row r="90" spans="1:39" ht="11.25" hidden="1" customHeight="1">
      <c r="A90" s="1"/>
      <c r="B90" s="347" t="s">
        <v>94</v>
      </c>
      <c r="C90" s="613">
        <f>SUM(C91:C93)</f>
        <v>0</v>
      </c>
      <c r="D90" s="613"/>
      <c r="E90" s="348"/>
      <c r="F90" s="613"/>
      <c r="G90" s="694">
        <f t="shared" si="39"/>
        <v>0</v>
      </c>
      <c r="H90" s="696"/>
      <c r="I90" s="694">
        <f t="shared" si="44"/>
        <v>27.908333333333331</v>
      </c>
      <c r="J90" s="613"/>
      <c r="K90" s="694">
        <f t="shared" si="41"/>
        <v>0</v>
      </c>
      <c r="L90" s="696"/>
      <c r="M90" s="694">
        <f t="shared" si="45"/>
        <v>27.908333333333331</v>
      </c>
      <c r="N90" s="613"/>
      <c r="O90" s="348"/>
      <c r="P90" s="348"/>
      <c r="Q90" s="348"/>
      <c r="R90" s="348"/>
      <c r="S90" s="359"/>
      <c r="T90" s="360"/>
      <c r="U90" s="359"/>
      <c r="V90" s="1"/>
      <c r="W90" s="1"/>
      <c r="X90" s="1"/>
      <c r="Y90" s="1"/>
      <c r="Z90" s="1"/>
      <c r="AA90" s="1"/>
      <c r="AB90" s="1"/>
      <c r="AC90" s="1"/>
      <c r="AD90" s="1"/>
      <c r="AE90" s="1"/>
      <c r="AF90" s="1"/>
      <c r="AG90" s="1"/>
      <c r="AH90" s="1"/>
      <c r="AI90" s="1"/>
      <c r="AJ90" s="1"/>
      <c r="AK90" s="1"/>
      <c r="AL90" s="1"/>
      <c r="AM90" s="1"/>
    </row>
    <row r="91" spans="1:39" ht="11.25" hidden="1" customHeight="1">
      <c r="A91" s="1"/>
      <c r="B91" s="349" t="s">
        <v>174</v>
      </c>
      <c r="C91" s="612"/>
      <c r="D91" s="612"/>
      <c r="E91" s="350">
        <f>E86+D91</f>
        <v>0</v>
      </c>
      <c r="F91" s="612"/>
      <c r="G91" s="694">
        <f t="shared" si="39"/>
        <v>0</v>
      </c>
      <c r="H91" s="694"/>
      <c r="I91" s="694">
        <f t="shared" si="44"/>
        <v>27.908333333333331</v>
      </c>
      <c r="J91" s="350">
        <f>J59</f>
        <v>0</v>
      </c>
      <c r="K91" s="694">
        <f t="shared" si="41"/>
        <v>0</v>
      </c>
      <c r="L91" s="694"/>
      <c r="M91" s="694">
        <f t="shared" si="45"/>
        <v>27.908333333333331</v>
      </c>
      <c r="N91" s="350">
        <f>N59</f>
        <v>0</v>
      </c>
      <c r="O91" s="350"/>
      <c r="P91" s="350"/>
      <c r="Q91" s="350"/>
      <c r="R91" s="350"/>
      <c r="S91" s="349"/>
      <c r="T91" s="361"/>
      <c r="U91" s="349"/>
      <c r="V91" s="1"/>
      <c r="W91" s="1"/>
      <c r="X91" s="1"/>
      <c r="Y91" s="1"/>
      <c r="Z91" s="1"/>
      <c r="AA91" s="1"/>
      <c r="AB91" s="1"/>
      <c r="AC91" s="1"/>
      <c r="AD91" s="1"/>
      <c r="AE91" s="1"/>
      <c r="AF91" s="1"/>
      <c r="AG91" s="1"/>
      <c r="AH91" s="1"/>
      <c r="AI91" s="1"/>
      <c r="AJ91" s="1"/>
      <c r="AK91" s="1"/>
      <c r="AL91" s="1"/>
      <c r="AM91" s="1"/>
    </row>
    <row r="92" spans="1:39" ht="11.25" hidden="1" customHeight="1">
      <c r="A92" s="1"/>
      <c r="B92" s="349"/>
      <c r="C92" s="612"/>
      <c r="D92" s="612"/>
      <c r="E92" s="350">
        <f t="shared" ref="E92:E93" si="48">E87+D92</f>
        <v>0</v>
      </c>
      <c r="F92" s="612">
        <f t="shared" ref="F92:F93" si="49">B92</f>
        <v>0</v>
      </c>
      <c r="G92" s="694">
        <f t="shared" si="39"/>
        <v>0</v>
      </c>
      <c r="H92" s="694"/>
      <c r="I92" s="694">
        <f t="shared" si="44"/>
        <v>27.908333333333331</v>
      </c>
      <c r="J92" s="612"/>
      <c r="K92" s="694">
        <f t="shared" si="41"/>
        <v>0</v>
      </c>
      <c r="L92" s="694"/>
      <c r="M92" s="694">
        <f t="shared" si="45"/>
        <v>27.908333333333331</v>
      </c>
      <c r="N92" s="612"/>
      <c r="O92" s="350"/>
      <c r="P92" s="350"/>
      <c r="Q92" s="350"/>
      <c r="R92" s="350"/>
      <c r="S92" s="349"/>
      <c r="T92" s="361"/>
      <c r="U92" s="349"/>
      <c r="V92" s="1"/>
      <c r="W92" s="1"/>
      <c r="X92" s="1"/>
      <c r="Y92" s="1"/>
      <c r="Z92" s="1"/>
      <c r="AA92" s="1"/>
      <c r="AB92" s="1"/>
      <c r="AC92" s="1"/>
      <c r="AD92" s="1"/>
      <c r="AE92" s="1"/>
      <c r="AF92" s="1"/>
      <c r="AG92" s="1"/>
      <c r="AH92" s="1"/>
      <c r="AI92" s="1"/>
      <c r="AJ92" s="1"/>
      <c r="AK92" s="1"/>
      <c r="AL92" s="1"/>
      <c r="AM92" s="1"/>
    </row>
    <row r="93" spans="1:39" ht="11.25" hidden="1" customHeight="1">
      <c r="A93" s="1"/>
      <c r="B93" s="349"/>
      <c r="C93" s="612"/>
      <c r="D93" s="612"/>
      <c r="E93" s="350">
        <f t="shared" si="48"/>
        <v>0</v>
      </c>
      <c r="F93" s="612">
        <f t="shared" si="49"/>
        <v>0</v>
      </c>
      <c r="G93" s="694">
        <f t="shared" si="39"/>
        <v>0</v>
      </c>
      <c r="H93" s="694"/>
      <c r="I93" s="694">
        <f t="shared" si="44"/>
        <v>27.908333333333331</v>
      </c>
      <c r="J93" s="612"/>
      <c r="K93" s="694">
        <f t="shared" si="41"/>
        <v>0</v>
      </c>
      <c r="L93" s="694"/>
      <c r="M93" s="694">
        <f t="shared" si="45"/>
        <v>27.908333333333331</v>
      </c>
      <c r="N93" s="612"/>
      <c r="O93" s="350"/>
      <c r="P93" s="350"/>
      <c r="Q93" s="350"/>
      <c r="R93" s="350"/>
      <c r="S93" s="349"/>
      <c r="T93" s="361"/>
      <c r="U93" s="349"/>
      <c r="V93" s="1"/>
      <c r="W93" s="1"/>
      <c r="X93" s="1"/>
      <c r="Y93" s="1"/>
      <c r="Z93" s="1"/>
      <c r="AA93" s="1"/>
      <c r="AB93" s="1"/>
      <c r="AC93" s="1"/>
      <c r="AD93" s="1"/>
      <c r="AE93" s="1"/>
      <c r="AF93" s="1"/>
      <c r="AG93" s="1"/>
      <c r="AH93" s="1"/>
      <c r="AI93" s="1"/>
      <c r="AJ93" s="1"/>
      <c r="AK93" s="1"/>
      <c r="AL93" s="1"/>
      <c r="AM93" s="1"/>
    </row>
    <row r="94" spans="1:39" ht="11.25" hidden="1" customHeight="1">
      <c r="A94" s="1"/>
      <c r="B94" s="347" t="s">
        <v>99</v>
      </c>
      <c r="C94" s="613">
        <f>SUM(C95:C97)</f>
        <v>0</v>
      </c>
      <c r="D94" s="613"/>
      <c r="E94" s="348"/>
      <c r="F94" s="613"/>
      <c r="G94" s="694">
        <f t="shared" si="39"/>
        <v>0</v>
      </c>
      <c r="H94" s="695"/>
      <c r="I94" s="694">
        <f t="shared" si="44"/>
        <v>27.908333333333331</v>
      </c>
      <c r="J94" s="613"/>
      <c r="K94" s="694">
        <f t="shared" si="41"/>
        <v>0</v>
      </c>
      <c r="L94" s="695"/>
      <c r="M94" s="694">
        <f t="shared" si="45"/>
        <v>27.908333333333331</v>
      </c>
      <c r="N94" s="613"/>
      <c r="O94" s="348"/>
      <c r="P94" s="348"/>
      <c r="Q94" s="348"/>
      <c r="R94" s="348"/>
      <c r="S94" s="359"/>
      <c r="T94" s="360"/>
      <c r="U94" s="359"/>
      <c r="V94" s="1"/>
      <c r="W94" s="1"/>
      <c r="X94" s="1"/>
      <c r="Y94" s="1"/>
      <c r="Z94" s="1"/>
      <c r="AA94" s="1"/>
      <c r="AB94" s="1"/>
      <c r="AC94" s="1"/>
      <c r="AD94" s="1"/>
      <c r="AE94" s="1"/>
      <c r="AF94" s="1"/>
      <c r="AG94" s="1"/>
      <c r="AH94" s="1"/>
      <c r="AI94" s="1"/>
      <c r="AJ94" s="1"/>
      <c r="AK94" s="1"/>
      <c r="AL94" s="1"/>
      <c r="AM94" s="1"/>
    </row>
    <row r="95" spans="1:39" ht="11.25" hidden="1" customHeight="1">
      <c r="A95" s="1"/>
      <c r="B95" s="632" t="s">
        <v>568</v>
      </c>
      <c r="C95" s="615">
        <f>D95*24</f>
        <v>0</v>
      </c>
      <c r="D95" s="615"/>
      <c r="E95" s="612">
        <f>E91+D95</f>
        <v>0</v>
      </c>
      <c r="F95" s="612"/>
      <c r="G95" s="694">
        <f t="shared" si="39"/>
        <v>0</v>
      </c>
      <c r="H95" s="693"/>
      <c r="I95" s="694">
        <f t="shared" si="44"/>
        <v>27.908333333333331</v>
      </c>
      <c r="J95" s="612"/>
      <c r="K95" s="694">
        <f t="shared" si="41"/>
        <v>0</v>
      </c>
      <c r="L95" s="693"/>
      <c r="M95" s="694">
        <f t="shared" si="45"/>
        <v>27.908333333333331</v>
      </c>
      <c r="N95" s="612"/>
      <c r="O95" s="350"/>
      <c r="P95" s="350"/>
      <c r="Q95" s="350"/>
      <c r="R95" s="350"/>
      <c r="S95" s="349"/>
      <c r="T95" s="361"/>
      <c r="U95" s="349"/>
      <c r="V95" s="1"/>
      <c r="W95" s="1"/>
      <c r="X95" s="1"/>
      <c r="Y95" s="1"/>
      <c r="Z95" s="1"/>
      <c r="AA95" s="1"/>
      <c r="AB95" s="1"/>
      <c r="AC95" s="1"/>
      <c r="AD95" s="1"/>
      <c r="AE95" s="1"/>
      <c r="AF95" s="1"/>
      <c r="AG95" s="1"/>
      <c r="AH95" s="1"/>
      <c r="AI95" s="1"/>
      <c r="AJ95" s="1"/>
      <c r="AK95" s="1"/>
      <c r="AL95" s="1"/>
      <c r="AM95" s="1"/>
    </row>
    <row r="96" spans="1:39" ht="11.25" hidden="1" customHeight="1">
      <c r="A96" s="1"/>
      <c r="B96" s="633" t="s">
        <v>569</v>
      </c>
      <c r="C96" s="615">
        <f t="shared" ref="C96:C97" si="50">D96*24</f>
        <v>0</v>
      </c>
      <c r="D96" s="615"/>
      <c r="E96" s="612">
        <f>E95+D96</f>
        <v>0</v>
      </c>
      <c r="F96" s="612"/>
      <c r="G96" s="694">
        <f t="shared" si="39"/>
        <v>0</v>
      </c>
      <c r="H96" s="693"/>
      <c r="I96" s="694">
        <f t="shared" si="44"/>
        <v>27.908333333333331</v>
      </c>
      <c r="J96" s="612"/>
      <c r="K96" s="694">
        <f t="shared" si="41"/>
        <v>0</v>
      </c>
      <c r="L96" s="693"/>
      <c r="M96" s="694">
        <f t="shared" si="45"/>
        <v>27.908333333333331</v>
      </c>
      <c r="N96" s="612"/>
      <c r="O96" s="350"/>
      <c r="P96" s="350"/>
      <c r="Q96" s="350"/>
      <c r="R96" s="350"/>
      <c r="S96" s="349"/>
      <c r="T96" s="361"/>
      <c r="U96" s="349"/>
      <c r="V96" s="1"/>
      <c r="W96" s="1"/>
      <c r="X96" s="1"/>
      <c r="Y96" s="1"/>
      <c r="Z96" s="1"/>
      <c r="AA96" s="1"/>
      <c r="AB96" s="1"/>
      <c r="AC96" s="1"/>
      <c r="AD96" s="1"/>
      <c r="AE96" s="1"/>
      <c r="AF96" s="1"/>
      <c r="AG96" s="1"/>
      <c r="AH96" s="1"/>
      <c r="AI96" s="1"/>
      <c r="AJ96" s="1"/>
      <c r="AK96" s="1"/>
      <c r="AL96" s="1"/>
      <c r="AM96" s="1"/>
    </row>
    <row r="97" spans="1:39" ht="11.25" hidden="1" customHeight="1">
      <c r="A97" s="1"/>
      <c r="B97" s="634" t="s">
        <v>570</v>
      </c>
      <c r="C97" s="615">
        <f t="shared" si="50"/>
        <v>0</v>
      </c>
      <c r="D97" s="615"/>
      <c r="E97" s="612">
        <f>E96+D97</f>
        <v>0</v>
      </c>
      <c r="F97" s="612"/>
      <c r="G97" s="694">
        <f t="shared" si="39"/>
        <v>0</v>
      </c>
      <c r="H97" s="693"/>
      <c r="I97" s="694">
        <f t="shared" si="44"/>
        <v>27.908333333333331</v>
      </c>
      <c r="J97" s="612"/>
      <c r="K97" s="694">
        <f t="shared" si="41"/>
        <v>0</v>
      </c>
      <c r="L97" s="693"/>
      <c r="M97" s="694">
        <f t="shared" si="45"/>
        <v>27.908333333333331</v>
      </c>
      <c r="N97" s="612"/>
      <c r="O97" s="350"/>
      <c r="P97" s="350"/>
      <c r="Q97" s="350"/>
      <c r="R97" s="350"/>
      <c r="S97" s="349"/>
      <c r="T97" s="361"/>
      <c r="U97" s="349"/>
      <c r="V97" s="1"/>
      <c r="W97" s="1"/>
      <c r="X97" s="1"/>
      <c r="Y97" s="1"/>
      <c r="Z97" s="1"/>
      <c r="AA97" s="1"/>
      <c r="AB97" s="1"/>
      <c r="AC97" s="1"/>
      <c r="AD97" s="1"/>
      <c r="AE97" s="1"/>
      <c r="AF97" s="1"/>
      <c r="AG97" s="1"/>
      <c r="AH97" s="1"/>
      <c r="AI97" s="1"/>
      <c r="AJ97" s="1"/>
      <c r="AK97" s="1"/>
      <c r="AL97" s="1"/>
      <c r="AM97" s="1"/>
    </row>
    <row r="98" spans="1:39" ht="11.25" hidden="1" customHeight="1">
      <c r="A98" s="1"/>
      <c r="B98" s="347" t="s">
        <v>182</v>
      </c>
      <c r="C98" s="613">
        <f>SUM(C99:C103)</f>
        <v>0</v>
      </c>
      <c r="D98" s="613"/>
      <c r="E98" s="348"/>
      <c r="F98" s="613"/>
      <c r="G98" s="694">
        <f t="shared" si="39"/>
        <v>0</v>
      </c>
      <c r="H98" s="696"/>
      <c r="I98" s="694">
        <f t="shared" si="44"/>
        <v>27.908333333333331</v>
      </c>
      <c r="J98" s="613"/>
      <c r="K98" s="694">
        <f t="shared" si="41"/>
        <v>0</v>
      </c>
      <c r="L98" s="696"/>
      <c r="M98" s="694">
        <f t="shared" si="45"/>
        <v>27.908333333333331</v>
      </c>
      <c r="N98" s="613"/>
      <c r="O98" s="348"/>
      <c r="P98" s="348"/>
      <c r="Q98" s="348"/>
      <c r="R98" s="348"/>
      <c r="S98" s="359"/>
      <c r="T98" s="360"/>
      <c r="U98" s="359"/>
      <c r="V98" s="1"/>
      <c r="W98" s="1"/>
      <c r="X98" s="1"/>
      <c r="Y98" s="1"/>
      <c r="Z98" s="1"/>
      <c r="AA98" s="1"/>
      <c r="AB98" s="1"/>
      <c r="AC98" s="1"/>
      <c r="AD98" s="1"/>
      <c r="AE98" s="1"/>
      <c r="AF98" s="1"/>
      <c r="AG98" s="1"/>
      <c r="AH98" s="1"/>
      <c r="AI98" s="1"/>
      <c r="AJ98" s="1"/>
      <c r="AK98" s="1"/>
      <c r="AL98" s="1"/>
      <c r="AM98" s="1"/>
    </row>
    <row r="99" spans="1:39" ht="11.25" hidden="1" customHeight="1">
      <c r="A99" s="1"/>
      <c r="B99" s="349" t="s">
        <v>254</v>
      </c>
      <c r="C99" s="612"/>
      <c r="D99" s="612"/>
      <c r="E99" s="350">
        <f>E97</f>
        <v>0</v>
      </c>
      <c r="F99" s="612"/>
      <c r="G99" s="694">
        <f t="shared" si="39"/>
        <v>0</v>
      </c>
      <c r="H99" s="694"/>
      <c r="I99" s="694">
        <f t="shared" si="44"/>
        <v>27.908333333333331</v>
      </c>
      <c r="J99" s="350">
        <f>J67</f>
        <v>0</v>
      </c>
      <c r="K99" s="694">
        <f t="shared" si="41"/>
        <v>0</v>
      </c>
      <c r="L99" s="694"/>
      <c r="M99" s="694">
        <f t="shared" si="45"/>
        <v>27.908333333333331</v>
      </c>
      <c r="N99" s="350">
        <f>N67</f>
        <v>0</v>
      </c>
      <c r="O99" s="350"/>
      <c r="P99" s="350"/>
      <c r="Q99" s="350"/>
      <c r="R99" s="350"/>
      <c r="S99" s="349"/>
      <c r="T99" s="361"/>
      <c r="U99" s="349"/>
      <c r="V99" s="1"/>
      <c r="W99" s="1"/>
      <c r="X99" s="1"/>
      <c r="Y99" s="1"/>
      <c r="Z99" s="1"/>
      <c r="AA99" s="1"/>
      <c r="AB99" s="1"/>
      <c r="AC99" s="1"/>
      <c r="AD99" s="1"/>
      <c r="AE99" s="1"/>
      <c r="AF99" s="1"/>
      <c r="AG99" s="1"/>
      <c r="AH99" s="1"/>
      <c r="AI99" s="1"/>
      <c r="AJ99" s="1"/>
      <c r="AK99" s="1"/>
      <c r="AL99" s="1"/>
      <c r="AM99" s="1"/>
    </row>
    <row r="100" spans="1:39" ht="11.25" hidden="1" customHeight="1">
      <c r="A100" s="1"/>
      <c r="B100" s="349"/>
      <c r="C100" s="612"/>
      <c r="D100" s="612"/>
      <c r="E100" s="350"/>
      <c r="F100" s="612">
        <f t="shared" ref="F100:F103" si="51">B100</f>
        <v>0</v>
      </c>
      <c r="G100" s="694">
        <f t="shared" si="39"/>
        <v>0</v>
      </c>
      <c r="H100" s="694"/>
      <c r="I100" s="694">
        <f t="shared" si="44"/>
        <v>27.908333333333331</v>
      </c>
      <c r="J100" s="612"/>
      <c r="K100" s="694">
        <f t="shared" si="41"/>
        <v>0</v>
      </c>
      <c r="L100" s="694"/>
      <c r="M100" s="694">
        <f t="shared" si="45"/>
        <v>27.908333333333331</v>
      </c>
      <c r="N100" s="612"/>
      <c r="O100" s="350"/>
      <c r="P100" s="350"/>
      <c r="Q100" s="350"/>
      <c r="R100" s="350"/>
      <c r="S100" s="349"/>
      <c r="T100" s="361"/>
      <c r="U100" s="349"/>
      <c r="V100" s="1"/>
      <c r="W100" s="1"/>
      <c r="X100" s="1"/>
      <c r="Y100" s="1"/>
      <c r="Z100" s="1"/>
      <c r="AA100" s="1"/>
      <c r="AB100" s="1"/>
      <c r="AC100" s="1"/>
      <c r="AD100" s="1"/>
      <c r="AE100" s="1"/>
      <c r="AF100" s="1"/>
      <c r="AG100" s="1"/>
      <c r="AH100" s="1"/>
      <c r="AI100" s="1"/>
      <c r="AJ100" s="1"/>
      <c r="AK100" s="1"/>
      <c r="AL100" s="1"/>
      <c r="AM100" s="1"/>
    </row>
    <row r="101" spans="1:39" ht="11.25" hidden="1" customHeight="1">
      <c r="A101" s="1"/>
      <c r="B101" s="349"/>
      <c r="C101" s="612"/>
      <c r="D101" s="612"/>
      <c r="E101" s="350"/>
      <c r="F101" s="612">
        <f t="shared" si="51"/>
        <v>0</v>
      </c>
      <c r="G101" s="694">
        <f t="shared" si="39"/>
        <v>0</v>
      </c>
      <c r="H101" s="694"/>
      <c r="I101" s="694">
        <f t="shared" si="44"/>
        <v>27.908333333333331</v>
      </c>
      <c r="J101" s="612"/>
      <c r="K101" s="694">
        <f t="shared" si="41"/>
        <v>0</v>
      </c>
      <c r="L101" s="694"/>
      <c r="M101" s="694">
        <f t="shared" si="45"/>
        <v>27.908333333333331</v>
      </c>
      <c r="N101" s="612"/>
      <c r="O101" s="350"/>
      <c r="P101" s="350"/>
      <c r="Q101" s="350"/>
      <c r="R101" s="350"/>
      <c r="S101" s="349"/>
      <c r="T101" s="361"/>
      <c r="U101" s="349"/>
      <c r="V101" s="1"/>
      <c r="W101" s="1"/>
      <c r="X101" s="1"/>
      <c r="Y101" s="1"/>
      <c r="Z101" s="1"/>
      <c r="AA101" s="1"/>
      <c r="AB101" s="1"/>
      <c r="AC101" s="1"/>
      <c r="AD101" s="1"/>
      <c r="AE101" s="1"/>
      <c r="AF101" s="1"/>
      <c r="AG101" s="1"/>
      <c r="AH101" s="1"/>
      <c r="AI101" s="1"/>
      <c r="AJ101" s="1"/>
      <c r="AK101" s="1"/>
      <c r="AL101" s="1"/>
      <c r="AM101" s="1"/>
    </row>
    <row r="102" spans="1:39" ht="11.25" hidden="1" customHeight="1">
      <c r="A102" s="1"/>
      <c r="B102" s="349"/>
      <c r="C102" s="612"/>
      <c r="D102" s="612"/>
      <c r="E102" s="350"/>
      <c r="F102" s="612">
        <f t="shared" si="51"/>
        <v>0</v>
      </c>
      <c r="G102" s="694">
        <f t="shared" si="39"/>
        <v>0</v>
      </c>
      <c r="H102" s="694"/>
      <c r="I102" s="694">
        <f t="shared" si="44"/>
        <v>27.908333333333331</v>
      </c>
      <c r="J102" s="612"/>
      <c r="K102" s="694">
        <f t="shared" si="41"/>
        <v>0</v>
      </c>
      <c r="L102" s="694"/>
      <c r="M102" s="694">
        <f t="shared" si="45"/>
        <v>27.908333333333331</v>
      </c>
      <c r="N102" s="612"/>
      <c r="O102" s="350"/>
      <c r="P102" s="350"/>
      <c r="Q102" s="350"/>
      <c r="R102" s="350"/>
      <c r="S102" s="349"/>
      <c r="T102" s="361"/>
      <c r="U102" s="349"/>
      <c r="V102" s="1"/>
      <c r="W102" s="1"/>
      <c r="X102" s="1"/>
      <c r="Y102" s="1"/>
      <c r="Z102" s="1"/>
      <c r="AA102" s="1"/>
      <c r="AB102" s="1"/>
      <c r="AC102" s="1"/>
      <c r="AD102" s="1"/>
      <c r="AE102" s="1"/>
      <c r="AF102" s="1"/>
      <c r="AG102" s="1"/>
      <c r="AH102" s="1"/>
      <c r="AI102" s="1"/>
      <c r="AJ102" s="1"/>
      <c r="AK102" s="1"/>
      <c r="AL102" s="1"/>
      <c r="AM102" s="1"/>
    </row>
    <row r="103" spans="1:39" ht="11.25" customHeight="1">
      <c r="A103" s="1"/>
      <c r="B103" s="349"/>
      <c r="C103" s="612"/>
      <c r="D103" s="612"/>
      <c r="E103" s="350"/>
      <c r="F103" s="612">
        <f t="shared" si="51"/>
        <v>0</v>
      </c>
      <c r="G103" s="612"/>
      <c r="H103" s="697"/>
      <c r="I103" s="753"/>
      <c r="J103" s="612"/>
      <c r="K103" s="612"/>
      <c r="L103" s="697"/>
      <c r="M103" s="753"/>
      <c r="N103" s="612"/>
      <c r="O103" s="350"/>
      <c r="P103" s="350"/>
      <c r="Q103" s="350"/>
      <c r="R103" s="350"/>
      <c r="S103" s="349"/>
      <c r="T103" s="361"/>
      <c r="U103" s="349"/>
      <c r="V103" s="1"/>
      <c r="W103" s="1"/>
      <c r="X103" s="1"/>
      <c r="Y103" s="1"/>
      <c r="Z103" s="1"/>
      <c r="AA103" s="1"/>
      <c r="AB103" s="1"/>
      <c r="AC103" s="1"/>
      <c r="AD103" s="1"/>
      <c r="AE103" s="1"/>
      <c r="AF103" s="1"/>
      <c r="AG103" s="1"/>
      <c r="AH103" s="1"/>
      <c r="AI103" s="1"/>
      <c r="AJ103" s="1"/>
      <c r="AK103" s="1"/>
      <c r="AL103" s="1"/>
      <c r="AM103" s="1"/>
    </row>
    <row r="104" spans="1:39" ht="11.25" customHeight="1">
      <c r="A104" s="1"/>
      <c r="B104" s="347" t="s">
        <v>255</v>
      </c>
      <c r="C104" s="613">
        <f>SUM(C105:C109)</f>
        <v>0</v>
      </c>
      <c r="D104" s="613"/>
      <c r="E104" s="348"/>
      <c r="F104" s="613"/>
      <c r="G104" s="754"/>
      <c r="H104" s="755"/>
      <c r="I104" s="756"/>
      <c r="J104" s="754"/>
      <c r="K104" s="754"/>
      <c r="L104" s="755"/>
      <c r="M104" s="756"/>
      <c r="N104" s="754"/>
      <c r="O104" s="348"/>
      <c r="P104" s="348"/>
      <c r="Q104" s="348"/>
      <c r="R104" s="348"/>
      <c r="S104" s="359"/>
      <c r="T104" s="360"/>
      <c r="U104" s="359"/>
      <c r="V104" s="1"/>
      <c r="W104" s="1"/>
      <c r="X104" s="1"/>
      <c r="Y104" s="1"/>
      <c r="Z104" s="1"/>
      <c r="AA104" s="1"/>
      <c r="AB104" s="1"/>
      <c r="AC104" s="1"/>
      <c r="AD104" s="1"/>
      <c r="AE104" s="1"/>
      <c r="AF104" s="1"/>
      <c r="AG104" s="1"/>
      <c r="AH104" s="1"/>
      <c r="AI104" s="1"/>
      <c r="AJ104" s="1"/>
      <c r="AK104" s="1"/>
      <c r="AL104" s="1"/>
      <c r="AM104" s="1"/>
    </row>
    <row r="105" spans="1:39" ht="11.25" customHeight="1">
      <c r="A105" s="1"/>
      <c r="B105" s="349" t="s">
        <v>255</v>
      </c>
      <c r="C105" s="612"/>
      <c r="D105" s="612">
        <f>C105/24</f>
        <v>0</v>
      </c>
      <c r="E105" s="350">
        <f>E99+D105</f>
        <v>0</v>
      </c>
      <c r="F105" s="612"/>
      <c r="G105" s="694">
        <f>H105*24</f>
        <v>24</v>
      </c>
      <c r="H105" s="694">
        <v>1</v>
      </c>
      <c r="I105" s="694">
        <f>I75+H105</f>
        <v>22.708333333333332</v>
      </c>
      <c r="J105" s="350"/>
      <c r="K105" s="694">
        <f>L105*24</f>
        <v>24</v>
      </c>
      <c r="L105" s="694">
        <f>H105</f>
        <v>1</v>
      </c>
      <c r="M105" s="694">
        <f>M75+L105</f>
        <v>22.708333333333332</v>
      </c>
      <c r="N105" s="350"/>
      <c r="O105" s="350"/>
      <c r="P105" s="350">
        <f>O105/24</f>
        <v>0</v>
      </c>
      <c r="Q105" s="350">
        <f>Q99+P105</f>
        <v>0</v>
      </c>
      <c r="R105" s="350">
        <f t="shared" ref="R105" si="52">N105</f>
        <v>0</v>
      </c>
      <c r="S105" s="349"/>
      <c r="T105" s="361"/>
      <c r="U105" s="349"/>
      <c r="V105" s="1"/>
      <c r="W105" s="1"/>
      <c r="X105" s="1"/>
      <c r="Y105" s="1"/>
      <c r="Z105" s="1"/>
      <c r="AA105" s="1"/>
      <c r="AB105" s="1"/>
      <c r="AC105" s="1"/>
      <c r="AD105" s="1"/>
      <c r="AE105" s="1"/>
      <c r="AF105" s="1"/>
      <c r="AG105" s="1"/>
      <c r="AH105" s="1"/>
      <c r="AI105" s="1"/>
      <c r="AJ105" s="1"/>
      <c r="AK105" s="1"/>
      <c r="AL105" s="1"/>
      <c r="AM105" s="1"/>
    </row>
    <row r="106" spans="1:39" ht="11.25" hidden="1" customHeight="1">
      <c r="A106" s="1"/>
      <c r="B106" s="349"/>
      <c r="C106" s="612"/>
      <c r="D106" s="612">
        <f t="shared" ref="D106:D109" si="53">C106/24</f>
        <v>0</v>
      </c>
      <c r="E106" s="350"/>
      <c r="F106" s="612">
        <f t="shared" ref="F106:F109" si="54">B106</f>
        <v>0</v>
      </c>
      <c r="G106" s="612"/>
      <c r="H106" s="612">
        <f>G106/24</f>
        <v>0</v>
      </c>
      <c r="I106" s="350">
        <f>I105+H106</f>
        <v>22.708333333333332</v>
      </c>
      <c r="J106" s="612"/>
      <c r="K106" s="612"/>
      <c r="L106" s="612">
        <f t="shared" ref="L106:L109" si="55">K106/24</f>
        <v>0</v>
      </c>
      <c r="M106" s="350">
        <f>M105+L106</f>
        <v>22.708333333333332</v>
      </c>
      <c r="N106" s="350"/>
      <c r="O106" s="350"/>
      <c r="P106" s="350">
        <f>O106/24</f>
        <v>0</v>
      </c>
      <c r="Q106" s="350">
        <f>Q105+P106</f>
        <v>0</v>
      </c>
      <c r="R106" s="350">
        <f t="shared" ref="R106:R109" si="56">N106</f>
        <v>0</v>
      </c>
      <c r="S106" s="349"/>
      <c r="T106" s="361"/>
      <c r="U106" s="349"/>
      <c r="V106" s="1"/>
      <c r="W106" s="1"/>
      <c r="X106" s="1"/>
      <c r="Y106" s="1"/>
      <c r="Z106" s="1"/>
      <c r="AA106" s="1"/>
      <c r="AB106" s="1"/>
      <c r="AC106" s="1"/>
      <c r="AD106" s="1"/>
      <c r="AE106" s="1"/>
      <c r="AF106" s="1"/>
      <c r="AG106" s="1"/>
      <c r="AH106" s="1"/>
      <c r="AI106" s="1"/>
      <c r="AJ106" s="1"/>
      <c r="AK106" s="1"/>
      <c r="AL106" s="1"/>
      <c r="AM106" s="1"/>
    </row>
    <row r="107" spans="1:39" ht="11.25" hidden="1" customHeight="1">
      <c r="A107" s="1"/>
      <c r="B107" s="349"/>
      <c r="C107" s="612"/>
      <c r="D107" s="612">
        <f t="shared" si="53"/>
        <v>0</v>
      </c>
      <c r="E107" s="350"/>
      <c r="F107" s="612">
        <f t="shared" si="54"/>
        <v>0</v>
      </c>
      <c r="G107" s="612"/>
      <c r="H107" s="612">
        <f>G107/24</f>
        <v>0</v>
      </c>
      <c r="I107" s="350">
        <f>I106+H107</f>
        <v>22.708333333333332</v>
      </c>
      <c r="J107" s="612"/>
      <c r="K107" s="612"/>
      <c r="L107" s="612">
        <f t="shared" si="55"/>
        <v>0</v>
      </c>
      <c r="M107" s="350">
        <f>M106+L107</f>
        <v>22.708333333333332</v>
      </c>
      <c r="N107" s="350"/>
      <c r="O107" s="350"/>
      <c r="P107" s="350">
        <f>O107/24</f>
        <v>0</v>
      </c>
      <c r="Q107" s="350">
        <f>Q106+P107</f>
        <v>0</v>
      </c>
      <c r="R107" s="350">
        <f t="shared" si="56"/>
        <v>0</v>
      </c>
      <c r="S107" s="349"/>
      <c r="T107" s="361"/>
      <c r="U107" s="349"/>
      <c r="V107" s="1"/>
      <c r="W107" s="1"/>
      <c r="X107" s="1"/>
      <c r="Y107" s="1"/>
      <c r="Z107" s="1"/>
      <c r="AA107" s="1"/>
      <c r="AB107" s="1"/>
      <c r="AC107" s="1"/>
      <c r="AD107" s="1"/>
      <c r="AE107" s="1"/>
      <c r="AF107" s="1"/>
      <c r="AG107" s="1"/>
      <c r="AH107" s="1"/>
      <c r="AI107" s="1"/>
      <c r="AJ107" s="1"/>
      <c r="AK107" s="1"/>
      <c r="AL107" s="1"/>
      <c r="AM107" s="1"/>
    </row>
    <row r="108" spans="1:39" ht="11.25" hidden="1" customHeight="1">
      <c r="A108" s="1"/>
      <c r="B108" s="349"/>
      <c r="C108" s="612"/>
      <c r="D108" s="612">
        <f t="shared" si="53"/>
        <v>0</v>
      </c>
      <c r="E108" s="350"/>
      <c r="F108" s="612">
        <f t="shared" si="54"/>
        <v>0</v>
      </c>
      <c r="G108" s="612"/>
      <c r="H108" s="612">
        <f>G108/24</f>
        <v>0</v>
      </c>
      <c r="I108" s="350">
        <f>I107+H108</f>
        <v>22.708333333333332</v>
      </c>
      <c r="J108" s="612"/>
      <c r="K108" s="612"/>
      <c r="L108" s="612">
        <f t="shared" si="55"/>
        <v>0</v>
      </c>
      <c r="M108" s="350">
        <f>M107+L108</f>
        <v>22.708333333333332</v>
      </c>
      <c r="N108" s="350"/>
      <c r="O108" s="350"/>
      <c r="P108" s="350">
        <f>O108/24</f>
        <v>0</v>
      </c>
      <c r="Q108" s="350">
        <f>Q107+P108</f>
        <v>0</v>
      </c>
      <c r="R108" s="350">
        <f t="shared" si="56"/>
        <v>0</v>
      </c>
      <c r="S108" s="349"/>
      <c r="T108" s="361"/>
      <c r="U108" s="349"/>
      <c r="V108" s="1"/>
      <c r="W108" s="1"/>
      <c r="X108" s="1"/>
      <c r="Y108" s="1"/>
      <c r="Z108" s="1"/>
      <c r="AA108" s="1"/>
      <c r="AB108" s="1"/>
      <c r="AC108" s="1"/>
      <c r="AD108" s="1"/>
      <c r="AE108" s="1"/>
      <c r="AF108" s="1"/>
      <c r="AG108" s="1"/>
      <c r="AH108" s="1"/>
      <c r="AI108" s="1"/>
      <c r="AJ108" s="1"/>
      <c r="AK108" s="1"/>
      <c r="AL108" s="1"/>
      <c r="AM108" s="1"/>
    </row>
    <row r="109" spans="1:39" ht="11.25" hidden="1" customHeight="1">
      <c r="A109" s="1"/>
      <c r="B109" s="349"/>
      <c r="C109" s="612"/>
      <c r="D109" s="612">
        <f t="shared" si="53"/>
        <v>0</v>
      </c>
      <c r="E109" s="350"/>
      <c r="F109" s="612">
        <f t="shared" si="54"/>
        <v>0</v>
      </c>
      <c r="G109" s="612"/>
      <c r="H109" s="612">
        <f>G109/24</f>
        <v>0</v>
      </c>
      <c r="I109" s="350">
        <f>I108+H109</f>
        <v>22.708333333333332</v>
      </c>
      <c r="J109" s="612"/>
      <c r="K109" s="612"/>
      <c r="L109" s="612">
        <f t="shared" si="55"/>
        <v>0</v>
      </c>
      <c r="M109" s="350">
        <f>M108+L109</f>
        <v>22.708333333333332</v>
      </c>
      <c r="N109" s="350"/>
      <c r="O109" s="350"/>
      <c r="P109" s="350">
        <f>O109/24</f>
        <v>0</v>
      </c>
      <c r="Q109" s="350">
        <f>Q108+P109</f>
        <v>0</v>
      </c>
      <c r="R109" s="350">
        <f t="shared" si="56"/>
        <v>0</v>
      </c>
      <c r="S109" s="349"/>
      <c r="T109" s="361"/>
      <c r="U109" s="349"/>
      <c r="V109" s="1"/>
      <c r="W109" s="1"/>
      <c r="X109" s="1"/>
      <c r="Y109" s="1"/>
      <c r="Z109" s="1"/>
      <c r="AA109" s="1"/>
      <c r="AB109" s="1"/>
      <c r="AC109" s="1"/>
      <c r="AD109" s="1"/>
      <c r="AE109" s="1"/>
      <c r="AF109" s="1"/>
      <c r="AG109" s="1"/>
      <c r="AH109" s="1"/>
      <c r="AI109" s="1"/>
      <c r="AJ109" s="1"/>
      <c r="AK109" s="1"/>
      <c r="AL109" s="1"/>
      <c r="AM109" s="1"/>
    </row>
    <row r="110" spans="1:39" ht="11.25" customHeight="1">
      <c r="A110" s="1"/>
      <c r="B110" s="1"/>
      <c r="C110" s="336"/>
      <c r="D110" s="336"/>
      <c r="E110" s="336"/>
      <c r="F110" s="336"/>
      <c r="G110" s="336"/>
      <c r="H110" s="336"/>
      <c r="I110" s="336"/>
      <c r="J110" s="336"/>
      <c r="K110" s="336"/>
      <c r="L110" s="336"/>
      <c r="M110" s="336"/>
      <c r="N110" s="336"/>
      <c r="O110" s="336"/>
      <c r="P110" s="336"/>
      <c r="Q110" s="336"/>
      <c r="R110" s="336"/>
      <c r="S110" s="1"/>
      <c r="T110" s="1"/>
      <c r="U110" s="1"/>
      <c r="V110" s="1"/>
      <c r="W110" s="1"/>
      <c r="X110" s="1"/>
      <c r="Y110" s="1"/>
      <c r="Z110" s="1"/>
      <c r="AA110" s="1"/>
      <c r="AB110" s="1"/>
      <c r="AC110" s="1"/>
      <c r="AD110" s="1"/>
      <c r="AE110" s="1"/>
      <c r="AF110" s="1"/>
      <c r="AG110" s="1"/>
      <c r="AH110" s="1"/>
      <c r="AI110" s="1"/>
      <c r="AJ110" s="1"/>
      <c r="AK110" s="1"/>
      <c r="AL110" s="1"/>
      <c r="AM110" s="1"/>
    </row>
    <row r="111" spans="1:39" ht="11.25" customHeight="1">
      <c r="A111" s="1"/>
      <c r="B111" s="351" t="s">
        <v>256</v>
      </c>
      <c r="C111" s="352"/>
      <c r="D111" s="353"/>
      <c r="E111" s="614">
        <f>E109</f>
        <v>0</v>
      </c>
      <c r="F111" s="354"/>
      <c r="G111" s="353">
        <f>SUM(G64+G67+G70+G84+G90+G94+G98+G104)</f>
        <v>0</v>
      </c>
      <c r="H111" s="620">
        <f>SUM(H64+H67+H70+H84+H90+H94+H98+H104)</f>
        <v>0</v>
      </c>
      <c r="I111" s="757">
        <f>I105</f>
        <v>22.708333333333332</v>
      </c>
      <c r="J111" s="354"/>
      <c r="K111" s="352"/>
      <c r="L111" s="620">
        <f>SUM(L64+L67+L70+L84+L90+L94+L98+L104)</f>
        <v>0</v>
      </c>
      <c r="M111" s="758">
        <f>M105</f>
        <v>22.708333333333332</v>
      </c>
      <c r="N111" s="354"/>
      <c r="O111" s="352"/>
      <c r="P111" s="352">
        <f>SUM(P64+P67+P70+P84+P90+P94+P98+P104)</f>
        <v>0</v>
      </c>
      <c r="Q111" s="358">
        <f>Q109</f>
        <v>0</v>
      </c>
      <c r="R111" s="354"/>
      <c r="S111" s="96"/>
      <c r="T111" s="96"/>
      <c r="U111" s="365"/>
      <c r="V111" s="1"/>
      <c r="W111" s="1"/>
      <c r="X111" s="1"/>
      <c r="Y111" s="1"/>
      <c r="Z111" s="1"/>
      <c r="AA111" s="1"/>
      <c r="AB111" s="1"/>
      <c r="AC111" s="1"/>
      <c r="AD111" s="1"/>
      <c r="AE111" s="1"/>
      <c r="AF111" s="1"/>
      <c r="AG111" s="1"/>
      <c r="AH111" s="1"/>
      <c r="AI111" s="1"/>
      <c r="AJ111" s="1"/>
      <c r="AK111" s="1"/>
      <c r="AL111" s="1"/>
      <c r="AM111" s="1"/>
    </row>
    <row r="112" spans="1:39" ht="11.25" customHeight="1">
      <c r="A112" s="1"/>
      <c r="B112" s="1"/>
      <c r="C112" s="336"/>
      <c r="D112" s="336"/>
      <c r="E112" s="336"/>
      <c r="F112" s="336"/>
      <c r="G112" s="336"/>
      <c r="H112" s="336"/>
      <c r="I112" s="336"/>
      <c r="J112" s="336"/>
      <c r="K112" s="336"/>
      <c r="L112" s="336"/>
      <c r="M112" s="336"/>
      <c r="N112" s="336"/>
      <c r="O112" s="336"/>
      <c r="P112" s="336"/>
      <c r="Q112" s="336"/>
      <c r="R112" s="336"/>
      <c r="S112" s="1"/>
      <c r="T112" s="1"/>
      <c r="U112" s="1"/>
      <c r="V112" s="1"/>
      <c r="W112" s="1"/>
      <c r="X112" s="1"/>
      <c r="Y112" s="1"/>
      <c r="Z112" s="1"/>
      <c r="AA112" s="1"/>
      <c r="AB112" s="1"/>
      <c r="AC112" s="1"/>
      <c r="AD112" s="1"/>
      <c r="AE112" s="1"/>
      <c r="AF112" s="1"/>
      <c r="AG112" s="1"/>
      <c r="AH112" s="1"/>
      <c r="AI112" s="1"/>
      <c r="AJ112" s="1"/>
      <c r="AK112" s="1"/>
      <c r="AL112" s="1"/>
      <c r="AM112" s="1"/>
    </row>
    <row r="113" spans="1:39" ht="11.25" customHeight="1">
      <c r="A113" s="1"/>
      <c r="B113" s="355"/>
      <c r="C113" s="356"/>
      <c r="D113" s="356"/>
      <c r="E113" s="356"/>
      <c r="F113" s="356"/>
      <c r="G113" s="356"/>
      <c r="H113" s="356"/>
      <c r="I113" s="356"/>
      <c r="J113" s="356"/>
      <c r="K113" s="356"/>
      <c r="L113" s="356"/>
      <c r="M113" s="356"/>
      <c r="N113" s="356"/>
      <c r="O113" s="356"/>
      <c r="P113" s="356"/>
      <c r="Q113" s="356"/>
      <c r="R113" s="356"/>
      <c r="S113" s="355"/>
      <c r="T113" s="355"/>
      <c r="U113" s="355"/>
      <c r="V113" s="366"/>
      <c r="W113" s="366"/>
      <c r="X113" s="366"/>
      <c r="Y113" s="366"/>
      <c r="Z113" s="366"/>
      <c r="AA113" s="366"/>
      <c r="AB113" s="366"/>
      <c r="AC113" s="366"/>
      <c r="AD113" s="366"/>
      <c r="AE113" s="366"/>
      <c r="AF113" s="366"/>
      <c r="AG113" s="366"/>
      <c r="AH113" s="366"/>
      <c r="AI113" s="366"/>
      <c r="AJ113" s="366"/>
      <c r="AK113" s="366"/>
      <c r="AL113" s="366"/>
      <c r="AM113" s="366"/>
    </row>
    <row r="114" spans="1:39" ht="11.25" customHeight="1">
      <c r="A114" s="1"/>
      <c r="B114" s="341"/>
      <c r="C114" s="336"/>
      <c r="D114" s="336"/>
      <c r="E114" s="336"/>
      <c r="F114" s="336"/>
      <c r="G114" s="342"/>
      <c r="H114" s="336"/>
      <c r="I114" s="336"/>
      <c r="J114" s="336"/>
      <c r="K114" s="336"/>
      <c r="L114" s="336"/>
      <c r="M114" s="336"/>
      <c r="N114" s="336"/>
      <c r="O114" s="336"/>
      <c r="P114" s="336"/>
      <c r="Q114" s="336"/>
      <c r="R114" s="336"/>
      <c r="S114" s="1"/>
      <c r="T114" s="1"/>
      <c r="U114" s="1"/>
      <c r="V114" s="1"/>
      <c r="W114" s="1"/>
      <c r="X114" s="1"/>
      <c r="Y114" s="1"/>
      <c r="Z114" s="1"/>
      <c r="AA114" s="1"/>
      <c r="AB114" s="1"/>
      <c r="AC114" s="1"/>
      <c r="AD114" s="1"/>
      <c r="AE114" s="1"/>
      <c r="AF114" s="1"/>
      <c r="AG114" s="1"/>
      <c r="AH114" s="1"/>
      <c r="AI114" s="1"/>
      <c r="AJ114" s="1"/>
      <c r="AK114" s="1"/>
      <c r="AL114" s="1"/>
      <c r="AM114" s="1"/>
    </row>
    <row r="115" spans="1:39" ht="11.25" customHeight="1">
      <c r="A115" s="1"/>
      <c r="B115" s="343" t="str">
        <f>"DRILLING SCHEDULE DETAILS "&amp;Drilling_Input_Summary!J13</f>
        <v>DRILLING SCHEDULE DETAILS 3. Sumur Pendopo Tipe 2</v>
      </c>
      <c r="C115" s="1153" t="str">
        <f>AFEstatPref</f>
        <v>Historical</v>
      </c>
      <c r="D115" s="1108"/>
      <c r="E115" s="1108"/>
      <c r="F115" s="833"/>
      <c r="G115" s="1154" t="str">
        <f>AFEstatSlc</f>
        <v>Proposed Original</v>
      </c>
      <c r="H115" s="1108"/>
      <c r="I115" s="1108"/>
      <c r="J115" s="833"/>
      <c r="K115" s="1149" t="s">
        <v>179</v>
      </c>
      <c r="L115" s="1108"/>
      <c r="M115" s="1108"/>
      <c r="N115" s="833"/>
      <c r="O115" s="1150" t="s">
        <v>236</v>
      </c>
      <c r="P115" s="1151"/>
      <c r="Q115" s="1151"/>
      <c r="R115" s="1152"/>
      <c r="S115" s="1155" t="s">
        <v>237</v>
      </c>
      <c r="T115" s="1155" t="s">
        <v>238</v>
      </c>
      <c r="U115" s="1155" t="s">
        <v>239</v>
      </c>
      <c r="V115" s="1"/>
      <c r="W115" s="1"/>
      <c r="X115" s="1"/>
      <c r="Y115" s="1"/>
      <c r="Z115" s="1"/>
      <c r="AA115" s="1"/>
      <c r="AB115" s="1"/>
      <c r="AC115" s="1"/>
      <c r="AD115" s="1"/>
      <c r="AE115" s="1"/>
      <c r="AF115" s="1"/>
      <c r="AG115" s="1"/>
      <c r="AH115" s="1"/>
      <c r="AI115" s="1"/>
      <c r="AJ115" s="1"/>
      <c r="AK115" s="1"/>
      <c r="AL115" s="1"/>
      <c r="AM115" s="1"/>
    </row>
    <row r="116" spans="1:39" ht="11.25" customHeight="1">
      <c r="A116" s="1"/>
      <c r="B116" s="344" t="s">
        <v>240</v>
      </c>
      <c r="C116" s="345" t="s">
        <v>241</v>
      </c>
      <c r="D116" s="345" t="s">
        <v>242</v>
      </c>
      <c r="E116" s="345" t="s">
        <v>243</v>
      </c>
      <c r="F116" s="345" t="s">
        <v>110</v>
      </c>
      <c r="G116" s="346" t="s">
        <v>241</v>
      </c>
      <c r="H116" s="346" t="s">
        <v>242</v>
      </c>
      <c r="I116" s="346" t="s">
        <v>243</v>
      </c>
      <c r="J116" s="346" t="s">
        <v>110</v>
      </c>
      <c r="K116" s="357" t="s">
        <v>241</v>
      </c>
      <c r="L116" s="357" t="s">
        <v>242</v>
      </c>
      <c r="M116" s="357" t="s">
        <v>243</v>
      </c>
      <c r="N116" s="357" t="s">
        <v>110</v>
      </c>
      <c r="O116" s="358" t="s">
        <v>241</v>
      </c>
      <c r="P116" s="358" t="s">
        <v>242</v>
      </c>
      <c r="Q116" s="358" t="s">
        <v>243</v>
      </c>
      <c r="R116" s="358" t="s">
        <v>110</v>
      </c>
      <c r="S116" s="1086"/>
      <c r="T116" s="1086"/>
      <c r="U116" s="1086"/>
      <c r="V116" s="1"/>
      <c r="W116" s="1"/>
      <c r="X116" s="1"/>
      <c r="Y116" s="1"/>
      <c r="Z116" s="1"/>
      <c r="AA116" s="1"/>
      <c r="AB116" s="1"/>
      <c r="AC116" s="1"/>
      <c r="AD116" s="1"/>
      <c r="AE116" s="1"/>
      <c r="AF116" s="1"/>
      <c r="AG116" s="1"/>
      <c r="AH116" s="1"/>
      <c r="AI116" s="1"/>
      <c r="AJ116" s="1"/>
      <c r="AK116" s="1"/>
      <c r="AL116" s="1"/>
      <c r="AM116" s="1"/>
    </row>
    <row r="117" spans="1:39" ht="14.25" customHeight="1">
      <c r="A117" s="1"/>
      <c r="B117" s="347" t="s">
        <v>68</v>
      </c>
      <c r="C117" s="348"/>
      <c r="D117" s="348"/>
      <c r="E117" s="348">
        <v>0</v>
      </c>
      <c r="F117" s="348"/>
      <c r="G117" s="348"/>
      <c r="H117" s="751"/>
      <c r="I117" s="752"/>
      <c r="J117" s="348"/>
      <c r="K117" s="348" t="s">
        <v>784</v>
      </c>
      <c r="L117" s="751"/>
      <c r="M117" s="752"/>
      <c r="N117" s="348"/>
      <c r="O117" s="348"/>
      <c r="P117" s="348"/>
      <c r="Q117" s="348"/>
      <c r="R117" s="348"/>
      <c r="S117" s="359"/>
      <c r="T117" s="360"/>
      <c r="U117" s="359"/>
      <c r="V117" s="1"/>
      <c r="W117" s="1140" t="s">
        <v>244</v>
      </c>
      <c r="X117" s="1088"/>
      <c r="Y117" s="1088"/>
      <c r="Z117" s="1088"/>
      <c r="AA117" s="1088"/>
      <c r="AB117" s="1088"/>
      <c r="AC117" s="835"/>
      <c r="AD117" s="1146" t="str">
        <f>CONCATENATE((G115))</f>
        <v>Proposed Original</v>
      </c>
      <c r="AE117" s="1108"/>
      <c r="AF117" s="1088"/>
      <c r="AG117" s="1146" t="str">
        <f>CONCATENATE((K115))</f>
        <v>Evaluated</v>
      </c>
      <c r="AH117" s="1108"/>
      <c r="AI117" s="833"/>
      <c r="AJ117" s="1147" t="str">
        <f>CONCATENATE((O115))</f>
        <v>ACTUAL</v>
      </c>
      <c r="AK117" s="1108"/>
      <c r="AL117" s="833"/>
      <c r="AM117" s="1"/>
    </row>
    <row r="118" spans="1:39" ht="11.25" customHeight="1">
      <c r="A118" s="1"/>
      <c r="B118" s="349" t="s">
        <v>245</v>
      </c>
      <c r="C118" s="612">
        <f>D118*24</f>
        <v>0</v>
      </c>
      <c r="D118" s="612"/>
      <c r="E118" s="350">
        <f>E117+D118</f>
        <v>0</v>
      </c>
      <c r="F118" s="350"/>
      <c r="G118" s="694">
        <f>H118*24</f>
        <v>24</v>
      </c>
      <c r="H118" s="694">
        <v>1</v>
      </c>
      <c r="I118" s="694">
        <v>1</v>
      </c>
      <c r="J118" s="612"/>
      <c r="K118" s="694">
        <f>L118*24</f>
        <v>24</v>
      </c>
      <c r="L118" s="694">
        <f>H118</f>
        <v>1</v>
      </c>
      <c r="M118" s="694">
        <v>1</v>
      </c>
      <c r="N118" s="612"/>
      <c r="O118" s="350"/>
      <c r="P118" s="350"/>
      <c r="Q118" s="350"/>
      <c r="R118" s="350"/>
      <c r="S118" s="349"/>
      <c r="T118" s="361"/>
      <c r="U118" s="349"/>
      <c r="V118" s="1"/>
      <c r="W118" s="836"/>
      <c r="X118" s="1090"/>
      <c r="Y118" s="1090"/>
      <c r="Z118" s="1090"/>
      <c r="AA118" s="1090"/>
      <c r="AB118" s="1090"/>
      <c r="AC118" s="837"/>
      <c r="AD118" s="367" t="s">
        <v>246</v>
      </c>
      <c r="AE118" s="368" t="s">
        <v>247</v>
      </c>
      <c r="AF118" s="369" t="s">
        <v>248</v>
      </c>
      <c r="AG118" s="367" t="s">
        <v>246</v>
      </c>
      <c r="AH118" s="377" t="s">
        <v>247</v>
      </c>
      <c r="AI118" s="377" t="s">
        <v>248</v>
      </c>
      <c r="AJ118" s="367" t="s">
        <v>246</v>
      </c>
      <c r="AK118" s="377" t="s">
        <v>247</v>
      </c>
      <c r="AL118" s="377" t="s">
        <v>248</v>
      </c>
      <c r="AM118" s="1"/>
    </row>
    <row r="119" spans="1:39" ht="11.25" customHeight="1">
      <c r="A119" s="1"/>
      <c r="B119" s="349"/>
      <c r="C119" s="612"/>
      <c r="D119" s="612"/>
      <c r="E119" s="350"/>
      <c r="F119" s="350"/>
      <c r="G119" s="612"/>
      <c r="H119" s="694"/>
      <c r="I119" s="753"/>
      <c r="J119" s="612"/>
      <c r="K119" s="612"/>
      <c r="L119" s="694"/>
      <c r="M119" s="753"/>
      <c r="N119" s="612"/>
      <c r="O119" s="350"/>
      <c r="P119" s="350"/>
      <c r="Q119" s="350"/>
      <c r="R119" s="350"/>
      <c r="S119" s="349"/>
      <c r="T119" s="361"/>
      <c r="U119" s="349"/>
      <c r="V119" s="1"/>
      <c r="W119" s="105" t="s">
        <v>249</v>
      </c>
      <c r="X119" s="106"/>
      <c r="Y119" s="106"/>
      <c r="Z119" s="106"/>
      <c r="AA119" s="106"/>
      <c r="AB119" s="106"/>
      <c r="AC119" s="106"/>
      <c r="AD119" s="370">
        <f>H117</f>
        <v>0</v>
      </c>
      <c r="AE119" s="370">
        <f>AD119</f>
        <v>0</v>
      </c>
      <c r="AF119" s="371">
        <v>0</v>
      </c>
      <c r="AG119" s="370">
        <f>L117</f>
        <v>0</v>
      </c>
      <c r="AH119" s="370">
        <f>AG119</f>
        <v>0</v>
      </c>
      <c r="AI119" s="378">
        <v>0</v>
      </c>
      <c r="AJ119" s="370">
        <f>P117</f>
        <v>0</v>
      </c>
      <c r="AK119" s="370">
        <f>AJ119</f>
        <v>0</v>
      </c>
      <c r="AL119" s="379">
        <v>0</v>
      </c>
      <c r="AM119" s="1"/>
    </row>
    <row r="120" spans="1:39" ht="11.25" customHeight="1">
      <c r="A120" s="1"/>
      <c r="B120" s="347" t="s">
        <v>250</v>
      </c>
      <c r="C120" s="613">
        <f>SUM(C121:C122)</f>
        <v>0</v>
      </c>
      <c r="D120" s="613"/>
      <c r="E120" s="348"/>
      <c r="F120" s="348"/>
      <c r="G120" s="754"/>
      <c r="H120" s="755"/>
      <c r="I120" s="756"/>
      <c r="J120" s="754"/>
      <c r="K120" s="754"/>
      <c r="L120" s="755"/>
      <c r="M120" s="756"/>
      <c r="N120" s="754"/>
      <c r="O120" s="348"/>
      <c r="P120" s="348"/>
      <c r="Q120" s="348"/>
      <c r="R120" s="348"/>
      <c r="S120" s="359"/>
      <c r="T120" s="360"/>
      <c r="U120" s="359"/>
      <c r="V120" s="1"/>
      <c r="W120" s="112" t="s">
        <v>251</v>
      </c>
      <c r="X120" s="1"/>
      <c r="Y120" s="1"/>
      <c r="Z120" s="1"/>
      <c r="AA120" s="1"/>
      <c r="AB120" s="1"/>
      <c r="AC120" s="1"/>
      <c r="AD120" s="372">
        <f>H120</f>
        <v>0</v>
      </c>
      <c r="AE120" s="372">
        <f t="shared" ref="AE120:AE135" si="57">AE119+AD120</f>
        <v>0</v>
      </c>
      <c r="AF120" s="371">
        <f>AF119</f>
        <v>0</v>
      </c>
      <c r="AG120" s="372">
        <f>L120</f>
        <v>0</v>
      </c>
      <c r="AH120" s="372">
        <f t="shared" ref="AH120:AH135" si="58">AH119+AG120</f>
        <v>0</v>
      </c>
      <c r="AI120" s="371">
        <f>AI119</f>
        <v>0</v>
      </c>
      <c r="AJ120" s="372">
        <f>P120</f>
        <v>0</v>
      </c>
      <c r="AK120" s="372">
        <f t="shared" ref="AK120:AK135" si="59">AK119+AJ120</f>
        <v>0</v>
      </c>
      <c r="AL120" s="380">
        <f>AL119</f>
        <v>0</v>
      </c>
      <c r="AM120" s="1"/>
    </row>
    <row r="121" spans="1:39" ht="11.25" customHeight="1">
      <c r="A121" s="1"/>
      <c r="B121" s="349" t="s">
        <v>742</v>
      </c>
      <c r="C121" s="612"/>
      <c r="D121" s="612"/>
      <c r="E121" s="350">
        <f>E118+D121</f>
        <v>0</v>
      </c>
      <c r="F121" s="350"/>
      <c r="G121" s="694">
        <f>H121*24</f>
        <v>48</v>
      </c>
      <c r="H121" s="694">
        <v>2</v>
      </c>
      <c r="I121" s="694">
        <f>I118+H121</f>
        <v>3</v>
      </c>
      <c r="J121" s="612"/>
      <c r="K121" s="694">
        <f>L121*24</f>
        <v>48</v>
      </c>
      <c r="L121" s="694">
        <f>H121</f>
        <v>2</v>
      </c>
      <c r="M121" s="694">
        <f>M118+L121</f>
        <v>3</v>
      </c>
      <c r="N121" s="612"/>
      <c r="O121" s="350"/>
      <c r="P121" s="350"/>
      <c r="Q121" s="350"/>
      <c r="R121" s="350"/>
      <c r="S121" s="349"/>
      <c r="T121" s="361"/>
      <c r="U121" s="349"/>
      <c r="V121" s="1"/>
      <c r="W121" s="362" t="str">
        <f>B123</f>
        <v>Workover</v>
      </c>
      <c r="X121" s="363" t="str">
        <f t="shared" ref="X121:X130" si="60">B124</f>
        <v>Preparation (Kill well &amp; POOH existing string)</v>
      </c>
      <c r="Y121" s="363"/>
      <c r="Z121" s="363"/>
      <c r="AA121" s="363"/>
      <c r="AB121" s="363"/>
      <c r="AC121" s="363"/>
      <c r="AD121" s="373">
        <v>1</v>
      </c>
      <c r="AE121" s="373">
        <f t="shared" si="57"/>
        <v>1</v>
      </c>
      <c r="AF121" s="374">
        <f t="shared" ref="AF121:AF129" si="61">J124</f>
        <v>3648.4720000000002</v>
      </c>
      <c r="AG121" s="372">
        <f t="shared" ref="AG121:AG130" si="62">L124</f>
        <v>1.0208333333333299</v>
      </c>
      <c r="AH121" s="373">
        <f t="shared" si="58"/>
        <v>1.0208333333333299</v>
      </c>
      <c r="AI121" s="374">
        <f t="shared" ref="AI121:AI130" si="63">N124</f>
        <v>5577.7</v>
      </c>
      <c r="AJ121" s="373">
        <f t="shared" ref="AJ121:AJ130" si="64">P124</f>
        <v>0</v>
      </c>
      <c r="AK121" s="373">
        <f t="shared" si="59"/>
        <v>0</v>
      </c>
      <c r="AL121" s="381">
        <f t="shared" ref="AL121:AL130" si="65">R124</f>
        <v>0</v>
      </c>
      <c r="AM121" s="1"/>
    </row>
    <row r="122" spans="1:39" ht="11.25" customHeight="1">
      <c r="A122" s="1"/>
      <c r="B122" s="349"/>
      <c r="C122" s="612"/>
      <c r="D122" s="612"/>
      <c r="E122" s="350"/>
      <c r="F122" s="350"/>
      <c r="G122" s="612"/>
      <c r="H122" s="694"/>
      <c r="I122" s="753"/>
      <c r="J122" s="612"/>
      <c r="K122" s="612"/>
      <c r="L122" s="694"/>
      <c r="M122" s="753"/>
      <c r="N122" s="612"/>
      <c r="O122" s="350"/>
      <c r="P122" s="350"/>
      <c r="Q122" s="350"/>
      <c r="R122" s="350"/>
      <c r="S122" s="349"/>
      <c r="T122" s="361"/>
      <c r="U122" s="349"/>
      <c r="V122" s="1"/>
      <c r="W122" s="362"/>
      <c r="X122" s="363" t="str">
        <f t="shared" si="60"/>
        <v>Squeeze lapisan Eksisting. Run Scraper. Run GR-CBL-CNL</v>
      </c>
      <c r="Y122" s="363"/>
      <c r="Z122" s="363"/>
      <c r="AA122" s="363"/>
      <c r="AB122" s="363"/>
      <c r="AC122" s="363"/>
      <c r="AD122" s="373">
        <f t="shared" ref="AD122:AD130" si="66">H125</f>
        <v>3.8333333330000001</v>
      </c>
      <c r="AE122" s="373">
        <f t="shared" si="57"/>
        <v>4.8333333330000006</v>
      </c>
      <c r="AF122" s="374">
        <f t="shared" si="61"/>
        <v>3648.4720000000002</v>
      </c>
      <c r="AG122" s="372">
        <f t="shared" si="62"/>
        <v>3.8333333330000001</v>
      </c>
      <c r="AH122" s="373">
        <f t="shared" si="58"/>
        <v>4.85416666633333</v>
      </c>
      <c r="AI122" s="374">
        <f t="shared" si="63"/>
        <v>5577.7</v>
      </c>
      <c r="AJ122" s="373">
        <f t="shared" si="64"/>
        <v>0</v>
      </c>
      <c r="AK122" s="373">
        <f t="shared" si="59"/>
        <v>0</v>
      </c>
      <c r="AL122" s="381">
        <f t="shared" si="65"/>
        <v>0</v>
      </c>
      <c r="AM122" s="1"/>
    </row>
    <row r="123" spans="1:39" ht="11.25" customHeight="1">
      <c r="A123" s="1"/>
      <c r="B123" s="347" t="s">
        <v>56</v>
      </c>
      <c r="C123" s="613">
        <f>SUM(C124:C136)</f>
        <v>0</v>
      </c>
      <c r="D123" s="613"/>
      <c r="E123" s="348"/>
      <c r="F123" s="348"/>
      <c r="G123" s="754"/>
      <c r="H123" s="755"/>
      <c r="I123" s="756"/>
      <c r="J123" s="754"/>
      <c r="K123" s="754"/>
      <c r="L123" s="755"/>
      <c r="M123" s="756"/>
      <c r="N123" s="754"/>
      <c r="O123" s="348"/>
      <c r="P123" s="348"/>
      <c r="Q123" s="348"/>
      <c r="R123" s="348"/>
      <c r="S123" s="359"/>
      <c r="T123" s="360"/>
      <c r="U123" s="359"/>
      <c r="V123" s="1"/>
      <c r="W123" s="362"/>
      <c r="X123" s="363" t="str">
        <f t="shared" si="60"/>
        <v>Perbaikan bonding. DOC. Run Scraper. Re run GR-CBL-VDL</v>
      </c>
      <c r="Y123" s="363"/>
      <c r="Z123" s="363"/>
      <c r="AA123" s="363"/>
      <c r="AB123" s="363"/>
      <c r="AC123" s="363"/>
      <c r="AD123" s="373">
        <f t="shared" si="66"/>
        <v>5.4375</v>
      </c>
      <c r="AE123" s="373">
        <f t="shared" si="57"/>
        <v>10.270833333000001</v>
      </c>
      <c r="AF123" s="374">
        <f t="shared" si="61"/>
        <v>3648.4720000000002</v>
      </c>
      <c r="AG123" s="372">
        <f t="shared" si="62"/>
        <v>5.4375</v>
      </c>
      <c r="AH123" s="373">
        <f t="shared" si="58"/>
        <v>10.291666666333331</v>
      </c>
      <c r="AI123" s="374">
        <f t="shared" si="63"/>
        <v>5577.7</v>
      </c>
      <c r="AJ123" s="373">
        <f t="shared" si="64"/>
        <v>0</v>
      </c>
      <c r="AK123" s="373">
        <f t="shared" si="59"/>
        <v>0</v>
      </c>
      <c r="AL123" s="381">
        <f t="shared" si="65"/>
        <v>0</v>
      </c>
      <c r="AM123" s="1"/>
    </row>
    <row r="124" spans="1:39" ht="11.25" customHeight="1">
      <c r="A124" s="1"/>
      <c r="B124" s="349" t="s">
        <v>737</v>
      </c>
      <c r="C124" s="350">
        <f>D124*24</f>
        <v>0</v>
      </c>
      <c r="D124" s="350"/>
      <c r="E124" s="350">
        <f>E121+D124</f>
        <v>0</v>
      </c>
      <c r="F124" s="350"/>
      <c r="G124" s="694">
        <f>H124*24</f>
        <v>24.499999999999918</v>
      </c>
      <c r="H124" s="693">
        <v>1.0208333333333299</v>
      </c>
      <c r="I124" s="694">
        <f>I121+H124</f>
        <v>4.0208333333333304</v>
      </c>
      <c r="J124" s="694">
        <f>1112*3.281</f>
        <v>3648.4720000000002</v>
      </c>
      <c r="K124" s="694">
        <f>L124*24</f>
        <v>24.499999999999918</v>
      </c>
      <c r="L124" s="693">
        <f>H124</f>
        <v>1.0208333333333299</v>
      </c>
      <c r="M124" s="694">
        <f>M121+L124</f>
        <v>4.0208333333333304</v>
      </c>
      <c r="N124" s="694">
        <f>1700*3.281</f>
        <v>5577.7</v>
      </c>
      <c r="O124" s="350"/>
      <c r="P124" s="350"/>
      <c r="Q124" s="350"/>
      <c r="R124" s="350"/>
      <c r="S124" s="349"/>
      <c r="T124" s="361"/>
      <c r="U124" s="349"/>
      <c r="V124" s="1"/>
      <c r="W124" s="362"/>
      <c r="X124" s="363" t="str">
        <f t="shared" si="60"/>
        <v>Perforasi Produksi. RIH RPP. Swab dan BHP Job. POOH RPP</v>
      </c>
      <c r="Y124" s="363"/>
      <c r="Z124" s="363"/>
      <c r="AA124" s="363"/>
      <c r="AB124" s="363"/>
      <c r="AC124" s="363"/>
      <c r="AD124" s="373">
        <f t="shared" si="66"/>
        <v>6.1666666670000003</v>
      </c>
      <c r="AE124" s="373">
        <f t="shared" si="57"/>
        <v>16.4375</v>
      </c>
      <c r="AF124" s="374">
        <f t="shared" si="61"/>
        <v>3648.4720000000002</v>
      </c>
      <c r="AG124" s="372">
        <f t="shared" si="62"/>
        <v>6.1666666670000003</v>
      </c>
      <c r="AH124" s="373">
        <f t="shared" si="58"/>
        <v>16.458333333333332</v>
      </c>
      <c r="AI124" s="374">
        <f t="shared" si="63"/>
        <v>5577.7</v>
      </c>
      <c r="AJ124" s="373">
        <f t="shared" si="64"/>
        <v>0</v>
      </c>
      <c r="AK124" s="373">
        <f t="shared" si="59"/>
        <v>0</v>
      </c>
      <c r="AL124" s="381">
        <f t="shared" si="65"/>
        <v>0</v>
      </c>
      <c r="AM124" s="1"/>
    </row>
    <row r="125" spans="1:39" ht="11.25" customHeight="1">
      <c r="A125" s="1"/>
      <c r="B125" s="349" t="s">
        <v>738</v>
      </c>
      <c r="C125" s="350">
        <f t="shared" ref="C125:C133" si="67">D125*24</f>
        <v>0</v>
      </c>
      <c r="D125" s="350"/>
      <c r="E125" s="350">
        <f t="shared" ref="E125:E133" si="68">E124+D125</f>
        <v>0</v>
      </c>
      <c r="F125" s="350"/>
      <c r="G125" s="694">
        <f t="shared" ref="G125:G155" si="69">H125*24</f>
        <v>91.999999991999999</v>
      </c>
      <c r="H125" s="693">
        <v>3.8333333330000001</v>
      </c>
      <c r="I125" s="694">
        <f>I124+H125</f>
        <v>7.8541666663333309</v>
      </c>
      <c r="J125" s="694">
        <f t="shared" ref="J125:J128" si="70">1112*3.281</f>
        <v>3648.4720000000002</v>
      </c>
      <c r="K125" s="694">
        <f t="shared" ref="K125:K155" si="71">L125*24</f>
        <v>91.999999991999999</v>
      </c>
      <c r="L125" s="693">
        <f t="shared" ref="L125:L128" si="72">H125</f>
        <v>3.8333333330000001</v>
      </c>
      <c r="M125" s="694">
        <f>M124+L125</f>
        <v>7.8541666663333309</v>
      </c>
      <c r="N125" s="694">
        <f t="shared" ref="N125:N128" si="73">1700*3.281</f>
        <v>5577.7</v>
      </c>
      <c r="O125" s="350"/>
      <c r="P125" s="350"/>
      <c r="Q125" s="350"/>
      <c r="R125" s="350"/>
      <c r="S125" s="349"/>
      <c r="T125" s="361"/>
      <c r="U125" s="349"/>
      <c r="V125" s="1"/>
      <c r="W125" s="362"/>
      <c r="X125" s="363" t="str">
        <f t="shared" si="60"/>
        <v xml:space="preserve">RIH RPP. Put well on production </v>
      </c>
      <c r="Y125" s="363"/>
      <c r="Z125" s="363"/>
      <c r="AA125" s="363"/>
      <c r="AB125" s="363"/>
      <c r="AC125" s="363"/>
      <c r="AD125" s="373">
        <f t="shared" si="66"/>
        <v>2.25</v>
      </c>
      <c r="AE125" s="373">
        <f t="shared" si="57"/>
        <v>18.6875</v>
      </c>
      <c r="AF125" s="374">
        <f t="shared" si="61"/>
        <v>3648.4720000000002</v>
      </c>
      <c r="AG125" s="372">
        <f t="shared" si="62"/>
        <v>2.25</v>
      </c>
      <c r="AH125" s="373">
        <f t="shared" si="58"/>
        <v>18.708333333333332</v>
      </c>
      <c r="AI125" s="374">
        <f t="shared" si="63"/>
        <v>5577.7</v>
      </c>
      <c r="AJ125" s="373">
        <f t="shared" si="64"/>
        <v>0</v>
      </c>
      <c r="AK125" s="373">
        <f t="shared" si="59"/>
        <v>0</v>
      </c>
      <c r="AL125" s="381">
        <f t="shared" si="65"/>
        <v>0</v>
      </c>
      <c r="AM125" s="1"/>
    </row>
    <row r="126" spans="1:39" ht="11.25" customHeight="1">
      <c r="A126" s="1"/>
      <c r="B126" s="349" t="s">
        <v>739</v>
      </c>
      <c r="C126" s="350">
        <f t="shared" si="67"/>
        <v>0</v>
      </c>
      <c r="D126" s="350"/>
      <c r="E126" s="350">
        <f t="shared" si="68"/>
        <v>0</v>
      </c>
      <c r="F126" s="350"/>
      <c r="G126" s="694">
        <f t="shared" si="69"/>
        <v>130.5</v>
      </c>
      <c r="H126" s="693">
        <v>5.4375</v>
      </c>
      <c r="I126" s="694">
        <f t="shared" ref="I126:I155" si="74">I125+H126</f>
        <v>13.291666666333331</v>
      </c>
      <c r="J126" s="694">
        <f t="shared" si="70"/>
        <v>3648.4720000000002</v>
      </c>
      <c r="K126" s="694">
        <f t="shared" si="71"/>
        <v>130.5</v>
      </c>
      <c r="L126" s="693">
        <f t="shared" si="72"/>
        <v>5.4375</v>
      </c>
      <c r="M126" s="694">
        <f t="shared" ref="M126:M155" si="75">M125+L126</f>
        <v>13.291666666333331</v>
      </c>
      <c r="N126" s="694">
        <f t="shared" si="73"/>
        <v>5577.7</v>
      </c>
      <c r="O126" s="350"/>
      <c r="P126" s="350"/>
      <c r="Q126" s="350"/>
      <c r="R126" s="350"/>
      <c r="S126" s="349"/>
      <c r="T126" s="361"/>
      <c r="U126" s="349"/>
      <c r="V126" s="1"/>
      <c r="W126" s="362"/>
      <c r="X126" s="363">
        <f t="shared" si="60"/>
        <v>0</v>
      </c>
      <c r="Y126" s="363"/>
      <c r="Z126" s="363"/>
      <c r="AA126" s="363"/>
      <c r="AB126" s="363"/>
      <c r="AC126" s="363"/>
      <c r="AD126" s="373">
        <f t="shared" si="66"/>
        <v>0</v>
      </c>
      <c r="AE126" s="373">
        <f t="shared" si="57"/>
        <v>18.6875</v>
      </c>
      <c r="AF126" s="374">
        <f t="shared" si="61"/>
        <v>0</v>
      </c>
      <c r="AG126" s="372">
        <f t="shared" si="62"/>
        <v>0</v>
      </c>
      <c r="AH126" s="373">
        <f t="shared" si="58"/>
        <v>18.708333333333332</v>
      </c>
      <c r="AI126" s="374">
        <f t="shared" si="63"/>
        <v>0</v>
      </c>
      <c r="AJ126" s="373">
        <f t="shared" si="64"/>
        <v>0</v>
      </c>
      <c r="AK126" s="373">
        <f t="shared" si="59"/>
        <v>0</v>
      </c>
      <c r="AL126" s="381">
        <f t="shared" si="65"/>
        <v>0</v>
      </c>
      <c r="AM126" s="1"/>
    </row>
    <row r="127" spans="1:39" ht="11.25" customHeight="1">
      <c r="A127" s="1"/>
      <c r="B127" s="349" t="s">
        <v>740</v>
      </c>
      <c r="C127" s="350">
        <f t="shared" si="67"/>
        <v>0</v>
      </c>
      <c r="D127" s="615"/>
      <c r="E127" s="350">
        <f t="shared" si="68"/>
        <v>0</v>
      </c>
      <c r="F127" s="350"/>
      <c r="G127" s="694">
        <f t="shared" si="69"/>
        <v>148.000000008</v>
      </c>
      <c r="H127" s="693">
        <v>6.1666666670000003</v>
      </c>
      <c r="I127" s="694">
        <f t="shared" si="74"/>
        <v>19.458333333333332</v>
      </c>
      <c r="J127" s="694">
        <f t="shared" si="70"/>
        <v>3648.4720000000002</v>
      </c>
      <c r="K127" s="694">
        <f t="shared" si="71"/>
        <v>148.000000008</v>
      </c>
      <c r="L127" s="693">
        <f t="shared" si="72"/>
        <v>6.1666666670000003</v>
      </c>
      <c r="M127" s="694">
        <f t="shared" si="75"/>
        <v>19.458333333333332</v>
      </c>
      <c r="N127" s="694">
        <f t="shared" si="73"/>
        <v>5577.7</v>
      </c>
      <c r="O127" s="350"/>
      <c r="P127" s="350"/>
      <c r="Q127" s="350"/>
      <c r="R127" s="350"/>
      <c r="S127" s="349"/>
      <c r="T127" s="361"/>
      <c r="U127" s="349"/>
      <c r="V127" s="1"/>
      <c r="W127" s="362"/>
      <c r="X127" s="363">
        <f t="shared" si="60"/>
        <v>0</v>
      </c>
      <c r="Y127" s="363"/>
      <c r="Z127" s="363"/>
      <c r="AA127" s="363"/>
      <c r="AB127" s="363"/>
      <c r="AC127" s="363"/>
      <c r="AD127" s="373">
        <f t="shared" si="66"/>
        <v>0</v>
      </c>
      <c r="AE127" s="373">
        <f t="shared" si="57"/>
        <v>18.6875</v>
      </c>
      <c r="AF127" s="374">
        <f t="shared" si="61"/>
        <v>0</v>
      </c>
      <c r="AG127" s="372">
        <f t="shared" si="62"/>
        <v>0</v>
      </c>
      <c r="AH127" s="373">
        <f t="shared" si="58"/>
        <v>18.708333333333332</v>
      </c>
      <c r="AI127" s="374">
        <f t="shared" si="63"/>
        <v>0</v>
      </c>
      <c r="AJ127" s="373">
        <f t="shared" si="64"/>
        <v>0</v>
      </c>
      <c r="AK127" s="373">
        <f t="shared" si="59"/>
        <v>0</v>
      </c>
      <c r="AL127" s="381">
        <f t="shared" si="65"/>
        <v>0</v>
      </c>
      <c r="AM127" s="1"/>
    </row>
    <row r="128" spans="1:39" ht="11.25" customHeight="1">
      <c r="A128" s="1"/>
      <c r="B128" s="349" t="s">
        <v>741</v>
      </c>
      <c r="C128" s="350">
        <f t="shared" si="67"/>
        <v>0</v>
      </c>
      <c r="D128" s="615"/>
      <c r="E128" s="350">
        <f t="shared" si="68"/>
        <v>0</v>
      </c>
      <c r="F128" s="350"/>
      <c r="G128" s="694">
        <f t="shared" si="69"/>
        <v>54</v>
      </c>
      <c r="H128" s="693">
        <v>2.25</v>
      </c>
      <c r="I128" s="694">
        <f t="shared" si="74"/>
        <v>21.708333333333332</v>
      </c>
      <c r="J128" s="694">
        <f t="shared" si="70"/>
        <v>3648.4720000000002</v>
      </c>
      <c r="K128" s="694">
        <f t="shared" si="71"/>
        <v>54</v>
      </c>
      <c r="L128" s="693">
        <f t="shared" si="72"/>
        <v>2.25</v>
      </c>
      <c r="M128" s="694">
        <f t="shared" si="75"/>
        <v>21.708333333333332</v>
      </c>
      <c r="N128" s="694">
        <f t="shared" si="73"/>
        <v>5577.7</v>
      </c>
      <c r="O128" s="350"/>
      <c r="P128" s="350"/>
      <c r="Q128" s="350"/>
      <c r="R128" s="350"/>
      <c r="S128" s="349"/>
      <c r="T128" s="361"/>
      <c r="U128" s="349"/>
      <c r="V128" s="1"/>
      <c r="W128" s="362"/>
      <c r="X128" s="363">
        <f t="shared" si="60"/>
        <v>0</v>
      </c>
      <c r="Y128" s="363"/>
      <c r="Z128" s="363"/>
      <c r="AA128" s="363"/>
      <c r="AB128" s="363"/>
      <c r="AC128" s="363"/>
      <c r="AD128" s="373">
        <f t="shared" si="66"/>
        <v>0</v>
      </c>
      <c r="AE128" s="373">
        <f t="shared" si="57"/>
        <v>18.6875</v>
      </c>
      <c r="AF128" s="374">
        <f t="shared" si="61"/>
        <v>0</v>
      </c>
      <c r="AG128" s="372">
        <f t="shared" si="62"/>
        <v>0</v>
      </c>
      <c r="AH128" s="373">
        <f t="shared" si="58"/>
        <v>18.708333333333332</v>
      </c>
      <c r="AI128" s="374">
        <f t="shared" si="63"/>
        <v>0</v>
      </c>
      <c r="AJ128" s="373">
        <f t="shared" si="64"/>
        <v>0</v>
      </c>
      <c r="AK128" s="373">
        <f t="shared" si="59"/>
        <v>0</v>
      </c>
      <c r="AL128" s="381">
        <f t="shared" si="65"/>
        <v>0</v>
      </c>
      <c r="AM128" s="1"/>
    </row>
    <row r="129" spans="1:39" ht="11.25" hidden="1" customHeight="1">
      <c r="A129" s="1"/>
      <c r="B129" s="349"/>
      <c r="C129" s="350">
        <f t="shared" si="67"/>
        <v>0</v>
      </c>
      <c r="D129" s="615"/>
      <c r="E129" s="350">
        <f t="shared" si="68"/>
        <v>0</v>
      </c>
      <c r="F129" s="350"/>
      <c r="G129" s="694">
        <f t="shared" si="69"/>
        <v>0</v>
      </c>
      <c r="H129" s="693"/>
      <c r="I129" s="694">
        <f t="shared" si="74"/>
        <v>21.708333333333332</v>
      </c>
      <c r="J129" s="612"/>
      <c r="K129" s="694">
        <f t="shared" si="71"/>
        <v>0</v>
      </c>
      <c r="L129" s="693"/>
      <c r="M129" s="694">
        <f t="shared" si="75"/>
        <v>21.708333333333332</v>
      </c>
      <c r="N129" s="612"/>
      <c r="O129" s="350"/>
      <c r="P129" s="350"/>
      <c r="Q129" s="350"/>
      <c r="R129" s="350"/>
      <c r="S129" s="349"/>
      <c r="T129" s="361"/>
      <c r="U129" s="349"/>
      <c r="V129" s="1"/>
      <c r="W129" s="362"/>
      <c r="X129" s="363">
        <f t="shared" si="60"/>
        <v>0</v>
      </c>
      <c r="Y129" s="363"/>
      <c r="Z129" s="363"/>
      <c r="AA129" s="363"/>
      <c r="AB129" s="363"/>
      <c r="AC129" s="363"/>
      <c r="AD129" s="373">
        <f t="shared" si="66"/>
        <v>4.0999999999999996</v>
      </c>
      <c r="AE129" s="373">
        <f t="shared" si="57"/>
        <v>22.787500000000001</v>
      </c>
      <c r="AF129" s="374">
        <f t="shared" si="61"/>
        <v>0</v>
      </c>
      <c r="AG129" s="372">
        <f t="shared" si="62"/>
        <v>4.0999999999999996</v>
      </c>
      <c r="AH129" s="373">
        <f t="shared" si="58"/>
        <v>22.80833333333333</v>
      </c>
      <c r="AI129" s="374">
        <f t="shared" si="63"/>
        <v>0</v>
      </c>
      <c r="AJ129" s="373">
        <f t="shared" si="64"/>
        <v>0</v>
      </c>
      <c r="AK129" s="373">
        <f t="shared" si="59"/>
        <v>0</v>
      </c>
      <c r="AL129" s="381">
        <f t="shared" si="65"/>
        <v>0</v>
      </c>
      <c r="AM129" s="1"/>
    </row>
    <row r="130" spans="1:39" ht="11.25" hidden="1" customHeight="1">
      <c r="A130" s="1"/>
      <c r="B130" s="349"/>
      <c r="C130" s="350">
        <f t="shared" si="67"/>
        <v>0</v>
      </c>
      <c r="D130" s="615"/>
      <c r="E130" s="350">
        <f t="shared" si="68"/>
        <v>0</v>
      </c>
      <c r="F130" s="350"/>
      <c r="G130" s="694">
        <f t="shared" si="69"/>
        <v>0</v>
      </c>
      <c r="H130" s="693"/>
      <c r="I130" s="694">
        <f t="shared" si="74"/>
        <v>21.708333333333332</v>
      </c>
      <c r="J130" s="612"/>
      <c r="K130" s="694">
        <f t="shared" si="71"/>
        <v>0</v>
      </c>
      <c r="L130" s="693"/>
      <c r="M130" s="694">
        <f t="shared" si="75"/>
        <v>21.708333333333332</v>
      </c>
      <c r="N130" s="612"/>
      <c r="O130" s="350"/>
      <c r="P130" s="350"/>
      <c r="Q130" s="350"/>
      <c r="R130" s="350"/>
      <c r="S130" s="349"/>
      <c r="T130" s="361"/>
      <c r="U130" s="349"/>
      <c r="V130" s="1"/>
      <c r="W130" s="364"/>
      <c r="X130" s="363">
        <f t="shared" si="60"/>
        <v>0</v>
      </c>
      <c r="Y130" s="363"/>
      <c r="Z130" s="363"/>
      <c r="AA130" s="363"/>
      <c r="AB130" s="363"/>
      <c r="AC130" s="363"/>
      <c r="AD130" s="373">
        <f t="shared" si="66"/>
        <v>2.1</v>
      </c>
      <c r="AE130" s="373">
        <f t="shared" si="57"/>
        <v>24.887500000000003</v>
      </c>
      <c r="AF130" s="374">
        <f t="shared" ref="AF130:AF135" si="76">AF129</f>
        <v>0</v>
      </c>
      <c r="AG130" s="372">
        <f t="shared" si="62"/>
        <v>2.1</v>
      </c>
      <c r="AH130" s="373">
        <f t="shared" si="58"/>
        <v>24.908333333333331</v>
      </c>
      <c r="AI130" s="374">
        <f t="shared" si="63"/>
        <v>0</v>
      </c>
      <c r="AJ130" s="373">
        <f t="shared" si="64"/>
        <v>0</v>
      </c>
      <c r="AK130" s="373">
        <f t="shared" si="59"/>
        <v>0</v>
      </c>
      <c r="AL130" s="381">
        <f t="shared" si="65"/>
        <v>0</v>
      </c>
      <c r="AM130" s="1"/>
    </row>
    <row r="131" spans="1:39" ht="11.25" hidden="1" customHeight="1">
      <c r="A131" s="1"/>
      <c r="B131" s="349"/>
      <c r="C131" s="350">
        <f t="shared" si="67"/>
        <v>0</v>
      </c>
      <c r="D131" s="612"/>
      <c r="E131" s="350">
        <f t="shared" si="68"/>
        <v>0</v>
      </c>
      <c r="F131" s="350"/>
      <c r="G131" s="694">
        <f t="shared" si="69"/>
        <v>0</v>
      </c>
      <c r="H131" s="694"/>
      <c r="I131" s="694">
        <f t="shared" si="74"/>
        <v>21.708333333333332</v>
      </c>
      <c r="J131" s="612"/>
      <c r="K131" s="694">
        <f t="shared" si="71"/>
        <v>0</v>
      </c>
      <c r="L131" s="694"/>
      <c r="M131" s="694">
        <f t="shared" si="75"/>
        <v>21.708333333333332</v>
      </c>
      <c r="N131" s="612"/>
      <c r="O131" s="350"/>
      <c r="P131" s="350"/>
      <c r="Q131" s="350"/>
      <c r="R131" s="350"/>
      <c r="S131" s="349"/>
      <c r="T131" s="361"/>
      <c r="U131" s="349"/>
      <c r="V131" s="1"/>
      <c r="W131" s="112" t="str">
        <f>B137</f>
        <v>Coring</v>
      </c>
      <c r="X131" s="1"/>
      <c r="Y131" s="1"/>
      <c r="Z131" s="1"/>
      <c r="AA131" s="1"/>
      <c r="AB131" s="1"/>
      <c r="AC131" s="1"/>
      <c r="AD131" s="372">
        <f>H137</f>
        <v>0</v>
      </c>
      <c r="AE131" s="372">
        <f t="shared" si="57"/>
        <v>24.887500000000003</v>
      </c>
      <c r="AF131" s="371">
        <f t="shared" si="76"/>
        <v>0</v>
      </c>
      <c r="AG131" s="372">
        <f>L137</f>
        <v>0</v>
      </c>
      <c r="AH131" s="372">
        <f t="shared" si="58"/>
        <v>24.908333333333331</v>
      </c>
      <c r="AI131" s="371">
        <f>AI130</f>
        <v>0</v>
      </c>
      <c r="AJ131" s="372">
        <f>P137</f>
        <v>0</v>
      </c>
      <c r="AK131" s="372">
        <f t="shared" si="59"/>
        <v>0</v>
      </c>
      <c r="AL131" s="380">
        <f>AL130</f>
        <v>0</v>
      </c>
      <c r="AM131" s="1"/>
    </row>
    <row r="132" spans="1:39" ht="11.25" hidden="1" customHeight="1">
      <c r="A132" s="1"/>
      <c r="B132" s="349"/>
      <c r="C132" s="350">
        <f t="shared" si="67"/>
        <v>0</v>
      </c>
      <c r="D132" s="612"/>
      <c r="E132" s="350">
        <f t="shared" si="68"/>
        <v>0</v>
      </c>
      <c r="F132" s="350"/>
      <c r="G132" s="694">
        <f t="shared" si="69"/>
        <v>98.399999999999991</v>
      </c>
      <c r="H132" s="694">
        <v>4.0999999999999996</v>
      </c>
      <c r="I132" s="694">
        <f t="shared" si="74"/>
        <v>25.80833333333333</v>
      </c>
      <c r="J132" s="612"/>
      <c r="K132" s="694">
        <f t="shared" si="71"/>
        <v>98.399999999999991</v>
      </c>
      <c r="L132" s="694">
        <v>4.0999999999999996</v>
      </c>
      <c r="M132" s="694">
        <f t="shared" si="75"/>
        <v>25.80833333333333</v>
      </c>
      <c r="N132" s="612"/>
      <c r="O132" s="350"/>
      <c r="P132" s="350"/>
      <c r="Q132" s="350"/>
      <c r="R132" s="350"/>
      <c r="S132" s="349"/>
      <c r="T132" s="361"/>
      <c r="U132" s="349"/>
      <c r="V132" s="1"/>
      <c r="W132" s="112" t="str">
        <f>B143</f>
        <v>Test</v>
      </c>
      <c r="X132" s="1"/>
      <c r="Y132" s="1"/>
      <c r="Z132" s="1"/>
      <c r="AA132" s="1"/>
      <c r="AB132" s="1"/>
      <c r="AC132" s="1"/>
      <c r="AD132" s="372">
        <f>H143</f>
        <v>0</v>
      </c>
      <c r="AE132" s="372">
        <f t="shared" si="57"/>
        <v>24.887500000000003</v>
      </c>
      <c r="AF132" s="371">
        <f t="shared" si="76"/>
        <v>0</v>
      </c>
      <c r="AG132" s="372">
        <f>L143</f>
        <v>0</v>
      </c>
      <c r="AH132" s="372">
        <f t="shared" si="58"/>
        <v>24.908333333333331</v>
      </c>
      <c r="AI132" s="371">
        <f>AI131</f>
        <v>0</v>
      </c>
      <c r="AJ132" s="372">
        <f>P143</f>
        <v>0</v>
      </c>
      <c r="AK132" s="372">
        <f t="shared" si="59"/>
        <v>0</v>
      </c>
      <c r="AL132" s="380">
        <f>AL131</f>
        <v>0</v>
      </c>
      <c r="AM132" s="1"/>
    </row>
    <row r="133" spans="1:39" ht="11.25" hidden="1" customHeight="1">
      <c r="A133" s="1"/>
      <c r="B133" s="349"/>
      <c r="C133" s="350">
        <f t="shared" si="67"/>
        <v>0</v>
      </c>
      <c r="D133" s="612"/>
      <c r="E133" s="350">
        <f t="shared" si="68"/>
        <v>0</v>
      </c>
      <c r="F133" s="350"/>
      <c r="G133" s="694">
        <f t="shared" si="69"/>
        <v>50.400000000000006</v>
      </c>
      <c r="H133" s="694">
        <v>2.1</v>
      </c>
      <c r="I133" s="694">
        <f t="shared" si="74"/>
        <v>27.908333333333331</v>
      </c>
      <c r="J133" s="612"/>
      <c r="K133" s="694">
        <f t="shared" si="71"/>
        <v>50.400000000000006</v>
      </c>
      <c r="L133" s="694">
        <v>2.1</v>
      </c>
      <c r="M133" s="694">
        <f t="shared" si="75"/>
        <v>27.908333333333331</v>
      </c>
      <c r="N133" s="612"/>
      <c r="O133" s="350"/>
      <c r="P133" s="350"/>
      <c r="Q133" s="350"/>
      <c r="R133" s="350"/>
      <c r="S133" s="349"/>
      <c r="T133" s="361"/>
      <c r="U133" s="349"/>
      <c r="V133" s="1"/>
      <c r="W133" s="112" t="str">
        <f>B147</f>
        <v>Completion</v>
      </c>
      <c r="X133" s="1"/>
      <c r="Y133" s="1"/>
      <c r="Z133" s="1"/>
      <c r="AA133" s="1"/>
      <c r="AB133" s="1"/>
      <c r="AC133" s="1"/>
      <c r="AD133" s="372">
        <f>H147</f>
        <v>0</v>
      </c>
      <c r="AE133" s="372">
        <f t="shared" si="57"/>
        <v>24.887500000000003</v>
      </c>
      <c r="AF133" s="371">
        <f t="shared" si="76"/>
        <v>0</v>
      </c>
      <c r="AG133" s="372">
        <f>L147</f>
        <v>0</v>
      </c>
      <c r="AH133" s="372">
        <f t="shared" si="58"/>
        <v>24.908333333333331</v>
      </c>
      <c r="AI133" s="371">
        <f>AI132</f>
        <v>0</v>
      </c>
      <c r="AJ133" s="372">
        <f>P147</f>
        <v>0</v>
      </c>
      <c r="AK133" s="372">
        <f t="shared" si="59"/>
        <v>0</v>
      </c>
      <c r="AL133" s="380">
        <f>AL132</f>
        <v>0</v>
      </c>
      <c r="AM133" s="1"/>
    </row>
    <row r="134" spans="1:39" ht="11.25" hidden="1" customHeight="1">
      <c r="A134" s="1"/>
      <c r="B134" s="349"/>
      <c r="C134" s="612"/>
      <c r="D134" s="612"/>
      <c r="E134" s="350"/>
      <c r="F134" s="350"/>
      <c r="G134" s="694">
        <f t="shared" si="69"/>
        <v>0</v>
      </c>
      <c r="H134" s="694"/>
      <c r="I134" s="694">
        <f t="shared" si="74"/>
        <v>27.908333333333331</v>
      </c>
      <c r="J134" s="612"/>
      <c r="K134" s="694">
        <f t="shared" si="71"/>
        <v>0</v>
      </c>
      <c r="L134" s="694"/>
      <c r="M134" s="694">
        <f t="shared" si="75"/>
        <v>27.908333333333331</v>
      </c>
      <c r="N134" s="612"/>
      <c r="O134" s="350"/>
      <c r="P134" s="350"/>
      <c r="Q134" s="350"/>
      <c r="R134" s="350"/>
      <c r="S134" s="349"/>
      <c r="T134" s="361"/>
      <c r="U134" s="349"/>
      <c r="V134" s="1"/>
      <c r="W134" s="112" t="str">
        <f>B151</f>
        <v>P &amp; A</v>
      </c>
      <c r="X134" s="1"/>
      <c r="Y134" s="1"/>
      <c r="Z134" s="1"/>
      <c r="AA134" s="1"/>
      <c r="AB134" s="1"/>
      <c r="AC134" s="1"/>
      <c r="AD134" s="372">
        <f>H151</f>
        <v>0</v>
      </c>
      <c r="AE134" s="372">
        <f t="shared" si="57"/>
        <v>24.887500000000003</v>
      </c>
      <c r="AF134" s="371">
        <f t="shared" si="76"/>
        <v>0</v>
      </c>
      <c r="AG134" s="372">
        <f>L151</f>
        <v>0</v>
      </c>
      <c r="AH134" s="372">
        <f t="shared" si="58"/>
        <v>24.908333333333331</v>
      </c>
      <c r="AI134" s="371">
        <f>AI133</f>
        <v>0</v>
      </c>
      <c r="AJ134" s="372">
        <f>P151</f>
        <v>0</v>
      </c>
      <c r="AK134" s="372">
        <f t="shared" si="59"/>
        <v>0</v>
      </c>
      <c r="AL134" s="380">
        <f>AL133</f>
        <v>0</v>
      </c>
      <c r="AM134" s="1"/>
    </row>
    <row r="135" spans="1:39" ht="11.25" hidden="1" customHeight="1">
      <c r="A135" s="1"/>
      <c r="B135" s="349"/>
      <c r="C135" s="612"/>
      <c r="D135" s="612"/>
      <c r="E135" s="350"/>
      <c r="F135" s="350"/>
      <c r="G135" s="694">
        <f t="shared" si="69"/>
        <v>0</v>
      </c>
      <c r="H135" s="694"/>
      <c r="I135" s="694">
        <f t="shared" si="74"/>
        <v>27.908333333333331</v>
      </c>
      <c r="J135" s="612"/>
      <c r="K135" s="694">
        <f t="shared" si="71"/>
        <v>0</v>
      </c>
      <c r="L135" s="694"/>
      <c r="M135" s="694">
        <f t="shared" si="75"/>
        <v>27.908333333333331</v>
      </c>
      <c r="N135" s="612"/>
      <c r="O135" s="350"/>
      <c r="P135" s="350"/>
      <c r="Q135" s="350"/>
      <c r="R135" s="350"/>
      <c r="S135" s="349"/>
      <c r="T135" s="361"/>
      <c r="U135" s="349"/>
      <c r="V135" s="1"/>
      <c r="W135" s="113" t="str">
        <f>B157</f>
        <v>Rig Down</v>
      </c>
      <c r="X135" s="97"/>
      <c r="Y135" s="97"/>
      <c r="Z135" s="97"/>
      <c r="AA135" s="97"/>
      <c r="AB135" s="97"/>
      <c r="AC135" s="97"/>
      <c r="AD135" s="375">
        <f>H157</f>
        <v>0</v>
      </c>
      <c r="AE135" s="375">
        <f t="shared" si="57"/>
        <v>24.887500000000003</v>
      </c>
      <c r="AF135" s="376">
        <f t="shared" si="76"/>
        <v>0</v>
      </c>
      <c r="AG135" s="375">
        <f>L157</f>
        <v>0</v>
      </c>
      <c r="AH135" s="375">
        <f t="shared" si="58"/>
        <v>24.908333333333331</v>
      </c>
      <c r="AI135" s="376">
        <f>AI134</f>
        <v>0</v>
      </c>
      <c r="AJ135" s="375">
        <f>P157</f>
        <v>0</v>
      </c>
      <c r="AK135" s="375">
        <f t="shared" si="59"/>
        <v>0</v>
      </c>
      <c r="AL135" s="376">
        <f>AL134</f>
        <v>0</v>
      </c>
      <c r="AM135" s="1"/>
    </row>
    <row r="136" spans="1:39" ht="11.25" hidden="1" customHeight="1">
      <c r="A136" s="1"/>
      <c r="B136" s="349"/>
      <c r="C136" s="612"/>
      <c r="D136" s="612"/>
      <c r="E136" s="350"/>
      <c r="F136" s="350"/>
      <c r="G136" s="694">
        <f t="shared" si="69"/>
        <v>0</v>
      </c>
      <c r="H136" s="694"/>
      <c r="I136" s="694">
        <f t="shared" si="74"/>
        <v>27.908333333333331</v>
      </c>
      <c r="J136" s="612"/>
      <c r="K136" s="694">
        <f t="shared" si="71"/>
        <v>0</v>
      </c>
      <c r="L136" s="694"/>
      <c r="M136" s="694">
        <f t="shared" si="75"/>
        <v>27.908333333333331</v>
      </c>
      <c r="N136" s="612"/>
      <c r="O136" s="350"/>
      <c r="P136" s="350"/>
      <c r="Q136" s="350"/>
      <c r="R136" s="350"/>
      <c r="S136" s="349"/>
      <c r="T136" s="361"/>
      <c r="U136" s="349"/>
      <c r="V136" s="1"/>
      <c r="W136" s="1"/>
      <c r="X136" s="1"/>
      <c r="Y136" s="1"/>
      <c r="Z136" s="1"/>
      <c r="AA136" s="1"/>
      <c r="AB136" s="1"/>
      <c r="AC136" s="1"/>
      <c r="AD136" s="1"/>
      <c r="AE136" s="1"/>
      <c r="AF136" s="1"/>
      <c r="AG136" s="1"/>
      <c r="AH136" s="1"/>
      <c r="AI136" s="1"/>
      <c r="AJ136" s="1"/>
      <c r="AK136" s="1"/>
      <c r="AL136" s="1"/>
      <c r="AM136" s="1"/>
    </row>
    <row r="137" spans="1:39" ht="11.25" hidden="1" customHeight="1">
      <c r="A137" s="1"/>
      <c r="B137" s="347" t="s">
        <v>89</v>
      </c>
      <c r="C137" s="613">
        <f>SUM(C138:C142)</f>
        <v>0</v>
      </c>
      <c r="D137" s="613"/>
      <c r="E137" s="348"/>
      <c r="F137" s="348"/>
      <c r="G137" s="694">
        <f t="shared" si="69"/>
        <v>0</v>
      </c>
      <c r="H137" s="696"/>
      <c r="I137" s="694">
        <f t="shared" si="74"/>
        <v>27.908333333333331</v>
      </c>
      <c r="J137" s="613"/>
      <c r="K137" s="694">
        <f t="shared" si="71"/>
        <v>0</v>
      </c>
      <c r="L137" s="696"/>
      <c r="M137" s="694">
        <f t="shared" si="75"/>
        <v>27.908333333333331</v>
      </c>
      <c r="N137" s="613"/>
      <c r="O137" s="348"/>
      <c r="P137" s="348"/>
      <c r="Q137" s="348"/>
      <c r="R137" s="348"/>
      <c r="S137" s="359"/>
      <c r="T137" s="360"/>
      <c r="U137" s="359"/>
      <c r="V137" s="1"/>
      <c r="W137" s="1"/>
      <c r="X137" s="1"/>
      <c r="Y137" s="1"/>
      <c r="Z137" s="1"/>
      <c r="AA137" s="1"/>
      <c r="AB137" s="1"/>
      <c r="AC137" s="1"/>
      <c r="AD137" s="1"/>
      <c r="AE137" s="1"/>
      <c r="AF137" s="1"/>
      <c r="AG137" s="1"/>
      <c r="AH137" s="1"/>
      <c r="AI137" s="1"/>
      <c r="AJ137" s="1"/>
      <c r="AK137" s="1"/>
      <c r="AL137" s="1"/>
      <c r="AM137" s="1"/>
    </row>
    <row r="138" spans="1:39" ht="11.25" hidden="1" customHeight="1">
      <c r="A138" s="1"/>
      <c r="B138" s="349" t="s">
        <v>252</v>
      </c>
      <c r="C138" s="612"/>
      <c r="D138" s="612"/>
      <c r="E138" s="350">
        <f>E133+D138</f>
        <v>0</v>
      </c>
      <c r="F138" s="612"/>
      <c r="G138" s="694">
        <f t="shared" si="69"/>
        <v>0</v>
      </c>
      <c r="H138" s="694"/>
      <c r="I138" s="694">
        <f t="shared" si="74"/>
        <v>27.908333333333331</v>
      </c>
      <c r="J138" s="350"/>
      <c r="K138" s="694">
        <f t="shared" si="71"/>
        <v>0</v>
      </c>
      <c r="L138" s="694"/>
      <c r="M138" s="694">
        <f t="shared" si="75"/>
        <v>27.908333333333331</v>
      </c>
      <c r="N138" s="350"/>
      <c r="O138" s="350"/>
      <c r="P138" s="350"/>
      <c r="Q138" s="350"/>
      <c r="R138" s="350"/>
      <c r="S138" s="349"/>
      <c r="T138" s="361"/>
      <c r="U138" s="349"/>
      <c r="V138" s="1"/>
      <c r="W138" s="1"/>
      <c r="X138" s="1"/>
      <c r="Y138" s="1"/>
      <c r="Z138" s="1"/>
      <c r="AA138" s="1"/>
      <c r="AB138" s="1"/>
      <c r="AC138" s="1"/>
      <c r="AD138" s="1"/>
      <c r="AE138" s="1"/>
      <c r="AF138" s="1"/>
      <c r="AG138" s="1"/>
      <c r="AH138" s="1"/>
      <c r="AI138" s="1"/>
      <c r="AJ138" s="1"/>
      <c r="AK138" s="1"/>
      <c r="AL138" s="1"/>
      <c r="AM138" s="1"/>
    </row>
    <row r="139" spans="1:39" ht="11.25" hidden="1" customHeight="1">
      <c r="A139" s="1"/>
      <c r="B139" s="349" t="s">
        <v>253</v>
      </c>
      <c r="C139" s="612"/>
      <c r="D139" s="612"/>
      <c r="E139" s="350">
        <f>E138+D139</f>
        <v>0</v>
      </c>
      <c r="F139" s="612"/>
      <c r="G139" s="694">
        <f t="shared" si="69"/>
        <v>0</v>
      </c>
      <c r="H139" s="694"/>
      <c r="I139" s="694">
        <f t="shared" si="74"/>
        <v>27.908333333333331</v>
      </c>
      <c r="J139" s="350">
        <f>J107</f>
        <v>0</v>
      </c>
      <c r="K139" s="694">
        <f t="shared" si="71"/>
        <v>0</v>
      </c>
      <c r="L139" s="694"/>
      <c r="M139" s="694">
        <f t="shared" si="75"/>
        <v>27.908333333333331</v>
      </c>
      <c r="N139" s="350">
        <f>N107</f>
        <v>0</v>
      </c>
      <c r="O139" s="350"/>
      <c r="P139" s="350"/>
      <c r="Q139" s="350"/>
      <c r="R139" s="350"/>
      <c r="S139" s="349"/>
      <c r="T139" s="361"/>
      <c r="U139" s="349"/>
      <c r="V139" s="1"/>
      <c r="W139" s="1"/>
      <c r="X139" s="1"/>
      <c r="Y139" s="1"/>
      <c r="Z139" s="1"/>
      <c r="AA139" s="1"/>
      <c r="AB139" s="1"/>
      <c r="AC139" s="1"/>
      <c r="AD139" s="1"/>
      <c r="AE139" s="1"/>
      <c r="AF139" s="1"/>
      <c r="AG139" s="1"/>
      <c r="AH139" s="1"/>
      <c r="AI139" s="1"/>
      <c r="AJ139" s="1"/>
      <c r="AK139" s="1"/>
      <c r="AL139" s="1"/>
      <c r="AM139" s="1"/>
    </row>
    <row r="140" spans="1:39" ht="11.25" hidden="1" customHeight="1">
      <c r="A140" s="1"/>
      <c r="B140" s="349"/>
      <c r="C140" s="612"/>
      <c r="D140" s="612"/>
      <c r="E140" s="350"/>
      <c r="F140" s="612">
        <f t="shared" ref="F140:F142" si="77">B140</f>
        <v>0</v>
      </c>
      <c r="G140" s="694">
        <f t="shared" si="69"/>
        <v>0</v>
      </c>
      <c r="H140" s="694"/>
      <c r="I140" s="694">
        <f t="shared" si="74"/>
        <v>27.908333333333331</v>
      </c>
      <c r="J140" s="612"/>
      <c r="K140" s="694">
        <f t="shared" si="71"/>
        <v>0</v>
      </c>
      <c r="L140" s="694"/>
      <c r="M140" s="694">
        <f t="shared" si="75"/>
        <v>27.908333333333331</v>
      </c>
      <c r="N140" s="612"/>
      <c r="O140" s="350"/>
      <c r="P140" s="350"/>
      <c r="Q140" s="350"/>
      <c r="R140" s="350"/>
      <c r="S140" s="349"/>
      <c r="T140" s="361"/>
      <c r="U140" s="349"/>
      <c r="V140" s="1"/>
      <c r="W140" s="1"/>
      <c r="X140" s="1"/>
      <c r="Y140" s="1"/>
      <c r="Z140" s="1"/>
      <c r="AA140" s="1"/>
      <c r="AB140" s="1"/>
      <c r="AC140" s="1"/>
      <c r="AD140" s="1"/>
      <c r="AE140" s="1"/>
      <c r="AF140" s="1"/>
      <c r="AG140" s="1"/>
      <c r="AH140" s="1"/>
      <c r="AI140" s="1"/>
      <c r="AJ140" s="1"/>
      <c r="AK140" s="1"/>
      <c r="AL140" s="1"/>
      <c r="AM140" s="1"/>
    </row>
    <row r="141" spans="1:39" ht="11.25" hidden="1" customHeight="1">
      <c r="A141" s="1"/>
      <c r="B141" s="349"/>
      <c r="C141" s="612"/>
      <c r="D141" s="612"/>
      <c r="E141" s="350"/>
      <c r="F141" s="612">
        <f t="shared" si="77"/>
        <v>0</v>
      </c>
      <c r="G141" s="694">
        <f t="shared" si="69"/>
        <v>0</v>
      </c>
      <c r="H141" s="694"/>
      <c r="I141" s="694">
        <f t="shared" si="74"/>
        <v>27.908333333333331</v>
      </c>
      <c r="J141" s="612"/>
      <c r="K141" s="694">
        <f t="shared" si="71"/>
        <v>0</v>
      </c>
      <c r="L141" s="694"/>
      <c r="M141" s="694">
        <f t="shared" si="75"/>
        <v>27.908333333333331</v>
      </c>
      <c r="N141" s="612"/>
      <c r="O141" s="350"/>
      <c r="P141" s="350"/>
      <c r="Q141" s="350"/>
      <c r="R141" s="350"/>
      <c r="S141" s="349"/>
      <c r="T141" s="361"/>
      <c r="U141" s="349"/>
      <c r="V141" s="1"/>
      <c r="W141" s="1"/>
      <c r="X141" s="1"/>
      <c r="Y141" s="1"/>
      <c r="Z141" s="1"/>
      <c r="AA141" s="1"/>
      <c r="AB141" s="1"/>
      <c r="AC141" s="1"/>
      <c r="AD141" s="1"/>
      <c r="AE141" s="1"/>
      <c r="AF141" s="1"/>
      <c r="AG141" s="1"/>
      <c r="AH141" s="1"/>
      <c r="AI141" s="1"/>
      <c r="AJ141" s="1"/>
      <c r="AK141" s="1"/>
      <c r="AL141" s="1"/>
      <c r="AM141" s="1"/>
    </row>
    <row r="142" spans="1:39" ht="11.25" hidden="1" customHeight="1">
      <c r="A142" s="1"/>
      <c r="B142" s="349"/>
      <c r="C142" s="612"/>
      <c r="D142" s="612"/>
      <c r="E142" s="350"/>
      <c r="F142" s="612">
        <f t="shared" si="77"/>
        <v>0</v>
      </c>
      <c r="G142" s="694">
        <f t="shared" si="69"/>
        <v>0</v>
      </c>
      <c r="H142" s="694"/>
      <c r="I142" s="694">
        <f t="shared" si="74"/>
        <v>27.908333333333331</v>
      </c>
      <c r="J142" s="612"/>
      <c r="K142" s="694">
        <f t="shared" si="71"/>
        <v>0</v>
      </c>
      <c r="L142" s="694"/>
      <c r="M142" s="694">
        <f t="shared" si="75"/>
        <v>27.908333333333331</v>
      </c>
      <c r="N142" s="612"/>
      <c r="O142" s="350"/>
      <c r="P142" s="350"/>
      <c r="Q142" s="350"/>
      <c r="R142" s="350"/>
      <c r="S142" s="349"/>
      <c r="T142" s="361"/>
      <c r="U142" s="349"/>
      <c r="V142" s="1"/>
      <c r="W142" s="1"/>
      <c r="X142" s="1"/>
      <c r="Y142" s="1"/>
      <c r="Z142" s="1"/>
      <c r="AA142" s="1"/>
      <c r="AB142" s="1"/>
      <c r="AC142" s="1"/>
      <c r="AD142" s="1"/>
      <c r="AE142" s="1"/>
      <c r="AF142" s="1"/>
      <c r="AG142" s="1"/>
      <c r="AH142" s="1"/>
      <c r="AI142" s="1"/>
      <c r="AJ142" s="1"/>
      <c r="AK142" s="1"/>
      <c r="AL142" s="1"/>
      <c r="AM142" s="1"/>
    </row>
    <row r="143" spans="1:39" ht="11.25" hidden="1" customHeight="1">
      <c r="A143" s="1"/>
      <c r="B143" s="347" t="s">
        <v>94</v>
      </c>
      <c r="C143" s="613">
        <f>SUM(C144:C146)</f>
        <v>0</v>
      </c>
      <c r="D143" s="613"/>
      <c r="E143" s="348"/>
      <c r="F143" s="613"/>
      <c r="G143" s="694">
        <f t="shared" si="69"/>
        <v>0</v>
      </c>
      <c r="H143" s="696"/>
      <c r="I143" s="694">
        <f t="shared" si="74"/>
        <v>27.908333333333331</v>
      </c>
      <c r="J143" s="613"/>
      <c r="K143" s="694">
        <f t="shared" si="71"/>
        <v>0</v>
      </c>
      <c r="L143" s="696"/>
      <c r="M143" s="694">
        <f t="shared" si="75"/>
        <v>27.908333333333331</v>
      </c>
      <c r="N143" s="613"/>
      <c r="O143" s="348"/>
      <c r="P143" s="348"/>
      <c r="Q143" s="348"/>
      <c r="R143" s="348"/>
      <c r="S143" s="359"/>
      <c r="T143" s="360"/>
      <c r="U143" s="359"/>
      <c r="V143" s="1"/>
      <c r="W143" s="1"/>
      <c r="X143" s="1"/>
      <c r="Y143" s="1"/>
      <c r="Z143" s="1"/>
      <c r="AA143" s="1"/>
      <c r="AB143" s="1"/>
      <c r="AC143" s="1"/>
      <c r="AD143" s="1"/>
      <c r="AE143" s="1"/>
      <c r="AF143" s="1"/>
      <c r="AG143" s="1"/>
      <c r="AH143" s="1"/>
      <c r="AI143" s="1"/>
      <c r="AJ143" s="1"/>
      <c r="AK143" s="1"/>
      <c r="AL143" s="1"/>
      <c r="AM143" s="1"/>
    </row>
    <row r="144" spans="1:39" ht="11.25" hidden="1" customHeight="1">
      <c r="A144" s="1"/>
      <c r="B144" s="349" t="s">
        <v>174</v>
      </c>
      <c r="C144" s="612"/>
      <c r="D144" s="612"/>
      <c r="E144" s="350">
        <f>E139+D144</f>
        <v>0</v>
      </c>
      <c r="F144" s="612"/>
      <c r="G144" s="694">
        <f t="shared" si="69"/>
        <v>0</v>
      </c>
      <c r="H144" s="694"/>
      <c r="I144" s="694">
        <f t="shared" si="74"/>
        <v>27.908333333333331</v>
      </c>
      <c r="J144" s="350">
        <f>J112</f>
        <v>0</v>
      </c>
      <c r="K144" s="694">
        <f t="shared" si="71"/>
        <v>0</v>
      </c>
      <c r="L144" s="694"/>
      <c r="M144" s="694">
        <f t="shared" si="75"/>
        <v>27.908333333333331</v>
      </c>
      <c r="N144" s="350">
        <f>N112</f>
        <v>0</v>
      </c>
      <c r="O144" s="350"/>
      <c r="P144" s="350"/>
      <c r="Q144" s="350"/>
      <c r="R144" s="350"/>
      <c r="S144" s="349"/>
      <c r="T144" s="361"/>
      <c r="U144" s="349"/>
      <c r="V144" s="1"/>
      <c r="W144" s="1"/>
      <c r="X144" s="1"/>
      <c r="Y144" s="1"/>
      <c r="Z144" s="1"/>
      <c r="AA144" s="1"/>
      <c r="AB144" s="1"/>
      <c r="AC144" s="1"/>
      <c r="AD144" s="1"/>
      <c r="AE144" s="1"/>
      <c r="AF144" s="1"/>
      <c r="AG144" s="1"/>
      <c r="AH144" s="1"/>
      <c r="AI144" s="1"/>
      <c r="AJ144" s="1"/>
      <c r="AK144" s="1"/>
      <c r="AL144" s="1"/>
      <c r="AM144" s="1"/>
    </row>
    <row r="145" spans="1:39" ht="11.25" hidden="1" customHeight="1">
      <c r="A145" s="1"/>
      <c r="B145" s="349"/>
      <c r="C145" s="612"/>
      <c r="D145" s="612"/>
      <c r="E145" s="350">
        <f t="shared" ref="E145:E146" si="78">E140+D145</f>
        <v>0</v>
      </c>
      <c r="F145" s="612">
        <f t="shared" ref="F145:F146" si="79">B145</f>
        <v>0</v>
      </c>
      <c r="G145" s="694">
        <f t="shared" si="69"/>
        <v>0</v>
      </c>
      <c r="H145" s="694"/>
      <c r="I145" s="694">
        <f t="shared" si="74"/>
        <v>27.908333333333331</v>
      </c>
      <c r="J145" s="612"/>
      <c r="K145" s="694">
        <f t="shared" si="71"/>
        <v>0</v>
      </c>
      <c r="L145" s="694"/>
      <c r="M145" s="694">
        <f t="shared" si="75"/>
        <v>27.908333333333331</v>
      </c>
      <c r="N145" s="612"/>
      <c r="O145" s="350"/>
      <c r="P145" s="350"/>
      <c r="Q145" s="350"/>
      <c r="R145" s="350"/>
      <c r="S145" s="349"/>
      <c r="T145" s="361"/>
      <c r="U145" s="349"/>
      <c r="V145" s="1"/>
      <c r="W145" s="1"/>
      <c r="X145" s="1"/>
      <c r="Y145" s="1"/>
      <c r="Z145" s="1"/>
      <c r="AA145" s="1"/>
      <c r="AB145" s="1"/>
      <c r="AC145" s="1"/>
      <c r="AD145" s="1"/>
      <c r="AE145" s="1"/>
      <c r="AF145" s="1"/>
      <c r="AG145" s="1"/>
      <c r="AH145" s="1"/>
      <c r="AI145" s="1"/>
      <c r="AJ145" s="1"/>
      <c r="AK145" s="1"/>
      <c r="AL145" s="1"/>
      <c r="AM145" s="1"/>
    </row>
    <row r="146" spans="1:39" ht="11.25" hidden="1" customHeight="1">
      <c r="A146" s="1"/>
      <c r="B146" s="349"/>
      <c r="C146" s="612"/>
      <c r="D146" s="612"/>
      <c r="E146" s="350">
        <f t="shared" si="78"/>
        <v>0</v>
      </c>
      <c r="F146" s="612">
        <f t="shared" si="79"/>
        <v>0</v>
      </c>
      <c r="G146" s="694">
        <f t="shared" si="69"/>
        <v>0</v>
      </c>
      <c r="H146" s="694"/>
      <c r="I146" s="694">
        <f t="shared" si="74"/>
        <v>27.908333333333331</v>
      </c>
      <c r="J146" s="612"/>
      <c r="K146" s="694">
        <f t="shared" si="71"/>
        <v>0</v>
      </c>
      <c r="L146" s="694"/>
      <c r="M146" s="694">
        <f t="shared" si="75"/>
        <v>27.908333333333331</v>
      </c>
      <c r="N146" s="612"/>
      <c r="O146" s="350"/>
      <c r="P146" s="350"/>
      <c r="Q146" s="350"/>
      <c r="R146" s="350"/>
      <c r="S146" s="349"/>
      <c r="T146" s="361"/>
      <c r="U146" s="349"/>
      <c r="V146" s="1"/>
      <c r="W146" s="1"/>
      <c r="X146" s="1"/>
      <c r="Y146" s="1"/>
      <c r="Z146" s="1"/>
      <c r="AA146" s="1"/>
      <c r="AB146" s="1"/>
      <c r="AC146" s="1"/>
      <c r="AD146" s="1"/>
      <c r="AE146" s="1"/>
      <c r="AF146" s="1"/>
      <c r="AG146" s="1"/>
      <c r="AH146" s="1"/>
      <c r="AI146" s="1"/>
      <c r="AJ146" s="1"/>
      <c r="AK146" s="1"/>
      <c r="AL146" s="1"/>
      <c r="AM146" s="1"/>
    </row>
    <row r="147" spans="1:39" ht="11.25" hidden="1" customHeight="1">
      <c r="A147" s="1"/>
      <c r="B147" s="347" t="s">
        <v>99</v>
      </c>
      <c r="C147" s="613">
        <f>SUM(C148:C150)</f>
        <v>0</v>
      </c>
      <c r="D147" s="613"/>
      <c r="E147" s="348"/>
      <c r="F147" s="613"/>
      <c r="G147" s="694">
        <f t="shared" si="69"/>
        <v>0</v>
      </c>
      <c r="H147" s="695"/>
      <c r="I147" s="694">
        <f t="shared" si="74"/>
        <v>27.908333333333331</v>
      </c>
      <c r="J147" s="613"/>
      <c r="K147" s="694">
        <f t="shared" si="71"/>
        <v>0</v>
      </c>
      <c r="L147" s="695"/>
      <c r="M147" s="694">
        <f t="shared" si="75"/>
        <v>27.908333333333331</v>
      </c>
      <c r="N147" s="613"/>
      <c r="O147" s="348"/>
      <c r="P147" s="348"/>
      <c r="Q147" s="348"/>
      <c r="R147" s="348"/>
      <c r="S147" s="359"/>
      <c r="T147" s="360"/>
      <c r="U147" s="359"/>
      <c r="V147" s="1"/>
      <c r="W147" s="1"/>
      <c r="X147" s="1"/>
      <c r="Y147" s="1"/>
      <c r="Z147" s="1"/>
      <c r="AA147" s="1"/>
      <c r="AB147" s="1"/>
      <c r="AC147" s="1"/>
      <c r="AD147" s="1"/>
      <c r="AE147" s="1"/>
      <c r="AF147" s="1"/>
      <c r="AG147" s="1"/>
      <c r="AH147" s="1"/>
      <c r="AI147" s="1"/>
      <c r="AJ147" s="1"/>
      <c r="AK147" s="1"/>
      <c r="AL147" s="1"/>
      <c r="AM147" s="1"/>
    </row>
    <row r="148" spans="1:39" ht="11.25" hidden="1" customHeight="1">
      <c r="A148" s="1"/>
      <c r="B148" s="632" t="s">
        <v>568</v>
      </c>
      <c r="C148" s="615">
        <f>D148*24</f>
        <v>0</v>
      </c>
      <c r="D148" s="615"/>
      <c r="E148" s="612">
        <f>E144+D148</f>
        <v>0</v>
      </c>
      <c r="F148" s="612"/>
      <c r="G148" s="694">
        <f t="shared" si="69"/>
        <v>0</v>
      </c>
      <c r="H148" s="693"/>
      <c r="I148" s="694">
        <f t="shared" si="74"/>
        <v>27.908333333333331</v>
      </c>
      <c r="J148" s="612"/>
      <c r="K148" s="694">
        <f t="shared" si="71"/>
        <v>0</v>
      </c>
      <c r="L148" s="693"/>
      <c r="M148" s="694">
        <f t="shared" si="75"/>
        <v>27.908333333333331</v>
      </c>
      <c r="N148" s="612"/>
      <c r="O148" s="350"/>
      <c r="P148" s="350"/>
      <c r="Q148" s="350"/>
      <c r="R148" s="350"/>
      <c r="S148" s="349"/>
      <c r="T148" s="361"/>
      <c r="U148" s="349"/>
      <c r="V148" s="1"/>
      <c r="W148" s="1"/>
      <c r="X148" s="1"/>
      <c r="Y148" s="1"/>
      <c r="Z148" s="1"/>
      <c r="AA148" s="1"/>
      <c r="AB148" s="1"/>
      <c r="AC148" s="1"/>
      <c r="AD148" s="1"/>
      <c r="AE148" s="1"/>
      <c r="AF148" s="1"/>
      <c r="AG148" s="1"/>
      <c r="AH148" s="1"/>
      <c r="AI148" s="1"/>
      <c r="AJ148" s="1"/>
      <c r="AK148" s="1"/>
      <c r="AL148" s="1"/>
      <c r="AM148" s="1"/>
    </row>
    <row r="149" spans="1:39" ht="11.25" hidden="1" customHeight="1">
      <c r="A149" s="1"/>
      <c r="B149" s="633" t="s">
        <v>569</v>
      </c>
      <c r="C149" s="615">
        <f t="shared" ref="C149:C150" si="80">D149*24</f>
        <v>0</v>
      </c>
      <c r="D149" s="615"/>
      <c r="E149" s="612">
        <f>E148+D149</f>
        <v>0</v>
      </c>
      <c r="F149" s="612"/>
      <c r="G149" s="694">
        <f t="shared" si="69"/>
        <v>0</v>
      </c>
      <c r="H149" s="693"/>
      <c r="I149" s="694">
        <f t="shared" si="74"/>
        <v>27.908333333333331</v>
      </c>
      <c r="J149" s="612"/>
      <c r="K149" s="694">
        <f t="shared" si="71"/>
        <v>0</v>
      </c>
      <c r="L149" s="693"/>
      <c r="M149" s="694">
        <f t="shared" si="75"/>
        <v>27.908333333333331</v>
      </c>
      <c r="N149" s="612"/>
      <c r="O149" s="350"/>
      <c r="P149" s="350"/>
      <c r="Q149" s="350"/>
      <c r="R149" s="350"/>
      <c r="S149" s="349"/>
      <c r="T149" s="361"/>
      <c r="U149" s="349"/>
      <c r="V149" s="1"/>
      <c r="W149" s="1"/>
      <c r="X149" s="1"/>
      <c r="Y149" s="1"/>
      <c r="Z149" s="1"/>
      <c r="AA149" s="1"/>
      <c r="AB149" s="1"/>
      <c r="AC149" s="1"/>
      <c r="AD149" s="1"/>
      <c r="AE149" s="1"/>
      <c r="AF149" s="1"/>
      <c r="AG149" s="1"/>
      <c r="AH149" s="1"/>
      <c r="AI149" s="1"/>
      <c r="AJ149" s="1"/>
      <c r="AK149" s="1"/>
      <c r="AL149" s="1"/>
      <c r="AM149" s="1"/>
    </row>
    <row r="150" spans="1:39" ht="11.25" hidden="1" customHeight="1">
      <c r="A150" s="1"/>
      <c r="B150" s="634" t="s">
        <v>570</v>
      </c>
      <c r="C150" s="615">
        <f t="shared" si="80"/>
        <v>0</v>
      </c>
      <c r="D150" s="615"/>
      <c r="E150" s="612">
        <f>E149+D150</f>
        <v>0</v>
      </c>
      <c r="F150" s="612"/>
      <c r="G150" s="694">
        <f t="shared" si="69"/>
        <v>0</v>
      </c>
      <c r="H150" s="693"/>
      <c r="I150" s="694">
        <f t="shared" si="74"/>
        <v>27.908333333333331</v>
      </c>
      <c r="J150" s="612"/>
      <c r="K150" s="694">
        <f t="shared" si="71"/>
        <v>0</v>
      </c>
      <c r="L150" s="693"/>
      <c r="M150" s="694">
        <f t="shared" si="75"/>
        <v>27.908333333333331</v>
      </c>
      <c r="N150" s="612"/>
      <c r="O150" s="350"/>
      <c r="P150" s="350"/>
      <c r="Q150" s="350"/>
      <c r="R150" s="350"/>
      <c r="S150" s="349"/>
      <c r="T150" s="361"/>
      <c r="U150" s="349"/>
      <c r="V150" s="1"/>
      <c r="W150" s="1"/>
      <c r="X150" s="1"/>
      <c r="Y150" s="1"/>
      <c r="Z150" s="1"/>
      <c r="AA150" s="1"/>
      <c r="AB150" s="1"/>
      <c r="AC150" s="1"/>
      <c r="AD150" s="1"/>
      <c r="AE150" s="1"/>
      <c r="AF150" s="1"/>
      <c r="AG150" s="1"/>
      <c r="AH150" s="1"/>
      <c r="AI150" s="1"/>
      <c r="AJ150" s="1"/>
      <c r="AK150" s="1"/>
      <c r="AL150" s="1"/>
      <c r="AM150" s="1"/>
    </row>
    <row r="151" spans="1:39" ht="11.25" hidden="1" customHeight="1">
      <c r="A151" s="1"/>
      <c r="B151" s="347" t="s">
        <v>182</v>
      </c>
      <c r="C151" s="613">
        <f>SUM(C152:C156)</f>
        <v>0</v>
      </c>
      <c r="D151" s="613"/>
      <c r="E151" s="348"/>
      <c r="F151" s="613"/>
      <c r="G151" s="694">
        <f t="shared" si="69"/>
        <v>0</v>
      </c>
      <c r="H151" s="696"/>
      <c r="I151" s="694">
        <f t="shared" si="74"/>
        <v>27.908333333333331</v>
      </c>
      <c r="J151" s="613"/>
      <c r="K151" s="694">
        <f t="shared" si="71"/>
        <v>0</v>
      </c>
      <c r="L151" s="696"/>
      <c r="M151" s="694">
        <f t="shared" si="75"/>
        <v>27.908333333333331</v>
      </c>
      <c r="N151" s="613"/>
      <c r="O151" s="348"/>
      <c r="P151" s="348"/>
      <c r="Q151" s="348"/>
      <c r="R151" s="348"/>
      <c r="S151" s="359"/>
      <c r="T151" s="360"/>
      <c r="U151" s="359"/>
      <c r="V151" s="1"/>
      <c r="W151" s="1"/>
      <c r="X151" s="1"/>
      <c r="Y151" s="1"/>
      <c r="Z151" s="1"/>
      <c r="AA151" s="1"/>
      <c r="AB151" s="1"/>
      <c r="AC151" s="1"/>
      <c r="AD151" s="1"/>
      <c r="AE151" s="1"/>
      <c r="AF151" s="1"/>
      <c r="AG151" s="1"/>
      <c r="AH151" s="1"/>
      <c r="AI151" s="1"/>
      <c r="AJ151" s="1"/>
      <c r="AK151" s="1"/>
      <c r="AL151" s="1"/>
      <c r="AM151" s="1"/>
    </row>
    <row r="152" spans="1:39" ht="11.25" hidden="1" customHeight="1">
      <c r="A152" s="1"/>
      <c r="B152" s="349" t="s">
        <v>254</v>
      </c>
      <c r="C152" s="612"/>
      <c r="D152" s="612"/>
      <c r="E152" s="350">
        <f>E150</f>
        <v>0</v>
      </c>
      <c r="F152" s="612"/>
      <c r="G152" s="694">
        <f t="shared" si="69"/>
        <v>0</v>
      </c>
      <c r="H152" s="694"/>
      <c r="I152" s="694">
        <f t="shared" si="74"/>
        <v>27.908333333333331</v>
      </c>
      <c r="J152" s="350">
        <f>J120</f>
        <v>0</v>
      </c>
      <c r="K152" s="694">
        <f t="shared" si="71"/>
        <v>0</v>
      </c>
      <c r="L152" s="694"/>
      <c r="M152" s="694">
        <f t="shared" si="75"/>
        <v>27.908333333333331</v>
      </c>
      <c r="N152" s="350">
        <f>N120</f>
        <v>0</v>
      </c>
      <c r="O152" s="350"/>
      <c r="P152" s="350"/>
      <c r="Q152" s="350"/>
      <c r="R152" s="350"/>
      <c r="S152" s="349"/>
      <c r="T152" s="361"/>
      <c r="U152" s="349"/>
      <c r="V152" s="1"/>
      <c r="W152" s="1"/>
      <c r="X152" s="1"/>
      <c r="Y152" s="1"/>
      <c r="Z152" s="1"/>
      <c r="AA152" s="1"/>
      <c r="AB152" s="1"/>
      <c r="AC152" s="1"/>
      <c r="AD152" s="1"/>
      <c r="AE152" s="1"/>
      <c r="AF152" s="1"/>
      <c r="AG152" s="1"/>
      <c r="AH152" s="1"/>
      <c r="AI152" s="1"/>
      <c r="AJ152" s="1"/>
      <c r="AK152" s="1"/>
      <c r="AL152" s="1"/>
      <c r="AM152" s="1"/>
    </row>
    <row r="153" spans="1:39" ht="11.25" hidden="1" customHeight="1">
      <c r="A153" s="1"/>
      <c r="B153" s="349"/>
      <c r="C153" s="612"/>
      <c r="D153" s="612"/>
      <c r="E153" s="350"/>
      <c r="F153" s="612">
        <f t="shared" ref="F153:F156" si="81">B153</f>
        <v>0</v>
      </c>
      <c r="G153" s="694">
        <f t="shared" si="69"/>
        <v>0</v>
      </c>
      <c r="H153" s="694"/>
      <c r="I153" s="694">
        <f t="shared" si="74"/>
        <v>27.908333333333331</v>
      </c>
      <c r="J153" s="612"/>
      <c r="K153" s="694">
        <f t="shared" si="71"/>
        <v>0</v>
      </c>
      <c r="L153" s="694"/>
      <c r="M153" s="694">
        <f t="shared" si="75"/>
        <v>27.908333333333331</v>
      </c>
      <c r="N153" s="612"/>
      <c r="O153" s="350"/>
      <c r="P153" s="350"/>
      <c r="Q153" s="350"/>
      <c r="R153" s="350"/>
      <c r="S153" s="349"/>
      <c r="T153" s="361"/>
      <c r="U153" s="349"/>
      <c r="V153" s="1"/>
      <c r="W153" s="1"/>
      <c r="X153" s="1"/>
      <c r="Y153" s="1"/>
      <c r="Z153" s="1"/>
      <c r="AA153" s="1"/>
      <c r="AB153" s="1"/>
      <c r="AC153" s="1"/>
      <c r="AD153" s="1"/>
      <c r="AE153" s="1"/>
      <c r="AF153" s="1"/>
      <c r="AG153" s="1"/>
      <c r="AH153" s="1"/>
      <c r="AI153" s="1"/>
      <c r="AJ153" s="1"/>
      <c r="AK153" s="1"/>
      <c r="AL153" s="1"/>
      <c r="AM153" s="1"/>
    </row>
    <row r="154" spans="1:39" ht="11.25" hidden="1" customHeight="1">
      <c r="A154" s="1"/>
      <c r="B154" s="349"/>
      <c r="C154" s="612"/>
      <c r="D154" s="612"/>
      <c r="E154" s="350"/>
      <c r="F154" s="612">
        <f t="shared" si="81"/>
        <v>0</v>
      </c>
      <c r="G154" s="694">
        <f t="shared" si="69"/>
        <v>0</v>
      </c>
      <c r="H154" s="694"/>
      <c r="I154" s="694">
        <f t="shared" si="74"/>
        <v>27.908333333333331</v>
      </c>
      <c r="J154" s="612"/>
      <c r="K154" s="694">
        <f t="shared" si="71"/>
        <v>0</v>
      </c>
      <c r="L154" s="694"/>
      <c r="M154" s="694">
        <f t="shared" si="75"/>
        <v>27.908333333333331</v>
      </c>
      <c r="N154" s="612"/>
      <c r="O154" s="350"/>
      <c r="P154" s="350"/>
      <c r="Q154" s="350"/>
      <c r="R154" s="350"/>
      <c r="S154" s="349"/>
      <c r="T154" s="361"/>
      <c r="U154" s="349"/>
      <c r="V154" s="1"/>
      <c r="W154" s="1"/>
      <c r="X154" s="1"/>
      <c r="Y154" s="1"/>
      <c r="Z154" s="1"/>
      <c r="AA154" s="1"/>
      <c r="AB154" s="1"/>
      <c r="AC154" s="1"/>
      <c r="AD154" s="1"/>
      <c r="AE154" s="1"/>
      <c r="AF154" s="1"/>
      <c r="AG154" s="1"/>
      <c r="AH154" s="1"/>
      <c r="AI154" s="1"/>
      <c r="AJ154" s="1"/>
      <c r="AK154" s="1"/>
      <c r="AL154" s="1"/>
      <c r="AM154" s="1"/>
    </row>
    <row r="155" spans="1:39" ht="11.25" hidden="1" customHeight="1">
      <c r="A155" s="1"/>
      <c r="B155" s="349"/>
      <c r="C155" s="612"/>
      <c r="D155" s="612"/>
      <c r="E155" s="350"/>
      <c r="F155" s="612">
        <f t="shared" si="81"/>
        <v>0</v>
      </c>
      <c r="G155" s="694">
        <f t="shared" si="69"/>
        <v>0</v>
      </c>
      <c r="H155" s="694"/>
      <c r="I155" s="694">
        <f t="shared" si="74"/>
        <v>27.908333333333331</v>
      </c>
      <c r="J155" s="612"/>
      <c r="K155" s="694">
        <f t="shared" si="71"/>
        <v>0</v>
      </c>
      <c r="L155" s="694"/>
      <c r="M155" s="694">
        <f t="shared" si="75"/>
        <v>27.908333333333331</v>
      </c>
      <c r="N155" s="612"/>
      <c r="O155" s="350"/>
      <c r="P155" s="350"/>
      <c r="Q155" s="350"/>
      <c r="R155" s="350"/>
      <c r="S155" s="349"/>
      <c r="T155" s="361"/>
      <c r="U155" s="349"/>
      <c r="V155" s="1"/>
      <c r="W155" s="1"/>
      <c r="X155" s="1"/>
      <c r="Y155" s="1"/>
      <c r="Z155" s="1"/>
      <c r="AA155" s="1"/>
      <c r="AB155" s="1"/>
      <c r="AC155" s="1"/>
      <c r="AD155" s="1"/>
      <c r="AE155" s="1"/>
      <c r="AF155" s="1"/>
      <c r="AG155" s="1"/>
      <c r="AH155" s="1"/>
      <c r="AI155" s="1"/>
      <c r="AJ155" s="1"/>
      <c r="AK155" s="1"/>
      <c r="AL155" s="1"/>
      <c r="AM155" s="1"/>
    </row>
    <row r="156" spans="1:39" ht="11.25" customHeight="1">
      <c r="A156" s="1"/>
      <c r="B156" s="349"/>
      <c r="C156" s="612"/>
      <c r="D156" s="612"/>
      <c r="E156" s="350"/>
      <c r="F156" s="612">
        <f t="shared" si="81"/>
        <v>0</v>
      </c>
      <c r="G156" s="612"/>
      <c r="H156" s="697"/>
      <c r="I156" s="753"/>
      <c r="J156" s="612"/>
      <c r="K156" s="612"/>
      <c r="L156" s="697"/>
      <c r="M156" s="753"/>
      <c r="N156" s="612"/>
      <c r="O156" s="350"/>
      <c r="P156" s="350"/>
      <c r="Q156" s="350"/>
      <c r="R156" s="350"/>
      <c r="S156" s="349"/>
      <c r="T156" s="361"/>
      <c r="U156" s="349"/>
      <c r="V156" s="1"/>
      <c r="W156" s="1"/>
      <c r="X156" s="1"/>
      <c r="Y156" s="1"/>
      <c r="Z156" s="1"/>
      <c r="AA156" s="1"/>
      <c r="AB156" s="1"/>
      <c r="AC156" s="1"/>
      <c r="AD156" s="1"/>
      <c r="AE156" s="1"/>
      <c r="AF156" s="1"/>
      <c r="AG156" s="1"/>
      <c r="AH156" s="1"/>
      <c r="AI156" s="1"/>
      <c r="AJ156" s="1"/>
      <c r="AK156" s="1"/>
      <c r="AL156" s="1"/>
      <c r="AM156" s="1"/>
    </row>
    <row r="157" spans="1:39" ht="11.25" customHeight="1">
      <c r="A157" s="1"/>
      <c r="B157" s="347" t="s">
        <v>255</v>
      </c>
      <c r="C157" s="613">
        <f>SUM(C158:C162)</f>
        <v>0</v>
      </c>
      <c r="D157" s="613"/>
      <c r="E157" s="348"/>
      <c r="F157" s="613"/>
      <c r="G157" s="754"/>
      <c r="H157" s="755"/>
      <c r="I157" s="756"/>
      <c r="J157" s="754"/>
      <c r="K157" s="754"/>
      <c r="L157" s="755"/>
      <c r="M157" s="756"/>
      <c r="N157" s="754"/>
      <c r="O157" s="348"/>
      <c r="P157" s="348"/>
      <c r="Q157" s="348"/>
      <c r="R157" s="348"/>
      <c r="S157" s="359"/>
      <c r="T157" s="360"/>
      <c r="U157" s="359"/>
      <c r="V157" s="1"/>
      <c r="W157" s="1"/>
      <c r="X157" s="1"/>
      <c r="Y157" s="1"/>
      <c r="Z157" s="1"/>
      <c r="AA157" s="1"/>
      <c r="AB157" s="1"/>
      <c r="AC157" s="1"/>
      <c r="AD157" s="1"/>
      <c r="AE157" s="1"/>
      <c r="AF157" s="1"/>
      <c r="AG157" s="1"/>
      <c r="AH157" s="1"/>
      <c r="AI157" s="1"/>
      <c r="AJ157" s="1"/>
      <c r="AK157" s="1"/>
      <c r="AL157" s="1"/>
      <c r="AM157" s="1"/>
    </row>
    <row r="158" spans="1:39" ht="11.25" customHeight="1">
      <c r="A158" s="1"/>
      <c r="B158" s="349" t="s">
        <v>255</v>
      </c>
      <c r="C158" s="612"/>
      <c r="D158" s="612">
        <f>C158/24</f>
        <v>0</v>
      </c>
      <c r="E158" s="350">
        <f>E152+D158</f>
        <v>0</v>
      </c>
      <c r="F158" s="612"/>
      <c r="G158" s="694">
        <f>H158*24</f>
        <v>24</v>
      </c>
      <c r="H158" s="694">
        <v>1</v>
      </c>
      <c r="I158" s="694">
        <f>I128+H158</f>
        <v>22.708333333333332</v>
      </c>
      <c r="J158" s="350"/>
      <c r="K158" s="694">
        <f>L158*24</f>
        <v>24</v>
      </c>
      <c r="L158" s="694">
        <f>H158</f>
        <v>1</v>
      </c>
      <c r="M158" s="694">
        <f>M128+L158</f>
        <v>22.708333333333332</v>
      </c>
      <c r="N158" s="350"/>
      <c r="O158" s="350"/>
      <c r="P158" s="350">
        <f>O158/24</f>
        <v>0</v>
      </c>
      <c r="Q158" s="350">
        <f>Q152+P158</f>
        <v>0</v>
      </c>
      <c r="R158" s="350">
        <f t="shared" ref="R158" si="82">N158</f>
        <v>0</v>
      </c>
      <c r="S158" s="349"/>
      <c r="T158" s="361"/>
      <c r="U158" s="349"/>
      <c r="V158" s="1"/>
      <c r="W158" s="1"/>
      <c r="X158" s="1"/>
      <c r="Y158" s="1"/>
      <c r="Z158" s="1"/>
      <c r="AA158" s="1"/>
      <c r="AB158" s="1"/>
      <c r="AC158" s="1"/>
      <c r="AD158" s="1"/>
      <c r="AE158" s="1"/>
      <c r="AF158" s="1"/>
      <c r="AG158" s="1"/>
      <c r="AH158" s="1"/>
      <c r="AI158" s="1"/>
      <c r="AJ158" s="1"/>
      <c r="AK158" s="1"/>
      <c r="AL158" s="1"/>
      <c r="AM158" s="1"/>
    </row>
    <row r="159" spans="1:39" ht="11.25" hidden="1" customHeight="1">
      <c r="A159" s="1"/>
      <c r="B159" s="349"/>
      <c r="C159" s="612"/>
      <c r="D159" s="612">
        <f t="shared" ref="D159:D162" si="83">C159/24</f>
        <v>0</v>
      </c>
      <c r="E159" s="350"/>
      <c r="F159" s="612">
        <f t="shared" ref="F159:F162" si="84">B159</f>
        <v>0</v>
      </c>
      <c r="G159" s="612"/>
      <c r="H159" s="612">
        <f>G159/24</f>
        <v>0</v>
      </c>
      <c r="I159" s="350">
        <f>I158+H159</f>
        <v>22.708333333333332</v>
      </c>
      <c r="J159" s="612"/>
      <c r="K159" s="612"/>
      <c r="L159" s="612">
        <f t="shared" ref="L159:L162" si="85">K159/24</f>
        <v>0</v>
      </c>
      <c r="M159" s="350">
        <f>M158+L159</f>
        <v>22.708333333333332</v>
      </c>
      <c r="N159" s="350"/>
      <c r="O159" s="350"/>
      <c r="P159" s="350">
        <f>O159/24</f>
        <v>0</v>
      </c>
      <c r="Q159" s="350">
        <f>Q158+P159</f>
        <v>0</v>
      </c>
      <c r="R159" s="350">
        <f t="shared" ref="R159:R162" si="86">N159</f>
        <v>0</v>
      </c>
      <c r="S159" s="349"/>
      <c r="T159" s="361"/>
      <c r="U159" s="349"/>
      <c r="V159" s="1"/>
      <c r="W159" s="1"/>
      <c r="X159" s="1"/>
      <c r="Y159" s="1"/>
      <c r="Z159" s="1"/>
      <c r="AA159" s="1"/>
      <c r="AB159" s="1"/>
      <c r="AC159" s="1"/>
      <c r="AD159" s="1"/>
      <c r="AE159" s="1"/>
      <c r="AF159" s="1"/>
      <c r="AG159" s="1"/>
      <c r="AH159" s="1"/>
      <c r="AI159" s="1"/>
      <c r="AJ159" s="1"/>
      <c r="AK159" s="1"/>
      <c r="AL159" s="1"/>
      <c r="AM159" s="1"/>
    </row>
    <row r="160" spans="1:39" ht="11.25" hidden="1" customHeight="1">
      <c r="A160" s="1"/>
      <c r="B160" s="349"/>
      <c r="C160" s="612"/>
      <c r="D160" s="612">
        <f t="shared" si="83"/>
        <v>0</v>
      </c>
      <c r="E160" s="350"/>
      <c r="F160" s="612">
        <f t="shared" si="84"/>
        <v>0</v>
      </c>
      <c r="G160" s="612"/>
      <c r="H160" s="612">
        <f>G160/24</f>
        <v>0</v>
      </c>
      <c r="I160" s="350">
        <f>I159+H160</f>
        <v>22.708333333333332</v>
      </c>
      <c r="J160" s="612"/>
      <c r="K160" s="612"/>
      <c r="L160" s="612">
        <f t="shared" si="85"/>
        <v>0</v>
      </c>
      <c r="M160" s="350">
        <f>M159+L160</f>
        <v>22.708333333333332</v>
      </c>
      <c r="N160" s="350"/>
      <c r="O160" s="350"/>
      <c r="P160" s="350">
        <f>O160/24</f>
        <v>0</v>
      </c>
      <c r="Q160" s="350">
        <f>Q159+P160</f>
        <v>0</v>
      </c>
      <c r="R160" s="350">
        <f t="shared" si="86"/>
        <v>0</v>
      </c>
      <c r="S160" s="349"/>
      <c r="T160" s="361"/>
      <c r="U160" s="349"/>
      <c r="V160" s="1"/>
      <c r="W160" s="1"/>
      <c r="X160" s="1"/>
      <c r="Y160" s="1"/>
      <c r="Z160" s="1"/>
      <c r="AA160" s="1"/>
      <c r="AB160" s="1"/>
      <c r="AC160" s="1"/>
      <c r="AD160" s="1"/>
      <c r="AE160" s="1"/>
      <c r="AF160" s="1"/>
      <c r="AG160" s="1"/>
      <c r="AH160" s="1"/>
      <c r="AI160" s="1"/>
      <c r="AJ160" s="1"/>
      <c r="AK160" s="1"/>
      <c r="AL160" s="1"/>
      <c r="AM160" s="1"/>
    </row>
    <row r="161" spans="1:39" ht="11.25" hidden="1" customHeight="1">
      <c r="A161" s="1"/>
      <c r="B161" s="349"/>
      <c r="C161" s="612"/>
      <c r="D161" s="612">
        <f t="shared" si="83"/>
        <v>0</v>
      </c>
      <c r="E161" s="350"/>
      <c r="F161" s="612">
        <f t="shared" si="84"/>
        <v>0</v>
      </c>
      <c r="G161" s="612"/>
      <c r="H161" s="612">
        <f>G161/24</f>
        <v>0</v>
      </c>
      <c r="I161" s="350">
        <f>I160+H161</f>
        <v>22.708333333333332</v>
      </c>
      <c r="J161" s="612"/>
      <c r="K161" s="612"/>
      <c r="L161" s="612">
        <f t="shared" si="85"/>
        <v>0</v>
      </c>
      <c r="M161" s="350">
        <f>M160+L161</f>
        <v>22.708333333333332</v>
      </c>
      <c r="N161" s="350"/>
      <c r="O161" s="350"/>
      <c r="P161" s="350">
        <f>O161/24</f>
        <v>0</v>
      </c>
      <c r="Q161" s="350">
        <f>Q160+P161</f>
        <v>0</v>
      </c>
      <c r="R161" s="350">
        <f t="shared" si="86"/>
        <v>0</v>
      </c>
      <c r="S161" s="349"/>
      <c r="T161" s="361"/>
      <c r="U161" s="349"/>
      <c r="V161" s="1"/>
      <c r="W161" s="1"/>
      <c r="X161" s="1"/>
      <c r="Y161" s="1"/>
      <c r="Z161" s="1"/>
      <c r="AA161" s="1"/>
      <c r="AB161" s="1"/>
      <c r="AC161" s="1"/>
      <c r="AD161" s="1"/>
      <c r="AE161" s="1"/>
      <c r="AF161" s="1"/>
      <c r="AG161" s="1"/>
      <c r="AH161" s="1"/>
      <c r="AI161" s="1"/>
      <c r="AJ161" s="1"/>
      <c r="AK161" s="1"/>
      <c r="AL161" s="1"/>
      <c r="AM161" s="1"/>
    </row>
    <row r="162" spans="1:39" ht="11.25" hidden="1" customHeight="1">
      <c r="A162" s="1"/>
      <c r="B162" s="349"/>
      <c r="C162" s="612"/>
      <c r="D162" s="612">
        <f t="shared" si="83"/>
        <v>0</v>
      </c>
      <c r="E162" s="350"/>
      <c r="F162" s="612">
        <f t="shared" si="84"/>
        <v>0</v>
      </c>
      <c r="G162" s="612"/>
      <c r="H162" s="612">
        <f>G162/24</f>
        <v>0</v>
      </c>
      <c r="I162" s="350">
        <f>I161+H162</f>
        <v>22.708333333333332</v>
      </c>
      <c r="J162" s="612"/>
      <c r="K162" s="612"/>
      <c r="L162" s="612">
        <f t="shared" si="85"/>
        <v>0</v>
      </c>
      <c r="M162" s="350">
        <f>M161+L162</f>
        <v>22.708333333333332</v>
      </c>
      <c r="N162" s="350"/>
      <c r="O162" s="350"/>
      <c r="P162" s="350">
        <f>O162/24</f>
        <v>0</v>
      </c>
      <c r="Q162" s="350">
        <f>Q161+P162</f>
        <v>0</v>
      </c>
      <c r="R162" s="350">
        <f t="shared" si="86"/>
        <v>0</v>
      </c>
      <c r="S162" s="349"/>
      <c r="T162" s="361"/>
      <c r="U162" s="349"/>
      <c r="V162" s="1"/>
      <c r="W162" s="1"/>
      <c r="X162" s="1"/>
      <c r="Y162" s="1"/>
      <c r="Z162" s="1"/>
      <c r="AA162" s="1"/>
      <c r="AB162" s="1"/>
      <c r="AC162" s="1"/>
      <c r="AD162" s="1"/>
      <c r="AE162" s="1"/>
      <c r="AF162" s="1"/>
      <c r="AG162" s="1"/>
      <c r="AH162" s="1"/>
      <c r="AI162" s="1"/>
      <c r="AJ162" s="1"/>
      <c r="AK162" s="1"/>
      <c r="AL162" s="1"/>
      <c r="AM162" s="1"/>
    </row>
    <row r="163" spans="1:39" ht="11.25" customHeight="1">
      <c r="A163" s="1"/>
      <c r="B163" s="1"/>
      <c r="C163" s="336"/>
      <c r="D163" s="336"/>
      <c r="E163" s="336"/>
      <c r="F163" s="336"/>
      <c r="G163" s="336"/>
      <c r="H163" s="336"/>
      <c r="I163" s="336"/>
      <c r="J163" s="336"/>
      <c r="K163" s="336"/>
      <c r="L163" s="336"/>
      <c r="M163" s="336"/>
      <c r="N163" s="336"/>
      <c r="O163" s="336"/>
      <c r="P163" s="336"/>
      <c r="Q163" s="336"/>
      <c r="R163" s="336"/>
      <c r="S163" s="1"/>
      <c r="T163" s="1"/>
      <c r="U163" s="1"/>
      <c r="V163" s="1"/>
      <c r="W163" s="1"/>
      <c r="X163" s="1"/>
      <c r="Y163" s="1"/>
      <c r="Z163" s="1"/>
      <c r="AA163" s="1"/>
      <c r="AB163" s="1"/>
      <c r="AC163" s="1"/>
      <c r="AD163" s="1"/>
      <c r="AE163" s="1"/>
      <c r="AF163" s="1"/>
      <c r="AG163" s="1"/>
      <c r="AH163" s="1"/>
      <c r="AI163" s="1"/>
      <c r="AJ163" s="1"/>
      <c r="AK163" s="1"/>
      <c r="AL163" s="1"/>
      <c r="AM163" s="1"/>
    </row>
    <row r="164" spans="1:39" ht="11.25" customHeight="1">
      <c r="A164" s="1"/>
      <c r="B164" s="351" t="s">
        <v>256</v>
      </c>
      <c r="C164" s="352"/>
      <c r="D164" s="353"/>
      <c r="E164" s="614">
        <f>E162</f>
        <v>0</v>
      </c>
      <c r="F164" s="354"/>
      <c r="G164" s="353">
        <f>SUM(G117+G120+G123+G137+G143+G147+G151+G157)</f>
        <v>0</v>
      </c>
      <c r="H164" s="620">
        <f>SUM(H117+H120+H123+H137+H143+H147+H151+H157)</f>
        <v>0</v>
      </c>
      <c r="I164" s="757">
        <f>I158</f>
        <v>22.708333333333332</v>
      </c>
      <c r="J164" s="354"/>
      <c r="K164" s="352"/>
      <c r="L164" s="620">
        <f>SUM(L117+L120+L123+L137+L143+L147+L151+L157)</f>
        <v>0</v>
      </c>
      <c r="M164" s="758">
        <f>M158</f>
        <v>22.708333333333332</v>
      </c>
      <c r="N164" s="354"/>
      <c r="O164" s="352"/>
      <c r="P164" s="352">
        <f>SUM(P117+P120+P123+P137+P143+P147+P151+P157)</f>
        <v>0</v>
      </c>
      <c r="Q164" s="358">
        <f>Q162</f>
        <v>0</v>
      </c>
      <c r="R164" s="354"/>
      <c r="S164" s="96"/>
      <c r="T164" s="96"/>
      <c r="U164" s="365"/>
      <c r="V164" s="1"/>
      <c r="W164" s="1"/>
      <c r="X164" s="1"/>
      <c r="Y164" s="1"/>
      <c r="Z164" s="1"/>
      <c r="AA164" s="1"/>
      <c r="AB164" s="1"/>
      <c r="AC164" s="1"/>
      <c r="AD164" s="1"/>
      <c r="AE164" s="1"/>
      <c r="AF164" s="1"/>
      <c r="AG164" s="1"/>
      <c r="AH164" s="1"/>
      <c r="AI164" s="1"/>
      <c r="AJ164" s="1"/>
      <c r="AK164" s="1"/>
      <c r="AL164" s="1"/>
      <c r="AM164" s="1"/>
    </row>
    <row r="165" spans="1:39" ht="11.25" customHeight="1">
      <c r="A165" s="1"/>
      <c r="B165" s="1"/>
      <c r="C165" s="336"/>
      <c r="D165" s="336"/>
      <c r="E165" s="336"/>
      <c r="F165" s="336"/>
      <c r="G165" s="336"/>
      <c r="H165" s="336"/>
      <c r="I165" s="336"/>
      <c r="J165" s="336"/>
      <c r="K165" s="336"/>
      <c r="L165" s="336"/>
      <c r="M165" s="336"/>
      <c r="N165" s="336"/>
      <c r="O165" s="336"/>
      <c r="P165" s="336"/>
      <c r="Q165" s="336"/>
      <c r="R165" s="336"/>
      <c r="S165" s="1"/>
      <c r="T165" s="1"/>
      <c r="U165" s="1"/>
      <c r="V165" s="1"/>
      <c r="W165" s="1"/>
      <c r="X165" s="1"/>
      <c r="Y165" s="1"/>
      <c r="Z165" s="1"/>
      <c r="AA165" s="1"/>
      <c r="AB165" s="1"/>
      <c r="AC165" s="1"/>
      <c r="AD165" s="1"/>
      <c r="AE165" s="1"/>
      <c r="AF165" s="1"/>
      <c r="AG165" s="1"/>
      <c r="AH165" s="1"/>
      <c r="AI165" s="1"/>
      <c r="AJ165" s="1"/>
      <c r="AK165" s="1"/>
      <c r="AL165" s="1"/>
      <c r="AM165" s="1"/>
    </row>
    <row r="166" spans="1:39" ht="11.25" customHeight="1">
      <c r="A166" s="1"/>
      <c r="B166" s="355"/>
      <c r="C166" s="356"/>
      <c r="D166" s="356"/>
      <c r="E166" s="356"/>
      <c r="F166" s="356"/>
      <c r="G166" s="356"/>
      <c r="H166" s="356"/>
      <c r="I166" s="356"/>
      <c r="J166" s="356"/>
      <c r="K166" s="356"/>
      <c r="L166" s="356"/>
      <c r="M166" s="356"/>
      <c r="N166" s="356"/>
      <c r="O166" s="356"/>
      <c r="P166" s="356"/>
      <c r="Q166" s="356"/>
      <c r="R166" s="356"/>
      <c r="S166" s="355"/>
      <c r="T166" s="355"/>
      <c r="U166" s="355"/>
      <c r="V166" s="366"/>
      <c r="W166" s="366"/>
      <c r="X166" s="366"/>
      <c r="Y166" s="366"/>
      <c r="Z166" s="366"/>
      <c r="AA166" s="366"/>
      <c r="AB166" s="366"/>
      <c r="AC166" s="366"/>
      <c r="AD166" s="366"/>
      <c r="AE166" s="366"/>
      <c r="AF166" s="366"/>
      <c r="AG166" s="366"/>
      <c r="AH166" s="366"/>
      <c r="AI166" s="366"/>
      <c r="AJ166" s="366"/>
      <c r="AK166" s="366"/>
      <c r="AL166" s="366"/>
      <c r="AM166" s="366"/>
    </row>
    <row r="167" spans="1:39" ht="11.25" customHeight="1">
      <c r="A167" s="1"/>
      <c r="B167" s="341"/>
      <c r="C167" s="336"/>
      <c r="D167" s="336"/>
      <c r="E167" s="336"/>
      <c r="F167" s="336"/>
      <c r="G167" s="342"/>
      <c r="H167" s="336"/>
      <c r="I167" s="336"/>
      <c r="J167" s="336"/>
      <c r="K167" s="336"/>
      <c r="L167" s="336"/>
      <c r="M167" s="336"/>
      <c r="N167" s="336"/>
      <c r="O167" s="336"/>
      <c r="P167" s="336"/>
      <c r="Q167" s="336"/>
      <c r="R167" s="336"/>
      <c r="S167" s="1"/>
      <c r="T167" s="1"/>
      <c r="U167" s="1"/>
      <c r="V167" s="1"/>
      <c r="W167" s="1"/>
      <c r="X167" s="1"/>
      <c r="Y167" s="1"/>
      <c r="Z167" s="1"/>
      <c r="AA167" s="1"/>
      <c r="AB167" s="1"/>
      <c r="AC167" s="1"/>
      <c r="AD167" s="1"/>
      <c r="AE167" s="1"/>
      <c r="AF167" s="1"/>
      <c r="AG167" s="1"/>
      <c r="AH167" s="1"/>
      <c r="AI167" s="1"/>
      <c r="AJ167" s="1"/>
      <c r="AK167" s="1"/>
      <c r="AL167" s="1"/>
      <c r="AM167" s="1"/>
    </row>
    <row r="168" spans="1:39" ht="11.25" customHeight="1">
      <c r="A168" s="1"/>
      <c r="B168" s="343" t="str">
        <f>"DRILLING SCHEDULE DETAILS "&amp;Drilling_Input_Summary!J14</f>
        <v>DRILLING SCHEDULE DETAILS 4. Sumur Pendopo Tipe 2</v>
      </c>
      <c r="C168" s="1153" t="str">
        <f>AFEstatPref</f>
        <v>Historical</v>
      </c>
      <c r="D168" s="1108"/>
      <c r="E168" s="1108"/>
      <c r="F168" s="833"/>
      <c r="G168" s="1154" t="str">
        <f>AFEstatSlc</f>
        <v>Proposed Original</v>
      </c>
      <c r="H168" s="1108"/>
      <c r="I168" s="1108"/>
      <c r="J168" s="833"/>
      <c r="K168" s="1149" t="s">
        <v>179</v>
      </c>
      <c r="L168" s="1108"/>
      <c r="M168" s="1108"/>
      <c r="N168" s="833"/>
      <c r="O168" s="1150" t="s">
        <v>236</v>
      </c>
      <c r="P168" s="1151"/>
      <c r="Q168" s="1151"/>
      <c r="R168" s="1152"/>
      <c r="S168" s="1155" t="s">
        <v>237</v>
      </c>
      <c r="T168" s="1155" t="s">
        <v>238</v>
      </c>
      <c r="U168" s="1155" t="s">
        <v>239</v>
      </c>
      <c r="V168" s="1"/>
      <c r="W168" s="1"/>
      <c r="X168" s="1"/>
      <c r="Y168" s="1"/>
      <c r="Z168" s="1"/>
      <c r="AA168" s="1"/>
      <c r="AB168" s="1"/>
      <c r="AC168" s="1"/>
      <c r="AD168" s="1"/>
      <c r="AE168" s="1"/>
      <c r="AF168" s="1"/>
      <c r="AG168" s="1"/>
      <c r="AH168" s="1"/>
      <c r="AI168" s="1"/>
      <c r="AJ168" s="1"/>
      <c r="AK168" s="1"/>
      <c r="AL168" s="1"/>
      <c r="AM168" s="1"/>
    </row>
    <row r="169" spans="1:39" ht="11.25" customHeight="1">
      <c r="A169" s="1"/>
      <c r="B169" s="344" t="s">
        <v>240</v>
      </c>
      <c r="C169" s="345" t="s">
        <v>241</v>
      </c>
      <c r="D169" s="345" t="s">
        <v>242</v>
      </c>
      <c r="E169" s="345" t="s">
        <v>243</v>
      </c>
      <c r="F169" s="345" t="s">
        <v>110</v>
      </c>
      <c r="G169" s="346" t="s">
        <v>241</v>
      </c>
      <c r="H169" s="346" t="s">
        <v>242</v>
      </c>
      <c r="I169" s="346" t="s">
        <v>243</v>
      </c>
      <c r="J169" s="346" t="s">
        <v>110</v>
      </c>
      <c r="K169" s="357" t="s">
        <v>241</v>
      </c>
      <c r="L169" s="357" t="s">
        <v>242</v>
      </c>
      <c r="M169" s="357" t="s">
        <v>243</v>
      </c>
      <c r="N169" s="357" t="s">
        <v>110</v>
      </c>
      <c r="O169" s="358" t="s">
        <v>241</v>
      </c>
      <c r="P169" s="358" t="s">
        <v>242</v>
      </c>
      <c r="Q169" s="358" t="s">
        <v>243</v>
      </c>
      <c r="R169" s="358" t="s">
        <v>110</v>
      </c>
      <c r="S169" s="1086"/>
      <c r="T169" s="1086"/>
      <c r="U169" s="1086"/>
      <c r="V169" s="1"/>
      <c r="W169" s="1"/>
      <c r="X169" s="1"/>
      <c r="Y169" s="1"/>
      <c r="Z169" s="1"/>
      <c r="AA169" s="1"/>
      <c r="AB169" s="1"/>
      <c r="AC169" s="1"/>
      <c r="AD169" s="1"/>
      <c r="AE169" s="1"/>
      <c r="AF169" s="1"/>
      <c r="AG169" s="1"/>
      <c r="AH169" s="1"/>
      <c r="AI169" s="1"/>
      <c r="AJ169" s="1"/>
      <c r="AK169" s="1"/>
      <c r="AL169" s="1"/>
      <c r="AM169" s="1"/>
    </row>
    <row r="170" spans="1:39" ht="14.25" customHeight="1">
      <c r="A170" s="1"/>
      <c r="B170" s="347" t="s">
        <v>68</v>
      </c>
      <c r="C170" s="348"/>
      <c r="D170" s="348"/>
      <c r="E170" s="348">
        <v>0</v>
      </c>
      <c r="F170" s="348"/>
      <c r="G170" s="348"/>
      <c r="H170" s="751"/>
      <c r="I170" s="752"/>
      <c r="J170" s="348"/>
      <c r="K170" s="348" t="s">
        <v>784</v>
      </c>
      <c r="L170" s="751"/>
      <c r="M170" s="752"/>
      <c r="N170" s="348"/>
      <c r="O170" s="348"/>
      <c r="P170" s="348"/>
      <c r="Q170" s="348"/>
      <c r="R170" s="348">
        <f t="shared" ref="R170:R215" si="87">N170</f>
        <v>0</v>
      </c>
      <c r="S170" s="359"/>
      <c r="T170" s="360"/>
      <c r="U170" s="359"/>
      <c r="V170" s="1"/>
      <c r="W170" s="1140" t="s">
        <v>244</v>
      </c>
      <c r="X170" s="1088"/>
      <c r="Y170" s="1088"/>
      <c r="Z170" s="1088"/>
      <c r="AA170" s="1088"/>
      <c r="AB170" s="1088"/>
      <c r="AC170" s="835"/>
      <c r="AD170" s="1146" t="str">
        <f>CONCATENATE((G168))</f>
        <v>Proposed Original</v>
      </c>
      <c r="AE170" s="1108"/>
      <c r="AF170" s="1088"/>
      <c r="AG170" s="1146" t="str">
        <f>CONCATENATE((K168))</f>
        <v>Evaluated</v>
      </c>
      <c r="AH170" s="1108"/>
      <c r="AI170" s="833"/>
      <c r="AJ170" s="1147" t="str">
        <f>CONCATENATE((O168))</f>
        <v>ACTUAL</v>
      </c>
      <c r="AK170" s="1108"/>
      <c r="AL170" s="833"/>
      <c r="AM170" s="1"/>
    </row>
    <row r="171" spans="1:39" ht="11.25" customHeight="1">
      <c r="A171" s="1"/>
      <c r="B171" s="349" t="s">
        <v>245</v>
      </c>
      <c r="C171" s="612">
        <f>D171*24</f>
        <v>0</v>
      </c>
      <c r="D171" s="612"/>
      <c r="E171" s="350">
        <f>E170+D171</f>
        <v>0</v>
      </c>
      <c r="F171" s="350"/>
      <c r="G171" s="694">
        <f>H171*24</f>
        <v>24</v>
      </c>
      <c r="H171" s="694">
        <v>1</v>
      </c>
      <c r="I171" s="694">
        <v>1</v>
      </c>
      <c r="J171" s="612"/>
      <c r="K171" s="694">
        <f>L171*24</f>
        <v>24</v>
      </c>
      <c r="L171" s="694">
        <f>H171</f>
        <v>1</v>
      </c>
      <c r="M171" s="694">
        <v>1</v>
      </c>
      <c r="N171" s="612"/>
      <c r="O171" s="350"/>
      <c r="P171" s="350"/>
      <c r="Q171" s="350"/>
      <c r="R171" s="350">
        <f t="shared" si="87"/>
        <v>0</v>
      </c>
      <c r="S171" s="349"/>
      <c r="T171" s="361"/>
      <c r="U171" s="349"/>
      <c r="V171" s="1"/>
      <c r="W171" s="836"/>
      <c r="X171" s="1090"/>
      <c r="Y171" s="1090"/>
      <c r="Z171" s="1090"/>
      <c r="AA171" s="1090"/>
      <c r="AB171" s="1090"/>
      <c r="AC171" s="837"/>
      <c r="AD171" s="367" t="s">
        <v>246</v>
      </c>
      <c r="AE171" s="368" t="s">
        <v>247</v>
      </c>
      <c r="AF171" s="369" t="s">
        <v>248</v>
      </c>
      <c r="AG171" s="367" t="s">
        <v>246</v>
      </c>
      <c r="AH171" s="377" t="s">
        <v>247</v>
      </c>
      <c r="AI171" s="377" t="s">
        <v>248</v>
      </c>
      <c r="AJ171" s="367" t="s">
        <v>246</v>
      </c>
      <c r="AK171" s="377" t="s">
        <v>247</v>
      </c>
      <c r="AL171" s="377" t="s">
        <v>248</v>
      </c>
      <c r="AM171" s="1"/>
    </row>
    <row r="172" spans="1:39" ht="11.25" customHeight="1">
      <c r="A172" s="1"/>
      <c r="B172" s="349"/>
      <c r="C172" s="612"/>
      <c r="D172" s="612"/>
      <c r="E172" s="350"/>
      <c r="F172" s="350"/>
      <c r="G172" s="612"/>
      <c r="H172" s="694"/>
      <c r="I172" s="753"/>
      <c r="J172" s="612"/>
      <c r="K172" s="612"/>
      <c r="L172" s="694"/>
      <c r="M172" s="753"/>
      <c r="N172" s="612"/>
      <c r="O172" s="350"/>
      <c r="P172" s="350"/>
      <c r="Q172" s="350"/>
      <c r="R172" s="350">
        <f t="shared" si="87"/>
        <v>0</v>
      </c>
      <c r="S172" s="349"/>
      <c r="T172" s="361"/>
      <c r="U172" s="349"/>
      <c r="V172" s="1"/>
      <c r="W172" s="105" t="s">
        <v>249</v>
      </c>
      <c r="X172" s="106"/>
      <c r="Y172" s="106"/>
      <c r="Z172" s="106"/>
      <c r="AA172" s="106"/>
      <c r="AB172" s="106"/>
      <c r="AC172" s="106"/>
      <c r="AD172" s="370">
        <f>H170</f>
        <v>0</v>
      </c>
      <c r="AE172" s="370">
        <f>AD172</f>
        <v>0</v>
      </c>
      <c r="AF172" s="371">
        <v>0</v>
      </c>
      <c r="AG172" s="370">
        <f>L170</f>
        <v>0</v>
      </c>
      <c r="AH172" s="370">
        <f>AG172</f>
        <v>0</v>
      </c>
      <c r="AI172" s="378">
        <v>0</v>
      </c>
      <c r="AJ172" s="370">
        <f>P170</f>
        <v>0</v>
      </c>
      <c r="AK172" s="370">
        <f>AJ172</f>
        <v>0</v>
      </c>
      <c r="AL172" s="379">
        <v>0</v>
      </c>
      <c r="AM172" s="1"/>
    </row>
    <row r="173" spans="1:39" ht="11.25" customHeight="1">
      <c r="A173" s="1"/>
      <c r="B173" s="347" t="s">
        <v>250</v>
      </c>
      <c r="C173" s="613">
        <f>SUM(C174:C175)</f>
        <v>0</v>
      </c>
      <c r="D173" s="613"/>
      <c r="E173" s="348"/>
      <c r="F173" s="348"/>
      <c r="G173" s="754"/>
      <c r="H173" s="755"/>
      <c r="I173" s="756"/>
      <c r="J173" s="754"/>
      <c r="K173" s="754"/>
      <c r="L173" s="755"/>
      <c r="M173" s="756"/>
      <c r="N173" s="754"/>
      <c r="O173" s="348"/>
      <c r="P173" s="348"/>
      <c r="Q173" s="348"/>
      <c r="R173" s="348">
        <f t="shared" si="87"/>
        <v>0</v>
      </c>
      <c r="S173" s="359"/>
      <c r="T173" s="360"/>
      <c r="U173" s="359"/>
      <c r="V173" s="1"/>
      <c r="W173" s="112" t="s">
        <v>251</v>
      </c>
      <c r="X173" s="1"/>
      <c r="Y173" s="1"/>
      <c r="Z173" s="1"/>
      <c r="AA173" s="1"/>
      <c r="AB173" s="1"/>
      <c r="AC173" s="1"/>
      <c r="AD173" s="372">
        <f>H173</f>
        <v>0</v>
      </c>
      <c r="AE173" s="372">
        <f t="shared" ref="AE173:AE188" si="88">AE172+AD173</f>
        <v>0</v>
      </c>
      <c r="AF173" s="371">
        <f>AF172</f>
        <v>0</v>
      </c>
      <c r="AG173" s="372">
        <f>L173</f>
        <v>0</v>
      </c>
      <c r="AH173" s="372">
        <f t="shared" ref="AH173:AH188" si="89">AH172+AG173</f>
        <v>0</v>
      </c>
      <c r="AI173" s="371">
        <f>AI172</f>
        <v>0</v>
      </c>
      <c r="AJ173" s="372">
        <f>P173</f>
        <v>0</v>
      </c>
      <c r="AK173" s="372">
        <f t="shared" ref="AK173:AK188" si="90">AK172+AJ173</f>
        <v>0</v>
      </c>
      <c r="AL173" s="380">
        <f>AL172</f>
        <v>0</v>
      </c>
      <c r="AM173" s="1"/>
    </row>
    <row r="174" spans="1:39" ht="11.25" customHeight="1">
      <c r="A174" s="1"/>
      <c r="B174" s="349" t="s">
        <v>742</v>
      </c>
      <c r="C174" s="612"/>
      <c r="D174" s="612"/>
      <c r="E174" s="350">
        <f>E171+D174</f>
        <v>0</v>
      </c>
      <c r="F174" s="350"/>
      <c r="G174" s="694">
        <f>H174*24</f>
        <v>48</v>
      </c>
      <c r="H174" s="694">
        <v>2</v>
      </c>
      <c r="I174" s="694">
        <f>I171+H174</f>
        <v>3</v>
      </c>
      <c r="J174" s="612"/>
      <c r="K174" s="694">
        <f>L174*24</f>
        <v>48</v>
      </c>
      <c r="L174" s="694">
        <f>H174</f>
        <v>2</v>
      </c>
      <c r="M174" s="694">
        <f>M171+L174</f>
        <v>3</v>
      </c>
      <c r="N174" s="612"/>
      <c r="O174" s="350"/>
      <c r="P174" s="350"/>
      <c r="Q174" s="350"/>
      <c r="R174" s="350">
        <f t="shared" si="87"/>
        <v>0</v>
      </c>
      <c r="S174" s="349"/>
      <c r="T174" s="361"/>
      <c r="U174" s="349"/>
      <c r="V174" s="1"/>
      <c r="W174" s="362" t="str">
        <f>B176</f>
        <v>Workover</v>
      </c>
      <c r="X174" s="363" t="str">
        <f t="shared" ref="X174:X183" si="91">B177</f>
        <v>Preparation (Kill well &amp; POOH existing string)</v>
      </c>
      <c r="Y174" s="363"/>
      <c r="Z174" s="363"/>
      <c r="AA174" s="363"/>
      <c r="AB174" s="363"/>
      <c r="AC174" s="363"/>
      <c r="AD174" s="373">
        <v>1</v>
      </c>
      <c r="AE174" s="373">
        <f t="shared" si="88"/>
        <v>1</v>
      </c>
      <c r="AF174" s="374">
        <f t="shared" ref="AF174:AF182" si="92">J177</f>
        <v>3648.4720000000002</v>
      </c>
      <c r="AG174" s="372">
        <f t="shared" ref="AG174:AG183" si="93">L177</f>
        <v>1.0208333333333299</v>
      </c>
      <c r="AH174" s="373">
        <f t="shared" si="89"/>
        <v>1.0208333333333299</v>
      </c>
      <c r="AI174" s="374">
        <f t="shared" ref="AI174:AI183" si="94">N177</f>
        <v>5577.7</v>
      </c>
      <c r="AJ174" s="373">
        <f t="shared" ref="AJ174:AJ183" si="95">P177</f>
        <v>0</v>
      </c>
      <c r="AK174" s="373">
        <f t="shared" si="90"/>
        <v>0</v>
      </c>
      <c r="AL174" s="381">
        <f t="shared" ref="AL174:AL183" si="96">R177</f>
        <v>5577.7</v>
      </c>
      <c r="AM174" s="1"/>
    </row>
    <row r="175" spans="1:39" ht="11.25" customHeight="1">
      <c r="A175" s="1"/>
      <c r="B175" s="349"/>
      <c r="C175" s="612"/>
      <c r="D175" s="612"/>
      <c r="E175" s="350"/>
      <c r="F175" s="350"/>
      <c r="G175" s="612"/>
      <c r="H175" s="694"/>
      <c r="I175" s="753"/>
      <c r="J175" s="612"/>
      <c r="K175" s="612"/>
      <c r="L175" s="694"/>
      <c r="M175" s="753"/>
      <c r="N175" s="612"/>
      <c r="O175" s="350"/>
      <c r="P175" s="350"/>
      <c r="Q175" s="350"/>
      <c r="R175" s="350">
        <f t="shared" si="87"/>
        <v>0</v>
      </c>
      <c r="S175" s="349"/>
      <c r="T175" s="361"/>
      <c r="U175" s="349"/>
      <c r="V175" s="1"/>
      <c r="W175" s="362"/>
      <c r="X175" s="363" t="str">
        <f t="shared" si="91"/>
        <v>Squeeze lapisan Eksisting. Run Scraper. Run GR-CBL-CNL</v>
      </c>
      <c r="Y175" s="363"/>
      <c r="Z175" s="363"/>
      <c r="AA175" s="363"/>
      <c r="AB175" s="363"/>
      <c r="AC175" s="363"/>
      <c r="AD175" s="373">
        <f t="shared" ref="AD175:AD183" si="97">H178</f>
        <v>3.8333333330000001</v>
      </c>
      <c r="AE175" s="373">
        <f t="shared" si="88"/>
        <v>4.8333333330000006</v>
      </c>
      <c r="AF175" s="374">
        <f t="shared" si="92"/>
        <v>3648.4720000000002</v>
      </c>
      <c r="AG175" s="372">
        <f t="shared" si="93"/>
        <v>3.8333333330000001</v>
      </c>
      <c r="AH175" s="373">
        <f t="shared" si="89"/>
        <v>4.85416666633333</v>
      </c>
      <c r="AI175" s="374">
        <f t="shared" si="94"/>
        <v>5577.7</v>
      </c>
      <c r="AJ175" s="373">
        <f t="shared" si="95"/>
        <v>0</v>
      </c>
      <c r="AK175" s="373">
        <f t="shared" si="90"/>
        <v>0</v>
      </c>
      <c r="AL175" s="381">
        <f t="shared" si="96"/>
        <v>5577.7</v>
      </c>
      <c r="AM175" s="1"/>
    </row>
    <row r="176" spans="1:39" ht="11.25" customHeight="1">
      <c r="A176" s="1"/>
      <c r="B176" s="347" t="s">
        <v>56</v>
      </c>
      <c r="C176" s="613">
        <f>SUM(C177:C189)</f>
        <v>0</v>
      </c>
      <c r="D176" s="613"/>
      <c r="E176" s="348"/>
      <c r="F176" s="348"/>
      <c r="G176" s="754"/>
      <c r="H176" s="755"/>
      <c r="I176" s="756"/>
      <c r="J176" s="754"/>
      <c r="K176" s="754"/>
      <c r="L176" s="755"/>
      <c r="M176" s="756"/>
      <c r="N176" s="754"/>
      <c r="O176" s="348"/>
      <c r="P176" s="348"/>
      <c r="Q176" s="348"/>
      <c r="R176" s="348">
        <f t="shared" si="87"/>
        <v>0</v>
      </c>
      <c r="S176" s="359"/>
      <c r="T176" s="360"/>
      <c r="U176" s="359"/>
      <c r="V176" s="1"/>
      <c r="W176" s="362"/>
      <c r="X176" s="363" t="str">
        <f t="shared" si="91"/>
        <v>Perbaikan bonding. DOC. Run Scraper. Re run GR-CBL-VDL</v>
      </c>
      <c r="Y176" s="363"/>
      <c r="Z176" s="363"/>
      <c r="AA176" s="363"/>
      <c r="AB176" s="363"/>
      <c r="AC176" s="363"/>
      <c r="AD176" s="373">
        <f t="shared" si="97"/>
        <v>5.4375</v>
      </c>
      <c r="AE176" s="373">
        <f t="shared" si="88"/>
        <v>10.270833333000001</v>
      </c>
      <c r="AF176" s="374">
        <f t="shared" si="92"/>
        <v>3648.4720000000002</v>
      </c>
      <c r="AG176" s="372">
        <f t="shared" si="93"/>
        <v>5.4375</v>
      </c>
      <c r="AH176" s="373">
        <f t="shared" si="89"/>
        <v>10.291666666333331</v>
      </c>
      <c r="AI176" s="374">
        <f t="shared" si="94"/>
        <v>5577.7</v>
      </c>
      <c r="AJ176" s="373">
        <f t="shared" si="95"/>
        <v>0</v>
      </c>
      <c r="AK176" s="373">
        <f t="shared" si="90"/>
        <v>0</v>
      </c>
      <c r="AL176" s="381">
        <f t="shared" si="96"/>
        <v>5577.7</v>
      </c>
      <c r="AM176" s="1"/>
    </row>
    <row r="177" spans="1:39" ht="11.25" customHeight="1">
      <c r="A177" s="1"/>
      <c r="B177" s="349" t="s">
        <v>737</v>
      </c>
      <c r="C177" s="350">
        <f>D177*24</f>
        <v>0</v>
      </c>
      <c r="D177" s="350"/>
      <c r="E177" s="350">
        <f>E174+D177</f>
        <v>0</v>
      </c>
      <c r="F177" s="350"/>
      <c r="G177" s="694">
        <f>H177*24</f>
        <v>24.499999999999918</v>
      </c>
      <c r="H177" s="693">
        <v>1.0208333333333299</v>
      </c>
      <c r="I177" s="694">
        <f>I174+H177</f>
        <v>4.0208333333333304</v>
      </c>
      <c r="J177" s="694">
        <f>1112*3.281</f>
        <v>3648.4720000000002</v>
      </c>
      <c r="K177" s="694">
        <f>L177*24</f>
        <v>24.499999999999918</v>
      </c>
      <c r="L177" s="693">
        <f>H177</f>
        <v>1.0208333333333299</v>
      </c>
      <c r="M177" s="694">
        <f>M174+L177</f>
        <v>4.0208333333333304</v>
      </c>
      <c r="N177" s="694">
        <f>1700*3.281</f>
        <v>5577.7</v>
      </c>
      <c r="O177" s="350"/>
      <c r="P177" s="350"/>
      <c r="Q177" s="350"/>
      <c r="R177" s="350">
        <f t="shared" si="87"/>
        <v>5577.7</v>
      </c>
      <c r="S177" s="349"/>
      <c r="T177" s="361"/>
      <c r="U177" s="349"/>
      <c r="V177" s="1"/>
      <c r="W177" s="362"/>
      <c r="X177" s="363" t="str">
        <f t="shared" si="91"/>
        <v>Perforasi Produksi. RIH RPP. Swab dan BHP Job. POOH RPP</v>
      </c>
      <c r="Y177" s="363"/>
      <c r="Z177" s="363"/>
      <c r="AA177" s="363"/>
      <c r="AB177" s="363"/>
      <c r="AC177" s="363"/>
      <c r="AD177" s="373">
        <f t="shared" si="97"/>
        <v>6.1666666670000003</v>
      </c>
      <c r="AE177" s="373">
        <f t="shared" si="88"/>
        <v>16.4375</v>
      </c>
      <c r="AF177" s="374">
        <f t="shared" si="92"/>
        <v>3648.4720000000002</v>
      </c>
      <c r="AG177" s="372">
        <f t="shared" si="93"/>
        <v>6.1666666670000003</v>
      </c>
      <c r="AH177" s="373">
        <f t="shared" si="89"/>
        <v>16.458333333333332</v>
      </c>
      <c r="AI177" s="374">
        <f t="shared" si="94"/>
        <v>5577.7</v>
      </c>
      <c r="AJ177" s="373">
        <f t="shared" si="95"/>
        <v>0</v>
      </c>
      <c r="AK177" s="373">
        <f t="shared" si="90"/>
        <v>0</v>
      </c>
      <c r="AL177" s="381">
        <f t="shared" si="96"/>
        <v>5577.7</v>
      </c>
      <c r="AM177" s="1"/>
    </row>
    <row r="178" spans="1:39" ht="11.25" customHeight="1">
      <c r="A178" s="1"/>
      <c r="B178" s="349" t="s">
        <v>738</v>
      </c>
      <c r="C178" s="350">
        <f t="shared" ref="C178:C186" si="98">D178*24</f>
        <v>0</v>
      </c>
      <c r="D178" s="350"/>
      <c r="E178" s="350">
        <f t="shared" ref="E178:E186" si="99">E177+D178</f>
        <v>0</v>
      </c>
      <c r="F178" s="350"/>
      <c r="G178" s="694">
        <f t="shared" ref="G178:G208" si="100">H178*24</f>
        <v>91.999999991999999</v>
      </c>
      <c r="H178" s="693">
        <v>3.8333333330000001</v>
      </c>
      <c r="I178" s="694">
        <f>I177+H178</f>
        <v>7.8541666663333309</v>
      </c>
      <c r="J178" s="694">
        <f t="shared" ref="J178:J181" si="101">1112*3.281</f>
        <v>3648.4720000000002</v>
      </c>
      <c r="K178" s="694">
        <f t="shared" ref="K178:K208" si="102">L178*24</f>
        <v>91.999999991999999</v>
      </c>
      <c r="L178" s="693">
        <f t="shared" ref="L178:L181" si="103">H178</f>
        <v>3.8333333330000001</v>
      </c>
      <c r="M178" s="694">
        <f>M177+L178</f>
        <v>7.8541666663333309</v>
      </c>
      <c r="N178" s="694">
        <f t="shared" ref="N178:N181" si="104">1700*3.281</f>
        <v>5577.7</v>
      </c>
      <c r="O178" s="350"/>
      <c r="P178" s="350"/>
      <c r="Q178" s="350"/>
      <c r="R178" s="350">
        <f t="shared" si="87"/>
        <v>5577.7</v>
      </c>
      <c r="S178" s="349"/>
      <c r="T178" s="361"/>
      <c r="U178" s="349"/>
      <c r="V178" s="1"/>
      <c r="W178" s="362"/>
      <c r="X178" s="363" t="str">
        <f t="shared" si="91"/>
        <v xml:space="preserve">RIH RPP. Put well on production </v>
      </c>
      <c r="Y178" s="363"/>
      <c r="Z178" s="363"/>
      <c r="AA178" s="363"/>
      <c r="AB178" s="363"/>
      <c r="AC178" s="363"/>
      <c r="AD178" s="373">
        <f t="shared" si="97"/>
        <v>2.25</v>
      </c>
      <c r="AE178" s="373">
        <f t="shared" si="88"/>
        <v>18.6875</v>
      </c>
      <c r="AF178" s="374">
        <f t="shared" si="92"/>
        <v>3648.4720000000002</v>
      </c>
      <c r="AG178" s="372">
        <f t="shared" si="93"/>
        <v>2.25</v>
      </c>
      <c r="AH178" s="373">
        <f t="shared" si="89"/>
        <v>18.708333333333332</v>
      </c>
      <c r="AI178" s="374">
        <f t="shared" si="94"/>
        <v>5577.7</v>
      </c>
      <c r="AJ178" s="373">
        <f t="shared" si="95"/>
        <v>0</v>
      </c>
      <c r="AK178" s="373">
        <f t="shared" si="90"/>
        <v>0</v>
      </c>
      <c r="AL178" s="381">
        <f t="shared" si="96"/>
        <v>5577.7</v>
      </c>
      <c r="AM178" s="1"/>
    </row>
    <row r="179" spans="1:39" ht="11.25" customHeight="1">
      <c r="A179" s="1"/>
      <c r="B179" s="349" t="s">
        <v>739</v>
      </c>
      <c r="C179" s="350">
        <f t="shared" si="98"/>
        <v>0</v>
      </c>
      <c r="D179" s="350"/>
      <c r="E179" s="350">
        <f t="shared" si="99"/>
        <v>0</v>
      </c>
      <c r="F179" s="350"/>
      <c r="G179" s="694">
        <f t="shared" si="100"/>
        <v>130.5</v>
      </c>
      <c r="H179" s="693">
        <v>5.4375</v>
      </c>
      <c r="I179" s="694">
        <f t="shared" ref="I179:I208" si="105">I178+H179</f>
        <v>13.291666666333331</v>
      </c>
      <c r="J179" s="694">
        <f t="shared" si="101"/>
        <v>3648.4720000000002</v>
      </c>
      <c r="K179" s="694">
        <f t="shared" si="102"/>
        <v>130.5</v>
      </c>
      <c r="L179" s="693">
        <f t="shared" si="103"/>
        <v>5.4375</v>
      </c>
      <c r="M179" s="694">
        <f t="shared" ref="M179:M208" si="106">M178+L179</f>
        <v>13.291666666333331</v>
      </c>
      <c r="N179" s="694">
        <f t="shared" si="104"/>
        <v>5577.7</v>
      </c>
      <c r="O179" s="350"/>
      <c r="P179" s="350"/>
      <c r="Q179" s="350"/>
      <c r="R179" s="350">
        <f t="shared" si="87"/>
        <v>5577.7</v>
      </c>
      <c r="S179" s="349"/>
      <c r="T179" s="361"/>
      <c r="U179" s="349"/>
      <c r="V179" s="1"/>
      <c r="W179" s="362"/>
      <c r="X179" s="363">
        <f t="shared" si="91"/>
        <v>0</v>
      </c>
      <c r="Y179" s="363"/>
      <c r="Z179" s="363"/>
      <c r="AA179" s="363"/>
      <c r="AB179" s="363"/>
      <c r="AC179" s="363"/>
      <c r="AD179" s="373">
        <f t="shared" si="97"/>
        <v>0</v>
      </c>
      <c r="AE179" s="373">
        <f t="shared" si="88"/>
        <v>18.6875</v>
      </c>
      <c r="AF179" s="374">
        <f t="shared" si="92"/>
        <v>0</v>
      </c>
      <c r="AG179" s="372">
        <f t="shared" si="93"/>
        <v>0</v>
      </c>
      <c r="AH179" s="373">
        <f t="shared" si="89"/>
        <v>18.708333333333332</v>
      </c>
      <c r="AI179" s="374">
        <f t="shared" si="94"/>
        <v>0</v>
      </c>
      <c r="AJ179" s="373">
        <f t="shared" si="95"/>
        <v>0</v>
      </c>
      <c r="AK179" s="373">
        <f t="shared" si="90"/>
        <v>0</v>
      </c>
      <c r="AL179" s="381">
        <f t="shared" si="96"/>
        <v>0</v>
      </c>
      <c r="AM179" s="1"/>
    </row>
    <row r="180" spans="1:39" ht="11.25" customHeight="1">
      <c r="A180" s="1"/>
      <c r="B180" s="349" t="s">
        <v>740</v>
      </c>
      <c r="C180" s="350">
        <f t="shared" si="98"/>
        <v>0</v>
      </c>
      <c r="D180" s="615"/>
      <c r="E180" s="350">
        <f t="shared" si="99"/>
        <v>0</v>
      </c>
      <c r="F180" s="350"/>
      <c r="G180" s="694">
        <f t="shared" si="100"/>
        <v>148.000000008</v>
      </c>
      <c r="H180" s="693">
        <v>6.1666666670000003</v>
      </c>
      <c r="I180" s="694">
        <f t="shared" si="105"/>
        <v>19.458333333333332</v>
      </c>
      <c r="J180" s="694">
        <f t="shared" si="101"/>
        <v>3648.4720000000002</v>
      </c>
      <c r="K180" s="694">
        <f t="shared" si="102"/>
        <v>148.000000008</v>
      </c>
      <c r="L180" s="693">
        <f t="shared" si="103"/>
        <v>6.1666666670000003</v>
      </c>
      <c r="M180" s="694">
        <f t="shared" si="106"/>
        <v>19.458333333333332</v>
      </c>
      <c r="N180" s="694">
        <f t="shared" si="104"/>
        <v>5577.7</v>
      </c>
      <c r="O180" s="350"/>
      <c r="P180" s="350"/>
      <c r="Q180" s="350"/>
      <c r="R180" s="350">
        <f t="shared" si="87"/>
        <v>5577.7</v>
      </c>
      <c r="S180" s="349"/>
      <c r="T180" s="361"/>
      <c r="U180" s="349"/>
      <c r="V180" s="1"/>
      <c r="W180" s="362"/>
      <c r="X180" s="363">
        <f t="shared" si="91"/>
        <v>0</v>
      </c>
      <c r="Y180" s="363"/>
      <c r="Z180" s="363"/>
      <c r="AA180" s="363"/>
      <c r="AB180" s="363"/>
      <c r="AC180" s="363"/>
      <c r="AD180" s="373">
        <f t="shared" si="97"/>
        <v>0</v>
      </c>
      <c r="AE180" s="373">
        <f t="shared" si="88"/>
        <v>18.6875</v>
      </c>
      <c r="AF180" s="374">
        <f t="shared" si="92"/>
        <v>0</v>
      </c>
      <c r="AG180" s="372">
        <f t="shared" si="93"/>
        <v>0</v>
      </c>
      <c r="AH180" s="373">
        <f t="shared" si="89"/>
        <v>18.708333333333332</v>
      </c>
      <c r="AI180" s="374">
        <f t="shared" si="94"/>
        <v>0</v>
      </c>
      <c r="AJ180" s="373">
        <f t="shared" si="95"/>
        <v>0</v>
      </c>
      <c r="AK180" s="373">
        <f t="shared" si="90"/>
        <v>0</v>
      </c>
      <c r="AL180" s="381">
        <f t="shared" si="96"/>
        <v>0</v>
      </c>
      <c r="AM180" s="1"/>
    </row>
    <row r="181" spans="1:39" ht="11.25" customHeight="1">
      <c r="A181" s="1"/>
      <c r="B181" s="349" t="s">
        <v>741</v>
      </c>
      <c r="C181" s="350">
        <f t="shared" si="98"/>
        <v>0</v>
      </c>
      <c r="D181" s="615"/>
      <c r="E181" s="350">
        <f t="shared" si="99"/>
        <v>0</v>
      </c>
      <c r="F181" s="350"/>
      <c r="G181" s="694">
        <f t="shared" si="100"/>
        <v>54</v>
      </c>
      <c r="H181" s="693">
        <v>2.25</v>
      </c>
      <c r="I181" s="694">
        <f t="shared" si="105"/>
        <v>21.708333333333332</v>
      </c>
      <c r="J181" s="694">
        <f t="shared" si="101"/>
        <v>3648.4720000000002</v>
      </c>
      <c r="K181" s="694">
        <f t="shared" si="102"/>
        <v>54</v>
      </c>
      <c r="L181" s="693">
        <f t="shared" si="103"/>
        <v>2.25</v>
      </c>
      <c r="M181" s="694">
        <f t="shared" si="106"/>
        <v>21.708333333333332</v>
      </c>
      <c r="N181" s="694">
        <f t="shared" si="104"/>
        <v>5577.7</v>
      </c>
      <c r="O181" s="350"/>
      <c r="P181" s="350"/>
      <c r="Q181" s="350"/>
      <c r="R181" s="350">
        <f t="shared" si="87"/>
        <v>5577.7</v>
      </c>
      <c r="S181" s="349"/>
      <c r="T181" s="361"/>
      <c r="U181" s="349"/>
      <c r="V181" s="1"/>
      <c r="W181" s="362"/>
      <c r="X181" s="363">
        <f t="shared" si="91"/>
        <v>0</v>
      </c>
      <c r="Y181" s="363"/>
      <c r="Z181" s="363"/>
      <c r="AA181" s="363"/>
      <c r="AB181" s="363"/>
      <c r="AC181" s="363"/>
      <c r="AD181" s="373">
        <f t="shared" si="97"/>
        <v>0</v>
      </c>
      <c r="AE181" s="373">
        <f t="shared" si="88"/>
        <v>18.6875</v>
      </c>
      <c r="AF181" s="374">
        <f t="shared" si="92"/>
        <v>0</v>
      </c>
      <c r="AG181" s="372">
        <f t="shared" si="93"/>
        <v>0</v>
      </c>
      <c r="AH181" s="373">
        <f t="shared" si="89"/>
        <v>18.708333333333332</v>
      </c>
      <c r="AI181" s="374">
        <f t="shared" si="94"/>
        <v>0</v>
      </c>
      <c r="AJ181" s="373">
        <f t="shared" si="95"/>
        <v>0</v>
      </c>
      <c r="AK181" s="373">
        <f t="shared" si="90"/>
        <v>0</v>
      </c>
      <c r="AL181" s="381">
        <f t="shared" si="96"/>
        <v>0</v>
      </c>
      <c r="AM181" s="1"/>
    </row>
    <row r="182" spans="1:39" ht="11.25" hidden="1" customHeight="1">
      <c r="A182" s="1"/>
      <c r="B182" s="349"/>
      <c r="C182" s="350">
        <f t="shared" si="98"/>
        <v>0</v>
      </c>
      <c r="D182" s="615"/>
      <c r="E182" s="350">
        <f t="shared" si="99"/>
        <v>0</v>
      </c>
      <c r="F182" s="350"/>
      <c r="G182" s="694">
        <f t="shared" si="100"/>
        <v>0</v>
      </c>
      <c r="H182" s="693"/>
      <c r="I182" s="694">
        <f t="shared" si="105"/>
        <v>21.708333333333332</v>
      </c>
      <c r="J182" s="612"/>
      <c r="K182" s="694">
        <f t="shared" si="102"/>
        <v>0</v>
      </c>
      <c r="L182" s="693"/>
      <c r="M182" s="694">
        <f t="shared" si="106"/>
        <v>21.708333333333332</v>
      </c>
      <c r="N182" s="612"/>
      <c r="O182" s="350"/>
      <c r="P182" s="350"/>
      <c r="Q182" s="350"/>
      <c r="R182" s="350">
        <f t="shared" si="87"/>
        <v>0</v>
      </c>
      <c r="S182" s="349"/>
      <c r="T182" s="361"/>
      <c r="U182" s="349"/>
      <c r="V182" s="1"/>
      <c r="W182" s="362"/>
      <c r="X182" s="363">
        <f t="shared" si="91"/>
        <v>0</v>
      </c>
      <c r="Y182" s="363"/>
      <c r="Z182" s="363"/>
      <c r="AA182" s="363"/>
      <c r="AB182" s="363"/>
      <c r="AC182" s="363"/>
      <c r="AD182" s="373">
        <f t="shared" si="97"/>
        <v>4.0999999999999996</v>
      </c>
      <c r="AE182" s="373">
        <f t="shared" si="88"/>
        <v>22.787500000000001</v>
      </c>
      <c r="AF182" s="374">
        <f t="shared" si="92"/>
        <v>0</v>
      </c>
      <c r="AG182" s="372">
        <f t="shared" si="93"/>
        <v>4.0999999999999996</v>
      </c>
      <c r="AH182" s="373">
        <f t="shared" si="89"/>
        <v>22.80833333333333</v>
      </c>
      <c r="AI182" s="374">
        <f t="shared" si="94"/>
        <v>0</v>
      </c>
      <c r="AJ182" s="373">
        <f t="shared" si="95"/>
        <v>0</v>
      </c>
      <c r="AK182" s="373">
        <f t="shared" si="90"/>
        <v>0</v>
      </c>
      <c r="AL182" s="381">
        <f t="shared" si="96"/>
        <v>0</v>
      </c>
      <c r="AM182" s="1"/>
    </row>
    <row r="183" spans="1:39" ht="11.25" hidden="1" customHeight="1">
      <c r="A183" s="1"/>
      <c r="B183" s="349"/>
      <c r="C183" s="350">
        <f t="shared" si="98"/>
        <v>0</v>
      </c>
      <c r="D183" s="615"/>
      <c r="E183" s="350">
        <f t="shared" si="99"/>
        <v>0</v>
      </c>
      <c r="F183" s="350"/>
      <c r="G183" s="694">
        <f t="shared" si="100"/>
        <v>0</v>
      </c>
      <c r="H183" s="693"/>
      <c r="I183" s="694">
        <f t="shared" si="105"/>
        <v>21.708333333333332</v>
      </c>
      <c r="J183" s="612"/>
      <c r="K183" s="694">
        <f t="shared" si="102"/>
        <v>0</v>
      </c>
      <c r="L183" s="693"/>
      <c r="M183" s="694">
        <f t="shared" si="106"/>
        <v>21.708333333333332</v>
      </c>
      <c r="N183" s="612"/>
      <c r="O183" s="350"/>
      <c r="P183" s="350"/>
      <c r="Q183" s="350"/>
      <c r="R183" s="350">
        <f t="shared" si="87"/>
        <v>0</v>
      </c>
      <c r="S183" s="349"/>
      <c r="T183" s="361"/>
      <c r="U183" s="349"/>
      <c r="V183" s="1"/>
      <c r="W183" s="364"/>
      <c r="X183" s="363">
        <f t="shared" si="91"/>
        <v>0</v>
      </c>
      <c r="Y183" s="363"/>
      <c r="Z183" s="363"/>
      <c r="AA183" s="363"/>
      <c r="AB183" s="363"/>
      <c r="AC183" s="363"/>
      <c r="AD183" s="373">
        <f t="shared" si="97"/>
        <v>2.1</v>
      </c>
      <c r="AE183" s="373">
        <f t="shared" si="88"/>
        <v>24.887500000000003</v>
      </c>
      <c r="AF183" s="374">
        <f t="shared" ref="AF183:AF188" si="107">AF182</f>
        <v>0</v>
      </c>
      <c r="AG183" s="372">
        <f t="shared" si="93"/>
        <v>2.1</v>
      </c>
      <c r="AH183" s="373">
        <f t="shared" si="89"/>
        <v>24.908333333333331</v>
      </c>
      <c r="AI183" s="374">
        <f t="shared" si="94"/>
        <v>0</v>
      </c>
      <c r="AJ183" s="373">
        <f t="shared" si="95"/>
        <v>0</v>
      </c>
      <c r="AK183" s="373">
        <f t="shared" si="90"/>
        <v>0</v>
      </c>
      <c r="AL183" s="381">
        <f t="shared" si="96"/>
        <v>0</v>
      </c>
      <c r="AM183" s="1"/>
    </row>
    <row r="184" spans="1:39" ht="11.25" hidden="1" customHeight="1">
      <c r="A184" s="1"/>
      <c r="B184" s="349"/>
      <c r="C184" s="350">
        <f t="shared" si="98"/>
        <v>0</v>
      </c>
      <c r="D184" s="612"/>
      <c r="E184" s="350">
        <f t="shared" si="99"/>
        <v>0</v>
      </c>
      <c r="F184" s="350"/>
      <c r="G184" s="694">
        <f t="shared" si="100"/>
        <v>0</v>
      </c>
      <c r="H184" s="694"/>
      <c r="I184" s="694">
        <f t="shared" si="105"/>
        <v>21.708333333333332</v>
      </c>
      <c r="J184" s="612"/>
      <c r="K184" s="694">
        <f t="shared" si="102"/>
        <v>0</v>
      </c>
      <c r="L184" s="694"/>
      <c r="M184" s="694">
        <f t="shared" si="106"/>
        <v>21.708333333333332</v>
      </c>
      <c r="N184" s="612"/>
      <c r="O184" s="350"/>
      <c r="P184" s="350"/>
      <c r="Q184" s="350"/>
      <c r="R184" s="350">
        <f t="shared" si="87"/>
        <v>0</v>
      </c>
      <c r="S184" s="349"/>
      <c r="T184" s="361"/>
      <c r="U184" s="349"/>
      <c r="V184" s="1"/>
      <c r="W184" s="112" t="str">
        <f>B190</f>
        <v>Coring</v>
      </c>
      <c r="X184" s="1"/>
      <c r="Y184" s="1"/>
      <c r="Z184" s="1"/>
      <c r="AA184" s="1"/>
      <c r="AB184" s="1"/>
      <c r="AC184" s="1"/>
      <c r="AD184" s="372">
        <f>H190</f>
        <v>0</v>
      </c>
      <c r="AE184" s="372">
        <f t="shared" si="88"/>
        <v>24.887500000000003</v>
      </c>
      <c r="AF184" s="371">
        <f t="shared" si="107"/>
        <v>0</v>
      </c>
      <c r="AG184" s="372">
        <f>L190</f>
        <v>0</v>
      </c>
      <c r="AH184" s="372">
        <f t="shared" si="89"/>
        <v>24.908333333333331</v>
      </c>
      <c r="AI184" s="371">
        <f>AI183</f>
        <v>0</v>
      </c>
      <c r="AJ184" s="372">
        <f>P190</f>
        <v>0</v>
      </c>
      <c r="AK184" s="372">
        <f t="shared" si="90"/>
        <v>0</v>
      </c>
      <c r="AL184" s="380">
        <f>AL183</f>
        <v>0</v>
      </c>
      <c r="AM184" s="1"/>
    </row>
    <row r="185" spans="1:39" ht="11.25" hidden="1" customHeight="1">
      <c r="A185" s="1"/>
      <c r="B185" s="349"/>
      <c r="C185" s="350">
        <f t="shared" si="98"/>
        <v>0</v>
      </c>
      <c r="D185" s="612"/>
      <c r="E185" s="350">
        <f t="shared" si="99"/>
        <v>0</v>
      </c>
      <c r="F185" s="350"/>
      <c r="G185" s="694">
        <f t="shared" si="100"/>
        <v>98.399999999999991</v>
      </c>
      <c r="H185" s="694">
        <v>4.0999999999999996</v>
      </c>
      <c r="I185" s="694">
        <f t="shared" si="105"/>
        <v>25.80833333333333</v>
      </c>
      <c r="J185" s="612"/>
      <c r="K185" s="694">
        <f t="shared" si="102"/>
        <v>98.399999999999991</v>
      </c>
      <c r="L185" s="694">
        <v>4.0999999999999996</v>
      </c>
      <c r="M185" s="694">
        <f t="shared" si="106"/>
        <v>25.80833333333333</v>
      </c>
      <c r="N185" s="612"/>
      <c r="O185" s="350"/>
      <c r="P185" s="350"/>
      <c r="Q185" s="350"/>
      <c r="R185" s="350">
        <f t="shared" si="87"/>
        <v>0</v>
      </c>
      <c r="S185" s="349"/>
      <c r="T185" s="361"/>
      <c r="U185" s="349"/>
      <c r="V185" s="1"/>
      <c r="W185" s="112" t="str">
        <f>B196</f>
        <v>Test</v>
      </c>
      <c r="X185" s="1"/>
      <c r="Y185" s="1"/>
      <c r="Z185" s="1"/>
      <c r="AA185" s="1"/>
      <c r="AB185" s="1"/>
      <c r="AC185" s="1"/>
      <c r="AD185" s="372">
        <f>H196</f>
        <v>0</v>
      </c>
      <c r="AE185" s="372">
        <f t="shared" si="88"/>
        <v>24.887500000000003</v>
      </c>
      <c r="AF185" s="371">
        <f t="shared" si="107"/>
        <v>0</v>
      </c>
      <c r="AG185" s="372">
        <f>L196</f>
        <v>0</v>
      </c>
      <c r="AH185" s="372">
        <f t="shared" si="89"/>
        <v>24.908333333333331</v>
      </c>
      <c r="AI185" s="371">
        <f>AI184</f>
        <v>0</v>
      </c>
      <c r="AJ185" s="372">
        <f>P196</f>
        <v>0</v>
      </c>
      <c r="AK185" s="372">
        <f t="shared" si="90"/>
        <v>0</v>
      </c>
      <c r="AL185" s="380">
        <f>AL184</f>
        <v>0</v>
      </c>
      <c r="AM185" s="1"/>
    </row>
    <row r="186" spans="1:39" ht="11.25" hidden="1" customHeight="1">
      <c r="A186" s="1"/>
      <c r="B186" s="349"/>
      <c r="C186" s="350">
        <f t="shared" si="98"/>
        <v>0</v>
      </c>
      <c r="D186" s="612"/>
      <c r="E186" s="350">
        <f t="shared" si="99"/>
        <v>0</v>
      </c>
      <c r="F186" s="350"/>
      <c r="G186" s="694">
        <f t="shared" si="100"/>
        <v>50.400000000000006</v>
      </c>
      <c r="H186" s="694">
        <v>2.1</v>
      </c>
      <c r="I186" s="694">
        <f t="shared" si="105"/>
        <v>27.908333333333331</v>
      </c>
      <c r="J186" s="612"/>
      <c r="K186" s="694">
        <f t="shared" si="102"/>
        <v>50.400000000000006</v>
      </c>
      <c r="L186" s="694">
        <v>2.1</v>
      </c>
      <c r="M186" s="694">
        <f t="shared" si="106"/>
        <v>27.908333333333331</v>
      </c>
      <c r="N186" s="612"/>
      <c r="O186" s="350"/>
      <c r="P186" s="350"/>
      <c r="Q186" s="350"/>
      <c r="R186" s="350">
        <f t="shared" si="87"/>
        <v>0</v>
      </c>
      <c r="S186" s="349"/>
      <c r="T186" s="361"/>
      <c r="U186" s="349"/>
      <c r="V186" s="1"/>
      <c r="W186" s="112" t="str">
        <f>B200</f>
        <v>Completion</v>
      </c>
      <c r="X186" s="1"/>
      <c r="Y186" s="1"/>
      <c r="Z186" s="1"/>
      <c r="AA186" s="1"/>
      <c r="AB186" s="1"/>
      <c r="AC186" s="1"/>
      <c r="AD186" s="372">
        <f>H200</f>
        <v>0</v>
      </c>
      <c r="AE186" s="372">
        <f t="shared" si="88"/>
        <v>24.887500000000003</v>
      </c>
      <c r="AF186" s="371">
        <f t="shared" si="107"/>
        <v>0</v>
      </c>
      <c r="AG186" s="372">
        <f>L200</f>
        <v>0</v>
      </c>
      <c r="AH186" s="372">
        <f t="shared" si="89"/>
        <v>24.908333333333331</v>
      </c>
      <c r="AI186" s="371">
        <f>AI185</f>
        <v>0</v>
      </c>
      <c r="AJ186" s="372">
        <f>P200</f>
        <v>0</v>
      </c>
      <c r="AK186" s="372">
        <f t="shared" si="90"/>
        <v>0</v>
      </c>
      <c r="AL186" s="380">
        <f>AL185</f>
        <v>0</v>
      </c>
      <c r="AM186" s="1"/>
    </row>
    <row r="187" spans="1:39" ht="11.25" hidden="1" customHeight="1">
      <c r="A187" s="1"/>
      <c r="B187" s="349"/>
      <c r="C187" s="612"/>
      <c r="D187" s="612"/>
      <c r="E187" s="350"/>
      <c r="F187" s="350"/>
      <c r="G187" s="694">
        <f t="shared" si="100"/>
        <v>0</v>
      </c>
      <c r="H187" s="694"/>
      <c r="I187" s="694">
        <f t="shared" si="105"/>
        <v>27.908333333333331</v>
      </c>
      <c r="J187" s="612"/>
      <c r="K187" s="694">
        <f t="shared" si="102"/>
        <v>0</v>
      </c>
      <c r="L187" s="694"/>
      <c r="M187" s="694">
        <f t="shared" si="106"/>
        <v>27.908333333333331</v>
      </c>
      <c r="N187" s="612"/>
      <c r="O187" s="350"/>
      <c r="P187" s="350"/>
      <c r="Q187" s="350"/>
      <c r="R187" s="350">
        <f t="shared" si="87"/>
        <v>0</v>
      </c>
      <c r="S187" s="349"/>
      <c r="T187" s="361"/>
      <c r="U187" s="349"/>
      <c r="V187" s="1"/>
      <c r="W187" s="112" t="str">
        <f>B204</f>
        <v>P &amp; A</v>
      </c>
      <c r="X187" s="1"/>
      <c r="Y187" s="1"/>
      <c r="Z187" s="1"/>
      <c r="AA187" s="1"/>
      <c r="AB187" s="1"/>
      <c r="AC187" s="1"/>
      <c r="AD187" s="372">
        <f>H204</f>
        <v>0</v>
      </c>
      <c r="AE187" s="372">
        <f t="shared" si="88"/>
        <v>24.887500000000003</v>
      </c>
      <c r="AF187" s="371">
        <f t="shared" si="107"/>
        <v>0</v>
      </c>
      <c r="AG187" s="372">
        <f>L204</f>
        <v>0</v>
      </c>
      <c r="AH187" s="372">
        <f t="shared" si="89"/>
        <v>24.908333333333331</v>
      </c>
      <c r="AI187" s="371">
        <f>AI186</f>
        <v>0</v>
      </c>
      <c r="AJ187" s="372">
        <f>P204</f>
        <v>0</v>
      </c>
      <c r="AK187" s="372">
        <f t="shared" si="90"/>
        <v>0</v>
      </c>
      <c r="AL187" s="380">
        <f>AL186</f>
        <v>0</v>
      </c>
      <c r="AM187" s="1"/>
    </row>
    <row r="188" spans="1:39" ht="11.25" hidden="1" customHeight="1">
      <c r="A188" s="1"/>
      <c r="B188" s="349"/>
      <c r="C188" s="612"/>
      <c r="D188" s="612"/>
      <c r="E188" s="350"/>
      <c r="F188" s="350"/>
      <c r="G188" s="694">
        <f t="shared" si="100"/>
        <v>0</v>
      </c>
      <c r="H188" s="694"/>
      <c r="I188" s="694">
        <f t="shared" si="105"/>
        <v>27.908333333333331</v>
      </c>
      <c r="J188" s="612"/>
      <c r="K188" s="694">
        <f t="shared" si="102"/>
        <v>0</v>
      </c>
      <c r="L188" s="694"/>
      <c r="M188" s="694">
        <f t="shared" si="106"/>
        <v>27.908333333333331</v>
      </c>
      <c r="N188" s="612"/>
      <c r="O188" s="350"/>
      <c r="P188" s="350"/>
      <c r="Q188" s="350"/>
      <c r="R188" s="350">
        <f t="shared" si="87"/>
        <v>0</v>
      </c>
      <c r="S188" s="349"/>
      <c r="T188" s="361"/>
      <c r="U188" s="349"/>
      <c r="V188" s="1"/>
      <c r="W188" s="113" t="str">
        <f>B210</f>
        <v>Rig Down</v>
      </c>
      <c r="X188" s="97"/>
      <c r="Y188" s="97"/>
      <c r="Z188" s="97"/>
      <c r="AA188" s="97"/>
      <c r="AB188" s="97"/>
      <c r="AC188" s="97"/>
      <c r="AD188" s="375">
        <f>H210</f>
        <v>0</v>
      </c>
      <c r="AE188" s="375">
        <f t="shared" si="88"/>
        <v>24.887500000000003</v>
      </c>
      <c r="AF188" s="376">
        <f t="shared" si="107"/>
        <v>0</v>
      </c>
      <c r="AG188" s="375">
        <f>L210</f>
        <v>0</v>
      </c>
      <c r="AH188" s="375">
        <f t="shared" si="89"/>
        <v>24.908333333333331</v>
      </c>
      <c r="AI188" s="376">
        <f>AI187</f>
        <v>0</v>
      </c>
      <c r="AJ188" s="375">
        <f>P210</f>
        <v>0</v>
      </c>
      <c r="AK188" s="375">
        <f t="shared" si="90"/>
        <v>0</v>
      </c>
      <c r="AL188" s="376">
        <f>AL187</f>
        <v>0</v>
      </c>
      <c r="AM188" s="1"/>
    </row>
    <row r="189" spans="1:39" ht="11.25" hidden="1" customHeight="1">
      <c r="A189" s="1"/>
      <c r="B189" s="349"/>
      <c r="C189" s="612"/>
      <c r="D189" s="612"/>
      <c r="E189" s="350"/>
      <c r="F189" s="350"/>
      <c r="G189" s="694">
        <f t="shared" si="100"/>
        <v>0</v>
      </c>
      <c r="H189" s="694"/>
      <c r="I189" s="694">
        <f t="shared" si="105"/>
        <v>27.908333333333331</v>
      </c>
      <c r="J189" s="612"/>
      <c r="K189" s="694">
        <f t="shared" si="102"/>
        <v>0</v>
      </c>
      <c r="L189" s="694"/>
      <c r="M189" s="694">
        <f t="shared" si="106"/>
        <v>27.908333333333331</v>
      </c>
      <c r="N189" s="612"/>
      <c r="O189" s="350"/>
      <c r="P189" s="350"/>
      <c r="Q189" s="350"/>
      <c r="R189" s="350">
        <f t="shared" si="87"/>
        <v>0</v>
      </c>
      <c r="S189" s="349"/>
      <c r="T189" s="361"/>
      <c r="U189" s="349"/>
      <c r="V189" s="1"/>
      <c r="W189" s="1"/>
      <c r="X189" s="1"/>
      <c r="Y189" s="1"/>
      <c r="Z189" s="1"/>
      <c r="AA189" s="1"/>
      <c r="AB189" s="1"/>
      <c r="AC189" s="1"/>
      <c r="AD189" s="1"/>
      <c r="AE189" s="1"/>
      <c r="AF189" s="1"/>
      <c r="AG189" s="1"/>
      <c r="AH189" s="1"/>
      <c r="AI189" s="1"/>
      <c r="AJ189" s="1"/>
      <c r="AK189" s="1"/>
      <c r="AL189" s="1"/>
      <c r="AM189" s="1"/>
    </row>
    <row r="190" spans="1:39" ht="11.25" hidden="1" customHeight="1">
      <c r="A190" s="1"/>
      <c r="B190" s="347" t="s">
        <v>89</v>
      </c>
      <c r="C190" s="613">
        <f>SUM(C191:C195)</f>
        <v>0</v>
      </c>
      <c r="D190" s="613"/>
      <c r="E190" s="348"/>
      <c r="F190" s="348"/>
      <c r="G190" s="694">
        <f t="shared" si="100"/>
        <v>0</v>
      </c>
      <c r="H190" s="696"/>
      <c r="I190" s="694">
        <f t="shared" si="105"/>
        <v>27.908333333333331</v>
      </c>
      <c r="J190" s="613"/>
      <c r="K190" s="694">
        <f t="shared" si="102"/>
        <v>0</v>
      </c>
      <c r="L190" s="696"/>
      <c r="M190" s="694">
        <f t="shared" si="106"/>
        <v>27.908333333333331</v>
      </c>
      <c r="N190" s="613"/>
      <c r="O190" s="348"/>
      <c r="P190" s="348"/>
      <c r="Q190" s="348"/>
      <c r="R190" s="348">
        <f t="shared" si="87"/>
        <v>0</v>
      </c>
      <c r="S190" s="359"/>
      <c r="T190" s="360"/>
      <c r="U190" s="359"/>
      <c r="V190" s="1"/>
      <c r="W190" s="1"/>
      <c r="X190" s="1"/>
      <c r="Y190" s="1"/>
      <c r="Z190" s="1"/>
      <c r="AA190" s="1"/>
      <c r="AB190" s="1"/>
      <c r="AC190" s="1"/>
      <c r="AD190" s="1"/>
      <c r="AE190" s="1"/>
      <c r="AF190" s="1"/>
      <c r="AG190" s="1"/>
      <c r="AH190" s="1"/>
      <c r="AI190" s="1"/>
      <c r="AJ190" s="1"/>
      <c r="AK190" s="1"/>
      <c r="AL190" s="1"/>
      <c r="AM190" s="1"/>
    </row>
    <row r="191" spans="1:39" ht="11.25" hidden="1" customHeight="1">
      <c r="A191" s="1"/>
      <c r="B191" s="349" t="s">
        <v>252</v>
      </c>
      <c r="C191" s="612"/>
      <c r="D191" s="612"/>
      <c r="E191" s="350">
        <f>E186+D191</f>
        <v>0</v>
      </c>
      <c r="F191" s="612"/>
      <c r="G191" s="694">
        <f t="shared" si="100"/>
        <v>0</v>
      </c>
      <c r="H191" s="694"/>
      <c r="I191" s="694">
        <f t="shared" si="105"/>
        <v>27.908333333333331</v>
      </c>
      <c r="J191" s="350"/>
      <c r="K191" s="694">
        <f t="shared" si="102"/>
        <v>0</v>
      </c>
      <c r="L191" s="694"/>
      <c r="M191" s="694">
        <f t="shared" si="106"/>
        <v>27.908333333333331</v>
      </c>
      <c r="N191" s="350"/>
      <c r="O191" s="350"/>
      <c r="P191" s="350"/>
      <c r="Q191" s="350"/>
      <c r="R191" s="350">
        <f t="shared" si="87"/>
        <v>0</v>
      </c>
      <c r="S191" s="349"/>
      <c r="T191" s="361"/>
      <c r="U191" s="349"/>
      <c r="V191" s="1"/>
      <c r="W191" s="1"/>
      <c r="X191" s="1"/>
      <c r="Y191" s="1"/>
      <c r="Z191" s="1"/>
      <c r="AA191" s="1"/>
      <c r="AB191" s="1"/>
      <c r="AC191" s="1"/>
      <c r="AD191" s="1"/>
      <c r="AE191" s="1"/>
      <c r="AF191" s="1"/>
      <c r="AG191" s="1"/>
      <c r="AH191" s="1"/>
      <c r="AI191" s="1"/>
      <c r="AJ191" s="1"/>
      <c r="AK191" s="1"/>
      <c r="AL191" s="1"/>
      <c r="AM191" s="1"/>
    </row>
    <row r="192" spans="1:39" ht="11.25" hidden="1" customHeight="1">
      <c r="A192" s="1"/>
      <c r="B192" s="349" t="s">
        <v>253</v>
      </c>
      <c r="C192" s="612"/>
      <c r="D192" s="612"/>
      <c r="E192" s="350">
        <f>E191+D192</f>
        <v>0</v>
      </c>
      <c r="F192" s="612"/>
      <c r="G192" s="694">
        <f t="shared" si="100"/>
        <v>0</v>
      </c>
      <c r="H192" s="694"/>
      <c r="I192" s="694">
        <f t="shared" si="105"/>
        <v>27.908333333333331</v>
      </c>
      <c r="J192" s="350">
        <f>J160</f>
        <v>0</v>
      </c>
      <c r="K192" s="694">
        <f t="shared" si="102"/>
        <v>0</v>
      </c>
      <c r="L192" s="694"/>
      <c r="M192" s="694">
        <f t="shared" si="106"/>
        <v>27.908333333333331</v>
      </c>
      <c r="N192" s="350">
        <f>N160</f>
        <v>0</v>
      </c>
      <c r="O192" s="350"/>
      <c r="P192" s="350"/>
      <c r="Q192" s="350"/>
      <c r="R192" s="350">
        <f t="shared" si="87"/>
        <v>0</v>
      </c>
      <c r="S192" s="349"/>
      <c r="T192" s="361"/>
      <c r="U192" s="349"/>
      <c r="V192" s="1"/>
      <c r="W192" s="1"/>
      <c r="X192" s="1"/>
      <c r="Y192" s="1"/>
      <c r="Z192" s="1"/>
      <c r="AA192" s="1"/>
      <c r="AB192" s="1"/>
      <c r="AC192" s="1"/>
      <c r="AD192" s="1"/>
      <c r="AE192" s="1"/>
      <c r="AF192" s="1"/>
      <c r="AG192" s="1"/>
      <c r="AH192" s="1"/>
      <c r="AI192" s="1"/>
      <c r="AJ192" s="1"/>
      <c r="AK192" s="1"/>
      <c r="AL192" s="1"/>
      <c r="AM192" s="1"/>
    </row>
    <row r="193" spans="1:39" ht="11.25" hidden="1" customHeight="1">
      <c r="A193" s="1"/>
      <c r="B193" s="349"/>
      <c r="C193" s="612"/>
      <c r="D193" s="612"/>
      <c r="E193" s="350"/>
      <c r="F193" s="612">
        <f t="shared" ref="F193:F195" si="108">B193</f>
        <v>0</v>
      </c>
      <c r="G193" s="694">
        <f t="shared" si="100"/>
        <v>0</v>
      </c>
      <c r="H193" s="694"/>
      <c r="I193" s="694">
        <f t="shared" si="105"/>
        <v>27.908333333333331</v>
      </c>
      <c r="J193" s="612"/>
      <c r="K193" s="694">
        <f t="shared" si="102"/>
        <v>0</v>
      </c>
      <c r="L193" s="694"/>
      <c r="M193" s="694">
        <f t="shared" si="106"/>
        <v>27.908333333333331</v>
      </c>
      <c r="N193" s="612"/>
      <c r="O193" s="350"/>
      <c r="P193" s="350"/>
      <c r="Q193" s="350"/>
      <c r="R193" s="350">
        <f t="shared" si="87"/>
        <v>0</v>
      </c>
      <c r="S193" s="349"/>
      <c r="T193" s="361"/>
      <c r="U193" s="349"/>
      <c r="V193" s="1"/>
      <c r="W193" s="1"/>
      <c r="X193" s="1"/>
      <c r="Y193" s="1"/>
      <c r="Z193" s="1"/>
      <c r="AA193" s="1"/>
      <c r="AB193" s="1"/>
      <c r="AC193" s="1"/>
      <c r="AD193" s="1"/>
      <c r="AE193" s="1"/>
      <c r="AF193" s="1"/>
      <c r="AG193" s="1"/>
      <c r="AH193" s="1"/>
      <c r="AI193" s="1"/>
      <c r="AJ193" s="1"/>
      <c r="AK193" s="1"/>
      <c r="AL193" s="1"/>
      <c r="AM193" s="1"/>
    </row>
    <row r="194" spans="1:39" ht="11.25" hidden="1" customHeight="1">
      <c r="A194" s="1"/>
      <c r="B194" s="349"/>
      <c r="C194" s="612"/>
      <c r="D194" s="612"/>
      <c r="E194" s="350"/>
      <c r="F194" s="612">
        <f t="shared" si="108"/>
        <v>0</v>
      </c>
      <c r="G194" s="694">
        <f t="shared" si="100"/>
        <v>0</v>
      </c>
      <c r="H194" s="694"/>
      <c r="I194" s="694">
        <f t="shared" si="105"/>
        <v>27.908333333333331</v>
      </c>
      <c r="J194" s="612"/>
      <c r="K194" s="694">
        <f t="shared" si="102"/>
        <v>0</v>
      </c>
      <c r="L194" s="694"/>
      <c r="M194" s="694">
        <f t="shared" si="106"/>
        <v>27.908333333333331</v>
      </c>
      <c r="N194" s="612"/>
      <c r="O194" s="350"/>
      <c r="P194" s="350"/>
      <c r="Q194" s="350"/>
      <c r="R194" s="350">
        <f t="shared" si="87"/>
        <v>0</v>
      </c>
      <c r="S194" s="349"/>
      <c r="T194" s="361"/>
      <c r="U194" s="349"/>
      <c r="V194" s="1"/>
      <c r="W194" s="1"/>
      <c r="X194" s="1"/>
      <c r="Y194" s="1"/>
      <c r="Z194" s="1"/>
      <c r="AA194" s="1"/>
      <c r="AB194" s="1"/>
      <c r="AC194" s="1"/>
      <c r="AD194" s="1"/>
      <c r="AE194" s="1"/>
      <c r="AF194" s="1"/>
      <c r="AG194" s="1"/>
      <c r="AH194" s="1"/>
      <c r="AI194" s="1"/>
      <c r="AJ194" s="1"/>
      <c r="AK194" s="1"/>
      <c r="AL194" s="1"/>
      <c r="AM194" s="1"/>
    </row>
    <row r="195" spans="1:39" ht="11.25" hidden="1" customHeight="1">
      <c r="A195" s="1"/>
      <c r="B195" s="349"/>
      <c r="C195" s="612"/>
      <c r="D195" s="612"/>
      <c r="E195" s="350"/>
      <c r="F195" s="612">
        <f t="shared" si="108"/>
        <v>0</v>
      </c>
      <c r="G195" s="694">
        <f t="shared" si="100"/>
        <v>0</v>
      </c>
      <c r="H195" s="694"/>
      <c r="I195" s="694">
        <f t="shared" si="105"/>
        <v>27.908333333333331</v>
      </c>
      <c r="J195" s="612"/>
      <c r="K195" s="694">
        <f t="shared" si="102"/>
        <v>0</v>
      </c>
      <c r="L195" s="694"/>
      <c r="M195" s="694">
        <f t="shared" si="106"/>
        <v>27.908333333333331</v>
      </c>
      <c r="N195" s="612"/>
      <c r="O195" s="350"/>
      <c r="P195" s="350"/>
      <c r="Q195" s="350"/>
      <c r="R195" s="350">
        <f t="shared" si="87"/>
        <v>0</v>
      </c>
      <c r="S195" s="349"/>
      <c r="T195" s="361"/>
      <c r="U195" s="349"/>
      <c r="V195" s="1"/>
      <c r="W195" s="1"/>
      <c r="X195" s="1"/>
      <c r="Y195" s="1"/>
      <c r="Z195" s="1"/>
      <c r="AA195" s="1"/>
      <c r="AB195" s="1"/>
      <c r="AC195" s="1"/>
      <c r="AD195" s="1"/>
      <c r="AE195" s="1"/>
      <c r="AF195" s="1"/>
      <c r="AG195" s="1"/>
      <c r="AH195" s="1"/>
      <c r="AI195" s="1"/>
      <c r="AJ195" s="1"/>
      <c r="AK195" s="1"/>
      <c r="AL195" s="1"/>
      <c r="AM195" s="1"/>
    </row>
    <row r="196" spans="1:39" ht="11.25" hidden="1" customHeight="1">
      <c r="A196" s="1"/>
      <c r="B196" s="347" t="s">
        <v>94</v>
      </c>
      <c r="C196" s="613">
        <f>SUM(C197:C199)</f>
        <v>0</v>
      </c>
      <c r="D196" s="613"/>
      <c r="E196" s="348"/>
      <c r="F196" s="613"/>
      <c r="G196" s="694">
        <f t="shared" si="100"/>
        <v>0</v>
      </c>
      <c r="H196" s="696"/>
      <c r="I196" s="694">
        <f t="shared" si="105"/>
        <v>27.908333333333331</v>
      </c>
      <c r="J196" s="613"/>
      <c r="K196" s="694">
        <f t="shared" si="102"/>
        <v>0</v>
      </c>
      <c r="L196" s="696"/>
      <c r="M196" s="694">
        <f t="shared" si="106"/>
        <v>27.908333333333331</v>
      </c>
      <c r="N196" s="613"/>
      <c r="O196" s="348"/>
      <c r="P196" s="348"/>
      <c r="Q196" s="348"/>
      <c r="R196" s="348">
        <f t="shared" si="87"/>
        <v>0</v>
      </c>
      <c r="S196" s="359"/>
      <c r="T196" s="360"/>
      <c r="U196" s="359"/>
      <c r="V196" s="1"/>
      <c r="W196" s="1"/>
      <c r="X196" s="1"/>
      <c r="Y196" s="1"/>
      <c r="Z196" s="1"/>
      <c r="AA196" s="1"/>
      <c r="AB196" s="1"/>
      <c r="AC196" s="1"/>
      <c r="AD196" s="1"/>
      <c r="AE196" s="1"/>
      <c r="AF196" s="1"/>
      <c r="AG196" s="1"/>
      <c r="AH196" s="1"/>
      <c r="AI196" s="1"/>
      <c r="AJ196" s="1"/>
      <c r="AK196" s="1"/>
      <c r="AL196" s="1"/>
      <c r="AM196" s="1"/>
    </row>
    <row r="197" spans="1:39" ht="11.25" hidden="1" customHeight="1">
      <c r="A197" s="1"/>
      <c r="B197" s="349" t="s">
        <v>174</v>
      </c>
      <c r="C197" s="612"/>
      <c r="D197" s="612"/>
      <c r="E197" s="350">
        <f>E192+D197</f>
        <v>0</v>
      </c>
      <c r="F197" s="612"/>
      <c r="G197" s="694">
        <f t="shared" si="100"/>
        <v>0</v>
      </c>
      <c r="H197" s="694"/>
      <c r="I197" s="694">
        <f t="shared" si="105"/>
        <v>27.908333333333331</v>
      </c>
      <c r="J197" s="350">
        <f>J165</f>
        <v>0</v>
      </c>
      <c r="K197" s="694">
        <f t="shared" si="102"/>
        <v>0</v>
      </c>
      <c r="L197" s="694"/>
      <c r="M197" s="694">
        <f t="shared" si="106"/>
        <v>27.908333333333331</v>
      </c>
      <c r="N197" s="350">
        <f>N165</f>
        <v>0</v>
      </c>
      <c r="O197" s="350"/>
      <c r="P197" s="350"/>
      <c r="Q197" s="350"/>
      <c r="R197" s="350">
        <f t="shared" si="87"/>
        <v>0</v>
      </c>
      <c r="S197" s="349"/>
      <c r="T197" s="361"/>
      <c r="U197" s="349"/>
      <c r="V197" s="1"/>
      <c r="W197" s="1"/>
      <c r="X197" s="1"/>
      <c r="Y197" s="1"/>
      <c r="Z197" s="1"/>
      <c r="AA197" s="1"/>
      <c r="AB197" s="1"/>
      <c r="AC197" s="1"/>
      <c r="AD197" s="1"/>
      <c r="AE197" s="1"/>
      <c r="AF197" s="1"/>
      <c r="AG197" s="1"/>
      <c r="AH197" s="1"/>
      <c r="AI197" s="1"/>
      <c r="AJ197" s="1"/>
      <c r="AK197" s="1"/>
      <c r="AL197" s="1"/>
      <c r="AM197" s="1"/>
    </row>
    <row r="198" spans="1:39" ht="11.25" hidden="1" customHeight="1">
      <c r="A198" s="1"/>
      <c r="B198" s="349"/>
      <c r="C198" s="612"/>
      <c r="D198" s="612"/>
      <c r="E198" s="350">
        <f t="shared" ref="E198:E199" si="109">E193+D198</f>
        <v>0</v>
      </c>
      <c r="F198" s="612">
        <f t="shared" ref="F198:F199" si="110">B198</f>
        <v>0</v>
      </c>
      <c r="G198" s="694">
        <f t="shared" si="100"/>
        <v>0</v>
      </c>
      <c r="H198" s="694"/>
      <c r="I198" s="694">
        <f t="shared" si="105"/>
        <v>27.908333333333331</v>
      </c>
      <c r="J198" s="612"/>
      <c r="K198" s="694">
        <f t="shared" si="102"/>
        <v>0</v>
      </c>
      <c r="L198" s="694"/>
      <c r="M198" s="694">
        <f t="shared" si="106"/>
        <v>27.908333333333331</v>
      </c>
      <c r="N198" s="612"/>
      <c r="O198" s="350"/>
      <c r="P198" s="350"/>
      <c r="Q198" s="350"/>
      <c r="R198" s="350">
        <f t="shared" si="87"/>
        <v>0</v>
      </c>
      <c r="S198" s="349"/>
      <c r="T198" s="361"/>
      <c r="U198" s="349"/>
      <c r="V198" s="1"/>
      <c r="W198" s="1"/>
      <c r="X198" s="1"/>
      <c r="Y198" s="1"/>
      <c r="Z198" s="1"/>
      <c r="AA198" s="1"/>
      <c r="AB198" s="1"/>
      <c r="AC198" s="1"/>
      <c r="AD198" s="1"/>
      <c r="AE198" s="1"/>
      <c r="AF198" s="1"/>
      <c r="AG198" s="1"/>
      <c r="AH198" s="1"/>
      <c r="AI198" s="1"/>
      <c r="AJ198" s="1"/>
      <c r="AK198" s="1"/>
      <c r="AL198" s="1"/>
      <c r="AM198" s="1"/>
    </row>
    <row r="199" spans="1:39" ht="11.25" hidden="1" customHeight="1">
      <c r="A199" s="1"/>
      <c r="B199" s="349"/>
      <c r="C199" s="612"/>
      <c r="D199" s="612"/>
      <c r="E199" s="350">
        <f t="shared" si="109"/>
        <v>0</v>
      </c>
      <c r="F199" s="612">
        <f t="shared" si="110"/>
        <v>0</v>
      </c>
      <c r="G199" s="694">
        <f t="shared" si="100"/>
        <v>0</v>
      </c>
      <c r="H199" s="694"/>
      <c r="I199" s="694">
        <f t="shared" si="105"/>
        <v>27.908333333333331</v>
      </c>
      <c r="J199" s="612"/>
      <c r="K199" s="694">
        <f t="shared" si="102"/>
        <v>0</v>
      </c>
      <c r="L199" s="694"/>
      <c r="M199" s="694">
        <f t="shared" si="106"/>
        <v>27.908333333333331</v>
      </c>
      <c r="N199" s="612"/>
      <c r="O199" s="350"/>
      <c r="P199" s="350"/>
      <c r="Q199" s="350"/>
      <c r="R199" s="350">
        <f t="shared" si="87"/>
        <v>0</v>
      </c>
      <c r="S199" s="349"/>
      <c r="T199" s="361"/>
      <c r="U199" s="349"/>
      <c r="V199" s="1"/>
      <c r="W199" s="1"/>
      <c r="X199" s="1"/>
      <c r="Y199" s="1"/>
      <c r="Z199" s="1"/>
      <c r="AA199" s="1"/>
      <c r="AB199" s="1"/>
      <c r="AC199" s="1"/>
      <c r="AD199" s="1"/>
      <c r="AE199" s="1"/>
      <c r="AF199" s="1"/>
      <c r="AG199" s="1"/>
      <c r="AH199" s="1"/>
      <c r="AI199" s="1"/>
      <c r="AJ199" s="1"/>
      <c r="AK199" s="1"/>
      <c r="AL199" s="1"/>
      <c r="AM199" s="1"/>
    </row>
    <row r="200" spans="1:39" ht="11.25" hidden="1" customHeight="1">
      <c r="A200" s="1"/>
      <c r="B200" s="347" t="s">
        <v>99</v>
      </c>
      <c r="C200" s="613">
        <f>SUM(C201:C203)</f>
        <v>0</v>
      </c>
      <c r="D200" s="613"/>
      <c r="E200" s="348"/>
      <c r="F200" s="613"/>
      <c r="G200" s="694">
        <f t="shared" si="100"/>
        <v>0</v>
      </c>
      <c r="H200" s="695"/>
      <c r="I200" s="694">
        <f t="shared" si="105"/>
        <v>27.908333333333331</v>
      </c>
      <c r="J200" s="613"/>
      <c r="K200" s="694">
        <f t="shared" si="102"/>
        <v>0</v>
      </c>
      <c r="L200" s="695"/>
      <c r="M200" s="694">
        <f t="shared" si="106"/>
        <v>27.908333333333331</v>
      </c>
      <c r="N200" s="613"/>
      <c r="O200" s="348"/>
      <c r="P200" s="348"/>
      <c r="Q200" s="348"/>
      <c r="R200" s="348">
        <f t="shared" si="87"/>
        <v>0</v>
      </c>
      <c r="S200" s="359"/>
      <c r="T200" s="360"/>
      <c r="U200" s="359"/>
      <c r="V200" s="1"/>
      <c r="W200" s="1"/>
      <c r="X200" s="1"/>
      <c r="Y200" s="1"/>
      <c r="Z200" s="1"/>
      <c r="AA200" s="1"/>
      <c r="AB200" s="1"/>
      <c r="AC200" s="1"/>
      <c r="AD200" s="1"/>
      <c r="AE200" s="1"/>
      <c r="AF200" s="1"/>
      <c r="AG200" s="1"/>
      <c r="AH200" s="1"/>
      <c r="AI200" s="1"/>
      <c r="AJ200" s="1"/>
      <c r="AK200" s="1"/>
      <c r="AL200" s="1"/>
      <c r="AM200" s="1"/>
    </row>
    <row r="201" spans="1:39" ht="11.25" hidden="1" customHeight="1">
      <c r="A201" s="1"/>
      <c r="B201" s="632" t="s">
        <v>568</v>
      </c>
      <c r="C201" s="615">
        <f>D201*24</f>
        <v>0</v>
      </c>
      <c r="D201" s="615"/>
      <c r="E201" s="612">
        <f>E197+D201</f>
        <v>0</v>
      </c>
      <c r="F201" s="612"/>
      <c r="G201" s="694">
        <f t="shared" si="100"/>
        <v>0</v>
      </c>
      <c r="H201" s="693"/>
      <c r="I201" s="694">
        <f t="shared" si="105"/>
        <v>27.908333333333331</v>
      </c>
      <c r="J201" s="612"/>
      <c r="K201" s="694">
        <f t="shared" si="102"/>
        <v>0</v>
      </c>
      <c r="L201" s="693"/>
      <c r="M201" s="694">
        <f t="shared" si="106"/>
        <v>27.908333333333331</v>
      </c>
      <c r="N201" s="612"/>
      <c r="O201" s="350"/>
      <c r="P201" s="350"/>
      <c r="Q201" s="350"/>
      <c r="R201" s="350">
        <f t="shared" si="87"/>
        <v>0</v>
      </c>
      <c r="S201" s="349"/>
      <c r="T201" s="361"/>
      <c r="U201" s="349"/>
      <c r="V201" s="1"/>
      <c r="W201" s="1"/>
      <c r="X201" s="1"/>
      <c r="Y201" s="1"/>
      <c r="Z201" s="1"/>
      <c r="AA201" s="1"/>
      <c r="AB201" s="1"/>
      <c r="AC201" s="1"/>
      <c r="AD201" s="1"/>
      <c r="AE201" s="1"/>
      <c r="AF201" s="1"/>
      <c r="AG201" s="1"/>
      <c r="AH201" s="1"/>
      <c r="AI201" s="1"/>
      <c r="AJ201" s="1"/>
      <c r="AK201" s="1"/>
      <c r="AL201" s="1"/>
      <c r="AM201" s="1"/>
    </row>
    <row r="202" spans="1:39" ht="11.25" hidden="1" customHeight="1">
      <c r="A202" s="1"/>
      <c r="B202" s="633" t="s">
        <v>569</v>
      </c>
      <c r="C202" s="615">
        <f t="shared" ref="C202:C203" si="111">D202*24</f>
        <v>0</v>
      </c>
      <c r="D202" s="615"/>
      <c r="E202" s="612">
        <f>E201+D202</f>
        <v>0</v>
      </c>
      <c r="F202" s="612"/>
      <c r="G202" s="694">
        <f t="shared" si="100"/>
        <v>0</v>
      </c>
      <c r="H202" s="693"/>
      <c r="I202" s="694">
        <f t="shared" si="105"/>
        <v>27.908333333333331</v>
      </c>
      <c r="J202" s="612"/>
      <c r="K202" s="694">
        <f t="shared" si="102"/>
        <v>0</v>
      </c>
      <c r="L202" s="693"/>
      <c r="M202" s="694">
        <f t="shared" si="106"/>
        <v>27.908333333333331</v>
      </c>
      <c r="N202" s="612"/>
      <c r="O202" s="350"/>
      <c r="P202" s="350"/>
      <c r="Q202" s="350"/>
      <c r="R202" s="350">
        <f t="shared" si="87"/>
        <v>0</v>
      </c>
      <c r="S202" s="349"/>
      <c r="T202" s="361"/>
      <c r="U202" s="349"/>
      <c r="V202" s="1"/>
      <c r="W202" s="1"/>
      <c r="X202" s="1"/>
      <c r="Y202" s="1"/>
      <c r="Z202" s="1"/>
      <c r="AA202" s="1"/>
      <c r="AB202" s="1"/>
      <c r="AC202" s="1"/>
      <c r="AD202" s="1"/>
      <c r="AE202" s="1"/>
      <c r="AF202" s="1"/>
      <c r="AG202" s="1"/>
      <c r="AH202" s="1"/>
      <c r="AI202" s="1"/>
      <c r="AJ202" s="1"/>
      <c r="AK202" s="1"/>
      <c r="AL202" s="1"/>
      <c r="AM202" s="1"/>
    </row>
    <row r="203" spans="1:39" ht="11.25" hidden="1" customHeight="1">
      <c r="A203" s="1"/>
      <c r="B203" s="634" t="s">
        <v>570</v>
      </c>
      <c r="C203" s="615">
        <f t="shared" si="111"/>
        <v>0</v>
      </c>
      <c r="D203" s="615"/>
      <c r="E203" s="612">
        <f>E202+D203</f>
        <v>0</v>
      </c>
      <c r="F203" s="612"/>
      <c r="G203" s="694">
        <f t="shared" si="100"/>
        <v>0</v>
      </c>
      <c r="H203" s="693"/>
      <c r="I203" s="694">
        <f t="shared" si="105"/>
        <v>27.908333333333331</v>
      </c>
      <c r="J203" s="612"/>
      <c r="K203" s="694">
        <f t="shared" si="102"/>
        <v>0</v>
      </c>
      <c r="L203" s="693"/>
      <c r="M203" s="694">
        <f t="shared" si="106"/>
        <v>27.908333333333331</v>
      </c>
      <c r="N203" s="612"/>
      <c r="O203" s="350"/>
      <c r="P203" s="350"/>
      <c r="Q203" s="350"/>
      <c r="R203" s="350">
        <f t="shared" si="87"/>
        <v>0</v>
      </c>
      <c r="S203" s="349"/>
      <c r="T203" s="361"/>
      <c r="U203" s="349"/>
      <c r="V203" s="1"/>
      <c r="W203" s="1"/>
      <c r="X203" s="1"/>
      <c r="Y203" s="1"/>
      <c r="Z203" s="1"/>
      <c r="AA203" s="1"/>
      <c r="AB203" s="1"/>
      <c r="AC203" s="1"/>
      <c r="AD203" s="1"/>
      <c r="AE203" s="1"/>
      <c r="AF203" s="1"/>
      <c r="AG203" s="1"/>
      <c r="AH203" s="1"/>
      <c r="AI203" s="1"/>
      <c r="AJ203" s="1"/>
      <c r="AK203" s="1"/>
      <c r="AL203" s="1"/>
      <c r="AM203" s="1"/>
    </row>
    <row r="204" spans="1:39" ht="11.25" hidden="1" customHeight="1">
      <c r="A204" s="1"/>
      <c r="B204" s="347" t="s">
        <v>182</v>
      </c>
      <c r="C204" s="613">
        <f>SUM(C205:C209)</f>
        <v>0</v>
      </c>
      <c r="D204" s="613"/>
      <c r="E204" s="348"/>
      <c r="F204" s="613"/>
      <c r="G204" s="694">
        <f t="shared" si="100"/>
        <v>0</v>
      </c>
      <c r="H204" s="696"/>
      <c r="I204" s="694">
        <f t="shared" si="105"/>
        <v>27.908333333333331</v>
      </c>
      <c r="J204" s="613"/>
      <c r="K204" s="694">
        <f t="shared" si="102"/>
        <v>0</v>
      </c>
      <c r="L204" s="696"/>
      <c r="M204" s="694">
        <f t="shared" si="106"/>
        <v>27.908333333333331</v>
      </c>
      <c r="N204" s="613"/>
      <c r="O204" s="348"/>
      <c r="P204" s="348"/>
      <c r="Q204" s="348"/>
      <c r="R204" s="348">
        <f t="shared" si="87"/>
        <v>0</v>
      </c>
      <c r="S204" s="359"/>
      <c r="T204" s="360"/>
      <c r="U204" s="359"/>
      <c r="V204" s="1"/>
      <c r="W204" s="1"/>
      <c r="X204" s="1"/>
      <c r="Y204" s="1"/>
      <c r="Z204" s="1"/>
      <c r="AA204" s="1"/>
      <c r="AB204" s="1"/>
      <c r="AC204" s="1"/>
      <c r="AD204" s="1"/>
      <c r="AE204" s="1"/>
      <c r="AF204" s="1"/>
      <c r="AG204" s="1"/>
      <c r="AH204" s="1"/>
      <c r="AI204" s="1"/>
      <c r="AJ204" s="1"/>
      <c r="AK204" s="1"/>
      <c r="AL204" s="1"/>
      <c r="AM204" s="1"/>
    </row>
    <row r="205" spans="1:39" ht="11.25" hidden="1" customHeight="1">
      <c r="A205" s="1"/>
      <c r="B205" s="349" t="s">
        <v>254</v>
      </c>
      <c r="C205" s="612"/>
      <c r="D205" s="612"/>
      <c r="E205" s="350">
        <f>E203</f>
        <v>0</v>
      </c>
      <c r="F205" s="612"/>
      <c r="G205" s="694">
        <f t="shared" si="100"/>
        <v>0</v>
      </c>
      <c r="H205" s="694"/>
      <c r="I205" s="694">
        <f t="shared" si="105"/>
        <v>27.908333333333331</v>
      </c>
      <c r="J205" s="350">
        <f>J173</f>
        <v>0</v>
      </c>
      <c r="K205" s="694">
        <f t="shared" si="102"/>
        <v>0</v>
      </c>
      <c r="L205" s="694"/>
      <c r="M205" s="694">
        <f t="shared" si="106"/>
        <v>27.908333333333331</v>
      </c>
      <c r="N205" s="350">
        <f>N173</f>
        <v>0</v>
      </c>
      <c r="O205" s="350"/>
      <c r="P205" s="350"/>
      <c r="Q205" s="350"/>
      <c r="R205" s="350">
        <f t="shared" si="87"/>
        <v>0</v>
      </c>
      <c r="S205" s="349"/>
      <c r="T205" s="361"/>
      <c r="U205" s="349"/>
      <c r="V205" s="1"/>
      <c r="W205" s="1"/>
      <c r="X205" s="1"/>
      <c r="Y205" s="1"/>
      <c r="Z205" s="1"/>
      <c r="AA205" s="1"/>
      <c r="AB205" s="1"/>
      <c r="AC205" s="1"/>
      <c r="AD205" s="1"/>
      <c r="AE205" s="1"/>
      <c r="AF205" s="1"/>
      <c r="AG205" s="1"/>
      <c r="AH205" s="1"/>
      <c r="AI205" s="1"/>
      <c r="AJ205" s="1"/>
      <c r="AK205" s="1"/>
      <c r="AL205" s="1"/>
      <c r="AM205" s="1"/>
    </row>
    <row r="206" spans="1:39" ht="11.25" hidden="1" customHeight="1">
      <c r="A206" s="1"/>
      <c r="B206" s="349"/>
      <c r="C206" s="612"/>
      <c r="D206" s="612"/>
      <c r="E206" s="350"/>
      <c r="F206" s="612">
        <f t="shared" ref="F206:F209" si="112">B206</f>
        <v>0</v>
      </c>
      <c r="G206" s="694">
        <f t="shared" si="100"/>
        <v>0</v>
      </c>
      <c r="H206" s="694"/>
      <c r="I206" s="694">
        <f t="shared" si="105"/>
        <v>27.908333333333331</v>
      </c>
      <c r="J206" s="612"/>
      <c r="K206" s="694">
        <f t="shared" si="102"/>
        <v>0</v>
      </c>
      <c r="L206" s="694"/>
      <c r="M206" s="694">
        <f t="shared" si="106"/>
        <v>27.908333333333331</v>
      </c>
      <c r="N206" s="612"/>
      <c r="O206" s="350"/>
      <c r="P206" s="350"/>
      <c r="Q206" s="350"/>
      <c r="R206" s="350">
        <f t="shared" si="87"/>
        <v>0</v>
      </c>
      <c r="S206" s="349"/>
      <c r="T206" s="361"/>
      <c r="U206" s="349"/>
      <c r="V206" s="1"/>
      <c r="W206" s="1"/>
      <c r="X206" s="1"/>
      <c r="Y206" s="1"/>
      <c r="Z206" s="1"/>
      <c r="AA206" s="1"/>
      <c r="AB206" s="1"/>
      <c r="AC206" s="1"/>
      <c r="AD206" s="1"/>
      <c r="AE206" s="1"/>
      <c r="AF206" s="1"/>
      <c r="AG206" s="1"/>
      <c r="AH206" s="1"/>
      <c r="AI206" s="1"/>
      <c r="AJ206" s="1"/>
      <c r="AK206" s="1"/>
      <c r="AL206" s="1"/>
      <c r="AM206" s="1"/>
    </row>
    <row r="207" spans="1:39" ht="11.25" hidden="1" customHeight="1">
      <c r="A207" s="1"/>
      <c r="B207" s="349"/>
      <c r="C207" s="612"/>
      <c r="D207" s="612"/>
      <c r="E207" s="350"/>
      <c r="F207" s="612">
        <f t="shared" si="112"/>
        <v>0</v>
      </c>
      <c r="G207" s="694">
        <f t="shared" si="100"/>
        <v>0</v>
      </c>
      <c r="H207" s="694"/>
      <c r="I207" s="694">
        <f t="shared" si="105"/>
        <v>27.908333333333331</v>
      </c>
      <c r="J207" s="612"/>
      <c r="K207" s="694">
        <f t="shared" si="102"/>
        <v>0</v>
      </c>
      <c r="L207" s="694"/>
      <c r="M207" s="694">
        <f t="shared" si="106"/>
        <v>27.908333333333331</v>
      </c>
      <c r="N207" s="612"/>
      <c r="O207" s="350"/>
      <c r="P207" s="350"/>
      <c r="Q207" s="350"/>
      <c r="R207" s="350">
        <f t="shared" si="87"/>
        <v>0</v>
      </c>
      <c r="S207" s="349"/>
      <c r="T207" s="361"/>
      <c r="U207" s="349"/>
      <c r="V207" s="1"/>
      <c r="W207" s="1"/>
      <c r="X207" s="1"/>
      <c r="Y207" s="1"/>
      <c r="Z207" s="1"/>
      <c r="AA207" s="1"/>
      <c r="AB207" s="1"/>
      <c r="AC207" s="1"/>
      <c r="AD207" s="1"/>
      <c r="AE207" s="1"/>
      <c r="AF207" s="1"/>
      <c r="AG207" s="1"/>
      <c r="AH207" s="1"/>
      <c r="AI207" s="1"/>
      <c r="AJ207" s="1"/>
      <c r="AK207" s="1"/>
      <c r="AL207" s="1"/>
      <c r="AM207" s="1"/>
    </row>
    <row r="208" spans="1:39" ht="11.25" hidden="1" customHeight="1">
      <c r="A208" s="1"/>
      <c r="B208" s="349"/>
      <c r="C208" s="612"/>
      <c r="D208" s="612"/>
      <c r="E208" s="350"/>
      <c r="F208" s="612">
        <f t="shared" si="112"/>
        <v>0</v>
      </c>
      <c r="G208" s="694">
        <f t="shared" si="100"/>
        <v>0</v>
      </c>
      <c r="H208" s="694"/>
      <c r="I208" s="694">
        <f t="shared" si="105"/>
        <v>27.908333333333331</v>
      </c>
      <c r="J208" s="612"/>
      <c r="K208" s="694">
        <f t="shared" si="102"/>
        <v>0</v>
      </c>
      <c r="L208" s="694"/>
      <c r="M208" s="694">
        <f t="shared" si="106"/>
        <v>27.908333333333331</v>
      </c>
      <c r="N208" s="612"/>
      <c r="O208" s="350"/>
      <c r="P208" s="350"/>
      <c r="Q208" s="350"/>
      <c r="R208" s="350">
        <f t="shared" si="87"/>
        <v>0</v>
      </c>
      <c r="S208" s="349"/>
      <c r="T208" s="361"/>
      <c r="U208" s="349"/>
      <c r="V208" s="1"/>
      <c r="W208" s="1"/>
      <c r="X208" s="1"/>
      <c r="Y208" s="1"/>
      <c r="Z208" s="1"/>
      <c r="AA208" s="1"/>
      <c r="AB208" s="1"/>
      <c r="AC208" s="1"/>
      <c r="AD208" s="1"/>
      <c r="AE208" s="1"/>
      <c r="AF208" s="1"/>
      <c r="AG208" s="1"/>
      <c r="AH208" s="1"/>
      <c r="AI208" s="1"/>
      <c r="AJ208" s="1"/>
      <c r="AK208" s="1"/>
      <c r="AL208" s="1"/>
      <c r="AM208" s="1"/>
    </row>
    <row r="209" spans="1:39" ht="11.25" customHeight="1">
      <c r="A209" s="1"/>
      <c r="B209" s="349"/>
      <c r="C209" s="612"/>
      <c r="D209" s="612"/>
      <c r="E209" s="350"/>
      <c r="F209" s="612">
        <f t="shared" si="112"/>
        <v>0</v>
      </c>
      <c r="G209" s="612"/>
      <c r="H209" s="697"/>
      <c r="I209" s="753"/>
      <c r="J209" s="612"/>
      <c r="K209" s="612"/>
      <c r="L209" s="697"/>
      <c r="M209" s="753"/>
      <c r="N209" s="612"/>
      <c r="O209" s="350"/>
      <c r="P209" s="350"/>
      <c r="Q209" s="350"/>
      <c r="R209" s="350">
        <f t="shared" si="87"/>
        <v>0</v>
      </c>
      <c r="S209" s="349"/>
      <c r="T209" s="361"/>
      <c r="U209" s="349"/>
      <c r="V209" s="1"/>
      <c r="W209" s="1"/>
      <c r="X209" s="1"/>
      <c r="Y209" s="1"/>
      <c r="Z209" s="1"/>
      <c r="AA209" s="1"/>
      <c r="AB209" s="1"/>
      <c r="AC209" s="1"/>
      <c r="AD209" s="1"/>
      <c r="AE209" s="1"/>
      <c r="AF209" s="1"/>
      <c r="AG209" s="1"/>
      <c r="AH209" s="1"/>
      <c r="AI209" s="1"/>
      <c r="AJ209" s="1"/>
      <c r="AK209" s="1"/>
      <c r="AL209" s="1"/>
      <c r="AM209" s="1"/>
    </row>
    <row r="210" spans="1:39" ht="11.25" customHeight="1">
      <c r="A210" s="1"/>
      <c r="B210" s="347" t="s">
        <v>255</v>
      </c>
      <c r="C210" s="613">
        <f>SUM(C211:C215)</f>
        <v>0</v>
      </c>
      <c r="D210" s="613"/>
      <c r="E210" s="348"/>
      <c r="F210" s="613"/>
      <c r="G210" s="754"/>
      <c r="H210" s="755"/>
      <c r="I210" s="756"/>
      <c r="J210" s="754"/>
      <c r="K210" s="754"/>
      <c r="L210" s="755"/>
      <c r="M210" s="756"/>
      <c r="N210" s="754"/>
      <c r="O210" s="348"/>
      <c r="P210" s="348"/>
      <c r="Q210" s="348"/>
      <c r="R210" s="348">
        <f t="shared" si="87"/>
        <v>0</v>
      </c>
      <c r="S210" s="359"/>
      <c r="T210" s="360"/>
      <c r="U210" s="359"/>
      <c r="V210" s="1"/>
      <c r="W210" s="1"/>
      <c r="X210" s="1"/>
      <c r="Y210" s="1"/>
      <c r="Z210" s="1"/>
      <c r="AA210" s="1"/>
      <c r="AB210" s="1"/>
      <c r="AC210" s="1"/>
      <c r="AD210" s="1"/>
      <c r="AE210" s="1"/>
      <c r="AF210" s="1"/>
      <c r="AG210" s="1"/>
      <c r="AH210" s="1"/>
      <c r="AI210" s="1"/>
      <c r="AJ210" s="1"/>
      <c r="AK210" s="1"/>
      <c r="AL210" s="1"/>
      <c r="AM210" s="1"/>
    </row>
    <row r="211" spans="1:39" ht="11.25" customHeight="1">
      <c r="A211" s="1"/>
      <c r="B211" s="349" t="s">
        <v>255</v>
      </c>
      <c r="C211" s="612"/>
      <c r="D211" s="612">
        <f>C211/24</f>
        <v>0</v>
      </c>
      <c r="E211" s="350">
        <f>E205+D211</f>
        <v>0</v>
      </c>
      <c r="F211" s="612"/>
      <c r="G211" s="694">
        <f>H211*24</f>
        <v>24</v>
      </c>
      <c r="H211" s="694">
        <v>1</v>
      </c>
      <c r="I211" s="694">
        <f>I181+H211</f>
        <v>22.708333333333332</v>
      </c>
      <c r="J211" s="350"/>
      <c r="K211" s="694">
        <f>L211*24</f>
        <v>24</v>
      </c>
      <c r="L211" s="694">
        <f>H211</f>
        <v>1</v>
      </c>
      <c r="M211" s="694">
        <f>M181+L211</f>
        <v>22.708333333333332</v>
      </c>
      <c r="N211" s="350"/>
      <c r="O211" s="350"/>
      <c r="P211" s="350">
        <f>O211/24</f>
        <v>0</v>
      </c>
      <c r="Q211" s="350">
        <f>Q205+P211</f>
        <v>0</v>
      </c>
      <c r="R211" s="350">
        <f t="shared" si="87"/>
        <v>0</v>
      </c>
      <c r="S211" s="349"/>
      <c r="T211" s="361"/>
      <c r="U211" s="349"/>
      <c r="V211" s="1"/>
      <c r="W211" s="1"/>
      <c r="X211" s="1"/>
      <c r="Y211" s="1"/>
      <c r="Z211" s="1"/>
      <c r="AA211" s="1"/>
      <c r="AB211" s="1"/>
      <c r="AC211" s="1"/>
      <c r="AD211" s="1"/>
      <c r="AE211" s="1"/>
      <c r="AF211" s="1"/>
      <c r="AG211" s="1"/>
      <c r="AH211" s="1"/>
      <c r="AI211" s="1"/>
      <c r="AJ211" s="1"/>
      <c r="AK211" s="1"/>
      <c r="AL211" s="1"/>
      <c r="AM211" s="1"/>
    </row>
    <row r="212" spans="1:39" ht="11.25" hidden="1" customHeight="1">
      <c r="A212" s="1"/>
      <c r="B212" s="349"/>
      <c r="C212" s="612"/>
      <c r="D212" s="612">
        <f t="shared" ref="D212:D215" si="113">C212/24</f>
        <v>0</v>
      </c>
      <c r="E212" s="350"/>
      <c r="F212" s="612">
        <f t="shared" ref="F212:F215" si="114">B212</f>
        <v>0</v>
      </c>
      <c r="G212" s="612"/>
      <c r="H212" s="612">
        <f>G212/24</f>
        <v>0</v>
      </c>
      <c r="I212" s="350">
        <f>I211+H212</f>
        <v>22.708333333333332</v>
      </c>
      <c r="J212" s="612"/>
      <c r="K212" s="612"/>
      <c r="L212" s="612">
        <f t="shared" ref="L212:L215" si="115">K212/24</f>
        <v>0</v>
      </c>
      <c r="M212" s="350">
        <f>M211+L212</f>
        <v>22.708333333333332</v>
      </c>
      <c r="N212" s="350"/>
      <c r="O212" s="350"/>
      <c r="P212" s="350">
        <f>O212/24</f>
        <v>0</v>
      </c>
      <c r="Q212" s="350">
        <f>Q211+P212</f>
        <v>0</v>
      </c>
      <c r="R212" s="350">
        <f t="shared" si="87"/>
        <v>0</v>
      </c>
      <c r="S212" s="349"/>
      <c r="T212" s="361"/>
      <c r="U212" s="349"/>
      <c r="V212" s="1"/>
      <c r="W212" s="1"/>
      <c r="X212" s="1"/>
      <c r="Y212" s="1"/>
      <c r="Z212" s="1"/>
      <c r="AA212" s="1"/>
      <c r="AB212" s="1"/>
      <c r="AC212" s="1"/>
      <c r="AD212" s="1"/>
      <c r="AE212" s="1"/>
      <c r="AF212" s="1"/>
      <c r="AG212" s="1"/>
      <c r="AH212" s="1"/>
      <c r="AI212" s="1"/>
      <c r="AJ212" s="1"/>
      <c r="AK212" s="1"/>
      <c r="AL212" s="1"/>
      <c r="AM212" s="1"/>
    </row>
    <row r="213" spans="1:39" ht="11.25" hidden="1" customHeight="1">
      <c r="A213" s="1"/>
      <c r="B213" s="349"/>
      <c r="C213" s="612"/>
      <c r="D213" s="612">
        <f t="shared" si="113"/>
        <v>0</v>
      </c>
      <c r="E213" s="350"/>
      <c r="F213" s="612">
        <f t="shared" si="114"/>
        <v>0</v>
      </c>
      <c r="G213" s="612"/>
      <c r="H213" s="612">
        <f>G213/24</f>
        <v>0</v>
      </c>
      <c r="I213" s="350">
        <f>I212+H213</f>
        <v>22.708333333333332</v>
      </c>
      <c r="J213" s="612"/>
      <c r="K213" s="612"/>
      <c r="L213" s="612">
        <f t="shared" si="115"/>
        <v>0</v>
      </c>
      <c r="M213" s="350">
        <f>M212+L213</f>
        <v>22.708333333333332</v>
      </c>
      <c r="N213" s="350"/>
      <c r="O213" s="350"/>
      <c r="P213" s="350">
        <f>O213/24</f>
        <v>0</v>
      </c>
      <c r="Q213" s="350">
        <f>Q212+P213</f>
        <v>0</v>
      </c>
      <c r="R213" s="350">
        <f t="shared" si="87"/>
        <v>0</v>
      </c>
      <c r="S213" s="349"/>
      <c r="T213" s="361"/>
      <c r="U213" s="349"/>
      <c r="V213" s="1"/>
      <c r="W213" s="1"/>
      <c r="X213" s="1"/>
      <c r="Y213" s="1"/>
      <c r="Z213" s="1"/>
      <c r="AA213" s="1"/>
      <c r="AB213" s="1"/>
      <c r="AC213" s="1"/>
      <c r="AD213" s="1"/>
      <c r="AE213" s="1"/>
      <c r="AF213" s="1"/>
      <c r="AG213" s="1"/>
      <c r="AH213" s="1"/>
      <c r="AI213" s="1"/>
      <c r="AJ213" s="1"/>
      <c r="AK213" s="1"/>
      <c r="AL213" s="1"/>
      <c r="AM213" s="1"/>
    </row>
    <row r="214" spans="1:39" ht="11.25" hidden="1" customHeight="1">
      <c r="A214" s="1"/>
      <c r="B214" s="349"/>
      <c r="C214" s="612"/>
      <c r="D214" s="612">
        <f t="shared" si="113"/>
        <v>0</v>
      </c>
      <c r="E214" s="350"/>
      <c r="F214" s="612">
        <f t="shared" si="114"/>
        <v>0</v>
      </c>
      <c r="G214" s="612"/>
      <c r="H214" s="612">
        <f>G214/24</f>
        <v>0</v>
      </c>
      <c r="I214" s="350">
        <f>I213+H214</f>
        <v>22.708333333333332</v>
      </c>
      <c r="J214" s="612"/>
      <c r="K214" s="612"/>
      <c r="L214" s="612">
        <f t="shared" si="115"/>
        <v>0</v>
      </c>
      <c r="M214" s="350">
        <f>M213+L214</f>
        <v>22.708333333333332</v>
      </c>
      <c r="N214" s="350"/>
      <c r="O214" s="350"/>
      <c r="P214" s="350">
        <f>O214/24</f>
        <v>0</v>
      </c>
      <c r="Q214" s="350">
        <f>Q213+P214</f>
        <v>0</v>
      </c>
      <c r="R214" s="350">
        <f t="shared" si="87"/>
        <v>0</v>
      </c>
      <c r="S214" s="349"/>
      <c r="T214" s="361"/>
      <c r="U214" s="349"/>
      <c r="V214" s="1"/>
      <c r="W214" s="1"/>
      <c r="X214" s="1"/>
      <c r="Y214" s="1"/>
      <c r="Z214" s="1"/>
      <c r="AA214" s="1"/>
      <c r="AB214" s="1"/>
      <c r="AC214" s="1"/>
      <c r="AD214" s="1"/>
      <c r="AE214" s="1"/>
      <c r="AF214" s="1"/>
      <c r="AG214" s="1"/>
      <c r="AH214" s="1"/>
      <c r="AI214" s="1"/>
      <c r="AJ214" s="1"/>
      <c r="AK214" s="1"/>
      <c r="AL214" s="1"/>
      <c r="AM214" s="1"/>
    </row>
    <row r="215" spans="1:39" ht="11.25" hidden="1" customHeight="1">
      <c r="A215" s="1"/>
      <c r="B215" s="349"/>
      <c r="C215" s="612"/>
      <c r="D215" s="612">
        <f t="shared" si="113"/>
        <v>0</v>
      </c>
      <c r="E215" s="350"/>
      <c r="F215" s="612">
        <f t="shared" si="114"/>
        <v>0</v>
      </c>
      <c r="G215" s="612"/>
      <c r="H215" s="612">
        <f>G215/24</f>
        <v>0</v>
      </c>
      <c r="I215" s="350">
        <f>I214+H215</f>
        <v>22.708333333333332</v>
      </c>
      <c r="J215" s="612"/>
      <c r="K215" s="612"/>
      <c r="L215" s="612">
        <f t="shared" si="115"/>
        <v>0</v>
      </c>
      <c r="M215" s="350">
        <f>M214+L215</f>
        <v>22.708333333333332</v>
      </c>
      <c r="N215" s="350"/>
      <c r="O215" s="350"/>
      <c r="P215" s="350">
        <f>O215/24</f>
        <v>0</v>
      </c>
      <c r="Q215" s="350">
        <f>Q214+P215</f>
        <v>0</v>
      </c>
      <c r="R215" s="350">
        <f t="shared" si="87"/>
        <v>0</v>
      </c>
      <c r="S215" s="349"/>
      <c r="T215" s="361"/>
      <c r="U215" s="349"/>
      <c r="V215" s="1"/>
      <c r="W215" s="1"/>
      <c r="X215" s="1"/>
      <c r="Y215" s="1"/>
      <c r="Z215" s="1"/>
      <c r="AA215" s="1"/>
      <c r="AB215" s="1"/>
      <c r="AC215" s="1"/>
      <c r="AD215" s="1"/>
      <c r="AE215" s="1"/>
      <c r="AF215" s="1"/>
      <c r="AG215" s="1"/>
      <c r="AH215" s="1"/>
      <c r="AI215" s="1"/>
      <c r="AJ215" s="1"/>
      <c r="AK215" s="1"/>
      <c r="AL215" s="1"/>
      <c r="AM215" s="1"/>
    </row>
    <row r="216" spans="1:39" ht="11.25" customHeight="1">
      <c r="A216" s="1"/>
      <c r="B216" s="1"/>
      <c r="C216" s="336"/>
      <c r="D216" s="336"/>
      <c r="E216" s="336"/>
      <c r="F216" s="336"/>
      <c r="G216" s="336"/>
      <c r="H216" s="336"/>
      <c r="I216" s="336"/>
      <c r="J216" s="336"/>
      <c r="K216" s="336"/>
      <c r="L216" s="336"/>
      <c r="M216" s="336"/>
      <c r="N216" s="336"/>
      <c r="O216" s="336"/>
      <c r="P216" s="336"/>
      <c r="Q216" s="336"/>
      <c r="R216" s="336"/>
      <c r="S216" s="1"/>
      <c r="T216" s="1"/>
      <c r="U216" s="1"/>
      <c r="V216" s="1"/>
      <c r="W216" s="1"/>
      <c r="X216" s="1"/>
      <c r="Y216" s="1"/>
      <c r="Z216" s="1"/>
      <c r="AA216" s="1"/>
      <c r="AB216" s="1"/>
      <c r="AC216" s="1"/>
      <c r="AD216" s="1"/>
      <c r="AE216" s="1"/>
      <c r="AF216" s="1"/>
      <c r="AG216" s="1"/>
      <c r="AH216" s="1"/>
      <c r="AI216" s="1"/>
      <c r="AJ216" s="1"/>
      <c r="AK216" s="1"/>
      <c r="AL216" s="1"/>
      <c r="AM216" s="1"/>
    </row>
    <row r="217" spans="1:39" ht="11.25" customHeight="1">
      <c r="A217" s="1"/>
      <c r="B217" s="351" t="s">
        <v>256</v>
      </c>
      <c r="C217" s="352"/>
      <c r="D217" s="353"/>
      <c r="E217" s="614">
        <f>E215</f>
        <v>0</v>
      </c>
      <c r="F217" s="354"/>
      <c r="G217" s="353">
        <f>SUM(G170+G173+G176+G190+G196+G200+G204+G210)</f>
        <v>0</v>
      </c>
      <c r="H217" s="620">
        <f>SUM(H170+H173+H176+H190+H196+H200+H204+H210)</f>
        <v>0</v>
      </c>
      <c r="I217" s="757">
        <f>I211</f>
        <v>22.708333333333332</v>
      </c>
      <c r="J217" s="354"/>
      <c r="K217" s="352"/>
      <c r="L217" s="620">
        <f>SUM(L170+L173+L176+L190+L196+L200+L204+L210)</f>
        <v>0</v>
      </c>
      <c r="M217" s="758">
        <f>M211</f>
        <v>22.708333333333332</v>
      </c>
      <c r="N217" s="354"/>
      <c r="O217" s="352"/>
      <c r="P217" s="352">
        <f>SUM(P170+P173+P176+P190+P196+P200+P204+P210)</f>
        <v>0</v>
      </c>
      <c r="Q217" s="358">
        <f>Q215</f>
        <v>0</v>
      </c>
      <c r="R217" s="354"/>
      <c r="S217" s="96"/>
      <c r="T217" s="96"/>
      <c r="U217" s="365"/>
      <c r="V217" s="1"/>
      <c r="W217" s="1"/>
      <c r="X217" s="1"/>
      <c r="Y217" s="1"/>
      <c r="Z217" s="1"/>
      <c r="AA217" s="1"/>
      <c r="AB217" s="1"/>
      <c r="AC217" s="1"/>
      <c r="AD217" s="1"/>
      <c r="AE217" s="1"/>
      <c r="AF217" s="1"/>
      <c r="AG217" s="1"/>
      <c r="AH217" s="1"/>
      <c r="AI217" s="1"/>
      <c r="AJ217" s="1"/>
      <c r="AK217" s="1"/>
      <c r="AL217" s="1"/>
      <c r="AM217" s="1"/>
    </row>
    <row r="218" spans="1:39" ht="11.25" customHeight="1">
      <c r="A218" s="1"/>
      <c r="B218" s="1"/>
      <c r="C218" s="336"/>
      <c r="D218" s="336"/>
      <c r="E218" s="336"/>
      <c r="F218" s="336"/>
      <c r="G218" s="336"/>
      <c r="H218" s="336"/>
      <c r="I218" s="336"/>
      <c r="J218" s="336"/>
      <c r="K218" s="336"/>
      <c r="L218" s="336"/>
      <c r="M218" s="336"/>
      <c r="N218" s="336"/>
      <c r="O218" s="336"/>
      <c r="P218" s="336"/>
      <c r="Q218" s="336"/>
      <c r="R218" s="336"/>
      <c r="S218" s="1"/>
      <c r="T218" s="1"/>
      <c r="U218" s="1"/>
      <c r="V218" s="1"/>
      <c r="W218" s="1"/>
      <c r="X218" s="1"/>
      <c r="Y218" s="1"/>
      <c r="Z218" s="1"/>
      <c r="AA218" s="1"/>
      <c r="AB218" s="1"/>
      <c r="AC218" s="1"/>
      <c r="AD218" s="1"/>
      <c r="AE218" s="1"/>
      <c r="AF218" s="1"/>
      <c r="AG218" s="1"/>
      <c r="AH218" s="1"/>
      <c r="AI218" s="1"/>
      <c r="AJ218" s="1"/>
      <c r="AK218" s="1"/>
      <c r="AL218" s="1"/>
      <c r="AM218" s="1"/>
    </row>
    <row r="219" spans="1:39" ht="11.25" customHeight="1">
      <c r="A219" s="1"/>
      <c r="B219" s="355"/>
      <c r="C219" s="356"/>
      <c r="D219" s="356"/>
      <c r="E219" s="356"/>
      <c r="F219" s="356"/>
      <c r="G219" s="356"/>
      <c r="H219" s="356"/>
      <c r="I219" s="356"/>
      <c r="J219" s="356"/>
      <c r="K219" s="356"/>
      <c r="L219" s="356"/>
      <c r="M219" s="356"/>
      <c r="N219" s="356"/>
      <c r="O219" s="356"/>
      <c r="P219" s="356"/>
      <c r="Q219" s="356"/>
      <c r="R219" s="356"/>
      <c r="S219" s="355"/>
      <c r="T219" s="355"/>
      <c r="U219" s="355"/>
      <c r="V219" s="366"/>
      <c r="W219" s="366"/>
      <c r="X219" s="366"/>
      <c r="Y219" s="366"/>
      <c r="Z219" s="366"/>
      <c r="AA219" s="366"/>
      <c r="AB219" s="366"/>
      <c r="AC219" s="366"/>
      <c r="AD219" s="366"/>
      <c r="AE219" s="366"/>
      <c r="AF219" s="366"/>
      <c r="AG219" s="366"/>
      <c r="AH219" s="366"/>
      <c r="AI219" s="366"/>
      <c r="AJ219" s="366"/>
      <c r="AK219" s="366"/>
      <c r="AL219" s="366"/>
      <c r="AM219" s="366"/>
    </row>
    <row r="220" spans="1:39" ht="11.25" customHeight="1">
      <c r="A220" s="1"/>
      <c r="B220" s="341"/>
      <c r="C220" s="336"/>
      <c r="D220" s="336"/>
      <c r="E220" s="336"/>
      <c r="F220" s="336"/>
      <c r="G220" s="342"/>
      <c r="H220" s="336"/>
      <c r="I220" s="336"/>
      <c r="J220" s="336"/>
      <c r="K220" s="336"/>
      <c r="L220" s="336"/>
      <c r="M220" s="336"/>
      <c r="N220" s="336"/>
      <c r="O220" s="336"/>
      <c r="P220" s="336"/>
      <c r="Q220" s="336"/>
      <c r="R220" s="336"/>
      <c r="S220" s="1"/>
      <c r="T220" s="1"/>
      <c r="U220" s="1"/>
      <c r="V220" s="1"/>
      <c r="W220" s="1"/>
      <c r="X220" s="1"/>
      <c r="Y220" s="1"/>
      <c r="Z220" s="1"/>
      <c r="AA220" s="1"/>
      <c r="AB220" s="1"/>
      <c r="AC220" s="1"/>
      <c r="AD220" s="1"/>
      <c r="AE220" s="1"/>
      <c r="AF220" s="1"/>
      <c r="AG220" s="1"/>
      <c r="AH220" s="1"/>
      <c r="AI220" s="1"/>
      <c r="AJ220" s="1"/>
      <c r="AK220" s="1"/>
      <c r="AL220" s="1"/>
      <c r="AM220" s="1"/>
    </row>
    <row r="221" spans="1:39" ht="11.25" customHeight="1">
      <c r="A221" s="1"/>
      <c r="B221" s="343" t="str">
        <f>"DRILLING SCHEDULE DETAILS "&amp;Drilling_Input_Summary!J15</f>
        <v>DRILLING SCHEDULE DETAILS 5. Sumur Pendopo Tipe 4</v>
      </c>
      <c r="C221" s="1153" t="str">
        <f>AFEstatPref</f>
        <v>Historical</v>
      </c>
      <c r="D221" s="1108"/>
      <c r="E221" s="1108"/>
      <c r="F221" s="833"/>
      <c r="G221" s="1154" t="str">
        <f>AFEstatSlc</f>
        <v>Proposed Original</v>
      </c>
      <c r="H221" s="1108"/>
      <c r="I221" s="1108"/>
      <c r="J221" s="833"/>
      <c r="K221" s="1149" t="s">
        <v>179</v>
      </c>
      <c r="L221" s="1108"/>
      <c r="M221" s="1108"/>
      <c r="N221" s="833"/>
      <c r="O221" s="1150" t="s">
        <v>236</v>
      </c>
      <c r="P221" s="1151"/>
      <c r="Q221" s="1151"/>
      <c r="R221" s="1152"/>
      <c r="S221" s="1155" t="s">
        <v>237</v>
      </c>
      <c r="T221" s="1155" t="s">
        <v>238</v>
      </c>
      <c r="U221" s="1155" t="s">
        <v>239</v>
      </c>
      <c r="V221" s="1"/>
      <c r="W221" s="1"/>
      <c r="X221" s="1"/>
      <c r="Y221" s="1"/>
      <c r="Z221" s="1"/>
      <c r="AA221" s="1"/>
      <c r="AB221" s="1"/>
      <c r="AC221" s="1"/>
      <c r="AD221" s="1"/>
      <c r="AE221" s="1"/>
      <c r="AF221" s="1"/>
      <c r="AG221" s="1"/>
      <c r="AH221" s="1"/>
      <c r="AI221" s="1"/>
      <c r="AJ221" s="1"/>
      <c r="AK221" s="1"/>
      <c r="AL221" s="1"/>
      <c r="AM221" s="1"/>
    </row>
    <row r="222" spans="1:39" ht="11.25" customHeight="1">
      <c r="A222" s="1"/>
      <c r="B222" s="344" t="s">
        <v>240</v>
      </c>
      <c r="C222" s="345" t="s">
        <v>241</v>
      </c>
      <c r="D222" s="345" t="s">
        <v>242</v>
      </c>
      <c r="E222" s="345" t="s">
        <v>243</v>
      </c>
      <c r="F222" s="345" t="s">
        <v>110</v>
      </c>
      <c r="G222" s="346" t="s">
        <v>241</v>
      </c>
      <c r="H222" s="346" t="s">
        <v>242</v>
      </c>
      <c r="I222" s="346" t="s">
        <v>243</v>
      </c>
      <c r="J222" s="346" t="s">
        <v>110</v>
      </c>
      <c r="K222" s="357" t="s">
        <v>241</v>
      </c>
      <c r="L222" s="357" t="s">
        <v>242</v>
      </c>
      <c r="M222" s="357" t="s">
        <v>243</v>
      </c>
      <c r="N222" s="357" t="s">
        <v>110</v>
      </c>
      <c r="O222" s="358" t="s">
        <v>241</v>
      </c>
      <c r="P222" s="358" t="s">
        <v>242</v>
      </c>
      <c r="Q222" s="358" t="s">
        <v>243</v>
      </c>
      <c r="R222" s="358" t="s">
        <v>110</v>
      </c>
      <c r="S222" s="1086"/>
      <c r="T222" s="1086"/>
      <c r="U222" s="1086"/>
      <c r="V222" s="1"/>
      <c r="W222" s="1"/>
      <c r="X222" s="1"/>
      <c r="Y222" s="1"/>
      <c r="Z222" s="1"/>
      <c r="AA222" s="1"/>
      <c r="AB222" s="1"/>
      <c r="AC222" s="1"/>
      <c r="AD222" s="1"/>
      <c r="AE222" s="1"/>
      <c r="AF222" s="1"/>
      <c r="AG222" s="1"/>
      <c r="AH222" s="1"/>
      <c r="AI222" s="1"/>
      <c r="AJ222" s="1"/>
      <c r="AK222" s="1"/>
      <c r="AL222" s="1"/>
      <c r="AM222" s="1"/>
    </row>
    <row r="223" spans="1:39" ht="14.25" customHeight="1">
      <c r="A223" s="1"/>
      <c r="B223" s="347" t="s">
        <v>68</v>
      </c>
      <c r="C223" s="348"/>
      <c r="D223" s="348"/>
      <c r="E223" s="348">
        <v>0</v>
      </c>
      <c r="F223" s="348"/>
      <c r="G223" s="348"/>
      <c r="H223" s="751"/>
      <c r="I223" s="752"/>
      <c r="J223" s="348"/>
      <c r="K223" s="348" t="s">
        <v>784</v>
      </c>
      <c r="L223" s="751"/>
      <c r="M223" s="752"/>
      <c r="N223" s="348"/>
      <c r="O223" s="348"/>
      <c r="P223" s="348"/>
      <c r="Q223" s="348"/>
      <c r="R223" s="348">
        <f t="shared" ref="R223:R268" si="116">N223</f>
        <v>0</v>
      </c>
      <c r="S223" s="359"/>
      <c r="T223" s="360"/>
      <c r="U223" s="359"/>
      <c r="V223" s="1"/>
      <c r="W223" s="1140" t="s">
        <v>244</v>
      </c>
      <c r="X223" s="1088"/>
      <c r="Y223" s="1088"/>
      <c r="Z223" s="1088"/>
      <c r="AA223" s="1088"/>
      <c r="AB223" s="1088"/>
      <c r="AC223" s="835"/>
      <c r="AD223" s="1146" t="str">
        <f>CONCATENATE((G221))</f>
        <v>Proposed Original</v>
      </c>
      <c r="AE223" s="1108"/>
      <c r="AF223" s="1088"/>
      <c r="AG223" s="1146" t="str">
        <f>CONCATENATE((K221))</f>
        <v>Evaluated</v>
      </c>
      <c r="AH223" s="1108"/>
      <c r="AI223" s="833"/>
      <c r="AJ223" s="1147" t="str">
        <f>CONCATENATE((O221))</f>
        <v>ACTUAL</v>
      </c>
      <c r="AK223" s="1108"/>
      <c r="AL223" s="833"/>
      <c r="AM223" s="1"/>
    </row>
    <row r="224" spans="1:39" ht="11.25" customHeight="1">
      <c r="A224" s="1"/>
      <c r="B224" s="349" t="s">
        <v>245</v>
      </c>
      <c r="C224" s="612">
        <f>D224*24</f>
        <v>0</v>
      </c>
      <c r="D224" s="612"/>
      <c r="E224" s="350">
        <f>E223+D224</f>
        <v>0</v>
      </c>
      <c r="F224" s="350"/>
      <c r="G224" s="694">
        <f>H224*24</f>
        <v>24</v>
      </c>
      <c r="H224" s="694">
        <v>1</v>
      </c>
      <c r="I224" s="694">
        <v>1</v>
      </c>
      <c r="J224" s="612"/>
      <c r="K224" s="694">
        <f>L224*24</f>
        <v>24</v>
      </c>
      <c r="L224" s="694">
        <f>H224</f>
        <v>1</v>
      </c>
      <c r="M224" s="694">
        <v>1</v>
      </c>
      <c r="N224" s="612"/>
      <c r="O224" s="350"/>
      <c r="P224" s="350"/>
      <c r="Q224" s="350"/>
      <c r="R224" s="350">
        <f t="shared" si="116"/>
        <v>0</v>
      </c>
      <c r="S224" s="349"/>
      <c r="T224" s="361"/>
      <c r="U224" s="349"/>
      <c r="V224" s="1"/>
      <c r="W224" s="836"/>
      <c r="X224" s="1090"/>
      <c r="Y224" s="1090"/>
      <c r="Z224" s="1090"/>
      <c r="AA224" s="1090"/>
      <c r="AB224" s="1090"/>
      <c r="AC224" s="837"/>
      <c r="AD224" s="367" t="s">
        <v>246</v>
      </c>
      <c r="AE224" s="368" t="s">
        <v>247</v>
      </c>
      <c r="AF224" s="369" t="s">
        <v>248</v>
      </c>
      <c r="AG224" s="367" t="s">
        <v>246</v>
      </c>
      <c r="AH224" s="377" t="s">
        <v>247</v>
      </c>
      <c r="AI224" s="377" t="s">
        <v>248</v>
      </c>
      <c r="AJ224" s="367" t="s">
        <v>246</v>
      </c>
      <c r="AK224" s="377" t="s">
        <v>247</v>
      </c>
      <c r="AL224" s="377" t="s">
        <v>248</v>
      </c>
      <c r="AM224" s="1"/>
    </row>
    <row r="225" spans="1:39" ht="11.25" customHeight="1">
      <c r="A225" s="1"/>
      <c r="B225" s="349"/>
      <c r="C225" s="612"/>
      <c r="D225" s="612"/>
      <c r="E225" s="350"/>
      <c r="F225" s="350"/>
      <c r="G225" s="612"/>
      <c r="H225" s="694"/>
      <c r="I225" s="753"/>
      <c r="J225" s="612"/>
      <c r="K225" s="612"/>
      <c r="L225" s="694"/>
      <c r="M225" s="753"/>
      <c r="N225" s="612"/>
      <c r="O225" s="350"/>
      <c r="P225" s="350"/>
      <c r="Q225" s="350"/>
      <c r="R225" s="350">
        <f t="shared" si="116"/>
        <v>0</v>
      </c>
      <c r="S225" s="349"/>
      <c r="T225" s="361"/>
      <c r="U225" s="349"/>
      <c r="V225" s="1"/>
      <c r="W225" s="105" t="s">
        <v>249</v>
      </c>
      <c r="X225" s="106"/>
      <c r="Y225" s="106"/>
      <c r="Z225" s="106"/>
      <c r="AA225" s="106"/>
      <c r="AB225" s="106"/>
      <c r="AC225" s="106"/>
      <c r="AD225" s="370">
        <f>H223</f>
        <v>0</v>
      </c>
      <c r="AE225" s="370">
        <f>AD225</f>
        <v>0</v>
      </c>
      <c r="AF225" s="371">
        <v>0</v>
      </c>
      <c r="AG225" s="370">
        <f>L223</f>
        <v>0</v>
      </c>
      <c r="AH225" s="370">
        <f>AG225</f>
        <v>0</v>
      </c>
      <c r="AI225" s="378">
        <v>0</v>
      </c>
      <c r="AJ225" s="370">
        <f>P223</f>
        <v>0</v>
      </c>
      <c r="AK225" s="370">
        <f>AJ225</f>
        <v>0</v>
      </c>
      <c r="AL225" s="379">
        <v>0</v>
      </c>
      <c r="AM225" s="1"/>
    </row>
    <row r="226" spans="1:39" ht="11.25" customHeight="1">
      <c r="A226" s="1"/>
      <c r="B226" s="347" t="s">
        <v>250</v>
      </c>
      <c r="C226" s="613">
        <f>SUM(C227:C228)</f>
        <v>0</v>
      </c>
      <c r="D226" s="613"/>
      <c r="E226" s="348"/>
      <c r="F226" s="348"/>
      <c r="G226" s="754"/>
      <c r="H226" s="755"/>
      <c r="I226" s="756"/>
      <c r="J226" s="754"/>
      <c r="K226" s="754"/>
      <c r="L226" s="755"/>
      <c r="M226" s="756"/>
      <c r="N226" s="754"/>
      <c r="O226" s="348"/>
      <c r="P226" s="348"/>
      <c r="Q226" s="348"/>
      <c r="R226" s="348">
        <f t="shared" si="116"/>
        <v>0</v>
      </c>
      <c r="S226" s="359"/>
      <c r="T226" s="360"/>
      <c r="U226" s="359"/>
      <c r="V226" s="1"/>
      <c r="W226" s="112" t="s">
        <v>251</v>
      </c>
      <c r="X226" s="1"/>
      <c r="Y226" s="1"/>
      <c r="Z226" s="1"/>
      <c r="AA226" s="1"/>
      <c r="AB226" s="1"/>
      <c r="AC226" s="1"/>
      <c r="AD226" s="372">
        <f>H226</f>
        <v>0</v>
      </c>
      <c r="AE226" s="372">
        <f t="shared" ref="AE226:AE241" si="117">AE225+AD226</f>
        <v>0</v>
      </c>
      <c r="AF226" s="371">
        <f>AF225</f>
        <v>0</v>
      </c>
      <c r="AG226" s="372">
        <f>L226</f>
        <v>0</v>
      </c>
      <c r="AH226" s="372">
        <f t="shared" ref="AH226:AH241" si="118">AH225+AG226</f>
        <v>0</v>
      </c>
      <c r="AI226" s="371">
        <f>AI225</f>
        <v>0</v>
      </c>
      <c r="AJ226" s="372">
        <f>P226</f>
        <v>0</v>
      </c>
      <c r="AK226" s="372">
        <f t="shared" ref="AK226:AK241" si="119">AK225+AJ226</f>
        <v>0</v>
      </c>
      <c r="AL226" s="380">
        <f>AL225</f>
        <v>0</v>
      </c>
      <c r="AM226" s="1"/>
    </row>
    <row r="227" spans="1:39" ht="11.25" customHeight="1">
      <c r="A227" s="1"/>
      <c r="B227" s="349" t="s">
        <v>742</v>
      </c>
      <c r="C227" s="612"/>
      <c r="D227" s="612"/>
      <c r="E227" s="350">
        <f>E224+D227</f>
        <v>0</v>
      </c>
      <c r="F227" s="350"/>
      <c r="G227" s="694">
        <f>H227*24</f>
        <v>48</v>
      </c>
      <c r="H227" s="694">
        <v>2</v>
      </c>
      <c r="I227" s="694">
        <f>I224+H227</f>
        <v>3</v>
      </c>
      <c r="J227" s="612"/>
      <c r="K227" s="694">
        <f>L227*24</f>
        <v>48</v>
      </c>
      <c r="L227" s="694">
        <f>H227</f>
        <v>2</v>
      </c>
      <c r="M227" s="694">
        <f>M224+L227</f>
        <v>3</v>
      </c>
      <c r="N227" s="612"/>
      <c r="O227" s="350"/>
      <c r="P227" s="350"/>
      <c r="Q227" s="350"/>
      <c r="R227" s="350">
        <f t="shared" si="116"/>
        <v>0</v>
      </c>
      <c r="S227" s="349"/>
      <c r="T227" s="361"/>
      <c r="U227" s="349"/>
      <c r="V227" s="1"/>
      <c r="W227" s="362" t="str">
        <f>B229</f>
        <v>Workover</v>
      </c>
      <c r="X227" s="363" t="str">
        <f t="shared" ref="X227:X236" si="120">B230</f>
        <v>Preparation (Kill well &amp; POOH existing string)</v>
      </c>
      <c r="Y227" s="363"/>
      <c r="Z227" s="363"/>
      <c r="AA227" s="363"/>
      <c r="AB227" s="363"/>
      <c r="AC227" s="363"/>
      <c r="AD227" s="373">
        <v>1</v>
      </c>
      <c r="AE227" s="373">
        <f t="shared" si="117"/>
        <v>1</v>
      </c>
      <c r="AF227" s="374">
        <f t="shared" ref="AF227:AF235" si="121">J230</f>
        <v>2181.8650000000002</v>
      </c>
      <c r="AG227" s="372">
        <f t="shared" ref="AG227:AG236" si="122">L230</f>
        <v>1.1041666666666665</v>
      </c>
      <c r="AH227" s="373">
        <f t="shared" si="118"/>
        <v>1.1041666666666665</v>
      </c>
      <c r="AI227" s="374">
        <f t="shared" ref="AI227:AI236" si="123">N230</f>
        <v>2181.8650000000002</v>
      </c>
      <c r="AJ227" s="373">
        <f t="shared" ref="AJ227:AJ236" si="124">P230</f>
        <v>0</v>
      </c>
      <c r="AK227" s="373">
        <f t="shared" si="119"/>
        <v>0</v>
      </c>
      <c r="AL227" s="381">
        <f t="shared" ref="AL227:AL236" si="125">R230</f>
        <v>2181.8650000000002</v>
      </c>
      <c r="AM227" s="1"/>
    </row>
    <row r="228" spans="1:39" ht="11.25" customHeight="1">
      <c r="A228" s="1"/>
      <c r="B228" s="349"/>
      <c r="C228" s="612"/>
      <c r="D228" s="612"/>
      <c r="E228" s="350"/>
      <c r="F228" s="350"/>
      <c r="G228" s="612"/>
      <c r="H228" s="694"/>
      <c r="I228" s="753"/>
      <c r="J228" s="612"/>
      <c r="K228" s="612"/>
      <c r="L228" s="694"/>
      <c r="M228" s="753"/>
      <c r="N228" s="612"/>
      <c r="O228" s="350"/>
      <c r="P228" s="350"/>
      <c r="Q228" s="350"/>
      <c r="R228" s="350">
        <f t="shared" si="116"/>
        <v>0</v>
      </c>
      <c r="S228" s="349"/>
      <c r="T228" s="361"/>
      <c r="U228" s="349"/>
      <c r="V228" s="1"/>
      <c r="W228" s="362"/>
      <c r="X228" s="363" t="str">
        <f t="shared" si="120"/>
        <v>Squeeze lapisan Eksisting. Run Scraper. Run GR-CBL-CNL</v>
      </c>
      <c r="Y228" s="363"/>
      <c r="Z228" s="363"/>
      <c r="AA228" s="363"/>
      <c r="AB228" s="363"/>
      <c r="AC228" s="363"/>
      <c r="AD228" s="373">
        <f t="shared" ref="AD228:AD236" si="126">H231</f>
        <v>4.041666666666667</v>
      </c>
      <c r="AE228" s="373">
        <f t="shared" si="117"/>
        <v>5.041666666666667</v>
      </c>
      <c r="AF228" s="374">
        <f t="shared" si="121"/>
        <v>2181.8650000000002</v>
      </c>
      <c r="AG228" s="372">
        <f t="shared" si="122"/>
        <v>4.041666666666667</v>
      </c>
      <c r="AH228" s="373">
        <f t="shared" si="118"/>
        <v>5.1458333333333339</v>
      </c>
      <c r="AI228" s="374">
        <f t="shared" si="123"/>
        <v>2181.8650000000002</v>
      </c>
      <c r="AJ228" s="373">
        <f t="shared" si="124"/>
        <v>0</v>
      </c>
      <c r="AK228" s="373">
        <f t="shared" si="119"/>
        <v>0</v>
      </c>
      <c r="AL228" s="381">
        <f t="shared" si="125"/>
        <v>2181.8650000000002</v>
      </c>
      <c r="AM228" s="1"/>
    </row>
    <row r="229" spans="1:39" ht="11.25" customHeight="1">
      <c r="A229" s="1"/>
      <c r="B229" s="347" t="s">
        <v>56</v>
      </c>
      <c r="C229" s="613">
        <f>SUM(C230:C242)</f>
        <v>0</v>
      </c>
      <c r="D229" s="613"/>
      <c r="E229" s="348"/>
      <c r="F229" s="348"/>
      <c r="G229" s="754"/>
      <c r="H229" s="755"/>
      <c r="I229" s="756"/>
      <c r="J229" s="754"/>
      <c r="K229" s="754"/>
      <c r="L229" s="755"/>
      <c r="M229" s="756"/>
      <c r="N229" s="754"/>
      <c r="O229" s="348"/>
      <c r="P229" s="348"/>
      <c r="Q229" s="348"/>
      <c r="R229" s="348">
        <f t="shared" si="116"/>
        <v>0</v>
      </c>
      <c r="S229" s="359"/>
      <c r="T229" s="360"/>
      <c r="U229" s="359"/>
      <c r="V229" s="1"/>
      <c r="W229" s="362"/>
      <c r="X229" s="363" t="str">
        <f t="shared" si="120"/>
        <v>Perbaikan bonding. DOC. Run Scraper. Re run GR-CBL-VDL</v>
      </c>
      <c r="Y229" s="363"/>
      <c r="Z229" s="363"/>
      <c r="AA229" s="363"/>
      <c r="AB229" s="363"/>
      <c r="AC229" s="363"/>
      <c r="AD229" s="373">
        <f t="shared" si="126"/>
        <v>5.6041666666666661</v>
      </c>
      <c r="AE229" s="373">
        <f t="shared" si="117"/>
        <v>10.645833333333332</v>
      </c>
      <c r="AF229" s="374">
        <f t="shared" si="121"/>
        <v>2181.8650000000002</v>
      </c>
      <c r="AG229" s="372">
        <f t="shared" si="122"/>
        <v>5.6041666666666661</v>
      </c>
      <c r="AH229" s="373">
        <f t="shared" si="118"/>
        <v>10.75</v>
      </c>
      <c r="AI229" s="374">
        <f t="shared" si="123"/>
        <v>2181.8650000000002</v>
      </c>
      <c r="AJ229" s="373">
        <f t="shared" si="124"/>
        <v>0</v>
      </c>
      <c r="AK229" s="373">
        <f t="shared" si="119"/>
        <v>0</v>
      </c>
      <c r="AL229" s="381">
        <f t="shared" si="125"/>
        <v>2181.8650000000002</v>
      </c>
      <c r="AM229" s="1"/>
    </row>
    <row r="230" spans="1:39" ht="11.25" customHeight="1">
      <c r="A230" s="1"/>
      <c r="B230" s="349" t="s">
        <v>737</v>
      </c>
      <c r="C230" s="350">
        <f>D230*24</f>
        <v>0</v>
      </c>
      <c r="D230" s="350"/>
      <c r="E230" s="350">
        <f>E227+D230</f>
        <v>0</v>
      </c>
      <c r="F230" s="350"/>
      <c r="G230" s="694">
        <f>H230*24</f>
        <v>26.499999999999996</v>
      </c>
      <c r="H230" s="783">
        <v>1.1041666666666665</v>
      </c>
      <c r="I230" s="694">
        <f>I227+H230</f>
        <v>4.1041666666666661</v>
      </c>
      <c r="J230" s="694">
        <f>665*3.281</f>
        <v>2181.8650000000002</v>
      </c>
      <c r="K230" s="694">
        <f>L230*24</f>
        <v>26.499999999999996</v>
      </c>
      <c r="L230" s="693">
        <f>H230</f>
        <v>1.1041666666666665</v>
      </c>
      <c r="M230" s="694">
        <f>M227+L230</f>
        <v>4.1041666666666661</v>
      </c>
      <c r="N230" s="694">
        <f>665*3.281</f>
        <v>2181.8650000000002</v>
      </c>
      <c r="O230" s="350"/>
      <c r="P230" s="350"/>
      <c r="Q230" s="350"/>
      <c r="R230" s="350">
        <f t="shared" si="116"/>
        <v>2181.8650000000002</v>
      </c>
      <c r="S230" s="349"/>
      <c r="T230" s="361"/>
      <c r="U230" s="349"/>
      <c r="V230" s="1"/>
      <c r="W230" s="362"/>
      <c r="X230" s="363" t="str">
        <f t="shared" si="120"/>
        <v>Perforasi Produksi. RIH RPP. Swab dan BHP Job. POOH RPP</v>
      </c>
      <c r="Y230" s="363"/>
      <c r="Z230" s="363"/>
      <c r="AA230" s="363"/>
      <c r="AB230" s="363"/>
      <c r="AC230" s="363"/>
      <c r="AD230" s="373">
        <f t="shared" si="126"/>
        <v>8.25</v>
      </c>
      <c r="AE230" s="373">
        <f t="shared" si="117"/>
        <v>18.895833333333332</v>
      </c>
      <c r="AF230" s="374">
        <f t="shared" si="121"/>
        <v>2181.8650000000002</v>
      </c>
      <c r="AG230" s="372">
        <f t="shared" si="122"/>
        <v>8.25</v>
      </c>
      <c r="AH230" s="373">
        <f t="shared" si="118"/>
        <v>19</v>
      </c>
      <c r="AI230" s="374">
        <f t="shared" si="123"/>
        <v>2181.8650000000002</v>
      </c>
      <c r="AJ230" s="373">
        <f t="shared" si="124"/>
        <v>0</v>
      </c>
      <c r="AK230" s="373">
        <f t="shared" si="119"/>
        <v>0</v>
      </c>
      <c r="AL230" s="381">
        <f t="shared" si="125"/>
        <v>2181.8650000000002</v>
      </c>
      <c r="AM230" s="1"/>
    </row>
    <row r="231" spans="1:39" ht="11.25" customHeight="1">
      <c r="A231" s="1"/>
      <c r="B231" s="349" t="s">
        <v>738</v>
      </c>
      <c r="C231" s="350">
        <f t="shared" ref="C231:C239" si="127">D231*24</f>
        <v>0</v>
      </c>
      <c r="D231" s="350"/>
      <c r="E231" s="350">
        <f t="shared" ref="E231:E239" si="128">E230+D231</f>
        <v>0</v>
      </c>
      <c r="F231" s="350"/>
      <c r="G231" s="694">
        <f t="shared" ref="G231:G261" si="129">H231*24</f>
        <v>97</v>
      </c>
      <c r="H231" s="783">
        <v>4.041666666666667</v>
      </c>
      <c r="I231" s="694">
        <f>I230+H231</f>
        <v>8.1458333333333321</v>
      </c>
      <c r="J231" s="694">
        <f t="shared" ref="J231:J234" si="130">665*3.281</f>
        <v>2181.8650000000002</v>
      </c>
      <c r="K231" s="694">
        <f t="shared" ref="K231:K261" si="131">L231*24</f>
        <v>97</v>
      </c>
      <c r="L231" s="693">
        <f t="shared" ref="L231:L234" si="132">H231</f>
        <v>4.041666666666667</v>
      </c>
      <c r="M231" s="694">
        <f>M230+L231</f>
        <v>8.1458333333333321</v>
      </c>
      <c r="N231" s="694">
        <f t="shared" ref="N231:N234" si="133">665*3.281</f>
        <v>2181.8650000000002</v>
      </c>
      <c r="O231" s="350"/>
      <c r="P231" s="350"/>
      <c r="Q231" s="350"/>
      <c r="R231" s="350">
        <f t="shared" si="116"/>
        <v>2181.8650000000002</v>
      </c>
      <c r="S231" s="349"/>
      <c r="T231" s="361"/>
      <c r="U231" s="349"/>
      <c r="V231" s="1"/>
      <c r="W231" s="362"/>
      <c r="X231" s="363" t="str">
        <f t="shared" si="120"/>
        <v xml:space="preserve">RIH RPP. Put well on production </v>
      </c>
      <c r="Y231" s="363"/>
      <c r="Z231" s="363"/>
      <c r="AA231" s="363"/>
      <c r="AB231" s="363"/>
      <c r="AC231" s="363"/>
      <c r="AD231" s="373">
        <f t="shared" si="126"/>
        <v>2.25</v>
      </c>
      <c r="AE231" s="373">
        <f t="shared" si="117"/>
        <v>21.145833333333332</v>
      </c>
      <c r="AF231" s="374">
        <f t="shared" si="121"/>
        <v>2181.8650000000002</v>
      </c>
      <c r="AG231" s="372">
        <f t="shared" si="122"/>
        <v>2.25</v>
      </c>
      <c r="AH231" s="373">
        <f t="shared" si="118"/>
        <v>21.25</v>
      </c>
      <c r="AI231" s="374">
        <f t="shared" si="123"/>
        <v>2181.8650000000002</v>
      </c>
      <c r="AJ231" s="373">
        <f t="shared" si="124"/>
        <v>0</v>
      </c>
      <c r="AK231" s="373">
        <f t="shared" si="119"/>
        <v>0</v>
      </c>
      <c r="AL231" s="381">
        <f t="shared" si="125"/>
        <v>2181.8650000000002</v>
      </c>
      <c r="AM231" s="1"/>
    </row>
    <row r="232" spans="1:39" ht="11.25" customHeight="1">
      <c r="A232" s="1"/>
      <c r="B232" s="349" t="s">
        <v>739</v>
      </c>
      <c r="C232" s="350">
        <f t="shared" si="127"/>
        <v>0</v>
      </c>
      <c r="D232" s="350"/>
      <c r="E232" s="350">
        <f t="shared" si="128"/>
        <v>0</v>
      </c>
      <c r="F232" s="350"/>
      <c r="G232" s="694">
        <f t="shared" si="129"/>
        <v>134.5</v>
      </c>
      <c r="H232" s="783">
        <v>5.6041666666666661</v>
      </c>
      <c r="I232" s="694">
        <f t="shared" ref="I232:I234" si="134">I231+H232</f>
        <v>13.749999999999998</v>
      </c>
      <c r="J232" s="694">
        <f t="shared" si="130"/>
        <v>2181.8650000000002</v>
      </c>
      <c r="K232" s="694">
        <f t="shared" si="131"/>
        <v>134.5</v>
      </c>
      <c r="L232" s="693">
        <f t="shared" si="132"/>
        <v>5.6041666666666661</v>
      </c>
      <c r="M232" s="694">
        <f t="shared" ref="M232:M261" si="135">M231+L232</f>
        <v>13.749999999999998</v>
      </c>
      <c r="N232" s="694">
        <f t="shared" si="133"/>
        <v>2181.8650000000002</v>
      </c>
      <c r="O232" s="350"/>
      <c r="P232" s="350"/>
      <c r="Q232" s="350"/>
      <c r="R232" s="350">
        <f t="shared" si="116"/>
        <v>2181.8650000000002</v>
      </c>
      <c r="S232" s="349"/>
      <c r="T232" s="361"/>
      <c r="U232" s="349"/>
      <c r="V232" s="1"/>
      <c r="W232" s="362"/>
      <c r="X232" s="363">
        <f t="shared" si="120"/>
        <v>0</v>
      </c>
      <c r="Y232" s="363"/>
      <c r="Z232" s="363"/>
      <c r="AA232" s="363"/>
      <c r="AB232" s="363"/>
      <c r="AC232" s="363"/>
      <c r="AD232" s="373">
        <f t="shared" si="126"/>
        <v>0</v>
      </c>
      <c r="AE232" s="373">
        <f t="shared" si="117"/>
        <v>21.145833333333332</v>
      </c>
      <c r="AF232" s="374">
        <f t="shared" si="121"/>
        <v>0</v>
      </c>
      <c r="AG232" s="372">
        <f t="shared" si="122"/>
        <v>0</v>
      </c>
      <c r="AH232" s="373">
        <f t="shared" si="118"/>
        <v>21.25</v>
      </c>
      <c r="AI232" s="374">
        <f t="shared" si="123"/>
        <v>0</v>
      </c>
      <c r="AJ232" s="373">
        <f t="shared" si="124"/>
        <v>0</v>
      </c>
      <c r="AK232" s="373">
        <f t="shared" si="119"/>
        <v>0</v>
      </c>
      <c r="AL232" s="381">
        <f t="shared" si="125"/>
        <v>0</v>
      </c>
      <c r="AM232" s="1"/>
    </row>
    <row r="233" spans="1:39" ht="11.25" customHeight="1">
      <c r="A233" s="1"/>
      <c r="B233" s="349" t="s">
        <v>740</v>
      </c>
      <c r="C233" s="350">
        <f t="shared" si="127"/>
        <v>0</v>
      </c>
      <c r="D233" s="615"/>
      <c r="E233" s="350">
        <f t="shared" si="128"/>
        <v>0</v>
      </c>
      <c r="F233" s="350"/>
      <c r="G233" s="694">
        <f t="shared" si="129"/>
        <v>198</v>
      </c>
      <c r="H233" s="783">
        <v>8.25</v>
      </c>
      <c r="I233" s="694">
        <f t="shared" si="134"/>
        <v>22</v>
      </c>
      <c r="J233" s="694">
        <f t="shared" si="130"/>
        <v>2181.8650000000002</v>
      </c>
      <c r="K233" s="694">
        <f t="shared" si="131"/>
        <v>198</v>
      </c>
      <c r="L233" s="693">
        <f t="shared" si="132"/>
        <v>8.25</v>
      </c>
      <c r="M233" s="694">
        <f t="shared" si="135"/>
        <v>22</v>
      </c>
      <c r="N233" s="694">
        <f t="shared" si="133"/>
        <v>2181.8650000000002</v>
      </c>
      <c r="O233" s="350"/>
      <c r="P233" s="350"/>
      <c r="Q233" s="350"/>
      <c r="R233" s="350">
        <f t="shared" si="116"/>
        <v>2181.8650000000002</v>
      </c>
      <c r="S233" s="349"/>
      <c r="T233" s="361"/>
      <c r="U233" s="349"/>
      <c r="V233" s="1"/>
      <c r="W233" s="362"/>
      <c r="X233" s="363">
        <f t="shared" si="120"/>
        <v>0</v>
      </c>
      <c r="Y233" s="363"/>
      <c r="Z233" s="363"/>
      <c r="AA233" s="363"/>
      <c r="AB233" s="363"/>
      <c r="AC233" s="363"/>
      <c r="AD233" s="373">
        <f t="shared" si="126"/>
        <v>0</v>
      </c>
      <c r="AE233" s="373">
        <f t="shared" si="117"/>
        <v>21.145833333333332</v>
      </c>
      <c r="AF233" s="374">
        <f t="shared" si="121"/>
        <v>0</v>
      </c>
      <c r="AG233" s="372">
        <f t="shared" si="122"/>
        <v>0</v>
      </c>
      <c r="AH233" s="373">
        <f t="shared" si="118"/>
        <v>21.25</v>
      </c>
      <c r="AI233" s="374">
        <f t="shared" si="123"/>
        <v>0</v>
      </c>
      <c r="AJ233" s="373">
        <f t="shared" si="124"/>
        <v>0</v>
      </c>
      <c r="AK233" s="373">
        <f t="shared" si="119"/>
        <v>0</v>
      </c>
      <c r="AL233" s="381">
        <f t="shared" si="125"/>
        <v>0</v>
      </c>
      <c r="AM233" s="1"/>
    </row>
    <row r="234" spans="1:39" ht="11.25" customHeight="1">
      <c r="A234" s="1"/>
      <c r="B234" s="349" t="s">
        <v>741</v>
      </c>
      <c r="C234" s="350">
        <f t="shared" si="127"/>
        <v>0</v>
      </c>
      <c r="D234" s="615"/>
      <c r="E234" s="350">
        <f t="shared" si="128"/>
        <v>0</v>
      </c>
      <c r="F234" s="350"/>
      <c r="G234" s="694">
        <f t="shared" si="129"/>
        <v>54</v>
      </c>
      <c r="H234" s="783">
        <v>2.25</v>
      </c>
      <c r="I234" s="694">
        <f t="shared" si="134"/>
        <v>24.25</v>
      </c>
      <c r="J234" s="694">
        <f t="shared" si="130"/>
        <v>2181.8650000000002</v>
      </c>
      <c r="K234" s="694">
        <f t="shared" si="131"/>
        <v>54</v>
      </c>
      <c r="L234" s="693">
        <f t="shared" si="132"/>
        <v>2.25</v>
      </c>
      <c r="M234" s="694">
        <f t="shared" si="135"/>
        <v>24.25</v>
      </c>
      <c r="N234" s="694">
        <f t="shared" si="133"/>
        <v>2181.8650000000002</v>
      </c>
      <c r="O234" s="350"/>
      <c r="P234" s="350"/>
      <c r="Q234" s="350"/>
      <c r="R234" s="350">
        <f t="shared" si="116"/>
        <v>2181.8650000000002</v>
      </c>
      <c r="S234" s="349"/>
      <c r="T234" s="361"/>
      <c r="U234" s="349"/>
      <c r="V234" s="1"/>
      <c r="W234" s="362"/>
      <c r="X234" s="363">
        <f t="shared" si="120"/>
        <v>0</v>
      </c>
      <c r="Y234" s="363"/>
      <c r="Z234" s="363"/>
      <c r="AA234" s="363"/>
      <c r="AB234" s="363"/>
      <c r="AC234" s="363"/>
      <c r="AD234" s="373">
        <f t="shared" si="126"/>
        <v>0</v>
      </c>
      <c r="AE234" s="373">
        <f t="shared" si="117"/>
        <v>21.145833333333332</v>
      </c>
      <c r="AF234" s="374">
        <f t="shared" si="121"/>
        <v>0</v>
      </c>
      <c r="AG234" s="372">
        <f t="shared" si="122"/>
        <v>0</v>
      </c>
      <c r="AH234" s="373">
        <f t="shared" si="118"/>
        <v>21.25</v>
      </c>
      <c r="AI234" s="374">
        <f t="shared" si="123"/>
        <v>0</v>
      </c>
      <c r="AJ234" s="373">
        <f t="shared" si="124"/>
        <v>0</v>
      </c>
      <c r="AK234" s="373">
        <f t="shared" si="119"/>
        <v>0</v>
      </c>
      <c r="AL234" s="381">
        <f t="shared" si="125"/>
        <v>0</v>
      </c>
      <c r="AM234" s="1"/>
    </row>
    <row r="235" spans="1:39" ht="11.25" hidden="1" customHeight="1">
      <c r="A235" s="1"/>
      <c r="B235" s="349"/>
      <c r="C235" s="350">
        <f t="shared" si="127"/>
        <v>0</v>
      </c>
      <c r="D235" s="615"/>
      <c r="E235" s="350">
        <f t="shared" si="128"/>
        <v>0</v>
      </c>
      <c r="F235" s="350"/>
      <c r="G235" s="694">
        <f t="shared" si="129"/>
        <v>0</v>
      </c>
      <c r="H235" s="693"/>
      <c r="I235" s="694">
        <f t="shared" ref="I235:I261" si="136">I234+H235</f>
        <v>24.25</v>
      </c>
      <c r="J235" s="612"/>
      <c r="K235" s="694">
        <f t="shared" si="131"/>
        <v>0</v>
      </c>
      <c r="L235" s="693"/>
      <c r="M235" s="694">
        <f t="shared" si="135"/>
        <v>24.25</v>
      </c>
      <c r="N235" s="612"/>
      <c r="O235" s="350"/>
      <c r="P235" s="350"/>
      <c r="Q235" s="350"/>
      <c r="R235" s="350">
        <f t="shared" si="116"/>
        <v>0</v>
      </c>
      <c r="S235" s="349"/>
      <c r="T235" s="361"/>
      <c r="U235" s="349"/>
      <c r="V235" s="1"/>
      <c r="W235" s="362"/>
      <c r="X235" s="363">
        <f t="shared" si="120"/>
        <v>0</v>
      </c>
      <c r="Y235" s="363"/>
      <c r="Z235" s="363"/>
      <c r="AA235" s="363"/>
      <c r="AB235" s="363"/>
      <c r="AC235" s="363"/>
      <c r="AD235" s="373">
        <f t="shared" si="126"/>
        <v>4.0999999999999996</v>
      </c>
      <c r="AE235" s="373">
        <f t="shared" si="117"/>
        <v>25.24583333333333</v>
      </c>
      <c r="AF235" s="374">
        <f t="shared" si="121"/>
        <v>0</v>
      </c>
      <c r="AG235" s="372">
        <f t="shared" si="122"/>
        <v>4.0999999999999996</v>
      </c>
      <c r="AH235" s="373">
        <f t="shared" si="118"/>
        <v>25.35</v>
      </c>
      <c r="AI235" s="374">
        <f t="shared" si="123"/>
        <v>0</v>
      </c>
      <c r="AJ235" s="373">
        <f t="shared" si="124"/>
        <v>0</v>
      </c>
      <c r="AK235" s="373">
        <f t="shared" si="119"/>
        <v>0</v>
      </c>
      <c r="AL235" s="381">
        <f t="shared" si="125"/>
        <v>0</v>
      </c>
      <c r="AM235" s="1"/>
    </row>
    <row r="236" spans="1:39" ht="11.25" hidden="1" customHeight="1">
      <c r="A236" s="1"/>
      <c r="B236" s="349"/>
      <c r="C236" s="350">
        <f t="shared" si="127"/>
        <v>0</v>
      </c>
      <c r="D236" s="615"/>
      <c r="E236" s="350">
        <f t="shared" si="128"/>
        <v>0</v>
      </c>
      <c r="F236" s="350"/>
      <c r="G236" s="694">
        <f t="shared" si="129"/>
        <v>0</v>
      </c>
      <c r="H236" s="693"/>
      <c r="I236" s="694">
        <f t="shared" si="136"/>
        <v>24.25</v>
      </c>
      <c r="J236" s="612"/>
      <c r="K236" s="694">
        <f t="shared" si="131"/>
        <v>0</v>
      </c>
      <c r="L236" s="693"/>
      <c r="M236" s="694">
        <f t="shared" si="135"/>
        <v>24.25</v>
      </c>
      <c r="N236" s="612"/>
      <c r="O236" s="350"/>
      <c r="P236" s="350"/>
      <c r="Q236" s="350"/>
      <c r="R236" s="350">
        <f t="shared" si="116"/>
        <v>0</v>
      </c>
      <c r="S236" s="349"/>
      <c r="T236" s="361"/>
      <c r="U236" s="349"/>
      <c r="V236" s="1"/>
      <c r="W236" s="364"/>
      <c r="X236" s="363">
        <f t="shared" si="120"/>
        <v>0</v>
      </c>
      <c r="Y236" s="363"/>
      <c r="Z236" s="363"/>
      <c r="AA236" s="363"/>
      <c r="AB236" s="363"/>
      <c r="AC236" s="363"/>
      <c r="AD236" s="373">
        <f t="shared" si="126"/>
        <v>2.1</v>
      </c>
      <c r="AE236" s="373">
        <f t="shared" si="117"/>
        <v>27.345833333333331</v>
      </c>
      <c r="AF236" s="374">
        <f t="shared" ref="AF236:AF241" si="137">AF235</f>
        <v>0</v>
      </c>
      <c r="AG236" s="372">
        <f t="shared" si="122"/>
        <v>2.1</v>
      </c>
      <c r="AH236" s="373">
        <f t="shared" si="118"/>
        <v>27.450000000000003</v>
      </c>
      <c r="AI236" s="374">
        <f t="shared" si="123"/>
        <v>0</v>
      </c>
      <c r="AJ236" s="373">
        <f t="shared" si="124"/>
        <v>0</v>
      </c>
      <c r="AK236" s="373">
        <f t="shared" si="119"/>
        <v>0</v>
      </c>
      <c r="AL236" s="381">
        <f t="shared" si="125"/>
        <v>0</v>
      </c>
      <c r="AM236" s="1"/>
    </row>
    <row r="237" spans="1:39" ht="11.25" hidden="1" customHeight="1">
      <c r="A237" s="1"/>
      <c r="B237" s="349"/>
      <c r="C237" s="350">
        <f t="shared" si="127"/>
        <v>0</v>
      </c>
      <c r="D237" s="612"/>
      <c r="E237" s="350">
        <f t="shared" si="128"/>
        <v>0</v>
      </c>
      <c r="F237" s="350"/>
      <c r="G237" s="694">
        <f t="shared" si="129"/>
        <v>0</v>
      </c>
      <c r="H237" s="694"/>
      <c r="I237" s="694">
        <f t="shared" si="136"/>
        <v>24.25</v>
      </c>
      <c r="J237" s="612"/>
      <c r="K237" s="694">
        <f t="shared" si="131"/>
        <v>0</v>
      </c>
      <c r="L237" s="694"/>
      <c r="M237" s="694">
        <f t="shared" si="135"/>
        <v>24.25</v>
      </c>
      <c r="N237" s="612"/>
      <c r="O237" s="350"/>
      <c r="P237" s="350"/>
      <c r="Q237" s="350"/>
      <c r="R237" s="350">
        <f t="shared" si="116"/>
        <v>0</v>
      </c>
      <c r="S237" s="349"/>
      <c r="T237" s="361"/>
      <c r="U237" s="349"/>
      <c r="V237" s="1"/>
      <c r="W237" s="112" t="str">
        <f>B243</f>
        <v>Coring</v>
      </c>
      <c r="X237" s="1"/>
      <c r="Y237" s="1"/>
      <c r="Z237" s="1"/>
      <c r="AA237" s="1"/>
      <c r="AB237" s="1"/>
      <c r="AC237" s="1"/>
      <c r="AD237" s="372">
        <f>H243</f>
        <v>0</v>
      </c>
      <c r="AE237" s="372">
        <f t="shared" si="117"/>
        <v>27.345833333333331</v>
      </c>
      <c r="AF237" s="371">
        <f t="shared" si="137"/>
        <v>0</v>
      </c>
      <c r="AG237" s="372">
        <f>L243</f>
        <v>0</v>
      </c>
      <c r="AH237" s="372">
        <f t="shared" si="118"/>
        <v>27.450000000000003</v>
      </c>
      <c r="AI237" s="371">
        <f>AI236</f>
        <v>0</v>
      </c>
      <c r="AJ237" s="372">
        <f>P243</f>
        <v>0</v>
      </c>
      <c r="AK237" s="372">
        <f t="shared" si="119"/>
        <v>0</v>
      </c>
      <c r="AL237" s="380">
        <f>AL236</f>
        <v>0</v>
      </c>
      <c r="AM237" s="1"/>
    </row>
    <row r="238" spans="1:39" ht="11.25" hidden="1" customHeight="1">
      <c r="A238" s="1"/>
      <c r="B238" s="349"/>
      <c r="C238" s="350">
        <f t="shared" si="127"/>
        <v>0</v>
      </c>
      <c r="D238" s="612"/>
      <c r="E238" s="350">
        <f t="shared" si="128"/>
        <v>0</v>
      </c>
      <c r="F238" s="350"/>
      <c r="G238" s="694">
        <f t="shared" si="129"/>
        <v>98.399999999999991</v>
      </c>
      <c r="H238" s="694">
        <v>4.0999999999999996</v>
      </c>
      <c r="I238" s="694">
        <f t="shared" si="136"/>
        <v>28.35</v>
      </c>
      <c r="J238" s="612"/>
      <c r="K238" s="694">
        <f t="shared" si="131"/>
        <v>98.399999999999991</v>
      </c>
      <c r="L238" s="694">
        <v>4.0999999999999996</v>
      </c>
      <c r="M238" s="694">
        <f t="shared" si="135"/>
        <v>28.35</v>
      </c>
      <c r="N238" s="612"/>
      <c r="O238" s="350"/>
      <c r="P238" s="350"/>
      <c r="Q238" s="350"/>
      <c r="R238" s="350">
        <f t="shared" si="116"/>
        <v>0</v>
      </c>
      <c r="S238" s="349"/>
      <c r="T238" s="361"/>
      <c r="U238" s="349"/>
      <c r="V238" s="1"/>
      <c r="W238" s="112" t="str">
        <f>B249</f>
        <v>Test</v>
      </c>
      <c r="X238" s="1"/>
      <c r="Y238" s="1"/>
      <c r="Z238" s="1"/>
      <c r="AA238" s="1"/>
      <c r="AB238" s="1"/>
      <c r="AC238" s="1"/>
      <c r="AD238" s="372">
        <f>H249</f>
        <v>0</v>
      </c>
      <c r="AE238" s="372">
        <f t="shared" si="117"/>
        <v>27.345833333333331</v>
      </c>
      <c r="AF238" s="371">
        <f t="shared" si="137"/>
        <v>0</v>
      </c>
      <c r="AG238" s="372">
        <f>L249</f>
        <v>0</v>
      </c>
      <c r="AH238" s="372">
        <f t="shared" si="118"/>
        <v>27.450000000000003</v>
      </c>
      <c r="AI238" s="371">
        <f>AI237</f>
        <v>0</v>
      </c>
      <c r="AJ238" s="372">
        <f>P249</f>
        <v>0</v>
      </c>
      <c r="AK238" s="372">
        <f t="shared" si="119"/>
        <v>0</v>
      </c>
      <c r="AL238" s="380">
        <f>AL237</f>
        <v>0</v>
      </c>
      <c r="AM238" s="1"/>
    </row>
    <row r="239" spans="1:39" ht="11.25" hidden="1" customHeight="1">
      <c r="A239" s="1"/>
      <c r="B239" s="349"/>
      <c r="C239" s="350">
        <f t="shared" si="127"/>
        <v>0</v>
      </c>
      <c r="D239" s="612"/>
      <c r="E239" s="350">
        <f t="shared" si="128"/>
        <v>0</v>
      </c>
      <c r="F239" s="350"/>
      <c r="G239" s="694">
        <f t="shared" si="129"/>
        <v>50.400000000000006</v>
      </c>
      <c r="H239" s="694">
        <v>2.1</v>
      </c>
      <c r="I239" s="694">
        <f t="shared" si="136"/>
        <v>30.450000000000003</v>
      </c>
      <c r="J239" s="612"/>
      <c r="K239" s="694">
        <f t="shared" si="131"/>
        <v>50.400000000000006</v>
      </c>
      <c r="L239" s="694">
        <v>2.1</v>
      </c>
      <c r="M239" s="694">
        <f t="shared" si="135"/>
        <v>30.450000000000003</v>
      </c>
      <c r="N239" s="612"/>
      <c r="O239" s="350"/>
      <c r="P239" s="350"/>
      <c r="Q239" s="350"/>
      <c r="R239" s="350">
        <f t="shared" si="116"/>
        <v>0</v>
      </c>
      <c r="S239" s="349"/>
      <c r="T239" s="361"/>
      <c r="U239" s="349"/>
      <c r="V239" s="1"/>
      <c r="W239" s="112" t="str">
        <f>B253</f>
        <v>Completion</v>
      </c>
      <c r="X239" s="1"/>
      <c r="Y239" s="1"/>
      <c r="Z239" s="1"/>
      <c r="AA239" s="1"/>
      <c r="AB239" s="1"/>
      <c r="AC239" s="1"/>
      <c r="AD239" s="372">
        <f>H253</f>
        <v>0</v>
      </c>
      <c r="AE239" s="372">
        <f t="shared" si="117"/>
        <v>27.345833333333331</v>
      </c>
      <c r="AF239" s="371">
        <f t="shared" si="137"/>
        <v>0</v>
      </c>
      <c r="AG239" s="372">
        <f>L253</f>
        <v>0</v>
      </c>
      <c r="AH239" s="372">
        <f t="shared" si="118"/>
        <v>27.450000000000003</v>
      </c>
      <c r="AI239" s="371">
        <f>AI238</f>
        <v>0</v>
      </c>
      <c r="AJ239" s="372">
        <f>P253</f>
        <v>0</v>
      </c>
      <c r="AK239" s="372">
        <f t="shared" si="119"/>
        <v>0</v>
      </c>
      <c r="AL239" s="380">
        <f>AL238</f>
        <v>0</v>
      </c>
      <c r="AM239" s="1"/>
    </row>
    <row r="240" spans="1:39" ht="11.25" hidden="1" customHeight="1">
      <c r="A240" s="1"/>
      <c r="B240" s="349"/>
      <c r="C240" s="612"/>
      <c r="D240" s="612"/>
      <c r="E240" s="350"/>
      <c r="F240" s="350"/>
      <c r="G240" s="694">
        <f t="shared" si="129"/>
        <v>0</v>
      </c>
      <c r="H240" s="694"/>
      <c r="I240" s="694">
        <f t="shared" si="136"/>
        <v>30.450000000000003</v>
      </c>
      <c r="J240" s="612"/>
      <c r="K240" s="694">
        <f t="shared" si="131"/>
        <v>0</v>
      </c>
      <c r="L240" s="694"/>
      <c r="M240" s="694">
        <f t="shared" si="135"/>
        <v>30.450000000000003</v>
      </c>
      <c r="N240" s="612"/>
      <c r="O240" s="350"/>
      <c r="P240" s="350"/>
      <c r="Q240" s="350"/>
      <c r="R240" s="350">
        <f t="shared" si="116"/>
        <v>0</v>
      </c>
      <c r="S240" s="349"/>
      <c r="T240" s="361"/>
      <c r="U240" s="349"/>
      <c r="V240" s="1"/>
      <c r="W240" s="112" t="str">
        <f>B257</f>
        <v>P &amp; A</v>
      </c>
      <c r="X240" s="1"/>
      <c r="Y240" s="1"/>
      <c r="Z240" s="1"/>
      <c r="AA240" s="1"/>
      <c r="AB240" s="1"/>
      <c r="AC240" s="1"/>
      <c r="AD240" s="372">
        <f>H257</f>
        <v>0</v>
      </c>
      <c r="AE240" s="372">
        <f t="shared" si="117"/>
        <v>27.345833333333331</v>
      </c>
      <c r="AF240" s="371">
        <f t="shared" si="137"/>
        <v>0</v>
      </c>
      <c r="AG240" s="372">
        <f>L257</f>
        <v>0</v>
      </c>
      <c r="AH240" s="372">
        <f t="shared" si="118"/>
        <v>27.450000000000003</v>
      </c>
      <c r="AI240" s="371">
        <f>AI239</f>
        <v>0</v>
      </c>
      <c r="AJ240" s="372">
        <f>P257</f>
        <v>0</v>
      </c>
      <c r="AK240" s="372">
        <f t="shared" si="119"/>
        <v>0</v>
      </c>
      <c r="AL240" s="380">
        <f>AL239</f>
        <v>0</v>
      </c>
      <c r="AM240" s="1"/>
    </row>
    <row r="241" spans="1:39" ht="11.25" hidden="1" customHeight="1">
      <c r="A241" s="1"/>
      <c r="B241" s="349"/>
      <c r="C241" s="612"/>
      <c r="D241" s="612"/>
      <c r="E241" s="350"/>
      <c r="F241" s="350"/>
      <c r="G241" s="694">
        <f t="shared" si="129"/>
        <v>0</v>
      </c>
      <c r="H241" s="694"/>
      <c r="I241" s="694">
        <f t="shared" si="136"/>
        <v>30.450000000000003</v>
      </c>
      <c r="J241" s="612"/>
      <c r="K241" s="694">
        <f t="shared" si="131"/>
        <v>0</v>
      </c>
      <c r="L241" s="694"/>
      <c r="M241" s="694">
        <f t="shared" si="135"/>
        <v>30.450000000000003</v>
      </c>
      <c r="N241" s="612"/>
      <c r="O241" s="350"/>
      <c r="P241" s="350"/>
      <c r="Q241" s="350"/>
      <c r="R241" s="350">
        <f t="shared" si="116"/>
        <v>0</v>
      </c>
      <c r="S241" s="349"/>
      <c r="T241" s="361"/>
      <c r="U241" s="349"/>
      <c r="V241" s="1"/>
      <c r="W241" s="113" t="str">
        <f>B263</f>
        <v>Rig Down</v>
      </c>
      <c r="X241" s="97"/>
      <c r="Y241" s="97"/>
      <c r="Z241" s="97"/>
      <c r="AA241" s="97"/>
      <c r="AB241" s="97"/>
      <c r="AC241" s="97"/>
      <c r="AD241" s="375">
        <f>H263</f>
        <v>0</v>
      </c>
      <c r="AE241" s="375">
        <f t="shared" si="117"/>
        <v>27.345833333333331</v>
      </c>
      <c r="AF241" s="376">
        <f t="shared" si="137"/>
        <v>0</v>
      </c>
      <c r="AG241" s="375">
        <f>L263</f>
        <v>0</v>
      </c>
      <c r="AH241" s="375">
        <f t="shared" si="118"/>
        <v>27.450000000000003</v>
      </c>
      <c r="AI241" s="376">
        <f>AI240</f>
        <v>0</v>
      </c>
      <c r="AJ241" s="375">
        <f>P263</f>
        <v>0</v>
      </c>
      <c r="AK241" s="375">
        <f t="shared" si="119"/>
        <v>0</v>
      </c>
      <c r="AL241" s="376">
        <f>AL240</f>
        <v>0</v>
      </c>
      <c r="AM241" s="1"/>
    </row>
    <row r="242" spans="1:39" ht="11.25" hidden="1" customHeight="1">
      <c r="A242" s="1"/>
      <c r="B242" s="349"/>
      <c r="C242" s="612"/>
      <c r="D242" s="612"/>
      <c r="E242" s="350"/>
      <c r="F242" s="350"/>
      <c r="G242" s="694">
        <f t="shared" si="129"/>
        <v>0</v>
      </c>
      <c r="H242" s="694"/>
      <c r="I242" s="694">
        <f t="shared" si="136"/>
        <v>30.450000000000003</v>
      </c>
      <c r="J242" s="612"/>
      <c r="K242" s="694">
        <f t="shared" si="131"/>
        <v>0</v>
      </c>
      <c r="L242" s="694"/>
      <c r="M242" s="694">
        <f t="shared" si="135"/>
        <v>30.450000000000003</v>
      </c>
      <c r="N242" s="612"/>
      <c r="O242" s="350"/>
      <c r="P242" s="350"/>
      <c r="Q242" s="350"/>
      <c r="R242" s="350">
        <f t="shared" si="116"/>
        <v>0</v>
      </c>
      <c r="S242" s="349"/>
      <c r="T242" s="361"/>
      <c r="U242" s="349"/>
      <c r="V242" s="1"/>
      <c r="W242" s="1"/>
      <c r="X242" s="1"/>
      <c r="Y242" s="1"/>
      <c r="Z242" s="1"/>
      <c r="AA242" s="1"/>
      <c r="AB242" s="1"/>
      <c r="AC242" s="1"/>
      <c r="AD242" s="1"/>
      <c r="AE242" s="1"/>
      <c r="AF242" s="1"/>
      <c r="AG242" s="1"/>
      <c r="AH242" s="1"/>
      <c r="AI242" s="1"/>
      <c r="AJ242" s="1"/>
      <c r="AK242" s="1"/>
      <c r="AL242" s="1"/>
      <c r="AM242" s="1"/>
    </row>
    <row r="243" spans="1:39" ht="11.25" hidden="1" customHeight="1">
      <c r="A243" s="1"/>
      <c r="B243" s="347" t="s">
        <v>89</v>
      </c>
      <c r="C243" s="613">
        <f>SUM(C244:C248)</f>
        <v>0</v>
      </c>
      <c r="D243" s="613"/>
      <c r="E243" s="348"/>
      <c r="F243" s="348"/>
      <c r="G243" s="694">
        <f t="shared" si="129"/>
        <v>0</v>
      </c>
      <c r="H243" s="696"/>
      <c r="I243" s="694">
        <f t="shared" si="136"/>
        <v>30.450000000000003</v>
      </c>
      <c r="J243" s="613"/>
      <c r="K243" s="694">
        <f t="shared" si="131"/>
        <v>0</v>
      </c>
      <c r="L243" s="696"/>
      <c r="M243" s="694">
        <f t="shared" si="135"/>
        <v>30.450000000000003</v>
      </c>
      <c r="N243" s="613"/>
      <c r="O243" s="348"/>
      <c r="P243" s="348"/>
      <c r="Q243" s="348"/>
      <c r="R243" s="348">
        <f t="shared" si="116"/>
        <v>0</v>
      </c>
      <c r="S243" s="359"/>
      <c r="T243" s="360"/>
      <c r="U243" s="359"/>
      <c r="V243" s="1"/>
      <c r="W243" s="1"/>
      <c r="X243" s="1"/>
      <c r="Y243" s="1"/>
      <c r="Z243" s="1"/>
      <c r="AA243" s="1"/>
      <c r="AB243" s="1"/>
      <c r="AC243" s="1"/>
      <c r="AD243" s="1"/>
      <c r="AE243" s="1"/>
      <c r="AF243" s="1"/>
      <c r="AG243" s="1"/>
      <c r="AH243" s="1"/>
      <c r="AI243" s="1"/>
      <c r="AJ243" s="1"/>
      <c r="AK243" s="1"/>
      <c r="AL243" s="1"/>
      <c r="AM243" s="1"/>
    </row>
    <row r="244" spans="1:39" ht="11.25" hidden="1" customHeight="1">
      <c r="A244" s="1"/>
      <c r="B244" s="349" t="s">
        <v>252</v>
      </c>
      <c r="C244" s="612"/>
      <c r="D244" s="612"/>
      <c r="E244" s="350">
        <f>E239+D244</f>
        <v>0</v>
      </c>
      <c r="F244" s="612"/>
      <c r="G244" s="694">
        <f t="shared" si="129"/>
        <v>0</v>
      </c>
      <c r="H244" s="694"/>
      <c r="I244" s="694">
        <f t="shared" si="136"/>
        <v>30.450000000000003</v>
      </c>
      <c r="J244" s="350"/>
      <c r="K244" s="694">
        <f t="shared" si="131"/>
        <v>0</v>
      </c>
      <c r="L244" s="694"/>
      <c r="M244" s="694">
        <f t="shared" si="135"/>
        <v>30.450000000000003</v>
      </c>
      <c r="N244" s="350"/>
      <c r="O244" s="350"/>
      <c r="P244" s="350"/>
      <c r="Q244" s="350"/>
      <c r="R244" s="350">
        <f t="shared" si="116"/>
        <v>0</v>
      </c>
      <c r="S244" s="349"/>
      <c r="T244" s="361"/>
      <c r="U244" s="349"/>
      <c r="V244" s="1"/>
      <c r="W244" s="1"/>
      <c r="X244" s="1"/>
      <c r="Y244" s="1"/>
      <c r="Z244" s="1"/>
      <c r="AA244" s="1"/>
      <c r="AB244" s="1"/>
      <c r="AC244" s="1"/>
      <c r="AD244" s="1"/>
      <c r="AE244" s="1"/>
      <c r="AF244" s="1"/>
      <c r="AG244" s="1"/>
      <c r="AH244" s="1"/>
      <c r="AI244" s="1"/>
      <c r="AJ244" s="1"/>
      <c r="AK244" s="1"/>
      <c r="AL244" s="1"/>
      <c r="AM244" s="1"/>
    </row>
    <row r="245" spans="1:39" ht="11.25" hidden="1" customHeight="1">
      <c r="A245" s="1"/>
      <c r="B245" s="349" t="s">
        <v>253</v>
      </c>
      <c r="C245" s="612"/>
      <c r="D245" s="612"/>
      <c r="E245" s="350">
        <f>E244+D245</f>
        <v>0</v>
      </c>
      <c r="F245" s="612"/>
      <c r="G245" s="694">
        <f t="shared" si="129"/>
        <v>0</v>
      </c>
      <c r="H245" s="694"/>
      <c r="I245" s="694">
        <f t="shared" si="136"/>
        <v>30.450000000000003</v>
      </c>
      <c r="J245" s="350">
        <f>J213</f>
        <v>0</v>
      </c>
      <c r="K245" s="694">
        <f t="shared" si="131"/>
        <v>0</v>
      </c>
      <c r="L245" s="694"/>
      <c r="M245" s="694">
        <f t="shared" si="135"/>
        <v>30.450000000000003</v>
      </c>
      <c r="N245" s="350">
        <f>N213</f>
        <v>0</v>
      </c>
      <c r="O245" s="350"/>
      <c r="P245" s="350"/>
      <c r="Q245" s="350"/>
      <c r="R245" s="350">
        <f t="shared" si="116"/>
        <v>0</v>
      </c>
      <c r="S245" s="349"/>
      <c r="T245" s="361"/>
      <c r="U245" s="349"/>
      <c r="V245" s="1"/>
      <c r="W245" s="1"/>
      <c r="X245" s="1"/>
      <c r="Y245" s="1"/>
      <c r="Z245" s="1"/>
      <c r="AA245" s="1"/>
      <c r="AB245" s="1"/>
      <c r="AC245" s="1"/>
      <c r="AD245" s="1"/>
      <c r="AE245" s="1"/>
      <c r="AF245" s="1"/>
      <c r="AG245" s="1"/>
      <c r="AH245" s="1"/>
      <c r="AI245" s="1"/>
      <c r="AJ245" s="1"/>
      <c r="AK245" s="1"/>
      <c r="AL245" s="1"/>
      <c r="AM245" s="1"/>
    </row>
    <row r="246" spans="1:39" ht="11.25" hidden="1" customHeight="1">
      <c r="A246" s="1"/>
      <c r="B246" s="349"/>
      <c r="C246" s="612"/>
      <c r="D246" s="612"/>
      <c r="E246" s="350"/>
      <c r="F246" s="612">
        <f t="shared" ref="F246:F248" si="138">B246</f>
        <v>0</v>
      </c>
      <c r="G246" s="694">
        <f t="shared" si="129"/>
        <v>0</v>
      </c>
      <c r="H246" s="694"/>
      <c r="I246" s="694">
        <f t="shared" si="136"/>
        <v>30.450000000000003</v>
      </c>
      <c r="J246" s="612"/>
      <c r="K246" s="694">
        <f t="shared" si="131"/>
        <v>0</v>
      </c>
      <c r="L246" s="694"/>
      <c r="M246" s="694">
        <f t="shared" si="135"/>
        <v>30.450000000000003</v>
      </c>
      <c r="N246" s="612"/>
      <c r="O246" s="350"/>
      <c r="P246" s="350"/>
      <c r="Q246" s="350"/>
      <c r="R246" s="350">
        <f t="shared" si="116"/>
        <v>0</v>
      </c>
      <c r="S246" s="349"/>
      <c r="T246" s="361"/>
      <c r="U246" s="349"/>
      <c r="V246" s="1"/>
      <c r="W246" s="1"/>
      <c r="X246" s="1"/>
      <c r="Y246" s="1"/>
      <c r="Z246" s="1"/>
      <c r="AA246" s="1"/>
      <c r="AB246" s="1"/>
      <c r="AC246" s="1"/>
      <c r="AD246" s="1"/>
      <c r="AE246" s="1"/>
      <c r="AF246" s="1"/>
      <c r="AG246" s="1"/>
      <c r="AH246" s="1"/>
      <c r="AI246" s="1"/>
      <c r="AJ246" s="1"/>
      <c r="AK246" s="1"/>
      <c r="AL246" s="1"/>
      <c r="AM246" s="1"/>
    </row>
    <row r="247" spans="1:39" ht="11.25" hidden="1" customHeight="1">
      <c r="A247" s="1"/>
      <c r="B247" s="349"/>
      <c r="C247" s="612"/>
      <c r="D247" s="612"/>
      <c r="E247" s="350"/>
      <c r="F247" s="612">
        <f t="shared" si="138"/>
        <v>0</v>
      </c>
      <c r="G247" s="694">
        <f t="shared" si="129"/>
        <v>0</v>
      </c>
      <c r="H247" s="694"/>
      <c r="I247" s="694">
        <f t="shared" si="136"/>
        <v>30.450000000000003</v>
      </c>
      <c r="J247" s="612"/>
      <c r="K247" s="694">
        <f t="shared" si="131"/>
        <v>0</v>
      </c>
      <c r="L247" s="694"/>
      <c r="M247" s="694">
        <f t="shared" si="135"/>
        <v>30.450000000000003</v>
      </c>
      <c r="N247" s="612"/>
      <c r="O247" s="350"/>
      <c r="P247" s="350"/>
      <c r="Q247" s="350"/>
      <c r="R247" s="350">
        <f t="shared" si="116"/>
        <v>0</v>
      </c>
      <c r="S247" s="349"/>
      <c r="T247" s="361"/>
      <c r="U247" s="349"/>
      <c r="V247" s="1"/>
      <c r="W247" s="1"/>
      <c r="X247" s="1"/>
      <c r="Y247" s="1"/>
      <c r="Z247" s="1"/>
      <c r="AA247" s="1"/>
      <c r="AB247" s="1"/>
      <c r="AC247" s="1"/>
      <c r="AD247" s="1"/>
      <c r="AE247" s="1"/>
      <c r="AF247" s="1"/>
      <c r="AG247" s="1"/>
      <c r="AH247" s="1"/>
      <c r="AI247" s="1"/>
      <c r="AJ247" s="1"/>
      <c r="AK247" s="1"/>
      <c r="AL247" s="1"/>
      <c r="AM247" s="1"/>
    </row>
    <row r="248" spans="1:39" ht="11.25" hidden="1" customHeight="1">
      <c r="A248" s="1"/>
      <c r="B248" s="349"/>
      <c r="C248" s="612"/>
      <c r="D248" s="612"/>
      <c r="E248" s="350"/>
      <c r="F248" s="612">
        <f t="shared" si="138"/>
        <v>0</v>
      </c>
      <c r="G248" s="694">
        <f t="shared" si="129"/>
        <v>0</v>
      </c>
      <c r="H248" s="694"/>
      <c r="I248" s="694">
        <f t="shared" si="136"/>
        <v>30.450000000000003</v>
      </c>
      <c r="J248" s="612"/>
      <c r="K248" s="694">
        <f t="shared" si="131"/>
        <v>0</v>
      </c>
      <c r="L248" s="694"/>
      <c r="M248" s="694">
        <f t="shared" si="135"/>
        <v>30.450000000000003</v>
      </c>
      <c r="N248" s="612"/>
      <c r="O248" s="350"/>
      <c r="P248" s="350"/>
      <c r="Q248" s="350"/>
      <c r="R248" s="350">
        <f t="shared" si="116"/>
        <v>0</v>
      </c>
      <c r="S248" s="349"/>
      <c r="T248" s="361"/>
      <c r="U248" s="349"/>
      <c r="V248" s="1"/>
      <c r="W248" s="1"/>
      <c r="X248" s="1"/>
      <c r="Y248" s="1"/>
      <c r="Z248" s="1"/>
      <c r="AA248" s="1"/>
      <c r="AB248" s="1"/>
      <c r="AC248" s="1"/>
      <c r="AD248" s="1"/>
      <c r="AE248" s="1"/>
      <c r="AF248" s="1"/>
      <c r="AG248" s="1"/>
      <c r="AH248" s="1"/>
      <c r="AI248" s="1"/>
      <c r="AJ248" s="1"/>
      <c r="AK248" s="1"/>
      <c r="AL248" s="1"/>
      <c r="AM248" s="1"/>
    </row>
    <row r="249" spans="1:39" ht="11.25" hidden="1" customHeight="1">
      <c r="A249" s="1"/>
      <c r="B249" s="347" t="s">
        <v>94</v>
      </c>
      <c r="C249" s="613">
        <f>SUM(C250:C252)</f>
        <v>0</v>
      </c>
      <c r="D249" s="613"/>
      <c r="E249" s="348"/>
      <c r="F249" s="613"/>
      <c r="G249" s="694">
        <f t="shared" si="129"/>
        <v>0</v>
      </c>
      <c r="H249" s="696"/>
      <c r="I249" s="694">
        <f t="shared" si="136"/>
        <v>30.450000000000003</v>
      </c>
      <c r="J249" s="613"/>
      <c r="K249" s="694">
        <f t="shared" si="131"/>
        <v>0</v>
      </c>
      <c r="L249" s="696"/>
      <c r="M249" s="694">
        <f t="shared" si="135"/>
        <v>30.450000000000003</v>
      </c>
      <c r="N249" s="613"/>
      <c r="O249" s="348"/>
      <c r="P249" s="348"/>
      <c r="Q249" s="348"/>
      <c r="R249" s="348">
        <f t="shared" si="116"/>
        <v>0</v>
      </c>
      <c r="S249" s="359"/>
      <c r="T249" s="360"/>
      <c r="U249" s="359"/>
      <c r="V249" s="1"/>
      <c r="W249" s="1"/>
      <c r="X249" s="1"/>
      <c r="Y249" s="1"/>
      <c r="Z249" s="1"/>
      <c r="AA249" s="1"/>
      <c r="AB249" s="1"/>
      <c r="AC249" s="1"/>
      <c r="AD249" s="1"/>
      <c r="AE249" s="1"/>
      <c r="AF249" s="1"/>
      <c r="AG249" s="1"/>
      <c r="AH249" s="1"/>
      <c r="AI249" s="1"/>
      <c r="AJ249" s="1"/>
      <c r="AK249" s="1"/>
      <c r="AL249" s="1"/>
      <c r="AM249" s="1"/>
    </row>
    <row r="250" spans="1:39" ht="11.25" hidden="1" customHeight="1">
      <c r="A250" s="1"/>
      <c r="B250" s="349" t="s">
        <v>174</v>
      </c>
      <c r="C250" s="612"/>
      <c r="D250" s="612"/>
      <c r="E250" s="350">
        <f>E245+D250</f>
        <v>0</v>
      </c>
      <c r="F250" s="612"/>
      <c r="G250" s="694">
        <f t="shared" si="129"/>
        <v>0</v>
      </c>
      <c r="H250" s="694"/>
      <c r="I250" s="694">
        <f t="shared" si="136"/>
        <v>30.450000000000003</v>
      </c>
      <c r="J250" s="350">
        <f>J218</f>
        <v>0</v>
      </c>
      <c r="K250" s="694">
        <f t="shared" si="131"/>
        <v>0</v>
      </c>
      <c r="L250" s="694"/>
      <c r="M250" s="694">
        <f t="shared" si="135"/>
        <v>30.450000000000003</v>
      </c>
      <c r="N250" s="350">
        <f>N218</f>
        <v>0</v>
      </c>
      <c r="O250" s="350"/>
      <c r="P250" s="350"/>
      <c r="Q250" s="350"/>
      <c r="R250" s="350">
        <f t="shared" si="116"/>
        <v>0</v>
      </c>
      <c r="S250" s="349"/>
      <c r="T250" s="361"/>
      <c r="U250" s="349"/>
      <c r="V250" s="1"/>
      <c r="W250" s="1"/>
      <c r="X250" s="1"/>
      <c r="Y250" s="1"/>
      <c r="Z250" s="1"/>
      <c r="AA250" s="1"/>
      <c r="AB250" s="1"/>
      <c r="AC250" s="1"/>
      <c r="AD250" s="1"/>
      <c r="AE250" s="1"/>
      <c r="AF250" s="1"/>
      <c r="AG250" s="1"/>
      <c r="AH250" s="1"/>
      <c r="AI250" s="1"/>
      <c r="AJ250" s="1"/>
      <c r="AK250" s="1"/>
      <c r="AL250" s="1"/>
      <c r="AM250" s="1"/>
    </row>
    <row r="251" spans="1:39" ht="11.25" hidden="1" customHeight="1">
      <c r="A251" s="1"/>
      <c r="B251" s="349"/>
      <c r="C251" s="612"/>
      <c r="D251" s="612"/>
      <c r="E251" s="350">
        <f t="shared" ref="E251:E252" si="139">E246+D251</f>
        <v>0</v>
      </c>
      <c r="F251" s="612">
        <f t="shared" ref="F251:F252" si="140">B251</f>
        <v>0</v>
      </c>
      <c r="G251" s="694">
        <f t="shared" si="129"/>
        <v>0</v>
      </c>
      <c r="H251" s="694"/>
      <c r="I251" s="694">
        <f t="shared" si="136"/>
        <v>30.450000000000003</v>
      </c>
      <c r="J251" s="612"/>
      <c r="K251" s="694">
        <f t="shared" si="131"/>
        <v>0</v>
      </c>
      <c r="L251" s="694"/>
      <c r="M251" s="694">
        <f t="shared" si="135"/>
        <v>30.450000000000003</v>
      </c>
      <c r="N251" s="612"/>
      <c r="O251" s="350"/>
      <c r="P251" s="350"/>
      <c r="Q251" s="350"/>
      <c r="R251" s="350">
        <f t="shared" si="116"/>
        <v>0</v>
      </c>
      <c r="S251" s="349"/>
      <c r="T251" s="361"/>
      <c r="U251" s="349"/>
      <c r="V251" s="1"/>
      <c r="W251" s="1"/>
      <c r="X251" s="1"/>
      <c r="Y251" s="1"/>
      <c r="Z251" s="1"/>
      <c r="AA251" s="1"/>
      <c r="AB251" s="1"/>
      <c r="AC251" s="1"/>
      <c r="AD251" s="1"/>
      <c r="AE251" s="1"/>
      <c r="AF251" s="1"/>
      <c r="AG251" s="1"/>
      <c r="AH251" s="1"/>
      <c r="AI251" s="1"/>
      <c r="AJ251" s="1"/>
      <c r="AK251" s="1"/>
      <c r="AL251" s="1"/>
      <c r="AM251" s="1"/>
    </row>
    <row r="252" spans="1:39" ht="11.25" hidden="1" customHeight="1">
      <c r="A252" s="1"/>
      <c r="B252" s="349"/>
      <c r="C252" s="612"/>
      <c r="D252" s="612"/>
      <c r="E252" s="350">
        <f t="shared" si="139"/>
        <v>0</v>
      </c>
      <c r="F252" s="612">
        <f t="shared" si="140"/>
        <v>0</v>
      </c>
      <c r="G252" s="694">
        <f t="shared" si="129"/>
        <v>0</v>
      </c>
      <c r="H252" s="694"/>
      <c r="I252" s="694">
        <f t="shared" si="136"/>
        <v>30.450000000000003</v>
      </c>
      <c r="J252" s="612"/>
      <c r="K252" s="694">
        <f t="shared" si="131"/>
        <v>0</v>
      </c>
      <c r="L252" s="694"/>
      <c r="M252" s="694">
        <f t="shared" si="135"/>
        <v>30.450000000000003</v>
      </c>
      <c r="N252" s="612"/>
      <c r="O252" s="350"/>
      <c r="P252" s="350"/>
      <c r="Q252" s="350"/>
      <c r="R252" s="350">
        <f t="shared" si="116"/>
        <v>0</v>
      </c>
      <c r="S252" s="349"/>
      <c r="T252" s="361"/>
      <c r="U252" s="349"/>
      <c r="V252" s="1"/>
      <c r="W252" s="1"/>
      <c r="X252" s="1"/>
      <c r="Y252" s="1"/>
      <c r="Z252" s="1"/>
      <c r="AA252" s="1"/>
      <c r="AB252" s="1"/>
      <c r="AC252" s="1"/>
      <c r="AD252" s="1"/>
      <c r="AE252" s="1"/>
      <c r="AF252" s="1"/>
      <c r="AG252" s="1"/>
      <c r="AH252" s="1"/>
      <c r="AI252" s="1"/>
      <c r="AJ252" s="1"/>
      <c r="AK252" s="1"/>
      <c r="AL252" s="1"/>
      <c r="AM252" s="1"/>
    </row>
    <row r="253" spans="1:39" ht="11.25" hidden="1" customHeight="1">
      <c r="A253" s="1"/>
      <c r="B253" s="347" t="s">
        <v>99</v>
      </c>
      <c r="C253" s="613">
        <f>SUM(C254:C256)</f>
        <v>0</v>
      </c>
      <c r="D253" s="613"/>
      <c r="E253" s="348"/>
      <c r="F253" s="613"/>
      <c r="G253" s="694">
        <f t="shared" si="129"/>
        <v>0</v>
      </c>
      <c r="H253" s="695"/>
      <c r="I253" s="694">
        <f t="shared" si="136"/>
        <v>30.450000000000003</v>
      </c>
      <c r="J253" s="613"/>
      <c r="K253" s="694">
        <f t="shared" si="131"/>
        <v>0</v>
      </c>
      <c r="L253" s="695"/>
      <c r="M253" s="694">
        <f t="shared" si="135"/>
        <v>30.450000000000003</v>
      </c>
      <c r="N253" s="613"/>
      <c r="O253" s="348"/>
      <c r="P253" s="348"/>
      <c r="Q253" s="348"/>
      <c r="R253" s="348">
        <f t="shared" si="116"/>
        <v>0</v>
      </c>
      <c r="S253" s="359"/>
      <c r="T253" s="360"/>
      <c r="U253" s="359"/>
      <c r="V253" s="1"/>
      <c r="W253" s="1"/>
      <c r="X253" s="1"/>
      <c r="Y253" s="1"/>
      <c r="Z253" s="1"/>
      <c r="AA253" s="1"/>
      <c r="AB253" s="1"/>
      <c r="AC253" s="1"/>
      <c r="AD253" s="1"/>
      <c r="AE253" s="1"/>
      <c r="AF253" s="1"/>
      <c r="AG253" s="1"/>
      <c r="AH253" s="1"/>
      <c r="AI253" s="1"/>
      <c r="AJ253" s="1"/>
      <c r="AK253" s="1"/>
      <c r="AL253" s="1"/>
      <c r="AM253" s="1"/>
    </row>
    <row r="254" spans="1:39" ht="11.25" hidden="1" customHeight="1">
      <c r="A254" s="1"/>
      <c r="B254" s="632" t="s">
        <v>568</v>
      </c>
      <c r="C254" s="615">
        <f>D254*24</f>
        <v>0</v>
      </c>
      <c r="D254" s="615"/>
      <c r="E254" s="612">
        <f>E250+D254</f>
        <v>0</v>
      </c>
      <c r="F254" s="612"/>
      <c r="G254" s="694">
        <f t="shared" si="129"/>
        <v>0</v>
      </c>
      <c r="H254" s="693"/>
      <c r="I254" s="694">
        <f t="shared" si="136"/>
        <v>30.450000000000003</v>
      </c>
      <c r="J254" s="612"/>
      <c r="K254" s="694">
        <f t="shared" si="131"/>
        <v>0</v>
      </c>
      <c r="L254" s="693"/>
      <c r="M254" s="694">
        <f t="shared" si="135"/>
        <v>30.450000000000003</v>
      </c>
      <c r="N254" s="612"/>
      <c r="O254" s="350"/>
      <c r="P254" s="350"/>
      <c r="Q254" s="350"/>
      <c r="R254" s="350">
        <f t="shared" si="116"/>
        <v>0</v>
      </c>
      <c r="S254" s="349"/>
      <c r="T254" s="361"/>
      <c r="U254" s="349"/>
      <c r="V254" s="1"/>
      <c r="W254" s="1"/>
      <c r="X254" s="1"/>
      <c r="Y254" s="1"/>
      <c r="Z254" s="1"/>
      <c r="AA254" s="1"/>
      <c r="AB254" s="1"/>
      <c r="AC254" s="1"/>
      <c r="AD254" s="1"/>
      <c r="AE254" s="1"/>
      <c r="AF254" s="1"/>
      <c r="AG254" s="1"/>
      <c r="AH254" s="1"/>
      <c r="AI254" s="1"/>
      <c r="AJ254" s="1"/>
      <c r="AK254" s="1"/>
      <c r="AL254" s="1"/>
      <c r="AM254" s="1"/>
    </row>
    <row r="255" spans="1:39" ht="11.25" hidden="1" customHeight="1">
      <c r="A255" s="1"/>
      <c r="B255" s="633" t="s">
        <v>569</v>
      </c>
      <c r="C255" s="615">
        <f t="shared" ref="C255:C256" si="141">D255*24</f>
        <v>0</v>
      </c>
      <c r="D255" s="615"/>
      <c r="E255" s="612">
        <f>E254+D255</f>
        <v>0</v>
      </c>
      <c r="F255" s="612"/>
      <c r="G255" s="694">
        <f t="shared" si="129"/>
        <v>0</v>
      </c>
      <c r="H255" s="693"/>
      <c r="I255" s="694">
        <f t="shared" si="136"/>
        <v>30.450000000000003</v>
      </c>
      <c r="J255" s="612"/>
      <c r="K255" s="694">
        <f t="shared" si="131"/>
        <v>0</v>
      </c>
      <c r="L255" s="693"/>
      <c r="M255" s="694">
        <f t="shared" si="135"/>
        <v>30.450000000000003</v>
      </c>
      <c r="N255" s="612"/>
      <c r="O255" s="350"/>
      <c r="P255" s="350"/>
      <c r="Q255" s="350"/>
      <c r="R255" s="350">
        <f t="shared" si="116"/>
        <v>0</v>
      </c>
      <c r="S255" s="349"/>
      <c r="T255" s="361"/>
      <c r="U255" s="349"/>
      <c r="V255" s="1"/>
      <c r="W255" s="1"/>
      <c r="X255" s="1"/>
      <c r="Y255" s="1"/>
      <c r="Z255" s="1"/>
      <c r="AA255" s="1"/>
      <c r="AB255" s="1"/>
      <c r="AC255" s="1"/>
      <c r="AD255" s="1"/>
      <c r="AE255" s="1"/>
      <c r="AF255" s="1"/>
      <c r="AG255" s="1"/>
      <c r="AH255" s="1"/>
      <c r="AI255" s="1"/>
      <c r="AJ255" s="1"/>
      <c r="AK255" s="1"/>
      <c r="AL255" s="1"/>
      <c r="AM255" s="1"/>
    </row>
    <row r="256" spans="1:39" ht="11.25" hidden="1" customHeight="1">
      <c r="A256" s="1"/>
      <c r="B256" s="634" t="s">
        <v>570</v>
      </c>
      <c r="C256" s="615">
        <f t="shared" si="141"/>
        <v>0</v>
      </c>
      <c r="D256" s="615"/>
      <c r="E256" s="612">
        <f>E255+D256</f>
        <v>0</v>
      </c>
      <c r="F256" s="612"/>
      <c r="G256" s="694">
        <f t="shared" si="129"/>
        <v>0</v>
      </c>
      <c r="H256" s="693"/>
      <c r="I256" s="694">
        <f t="shared" si="136"/>
        <v>30.450000000000003</v>
      </c>
      <c r="J256" s="612"/>
      <c r="K256" s="694">
        <f t="shared" si="131"/>
        <v>0</v>
      </c>
      <c r="L256" s="693"/>
      <c r="M256" s="694">
        <f t="shared" si="135"/>
        <v>30.450000000000003</v>
      </c>
      <c r="N256" s="612"/>
      <c r="O256" s="350"/>
      <c r="P256" s="350"/>
      <c r="Q256" s="350"/>
      <c r="R256" s="350">
        <f t="shared" si="116"/>
        <v>0</v>
      </c>
      <c r="S256" s="349"/>
      <c r="T256" s="361"/>
      <c r="U256" s="349"/>
      <c r="V256" s="1"/>
      <c r="W256" s="1"/>
      <c r="X256" s="1"/>
      <c r="Y256" s="1"/>
      <c r="Z256" s="1"/>
      <c r="AA256" s="1"/>
      <c r="AB256" s="1"/>
      <c r="AC256" s="1"/>
      <c r="AD256" s="1"/>
      <c r="AE256" s="1"/>
      <c r="AF256" s="1"/>
      <c r="AG256" s="1"/>
      <c r="AH256" s="1"/>
      <c r="AI256" s="1"/>
      <c r="AJ256" s="1"/>
      <c r="AK256" s="1"/>
      <c r="AL256" s="1"/>
      <c r="AM256" s="1"/>
    </row>
    <row r="257" spans="1:39" ht="11.25" hidden="1" customHeight="1">
      <c r="A257" s="1"/>
      <c r="B257" s="347" t="s">
        <v>182</v>
      </c>
      <c r="C257" s="613">
        <f>SUM(C258:C262)</f>
        <v>0</v>
      </c>
      <c r="D257" s="613"/>
      <c r="E257" s="348"/>
      <c r="F257" s="613"/>
      <c r="G257" s="694">
        <f t="shared" si="129"/>
        <v>0</v>
      </c>
      <c r="H257" s="696"/>
      <c r="I257" s="694">
        <f t="shared" si="136"/>
        <v>30.450000000000003</v>
      </c>
      <c r="J257" s="613"/>
      <c r="K257" s="694">
        <f t="shared" si="131"/>
        <v>0</v>
      </c>
      <c r="L257" s="696"/>
      <c r="M257" s="694">
        <f t="shared" si="135"/>
        <v>30.450000000000003</v>
      </c>
      <c r="N257" s="613"/>
      <c r="O257" s="348"/>
      <c r="P257" s="348"/>
      <c r="Q257" s="348"/>
      <c r="R257" s="348">
        <f t="shared" si="116"/>
        <v>0</v>
      </c>
      <c r="S257" s="359"/>
      <c r="T257" s="360"/>
      <c r="U257" s="359"/>
      <c r="V257" s="1"/>
      <c r="W257" s="1"/>
      <c r="X257" s="1"/>
      <c r="Y257" s="1"/>
      <c r="Z257" s="1"/>
      <c r="AA257" s="1"/>
      <c r="AB257" s="1"/>
      <c r="AC257" s="1"/>
      <c r="AD257" s="1"/>
      <c r="AE257" s="1"/>
      <c r="AF257" s="1"/>
      <c r="AG257" s="1"/>
      <c r="AH257" s="1"/>
      <c r="AI257" s="1"/>
      <c r="AJ257" s="1"/>
      <c r="AK257" s="1"/>
      <c r="AL257" s="1"/>
      <c r="AM257" s="1"/>
    </row>
    <row r="258" spans="1:39" ht="11.25" hidden="1" customHeight="1">
      <c r="A258" s="1"/>
      <c r="B258" s="349" t="s">
        <v>254</v>
      </c>
      <c r="C258" s="612"/>
      <c r="D258" s="612"/>
      <c r="E258" s="350">
        <f>E256</f>
        <v>0</v>
      </c>
      <c r="F258" s="612"/>
      <c r="G258" s="694">
        <f t="shared" si="129"/>
        <v>0</v>
      </c>
      <c r="H258" s="694"/>
      <c r="I258" s="694">
        <f t="shared" si="136"/>
        <v>30.450000000000003</v>
      </c>
      <c r="J258" s="350">
        <f>J226</f>
        <v>0</v>
      </c>
      <c r="K258" s="694">
        <f t="shared" si="131"/>
        <v>0</v>
      </c>
      <c r="L258" s="694"/>
      <c r="M258" s="694">
        <f t="shared" si="135"/>
        <v>30.450000000000003</v>
      </c>
      <c r="N258" s="350">
        <f>N226</f>
        <v>0</v>
      </c>
      <c r="O258" s="350"/>
      <c r="P258" s="350"/>
      <c r="Q258" s="350"/>
      <c r="R258" s="350">
        <f t="shared" si="116"/>
        <v>0</v>
      </c>
      <c r="S258" s="349"/>
      <c r="T258" s="361"/>
      <c r="U258" s="349"/>
      <c r="V258" s="1"/>
      <c r="W258" s="1"/>
      <c r="X258" s="1"/>
      <c r="Y258" s="1"/>
      <c r="Z258" s="1"/>
      <c r="AA258" s="1"/>
      <c r="AB258" s="1"/>
      <c r="AC258" s="1"/>
      <c r="AD258" s="1"/>
      <c r="AE258" s="1"/>
      <c r="AF258" s="1"/>
      <c r="AG258" s="1"/>
      <c r="AH258" s="1"/>
      <c r="AI258" s="1"/>
      <c r="AJ258" s="1"/>
      <c r="AK258" s="1"/>
      <c r="AL258" s="1"/>
      <c r="AM258" s="1"/>
    </row>
    <row r="259" spans="1:39" ht="11.25" hidden="1" customHeight="1">
      <c r="A259" s="1"/>
      <c r="B259" s="349"/>
      <c r="C259" s="612"/>
      <c r="D259" s="612"/>
      <c r="E259" s="350"/>
      <c r="F259" s="612">
        <f t="shared" ref="F259:F262" si="142">B259</f>
        <v>0</v>
      </c>
      <c r="G259" s="694">
        <f t="shared" si="129"/>
        <v>0</v>
      </c>
      <c r="H259" s="694"/>
      <c r="I259" s="694">
        <f t="shared" si="136"/>
        <v>30.450000000000003</v>
      </c>
      <c r="J259" s="612"/>
      <c r="K259" s="694">
        <f t="shared" si="131"/>
        <v>0</v>
      </c>
      <c r="L259" s="694"/>
      <c r="M259" s="694">
        <f t="shared" si="135"/>
        <v>30.450000000000003</v>
      </c>
      <c r="N259" s="612"/>
      <c r="O259" s="350"/>
      <c r="P259" s="350"/>
      <c r="Q259" s="350"/>
      <c r="R259" s="350">
        <f t="shared" si="116"/>
        <v>0</v>
      </c>
      <c r="S259" s="349"/>
      <c r="T259" s="361"/>
      <c r="U259" s="349"/>
      <c r="V259" s="1"/>
      <c r="W259" s="1"/>
      <c r="X259" s="1"/>
      <c r="Y259" s="1"/>
      <c r="Z259" s="1"/>
      <c r="AA259" s="1"/>
      <c r="AB259" s="1"/>
      <c r="AC259" s="1"/>
      <c r="AD259" s="1"/>
      <c r="AE259" s="1"/>
      <c r="AF259" s="1"/>
      <c r="AG259" s="1"/>
      <c r="AH259" s="1"/>
      <c r="AI259" s="1"/>
      <c r="AJ259" s="1"/>
      <c r="AK259" s="1"/>
      <c r="AL259" s="1"/>
      <c r="AM259" s="1"/>
    </row>
    <row r="260" spans="1:39" ht="11.25" hidden="1" customHeight="1">
      <c r="A260" s="1"/>
      <c r="B260" s="349"/>
      <c r="C260" s="612"/>
      <c r="D260" s="612"/>
      <c r="E260" s="350"/>
      <c r="F260" s="612">
        <f t="shared" si="142"/>
        <v>0</v>
      </c>
      <c r="G260" s="694">
        <f t="shared" si="129"/>
        <v>0</v>
      </c>
      <c r="H260" s="694"/>
      <c r="I260" s="694">
        <f t="shared" si="136"/>
        <v>30.450000000000003</v>
      </c>
      <c r="J260" s="612"/>
      <c r="K260" s="694">
        <f t="shared" si="131"/>
        <v>0</v>
      </c>
      <c r="L260" s="694"/>
      <c r="M260" s="694">
        <f t="shared" si="135"/>
        <v>30.450000000000003</v>
      </c>
      <c r="N260" s="612"/>
      <c r="O260" s="350"/>
      <c r="P260" s="350"/>
      <c r="Q260" s="350"/>
      <c r="R260" s="350">
        <f t="shared" si="116"/>
        <v>0</v>
      </c>
      <c r="S260" s="349"/>
      <c r="T260" s="361"/>
      <c r="U260" s="349"/>
      <c r="V260" s="1"/>
      <c r="W260" s="1"/>
      <c r="X260" s="1"/>
      <c r="Y260" s="1"/>
      <c r="Z260" s="1"/>
      <c r="AA260" s="1"/>
      <c r="AB260" s="1"/>
      <c r="AC260" s="1"/>
      <c r="AD260" s="1"/>
      <c r="AE260" s="1"/>
      <c r="AF260" s="1"/>
      <c r="AG260" s="1"/>
      <c r="AH260" s="1"/>
      <c r="AI260" s="1"/>
      <c r="AJ260" s="1"/>
      <c r="AK260" s="1"/>
      <c r="AL260" s="1"/>
      <c r="AM260" s="1"/>
    </row>
    <row r="261" spans="1:39" ht="11.25" hidden="1" customHeight="1">
      <c r="A261" s="1"/>
      <c r="B261" s="349"/>
      <c r="C261" s="612"/>
      <c r="D261" s="612"/>
      <c r="E261" s="350"/>
      <c r="F261" s="612">
        <f t="shared" si="142"/>
        <v>0</v>
      </c>
      <c r="G261" s="694">
        <f t="shared" si="129"/>
        <v>0</v>
      </c>
      <c r="H261" s="694"/>
      <c r="I261" s="694">
        <f t="shared" si="136"/>
        <v>30.450000000000003</v>
      </c>
      <c r="J261" s="612"/>
      <c r="K261" s="694">
        <f t="shared" si="131"/>
        <v>0</v>
      </c>
      <c r="L261" s="694"/>
      <c r="M261" s="694">
        <f t="shared" si="135"/>
        <v>30.450000000000003</v>
      </c>
      <c r="N261" s="612"/>
      <c r="O261" s="350"/>
      <c r="P261" s="350"/>
      <c r="Q261" s="350"/>
      <c r="R261" s="350">
        <f t="shared" si="116"/>
        <v>0</v>
      </c>
      <c r="S261" s="349"/>
      <c r="T261" s="361"/>
      <c r="U261" s="349"/>
      <c r="V261" s="1"/>
      <c r="W261" s="1"/>
      <c r="X261" s="1"/>
      <c r="Y261" s="1"/>
      <c r="Z261" s="1"/>
      <c r="AA261" s="1"/>
      <c r="AB261" s="1"/>
      <c r="AC261" s="1"/>
      <c r="AD261" s="1"/>
      <c r="AE261" s="1"/>
      <c r="AF261" s="1"/>
      <c r="AG261" s="1"/>
      <c r="AH261" s="1"/>
      <c r="AI261" s="1"/>
      <c r="AJ261" s="1"/>
      <c r="AK261" s="1"/>
      <c r="AL261" s="1"/>
      <c r="AM261" s="1"/>
    </row>
    <row r="262" spans="1:39" ht="11.25" customHeight="1">
      <c r="A262" s="1"/>
      <c r="B262" s="349"/>
      <c r="C262" s="612"/>
      <c r="D262" s="612"/>
      <c r="E262" s="350"/>
      <c r="F262" s="612">
        <f t="shared" si="142"/>
        <v>0</v>
      </c>
      <c r="G262" s="612"/>
      <c r="H262" s="697"/>
      <c r="I262" s="753"/>
      <c r="J262" s="612"/>
      <c r="K262" s="612"/>
      <c r="L262" s="697"/>
      <c r="M262" s="753"/>
      <c r="N262" s="612"/>
      <c r="O262" s="350"/>
      <c r="P262" s="350"/>
      <c r="Q262" s="350"/>
      <c r="R262" s="350">
        <f t="shared" si="116"/>
        <v>0</v>
      </c>
      <c r="S262" s="349"/>
      <c r="T262" s="361"/>
      <c r="U262" s="349"/>
      <c r="V262" s="1"/>
      <c r="W262" s="1"/>
      <c r="X262" s="1"/>
      <c r="Y262" s="1"/>
      <c r="Z262" s="1"/>
      <c r="AA262" s="1"/>
      <c r="AB262" s="1"/>
      <c r="AC262" s="1"/>
      <c r="AD262" s="1"/>
      <c r="AE262" s="1"/>
      <c r="AF262" s="1"/>
      <c r="AG262" s="1"/>
      <c r="AH262" s="1"/>
      <c r="AI262" s="1"/>
      <c r="AJ262" s="1"/>
      <c r="AK262" s="1"/>
      <c r="AL262" s="1"/>
      <c r="AM262" s="1"/>
    </row>
    <row r="263" spans="1:39" ht="11.25" customHeight="1">
      <c r="A263" s="1"/>
      <c r="B263" s="347" t="s">
        <v>255</v>
      </c>
      <c r="C263" s="613">
        <f>SUM(C264:C268)</f>
        <v>0</v>
      </c>
      <c r="D263" s="613"/>
      <c r="E263" s="348"/>
      <c r="F263" s="613"/>
      <c r="G263" s="754"/>
      <c r="H263" s="755"/>
      <c r="I263" s="756"/>
      <c r="J263" s="754"/>
      <c r="K263" s="754"/>
      <c r="L263" s="755"/>
      <c r="M263" s="756"/>
      <c r="N263" s="754"/>
      <c r="O263" s="348"/>
      <c r="P263" s="348"/>
      <c r="Q263" s="348"/>
      <c r="R263" s="348">
        <f t="shared" si="116"/>
        <v>0</v>
      </c>
      <c r="S263" s="359"/>
      <c r="T263" s="360"/>
      <c r="U263" s="359"/>
      <c r="V263" s="1"/>
      <c r="W263" s="1"/>
      <c r="X263" s="1"/>
      <c r="Y263" s="1"/>
      <c r="Z263" s="1"/>
      <c r="AA263" s="1"/>
      <c r="AB263" s="1"/>
      <c r="AC263" s="1"/>
      <c r="AD263" s="1"/>
      <c r="AE263" s="1"/>
      <c r="AF263" s="1"/>
      <c r="AG263" s="1"/>
      <c r="AH263" s="1"/>
      <c r="AI263" s="1"/>
      <c r="AJ263" s="1"/>
      <c r="AK263" s="1"/>
      <c r="AL263" s="1"/>
      <c r="AM263" s="1"/>
    </row>
    <row r="264" spans="1:39" ht="11.25" customHeight="1">
      <c r="A264" s="1"/>
      <c r="B264" s="349" t="s">
        <v>255</v>
      </c>
      <c r="C264" s="612"/>
      <c r="D264" s="612">
        <f>C264/24</f>
        <v>0</v>
      </c>
      <c r="E264" s="350">
        <f>E258+D264</f>
        <v>0</v>
      </c>
      <c r="F264" s="612"/>
      <c r="G264" s="694">
        <f>H264*24</f>
        <v>24</v>
      </c>
      <c r="H264" s="694">
        <v>1</v>
      </c>
      <c r="I264" s="694">
        <f>I234+H264</f>
        <v>25.25</v>
      </c>
      <c r="J264" s="350"/>
      <c r="K264" s="694">
        <f>L264*24</f>
        <v>24</v>
      </c>
      <c r="L264" s="694">
        <f>H264</f>
        <v>1</v>
      </c>
      <c r="M264" s="694">
        <f>M234+L264</f>
        <v>25.25</v>
      </c>
      <c r="N264" s="350"/>
      <c r="O264" s="350"/>
      <c r="P264" s="350">
        <f>O264/24</f>
        <v>0</v>
      </c>
      <c r="Q264" s="350">
        <f>Q258+P264</f>
        <v>0</v>
      </c>
      <c r="R264" s="350">
        <f t="shared" si="116"/>
        <v>0</v>
      </c>
      <c r="S264" s="349"/>
      <c r="T264" s="361"/>
      <c r="U264" s="349"/>
      <c r="V264" s="1"/>
      <c r="W264" s="1"/>
      <c r="X264" s="1"/>
      <c r="Y264" s="1"/>
      <c r="Z264" s="1"/>
      <c r="AA264" s="1"/>
      <c r="AB264" s="1"/>
      <c r="AC264" s="1"/>
      <c r="AD264" s="1"/>
      <c r="AE264" s="1"/>
      <c r="AF264" s="1"/>
      <c r="AG264" s="1"/>
      <c r="AH264" s="1"/>
      <c r="AI264" s="1"/>
      <c r="AJ264" s="1"/>
      <c r="AK264" s="1"/>
      <c r="AL264" s="1"/>
      <c r="AM264" s="1"/>
    </row>
    <row r="265" spans="1:39" ht="11.25" hidden="1" customHeight="1">
      <c r="A265" s="1"/>
      <c r="B265" s="349"/>
      <c r="C265" s="612"/>
      <c r="D265" s="612">
        <f t="shared" ref="D265:D268" si="143">C265/24</f>
        <v>0</v>
      </c>
      <c r="E265" s="350"/>
      <c r="F265" s="612">
        <f t="shared" ref="F265:F268" si="144">B265</f>
        <v>0</v>
      </c>
      <c r="G265" s="612"/>
      <c r="H265" s="612">
        <f>G265/24</f>
        <v>0</v>
      </c>
      <c r="I265" s="350">
        <f>I264+H265</f>
        <v>25.25</v>
      </c>
      <c r="J265" s="612"/>
      <c r="K265" s="612"/>
      <c r="L265" s="612">
        <f t="shared" ref="L265:L268" si="145">K265/24</f>
        <v>0</v>
      </c>
      <c r="M265" s="350">
        <f>M264+L265</f>
        <v>25.25</v>
      </c>
      <c r="N265" s="350"/>
      <c r="O265" s="350"/>
      <c r="P265" s="350">
        <f>O265/24</f>
        <v>0</v>
      </c>
      <c r="Q265" s="350">
        <f>Q264+P265</f>
        <v>0</v>
      </c>
      <c r="R265" s="350">
        <f t="shared" si="116"/>
        <v>0</v>
      </c>
      <c r="S265" s="349"/>
      <c r="T265" s="361"/>
      <c r="U265" s="349"/>
      <c r="V265" s="1"/>
      <c r="W265" s="1"/>
      <c r="X265" s="1"/>
      <c r="Y265" s="1"/>
      <c r="Z265" s="1"/>
      <c r="AA265" s="1"/>
      <c r="AB265" s="1"/>
      <c r="AC265" s="1"/>
      <c r="AD265" s="1"/>
      <c r="AE265" s="1"/>
      <c r="AF265" s="1"/>
      <c r="AG265" s="1"/>
      <c r="AH265" s="1"/>
      <c r="AI265" s="1"/>
      <c r="AJ265" s="1"/>
      <c r="AK265" s="1"/>
      <c r="AL265" s="1"/>
      <c r="AM265" s="1"/>
    </row>
    <row r="266" spans="1:39" ht="11.25" hidden="1" customHeight="1">
      <c r="A266" s="1"/>
      <c r="B266" s="349"/>
      <c r="C266" s="612"/>
      <c r="D266" s="612">
        <f t="shared" si="143"/>
        <v>0</v>
      </c>
      <c r="E266" s="350"/>
      <c r="F266" s="612">
        <f t="shared" si="144"/>
        <v>0</v>
      </c>
      <c r="G266" s="612"/>
      <c r="H266" s="612">
        <f>G266/24</f>
        <v>0</v>
      </c>
      <c r="I266" s="350">
        <f>I265+H266</f>
        <v>25.25</v>
      </c>
      <c r="J266" s="612"/>
      <c r="K266" s="612"/>
      <c r="L266" s="612">
        <f t="shared" si="145"/>
        <v>0</v>
      </c>
      <c r="M266" s="350">
        <f>M265+L266</f>
        <v>25.25</v>
      </c>
      <c r="N266" s="350"/>
      <c r="O266" s="350"/>
      <c r="P266" s="350">
        <f>O266/24</f>
        <v>0</v>
      </c>
      <c r="Q266" s="350">
        <f>Q265+P266</f>
        <v>0</v>
      </c>
      <c r="R266" s="350">
        <f t="shared" si="116"/>
        <v>0</v>
      </c>
      <c r="S266" s="349"/>
      <c r="T266" s="361"/>
      <c r="U266" s="349"/>
      <c r="V266" s="1"/>
      <c r="W266" s="1"/>
      <c r="X266" s="1"/>
      <c r="Y266" s="1"/>
      <c r="Z266" s="1"/>
      <c r="AA266" s="1"/>
      <c r="AB266" s="1"/>
      <c r="AC266" s="1"/>
      <c r="AD266" s="1"/>
      <c r="AE266" s="1"/>
      <c r="AF266" s="1"/>
      <c r="AG266" s="1"/>
      <c r="AH266" s="1"/>
      <c r="AI266" s="1"/>
      <c r="AJ266" s="1"/>
      <c r="AK266" s="1"/>
      <c r="AL266" s="1"/>
      <c r="AM266" s="1"/>
    </row>
    <row r="267" spans="1:39" ht="11.25" hidden="1" customHeight="1">
      <c r="A267" s="1"/>
      <c r="B267" s="349"/>
      <c r="C267" s="612"/>
      <c r="D267" s="612">
        <f t="shared" si="143"/>
        <v>0</v>
      </c>
      <c r="E267" s="350"/>
      <c r="F267" s="612">
        <f t="shared" si="144"/>
        <v>0</v>
      </c>
      <c r="G267" s="612"/>
      <c r="H267" s="612">
        <f>G267/24</f>
        <v>0</v>
      </c>
      <c r="I267" s="350">
        <f>I266+H267</f>
        <v>25.25</v>
      </c>
      <c r="J267" s="612"/>
      <c r="K267" s="612"/>
      <c r="L267" s="612">
        <f t="shared" si="145"/>
        <v>0</v>
      </c>
      <c r="M267" s="350">
        <f>M266+L267</f>
        <v>25.25</v>
      </c>
      <c r="N267" s="350"/>
      <c r="O267" s="350"/>
      <c r="P267" s="350">
        <f>O267/24</f>
        <v>0</v>
      </c>
      <c r="Q267" s="350">
        <f>Q266+P267</f>
        <v>0</v>
      </c>
      <c r="R267" s="350">
        <f t="shared" si="116"/>
        <v>0</v>
      </c>
      <c r="S267" s="349"/>
      <c r="T267" s="361"/>
      <c r="U267" s="349"/>
      <c r="V267" s="1"/>
      <c r="W267" s="1"/>
      <c r="X267" s="1"/>
      <c r="Y267" s="1"/>
      <c r="Z267" s="1"/>
      <c r="AA267" s="1"/>
      <c r="AB267" s="1"/>
      <c r="AC267" s="1"/>
      <c r="AD267" s="1"/>
      <c r="AE267" s="1"/>
      <c r="AF267" s="1"/>
      <c r="AG267" s="1"/>
      <c r="AH267" s="1"/>
      <c r="AI267" s="1"/>
      <c r="AJ267" s="1"/>
      <c r="AK267" s="1"/>
      <c r="AL267" s="1"/>
      <c r="AM267" s="1"/>
    </row>
    <row r="268" spans="1:39" ht="11.25" hidden="1" customHeight="1">
      <c r="A268" s="1"/>
      <c r="B268" s="349"/>
      <c r="C268" s="612"/>
      <c r="D268" s="612">
        <f t="shared" si="143"/>
        <v>0</v>
      </c>
      <c r="E268" s="350"/>
      <c r="F268" s="612">
        <f t="shared" si="144"/>
        <v>0</v>
      </c>
      <c r="G268" s="612"/>
      <c r="H268" s="612">
        <f>G268/24</f>
        <v>0</v>
      </c>
      <c r="I268" s="350">
        <f>I267+H268</f>
        <v>25.25</v>
      </c>
      <c r="J268" s="612"/>
      <c r="K268" s="612"/>
      <c r="L268" s="612">
        <f t="shared" si="145"/>
        <v>0</v>
      </c>
      <c r="M268" s="350">
        <f>M267+L268</f>
        <v>25.25</v>
      </c>
      <c r="N268" s="350"/>
      <c r="O268" s="350"/>
      <c r="P268" s="350">
        <f>O268/24</f>
        <v>0</v>
      </c>
      <c r="Q268" s="350">
        <f>Q267+P268</f>
        <v>0</v>
      </c>
      <c r="R268" s="350">
        <f t="shared" si="116"/>
        <v>0</v>
      </c>
      <c r="S268" s="349"/>
      <c r="T268" s="361"/>
      <c r="U268" s="349"/>
      <c r="V268" s="1"/>
      <c r="W268" s="1"/>
      <c r="X268" s="1"/>
      <c r="Y268" s="1"/>
      <c r="Z268" s="1"/>
      <c r="AA268" s="1"/>
      <c r="AB268" s="1"/>
      <c r="AC268" s="1"/>
      <c r="AD268" s="1"/>
      <c r="AE268" s="1"/>
      <c r="AF268" s="1"/>
      <c r="AG268" s="1"/>
      <c r="AH268" s="1"/>
      <c r="AI268" s="1"/>
      <c r="AJ268" s="1"/>
      <c r="AK268" s="1"/>
      <c r="AL268" s="1"/>
      <c r="AM268" s="1"/>
    </row>
    <row r="269" spans="1:39" ht="11.25" customHeight="1">
      <c r="A269" s="1"/>
      <c r="B269" s="1"/>
      <c r="C269" s="336"/>
      <c r="D269" s="336"/>
      <c r="E269" s="336"/>
      <c r="F269" s="336"/>
      <c r="G269" s="336"/>
      <c r="H269" s="336"/>
      <c r="I269" s="336"/>
      <c r="J269" s="336"/>
      <c r="K269" s="336"/>
      <c r="L269" s="336"/>
      <c r="M269" s="336"/>
      <c r="N269" s="336"/>
      <c r="O269" s="336"/>
      <c r="P269" s="336"/>
      <c r="Q269" s="336"/>
      <c r="R269" s="336"/>
      <c r="S269" s="1"/>
      <c r="T269" s="1"/>
      <c r="U269" s="1"/>
      <c r="V269" s="1"/>
      <c r="W269" s="1"/>
      <c r="X269" s="1"/>
      <c r="Y269" s="1"/>
      <c r="Z269" s="1"/>
      <c r="AA269" s="1"/>
      <c r="AB269" s="1"/>
      <c r="AC269" s="1"/>
      <c r="AD269" s="1"/>
      <c r="AE269" s="1"/>
      <c r="AF269" s="1"/>
      <c r="AG269" s="1"/>
      <c r="AH269" s="1"/>
      <c r="AI269" s="1"/>
      <c r="AJ269" s="1"/>
      <c r="AK269" s="1"/>
      <c r="AL269" s="1"/>
      <c r="AM269" s="1"/>
    </row>
    <row r="270" spans="1:39" ht="11.25" customHeight="1">
      <c r="A270" s="1"/>
      <c r="B270" s="351" t="s">
        <v>256</v>
      </c>
      <c r="C270" s="352"/>
      <c r="D270" s="353"/>
      <c r="E270" s="614">
        <f>E268</f>
        <v>0</v>
      </c>
      <c r="F270" s="354"/>
      <c r="G270" s="353">
        <f>SUM(G223+G226+G229+G243+G249+G253+G257+G263)</f>
        <v>0</v>
      </c>
      <c r="H270" s="620">
        <f>SUM(H223+H226+H229+H243+H249+H253+H257+H263)</f>
        <v>0</v>
      </c>
      <c r="I270" s="757">
        <f>I264</f>
        <v>25.25</v>
      </c>
      <c r="J270" s="354"/>
      <c r="K270" s="352"/>
      <c r="L270" s="620">
        <f>SUM(L223+L226+L229+L243+L249+L253+L257+L263)</f>
        <v>0</v>
      </c>
      <c r="M270" s="758">
        <f>M264</f>
        <v>25.25</v>
      </c>
      <c r="N270" s="354"/>
      <c r="O270" s="352"/>
      <c r="P270" s="352">
        <f>SUM(P223+P226+P229+P243+P249+P253+P257+P263)</f>
        <v>0</v>
      </c>
      <c r="Q270" s="358">
        <f>Q268</f>
        <v>0</v>
      </c>
      <c r="R270" s="354"/>
      <c r="S270" s="96"/>
      <c r="T270" s="96"/>
      <c r="U270" s="365"/>
      <c r="V270" s="1"/>
      <c r="W270" s="1"/>
      <c r="X270" s="1"/>
      <c r="Y270" s="1"/>
      <c r="Z270" s="1"/>
      <c r="AA270" s="1"/>
      <c r="AB270" s="1"/>
      <c r="AC270" s="1"/>
      <c r="AD270" s="1"/>
      <c r="AE270" s="1"/>
      <c r="AF270" s="1"/>
      <c r="AG270" s="1"/>
      <c r="AH270" s="1"/>
      <c r="AI270" s="1"/>
      <c r="AJ270" s="1"/>
      <c r="AK270" s="1"/>
      <c r="AL270" s="1"/>
      <c r="AM270" s="1"/>
    </row>
    <row r="271" spans="1:39" ht="11.25" customHeight="1">
      <c r="A271" s="1"/>
      <c r="B271" s="1"/>
      <c r="C271" s="336"/>
      <c r="D271" s="336"/>
      <c r="E271" s="336"/>
      <c r="F271" s="336"/>
      <c r="G271" s="336"/>
      <c r="H271" s="336"/>
      <c r="I271" s="336"/>
      <c r="J271" s="336"/>
      <c r="K271" s="336"/>
      <c r="L271" s="336"/>
      <c r="M271" s="336"/>
      <c r="N271" s="336"/>
      <c r="O271" s="336"/>
      <c r="P271" s="336"/>
      <c r="Q271" s="336"/>
      <c r="R271" s="336"/>
      <c r="S271" s="1"/>
      <c r="T271" s="1"/>
      <c r="U271" s="1"/>
      <c r="V271" s="1"/>
      <c r="W271" s="1"/>
      <c r="X271" s="1"/>
      <c r="Y271" s="1"/>
      <c r="Z271" s="1"/>
      <c r="AA271" s="1"/>
      <c r="AB271" s="1"/>
      <c r="AC271" s="1"/>
      <c r="AD271" s="1"/>
      <c r="AE271" s="1"/>
      <c r="AF271" s="1"/>
      <c r="AG271" s="1"/>
      <c r="AH271" s="1"/>
      <c r="AI271" s="1"/>
      <c r="AJ271" s="1"/>
      <c r="AK271" s="1"/>
      <c r="AL271" s="1"/>
      <c r="AM271" s="1"/>
    </row>
    <row r="272" spans="1:39" ht="11.25" customHeight="1">
      <c r="A272" s="1"/>
      <c r="B272" s="355"/>
      <c r="C272" s="356"/>
      <c r="D272" s="356"/>
      <c r="E272" s="356"/>
      <c r="F272" s="356"/>
      <c r="G272" s="356"/>
      <c r="H272" s="356"/>
      <c r="I272" s="356"/>
      <c r="J272" s="356"/>
      <c r="K272" s="356"/>
      <c r="L272" s="356"/>
      <c r="M272" s="356"/>
      <c r="N272" s="356"/>
      <c r="O272" s="356"/>
      <c r="P272" s="356"/>
      <c r="Q272" s="356"/>
      <c r="R272" s="356"/>
      <c r="S272" s="355"/>
      <c r="T272" s="355"/>
      <c r="U272" s="355"/>
      <c r="V272" s="366"/>
      <c r="W272" s="366"/>
      <c r="X272" s="366"/>
      <c r="Y272" s="366"/>
      <c r="Z272" s="366"/>
      <c r="AA272" s="366"/>
      <c r="AB272" s="366"/>
      <c r="AC272" s="366"/>
      <c r="AD272" s="366"/>
      <c r="AE272" s="366"/>
      <c r="AF272" s="366"/>
      <c r="AG272" s="366"/>
      <c r="AH272" s="366"/>
      <c r="AI272" s="366"/>
      <c r="AJ272" s="366"/>
      <c r="AK272" s="366"/>
      <c r="AL272" s="366"/>
      <c r="AM272" s="366"/>
    </row>
    <row r="273" spans="1:39" ht="11.25" customHeight="1">
      <c r="A273" s="1"/>
      <c r="B273" s="341"/>
      <c r="C273" s="336"/>
      <c r="D273" s="336"/>
      <c r="E273" s="336"/>
      <c r="F273" s="336"/>
      <c r="G273" s="342"/>
      <c r="H273" s="336"/>
      <c r="I273" s="336"/>
      <c r="J273" s="336"/>
      <c r="K273" s="336"/>
      <c r="L273" s="336"/>
      <c r="M273" s="336"/>
      <c r="N273" s="336"/>
      <c r="O273" s="336"/>
      <c r="P273" s="336"/>
      <c r="Q273" s="336"/>
      <c r="R273" s="336"/>
      <c r="S273" s="1"/>
      <c r="T273" s="1"/>
      <c r="U273" s="1"/>
      <c r="V273" s="1"/>
      <c r="W273" s="1"/>
      <c r="X273" s="1"/>
      <c r="Y273" s="1"/>
      <c r="Z273" s="1"/>
      <c r="AA273" s="1"/>
      <c r="AB273" s="1"/>
      <c r="AC273" s="1"/>
      <c r="AD273" s="1"/>
      <c r="AE273" s="1"/>
      <c r="AF273" s="1"/>
      <c r="AG273" s="1"/>
      <c r="AH273" s="1"/>
      <c r="AI273" s="1"/>
      <c r="AJ273" s="1"/>
      <c r="AK273" s="1"/>
      <c r="AL273" s="1"/>
      <c r="AM273" s="1"/>
    </row>
    <row r="274" spans="1:39" ht="11.25" customHeight="1">
      <c r="A274" s="1"/>
      <c r="B274" s="343" t="str">
        <f>"DRILLING SCHEDULE DETAILS "&amp;Drilling_Input_Summary!J16</f>
        <v>DRILLING SCHEDULE DETAILS 6. Sumur Pendopo Tipe 4</v>
      </c>
      <c r="C274" s="1153" t="str">
        <f>AFEstatPref</f>
        <v>Historical</v>
      </c>
      <c r="D274" s="1108"/>
      <c r="E274" s="1108"/>
      <c r="F274" s="833"/>
      <c r="G274" s="1154" t="str">
        <f>AFEstatSlc</f>
        <v>Proposed Original</v>
      </c>
      <c r="H274" s="1108"/>
      <c r="I274" s="1108"/>
      <c r="J274" s="833"/>
      <c r="K274" s="1149" t="s">
        <v>179</v>
      </c>
      <c r="L274" s="1108"/>
      <c r="M274" s="1108"/>
      <c r="N274" s="833"/>
      <c r="O274" s="1150" t="s">
        <v>236</v>
      </c>
      <c r="P274" s="1151"/>
      <c r="Q274" s="1151"/>
      <c r="R274" s="1152"/>
      <c r="S274" s="1155" t="s">
        <v>237</v>
      </c>
      <c r="T274" s="1155" t="s">
        <v>238</v>
      </c>
      <c r="U274" s="1155" t="s">
        <v>239</v>
      </c>
      <c r="V274" s="1"/>
      <c r="W274" s="1"/>
      <c r="X274" s="1"/>
      <c r="Y274" s="1"/>
      <c r="Z274" s="1"/>
      <c r="AA274" s="1"/>
      <c r="AB274" s="1"/>
      <c r="AC274" s="1"/>
      <c r="AD274" s="1"/>
      <c r="AE274" s="1"/>
      <c r="AF274" s="1"/>
      <c r="AG274" s="1"/>
      <c r="AH274" s="1"/>
      <c r="AI274" s="1"/>
      <c r="AJ274" s="1"/>
      <c r="AK274" s="1"/>
      <c r="AL274" s="1"/>
      <c r="AM274" s="1"/>
    </row>
    <row r="275" spans="1:39" ht="11.25" customHeight="1">
      <c r="A275" s="1"/>
      <c r="B275" s="344" t="s">
        <v>240</v>
      </c>
      <c r="C275" s="345" t="s">
        <v>241</v>
      </c>
      <c r="D275" s="345" t="s">
        <v>242</v>
      </c>
      <c r="E275" s="345" t="s">
        <v>243</v>
      </c>
      <c r="F275" s="345" t="s">
        <v>110</v>
      </c>
      <c r="G275" s="346" t="s">
        <v>241</v>
      </c>
      <c r="H275" s="346" t="s">
        <v>242</v>
      </c>
      <c r="I275" s="346" t="s">
        <v>243</v>
      </c>
      <c r="J275" s="346" t="s">
        <v>110</v>
      </c>
      <c r="K275" s="357" t="s">
        <v>241</v>
      </c>
      <c r="L275" s="357" t="s">
        <v>242</v>
      </c>
      <c r="M275" s="357" t="s">
        <v>243</v>
      </c>
      <c r="N275" s="357" t="s">
        <v>110</v>
      </c>
      <c r="O275" s="358" t="s">
        <v>241</v>
      </c>
      <c r="P275" s="358" t="s">
        <v>242</v>
      </c>
      <c r="Q275" s="358" t="s">
        <v>243</v>
      </c>
      <c r="R275" s="358" t="s">
        <v>110</v>
      </c>
      <c r="S275" s="1086"/>
      <c r="T275" s="1086"/>
      <c r="U275" s="1086"/>
      <c r="V275" s="1"/>
      <c r="W275" s="1"/>
      <c r="X275" s="1"/>
      <c r="Y275" s="1"/>
      <c r="Z275" s="1"/>
      <c r="AA275" s="1"/>
      <c r="AB275" s="1"/>
      <c r="AC275" s="1"/>
      <c r="AD275" s="1"/>
      <c r="AE275" s="1"/>
      <c r="AF275" s="1"/>
      <c r="AG275" s="1"/>
      <c r="AH275" s="1"/>
      <c r="AI275" s="1"/>
      <c r="AJ275" s="1"/>
      <c r="AK275" s="1"/>
      <c r="AL275" s="1"/>
      <c r="AM275" s="1"/>
    </row>
    <row r="276" spans="1:39" ht="14.25" customHeight="1">
      <c r="A276" s="1"/>
      <c r="B276" s="347" t="s">
        <v>68</v>
      </c>
      <c r="C276" s="348"/>
      <c r="D276" s="348"/>
      <c r="E276" s="348">
        <v>0</v>
      </c>
      <c r="F276" s="348"/>
      <c r="G276" s="348"/>
      <c r="H276" s="751"/>
      <c r="I276" s="752"/>
      <c r="J276" s="348"/>
      <c r="K276" s="348" t="s">
        <v>784</v>
      </c>
      <c r="L276" s="751"/>
      <c r="M276" s="752"/>
      <c r="N276" s="348"/>
      <c r="O276" s="348"/>
      <c r="P276" s="348"/>
      <c r="Q276" s="348"/>
      <c r="R276" s="348">
        <f t="shared" ref="R276:R321" si="146">N276</f>
        <v>0</v>
      </c>
      <c r="S276" s="359"/>
      <c r="T276" s="360"/>
      <c r="U276" s="359"/>
      <c r="V276" s="1"/>
      <c r="W276" s="1140" t="s">
        <v>244</v>
      </c>
      <c r="X276" s="1088"/>
      <c r="Y276" s="1088"/>
      <c r="Z276" s="1088"/>
      <c r="AA276" s="1088"/>
      <c r="AB276" s="1088"/>
      <c r="AC276" s="835"/>
      <c r="AD276" s="1146" t="str">
        <f>CONCATENATE((G274))</f>
        <v>Proposed Original</v>
      </c>
      <c r="AE276" s="1108"/>
      <c r="AF276" s="1088"/>
      <c r="AG276" s="1146" t="str">
        <f>CONCATENATE((K274))</f>
        <v>Evaluated</v>
      </c>
      <c r="AH276" s="1108"/>
      <c r="AI276" s="833"/>
      <c r="AJ276" s="1147" t="str">
        <f>CONCATENATE((O274))</f>
        <v>ACTUAL</v>
      </c>
      <c r="AK276" s="1108"/>
      <c r="AL276" s="833"/>
      <c r="AM276" s="1"/>
    </row>
    <row r="277" spans="1:39" ht="11.25" customHeight="1">
      <c r="A277" s="1"/>
      <c r="B277" s="349" t="s">
        <v>245</v>
      </c>
      <c r="C277" s="612">
        <f>D277*24</f>
        <v>0</v>
      </c>
      <c r="D277" s="612"/>
      <c r="E277" s="350">
        <f>E276+D277</f>
        <v>0</v>
      </c>
      <c r="F277" s="350"/>
      <c r="G277" s="694">
        <f>H277*24</f>
        <v>24</v>
      </c>
      <c r="H277" s="694">
        <v>1</v>
      </c>
      <c r="I277" s="694">
        <v>1</v>
      </c>
      <c r="J277" s="612"/>
      <c r="K277" s="694">
        <f>L277*24</f>
        <v>24</v>
      </c>
      <c r="L277" s="694">
        <f>H277</f>
        <v>1</v>
      </c>
      <c r="M277" s="694">
        <v>1</v>
      </c>
      <c r="N277" s="612"/>
      <c r="O277" s="350"/>
      <c r="P277" s="350"/>
      <c r="Q277" s="350"/>
      <c r="R277" s="350">
        <f t="shared" si="146"/>
        <v>0</v>
      </c>
      <c r="S277" s="349"/>
      <c r="T277" s="361"/>
      <c r="U277" s="349"/>
      <c r="V277" s="1"/>
      <c r="W277" s="836"/>
      <c r="X277" s="1090"/>
      <c r="Y277" s="1090"/>
      <c r="Z277" s="1090"/>
      <c r="AA277" s="1090"/>
      <c r="AB277" s="1090"/>
      <c r="AC277" s="837"/>
      <c r="AD277" s="367" t="s">
        <v>246</v>
      </c>
      <c r="AE277" s="368" t="s">
        <v>247</v>
      </c>
      <c r="AF277" s="369" t="s">
        <v>248</v>
      </c>
      <c r="AG277" s="367" t="s">
        <v>246</v>
      </c>
      <c r="AH277" s="377" t="s">
        <v>247</v>
      </c>
      <c r="AI277" s="377" t="s">
        <v>248</v>
      </c>
      <c r="AJ277" s="367" t="s">
        <v>246</v>
      </c>
      <c r="AK277" s="377" t="s">
        <v>247</v>
      </c>
      <c r="AL277" s="377" t="s">
        <v>248</v>
      </c>
      <c r="AM277" s="1"/>
    </row>
    <row r="278" spans="1:39" ht="11.25" customHeight="1">
      <c r="A278" s="1"/>
      <c r="B278" s="349"/>
      <c r="C278" s="612"/>
      <c r="D278" s="612"/>
      <c r="E278" s="350"/>
      <c r="F278" s="350"/>
      <c r="G278" s="612"/>
      <c r="H278" s="694"/>
      <c r="I278" s="753"/>
      <c r="J278" s="612"/>
      <c r="K278" s="612"/>
      <c r="L278" s="694"/>
      <c r="M278" s="753"/>
      <c r="N278" s="612"/>
      <c r="O278" s="350"/>
      <c r="P278" s="350"/>
      <c r="Q278" s="350"/>
      <c r="R278" s="350">
        <f t="shared" si="146"/>
        <v>0</v>
      </c>
      <c r="S278" s="349"/>
      <c r="T278" s="361"/>
      <c r="U278" s="349"/>
      <c r="V278" s="1"/>
      <c r="W278" s="105" t="s">
        <v>249</v>
      </c>
      <c r="X278" s="106"/>
      <c r="Y278" s="106"/>
      <c r="Z278" s="106"/>
      <c r="AA278" s="106"/>
      <c r="AB278" s="106"/>
      <c r="AC278" s="106"/>
      <c r="AD278" s="370">
        <f>H276</f>
        <v>0</v>
      </c>
      <c r="AE278" s="370">
        <f>AD278</f>
        <v>0</v>
      </c>
      <c r="AF278" s="371">
        <v>0</v>
      </c>
      <c r="AG278" s="370">
        <f>L276</f>
        <v>0</v>
      </c>
      <c r="AH278" s="370">
        <f>AG278</f>
        <v>0</v>
      </c>
      <c r="AI278" s="378">
        <v>0</v>
      </c>
      <c r="AJ278" s="370">
        <f>P276</f>
        <v>0</v>
      </c>
      <c r="AK278" s="370">
        <f>AJ278</f>
        <v>0</v>
      </c>
      <c r="AL278" s="379">
        <v>0</v>
      </c>
      <c r="AM278" s="1"/>
    </row>
    <row r="279" spans="1:39" ht="11.25" customHeight="1">
      <c r="A279" s="1"/>
      <c r="B279" s="347" t="s">
        <v>250</v>
      </c>
      <c r="C279" s="613">
        <f>SUM(C280:C281)</f>
        <v>0</v>
      </c>
      <c r="D279" s="613"/>
      <c r="E279" s="348"/>
      <c r="F279" s="348"/>
      <c r="G279" s="754"/>
      <c r="H279" s="755"/>
      <c r="I279" s="756"/>
      <c r="J279" s="754"/>
      <c r="K279" s="754"/>
      <c r="L279" s="755"/>
      <c r="M279" s="756"/>
      <c r="N279" s="754"/>
      <c r="O279" s="348"/>
      <c r="P279" s="348"/>
      <c r="Q279" s="348"/>
      <c r="R279" s="348">
        <f t="shared" si="146"/>
        <v>0</v>
      </c>
      <c r="S279" s="359"/>
      <c r="T279" s="360"/>
      <c r="U279" s="359"/>
      <c r="V279" s="1"/>
      <c r="W279" s="112" t="s">
        <v>251</v>
      </c>
      <c r="X279" s="1"/>
      <c r="Y279" s="1"/>
      <c r="Z279" s="1"/>
      <c r="AA279" s="1"/>
      <c r="AB279" s="1"/>
      <c r="AC279" s="1"/>
      <c r="AD279" s="372">
        <f>H279</f>
        <v>0</v>
      </c>
      <c r="AE279" s="372">
        <f t="shared" ref="AE279:AE294" si="147">AE278+AD279</f>
        <v>0</v>
      </c>
      <c r="AF279" s="371">
        <f>AF278</f>
        <v>0</v>
      </c>
      <c r="AG279" s="372">
        <f>L279</f>
        <v>0</v>
      </c>
      <c r="AH279" s="372">
        <f t="shared" ref="AH279:AH294" si="148">AH278+AG279</f>
        <v>0</v>
      </c>
      <c r="AI279" s="371">
        <f>AI278</f>
        <v>0</v>
      </c>
      <c r="AJ279" s="372">
        <f>P279</f>
        <v>0</v>
      </c>
      <c r="AK279" s="372">
        <f t="shared" ref="AK279:AK294" si="149">AK278+AJ279</f>
        <v>0</v>
      </c>
      <c r="AL279" s="380">
        <f>AL278</f>
        <v>0</v>
      </c>
      <c r="AM279" s="1"/>
    </row>
    <row r="280" spans="1:39" ht="11.25" customHeight="1">
      <c r="A280" s="1"/>
      <c r="B280" s="349" t="s">
        <v>742</v>
      </c>
      <c r="C280" s="612"/>
      <c r="D280" s="612"/>
      <c r="E280" s="350">
        <f>E277+D280</f>
        <v>0</v>
      </c>
      <c r="F280" s="350"/>
      <c r="G280" s="694">
        <f>H280*24</f>
        <v>48</v>
      </c>
      <c r="H280" s="694">
        <v>2</v>
      </c>
      <c r="I280" s="694">
        <f>I277+H280</f>
        <v>3</v>
      </c>
      <c r="J280" s="612"/>
      <c r="K280" s="694">
        <f>L280*24</f>
        <v>48</v>
      </c>
      <c r="L280" s="694">
        <f>H280</f>
        <v>2</v>
      </c>
      <c r="M280" s="694">
        <f>M277+L280</f>
        <v>3</v>
      </c>
      <c r="N280" s="612"/>
      <c r="O280" s="350"/>
      <c r="P280" s="350"/>
      <c r="Q280" s="350"/>
      <c r="R280" s="350">
        <f t="shared" si="146"/>
        <v>0</v>
      </c>
      <c r="S280" s="349"/>
      <c r="T280" s="361"/>
      <c r="U280" s="349"/>
      <c r="V280" s="1"/>
      <c r="W280" s="362" t="str">
        <f>B282</f>
        <v>Workover</v>
      </c>
      <c r="X280" s="363" t="str">
        <f t="shared" ref="X280:X289" si="150">B283</f>
        <v>Preparation (Kill well &amp; POOH existing string)</v>
      </c>
      <c r="Y280" s="363"/>
      <c r="Z280" s="363"/>
      <c r="AA280" s="363"/>
      <c r="AB280" s="363"/>
      <c r="AC280" s="363"/>
      <c r="AD280" s="373">
        <v>1</v>
      </c>
      <c r="AE280" s="373">
        <f t="shared" si="147"/>
        <v>1</v>
      </c>
      <c r="AF280" s="374">
        <f t="shared" ref="AF280:AF288" si="151">J283</f>
        <v>2181.8650000000002</v>
      </c>
      <c r="AG280" s="372">
        <f t="shared" ref="AG280:AG289" si="152">L283</f>
        <v>1.1041666666666665</v>
      </c>
      <c r="AH280" s="373">
        <f t="shared" si="148"/>
        <v>1.1041666666666665</v>
      </c>
      <c r="AI280" s="374">
        <f t="shared" ref="AI280:AI289" si="153">N283</f>
        <v>2181.8650000000002</v>
      </c>
      <c r="AJ280" s="373">
        <f t="shared" ref="AJ280:AJ289" si="154">P283</f>
        <v>0</v>
      </c>
      <c r="AK280" s="373">
        <f t="shared" si="149"/>
        <v>0</v>
      </c>
      <c r="AL280" s="381">
        <f t="shared" ref="AL280:AL289" si="155">R283</f>
        <v>2181.8650000000002</v>
      </c>
      <c r="AM280" s="1"/>
    </row>
    <row r="281" spans="1:39" ht="11.25" customHeight="1">
      <c r="A281" s="1"/>
      <c r="B281" s="349"/>
      <c r="C281" s="612"/>
      <c r="D281" s="612"/>
      <c r="E281" s="350"/>
      <c r="F281" s="350"/>
      <c r="G281" s="612"/>
      <c r="H281" s="694"/>
      <c r="I281" s="753"/>
      <c r="J281" s="612"/>
      <c r="K281" s="612"/>
      <c r="L281" s="694"/>
      <c r="M281" s="753"/>
      <c r="N281" s="612"/>
      <c r="O281" s="350"/>
      <c r="P281" s="350"/>
      <c r="Q281" s="350"/>
      <c r="R281" s="350">
        <f t="shared" si="146"/>
        <v>0</v>
      </c>
      <c r="S281" s="349"/>
      <c r="T281" s="361"/>
      <c r="U281" s="349"/>
      <c r="V281" s="1"/>
      <c r="W281" s="362"/>
      <c r="X281" s="363" t="str">
        <f t="shared" si="150"/>
        <v>Squeeze lapisan Eksisting. Run Scraper. Run GR-CBL-CNL</v>
      </c>
      <c r="Y281" s="363"/>
      <c r="Z281" s="363"/>
      <c r="AA281" s="363"/>
      <c r="AB281" s="363"/>
      <c r="AC281" s="363"/>
      <c r="AD281" s="373">
        <f t="shared" ref="AD281:AD289" si="156">H284</f>
        <v>4.041666666666667</v>
      </c>
      <c r="AE281" s="373">
        <f t="shared" si="147"/>
        <v>5.041666666666667</v>
      </c>
      <c r="AF281" s="374">
        <f t="shared" si="151"/>
        <v>2181.8650000000002</v>
      </c>
      <c r="AG281" s="372">
        <f t="shared" si="152"/>
        <v>4.041666666666667</v>
      </c>
      <c r="AH281" s="373">
        <f t="shared" si="148"/>
        <v>5.1458333333333339</v>
      </c>
      <c r="AI281" s="374">
        <f t="shared" si="153"/>
        <v>2181.8650000000002</v>
      </c>
      <c r="AJ281" s="373">
        <f t="shared" si="154"/>
        <v>0</v>
      </c>
      <c r="AK281" s="373">
        <f t="shared" si="149"/>
        <v>0</v>
      </c>
      <c r="AL281" s="381">
        <f t="shared" si="155"/>
        <v>2181.8650000000002</v>
      </c>
      <c r="AM281" s="1"/>
    </row>
    <row r="282" spans="1:39" ht="11.25" customHeight="1">
      <c r="A282" s="1"/>
      <c r="B282" s="347" t="s">
        <v>56</v>
      </c>
      <c r="C282" s="613">
        <f>SUM(C283:C295)</f>
        <v>0</v>
      </c>
      <c r="D282" s="613"/>
      <c r="E282" s="348"/>
      <c r="F282" s="348"/>
      <c r="G282" s="754"/>
      <c r="H282" s="755"/>
      <c r="I282" s="756"/>
      <c r="J282" s="754"/>
      <c r="K282" s="754"/>
      <c r="L282" s="755"/>
      <c r="M282" s="756"/>
      <c r="N282" s="754"/>
      <c r="O282" s="348"/>
      <c r="P282" s="348"/>
      <c r="Q282" s="348"/>
      <c r="R282" s="348">
        <f t="shared" si="146"/>
        <v>0</v>
      </c>
      <c r="S282" s="359"/>
      <c r="T282" s="360"/>
      <c r="U282" s="359"/>
      <c r="V282" s="1"/>
      <c r="W282" s="362"/>
      <c r="X282" s="363" t="str">
        <f t="shared" si="150"/>
        <v>Perbaikan bonding. DOC. Run Scraper. Re run GR-CBL-VDL</v>
      </c>
      <c r="Y282" s="363"/>
      <c r="Z282" s="363"/>
      <c r="AA282" s="363"/>
      <c r="AB282" s="363"/>
      <c r="AC282" s="363"/>
      <c r="AD282" s="373">
        <f t="shared" si="156"/>
        <v>5.6041666666666661</v>
      </c>
      <c r="AE282" s="373">
        <f t="shared" si="147"/>
        <v>10.645833333333332</v>
      </c>
      <c r="AF282" s="374">
        <f t="shared" si="151"/>
        <v>2181.8650000000002</v>
      </c>
      <c r="AG282" s="372">
        <f t="shared" si="152"/>
        <v>5.6041666666666661</v>
      </c>
      <c r="AH282" s="373">
        <f t="shared" si="148"/>
        <v>10.75</v>
      </c>
      <c r="AI282" s="374">
        <f t="shared" si="153"/>
        <v>2181.8650000000002</v>
      </c>
      <c r="AJ282" s="373">
        <f t="shared" si="154"/>
        <v>0</v>
      </c>
      <c r="AK282" s="373">
        <f t="shared" si="149"/>
        <v>0</v>
      </c>
      <c r="AL282" s="381">
        <f t="shared" si="155"/>
        <v>2181.8650000000002</v>
      </c>
      <c r="AM282" s="1"/>
    </row>
    <row r="283" spans="1:39" ht="11.25" customHeight="1">
      <c r="A283" s="1"/>
      <c r="B283" s="349" t="s">
        <v>737</v>
      </c>
      <c r="C283" s="350">
        <f>D283*24</f>
        <v>0</v>
      </c>
      <c r="D283" s="350"/>
      <c r="E283" s="350">
        <f>E280+D283</f>
        <v>0</v>
      </c>
      <c r="F283" s="350"/>
      <c r="G283" s="694">
        <f>H283*24</f>
        <v>26.499999999999996</v>
      </c>
      <c r="H283" s="783">
        <v>1.1041666666666665</v>
      </c>
      <c r="I283" s="694">
        <f>I280+H283</f>
        <v>4.1041666666666661</v>
      </c>
      <c r="J283" s="694">
        <f>665*3.281</f>
        <v>2181.8650000000002</v>
      </c>
      <c r="K283" s="694">
        <f>L283*24</f>
        <v>26.499999999999996</v>
      </c>
      <c r="L283" s="693">
        <f>H283</f>
        <v>1.1041666666666665</v>
      </c>
      <c r="M283" s="694">
        <f>M280+L283</f>
        <v>4.1041666666666661</v>
      </c>
      <c r="N283" s="694">
        <f>665*3.281</f>
        <v>2181.8650000000002</v>
      </c>
      <c r="O283" s="350"/>
      <c r="P283" s="350"/>
      <c r="Q283" s="350"/>
      <c r="R283" s="350">
        <f t="shared" si="146"/>
        <v>2181.8650000000002</v>
      </c>
      <c r="S283" s="349"/>
      <c r="T283" s="361"/>
      <c r="U283" s="349"/>
      <c r="V283" s="1"/>
      <c r="W283" s="362"/>
      <c r="X283" s="363" t="str">
        <f t="shared" si="150"/>
        <v>Perforasi Produksi. Stimulation Job. POOH RPP</v>
      </c>
      <c r="Y283" s="363"/>
      <c r="Z283" s="363"/>
      <c r="AA283" s="363"/>
      <c r="AB283" s="363"/>
      <c r="AC283" s="363"/>
      <c r="AD283" s="373">
        <f t="shared" si="156"/>
        <v>8.25</v>
      </c>
      <c r="AE283" s="373">
        <f t="shared" si="147"/>
        <v>18.895833333333332</v>
      </c>
      <c r="AF283" s="374">
        <f t="shared" si="151"/>
        <v>2181.8650000000002</v>
      </c>
      <c r="AG283" s="372">
        <f t="shared" si="152"/>
        <v>8.25</v>
      </c>
      <c r="AH283" s="373">
        <f t="shared" si="148"/>
        <v>19</v>
      </c>
      <c r="AI283" s="374">
        <f t="shared" si="153"/>
        <v>2181.8650000000002</v>
      </c>
      <c r="AJ283" s="373">
        <f t="shared" si="154"/>
        <v>0</v>
      </c>
      <c r="AK283" s="373">
        <f t="shared" si="149"/>
        <v>0</v>
      </c>
      <c r="AL283" s="381">
        <f t="shared" si="155"/>
        <v>2181.8650000000002</v>
      </c>
      <c r="AM283" s="1"/>
    </row>
    <row r="284" spans="1:39" ht="11.25" customHeight="1">
      <c r="A284" s="1"/>
      <c r="B284" s="349" t="s">
        <v>738</v>
      </c>
      <c r="C284" s="350">
        <f t="shared" ref="C284:C292" si="157">D284*24</f>
        <v>0</v>
      </c>
      <c r="D284" s="350"/>
      <c r="E284" s="350">
        <f t="shared" ref="E284:E292" si="158">E283+D284</f>
        <v>0</v>
      </c>
      <c r="F284" s="350"/>
      <c r="G284" s="694">
        <f t="shared" ref="G284:G314" si="159">H284*24</f>
        <v>97</v>
      </c>
      <c r="H284" s="783">
        <v>4.041666666666667</v>
      </c>
      <c r="I284" s="694">
        <f>I283+H284</f>
        <v>8.1458333333333321</v>
      </c>
      <c r="J284" s="694">
        <f t="shared" ref="J284:J287" si="160">665*3.281</f>
        <v>2181.8650000000002</v>
      </c>
      <c r="K284" s="694">
        <f t="shared" ref="K284:K314" si="161">L284*24</f>
        <v>97</v>
      </c>
      <c r="L284" s="693">
        <f t="shared" ref="L284:L287" si="162">H284</f>
        <v>4.041666666666667</v>
      </c>
      <c r="M284" s="694">
        <f>M283+L284</f>
        <v>8.1458333333333321</v>
      </c>
      <c r="N284" s="694">
        <f t="shared" ref="N284:N287" si="163">665*3.281</f>
        <v>2181.8650000000002</v>
      </c>
      <c r="O284" s="350"/>
      <c r="P284" s="350"/>
      <c r="Q284" s="350"/>
      <c r="R284" s="350">
        <f t="shared" si="146"/>
        <v>2181.8650000000002</v>
      </c>
      <c r="S284" s="349"/>
      <c r="T284" s="361"/>
      <c r="U284" s="349"/>
      <c r="V284" s="1"/>
      <c r="W284" s="362"/>
      <c r="X284" s="363" t="str">
        <f t="shared" si="150"/>
        <v xml:space="preserve">RIH RPP. Put well on production </v>
      </c>
      <c r="Y284" s="363"/>
      <c r="Z284" s="363"/>
      <c r="AA284" s="363"/>
      <c r="AB284" s="363"/>
      <c r="AC284" s="363"/>
      <c r="AD284" s="373">
        <f t="shared" si="156"/>
        <v>2.25</v>
      </c>
      <c r="AE284" s="373">
        <f t="shared" si="147"/>
        <v>21.145833333333332</v>
      </c>
      <c r="AF284" s="374">
        <f t="shared" si="151"/>
        <v>2181.8650000000002</v>
      </c>
      <c r="AG284" s="372">
        <f t="shared" si="152"/>
        <v>2.25</v>
      </c>
      <c r="AH284" s="373">
        <f t="shared" si="148"/>
        <v>21.25</v>
      </c>
      <c r="AI284" s="374">
        <f t="shared" si="153"/>
        <v>2181.8650000000002</v>
      </c>
      <c r="AJ284" s="373">
        <f t="shared" si="154"/>
        <v>0</v>
      </c>
      <c r="AK284" s="373">
        <f t="shared" si="149"/>
        <v>0</v>
      </c>
      <c r="AL284" s="381">
        <f t="shared" si="155"/>
        <v>2181.8650000000002</v>
      </c>
      <c r="AM284" s="1"/>
    </row>
    <row r="285" spans="1:39" ht="11.25" customHeight="1">
      <c r="A285" s="1"/>
      <c r="B285" s="349" t="s">
        <v>739</v>
      </c>
      <c r="C285" s="350">
        <f t="shared" si="157"/>
        <v>0</v>
      </c>
      <c r="D285" s="350"/>
      <c r="E285" s="350">
        <f t="shared" si="158"/>
        <v>0</v>
      </c>
      <c r="F285" s="350"/>
      <c r="G285" s="694">
        <f t="shared" si="159"/>
        <v>134.5</v>
      </c>
      <c r="H285" s="783">
        <v>5.6041666666666661</v>
      </c>
      <c r="I285" s="694">
        <f t="shared" ref="I285:I287" si="164">I284+H285</f>
        <v>13.749999999999998</v>
      </c>
      <c r="J285" s="694">
        <f t="shared" si="160"/>
        <v>2181.8650000000002</v>
      </c>
      <c r="K285" s="694">
        <f t="shared" si="161"/>
        <v>134.5</v>
      </c>
      <c r="L285" s="693">
        <f t="shared" si="162"/>
        <v>5.6041666666666661</v>
      </c>
      <c r="M285" s="694">
        <f t="shared" ref="M285:M314" si="165">M284+L285</f>
        <v>13.749999999999998</v>
      </c>
      <c r="N285" s="694">
        <f t="shared" si="163"/>
        <v>2181.8650000000002</v>
      </c>
      <c r="O285" s="350"/>
      <c r="P285" s="350"/>
      <c r="Q285" s="350"/>
      <c r="R285" s="350">
        <f t="shared" si="146"/>
        <v>2181.8650000000002</v>
      </c>
      <c r="S285" s="349"/>
      <c r="T285" s="361"/>
      <c r="U285" s="349"/>
      <c r="V285" s="1"/>
      <c r="W285" s="362"/>
      <c r="X285" s="363">
        <f t="shared" si="150"/>
        <v>0</v>
      </c>
      <c r="Y285" s="363"/>
      <c r="Z285" s="363"/>
      <c r="AA285" s="363"/>
      <c r="AB285" s="363"/>
      <c r="AC285" s="363"/>
      <c r="AD285" s="373">
        <f t="shared" si="156"/>
        <v>0</v>
      </c>
      <c r="AE285" s="373">
        <f t="shared" si="147"/>
        <v>21.145833333333332</v>
      </c>
      <c r="AF285" s="374">
        <f t="shared" si="151"/>
        <v>0</v>
      </c>
      <c r="AG285" s="372">
        <f t="shared" si="152"/>
        <v>0</v>
      </c>
      <c r="AH285" s="373">
        <f t="shared" si="148"/>
        <v>21.25</v>
      </c>
      <c r="AI285" s="374">
        <f t="shared" si="153"/>
        <v>0</v>
      </c>
      <c r="AJ285" s="373">
        <f t="shared" si="154"/>
        <v>0</v>
      </c>
      <c r="AK285" s="373">
        <f t="shared" si="149"/>
        <v>0</v>
      </c>
      <c r="AL285" s="381">
        <f t="shared" si="155"/>
        <v>0</v>
      </c>
      <c r="AM285" s="1"/>
    </row>
    <row r="286" spans="1:39" ht="11.25" customHeight="1">
      <c r="A286" s="1"/>
      <c r="B286" s="1" t="s">
        <v>830</v>
      </c>
      <c r="C286" s="350">
        <f t="shared" si="157"/>
        <v>0</v>
      </c>
      <c r="D286" s="615"/>
      <c r="E286" s="350">
        <f t="shared" si="158"/>
        <v>0</v>
      </c>
      <c r="F286" s="350"/>
      <c r="G286" s="694">
        <f t="shared" si="159"/>
        <v>198</v>
      </c>
      <c r="H286" s="783">
        <v>8.25</v>
      </c>
      <c r="I286" s="694">
        <f t="shared" si="164"/>
        <v>22</v>
      </c>
      <c r="J286" s="694">
        <f t="shared" si="160"/>
        <v>2181.8650000000002</v>
      </c>
      <c r="K286" s="694">
        <f t="shared" si="161"/>
        <v>198</v>
      </c>
      <c r="L286" s="693">
        <f t="shared" si="162"/>
        <v>8.25</v>
      </c>
      <c r="M286" s="694">
        <f t="shared" si="165"/>
        <v>22</v>
      </c>
      <c r="N286" s="694">
        <f t="shared" si="163"/>
        <v>2181.8650000000002</v>
      </c>
      <c r="O286" s="350"/>
      <c r="P286" s="350"/>
      <c r="Q286" s="350"/>
      <c r="R286" s="350">
        <f t="shared" si="146"/>
        <v>2181.8650000000002</v>
      </c>
      <c r="S286" s="349"/>
      <c r="T286" s="361"/>
      <c r="U286" s="349"/>
      <c r="V286" s="1"/>
      <c r="W286" s="362"/>
      <c r="X286" s="363">
        <f t="shared" si="150"/>
        <v>0</v>
      </c>
      <c r="Y286" s="363"/>
      <c r="Z286" s="363"/>
      <c r="AA286" s="363"/>
      <c r="AB286" s="363"/>
      <c r="AC286" s="363"/>
      <c r="AD286" s="373">
        <f t="shared" si="156"/>
        <v>0</v>
      </c>
      <c r="AE286" s="373">
        <f t="shared" si="147"/>
        <v>21.145833333333332</v>
      </c>
      <c r="AF286" s="374">
        <f t="shared" si="151"/>
        <v>0</v>
      </c>
      <c r="AG286" s="372">
        <f t="shared" si="152"/>
        <v>0</v>
      </c>
      <c r="AH286" s="373">
        <f t="shared" si="148"/>
        <v>21.25</v>
      </c>
      <c r="AI286" s="374">
        <f t="shared" si="153"/>
        <v>0</v>
      </c>
      <c r="AJ286" s="373">
        <f t="shared" si="154"/>
        <v>0</v>
      </c>
      <c r="AK286" s="373">
        <f t="shared" si="149"/>
        <v>0</v>
      </c>
      <c r="AL286" s="381">
        <f t="shared" si="155"/>
        <v>0</v>
      </c>
      <c r="AM286" s="1"/>
    </row>
    <row r="287" spans="1:39" ht="11.25" customHeight="1">
      <c r="A287" s="1"/>
      <c r="B287" s="349" t="s">
        <v>741</v>
      </c>
      <c r="C287" s="350">
        <f t="shared" si="157"/>
        <v>0</v>
      </c>
      <c r="D287" s="615"/>
      <c r="E287" s="350">
        <f t="shared" si="158"/>
        <v>0</v>
      </c>
      <c r="F287" s="350"/>
      <c r="G287" s="694">
        <f t="shared" si="159"/>
        <v>54</v>
      </c>
      <c r="H287" s="783">
        <v>2.25</v>
      </c>
      <c r="I287" s="694">
        <f t="shared" si="164"/>
        <v>24.25</v>
      </c>
      <c r="J287" s="694">
        <f t="shared" si="160"/>
        <v>2181.8650000000002</v>
      </c>
      <c r="K287" s="694">
        <f t="shared" si="161"/>
        <v>54</v>
      </c>
      <c r="L287" s="693">
        <f t="shared" si="162"/>
        <v>2.25</v>
      </c>
      <c r="M287" s="694">
        <f t="shared" si="165"/>
        <v>24.25</v>
      </c>
      <c r="N287" s="694">
        <f t="shared" si="163"/>
        <v>2181.8650000000002</v>
      </c>
      <c r="O287" s="350"/>
      <c r="P287" s="350"/>
      <c r="Q287" s="350"/>
      <c r="R287" s="350">
        <f t="shared" si="146"/>
        <v>2181.8650000000002</v>
      </c>
      <c r="S287" s="349"/>
      <c r="T287" s="361"/>
      <c r="U287" s="349"/>
      <c r="V287" s="1"/>
      <c r="W287" s="362"/>
      <c r="X287" s="363">
        <f t="shared" si="150"/>
        <v>0</v>
      </c>
      <c r="Y287" s="363"/>
      <c r="Z287" s="363"/>
      <c r="AA287" s="363"/>
      <c r="AB287" s="363"/>
      <c r="AC287" s="363"/>
      <c r="AD287" s="373">
        <f t="shared" si="156"/>
        <v>0</v>
      </c>
      <c r="AE287" s="373">
        <f t="shared" si="147"/>
        <v>21.145833333333332</v>
      </c>
      <c r="AF287" s="374">
        <f t="shared" si="151"/>
        <v>0</v>
      </c>
      <c r="AG287" s="372">
        <f t="shared" si="152"/>
        <v>0</v>
      </c>
      <c r="AH287" s="373">
        <f t="shared" si="148"/>
        <v>21.25</v>
      </c>
      <c r="AI287" s="374">
        <f t="shared" si="153"/>
        <v>0</v>
      </c>
      <c r="AJ287" s="373">
        <f t="shared" si="154"/>
        <v>0</v>
      </c>
      <c r="AK287" s="373">
        <f t="shared" si="149"/>
        <v>0</v>
      </c>
      <c r="AL287" s="381">
        <f t="shared" si="155"/>
        <v>0</v>
      </c>
      <c r="AM287" s="1"/>
    </row>
    <row r="288" spans="1:39" ht="11.25" hidden="1" customHeight="1">
      <c r="A288" s="1"/>
      <c r="B288" s="349"/>
      <c r="C288" s="350">
        <f t="shared" si="157"/>
        <v>0</v>
      </c>
      <c r="D288" s="615"/>
      <c r="E288" s="350">
        <f t="shared" si="158"/>
        <v>0</v>
      </c>
      <c r="F288" s="350"/>
      <c r="G288" s="694">
        <f t="shared" si="159"/>
        <v>0</v>
      </c>
      <c r="H288" s="693"/>
      <c r="I288" s="694">
        <f t="shared" ref="I288:I314" si="166">I287+H288</f>
        <v>24.25</v>
      </c>
      <c r="J288" s="612"/>
      <c r="K288" s="694">
        <f t="shared" si="161"/>
        <v>0</v>
      </c>
      <c r="L288" s="693"/>
      <c r="M288" s="694">
        <f t="shared" si="165"/>
        <v>24.25</v>
      </c>
      <c r="N288" s="612"/>
      <c r="O288" s="350"/>
      <c r="P288" s="350"/>
      <c r="Q288" s="350"/>
      <c r="R288" s="350">
        <f t="shared" si="146"/>
        <v>0</v>
      </c>
      <c r="S288" s="349"/>
      <c r="T288" s="361"/>
      <c r="U288" s="349"/>
      <c r="V288" s="1"/>
      <c r="W288" s="362"/>
      <c r="X288" s="363">
        <f t="shared" si="150"/>
        <v>0</v>
      </c>
      <c r="Y288" s="363"/>
      <c r="Z288" s="363"/>
      <c r="AA288" s="363"/>
      <c r="AB288" s="363"/>
      <c r="AC288" s="363"/>
      <c r="AD288" s="373">
        <f t="shared" si="156"/>
        <v>4.0999999999999996</v>
      </c>
      <c r="AE288" s="373">
        <f t="shared" si="147"/>
        <v>25.24583333333333</v>
      </c>
      <c r="AF288" s="374">
        <f t="shared" si="151"/>
        <v>0</v>
      </c>
      <c r="AG288" s="372">
        <f t="shared" si="152"/>
        <v>4.0999999999999996</v>
      </c>
      <c r="AH288" s="373">
        <f t="shared" si="148"/>
        <v>25.35</v>
      </c>
      <c r="AI288" s="374">
        <f t="shared" si="153"/>
        <v>0</v>
      </c>
      <c r="AJ288" s="373">
        <f t="shared" si="154"/>
        <v>0</v>
      </c>
      <c r="AK288" s="373">
        <f t="shared" si="149"/>
        <v>0</v>
      </c>
      <c r="AL288" s="381">
        <f t="shared" si="155"/>
        <v>0</v>
      </c>
      <c r="AM288" s="1"/>
    </row>
    <row r="289" spans="1:39" ht="11.25" hidden="1" customHeight="1">
      <c r="A289" s="1"/>
      <c r="B289" s="349"/>
      <c r="C289" s="350">
        <f t="shared" si="157"/>
        <v>0</v>
      </c>
      <c r="D289" s="615"/>
      <c r="E289" s="350">
        <f t="shared" si="158"/>
        <v>0</v>
      </c>
      <c r="F289" s="350"/>
      <c r="G289" s="694">
        <f t="shared" si="159"/>
        <v>0</v>
      </c>
      <c r="H289" s="693"/>
      <c r="I289" s="694">
        <f t="shared" si="166"/>
        <v>24.25</v>
      </c>
      <c r="J289" s="612"/>
      <c r="K289" s="694">
        <f t="shared" si="161"/>
        <v>0</v>
      </c>
      <c r="L289" s="693"/>
      <c r="M289" s="694">
        <f t="shared" si="165"/>
        <v>24.25</v>
      </c>
      <c r="N289" s="612"/>
      <c r="O289" s="350"/>
      <c r="P289" s="350"/>
      <c r="Q289" s="350"/>
      <c r="R289" s="350">
        <f t="shared" si="146"/>
        <v>0</v>
      </c>
      <c r="S289" s="349"/>
      <c r="T289" s="361"/>
      <c r="U289" s="349"/>
      <c r="V289" s="1"/>
      <c r="W289" s="364"/>
      <c r="X289" s="363">
        <f t="shared" si="150"/>
        <v>0</v>
      </c>
      <c r="Y289" s="363"/>
      <c r="Z289" s="363"/>
      <c r="AA289" s="363"/>
      <c r="AB289" s="363"/>
      <c r="AC289" s="363"/>
      <c r="AD289" s="373">
        <f t="shared" si="156"/>
        <v>2.1</v>
      </c>
      <c r="AE289" s="373">
        <f t="shared" si="147"/>
        <v>27.345833333333331</v>
      </c>
      <c r="AF289" s="374">
        <f t="shared" ref="AF289:AF294" si="167">AF288</f>
        <v>0</v>
      </c>
      <c r="AG289" s="372">
        <f t="shared" si="152"/>
        <v>2.1</v>
      </c>
      <c r="AH289" s="373">
        <f t="shared" si="148"/>
        <v>27.450000000000003</v>
      </c>
      <c r="AI289" s="374">
        <f t="shared" si="153"/>
        <v>0</v>
      </c>
      <c r="AJ289" s="373">
        <f t="shared" si="154"/>
        <v>0</v>
      </c>
      <c r="AK289" s="373">
        <f t="shared" si="149"/>
        <v>0</v>
      </c>
      <c r="AL289" s="381">
        <f t="shared" si="155"/>
        <v>0</v>
      </c>
      <c r="AM289" s="1"/>
    </row>
    <row r="290" spans="1:39" ht="11.25" hidden="1" customHeight="1">
      <c r="A290" s="1"/>
      <c r="B290" s="349"/>
      <c r="C290" s="350">
        <f t="shared" si="157"/>
        <v>0</v>
      </c>
      <c r="D290" s="612"/>
      <c r="E290" s="350">
        <f t="shared" si="158"/>
        <v>0</v>
      </c>
      <c r="F290" s="350"/>
      <c r="G290" s="694">
        <f t="shared" si="159"/>
        <v>0</v>
      </c>
      <c r="H290" s="694"/>
      <c r="I290" s="694">
        <f t="shared" si="166"/>
        <v>24.25</v>
      </c>
      <c r="J290" s="612"/>
      <c r="K290" s="694">
        <f t="shared" si="161"/>
        <v>0</v>
      </c>
      <c r="L290" s="694"/>
      <c r="M290" s="694">
        <f t="shared" si="165"/>
        <v>24.25</v>
      </c>
      <c r="N290" s="612"/>
      <c r="O290" s="350"/>
      <c r="P290" s="350"/>
      <c r="Q290" s="350"/>
      <c r="R290" s="350">
        <f t="shared" si="146"/>
        <v>0</v>
      </c>
      <c r="S290" s="349"/>
      <c r="T290" s="361"/>
      <c r="U290" s="349"/>
      <c r="V290" s="1"/>
      <c r="W290" s="112" t="str">
        <f>B296</f>
        <v>Coring</v>
      </c>
      <c r="X290" s="1"/>
      <c r="Y290" s="1"/>
      <c r="Z290" s="1"/>
      <c r="AA290" s="1"/>
      <c r="AB290" s="1"/>
      <c r="AC290" s="1"/>
      <c r="AD290" s="372">
        <f>H296</f>
        <v>0</v>
      </c>
      <c r="AE290" s="372">
        <f t="shared" si="147"/>
        <v>27.345833333333331</v>
      </c>
      <c r="AF290" s="371">
        <f t="shared" si="167"/>
        <v>0</v>
      </c>
      <c r="AG290" s="372">
        <f>L296</f>
        <v>0</v>
      </c>
      <c r="AH290" s="372">
        <f t="shared" si="148"/>
        <v>27.450000000000003</v>
      </c>
      <c r="AI290" s="371">
        <f>AI289</f>
        <v>0</v>
      </c>
      <c r="AJ290" s="372">
        <f>P296</f>
        <v>0</v>
      </c>
      <c r="AK290" s="372">
        <f t="shared" si="149"/>
        <v>0</v>
      </c>
      <c r="AL290" s="380">
        <f>AL289</f>
        <v>0</v>
      </c>
      <c r="AM290" s="1"/>
    </row>
    <row r="291" spans="1:39" ht="11.25" hidden="1" customHeight="1">
      <c r="A291" s="1"/>
      <c r="B291" s="349"/>
      <c r="C291" s="350">
        <f t="shared" si="157"/>
        <v>0</v>
      </c>
      <c r="D291" s="612"/>
      <c r="E291" s="350">
        <f t="shared" si="158"/>
        <v>0</v>
      </c>
      <c r="F291" s="350"/>
      <c r="G291" s="694">
        <f t="shared" si="159"/>
        <v>98.399999999999991</v>
      </c>
      <c r="H291" s="694">
        <v>4.0999999999999996</v>
      </c>
      <c r="I291" s="694">
        <f t="shared" si="166"/>
        <v>28.35</v>
      </c>
      <c r="J291" s="612"/>
      <c r="K291" s="694">
        <f t="shared" si="161"/>
        <v>98.399999999999991</v>
      </c>
      <c r="L291" s="694">
        <v>4.0999999999999996</v>
      </c>
      <c r="M291" s="694">
        <f t="shared" si="165"/>
        <v>28.35</v>
      </c>
      <c r="N291" s="612"/>
      <c r="O291" s="350"/>
      <c r="P291" s="350"/>
      <c r="Q291" s="350"/>
      <c r="R291" s="350">
        <f t="shared" si="146"/>
        <v>0</v>
      </c>
      <c r="S291" s="349"/>
      <c r="T291" s="361"/>
      <c r="U291" s="349"/>
      <c r="V291" s="1"/>
      <c r="W291" s="112" t="str">
        <f>B302</f>
        <v>Test</v>
      </c>
      <c r="X291" s="1"/>
      <c r="Y291" s="1"/>
      <c r="Z291" s="1"/>
      <c r="AA291" s="1"/>
      <c r="AB291" s="1"/>
      <c r="AC291" s="1"/>
      <c r="AD291" s="372">
        <f>H302</f>
        <v>0</v>
      </c>
      <c r="AE291" s="372">
        <f t="shared" si="147"/>
        <v>27.345833333333331</v>
      </c>
      <c r="AF291" s="371">
        <f t="shared" si="167"/>
        <v>0</v>
      </c>
      <c r="AG291" s="372">
        <f>L302</f>
        <v>0</v>
      </c>
      <c r="AH291" s="372">
        <f t="shared" si="148"/>
        <v>27.450000000000003</v>
      </c>
      <c r="AI291" s="371">
        <f>AI290</f>
        <v>0</v>
      </c>
      <c r="AJ291" s="372">
        <f>P302</f>
        <v>0</v>
      </c>
      <c r="AK291" s="372">
        <f t="shared" si="149"/>
        <v>0</v>
      </c>
      <c r="AL291" s="380">
        <f>AL290</f>
        <v>0</v>
      </c>
      <c r="AM291" s="1"/>
    </row>
    <row r="292" spans="1:39" ht="11.25" hidden="1" customHeight="1">
      <c r="A292" s="1"/>
      <c r="B292" s="349"/>
      <c r="C292" s="350">
        <f t="shared" si="157"/>
        <v>0</v>
      </c>
      <c r="D292" s="612"/>
      <c r="E292" s="350">
        <f t="shared" si="158"/>
        <v>0</v>
      </c>
      <c r="F292" s="350"/>
      <c r="G292" s="694">
        <f t="shared" si="159"/>
        <v>50.400000000000006</v>
      </c>
      <c r="H292" s="694">
        <v>2.1</v>
      </c>
      <c r="I292" s="694">
        <f t="shared" si="166"/>
        <v>30.450000000000003</v>
      </c>
      <c r="J292" s="612"/>
      <c r="K292" s="694">
        <f t="shared" si="161"/>
        <v>50.400000000000006</v>
      </c>
      <c r="L292" s="694">
        <v>2.1</v>
      </c>
      <c r="M292" s="694">
        <f t="shared" si="165"/>
        <v>30.450000000000003</v>
      </c>
      <c r="N292" s="612"/>
      <c r="O292" s="350"/>
      <c r="P292" s="350"/>
      <c r="Q292" s="350"/>
      <c r="R292" s="350">
        <f t="shared" si="146"/>
        <v>0</v>
      </c>
      <c r="S292" s="349"/>
      <c r="T292" s="361"/>
      <c r="U292" s="349"/>
      <c r="V292" s="1"/>
      <c r="W292" s="112" t="str">
        <f>B306</f>
        <v>Completion</v>
      </c>
      <c r="X292" s="1"/>
      <c r="Y292" s="1"/>
      <c r="Z292" s="1"/>
      <c r="AA292" s="1"/>
      <c r="AB292" s="1"/>
      <c r="AC292" s="1"/>
      <c r="AD292" s="372">
        <f>H306</f>
        <v>0</v>
      </c>
      <c r="AE292" s="372">
        <f t="shared" si="147"/>
        <v>27.345833333333331</v>
      </c>
      <c r="AF292" s="371">
        <f t="shared" si="167"/>
        <v>0</v>
      </c>
      <c r="AG292" s="372">
        <f>L306</f>
        <v>0</v>
      </c>
      <c r="AH292" s="372">
        <f t="shared" si="148"/>
        <v>27.450000000000003</v>
      </c>
      <c r="AI292" s="371">
        <f>AI291</f>
        <v>0</v>
      </c>
      <c r="AJ292" s="372">
        <f>P306</f>
        <v>0</v>
      </c>
      <c r="AK292" s="372">
        <f t="shared" si="149"/>
        <v>0</v>
      </c>
      <c r="AL292" s="380">
        <f>AL291</f>
        <v>0</v>
      </c>
      <c r="AM292" s="1"/>
    </row>
    <row r="293" spans="1:39" ht="11.25" hidden="1" customHeight="1">
      <c r="A293" s="1"/>
      <c r="B293" s="349"/>
      <c r="C293" s="612"/>
      <c r="D293" s="612"/>
      <c r="E293" s="350"/>
      <c r="F293" s="350"/>
      <c r="G293" s="694">
        <f t="shared" si="159"/>
        <v>0</v>
      </c>
      <c r="H293" s="694"/>
      <c r="I293" s="694">
        <f t="shared" si="166"/>
        <v>30.450000000000003</v>
      </c>
      <c r="J293" s="612"/>
      <c r="K293" s="694">
        <f t="shared" si="161"/>
        <v>0</v>
      </c>
      <c r="L293" s="694"/>
      <c r="M293" s="694">
        <f t="shared" si="165"/>
        <v>30.450000000000003</v>
      </c>
      <c r="N293" s="612"/>
      <c r="O293" s="350"/>
      <c r="P293" s="350"/>
      <c r="Q293" s="350"/>
      <c r="R293" s="350">
        <f t="shared" si="146"/>
        <v>0</v>
      </c>
      <c r="S293" s="349"/>
      <c r="T293" s="361"/>
      <c r="U293" s="349"/>
      <c r="V293" s="1"/>
      <c r="W293" s="112" t="str">
        <f>B310</f>
        <v>P &amp; A</v>
      </c>
      <c r="X293" s="1"/>
      <c r="Y293" s="1"/>
      <c r="Z293" s="1"/>
      <c r="AA293" s="1"/>
      <c r="AB293" s="1"/>
      <c r="AC293" s="1"/>
      <c r="AD293" s="372">
        <f>H310</f>
        <v>0</v>
      </c>
      <c r="AE293" s="372">
        <f t="shared" si="147"/>
        <v>27.345833333333331</v>
      </c>
      <c r="AF293" s="371">
        <f t="shared" si="167"/>
        <v>0</v>
      </c>
      <c r="AG293" s="372">
        <f>L310</f>
        <v>0</v>
      </c>
      <c r="AH293" s="372">
        <f t="shared" si="148"/>
        <v>27.450000000000003</v>
      </c>
      <c r="AI293" s="371">
        <f>AI292</f>
        <v>0</v>
      </c>
      <c r="AJ293" s="372">
        <f>P310</f>
        <v>0</v>
      </c>
      <c r="AK293" s="372">
        <f t="shared" si="149"/>
        <v>0</v>
      </c>
      <c r="AL293" s="380">
        <f>AL292</f>
        <v>0</v>
      </c>
      <c r="AM293" s="1"/>
    </row>
    <row r="294" spans="1:39" ht="11.25" hidden="1" customHeight="1">
      <c r="A294" s="1"/>
      <c r="B294" s="349"/>
      <c r="C294" s="612"/>
      <c r="D294" s="612"/>
      <c r="E294" s="350"/>
      <c r="F294" s="350"/>
      <c r="G294" s="694">
        <f t="shared" si="159"/>
        <v>0</v>
      </c>
      <c r="H294" s="694"/>
      <c r="I294" s="694">
        <f t="shared" si="166"/>
        <v>30.450000000000003</v>
      </c>
      <c r="J294" s="612"/>
      <c r="K294" s="694">
        <f t="shared" si="161"/>
        <v>0</v>
      </c>
      <c r="L294" s="694"/>
      <c r="M294" s="694">
        <f t="shared" si="165"/>
        <v>30.450000000000003</v>
      </c>
      <c r="N294" s="612"/>
      <c r="O294" s="350"/>
      <c r="P294" s="350"/>
      <c r="Q294" s="350"/>
      <c r="R294" s="350">
        <f t="shared" si="146"/>
        <v>0</v>
      </c>
      <c r="S294" s="349"/>
      <c r="T294" s="361"/>
      <c r="U294" s="349"/>
      <c r="V294" s="1"/>
      <c r="W294" s="113" t="str">
        <f>B316</f>
        <v>Rig Down</v>
      </c>
      <c r="X294" s="97"/>
      <c r="Y294" s="97"/>
      <c r="Z294" s="97"/>
      <c r="AA294" s="97"/>
      <c r="AB294" s="97"/>
      <c r="AC294" s="97"/>
      <c r="AD294" s="375">
        <f>H316</f>
        <v>0</v>
      </c>
      <c r="AE294" s="375">
        <f t="shared" si="147"/>
        <v>27.345833333333331</v>
      </c>
      <c r="AF294" s="376">
        <f t="shared" si="167"/>
        <v>0</v>
      </c>
      <c r="AG294" s="375">
        <f>L316</f>
        <v>0</v>
      </c>
      <c r="AH294" s="375">
        <f t="shared" si="148"/>
        <v>27.450000000000003</v>
      </c>
      <c r="AI294" s="376">
        <f>AI293</f>
        <v>0</v>
      </c>
      <c r="AJ294" s="375">
        <f>P316</f>
        <v>0</v>
      </c>
      <c r="AK294" s="375">
        <f t="shared" si="149"/>
        <v>0</v>
      </c>
      <c r="AL294" s="376">
        <f>AL293</f>
        <v>0</v>
      </c>
      <c r="AM294" s="1"/>
    </row>
    <row r="295" spans="1:39" ht="11.25" hidden="1" customHeight="1">
      <c r="A295" s="1"/>
      <c r="B295" s="349"/>
      <c r="C295" s="612"/>
      <c r="D295" s="612"/>
      <c r="E295" s="350"/>
      <c r="F295" s="350"/>
      <c r="G295" s="694">
        <f t="shared" si="159"/>
        <v>0</v>
      </c>
      <c r="H295" s="694"/>
      <c r="I295" s="694">
        <f t="shared" si="166"/>
        <v>30.450000000000003</v>
      </c>
      <c r="J295" s="612"/>
      <c r="K295" s="694">
        <f t="shared" si="161"/>
        <v>0</v>
      </c>
      <c r="L295" s="694"/>
      <c r="M295" s="694">
        <f t="shared" si="165"/>
        <v>30.450000000000003</v>
      </c>
      <c r="N295" s="612"/>
      <c r="O295" s="350"/>
      <c r="P295" s="350"/>
      <c r="Q295" s="350"/>
      <c r="R295" s="350">
        <f t="shared" si="146"/>
        <v>0</v>
      </c>
      <c r="S295" s="349"/>
      <c r="T295" s="361"/>
      <c r="U295" s="349"/>
      <c r="V295" s="1"/>
      <c r="W295" s="1"/>
      <c r="X295" s="1"/>
      <c r="Y295" s="1"/>
      <c r="Z295" s="1"/>
      <c r="AA295" s="1"/>
      <c r="AB295" s="1"/>
      <c r="AC295" s="1"/>
      <c r="AD295" s="1"/>
      <c r="AE295" s="1"/>
      <c r="AF295" s="1"/>
      <c r="AG295" s="1"/>
      <c r="AH295" s="1"/>
      <c r="AI295" s="1"/>
      <c r="AJ295" s="1"/>
      <c r="AK295" s="1"/>
      <c r="AL295" s="1"/>
      <c r="AM295" s="1"/>
    </row>
    <row r="296" spans="1:39" ht="11.25" hidden="1" customHeight="1">
      <c r="A296" s="1"/>
      <c r="B296" s="347" t="s">
        <v>89</v>
      </c>
      <c r="C296" s="613">
        <f>SUM(C297:C301)</f>
        <v>0</v>
      </c>
      <c r="D296" s="613"/>
      <c r="E296" s="348"/>
      <c r="F296" s="348"/>
      <c r="G296" s="694">
        <f t="shared" si="159"/>
        <v>0</v>
      </c>
      <c r="H296" s="696"/>
      <c r="I296" s="694">
        <f t="shared" si="166"/>
        <v>30.450000000000003</v>
      </c>
      <c r="J296" s="613"/>
      <c r="K296" s="694">
        <f t="shared" si="161"/>
        <v>0</v>
      </c>
      <c r="L296" s="696"/>
      <c r="M296" s="694">
        <f t="shared" si="165"/>
        <v>30.450000000000003</v>
      </c>
      <c r="N296" s="613"/>
      <c r="O296" s="348"/>
      <c r="P296" s="348"/>
      <c r="Q296" s="348"/>
      <c r="R296" s="348">
        <f t="shared" si="146"/>
        <v>0</v>
      </c>
      <c r="S296" s="359"/>
      <c r="T296" s="360"/>
      <c r="U296" s="359"/>
      <c r="V296" s="1"/>
      <c r="W296" s="1"/>
      <c r="X296" s="1"/>
      <c r="Y296" s="1"/>
      <c r="Z296" s="1"/>
      <c r="AA296" s="1"/>
      <c r="AB296" s="1"/>
      <c r="AC296" s="1"/>
      <c r="AD296" s="1"/>
      <c r="AE296" s="1"/>
      <c r="AF296" s="1"/>
      <c r="AG296" s="1"/>
      <c r="AH296" s="1"/>
      <c r="AI296" s="1"/>
      <c r="AJ296" s="1"/>
      <c r="AK296" s="1"/>
      <c r="AL296" s="1"/>
      <c r="AM296" s="1"/>
    </row>
    <row r="297" spans="1:39" ht="11.25" hidden="1" customHeight="1">
      <c r="A297" s="1"/>
      <c r="B297" s="349" t="s">
        <v>252</v>
      </c>
      <c r="C297" s="612"/>
      <c r="D297" s="612"/>
      <c r="E297" s="350">
        <f>E292+D297</f>
        <v>0</v>
      </c>
      <c r="F297" s="612"/>
      <c r="G297" s="694">
        <f t="shared" si="159"/>
        <v>0</v>
      </c>
      <c r="H297" s="694"/>
      <c r="I297" s="694">
        <f t="shared" si="166"/>
        <v>30.450000000000003</v>
      </c>
      <c r="J297" s="350"/>
      <c r="K297" s="694">
        <f t="shared" si="161"/>
        <v>0</v>
      </c>
      <c r="L297" s="694"/>
      <c r="M297" s="694">
        <f t="shared" si="165"/>
        <v>30.450000000000003</v>
      </c>
      <c r="N297" s="350"/>
      <c r="O297" s="350"/>
      <c r="P297" s="350"/>
      <c r="Q297" s="350"/>
      <c r="R297" s="350">
        <f t="shared" si="146"/>
        <v>0</v>
      </c>
      <c r="S297" s="349"/>
      <c r="T297" s="361"/>
      <c r="U297" s="349"/>
      <c r="V297" s="1"/>
      <c r="W297" s="1"/>
      <c r="X297" s="1"/>
      <c r="Y297" s="1"/>
      <c r="Z297" s="1"/>
      <c r="AA297" s="1"/>
      <c r="AB297" s="1"/>
      <c r="AC297" s="1"/>
      <c r="AD297" s="1"/>
      <c r="AE297" s="1"/>
      <c r="AF297" s="1"/>
      <c r="AG297" s="1"/>
      <c r="AH297" s="1"/>
      <c r="AI297" s="1"/>
      <c r="AJ297" s="1"/>
      <c r="AK297" s="1"/>
      <c r="AL297" s="1"/>
      <c r="AM297" s="1"/>
    </row>
    <row r="298" spans="1:39" ht="11.25" hidden="1" customHeight="1">
      <c r="A298" s="1"/>
      <c r="B298" s="349" t="s">
        <v>253</v>
      </c>
      <c r="C298" s="612"/>
      <c r="D298" s="612"/>
      <c r="E298" s="350">
        <f>E297+D298</f>
        <v>0</v>
      </c>
      <c r="F298" s="612"/>
      <c r="G298" s="694">
        <f t="shared" si="159"/>
        <v>0</v>
      </c>
      <c r="H298" s="694"/>
      <c r="I298" s="694">
        <f t="shared" si="166"/>
        <v>30.450000000000003</v>
      </c>
      <c r="J298" s="350">
        <f>J266</f>
        <v>0</v>
      </c>
      <c r="K298" s="694">
        <f t="shared" si="161"/>
        <v>0</v>
      </c>
      <c r="L298" s="694"/>
      <c r="M298" s="694">
        <f t="shared" si="165"/>
        <v>30.450000000000003</v>
      </c>
      <c r="N298" s="350">
        <f>N266</f>
        <v>0</v>
      </c>
      <c r="O298" s="350"/>
      <c r="P298" s="350"/>
      <c r="Q298" s="350"/>
      <c r="R298" s="350">
        <f t="shared" si="146"/>
        <v>0</v>
      </c>
      <c r="S298" s="349"/>
      <c r="T298" s="361"/>
      <c r="U298" s="349"/>
      <c r="V298" s="1"/>
      <c r="W298" s="1"/>
      <c r="X298" s="1"/>
      <c r="Y298" s="1"/>
      <c r="Z298" s="1"/>
      <c r="AA298" s="1"/>
      <c r="AB298" s="1"/>
      <c r="AC298" s="1"/>
      <c r="AD298" s="1"/>
      <c r="AE298" s="1"/>
      <c r="AF298" s="1"/>
      <c r="AG298" s="1"/>
      <c r="AH298" s="1"/>
      <c r="AI298" s="1"/>
      <c r="AJ298" s="1"/>
      <c r="AK298" s="1"/>
      <c r="AL298" s="1"/>
      <c r="AM298" s="1"/>
    </row>
    <row r="299" spans="1:39" ht="11.25" hidden="1" customHeight="1">
      <c r="A299" s="1"/>
      <c r="B299" s="349"/>
      <c r="C299" s="612"/>
      <c r="D299" s="612"/>
      <c r="E299" s="350"/>
      <c r="F299" s="612">
        <f t="shared" ref="F299:F301" si="168">B299</f>
        <v>0</v>
      </c>
      <c r="G299" s="694">
        <f t="shared" si="159"/>
        <v>0</v>
      </c>
      <c r="H299" s="694"/>
      <c r="I299" s="694">
        <f t="shared" si="166"/>
        <v>30.450000000000003</v>
      </c>
      <c r="J299" s="612"/>
      <c r="K299" s="694">
        <f t="shared" si="161"/>
        <v>0</v>
      </c>
      <c r="L299" s="694"/>
      <c r="M299" s="694">
        <f t="shared" si="165"/>
        <v>30.450000000000003</v>
      </c>
      <c r="N299" s="612"/>
      <c r="O299" s="350"/>
      <c r="P299" s="350"/>
      <c r="Q299" s="350"/>
      <c r="R299" s="350">
        <f t="shared" si="146"/>
        <v>0</v>
      </c>
      <c r="S299" s="349"/>
      <c r="T299" s="361"/>
      <c r="U299" s="349"/>
      <c r="V299" s="1"/>
      <c r="W299" s="1"/>
      <c r="X299" s="1"/>
      <c r="Y299" s="1"/>
      <c r="Z299" s="1"/>
      <c r="AA299" s="1"/>
      <c r="AB299" s="1"/>
      <c r="AC299" s="1"/>
      <c r="AD299" s="1"/>
      <c r="AE299" s="1"/>
      <c r="AF299" s="1"/>
      <c r="AG299" s="1"/>
      <c r="AH299" s="1"/>
      <c r="AI299" s="1"/>
      <c r="AJ299" s="1"/>
      <c r="AK299" s="1"/>
      <c r="AL299" s="1"/>
      <c r="AM299" s="1"/>
    </row>
    <row r="300" spans="1:39" ht="11.25" hidden="1" customHeight="1">
      <c r="A300" s="1"/>
      <c r="B300" s="349"/>
      <c r="C300" s="612"/>
      <c r="D300" s="612"/>
      <c r="E300" s="350"/>
      <c r="F300" s="612">
        <f t="shared" si="168"/>
        <v>0</v>
      </c>
      <c r="G300" s="694">
        <f t="shared" si="159"/>
        <v>0</v>
      </c>
      <c r="H300" s="694"/>
      <c r="I300" s="694">
        <f t="shared" si="166"/>
        <v>30.450000000000003</v>
      </c>
      <c r="J300" s="612"/>
      <c r="K300" s="694">
        <f t="shared" si="161"/>
        <v>0</v>
      </c>
      <c r="L300" s="694"/>
      <c r="M300" s="694">
        <f t="shared" si="165"/>
        <v>30.450000000000003</v>
      </c>
      <c r="N300" s="612"/>
      <c r="O300" s="350"/>
      <c r="P300" s="350"/>
      <c r="Q300" s="350"/>
      <c r="R300" s="350">
        <f t="shared" si="146"/>
        <v>0</v>
      </c>
      <c r="S300" s="349"/>
      <c r="T300" s="361"/>
      <c r="U300" s="349"/>
      <c r="V300" s="1"/>
      <c r="W300" s="1"/>
      <c r="X300" s="1"/>
      <c r="Y300" s="1"/>
      <c r="Z300" s="1"/>
      <c r="AA300" s="1"/>
      <c r="AB300" s="1"/>
      <c r="AC300" s="1"/>
      <c r="AD300" s="1"/>
      <c r="AE300" s="1"/>
      <c r="AF300" s="1"/>
      <c r="AG300" s="1"/>
      <c r="AH300" s="1"/>
      <c r="AI300" s="1"/>
      <c r="AJ300" s="1"/>
      <c r="AK300" s="1"/>
      <c r="AL300" s="1"/>
      <c r="AM300" s="1"/>
    </row>
    <row r="301" spans="1:39" ht="11.25" hidden="1" customHeight="1">
      <c r="A301" s="1"/>
      <c r="B301" s="349"/>
      <c r="C301" s="612"/>
      <c r="D301" s="612"/>
      <c r="E301" s="350"/>
      <c r="F301" s="612">
        <f t="shared" si="168"/>
        <v>0</v>
      </c>
      <c r="G301" s="694">
        <f t="shared" si="159"/>
        <v>0</v>
      </c>
      <c r="H301" s="694"/>
      <c r="I301" s="694">
        <f t="shared" si="166"/>
        <v>30.450000000000003</v>
      </c>
      <c r="J301" s="612"/>
      <c r="K301" s="694">
        <f t="shared" si="161"/>
        <v>0</v>
      </c>
      <c r="L301" s="694"/>
      <c r="M301" s="694">
        <f t="shared" si="165"/>
        <v>30.450000000000003</v>
      </c>
      <c r="N301" s="612"/>
      <c r="O301" s="350"/>
      <c r="P301" s="350"/>
      <c r="Q301" s="350"/>
      <c r="R301" s="350">
        <f t="shared" si="146"/>
        <v>0</v>
      </c>
      <c r="S301" s="349"/>
      <c r="T301" s="361"/>
      <c r="U301" s="349"/>
      <c r="V301" s="1"/>
      <c r="W301" s="1"/>
      <c r="X301" s="1"/>
      <c r="Y301" s="1"/>
      <c r="Z301" s="1"/>
      <c r="AA301" s="1"/>
      <c r="AB301" s="1"/>
      <c r="AC301" s="1"/>
      <c r="AD301" s="1"/>
      <c r="AE301" s="1"/>
      <c r="AF301" s="1"/>
      <c r="AG301" s="1"/>
      <c r="AH301" s="1"/>
      <c r="AI301" s="1"/>
      <c r="AJ301" s="1"/>
      <c r="AK301" s="1"/>
      <c r="AL301" s="1"/>
      <c r="AM301" s="1"/>
    </row>
    <row r="302" spans="1:39" ht="11.25" hidden="1" customHeight="1">
      <c r="A302" s="1"/>
      <c r="B302" s="347" t="s">
        <v>94</v>
      </c>
      <c r="C302" s="613">
        <f>SUM(C303:C305)</f>
        <v>0</v>
      </c>
      <c r="D302" s="613"/>
      <c r="E302" s="348"/>
      <c r="F302" s="613"/>
      <c r="G302" s="694">
        <f t="shared" si="159"/>
        <v>0</v>
      </c>
      <c r="H302" s="696"/>
      <c r="I302" s="694">
        <f t="shared" si="166"/>
        <v>30.450000000000003</v>
      </c>
      <c r="J302" s="613"/>
      <c r="K302" s="694">
        <f t="shared" si="161"/>
        <v>0</v>
      </c>
      <c r="L302" s="696"/>
      <c r="M302" s="694">
        <f t="shared" si="165"/>
        <v>30.450000000000003</v>
      </c>
      <c r="N302" s="613"/>
      <c r="O302" s="348"/>
      <c r="P302" s="348"/>
      <c r="Q302" s="348"/>
      <c r="R302" s="348">
        <f t="shared" si="146"/>
        <v>0</v>
      </c>
      <c r="S302" s="359"/>
      <c r="T302" s="360"/>
      <c r="U302" s="359"/>
      <c r="V302" s="1"/>
      <c r="W302" s="1"/>
      <c r="X302" s="1"/>
      <c r="Y302" s="1"/>
      <c r="Z302" s="1"/>
      <c r="AA302" s="1"/>
      <c r="AB302" s="1"/>
      <c r="AC302" s="1"/>
      <c r="AD302" s="1"/>
      <c r="AE302" s="1"/>
      <c r="AF302" s="1"/>
      <c r="AG302" s="1"/>
      <c r="AH302" s="1"/>
      <c r="AI302" s="1"/>
      <c r="AJ302" s="1"/>
      <c r="AK302" s="1"/>
      <c r="AL302" s="1"/>
      <c r="AM302" s="1"/>
    </row>
    <row r="303" spans="1:39" ht="11.25" hidden="1" customHeight="1">
      <c r="A303" s="1"/>
      <c r="B303" s="349" t="s">
        <v>174</v>
      </c>
      <c r="C303" s="612"/>
      <c r="D303" s="612"/>
      <c r="E303" s="350">
        <f>E298+D303</f>
        <v>0</v>
      </c>
      <c r="F303" s="612"/>
      <c r="G303" s="694">
        <f t="shared" si="159"/>
        <v>0</v>
      </c>
      <c r="H303" s="694"/>
      <c r="I303" s="694">
        <f t="shared" si="166"/>
        <v>30.450000000000003</v>
      </c>
      <c r="J303" s="350">
        <f>J271</f>
        <v>0</v>
      </c>
      <c r="K303" s="694">
        <f t="shared" si="161"/>
        <v>0</v>
      </c>
      <c r="L303" s="694"/>
      <c r="M303" s="694">
        <f t="shared" si="165"/>
        <v>30.450000000000003</v>
      </c>
      <c r="N303" s="350">
        <f>N271</f>
        <v>0</v>
      </c>
      <c r="O303" s="350"/>
      <c r="P303" s="350"/>
      <c r="Q303" s="350"/>
      <c r="R303" s="350">
        <f t="shared" si="146"/>
        <v>0</v>
      </c>
      <c r="S303" s="349"/>
      <c r="T303" s="361"/>
      <c r="U303" s="349"/>
      <c r="V303" s="1"/>
      <c r="W303" s="1"/>
      <c r="X303" s="1"/>
      <c r="Y303" s="1"/>
      <c r="Z303" s="1"/>
      <c r="AA303" s="1"/>
      <c r="AB303" s="1"/>
      <c r="AC303" s="1"/>
      <c r="AD303" s="1"/>
      <c r="AE303" s="1"/>
      <c r="AF303" s="1"/>
      <c r="AG303" s="1"/>
      <c r="AH303" s="1"/>
      <c r="AI303" s="1"/>
      <c r="AJ303" s="1"/>
      <c r="AK303" s="1"/>
      <c r="AL303" s="1"/>
      <c r="AM303" s="1"/>
    </row>
    <row r="304" spans="1:39" ht="11.25" hidden="1" customHeight="1">
      <c r="A304" s="1"/>
      <c r="B304" s="349"/>
      <c r="C304" s="612"/>
      <c r="D304" s="612"/>
      <c r="E304" s="350">
        <f t="shared" ref="E304:E305" si="169">E299+D304</f>
        <v>0</v>
      </c>
      <c r="F304" s="612">
        <f t="shared" ref="F304:F305" si="170">B304</f>
        <v>0</v>
      </c>
      <c r="G304" s="694">
        <f t="shared" si="159"/>
        <v>0</v>
      </c>
      <c r="H304" s="694"/>
      <c r="I304" s="694">
        <f t="shared" si="166"/>
        <v>30.450000000000003</v>
      </c>
      <c r="J304" s="612"/>
      <c r="K304" s="694">
        <f t="shared" si="161"/>
        <v>0</v>
      </c>
      <c r="L304" s="694"/>
      <c r="M304" s="694">
        <f t="shared" si="165"/>
        <v>30.450000000000003</v>
      </c>
      <c r="N304" s="612"/>
      <c r="O304" s="350"/>
      <c r="P304" s="350"/>
      <c r="Q304" s="350"/>
      <c r="R304" s="350">
        <f t="shared" si="146"/>
        <v>0</v>
      </c>
      <c r="S304" s="349"/>
      <c r="T304" s="361"/>
      <c r="U304" s="349"/>
      <c r="V304" s="1"/>
      <c r="W304" s="1"/>
      <c r="X304" s="1"/>
      <c r="Y304" s="1"/>
      <c r="Z304" s="1"/>
      <c r="AA304" s="1"/>
      <c r="AB304" s="1"/>
      <c r="AC304" s="1"/>
      <c r="AD304" s="1"/>
      <c r="AE304" s="1"/>
      <c r="AF304" s="1"/>
      <c r="AG304" s="1"/>
      <c r="AH304" s="1"/>
      <c r="AI304" s="1"/>
      <c r="AJ304" s="1"/>
      <c r="AK304" s="1"/>
      <c r="AL304" s="1"/>
      <c r="AM304" s="1"/>
    </row>
    <row r="305" spans="1:39" ht="11.25" hidden="1" customHeight="1">
      <c r="A305" s="1"/>
      <c r="B305" s="349"/>
      <c r="C305" s="612"/>
      <c r="D305" s="612"/>
      <c r="E305" s="350">
        <f t="shared" si="169"/>
        <v>0</v>
      </c>
      <c r="F305" s="612">
        <f t="shared" si="170"/>
        <v>0</v>
      </c>
      <c r="G305" s="694">
        <f t="shared" si="159"/>
        <v>0</v>
      </c>
      <c r="H305" s="694"/>
      <c r="I305" s="694">
        <f t="shared" si="166"/>
        <v>30.450000000000003</v>
      </c>
      <c r="J305" s="612"/>
      <c r="K305" s="694">
        <f t="shared" si="161"/>
        <v>0</v>
      </c>
      <c r="L305" s="694"/>
      <c r="M305" s="694">
        <f t="shared" si="165"/>
        <v>30.450000000000003</v>
      </c>
      <c r="N305" s="612"/>
      <c r="O305" s="350"/>
      <c r="P305" s="350"/>
      <c r="Q305" s="350"/>
      <c r="R305" s="350">
        <f t="shared" si="146"/>
        <v>0</v>
      </c>
      <c r="S305" s="349"/>
      <c r="T305" s="361"/>
      <c r="U305" s="349"/>
      <c r="V305" s="1"/>
      <c r="W305" s="1"/>
      <c r="X305" s="1"/>
      <c r="Y305" s="1"/>
      <c r="Z305" s="1"/>
      <c r="AA305" s="1"/>
      <c r="AB305" s="1"/>
      <c r="AC305" s="1"/>
      <c r="AD305" s="1"/>
      <c r="AE305" s="1"/>
      <c r="AF305" s="1"/>
      <c r="AG305" s="1"/>
      <c r="AH305" s="1"/>
      <c r="AI305" s="1"/>
      <c r="AJ305" s="1"/>
      <c r="AK305" s="1"/>
      <c r="AL305" s="1"/>
      <c r="AM305" s="1"/>
    </row>
    <row r="306" spans="1:39" ht="11.25" hidden="1" customHeight="1">
      <c r="A306" s="1"/>
      <c r="B306" s="347" t="s">
        <v>99</v>
      </c>
      <c r="C306" s="613">
        <f>SUM(C307:C309)</f>
        <v>0</v>
      </c>
      <c r="D306" s="613"/>
      <c r="E306" s="348"/>
      <c r="F306" s="613"/>
      <c r="G306" s="694">
        <f t="shared" si="159"/>
        <v>0</v>
      </c>
      <c r="H306" s="695"/>
      <c r="I306" s="694">
        <f t="shared" si="166"/>
        <v>30.450000000000003</v>
      </c>
      <c r="J306" s="613"/>
      <c r="K306" s="694">
        <f t="shared" si="161"/>
        <v>0</v>
      </c>
      <c r="L306" s="695"/>
      <c r="M306" s="694">
        <f t="shared" si="165"/>
        <v>30.450000000000003</v>
      </c>
      <c r="N306" s="613"/>
      <c r="O306" s="348"/>
      <c r="P306" s="348"/>
      <c r="Q306" s="348"/>
      <c r="R306" s="348">
        <f t="shared" si="146"/>
        <v>0</v>
      </c>
      <c r="S306" s="359"/>
      <c r="T306" s="360"/>
      <c r="U306" s="359"/>
      <c r="V306" s="1"/>
      <c r="W306" s="1"/>
      <c r="X306" s="1"/>
      <c r="Y306" s="1"/>
      <c r="Z306" s="1"/>
      <c r="AA306" s="1"/>
      <c r="AB306" s="1"/>
      <c r="AC306" s="1"/>
      <c r="AD306" s="1"/>
      <c r="AE306" s="1"/>
      <c r="AF306" s="1"/>
      <c r="AG306" s="1"/>
      <c r="AH306" s="1"/>
      <c r="AI306" s="1"/>
      <c r="AJ306" s="1"/>
      <c r="AK306" s="1"/>
      <c r="AL306" s="1"/>
      <c r="AM306" s="1"/>
    </row>
    <row r="307" spans="1:39" ht="11.25" hidden="1" customHeight="1">
      <c r="A307" s="1"/>
      <c r="B307" s="632" t="s">
        <v>568</v>
      </c>
      <c r="C307" s="615">
        <f>D307*24</f>
        <v>0</v>
      </c>
      <c r="D307" s="615"/>
      <c r="E307" s="612">
        <f>E303+D307</f>
        <v>0</v>
      </c>
      <c r="F307" s="612"/>
      <c r="G307" s="694">
        <f t="shared" si="159"/>
        <v>0</v>
      </c>
      <c r="H307" s="693"/>
      <c r="I307" s="694">
        <f t="shared" si="166"/>
        <v>30.450000000000003</v>
      </c>
      <c r="J307" s="612"/>
      <c r="K307" s="694">
        <f t="shared" si="161"/>
        <v>0</v>
      </c>
      <c r="L307" s="693"/>
      <c r="M307" s="694">
        <f t="shared" si="165"/>
        <v>30.450000000000003</v>
      </c>
      <c r="N307" s="612"/>
      <c r="O307" s="350"/>
      <c r="P307" s="350"/>
      <c r="Q307" s="350"/>
      <c r="R307" s="350">
        <f t="shared" si="146"/>
        <v>0</v>
      </c>
      <c r="S307" s="349"/>
      <c r="T307" s="361"/>
      <c r="U307" s="349"/>
      <c r="V307" s="1"/>
      <c r="W307" s="1"/>
      <c r="X307" s="1"/>
      <c r="Y307" s="1"/>
      <c r="Z307" s="1"/>
      <c r="AA307" s="1"/>
      <c r="AB307" s="1"/>
      <c r="AC307" s="1"/>
      <c r="AD307" s="1"/>
      <c r="AE307" s="1"/>
      <c r="AF307" s="1"/>
      <c r="AG307" s="1"/>
      <c r="AH307" s="1"/>
      <c r="AI307" s="1"/>
      <c r="AJ307" s="1"/>
      <c r="AK307" s="1"/>
      <c r="AL307" s="1"/>
      <c r="AM307" s="1"/>
    </row>
    <row r="308" spans="1:39" ht="11.25" hidden="1" customHeight="1">
      <c r="A308" s="1"/>
      <c r="B308" s="633" t="s">
        <v>569</v>
      </c>
      <c r="C308" s="615">
        <f t="shared" ref="C308:C309" si="171">D308*24</f>
        <v>0</v>
      </c>
      <c r="D308" s="615"/>
      <c r="E308" s="612">
        <f>E307+D308</f>
        <v>0</v>
      </c>
      <c r="F308" s="612"/>
      <c r="G308" s="694">
        <f t="shared" si="159"/>
        <v>0</v>
      </c>
      <c r="H308" s="693"/>
      <c r="I308" s="694">
        <f t="shared" si="166"/>
        <v>30.450000000000003</v>
      </c>
      <c r="J308" s="612"/>
      <c r="K308" s="694">
        <f t="shared" si="161"/>
        <v>0</v>
      </c>
      <c r="L308" s="693"/>
      <c r="M308" s="694">
        <f t="shared" si="165"/>
        <v>30.450000000000003</v>
      </c>
      <c r="N308" s="612"/>
      <c r="O308" s="350"/>
      <c r="P308" s="350"/>
      <c r="Q308" s="350"/>
      <c r="R308" s="350">
        <f t="shared" si="146"/>
        <v>0</v>
      </c>
      <c r="S308" s="349"/>
      <c r="T308" s="361"/>
      <c r="U308" s="349"/>
      <c r="V308" s="1"/>
      <c r="W308" s="1"/>
      <c r="X308" s="1"/>
      <c r="Y308" s="1"/>
      <c r="Z308" s="1"/>
      <c r="AA308" s="1"/>
      <c r="AB308" s="1"/>
      <c r="AC308" s="1"/>
      <c r="AD308" s="1"/>
      <c r="AE308" s="1"/>
      <c r="AF308" s="1"/>
      <c r="AG308" s="1"/>
      <c r="AH308" s="1"/>
      <c r="AI308" s="1"/>
      <c r="AJ308" s="1"/>
      <c r="AK308" s="1"/>
      <c r="AL308" s="1"/>
      <c r="AM308" s="1"/>
    </row>
    <row r="309" spans="1:39" ht="11.25" hidden="1" customHeight="1">
      <c r="A309" s="1"/>
      <c r="B309" s="634" t="s">
        <v>570</v>
      </c>
      <c r="C309" s="615">
        <f t="shared" si="171"/>
        <v>0</v>
      </c>
      <c r="D309" s="615"/>
      <c r="E309" s="612">
        <f>E308+D309</f>
        <v>0</v>
      </c>
      <c r="F309" s="612"/>
      <c r="G309" s="694">
        <f t="shared" si="159"/>
        <v>0</v>
      </c>
      <c r="H309" s="693"/>
      <c r="I309" s="694">
        <f t="shared" si="166"/>
        <v>30.450000000000003</v>
      </c>
      <c r="J309" s="612"/>
      <c r="K309" s="694">
        <f t="shared" si="161"/>
        <v>0</v>
      </c>
      <c r="L309" s="693"/>
      <c r="M309" s="694">
        <f t="shared" si="165"/>
        <v>30.450000000000003</v>
      </c>
      <c r="N309" s="612"/>
      <c r="O309" s="350"/>
      <c r="P309" s="350"/>
      <c r="Q309" s="350"/>
      <c r="R309" s="350">
        <f t="shared" si="146"/>
        <v>0</v>
      </c>
      <c r="S309" s="349"/>
      <c r="T309" s="361"/>
      <c r="U309" s="349"/>
      <c r="V309" s="1"/>
      <c r="W309" s="1"/>
      <c r="X309" s="1"/>
      <c r="Y309" s="1"/>
      <c r="Z309" s="1"/>
      <c r="AA309" s="1"/>
      <c r="AB309" s="1"/>
      <c r="AC309" s="1"/>
      <c r="AD309" s="1"/>
      <c r="AE309" s="1"/>
      <c r="AF309" s="1"/>
      <c r="AG309" s="1"/>
      <c r="AH309" s="1"/>
      <c r="AI309" s="1"/>
      <c r="AJ309" s="1"/>
      <c r="AK309" s="1"/>
      <c r="AL309" s="1"/>
      <c r="AM309" s="1"/>
    </row>
    <row r="310" spans="1:39" ht="11.25" hidden="1" customHeight="1">
      <c r="A310" s="1"/>
      <c r="B310" s="347" t="s">
        <v>182</v>
      </c>
      <c r="C310" s="613">
        <f>SUM(C311:C315)</f>
        <v>0</v>
      </c>
      <c r="D310" s="613"/>
      <c r="E310" s="348"/>
      <c r="F310" s="613"/>
      <c r="G310" s="694">
        <f t="shared" si="159"/>
        <v>0</v>
      </c>
      <c r="H310" s="696"/>
      <c r="I310" s="694">
        <f t="shared" si="166"/>
        <v>30.450000000000003</v>
      </c>
      <c r="J310" s="613"/>
      <c r="K310" s="694">
        <f t="shared" si="161"/>
        <v>0</v>
      </c>
      <c r="L310" s="696"/>
      <c r="M310" s="694">
        <f t="shared" si="165"/>
        <v>30.450000000000003</v>
      </c>
      <c r="N310" s="613"/>
      <c r="O310" s="348"/>
      <c r="P310" s="348"/>
      <c r="Q310" s="348"/>
      <c r="R310" s="348">
        <f t="shared" si="146"/>
        <v>0</v>
      </c>
      <c r="S310" s="359"/>
      <c r="T310" s="360"/>
      <c r="U310" s="359"/>
      <c r="V310" s="1"/>
      <c r="W310" s="1"/>
      <c r="X310" s="1"/>
      <c r="Y310" s="1"/>
      <c r="Z310" s="1"/>
      <c r="AA310" s="1"/>
      <c r="AB310" s="1"/>
      <c r="AC310" s="1"/>
      <c r="AD310" s="1"/>
      <c r="AE310" s="1"/>
      <c r="AF310" s="1"/>
      <c r="AG310" s="1"/>
      <c r="AH310" s="1"/>
      <c r="AI310" s="1"/>
      <c r="AJ310" s="1"/>
      <c r="AK310" s="1"/>
      <c r="AL310" s="1"/>
      <c r="AM310" s="1"/>
    </row>
    <row r="311" spans="1:39" ht="11.25" hidden="1" customHeight="1">
      <c r="A311" s="1"/>
      <c r="B311" s="349" t="s">
        <v>254</v>
      </c>
      <c r="C311" s="612"/>
      <c r="D311" s="612"/>
      <c r="E311" s="350">
        <f>E309</f>
        <v>0</v>
      </c>
      <c r="F311" s="612"/>
      <c r="G311" s="694">
        <f t="shared" si="159"/>
        <v>0</v>
      </c>
      <c r="H311" s="694"/>
      <c r="I311" s="694">
        <f t="shared" si="166"/>
        <v>30.450000000000003</v>
      </c>
      <c r="J311" s="350">
        <f>J279</f>
        <v>0</v>
      </c>
      <c r="K311" s="694">
        <f t="shared" si="161"/>
        <v>0</v>
      </c>
      <c r="L311" s="694"/>
      <c r="M311" s="694">
        <f t="shared" si="165"/>
        <v>30.450000000000003</v>
      </c>
      <c r="N311" s="350">
        <f>N279</f>
        <v>0</v>
      </c>
      <c r="O311" s="350"/>
      <c r="P311" s="350"/>
      <c r="Q311" s="350"/>
      <c r="R311" s="350">
        <f t="shared" si="146"/>
        <v>0</v>
      </c>
      <c r="S311" s="349"/>
      <c r="T311" s="361"/>
      <c r="U311" s="349"/>
      <c r="V311" s="1"/>
      <c r="W311" s="1"/>
      <c r="X311" s="1"/>
      <c r="Y311" s="1"/>
      <c r="Z311" s="1"/>
      <c r="AA311" s="1"/>
      <c r="AB311" s="1"/>
      <c r="AC311" s="1"/>
      <c r="AD311" s="1"/>
      <c r="AE311" s="1"/>
      <c r="AF311" s="1"/>
      <c r="AG311" s="1"/>
      <c r="AH311" s="1"/>
      <c r="AI311" s="1"/>
      <c r="AJ311" s="1"/>
      <c r="AK311" s="1"/>
      <c r="AL311" s="1"/>
      <c r="AM311" s="1"/>
    </row>
    <row r="312" spans="1:39" ht="11.25" hidden="1" customHeight="1">
      <c r="A312" s="1"/>
      <c r="B312" s="349"/>
      <c r="C312" s="612"/>
      <c r="D312" s="612"/>
      <c r="E312" s="350"/>
      <c r="F312" s="612">
        <f t="shared" ref="F312:F315" si="172">B312</f>
        <v>0</v>
      </c>
      <c r="G312" s="694">
        <f t="shared" si="159"/>
        <v>0</v>
      </c>
      <c r="H312" s="694"/>
      <c r="I312" s="694">
        <f t="shared" si="166"/>
        <v>30.450000000000003</v>
      </c>
      <c r="J312" s="612"/>
      <c r="K312" s="694">
        <f t="shared" si="161"/>
        <v>0</v>
      </c>
      <c r="L312" s="694"/>
      <c r="M312" s="694">
        <f t="shared" si="165"/>
        <v>30.450000000000003</v>
      </c>
      <c r="N312" s="612"/>
      <c r="O312" s="350"/>
      <c r="P312" s="350"/>
      <c r="Q312" s="350"/>
      <c r="R312" s="350">
        <f t="shared" si="146"/>
        <v>0</v>
      </c>
      <c r="S312" s="349"/>
      <c r="T312" s="361"/>
      <c r="U312" s="349"/>
      <c r="V312" s="1"/>
      <c r="W312" s="1"/>
      <c r="X312" s="1"/>
      <c r="Y312" s="1"/>
      <c r="Z312" s="1"/>
      <c r="AA312" s="1"/>
      <c r="AB312" s="1"/>
      <c r="AC312" s="1"/>
      <c r="AD312" s="1"/>
      <c r="AE312" s="1"/>
      <c r="AF312" s="1"/>
      <c r="AG312" s="1"/>
      <c r="AH312" s="1"/>
      <c r="AI312" s="1"/>
      <c r="AJ312" s="1"/>
      <c r="AK312" s="1"/>
      <c r="AL312" s="1"/>
      <c r="AM312" s="1"/>
    </row>
    <row r="313" spans="1:39" ht="11.25" hidden="1" customHeight="1">
      <c r="A313" s="1"/>
      <c r="B313" s="349"/>
      <c r="C313" s="612"/>
      <c r="D313" s="612"/>
      <c r="E313" s="350"/>
      <c r="F313" s="612">
        <f t="shared" si="172"/>
        <v>0</v>
      </c>
      <c r="G313" s="694">
        <f t="shared" si="159"/>
        <v>0</v>
      </c>
      <c r="H313" s="694"/>
      <c r="I313" s="694">
        <f t="shared" si="166"/>
        <v>30.450000000000003</v>
      </c>
      <c r="J313" s="612"/>
      <c r="K313" s="694">
        <f t="shared" si="161"/>
        <v>0</v>
      </c>
      <c r="L313" s="694"/>
      <c r="M313" s="694">
        <f t="shared" si="165"/>
        <v>30.450000000000003</v>
      </c>
      <c r="N313" s="612"/>
      <c r="O313" s="350"/>
      <c r="P313" s="350"/>
      <c r="Q313" s="350"/>
      <c r="R313" s="350">
        <f t="shared" si="146"/>
        <v>0</v>
      </c>
      <c r="S313" s="349"/>
      <c r="T313" s="361"/>
      <c r="U313" s="349"/>
      <c r="V313" s="1"/>
      <c r="W313" s="1"/>
      <c r="X313" s="1"/>
      <c r="Y313" s="1"/>
      <c r="Z313" s="1"/>
      <c r="AA313" s="1"/>
      <c r="AB313" s="1"/>
      <c r="AC313" s="1"/>
      <c r="AD313" s="1"/>
      <c r="AE313" s="1"/>
      <c r="AF313" s="1"/>
      <c r="AG313" s="1"/>
      <c r="AH313" s="1"/>
      <c r="AI313" s="1"/>
      <c r="AJ313" s="1"/>
      <c r="AK313" s="1"/>
      <c r="AL313" s="1"/>
      <c r="AM313" s="1"/>
    </row>
    <row r="314" spans="1:39" ht="11.25" hidden="1" customHeight="1">
      <c r="A314" s="1"/>
      <c r="B314" s="349"/>
      <c r="C314" s="612"/>
      <c r="D314" s="612"/>
      <c r="E314" s="350"/>
      <c r="F314" s="612">
        <f t="shared" si="172"/>
        <v>0</v>
      </c>
      <c r="G314" s="694">
        <f t="shared" si="159"/>
        <v>0</v>
      </c>
      <c r="H314" s="694"/>
      <c r="I314" s="694">
        <f t="shared" si="166"/>
        <v>30.450000000000003</v>
      </c>
      <c r="J314" s="612"/>
      <c r="K314" s="694">
        <f t="shared" si="161"/>
        <v>0</v>
      </c>
      <c r="L314" s="694"/>
      <c r="M314" s="694">
        <f t="shared" si="165"/>
        <v>30.450000000000003</v>
      </c>
      <c r="N314" s="612"/>
      <c r="O314" s="350"/>
      <c r="P314" s="350"/>
      <c r="Q314" s="350"/>
      <c r="R314" s="350">
        <f t="shared" si="146"/>
        <v>0</v>
      </c>
      <c r="S314" s="349"/>
      <c r="T314" s="361"/>
      <c r="U314" s="349"/>
      <c r="V314" s="1"/>
      <c r="W314" s="1"/>
      <c r="X314" s="1"/>
      <c r="Y314" s="1"/>
      <c r="Z314" s="1"/>
      <c r="AA314" s="1"/>
      <c r="AB314" s="1"/>
      <c r="AC314" s="1"/>
      <c r="AD314" s="1"/>
      <c r="AE314" s="1"/>
      <c r="AF314" s="1"/>
      <c r="AG314" s="1"/>
      <c r="AH314" s="1"/>
      <c r="AI314" s="1"/>
      <c r="AJ314" s="1"/>
      <c r="AK314" s="1"/>
      <c r="AL314" s="1"/>
      <c r="AM314" s="1"/>
    </row>
    <row r="315" spans="1:39" ht="11.25" customHeight="1">
      <c r="A315" s="1"/>
      <c r="B315" s="349"/>
      <c r="C315" s="612"/>
      <c r="D315" s="612"/>
      <c r="E315" s="350"/>
      <c r="F315" s="612">
        <f t="shared" si="172"/>
        <v>0</v>
      </c>
      <c r="G315" s="612"/>
      <c r="H315" s="697"/>
      <c r="I315" s="753"/>
      <c r="J315" s="612"/>
      <c r="K315" s="612"/>
      <c r="L315" s="697"/>
      <c r="M315" s="753"/>
      <c r="N315" s="612"/>
      <c r="O315" s="350"/>
      <c r="P315" s="350"/>
      <c r="Q315" s="350"/>
      <c r="R315" s="350">
        <f t="shared" si="146"/>
        <v>0</v>
      </c>
      <c r="S315" s="349"/>
      <c r="T315" s="361"/>
      <c r="U315" s="349"/>
      <c r="V315" s="1"/>
      <c r="W315" s="1"/>
      <c r="X315" s="1"/>
      <c r="Y315" s="1"/>
      <c r="Z315" s="1"/>
      <c r="AA315" s="1"/>
      <c r="AB315" s="1"/>
      <c r="AC315" s="1"/>
      <c r="AD315" s="1"/>
      <c r="AE315" s="1"/>
      <c r="AF315" s="1"/>
      <c r="AG315" s="1"/>
      <c r="AH315" s="1"/>
      <c r="AI315" s="1"/>
      <c r="AJ315" s="1"/>
      <c r="AK315" s="1"/>
      <c r="AL315" s="1"/>
      <c r="AM315" s="1"/>
    </row>
    <row r="316" spans="1:39" ht="11.25" customHeight="1">
      <c r="A316" s="1"/>
      <c r="B316" s="347" t="s">
        <v>255</v>
      </c>
      <c r="C316" s="613">
        <f>SUM(C317:C321)</f>
        <v>0</v>
      </c>
      <c r="D316" s="613"/>
      <c r="E316" s="348"/>
      <c r="F316" s="613"/>
      <c r="G316" s="754"/>
      <c r="H316" s="755"/>
      <c r="I316" s="756"/>
      <c r="J316" s="754"/>
      <c r="K316" s="754"/>
      <c r="L316" s="755"/>
      <c r="M316" s="756"/>
      <c r="N316" s="754"/>
      <c r="O316" s="348"/>
      <c r="P316" s="348"/>
      <c r="Q316" s="348"/>
      <c r="R316" s="348">
        <f t="shared" si="146"/>
        <v>0</v>
      </c>
      <c r="S316" s="359"/>
      <c r="T316" s="360"/>
      <c r="U316" s="359"/>
      <c r="V316" s="1"/>
      <c r="W316" s="1"/>
      <c r="X316" s="1"/>
      <c r="Y316" s="1"/>
      <c r="Z316" s="1"/>
      <c r="AA316" s="1"/>
      <c r="AB316" s="1"/>
      <c r="AC316" s="1"/>
      <c r="AD316" s="1"/>
      <c r="AE316" s="1"/>
      <c r="AF316" s="1"/>
      <c r="AG316" s="1"/>
      <c r="AH316" s="1"/>
      <c r="AI316" s="1"/>
      <c r="AJ316" s="1"/>
      <c r="AK316" s="1"/>
      <c r="AL316" s="1"/>
      <c r="AM316" s="1"/>
    </row>
    <row r="317" spans="1:39" ht="11.25" customHeight="1">
      <c r="A317" s="1"/>
      <c r="B317" s="349" t="s">
        <v>255</v>
      </c>
      <c r="C317" s="612"/>
      <c r="D317" s="612">
        <f>C317/24</f>
        <v>0</v>
      </c>
      <c r="E317" s="350">
        <f>E311+D317</f>
        <v>0</v>
      </c>
      <c r="F317" s="612"/>
      <c r="G317" s="694">
        <f>H317*24</f>
        <v>24</v>
      </c>
      <c r="H317" s="694">
        <v>1</v>
      </c>
      <c r="I317" s="694">
        <f>I287+H317</f>
        <v>25.25</v>
      </c>
      <c r="J317" s="350"/>
      <c r="K317" s="694">
        <f>L317*24</f>
        <v>24</v>
      </c>
      <c r="L317" s="694">
        <f>H317</f>
        <v>1</v>
      </c>
      <c r="M317" s="694">
        <f>M287+L317</f>
        <v>25.25</v>
      </c>
      <c r="N317" s="350"/>
      <c r="O317" s="350"/>
      <c r="P317" s="350">
        <f>O317/24</f>
        <v>0</v>
      </c>
      <c r="Q317" s="350">
        <f>Q311+P317</f>
        <v>0</v>
      </c>
      <c r="R317" s="350">
        <f t="shared" si="146"/>
        <v>0</v>
      </c>
      <c r="S317" s="349"/>
      <c r="T317" s="361"/>
      <c r="U317" s="349"/>
      <c r="V317" s="1"/>
      <c r="W317" s="1"/>
      <c r="X317" s="1"/>
      <c r="Y317" s="1"/>
      <c r="Z317" s="1"/>
      <c r="AA317" s="1"/>
      <c r="AB317" s="1"/>
      <c r="AC317" s="1"/>
      <c r="AD317" s="1"/>
      <c r="AE317" s="1"/>
      <c r="AF317" s="1"/>
      <c r="AG317" s="1"/>
      <c r="AH317" s="1"/>
      <c r="AI317" s="1"/>
      <c r="AJ317" s="1"/>
      <c r="AK317" s="1"/>
      <c r="AL317" s="1"/>
      <c r="AM317" s="1"/>
    </row>
    <row r="318" spans="1:39" ht="11.25" hidden="1" customHeight="1">
      <c r="A318" s="1"/>
      <c r="B318" s="349"/>
      <c r="C318" s="612"/>
      <c r="D318" s="612">
        <f t="shared" ref="D318:D321" si="173">C318/24</f>
        <v>0</v>
      </c>
      <c r="E318" s="350"/>
      <c r="F318" s="612">
        <f t="shared" ref="F318:F321" si="174">B318</f>
        <v>0</v>
      </c>
      <c r="G318" s="612"/>
      <c r="H318" s="612">
        <f>G318/24</f>
        <v>0</v>
      </c>
      <c r="I318" s="350">
        <f>I317+H318</f>
        <v>25.25</v>
      </c>
      <c r="J318" s="612"/>
      <c r="K318" s="612"/>
      <c r="L318" s="612">
        <f t="shared" ref="L318:L321" si="175">K318/24</f>
        <v>0</v>
      </c>
      <c r="M318" s="350">
        <f>M317+L318</f>
        <v>25.25</v>
      </c>
      <c r="N318" s="350"/>
      <c r="O318" s="350"/>
      <c r="P318" s="350">
        <f>O318/24</f>
        <v>0</v>
      </c>
      <c r="Q318" s="350">
        <f>Q317+P318</f>
        <v>0</v>
      </c>
      <c r="R318" s="350">
        <f t="shared" si="146"/>
        <v>0</v>
      </c>
      <c r="S318" s="349"/>
      <c r="T318" s="361"/>
      <c r="U318" s="349"/>
      <c r="V318" s="1"/>
      <c r="W318" s="1"/>
      <c r="X318" s="1"/>
      <c r="Y318" s="1"/>
      <c r="Z318" s="1"/>
      <c r="AA318" s="1"/>
      <c r="AB318" s="1"/>
      <c r="AC318" s="1"/>
      <c r="AD318" s="1"/>
      <c r="AE318" s="1"/>
      <c r="AF318" s="1"/>
      <c r="AG318" s="1"/>
      <c r="AH318" s="1"/>
      <c r="AI318" s="1"/>
      <c r="AJ318" s="1"/>
      <c r="AK318" s="1"/>
      <c r="AL318" s="1"/>
      <c r="AM318" s="1"/>
    </row>
    <row r="319" spans="1:39" ht="11.25" hidden="1" customHeight="1">
      <c r="A319" s="1"/>
      <c r="B319" s="349"/>
      <c r="C319" s="612"/>
      <c r="D319" s="612">
        <f t="shared" si="173"/>
        <v>0</v>
      </c>
      <c r="E319" s="350"/>
      <c r="F319" s="612">
        <f t="shared" si="174"/>
        <v>0</v>
      </c>
      <c r="G319" s="612"/>
      <c r="H319" s="612">
        <f>G319/24</f>
        <v>0</v>
      </c>
      <c r="I319" s="350">
        <f>I318+H319</f>
        <v>25.25</v>
      </c>
      <c r="J319" s="612"/>
      <c r="K319" s="612"/>
      <c r="L319" s="612">
        <f t="shared" si="175"/>
        <v>0</v>
      </c>
      <c r="M319" s="350">
        <f>M318+L319</f>
        <v>25.25</v>
      </c>
      <c r="N319" s="350"/>
      <c r="O319" s="350"/>
      <c r="P319" s="350">
        <f>O319/24</f>
        <v>0</v>
      </c>
      <c r="Q319" s="350">
        <f>Q318+P319</f>
        <v>0</v>
      </c>
      <c r="R319" s="350">
        <f t="shared" si="146"/>
        <v>0</v>
      </c>
      <c r="S319" s="349"/>
      <c r="T319" s="361"/>
      <c r="U319" s="349"/>
      <c r="V319" s="1"/>
      <c r="W319" s="1"/>
      <c r="X319" s="1"/>
      <c r="Y319" s="1"/>
      <c r="Z319" s="1"/>
      <c r="AA319" s="1"/>
      <c r="AB319" s="1"/>
      <c r="AC319" s="1"/>
      <c r="AD319" s="1"/>
      <c r="AE319" s="1"/>
      <c r="AF319" s="1"/>
      <c r="AG319" s="1"/>
      <c r="AH319" s="1"/>
      <c r="AI319" s="1"/>
      <c r="AJ319" s="1"/>
      <c r="AK319" s="1"/>
      <c r="AL319" s="1"/>
      <c r="AM319" s="1"/>
    </row>
    <row r="320" spans="1:39" ht="11.25" hidden="1" customHeight="1">
      <c r="A320" s="1"/>
      <c r="B320" s="349"/>
      <c r="C320" s="612"/>
      <c r="D320" s="612">
        <f t="shared" si="173"/>
        <v>0</v>
      </c>
      <c r="E320" s="350"/>
      <c r="F320" s="612">
        <f t="shared" si="174"/>
        <v>0</v>
      </c>
      <c r="G320" s="612"/>
      <c r="H320" s="612">
        <f>G320/24</f>
        <v>0</v>
      </c>
      <c r="I320" s="350">
        <f>I319+H320</f>
        <v>25.25</v>
      </c>
      <c r="J320" s="612"/>
      <c r="K320" s="612"/>
      <c r="L320" s="612">
        <f t="shared" si="175"/>
        <v>0</v>
      </c>
      <c r="M320" s="350">
        <f>M319+L320</f>
        <v>25.25</v>
      </c>
      <c r="N320" s="350"/>
      <c r="O320" s="350"/>
      <c r="P320" s="350">
        <f>O320/24</f>
        <v>0</v>
      </c>
      <c r="Q320" s="350">
        <f>Q319+P320</f>
        <v>0</v>
      </c>
      <c r="R320" s="350">
        <f t="shared" si="146"/>
        <v>0</v>
      </c>
      <c r="S320" s="349"/>
      <c r="T320" s="361"/>
      <c r="U320" s="349"/>
      <c r="V320" s="1"/>
      <c r="W320" s="1"/>
      <c r="X320" s="1"/>
      <c r="Y320" s="1"/>
      <c r="Z320" s="1"/>
      <c r="AA320" s="1"/>
      <c r="AB320" s="1"/>
      <c r="AC320" s="1"/>
      <c r="AD320" s="1"/>
      <c r="AE320" s="1"/>
      <c r="AF320" s="1"/>
      <c r="AG320" s="1"/>
      <c r="AH320" s="1"/>
      <c r="AI320" s="1"/>
      <c r="AJ320" s="1"/>
      <c r="AK320" s="1"/>
      <c r="AL320" s="1"/>
      <c r="AM320" s="1"/>
    </row>
    <row r="321" spans="1:39" ht="11.25" hidden="1" customHeight="1">
      <c r="A321" s="1"/>
      <c r="B321" s="349"/>
      <c r="C321" s="612"/>
      <c r="D321" s="612">
        <f t="shared" si="173"/>
        <v>0</v>
      </c>
      <c r="E321" s="350"/>
      <c r="F321" s="612">
        <f t="shared" si="174"/>
        <v>0</v>
      </c>
      <c r="G321" s="612"/>
      <c r="H321" s="612">
        <f>G321/24</f>
        <v>0</v>
      </c>
      <c r="I321" s="350">
        <f>I320+H321</f>
        <v>25.25</v>
      </c>
      <c r="J321" s="612"/>
      <c r="K321" s="612"/>
      <c r="L321" s="612">
        <f t="shared" si="175"/>
        <v>0</v>
      </c>
      <c r="M321" s="350">
        <f>M320+L321</f>
        <v>25.25</v>
      </c>
      <c r="N321" s="350"/>
      <c r="O321" s="350"/>
      <c r="P321" s="350">
        <f>O321/24</f>
        <v>0</v>
      </c>
      <c r="Q321" s="350">
        <f>Q320+P321</f>
        <v>0</v>
      </c>
      <c r="R321" s="350">
        <f t="shared" si="146"/>
        <v>0</v>
      </c>
      <c r="S321" s="349"/>
      <c r="T321" s="361"/>
      <c r="U321" s="349"/>
      <c r="V321" s="1"/>
      <c r="W321" s="1"/>
      <c r="X321" s="1"/>
      <c r="Y321" s="1"/>
      <c r="Z321" s="1"/>
      <c r="AA321" s="1"/>
      <c r="AB321" s="1"/>
      <c r="AC321" s="1"/>
      <c r="AD321" s="1"/>
      <c r="AE321" s="1"/>
      <c r="AF321" s="1"/>
      <c r="AG321" s="1"/>
      <c r="AH321" s="1"/>
      <c r="AI321" s="1"/>
      <c r="AJ321" s="1"/>
      <c r="AK321" s="1"/>
      <c r="AL321" s="1"/>
      <c r="AM321" s="1"/>
    </row>
    <row r="322" spans="1:39" ht="11.25" customHeight="1">
      <c r="A322" s="1"/>
      <c r="B322" s="1"/>
      <c r="C322" s="336"/>
      <c r="D322" s="336"/>
      <c r="E322" s="336"/>
      <c r="F322" s="336"/>
      <c r="G322" s="336"/>
      <c r="H322" s="336"/>
      <c r="I322" s="336"/>
      <c r="J322" s="336"/>
      <c r="K322" s="336"/>
      <c r="L322" s="336"/>
      <c r="M322" s="336"/>
      <c r="N322" s="336"/>
      <c r="O322" s="336"/>
      <c r="P322" s="336"/>
      <c r="Q322" s="336"/>
      <c r="R322" s="336"/>
      <c r="S322" s="1"/>
      <c r="T322" s="1"/>
      <c r="U322" s="1"/>
      <c r="V322" s="1"/>
      <c r="W322" s="1"/>
      <c r="X322" s="1"/>
      <c r="Y322" s="1"/>
      <c r="Z322" s="1"/>
      <c r="AA322" s="1"/>
      <c r="AB322" s="1"/>
      <c r="AC322" s="1"/>
      <c r="AD322" s="1"/>
      <c r="AE322" s="1"/>
      <c r="AF322" s="1"/>
      <c r="AG322" s="1"/>
      <c r="AH322" s="1"/>
      <c r="AI322" s="1"/>
      <c r="AJ322" s="1"/>
      <c r="AK322" s="1"/>
      <c r="AL322" s="1"/>
      <c r="AM322" s="1"/>
    </row>
    <row r="323" spans="1:39" ht="11.25" customHeight="1">
      <c r="A323" s="1"/>
      <c r="B323" s="351" t="s">
        <v>256</v>
      </c>
      <c r="C323" s="352"/>
      <c r="D323" s="353"/>
      <c r="E323" s="614">
        <f>E321</f>
        <v>0</v>
      </c>
      <c r="F323" s="354"/>
      <c r="G323" s="353">
        <f>SUM(G276+G279+G282+G296+G302+G306+G310+G316)</f>
        <v>0</v>
      </c>
      <c r="H323" s="620">
        <f>SUM(H276+H279+H282+H296+H302+H306+H310+H316)</f>
        <v>0</v>
      </c>
      <c r="I323" s="757">
        <f>I317</f>
        <v>25.25</v>
      </c>
      <c r="J323" s="354"/>
      <c r="K323" s="352"/>
      <c r="L323" s="620">
        <f>SUM(L276+L279+L282+L296+L302+L306+L310+L316)</f>
        <v>0</v>
      </c>
      <c r="M323" s="758">
        <f>M317</f>
        <v>25.25</v>
      </c>
      <c r="N323" s="354"/>
      <c r="O323" s="352"/>
      <c r="P323" s="352">
        <f>SUM(P276+P279+P282+P296+P302+P306+P310+P316)</f>
        <v>0</v>
      </c>
      <c r="Q323" s="358">
        <f>Q321</f>
        <v>0</v>
      </c>
      <c r="R323" s="354"/>
      <c r="S323" s="96"/>
      <c r="T323" s="96"/>
      <c r="U323" s="365"/>
      <c r="V323" s="1"/>
      <c r="W323" s="1"/>
      <c r="X323" s="1"/>
      <c r="Y323" s="1"/>
      <c r="Z323" s="1"/>
      <c r="AA323" s="1"/>
      <c r="AB323" s="1"/>
      <c r="AC323" s="1"/>
      <c r="AD323" s="1"/>
      <c r="AE323" s="1"/>
      <c r="AF323" s="1"/>
      <c r="AG323" s="1"/>
      <c r="AH323" s="1"/>
      <c r="AI323" s="1"/>
      <c r="AJ323" s="1"/>
      <c r="AK323" s="1"/>
      <c r="AL323" s="1"/>
      <c r="AM323" s="1"/>
    </row>
    <row r="324" spans="1:39" ht="11.25" customHeight="1">
      <c r="A324" s="1"/>
      <c r="B324" s="1"/>
      <c r="C324" s="336"/>
      <c r="D324" s="336"/>
      <c r="E324" s="336"/>
      <c r="F324" s="336"/>
      <c r="G324" s="336"/>
      <c r="H324" s="336"/>
      <c r="I324" s="336"/>
      <c r="J324" s="336"/>
      <c r="K324" s="336"/>
      <c r="L324" s="336"/>
      <c r="M324" s="336"/>
      <c r="N324" s="336"/>
      <c r="O324" s="336"/>
      <c r="P324" s="336"/>
      <c r="Q324" s="336"/>
      <c r="R324" s="336"/>
      <c r="S324" s="1"/>
      <c r="T324" s="1"/>
      <c r="U324" s="1"/>
      <c r="V324" s="1"/>
      <c r="W324" s="1"/>
      <c r="X324" s="1"/>
      <c r="Y324" s="1"/>
      <c r="Z324" s="1"/>
      <c r="AA324" s="1"/>
      <c r="AB324" s="1"/>
      <c r="AC324" s="1"/>
      <c r="AD324" s="1"/>
      <c r="AE324" s="1"/>
      <c r="AF324" s="1"/>
      <c r="AG324" s="1"/>
      <c r="AH324" s="1"/>
      <c r="AI324" s="1"/>
      <c r="AJ324" s="1"/>
      <c r="AK324" s="1"/>
      <c r="AL324" s="1"/>
      <c r="AM324" s="1"/>
    </row>
    <row r="325" spans="1:39" ht="11.25" customHeight="1">
      <c r="A325" s="1"/>
      <c r="B325" s="355"/>
      <c r="C325" s="356"/>
      <c r="D325" s="356"/>
      <c r="E325" s="356"/>
      <c r="F325" s="356"/>
      <c r="G325" s="356"/>
      <c r="H325" s="356"/>
      <c r="I325" s="356"/>
      <c r="J325" s="356"/>
      <c r="K325" s="356"/>
      <c r="L325" s="356"/>
      <c r="M325" s="356"/>
      <c r="N325" s="356"/>
      <c r="O325" s="356"/>
      <c r="P325" s="356"/>
      <c r="Q325" s="356"/>
      <c r="R325" s="356"/>
      <c r="S325" s="355"/>
      <c r="T325" s="355"/>
      <c r="U325" s="355"/>
      <c r="V325" s="366"/>
      <c r="W325" s="366"/>
      <c r="X325" s="366"/>
      <c r="Y325" s="366"/>
      <c r="Z325" s="366"/>
      <c r="AA325" s="366"/>
      <c r="AB325" s="366"/>
      <c r="AC325" s="366"/>
      <c r="AD325" s="366"/>
      <c r="AE325" s="366"/>
      <c r="AF325" s="366"/>
      <c r="AG325" s="366"/>
      <c r="AH325" s="366"/>
      <c r="AI325" s="366"/>
      <c r="AJ325" s="366"/>
      <c r="AK325" s="366"/>
      <c r="AL325" s="366"/>
      <c r="AM325" s="366"/>
    </row>
    <row r="326" spans="1:39" ht="11.25" customHeight="1">
      <c r="A326" s="1"/>
      <c r="B326" s="341"/>
      <c r="C326" s="336"/>
      <c r="D326" s="336"/>
      <c r="E326" s="336"/>
      <c r="F326" s="336"/>
      <c r="G326" s="342"/>
      <c r="H326" s="336"/>
      <c r="I326" s="336"/>
      <c r="J326" s="336"/>
      <c r="K326" s="336"/>
      <c r="L326" s="336"/>
      <c r="M326" s="336"/>
      <c r="N326" s="336"/>
      <c r="O326" s="336"/>
      <c r="P326" s="336"/>
      <c r="Q326" s="336"/>
      <c r="R326" s="336"/>
      <c r="S326" s="1"/>
      <c r="T326" s="1"/>
      <c r="U326" s="1"/>
      <c r="V326" s="1"/>
      <c r="W326" s="1"/>
      <c r="X326" s="1"/>
      <c r="Y326" s="1"/>
      <c r="Z326" s="1"/>
      <c r="AA326" s="1"/>
      <c r="AB326" s="1"/>
      <c r="AC326" s="1"/>
      <c r="AD326" s="1"/>
      <c r="AE326" s="1"/>
      <c r="AF326" s="1"/>
      <c r="AG326" s="1"/>
      <c r="AH326" s="1"/>
      <c r="AI326" s="1"/>
      <c r="AJ326" s="1"/>
      <c r="AK326" s="1"/>
      <c r="AL326" s="1"/>
      <c r="AM326" s="1"/>
    </row>
    <row r="327" spans="1:39" ht="11.25" customHeight="1">
      <c r="A327" s="1"/>
      <c r="B327" s="343" t="str">
        <f>"DRILLING SCHEDULE DETAILS "&amp;Drilling_Input_Summary!J17</f>
        <v xml:space="preserve">DRILLING SCHEDULE DETAILS </v>
      </c>
      <c r="C327" s="1153" t="str">
        <f>AFEstatPref</f>
        <v>Historical</v>
      </c>
      <c r="D327" s="1157"/>
      <c r="E327" s="1157"/>
      <c r="F327" s="1158"/>
      <c r="G327" s="1154" t="str">
        <f>AFEstatSlc</f>
        <v>Proposed Original</v>
      </c>
      <c r="H327" s="1159"/>
      <c r="I327" s="1159"/>
      <c r="J327" s="1160"/>
      <c r="K327" s="1149" t="s">
        <v>179</v>
      </c>
      <c r="L327" s="1161"/>
      <c r="M327" s="1161"/>
      <c r="N327" s="1162"/>
      <c r="O327" s="1150" t="s">
        <v>236</v>
      </c>
      <c r="P327" s="1163"/>
      <c r="Q327" s="1163"/>
      <c r="R327" s="1164"/>
      <c r="S327" s="1155" t="s">
        <v>237</v>
      </c>
      <c r="T327" s="1155" t="s">
        <v>238</v>
      </c>
      <c r="U327" s="1155" t="s">
        <v>239</v>
      </c>
      <c r="V327" s="1"/>
      <c r="W327" s="1"/>
      <c r="X327" s="1"/>
      <c r="Y327" s="1"/>
      <c r="Z327" s="1"/>
      <c r="AA327" s="1"/>
      <c r="AB327" s="1"/>
      <c r="AC327" s="1"/>
      <c r="AD327" s="1"/>
      <c r="AE327" s="1"/>
      <c r="AF327" s="1"/>
      <c r="AG327" s="1"/>
      <c r="AH327" s="1"/>
      <c r="AI327" s="1"/>
      <c r="AJ327" s="1"/>
      <c r="AK327" s="1"/>
      <c r="AL327" s="1"/>
      <c r="AM327" s="1"/>
    </row>
    <row r="328" spans="1:39" ht="11.25" customHeight="1">
      <c r="A328" s="1"/>
      <c r="B328" s="344" t="s">
        <v>240</v>
      </c>
      <c r="C328" s="345" t="s">
        <v>241</v>
      </c>
      <c r="D328" s="345" t="s">
        <v>242</v>
      </c>
      <c r="E328" s="345" t="s">
        <v>243</v>
      </c>
      <c r="F328" s="345" t="s">
        <v>110</v>
      </c>
      <c r="G328" s="346" t="s">
        <v>241</v>
      </c>
      <c r="H328" s="346" t="s">
        <v>242</v>
      </c>
      <c r="I328" s="346" t="s">
        <v>243</v>
      </c>
      <c r="J328" s="346" t="s">
        <v>110</v>
      </c>
      <c r="K328" s="357" t="s">
        <v>241</v>
      </c>
      <c r="L328" s="357" t="s">
        <v>242</v>
      </c>
      <c r="M328" s="357" t="s">
        <v>243</v>
      </c>
      <c r="N328" s="357" t="s">
        <v>110</v>
      </c>
      <c r="O328" s="358" t="s">
        <v>241</v>
      </c>
      <c r="P328" s="358" t="s">
        <v>242</v>
      </c>
      <c r="Q328" s="358" t="s">
        <v>243</v>
      </c>
      <c r="R328" s="358" t="s">
        <v>110</v>
      </c>
      <c r="S328" s="1156"/>
      <c r="T328" s="1156"/>
      <c r="U328" s="1156"/>
      <c r="V328" s="1"/>
      <c r="W328" s="1"/>
      <c r="X328" s="1"/>
      <c r="Y328" s="1"/>
      <c r="Z328" s="1"/>
      <c r="AA328" s="1"/>
      <c r="AB328" s="1"/>
      <c r="AC328" s="1"/>
      <c r="AD328" s="1"/>
      <c r="AE328" s="1"/>
      <c r="AF328" s="1"/>
      <c r="AG328" s="1"/>
      <c r="AH328" s="1"/>
      <c r="AI328" s="1"/>
      <c r="AJ328" s="1"/>
      <c r="AK328" s="1"/>
      <c r="AL328" s="1"/>
      <c r="AM328" s="1"/>
    </row>
    <row r="329" spans="1:39" ht="14.25" customHeight="1">
      <c r="A329" s="1"/>
      <c r="B329" s="347" t="s">
        <v>68</v>
      </c>
      <c r="C329" s="348"/>
      <c r="D329" s="348"/>
      <c r="E329" s="348">
        <v>0</v>
      </c>
      <c r="F329" s="348"/>
      <c r="G329" s="348"/>
      <c r="H329" s="751"/>
      <c r="I329" s="752"/>
      <c r="J329" s="348"/>
      <c r="K329" s="348" t="s">
        <v>784</v>
      </c>
      <c r="L329" s="751"/>
      <c r="M329" s="752"/>
      <c r="N329" s="348"/>
      <c r="O329" s="348"/>
      <c r="P329" s="348"/>
      <c r="Q329" s="348"/>
      <c r="R329" s="348"/>
      <c r="S329" s="359"/>
      <c r="T329" s="360"/>
      <c r="U329" s="359"/>
      <c r="V329" s="1"/>
      <c r="W329" s="1140" t="s">
        <v>244</v>
      </c>
      <c r="X329" s="1141"/>
      <c r="Y329" s="1141"/>
      <c r="Z329" s="1141"/>
      <c r="AA329" s="1141"/>
      <c r="AB329" s="1141"/>
      <c r="AC329" s="1142"/>
      <c r="AD329" s="1140" t="str">
        <f>CONCATENATE((G327))</f>
        <v>Proposed Original</v>
      </c>
      <c r="AE329" s="1141"/>
      <c r="AF329" s="1142"/>
      <c r="AG329" s="1146" t="str">
        <f>CONCATENATE((K327))</f>
        <v>Evaluated</v>
      </c>
      <c r="AH329" s="1147"/>
      <c r="AI329" s="1148"/>
      <c r="AJ329" s="1146" t="str">
        <f>CONCATENATE((O327))</f>
        <v>ACTUAL</v>
      </c>
      <c r="AK329" s="1147"/>
      <c r="AL329" s="1148"/>
      <c r="AM329" s="1"/>
    </row>
    <row r="330" spans="1:39" ht="11.25" customHeight="1">
      <c r="A330" s="1"/>
      <c r="B330" s="349" t="s">
        <v>245</v>
      </c>
      <c r="C330" s="612">
        <f>D330*24</f>
        <v>0</v>
      </c>
      <c r="D330" s="612"/>
      <c r="E330" s="350">
        <f>E329+D330</f>
        <v>0</v>
      </c>
      <c r="F330" s="350"/>
      <c r="G330" s="694">
        <f>H330*24</f>
        <v>0</v>
      </c>
      <c r="H330" s="694"/>
      <c r="I330" s="694">
        <v>1</v>
      </c>
      <c r="J330" s="612"/>
      <c r="K330" s="694">
        <f>L330*24</f>
        <v>0</v>
      </c>
      <c r="L330" s="694">
        <f>H330</f>
        <v>0</v>
      </c>
      <c r="M330" s="694">
        <v>1</v>
      </c>
      <c r="N330" s="612"/>
      <c r="O330" s="350"/>
      <c r="P330" s="350"/>
      <c r="Q330" s="350"/>
      <c r="R330" s="350"/>
      <c r="S330" s="349"/>
      <c r="T330" s="361"/>
      <c r="U330" s="349"/>
      <c r="V330" s="1"/>
      <c r="W330" s="1143"/>
      <c r="X330" s="1144"/>
      <c r="Y330" s="1144"/>
      <c r="Z330" s="1144"/>
      <c r="AA330" s="1144"/>
      <c r="AB330" s="1144"/>
      <c r="AC330" s="1145"/>
      <c r="AD330" s="367" t="s">
        <v>246</v>
      </c>
      <c r="AE330" s="368" t="s">
        <v>247</v>
      </c>
      <c r="AF330" s="369" t="s">
        <v>248</v>
      </c>
      <c r="AG330" s="367" t="s">
        <v>246</v>
      </c>
      <c r="AH330" s="377" t="s">
        <v>247</v>
      </c>
      <c r="AI330" s="377" t="s">
        <v>248</v>
      </c>
      <c r="AJ330" s="367" t="s">
        <v>246</v>
      </c>
      <c r="AK330" s="377" t="s">
        <v>247</v>
      </c>
      <c r="AL330" s="377" t="s">
        <v>248</v>
      </c>
      <c r="AM330" s="1"/>
    </row>
    <row r="331" spans="1:39" ht="11.25" customHeight="1">
      <c r="A331" s="1"/>
      <c r="B331" s="349"/>
      <c r="C331" s="612"/>
      <c r="D331" s="612"/>
      <c r="E331" s="350"/>
      <c r="F331" s="350"/>
      <c r="G331" s="612"/>
      <c r="H331" s="694"/>
      <c r="I331" s="753"/>
      <c r="J331" s="612"/>
      <c r="K331" s="612"/>
      <c r="L331" s="694"/>
      <c r="M331" s="753"/>
      <c r="N331" s="612"/>
      <c r="O331" s="350"/>
      <c r="P331" s="350"/>
      <c r="Q331" s="350"/>
      <c r="R331" s="350"/>
      <c r="S331" s="349"/>
      <c r="T331" s="361"/>
      <c r="U331" s="349"/>
      <c r="V331" s="1"/>
      <c r="W331" s="105" t="s">
        <v>249</v>
      </c>
      <c r="X331" s="106"/>
      <c r="Y331" s="106"/>
      <c r="Z331" s="106"/>
      <c r="AA331" s="106"/>
      <c r="AB331" s="106"/>
      <c r="AC331" s="106"/>
      <c r="AD331" s="370">
        <f>H329</f>
        <v>0</v>
      </c>
      <c r="AE331" s="370">
        <f>AD331</f>
        <v>0</v>
      </c>
      <c r="AF331" s="371">
        <v>0</v>
      </c>
      <c r="AG331" s="370">
        <f>L329</f>
        <v>0</v>
      </c>
      <c r="AH331" s="370">
        <f>AG331</f>
        <v>0</v>
      </c>
      <c r="AI331" s="378">
        <v>0</v>
      </c>
      <c r="AJ331" s="370">
        <f>P329</f>
        <v>0</v>
      </c>
      <c r="AK331" s="370">
        <f>AJ331</f>
        <v>0</v>
      </c>
      <c r="AL331" s="379">
        <v>0</v>
      </c>
      <c r="AM331" s="1"/>
    </row>
    <row r="332" spans="1:39" ht="11.25" customHeight="1">
      <c r="A332" s="1"/>
      <c r="B332" s="347" t="s">
        <v>250</v>
      </c>
      <c r="C332" s="613">
        <f>SUM(C333:C334)</f>
        <v>0</v>
      </c>
      <c r="D332" s="613"/>
      <c r="E332" s="348"/>
      <c r="F332" s="348"/>
      <c r="G332" s="754"/>
      <c r="H332" s="755"/>
      <c r="I332" s="756"/>
      <c r="J332" s="754"/>
      <c r="K332" s="754"/>
      <c r="L332" s="755"/>
      <c r="M332" s="756"/>
      <c r="N332" s="754"/>
      <c r="O332" s="348"/>
      <c r="P332" s="348"/>
      <c r="Q332" s="348"/>
      <c r="R332" s="348"/>
      <c r="S332" s="359"/>
      <c r="T332" s="360"/>
      <c r="U332" s="359"/>
      <c r="V332" s="1"/>
      <c r="W332" s="112" t="s">
        <v>251</v>
      </c>
      <c r="X332" s="1"/>
      <c r="Y332" s="1"/>
      <c r="Z332" s="1"/>
      <c r="AA332" s="1"/>
      <c r="AB332" s="1"/>
      <c r="AC332" s="1"/>
      <c r="AD332" s="372">
        <f>H332</f>
        <v>0</v>
      </c>
      <c r="AE332" s="372">
        <f t="shared" ref="AE332:AE347" si="176">AE331+AD332</f>
        <v>0</v>
      </c>
      <c r="AF332" s="371">
        <f>AF331</f>
        <v>0</v>
      </c>
      <c r="AG332" s="372">
        <f>L332</f>
        <v>0</v>
      </c>
      <c r="AH332" s="372">
        <f t="shared" ref="AH332:AH347" si="177">AH331+AG332</f>
        <v>0</v>
      </c>
      <c r="AI332" s="371">
        <f>AI331</f>
        <v>0</v>
      </c>
      <c r="AJ332" s="372">
        <f>P332</f>
        <v>0</v>
      </c>
      <c r="AK332" s="372">
        <f t="shared" ref="AK332:AK347" si="178">AK331+AJ332</f>
        <v>0</v>
      </c>
      <c r="AL332" s="380">
        <f>AL331</f>
        <v>0</v>
      </c>
      <c r="AM332" s="1"/>
    </row>
    <row r="333" spans="1:39" ht="11.25" customHeight="1">
      <c r="A333" s="1"/>
      <c r="B333" s="349" t="s">
        <v>742</v>
      </c>
      <c r="C333" s="612"/>
      <c r="D333" s="612"/>
      <c r="E333" s="350">
        <f>E330+D333</f>
        <v>0</v>
      </c>
      <c r="F333" s="350"/>
      <c r="G333" s="694">
        <f>H333*24</f>
        <v>0</v>
      </c>
      <c r="H333" s="694"/>
      <c r="I333" s="694">
        <f>I330+H333</f>
        <v>1</v>
      </c>
      <c r="J333" s="612"/>
      <c r="K333" s="694">
        <f>L333*24</f>
        <v>0</v>
      </c>
      <c r="L333" s="694">
        <f>H333</f>
        <v>0</v>
      </c>
      <c r="M333" s="694">
        <f>M330+L333</f>
        <v>1</v>
      </c>
      <c r="N333" s="612"/>
      <c r="O333" s="350"/>
      <c r="P333" s="350"/>
      <c r="Q333" s="350"/>
      <c r="R333" s="350"/>
      <c r="S333" s="349"/>
      <c r="T333" s="361"/>
      <c r="U333" s="349"/>
      <c r="V333" s="1"/>
      <c r="W333" s="362" t="str">
        <f>B335</f>
        <v>Workover</v>
      </c>
      <c r="X333" s="363" t="str">
        <f t="shared" ref="X333:X342" si="179">B336</f>
        <v>Preparation (Kill well &amp; POOH existing string)</v>
      </c>
      <c r="Y333" s="363"/>
      <c r="Z333" s="363"/>
      <c r="AA333" s="363"/>
      <c r="AB333" s="363"/>
      <c r="AC333" s="363"/>
      <c r="AD333" s="373">
        <v>1</v>
      </c>
      <c r="AE333" s="373">
        <f t="shared" si="176"/>
        <v>1</v>
      </c>
      <c r="AF333" s="374">
        <f t="shared" ref="AF333:AF341" si="180">J336</f>
        <v>0</v>
      </c>
      <c r="AG333" s="372">
        <f t="shared" ref="AG333:AG342" si="181">L336</f>
        <v>0</v>
      </c>
      <c r="AH333" s="373">
        <f t="shared" si="177"/>
        <v>0</v>
      </c>
      <c r="AI333" s="374">
        <f t="shared" ref="AI333:AI342" si="182">N336</f>
        <v>5577.7</v>
      </c>
      <c r="AJ333" s="373">
        <f t="shared" ref="AJ333:AJ342" si="183">P336</f>
        <v>0</v>
      </c>
      <c r="AK333" s="373">
        <f t="shared" si="178"/>
        <v>0</v>
      </c>
      <c r="AL333" s="381">
        <f t="shared" ref="AL333:AL342" si="184">R336</f>
        <v>0</v>
      </c>
      <c r="AM333" s="1"/>
    </row>
    <row r="334" spans="1:39" ht="11.25" customHeight="1">
      <c r="A334" s="1"/>
      <c r="B334" s="349"/>
      <c r="C334" s="612"/>
      <c r="D334" s="612"/>
      <c r="E334" s="350"/>
      <c r="F334" s="350"/>
      <c r="G334" s="612"/>
      <c r="H334" s="694"/>
      <c r="I334" s="753"/>
      <c r="J334" s="612"/>
      <c r="K334" s="612"/>
      <c r="L334" s="694"/>
      <c r="M334" s="753"/>
      <c r="N334" s="612"/>
      <c r="O334" s="350"/>
      <c r="P334" s="350"/>
      <c r="Q334" s="350"/>
      <c r="R334" s="350"/>
      <c r="S334" s="349"/>
      <c r="T334" s="361"/>
      <c r="U334" s="349"/>
      <c r="V334" s="1"/>
      <c r="W334" s="362"/>
      <c r="X334" s="363" t="str">
        <f t="shared" si="179"/>
        <v>Squeeze lapisan Eksisting. Run Scraper. Run GR-CBL-CNL</v>
      </c>
      <c r="Y334" s="363"/>
      <c r="Z334" s="363"/>
      <c r="AA334" s="363"/>
      <c r="AB334" s="363"/>
      <c r="AC334" s="363"/>
      <c r="AD334" s="373">
        <f t="shared" ref="AD334:AD342" si="185">H337</f>
        <v>0</v>
      </c>
      <c r="AE334" s="373">
        <f t="shared" si="176"/>
        <v>1</v>
      </c>
      <c r="AF334" s="374">
        <f t="shared" si="180"/>
        <v>0</v>
      </c>
      <c r="AG334" s="372">
        <f t="shared" si="181"/>
        <v>0</v>
      </c>
      <c r="AH334" s="373">
        <f t="shared" si="177"/>
        <v>0</v>
      </c>
      <c r="AI334" s="374">
        <f t="shared" si="182"/>
        <v>5577.7</v>
      </c>
      <c r="AJ334" s="373">
        <f t="shared" si="183"/>
        <v>0</v>
      </c>
      <c r="AK334" s="373">
        <f t="shared" si="178"/>
        <v>0</v>
      </c>
      <c r="AL334" s="381">
        <f t="shared" si="184"/>
        <v>0</v>
      </c>
      <c r="AM334" s="1"/>
    </row>
    <row r="335" spans="1:39" ht="11.25" customHeight="1">
      <c r="A335" s="1"/>
      <c r="B335" s="347" t="s">
        <v>56</v>
      </c>
      <c r="C335" s="613">
        <f>SUM(C336:C348)</f>
        <v>0</v>
      </c>
      <c r="D335" s="613"/>
      <c r="E335" s="348"/>
      <c r="F335" s="348"/>
      <c r="G335" s="754"/>
      <c r="H335" s="755"/>
      <c r="I335" s="756"/>
      <c r="J335" s="754"/>
      <c r="K335" s="754"/>
      <c r="L335" s="755"/>
      <c r="M335" s="756"/>
      <c r="N335" s="754"/>
      <c r="O335" s="348"/>
      <c r="P335" s="348"/>
      <c r="Q335" s="348"/>
      <c r="R335" s="348"/>
      <c r="S335" s="359"/>
      <c r="T335" s="360"/>
      <c r="U335" s="359"/>
      <c r="V335" s="1"/>
      <c r="W335" s="362"/>
      <c r="X335" s="363" t="str">
        <f t="shared" si="179"/>
        <v>Perbaikan bonding. DOC. Run Scraper. Re run GR-CBL-VDL</v>
      </c>
      <c r="Y335" s="363"/>
      <c r="Z335" s="363"/>
      <c r="AA335" s="363"/>
      <c r="AB335" s="363"/>
      <c r="AC335" s="363"/>
      <c r="AD335" s="373">
        <f t="shared" si="185"/>
        <v>0</v>
      </c>
      <c r="AE335" s="373">
        <f t="shared" si="176"/>
        <v>1</v>
      </c>
      <c r="AF335" s="374">
        <f t="shared" si="180"/>
        <v>0</v>
      </c>
      <c r="AG335" s="372">
        <f t="shared" si="181"/>
        <v>0</v>
      </c>
      <c r="AH335" s="373">
        <f t="shared" si="177"/>
        <v>0</v>
      </c>
      <c r="AI335" s="374">
        <f t="shared" si="182"/>
        <v>5577.7</v>
      </c>
      <c r="AJ335" s="373">
        <f t="shared" si="183"/>
        <v>0</v>
      </c>
      <c r="AK335" s="373">
        <f t="shared" si="178"/>
        <v>0</v>
      </c>
      <c r="AL335" s="381">
        <f t="shared" si="184"/>
        <v>0</v>
      </c>
      <c r="AM335" s="1"/>
    </row>
    <row r="336" spans="1:39" ht="11.25" customHeight="1">
      <c r="A336" s="1"/>
      <c r="B336" s="349" t="s">
        <v>737</v>
      </c>
      <c r="C336" s="350">
        <f>D336*24</f>
        <v>0</v>
      </c>
      <c r="D336" s="350"/>
      <c r="E336" s="350">
        <f>E333+D336</f>
        <v>0</v>
      </c>
      <c r="F336" s="350"/>
      <c r="G336" s="694">
        <f>H336*24</f>
        <v>0</v>
      </c>
      <c r="H336" s="693"/>
      <c r="I336" s="694">
        <f>I333+H336</f>
        <v>1</v>
      </c>
      <c r="J336" s="694">
        <f>0*3.281</f>
        <v>0</v>
      </c>
      <c r="K336" s="694">
        <f>L336*24</f>
        <v>0</v>
      </c>
      <c r="L336" s="693">
        <f>H336</f>
        <v>0</v>
      </c>
      <c r="M336" s="694">
        <f>M333+L336</f>
        <v>1</v>
      </c>
      <c r="N336" s="694">
        <f>1700*3.281</f>
        <v>5577.7</v>
      </c>
      <c r="O336" s="350"/>
      <c r="P336" s="350"/>
      <c r="Q336" s="350"/>
      <c r="R336" s="350"/>
      <c r="S336" s="349"/>
      <c r="T336" s="361"/>
      <c r="U336" s="349"/>
      <c r="V336" s="1"/>
      <c r="W336" s="362"/>
      <c r="X336" s="363" t="str">
        <f t="shared" si="179"/>
        <v>Perforasi Produksi. RIH RPP. Swab dan BHP Job. POOH RPP</v>
      </c>
      <c r="Y336" s="363"/>
      <c r="Z336" s="363"/>
      <c r="AA336" s="363"/>
      <c r="AB336" s="363"/>
      <c r="AC336" s="363"/>
      <c r="AD336" s="373">
        <f t="shared" si="185"/>
        <v>0</v>
      </c>
      <c r="AE336" s="373">
        <f t="shared" si="176"/>
        <v>1</v>
      </c>
      <c r="AF336" s="374">
        <f t="shared" si="180"/>
        <v>0</v>
      </c>
      <c r="AG336" s="372">
        <f t="shared" si="181"/>
        <v>0</v>
      </c>
      <c r="AH336" s="373">
        <f t="shared" si="177"/>
        <v>0</v>
      </c>
      <c r="AI336" s="374">
        <f t="shared" si="182"/>
        <v>5577.7</v>
      </c>
      <c r="AJ336" s="373">
        <f t="shared" si="183"/>
        <v>0</v>
      </c>
      <c r="AK336" s="373">
        <f t="shared" si="178"/>
        <v>0</v>
      </c>
      <c r="AL336" s="381">
        <f t="shared" si="184"/>
        <v>0</v>
      </c>
      <c r="AM336" s="1"/>
    </row>
    <row r="337" spans="1:39" ht="11.25" customHeight="1">
      <c r="A337" s="1"/>
      <c r="B337" s="349" t="s">
        <v>738</v>
      </c>
      <c r="C337" s="350">
        <f t="shared" ref="C337:C345" si="186">D337*24</f>
        <v>0</v>
      </c>
      <c r="D337" s="350"/>
      <c r="E337" s="350">
        <f t="shared" ref="E337:E345" si="187">E336+D337</f>
        <v>0</v>
      </c>
      <c r="F337" s="350"/>
      <c r="G337" s="694">
        <f t="shared" ref="G337:G367" si="188">H337*24</f>
        <v>0</v>
      </c>
      <c r="H337" s="693"/>
      <c r="I337" s="694">
        <f>I336+H337</f>
        <v>1</v>
      </c>
      <c r="J337" s="694">
        <f t="shared" ref="J337:J340" si="189">0*3.281</f>
        <v>0</v>
      </c>
      <c r="K337" s="694">
        <f t="shared" ref="K337:K367" si="190">L337*24</f>
        <v>0</v>
      </c>
      <c r="L337" s="693">
        <f t="shared" ref="L337:L340" si="191">H337</f>
        <v>0</v>
      </c>
      <c r="M337" s="694">
        <f>M336+L337</f>
        <v>1</v>
      </c>
      <c r="N337" s="694">
        <f t="shared" ref="N337:N340" si="192">1700*3.281</f>
        <v>5577.7</v>
      </c>
      <c r="O337" s="350"/>
      <c r="P337" s="350"/>
      <c r="Q337" s="350"/>
      <c r="R337" s="350"/>
      <c r="S337" s="349"/>
      <c r="T337" s="361"/>
      <c r="U337" s="349"/>
      <c r="V337" s="1"/>
      <c r="W337" s="362"/>
      <c r="X337" s="363" t="str">
        <f t="shared" si="179"/>
        <v xml:space="preserve">RIH RPP. Put well on production </v>
      </c>
      <c r="Y337" s="363"/>
      <c r="Z337" s="363"/>
      <c r="AA337" s="363"/>
      <c r="AB337" s="363"/>
      <c r="AC337" s="363"/>
      <c r="AD337" s="373">
        <f t="shared" si="185"/>
        <v>0</v>
      </c>
      <c r="AE337" s="373">
        <f t="shared" si="176"/>
        <v>1</v>
      </c>
      <c r="AF337" s="374">
        <f t="shared" si="180"/>
        <v>0</v>
      </c>
      <c r="AG337" s="372">
        <f t="shared" si="181"/>
        <v>0</v>
      </c>
      <c r="AH337" s="373">
        <f t="shared" si="177"/>
        <v>0</v>
      </c>
      <c r="AI337" s="374">
        <f t="shared" si="182"/>
        <v>5577.7</v>
      </c>
      <c r="AJ337" s="373">
        <f t="shared" si="183"/>
        <v>0</v>
      </c>
      <c r="AK337" s="373">
        <f t="shared" si="178"/>
        <v>0</v>
      </c>
      <c r="AL337" s="381">
        <f t="shared" si="184"/>
        <v>0</v>
      </c>
      <c r="AM337" s="1"/>
    </row>
    <row r="338" spans="1:39" ht="11.25" customHeight="1">
      <c r="A338" s="1"/>
      <c r="B338" s="349" t="s">
        <v>739</v>
      </c>
      <c r="C338" s="350">
        <f t="shared" si="186"/>
        <v>0</v>
      </c>
      <c r="D338" s="350"/>
      <c r="E338" s="350">
        <f t="shared" si="187"/>
        <v>0</v>
      </c>
      <c r="F338" s="350"/>
      <c r="G338" s="694">
        <f t="shared" si="188"/>
        <v>0</v>
      </c>
      <c r="H338" s="693"/>
      <c r="I338" s="694">
        <f t="shared" ref="I338:I367" si="193">I337+H338</f>
        <v>1</v>
      </c>
      <c r="J338" s="694">
        <f t="shared" si="189"/>
        <v>0</v>
      </c>
      <c r="K338" s="694">
        <f t="shared" si="190"/>
        <v>0</v>
      </c>
      <c r="L338" s="693">
        <f t="shared" si="191"/>
        <v>0</v>
      </c>
      <c r="M338" s="694">
        <f t="shared" ref="M338:M367" si="194">M337+L338</f>
        <v>1</v>
      </c>
      <c r="N338" s="694">
        <f t="shared" si="192"/>
        <v>5577.7</v>
      </c>
      <c r="O338" s="350"/>
      <c r="P338" s="350"/>
      <c r="Q338" s="350"/>
      <c r="R338" s="350"/>
      <c r="S338" s="349"/>
      <c r="T338" s="361"/>
      <c r="U338" s="349"/>
      <c r="V338" s="1"/>
      <c r="W338" s="362"/>
      <c r="X338" s="363">
        <f t="shared" si="179"/>
        <v>0</v>
      </c>
      <c r="Y338" s="363"/>
      <c r="Z338" s="363"/>
      <c r="AA338" s="363"/>
      <c r="AB338" s="363"/>
      <c r="AC338" s="363"/>
      <c r="AD338" s="373">
        <f t="shared" si="185"/>
        <v>0</v>
      </c>
      <c r="AE338" s="373">
        <f t="shared" si="176"/>
        <v>1</v>
      </c>
      <c r="AF338" s="374">
        <f t="shared" si="180"/>
        <v>0</v>
      </c>
      <c r="AG338" s="372">
        <f t="shared" si="181"/>
        <v>0</v>
      </c>
      <c r="AH338" s="373">
        <f t="shared" si="177"/>
        <v>0</v>
      </c>
      <c r="AI338" s="374">
        <f t="shared" si="182"/>
        <v>0</v>
      </c>
      <c r="AJ338" s="373">
        <f t="shared" si="183"/>
        <v>0</v>
      </c>
      <c r="AK338" s="373">
        <f t="shared" si="178"/>
        <v>0</v>
      </c>
      <c r="AL338" s="381">
        <f t="shared" si="184"/>
        <v>0</v>
      </c>
      <c r="AM338" s="1"/>
    </row>
    <row r="339" spans="1:39" ht="11.25" customHeight="1">
      <c r="A339" s="1"/>
      <c r="B339" s="349" t="s">
        <v>740</v>
      </c>
      <c r="C339" s="350">
        <f t="shared" si="186"/>
        <v>0</v>
      </c>
      <c r="D339" s="615"/>
      <c r="E339" s="350">
        <f t="shared" si="187"/>
        <v>0</v>
      </c>
      <c r="F339" s="350"/>
      <c r="G339" s="694">
        <f t="shared" si="188"/>
        <v>0</v>
      </c>
      <c r="H339" s="693"/>
      <c r="I339" s="694">
        <f t="shared" si="193"/>
        <v>1</v>
      </c>
      <c r="J339" s="694">
        <f t="shared" si="189"/>
        <v>0</v>
      </c>
      <c r="K339" s="694">
        <f t="shared" si="190"/>
        <v>0</v>
      </c>
      <c r="L339" s="693">
        <f t="shared" si="191"/>
        <v>0</v>
      </c>
      <c r="M339" s="694">
        <f t="shared" si="194"/>
        <v>1</v>
      </c>
      <c r="N339" s="694">
        <f t="shared" si="192"/>
        <v>5577.7</v>
      </c>
      <c r="O339" s="350"/>
      <c r="P339" s="350"/>
      <c r="Q339" s="350"/>
      <c r="R339" s="350"/>
      <c r="S339" s="349"/>
      <c r="T339" s="361"/>
      <c r="U339" s="349"/>
      <c r="V339" s="1"/>
      <c r="W339" s="362"/>
      <c r="X339" s="363">
        <f t="shared" si="179"/>
        <v>0</v>
      </c>
      <c r="Y339" s="363"/>
      <c r="Z339" s="363"/>
      <c r="AA339" s="363"/>
      <c r="AB339" s="363"/>
      <c r="AC339" s="363"/>
      <c r="AD339" s="373">
        <f t="shared" si="185"/>
        <v>0</v>
      </c>
      <c r="AE339" s="373">
        <f t="shared" si="176"/>
        <v>1</v>
      </c>
      <c r="AF339" s="374">
        <f t="shared" si="180"/>
        <v>0</v>
      </c>
      <c r="AG339" s="372">
        <f t="shared" si="181"/>
        <v>0</v>
      </c>
      <c r="AH339" s="373">
        <f t="shared" si="177"/>
        <v>0</v>
      </c>
      <c r="AI339" s="374">
        <f t="shared" si="182"/>
        <v>0</v>
      </c>
      <c r="AJ339" s="373">
        <f t="shared" si="183"/>
        <v>0</v>
      </c>
      <c r="AK339" s="373">
        <f t="shared" si="178"/>
        <v>0</v>
      </c>
      <c r="AL339" s="381">
        <f t="shared" si="184"/>
        <v>0</v>
      </c>
      <c r="AM339" s="1"/>
    </row>
    <row r="340" spans="1:39" ht="11.25" customHeight="1">
      <c r="A340" s="1"/>
      <c r="B340" s="349" t="s">
        <v>741</v>
      </c>
      <c r="C340" s="350">
        <f t="shared" si="186"/>
        <v>0</v>
      </c>
      <c r="D340" s="615"/>
      <c r="E340" s="350">
        <f t="shared" si="187"/>
        <v>0</v>
      </c>
      <c r="F340" s="350"/>
      <c r="G340" s="694">
        <f t="shared" si="188"/>
        <v>0</v>
      </c>
      <c r="H340" s="693"/>
      <c r="I340" s="694">
        <f t="shared" si="193"/>
        <v>1</v>
      </c>
      <c r="J340" s="694">
        <f t="shared" si="189"/>
        <v>0</v>
      </c>
      <c r="K340" s="694">
        <f t="shared" si="190"/>
        <v>0</v>
      </c>
      <c r="L340" s="693">
        <f t="shared" si="191"/>
        <v>0</v>
      </c>
      <c r="M340" s="694">
        <f t="shared" si="194"/>
        <v>1</v>
      </c>
      <c r="N340" s="694">
        <f t="shared" si="192"/>
        <v>5577.7</v>
      </c>
      <c r="O340" s="350"/>
      <c r="P340" s="350"/>
      <c r="Q340" s="350"/>
      <c r="R340" s="350"/>
      <c r="S340" s="349"/>
      <c r="T340" s="361"/>
      <c r="U340" s="349"/>
      <c r="V340" s="1"/>
      <c r="W340" s="362"/>
      <c r="X340" s="363">
        <f t="shared" si="179"/>
        <v>0</v>
      </c>
      <c r="Y340" s="363"/>
      <c r="Z340" s="363"/>
      <c r="AA340" s="363"/>
      <c r="AB340" s="363"/>
      <c r="AC340" s="363"/>
      <c r="AD340" s="373">
        <f t="shared" si="185"/>
        <v>0</v>
      </c>
      <c r="AE340" s="373">
        <f t="shared" si="176"/>
        <v>1</v>
      </c>
      <c r="AF340" s="374">
        <f t="shared" si="180"/>
        <v>0</v>
      </c>
      <c r="AG340" s="372">
        <f t="shared" si="181"/>
        <v>0</v>
      </c>
      <c r="AH340" s="373">
        <f t="shared" si="177"/>
        <v>0</v>
      </c>
      <c r="AI340" s="374">
        <f t="shared" si="182"/>
        <v>0</v>
      </c>
      <c r="AJ340" s="373">
        <f t="shared" si="183"/>
        <v>0</v>
      </c>
      <c r="AK340" s="373">
        <f t="shared" si="178"/>
        <v>0</v>
      </c>
      <c r="AL340" s="381">
        <f t="shared" si="184"/>
        <v>0</v>
      </c>
      <c r="AM340" s="1"/>
    </row>
    <row r="341" spans="1:39" ht="11.25" hidden="1" customHeight="1">
      <c r="A341" s="1"/>
      <c r="B341" s="349"/>
      <c r="C341" s="350">
        <f t="shared" si="186"/>
        <v>0</v>
      </c>
      <c r="D341" s="615"/>
      <c r="E341" s="350">
        <f t="shared" si="187"/>
        <v>0</v>
      </c>
      <c r="F341" s="350"/>
      <c r="G341" s="694">
        <f t="shared" si="188"/>
        <v>0</v>
      </c>
      <c r="H341" s="693"/>
      <c r="I341" s="694">
        <f t="shared" si="193"/>
        <v>1</v>
      </c>
      <c r="J341" s="612"/>
      <c r="K341" s="694">
        <f t="shared" si="190"/>
        <v>0</v>
      </c>
      <c r="L341" s="693"/>
      <c r="M341" s="694">
        <f t="shared" si="194"/>
        <v>1</v>
      </c>
      <c r="N341" s="612"/>
      <c r="O341" s="350"/>
      <c r="P341" s="350"/>
      <c r="Q341" s="350"/>
      <c r="R341" s="350"/>
      <c r="S341" s="349"/>
      <c r="T341" s="361"/>
      <c r="U341" s="349"/>
      <c r="V341" s="1"/>
      <c r="W341" s="362"/>
      <c r="X341" s="363">
        <f t="shared" si="179"/>
        <v>0</v>
      </c>
      <c r="Y341" s="363"/>
      <c r="Z341" s="363"/>
      <c r="AA341" s="363"/>
      <c r="AB341" s="363"/>
      <c r="AC341" s="363"/>
      <c r="AD341" s="373">
        <f t="shared" si="185"/>
        <v>0</v>
      </c>
      <c r="AE341" s="373">
        <f t="shared" si="176"/>
        <v>1</v>
      </c>
      <c r="AF341" s="374">
        <f t="shared" si="180"/>
        <v>0</v>
      </c>
      <c r="AG341" s="372">
        <f t="shared" si="181"/>
        <v>4.0999999999999996</v>
      </c>
      <c r="AH341" s="373">
        <f t="shared" si="177"/>
        <v>4.0999999999999996</v>
      </c>
      <c r="AI341" s="374">
        <f t="shared" si="182"/>
        <v>0</v>
      </c>
      <c r="AJ341" s="373">
        <f t="shared" si="183"/>
        <v>0</v>
      </c>
      <c r="AK341" s="373">
        <f t="shared" si="178"/>
        <v>0</v>
      </c>
      <c r="AL341" s="381">
        <f t="shared" si="184"/>
        <v>0</v>
      </c>
      <c r="AM341" s="1"/>
    </row>
    <row r="342" spans="1:39" ht="11.25" hidden="1" customHeight="1">
      <c r="A342" s="1"/>
      <c r="B342" s="349"/>
      <c r="C342" s="350">
        <f t="shared" si="186"/>
        <v>0</v>
      </c>
      <c r="D342" s="615"/>
      <c r="E342" s="350">
        <f t="shared" si="187"/>
        <v>0</v>
      </c>
      <c r="F342" s="350"/>
      <c r="G342" s="694">
        <f t="shared" si="188"/>
        <v>0</v>
      </c>
      <c r="H342" s="693"/>
      <c r="I342" s="694">
        <f t="shared" si="193"/>
        <v>1</v>
      </c>
      <c r="J342" s="612"/>
      <c r="K342" s="694">
        <f t="shared" si="190"/>
        <v>0</v>
      </c>
      <c r="L342" s="693"/>
      <c r="M342" s="694">
        <f t="shared" si="194"/>
        <v>1</v>
      </c>
      <c r="N342" s="612"/>
      <c r="O342" s="350"/>
      <c r="P342" s="350"/>
      <c r="Q342" s="350"/>
      <c r="R342" s="350"/>
      <c r="S342" s="349"/>
      <c r="T342" s="361"/>
      <c r="U342" s="349"/>
      <c r="V342" s="1"/>
      <c r="W342" s="364"/>
      <c r="X342" s="363">
        <f t="shared" si="179"/>
        <v>0</v>
      </c>
      <c r="Y342" s="363"/>
      <c r="Z342" s="363"/>
      <c r="AA342" s="363"/>
      <c r="AB342" s="363"/>
      <c r="AC342" s="363"/>
      <c r="AD342" s="373">
        <f t="shared" si="185"/>
        <v>0</v>
      </c>
      <c r="AE342" s="373">
        <f t="shared" si="176"/>
        <v>1</v>
      </c>
      <c r="AF342" s="374">
        <f t="shared" ref="AF342:AF347" si="195">AF341</f>
        <v>0</v>
      </c>
      <c r="AG342" s="372">
        <f t="shared" si="181"/>
        <v>2.1</v>
      </c>
      <c r="AH342" s="373">
        <f t="shared" si="177"/>
        <v>6.1999999999999993</v>
      </c>
      <c r="AI342" s="374">
        <f t="shared" si="182"/>
        <v>0</v>
      </c>
      <c r="AJ342" s="373">
        <f t="shared" si="183"/>
        <v>0</v>
      </c>
      <c r="AK342" s="373">
        <f t="shared" si="178"/>
        <v>0</v>
      </c>
      <c r="AL342" s="381">
        <f t="shared" si="184"/>
        <v>0</v>
      </c>
      <c r="AM342" s="1"/>
    </row>
    <row r="343" spans="1:39" ht="11.25" hidden="1" customHeight="1">
      <c r="A343" s="1"/>
      <c r="B343" s="349"/>
      <c r="C343" s="350">
        <f t="shared" si="186"/>
        <v>0</v>
      </c>
      <c r="D343" s="612"/>
      <c r="E343" s="350">
        <f t="shared" si="187"/>
        <v>0</v>
      </c>
      <c r="F343" s="350"/>
      <c r="G343" s="694">
        <f t="shared" si="188"/>
        <v>0</v>
      </c>
      <c r="H343" s="694"/>
      <c r="I343" s="694">
        <f t="shared" si="193"/>
        <v>1</v>
      </c>
      <c r="J343" s="612"/>
      <c r="K343" s="694">
        <f t="shared" si="190"/>
        <v>0</v>
      </c>
      <c r="L343" s="694"/>
      <c r="M343" s="694">
        <f t="shared" si="194"/>
        <v>1</v>
      </c>
      <c r="N343" s="612"/>
      <c r="O343" s="350"/>
      <c r="P343" s="350"/>
      <c r="Q343" s="350"/>
      <c r="R343" s="350"/>
      <c r="S343" s="349"/>
      <c r="T343" s="361"/>
      <c r="U343" s="349"/>
      <c r="V343" s="1"/>
      <c r="W343" s="112" t="str">
        <f>B349</f>
        <v>Coring</v>
      </c>
      <c r="X343" s="1"/>
      <c r="Y343" s="1"/>
      <c r="Z343" s="1"/>
      <c r="AA343" s="1"/>
      <c r="AB343" s="1"/>
      <c r="AC343" s="1"/>
      <c r="AD343" s="372">
        <f>H349</f>
        <v>0</v>
      </c>
      <c r="AE343" s="372">
        <f t="shared" si="176"/>
        <v>1</v>
      </c>
      <c r="AF343" s="371">
        <f t="shared" si="195"/>
        <v>0</v>
      </c>
      <c r="AG343" s="372">
        <f>L349</f>
        <v>0</v>
      </c>
      <c r="AH343" s="372">
        <f t="shared" si="177"/>
        <v>6.1999999999999993</v>
      </c>
      <c r="AI343" s="371">
        <f>AI342</f>
        <v>0</v>
      </c>
      <c r="AJ343" s="372">
        <f>P349</f>
        <v>0</v>
      </c>
      <c r="AK343" s="372">
        <f t="shared" si="178"/>
        <v>0</v>
      </c>
      <c r="AL343" s="380">
        <f>AL342</f>
        <v>0</v>
      </c>
      <c r="AM343" s="1"/>
    </row>
    <row r="344" spans="1:39" ht="11.25" hidden="1" customHeight="1">
      <c r="A344" s="1"/>
      <c r="B344" s="349"/>
      <c r="C344" s="350">
        <f t="shared" si="186"/>
        <v>0</v>
      </c>
      <c r="D344" s="612"/>
      <c r="E344" s="350">
        <f t="shared" si="187"/>
        <v>0</v>
      </c>
      <c r="F344" s="350"/>
      <c r="G344" s="694">
        <f t="shared" si="188"/>
        <v>0</v>
      </c>
      <c r="H344" s="694"/>
      <c r="I344" s="694">
        <f t="shared" si="193"/>
        <v>1</v>
      </c>
      <c r="J344" s="612"/>
      <c r="K344" s="694">
        <f t="shared" si="190"/>
        <v>98.399999999999991</v>
      </c>
      <c r="L344" s="694">
        <v>4.0999999999999996</v>
      </c>
      <c r="M344" s="694">
        <f t="shared" si="194"/>
        <v>5.0999999999999996</v>
      </c>
      <c r="N344" s="612"/>
      <c r="O344" s="350"/>
      <c r="P344" s="350"/>
      <c r="Q344" s="350"/>
      <c r="R344" s="350"/>
      <c r="S344" s="349"/>
      <c r="T344" s="361"/>
      <c r="U344" s="349"/>
      <c r="V344" s="1"/>
      <c r="W344" s="112" t="str">
        <f>B355</f>
        <v>Test</v>
      </c>
      <c r="X344" s="1"/>
      <c r="Y344" s="1"/>
      <c r="Z344" s="1"/>
      <c r="AA344" s="1"/>
      <c r="AB344" s="1"/>
      <c r="AC344" s="1"/>
      <c r="AD344" s="372">
        <f>H355</f>
        <v>0</v>
      </c>
      <c r="AE344" s="372">
        <f t="shared" si="176"/>
        <v>1</v>
      </c>
      <c r="AF344" s="371">
        <f t="shared" si="195"/>
        <v>0</v>
      </c>
      <c r="AG344" s="372">
        <f>L355</f>
        <v>0</v>
      </c>
      <c r="AH344" s="372">
        <f t="shared" si="177"/>
        <v>6.1999999999999993</v>
      </c>
      <c r="AI344" s="371">
        <f>AI343</f>
        <v>0</v>
      </c>
      <c r="AJ344" s="372">
        <f>P355</f>
        <v>0</v>
      </c>
      <c r="AK344" s="372">
        <f t="shared" si="178"/>
        <v>0</v>
      </c>
      <c r="AL344" s="380">
        <f>AL343</f>
        <v>0</v>
      </c>
      <c r="AM344" s="1"/>
    </row>
    <row r="345" spans="1:39" ht="11.25" hidden="1" customHeight="1">
      <c r="A345" s="1"/>
      <c r="B345" s="349"/>
      <c r="C345" s="350">
        <f t="shared" si="186"/>
        <v>0</v>
      </c>
      <c r="D345" s="612"/>
      <c r="E345" s="350">
        <f t="shared" si="187"/>
        <v>0</v>
      </c>
      <c r="F345" s="350"/>
      <c r="G345" s="694">
        <f t="shared" si="188"/>
        <v>0</v>
      </c>
      <c r="H345" s="694"/>
      <c r="I345" s="694">
        <f t="shared" si="193"/>
        <v>1</v>
      </c>
      <c r="J345" s="612"/>
      <c r="K345" s="694">
        <f t="shared" si="190"/>
        <v>50.400000000000006</v>
      </c>
      <c r="L345" s="694">
        <v>2.1</v>
      </c>
      <c r="M345" s="694">
        <f t="shared" si="194"/>
        <v>7.1999999999999993</v>
      </c>
      <c r="N345" s="612"/>
      <c r="O345" s="350"/>
      <c r="P345" s="350"/>
      <c r="Q345" s="350"/>
      <c r="R345" s="350"/>
      <c r="S345" s="349"/>
      <c r="T345" s="361"/>
      <c r="U345" s="349"/>
      <c r="V345" s="1"/>
      <c r="W345" s="112" t="str">
        <f>B359</f>
        <v>Completion</v>
      </c>
      <c r="X345" s="1"/>
      <c r="Y345" s="1"/>
      <c r="Z345" s="1"/>
      <c r="AA345" s="1"/>
      <c r="AB345" s="1"/>
      <c r="AC345" s="1"/>
      <c r="AD345" s="372">
        <f>H359</f>
        <v>0</v>
      </c>
      <c r="AE345" s="372">
        <f t="shared" si="176"/>
        <v>1</v>
      </c>
      <c r="AF345" s="371">
        <f t="shared" si="195"/>
        <v>0</v>
      </c>
      <c r="AG345" s="372">
        <f>L359</f>
        <v>0</v>
      </c>
      <c r="AH345" s="372">
        <f t="shared" si="177"/>
        <v>6.1999999999999993</v>
      </c>
      <c r="AI345" s="371">
        <f>AI344</f>
        <v>0</v>
      </c>
      <c r="AJ345" s="372">
        <f>P359</f>
        <v>0</v>
      </c>
      <c r="AK345" s="372">
        <f t="shared" si="178"/>
        <v>0</v>
      </c>
      <c r="AL345" s="380">
        <f>AL344</f>
        <v>0</v>
      </c>
      <c r="AM345" s="1"/>
    </row>
    <row r="346" spans="1:39" ht="11.25" hidden="1" customHeight="1">
      <c r="A346" s="1"/>
      <c r="B346" s="349"/>
      <c r="C346" s="612"/>
      <c r="D346" s="612"/>
      <c r="E346" s="350"/>
      <c r="F346" s="350"/>
      <c r="G346" s="694">
        <f t="shared" si="188"/>
        <v>0</v>
      </c>
      <c r="H346" s="694"/>
      <c r="I346" s="694">
        <f t="shared" si="193"/>
        <v>1</v>
      </c>
      <c r="J346" s="612"/>
      <c r="K346" s="694">
        <f t="shared" si="190"/>
        <v>0</v>
      </c>
      <c r="L346" s="694"/>
      <c r="M346" s="694">
        <f t="shared" si="194"/>
        <v>7.1999999999999993</v>
      </c>
      <c r="N346" s="612"/>
      <c r="O346" s="350"/>
      <c r="P346" s="350"/>
      <c r="Q346" s="350"/>
      <c r="R346" s="350"/>
      <c r="S346" s="349"/>
      <c r="T346" s="361"/>
      <c r="U346" s="349"/>
      <c r="V346" s="1"/>
      <c r="W346" s="112" t="str">
        <f>B363</f>
        <v>P &amp; A</v>
      </c>
      <c r="X346" s="1"/>
      <c r="Y346" s="1"/>
      <c r="Z346" s="1"/>
      <c r="AA346" s="1"/>
      <c r="AB346" s="1"/>
      <c r="AC346" s="1"/>
      <c r="AD346" s="372">
        <f>H363</f>
        <v>0</v>
      </c>
      <c r="AE346" s="372">
        <f t="shared" si="176"/>
        <v>1</v>
      </c>
      <c r="AF346" s="371">
        <f t="shared" si="195"/>
        <v>0</v>
      </c>
      <c r="AG346" s="372">
        <f>L363</f>
        <v>0</v>
      </c>
      <c r="AH346" s="372">
        <f t="shared" si="177"/>
        <v>6.1999999999999993</v>
      </c>
      <c r="AI346" s="371">
        <f>AI345</f>
        <v>0</v>
      </c>
      <c r="AJ346" s="372">
        <f>P363</f>
        <v>0</v>
      </c>
      <c r="AK346" s="372">
        <f t="shared" si="178"/>
        <v>0</v>
      </c>
      <c r="AL346" s="380">
        <f>AL345</f>
        <v>0</v>
      </c>
      <c r="AM346" s="1"/>
    </row>
    <row r="347" spans="1:39" ht="11.25" hidden="1" customHeight="1">
      <c r="A347" s="1"/>
      <c r="B347" s="349"/>
      <c r="C347" s="612"/>
      <c r="D347" s="612"/>
      <c r="E347" s="350"/>
      <c r="F347" s="350"/>
      <c r="G347" s="694">
        <f t="shared" si="188"/>
        <v>0</v>
      </c>
      <c r="H347" s="694"/>
      <c r="I347" s="694">
        <f t="shared" si="193"/>
        <v>1</v>
      </c>
      <c r="J347" s="612"/>
      <c r="K347" s="694">
        <f t="shared" si="190"/>
        <v>0</v>
      </c>
      <c r="L347" s="694"/>
      <c r="M347" s="694">
        <f t="shared" si="194"/>
        <v>7.1999999999999993</v>
      </c>
      <c r="N347" s="612"/>
      <c r="O347" s="350"/>
      <c r="P347" s="350"/>
      <c r="Q347" s="350"/>
      <c r="R347" s="350"/>
      <c r="S347" s="349"/>
      <c r="T347" s="361"/>
      <c r="U347" s="349"/>
      <c r="V347" s="1"/>
      <c r="W347" s="113" t="str">
        <f>B369</f>
        <v>Rig Down</v>
      </c>
      <c r="X347" s="97"/>
      <c r="Y347" s="97"/>
      <c r="Z347" s="97"/>
      <c r="AA347" s="97"/>
      <c r="AB347" s="97"/>
      <c r="AC347" s="97"/>
      <c r="AD347" s="375">
        <f>H369</f>
        <v>0</v>
      </c>
      <c r="AE347" s="375">
        <f t="shared" si="176"/>
        <v>1</v>
      </c>
      <c r="AF347" s="376">
        <f t="shared" si="195"/>
        <v>0</v>
      </c>
      <c r="AG347" s="375">
        <f>L369</f>
        <v>0</v>
      </c>
      <c r="AH347" s="375">
        <f t="shared" si="177"/>
        <v>6.1999999999999993</v>
      </c>
      <c r="AI347" s="376">
        <f>AI346</f>
        <v>0</v>
      </c>
      <c r="AJ347" s="375">
        <f>P369</f>
        <v>0</v>
      </c>
      <c r="AK347" s="375">
        <f t="shared" si="178"/>
        <v>0</v>
      </c>
      <c r="AL347" s="376">
        <f>AL346</f>
        <v>0</v>
      </c>
      <c r="AM347" s="1"/>
    </row>
    <row r="348" spans="1:39" ht="11.25" hidden="1" customHeight="1">
      <c r="A348" s="1"/>
      <c r="B348" s="349"/>
      <c r="C348" s="612"/>
      <c r="D348" s="612"/>
      <c r="E348" s="350"/>
      <c r="F348" s="350"/>
      <c r="G348" s="694">
        <f t="shared" si="188"/>
        <v>0</v>
      </c>
      <c r="H348" s="694"/>
      <c r="I348" s="694">
        <f t="shared" si="193"/>
        <v>1</v>
      </c>
      <c r="J348" s="612"/>
      <c r="K348" s="694">
        <f t="shared" si="190"/>
        <v>0</v>
      </c>
      <c r="L348" s="694"/>
      <c r="M348" s="694">
        <f t="shared" si="194"/>
        <v>7.1999999999999993</v>
      </c>
      <c r="N348" s="612"/>
      <c r="O348" s="350"/>
      <c r="P348" s="350"/>
      <c r="Q348" s="350"/>
      <c r="R348" s="350"/>
      <c r="S348" s="349"/>
      <c r="T348" s="361"/>
      <c r="U348" s="349"/>
      <c r="V348" s="1"/>
      <c r="W348" s="1"/>
      <c r="X348" s="1"/>
      <c r="Y348" s="1"/>
      <c r="Z348" s="1"/>
      <c r="AA348" s="1"/>
      <c r="AB348" s="1"/>
      <c r="AC348" s="1"/>
      <c r="AD348" s="1"/>
      <c r="AE348" s="1"/>
      <c r="AF348" s="1"/>
      <c r="AG348" s="1"/>
      <c r="AH348" s="1"/>
      <c r="AI348" s="1"/>
      <c r="AJ348" s="1"/>
      <c r="AK348" s="1"/>
      <c r="AL348" s="1"/>
      <c r="AM348" s="1"/>
    </row>
    <row r="349" spans="1:39" ht="11.25" hidden="1" customHeight="1">
      <c r="A349" s="1"/>
      <c r="B349" s="347" t="s">
        <v>89</v>
      </c>
      <c r="C349" s="613">
        <f>SUM(C350:C354)</f>
        <v>0</v>
      </c>
      <c r="D349" s="613"/>
      <c r="E349" s="348"/>
      <c r="F349" s="348"/>
      <c r="G349" s="694">
        <f t="shared" si="188"/>
        <v>0</v>
      </c>
      <c r="H349" s="696"/>
      <c r="I349" s="694">
        <f t="shared" si="193"/>
        <v>1</v>
      </c>
      <c r="J349" s="613"/>
      <c r="K349" s="694">
        <f t="shared" si="190"/>
        <v>0</v>
      </c>
      <c r="L349" s="696"/>
      <c r="M349" s="694">
        <f t="shared" si="194"/>
        <v>7.1999999999999993</v>
      </c>
      <c r="N349" s="613"/>
      <c r="O349" s="348"/>
      <c r="P349" s="348"/>
      <c r="Q349" s="348"/>
      <c r="R349" s="348"/>
      <c r="S349" s="359"/>
      <c r="T349" s="360"/>
      <c r="U349" s="359"/>
      <c r="V349" s="1"/>
      <c r="W349" s="1"/>
      <c r="X349" s="1"/>
      <c r="Y349" s="1"/>
      <c r="Z349" s="1"/>
      <c r="AA349" s="1"/>
      <c r="AB349" s="1"/>
      <c r="AC349" s="1"/>
      <c r="AD349" s="1"/>
      <c r="AE349" s="1"/>
      <c r="AF349" s="1"/>
      <c r="AG349" s="1"/>
      <c r="AH349" s="1"/>
      <c r="AI349" s="1"/>
      <c r="AJ349" s="1"/>
      <c r="AK349" s="1"/>
      <c r="AL349" s="1"/>
      <c r="AM349" s="1"/>
    </row>
    <row r="350" spans="1:39" ht="11.25" hidden="1" customHeight="1">
      <c r="A350" s="1"/>
      <c r="B350" s="349" t="s">
        <v>252</v>
      </c>
      <c r="C350" s="612"/>
      <c r="D350" s="612"/>
      <c r="E350" s="350">
        <f>E345+D350</f>
        <v>0</v>
      </c>
      <c r="F350" s="612"/>
      <c r="G350" s="694">
        <f t="shared" si="188"/>
        <v>0</v>
      </c>
      <c r="H350" s="694"/>
      <c r="I350" s="694">
        <f t="shared" si="193"/>
        <v>1</v>
      </c>
      <c r="J350" s="350"/>
      <c r="K350" s="694">
        <f t="shared" si="190"/>
        <v>0</v>
      </c>
      <c r="L350" s="694"/>
      <c r="M350" s="694">
        <f t="shared" si="194"/>
        <v>7.1999999999999993</v>
      </c>
      <c r="N350" s="350"/>
      <c r="O350" s="350"/>
      <c r="P350" s="350"/>
      <c r="Q350" s="350"/>
      <c r="R350" s="350"/>
      <c r="S350" s="349"/>
      <c r="T350" s="361"/>
      <c r="U350" s="349"/>
      <c r="V350" s="1"/>
      <c r="W350" s="1"/>
      <c r="X350" s="1"/>
      <c r="Y350" s="1"/>
      <c r="Z350" s="1"/>
      <c r="AA350" s="1"/>
      <c r="AB350" s="1"/>
      <c r="AC350" s="1"/>
      <c r="AD350" s="1"/>
      <c r="AE350" s="1"/>
      <c r="AF350" s="1"/>
      <c r="AG350" s="1"/>
      <c r="AH350" s="1"/>
      <c r="AI350" s="1"/>
      <c r="AJ350" s="1"/>
      <c r="AK350" s="1"/>
      <c r="AL350" s="1"/>
      <c r="AM350" s="1"/>
    </row>
    <row r="351" spans="1:39" ht="11.25" hidden="1" customHeight="1">
      <c r="A351" s="1"/>
      <c r="B351" s="349" t="s">
        <v>253</v>
      </c>
      <c r="C351" s="612"/>
      <c r="D351" s="612"/>
      <c r="E351" s="350">
        <f>E350+D351</f>
        <v>0</v>
      </c>
      <c r="F351" s="612"/>
      <c r="G351" s="694">
        <f t="shared" si="188"/>
        <v>0</v>
      </c>
      <c r="H351" s="694"/>
      <c r="I351" s="694">
        <f t="shared" si="193"/>
        <v>1</v>
      </c>
      <c r="J351" s="350">
        <f>J319</f>
        <v>0</v>
      </c>
      <c r="K351" s="694">
        <f t="shared" si="190"/>
        <v>0</v>
      </c>
      <c r="L351" s="694"/>
      <c r="M351" s="694">
        <f t="shared" si="194"/>
        <v>7.1999999999999993</v>
      </c>
      <c r="N351" s="350">
        <f>N319</f>
        <v>0</v>
      </c>
      <c r="O351" s="350"/>
      <c r="P351" s="350"/>
      <c r="Q351" s="350"/>
      <c r="R351" s="350"/>
      <c r="S351" s="349"/>
      <c r="T351" s="361"/>
      <c r="U351" s="349"/>
      <c r="V351" s="1"/>
      <c r="W351" s="1"/>
      <c r="X351" s="1"/>
      <c r="Y351" s="1"/>
      <c r="Z351" s="1"/>
      <c r="AA351" s="1"/>
      <c r="AB351" s="1"/>
      <c r="AC351" s="1"/>
      <c r="AD351" s="1"/>
      <c r="AE351" s="1"/>
      <c r="AF351" s="1"/>
      <c r="AG351" s="1"/>
      <c r="AH351" s="1"/>
      <c r="AI351" s="1"/>
      <c r="AJ351" s="1"/>
      <c r="AK351" s="1"/>
      <c r="AL351" s="1"/>
      <c r="AM351" s="1"/>
    </row>
    <row r="352" spans="1:39" ht="11.25" hidden="1" customHeight="1">
      <c r="A352" s="1"/>
      <c r="B352" s="349"/>
      <c r="C352" s="612"/>
      <c r="D352" s="612"/>
      <c r="E352" s="350"/>
      <c r="F352" s="612">
        <f t="shared" ref="F352:F354" si="196">B352</f>
        <v>0</v>
      </c>
      <c r="G352" s="694">
        <f t="shared" si="188"/>
        <v>0</v>
      </c>
      <c r="H352" s="694"/>
      <c r="I352" s="694">
        <f t="shared" si="193"/>
        <v>1</v>
      </c>
      <c r="J352" s="612"/>
      <c r="K352" s="694">
        <f t="shared" si="190"/>
        <v>0</v>
      </c>
      <c r="L352" s="694"/>
      <c r="M352" s="694">
        <f t="shared" si="194"/>
        <v>7.1999999999999993</v>
      </c>
      <c r="N352" s="612"/>
      <c r="O352" s="350"/>
      <c r="P352" s="350"/>
      <c r="Q352" s="350"/>
      <c r="R352" s="350"/>
      <c r="S352" s="349"/>
      <c r="T352" s="361"/>
      <c r="U352" s="349"/>
      <c r="V352" s="1"/>
      <c r="W352" s="1"/>
      <c r="X352" s="1"/>
      <c r="Y352" s="1"/>
      <c r="Z352" s="1"/>
      <c r="AA352" s="1"/>
      <c r="AB352" s="1"/>
      <c r="AC352" s="1"/>
      <c r="AD352" s="1"/>
      <c r="AE352" s="1"/>
      <c r="AF352" s="1"/>
      <c r="AG352" s="1"/>
      <c r="AH352" s="1"/>
      <c r="AI352" s="1"/>
      <c r="AJ352" s="1"/>
      <c r="AK352" s="1"/>
      <c r="AL352" s="1"/>
      <c r="AM352" s="1"/>
    </row>
    <row r="353" spans="1:39" ht="11.25" hidden="1" customHeight="1">
      <c r="A353" s="1"/>
      <c r="B353" s="349"/>
      <c r="C353" s="612"/>
      <c r="D353" s="612"/>
      <c r="E353" s="350"/>
      <c r="F353" s="612">
        <f t="shared" si="196"/>
        <v>0</v>
      </c>
      <c r="G353" s="694">
        <f t="shared" si="188"/>
        <v>0</v>
      </c>
      <c r="H353" s="694"/>
      <c r="I353" s="694">
        <f t="shared" si="193"/>
        <v>1</v>
      </c>
      <c r="J353" s="612"/>
      <c r="K353" s="694">
        <f t="shared" si="190"/>
        <v>0</v>
      </c>
      <c r="L353" s="694"/>
      <c r="M353" s="694">
        <f t="shared" si="194"/>
        <v>7.1999999999999993</v>
      </c>
      <c r="N353" s="612"/>
      <c r="O353" s="350"/>
      <c r="P353" s="350"/>
      <c r="Q353" s="350"/>
      <c r="R353" s="350"/>
      <c r="S353" s="349"/>
      <c r="T353" s="361"/>
      <c r="U353" s="349"/>
      <c r="V353" s="1"/>
      <c r="W353" s="1"/>
      <c r="X353" s="1"/>
      <c r="Y353" s="1"/>
      <c r="Z353" s="1"/>
      <c r="AA353" s="1"/>
      <c r="AB353" s="1"/>
      <c r="AC353" s="1"/>
      <c r="AD353" s="1"/>
      <c r="AE353" s="1"/>
      <c r="AF353" s="1"/>
      <c r="AG353" s="1"/>
      <c r="AH353" s="1"/>
      <c r="AI353" s="1"/>
      <c r="AJ353" s="1"/>
      <c r="AK353" s="1"/>
      <c r="AL353" s="1"/>
      <c r="AM353" s="1"/>
    </row>
    <row r="354" spans="1:39" ht="11.25" hidden="1" customHeight="1">
      <c r="A354" s="1"/>
      <c r="B354" s="349"/>
      <c r="C354" s="612"/>
      <c r="D354" s="612"/>
      <c r="E354" s="350"/>
      <c r="F354" s="612">
        <f t="shared" si="196"/>
        <v>0</v>
      </c>
      <c r="G354" s="694">
        <f t="shared" si="188"/>
        <v>0</v>
      </c>
      <c r="H354" s="694"/>
      <c r="I354" s="694">
        <f t="shared" si="193"/>
        <v>1</v>
      </c>
      <c r="J354" s="612"/>
      <c r="K354" s="694">
        <f t="shared" si="190"/>
        <v>0</v>
      </c>
      <c r="L354" s="694"/>
      <c r="M354" s="694">
        <f t="shared" si="194"/>
        <v>7.1999999999999993</v>
      </c>
      <c r="N354" s="612"/>
      <c r="O354" s="350"/>
      <c r="P354" s="350"/>
      <c r="Q354" s="350"/>
      <c r="R354" s="350"/>
      <c r="S354" s="349"/>
      <c r="T354" s="361"/>
      <c r="U354" s="349"/>
      <c r="V354" s="1"/>
      <c r="W354" s="1"/>
      <c r="X354" s="1"/>
      <c r="Y354" s="1"/>
      <c r="Z354" s="1"/>
      <c r="AA354" s="1"/>
      <c r="AB354" s="1"/>
      <c r="AC354" s="1"/>
      <c r="AD354" s="1"/>
      <c r="AE354" s="1"/>
      <c r="AF354" s="1"/>
      <c r="AG354" s="1"/>
      <c r="AH354" s="1"/>
      <c r="AI354" s="1"/>
      <c r="AJ354" s="1"/>
      <c r="AK354" s="1"/>
      <c r="AL354" s="1"/>
      <c r="AM354" s="1"/>
    </row>
    <row r="355" spans="1:39" ht="11.25" hidden="1" customHeight="1">
      <c r="A355" s="1"/>
      <c r="B355" s="347" t="s">
        <v>94</v>
      </c>
      <c r="C355" s="613">
        <f>SUM(C356:C358)</f>
        <v>0</v>
      </c>
      <c r="D355" s="613"/>
      <c r="E355" s="348"/>
      <c r="F355" s="613"/>
      <c r="G355" s="694">
        <f t="shared" si="188"/>
        <v>0</v>
      </c>
      <c r="H355" s="696"/>
      <c r="I355" s="694">
        <f t="shared" si="193"/>
        <v>1</v>
      </c>
      <c r="J355" s="613"/>
      <c r="K355" s="694">
        <f t="shared" si="190"/>
        <v>0</v>
      </c>
      <c r="L355" s="696"/>
      <c r="M355" s="694">
        <f t="shared" si="194"/>
        <v>7.1999999999999993</v>
      </c>
      <c r="N355" s="613"/>
      <c r="O355" s="348"/>
      <c r="P355" s="348"/>
      <c r="Q355" s="348"/>
      <c r="R355" s="348"/>
      <c r="S355" s="359"/>
      <c r="T355" s="360"/>
      <c r="U355" s="359"/>
      <c r="V355" s="1"/>
      <c r="W355" s="1"/>
      <c r="X355" s="1"/>
      <c r="Y355" s="1"/>
      <c r="Z355" s="1"/>
      <c r="AA355" s="1"/>
      <c r="AB355" s="1"/>
      <c r="AC355" s="1"/>
      <c r="AD355" s="1"/>
      <c r="AE355" s="1"/>
      <c r="AF355" s="1"/>
      <c r="AG355" s="1"/>
      <c r="AH355" s="1"/>
      <c r="AI355" s="1"/>
      <c r="AJ355" s="1"/>
      <c r="AK355" s="1"/>
      <c r="AL355" s="1"/>
      <c r="AM355" s="1"/>
    </row>
    <row r="356" spans="1:39" ht="11.25" hidden="1" customHeight="1">
      <c r="A356" s="1"/>
      <c r="B356" s="349" t="s">
        <v>174</v>
      </c>
      <c r="C356" s="612"/>
      <c r="D356" s="612"/>
      <c r="E356" s="350">
        <f>E351+D356</f>
        <v>0</v>
      </c>
      <c r="F356" s="612"/>
      <c r="G356" s="694">
        <f t="shared" si="188"/>
        <v>0</v>
      </c>
      <c r="H356" s="694"/>
      <c r="I356" s="694">
        <f t="shared" si="193"/>
        <v>1</v>
      </c>
      <c r="J356" s="350">
        <f>J324</f>
        <v>0</v>
      </c>
      <c r="K356" s="694">
        <f t="shared" si="190"/>
        <v>0</v>
      </c>
      <c r="L356" s="694"/>
      <c r="M356" s="694">
        <f t="shared" si="194"/>
        <v>7.1999999999999993</v>
      </c>
      <c r="N356" s="350">
        <f>N324</f>
        <v>0</v>
      </c>
      <c r="O356" s="350"/>
      <c r="P356" s="350"/>
      <c r="Q356" s="350"/>
      <c r="R356" s="350"/>
      <c r="S356" s="349"/>
      <c r="T356" s="361"/>
      <c r="U356" s="349"/>
      <c r="V356" s="1"/>
      <c r="W356" s="1"/>
      <c r="X356" s="1"/>
      <c r="Y356" s="1"/>
      <c r="Z356" s="1"/>
      <c r="AA356" s="1"/>
      <c r="AB356" s="1"/>
      <c r="AC356" s="1"/>
      <c r="AD356" s="1"/>
      <c r="AE356" s="1"/>
      <c r="AF356" s="1"/>
      <c r="AG356" s="1"/>
      <c r="AH356" s="1"/>
      <c r="AI356" s="1"/>
      <c r="AJ356" s="1"/>
      <c r="AK356" s="1"/>
      <c r="AL356" s="1"/>
      <c r="AM356" s="1"/>
    </row>
    <row r="357" spans="1:39" ht="11.25" hidden="1" customHeight="1">
      <c r="A357" s="1"/>
      <c r="B357" s="349"/>
      <c r="C357" s="612"/>
      <c r="D357" s="612"/>
      <c r="E357" s="350">
        <f t="shared" ref="E357:E358" si="197">E352+D357</f>
        <v>0</v>
      </c>
      <c r="F357" s="612">
        <f t="shared" ref="F357:F358" si="198">B357</f>
        <v>0</v>
      </c>
      <c r="G357" s="694">
        <f t="shared" si="188"/>
        <v>0</v>
      </c>
      <c r="H357" s="694"/>
      <c r="I357" s="694">
        <f t="shared" si="193"/>
        <v>1</v>
      </c>
      <c r="J357" s="612"/>
      <c r="K357" s="694">
        <f t="shared" si="190"/>
        <v>0</v>
      </c>
      <c r="L357" s="694"/>
      <c r="M357" s="694">
        <f t="shared" si="194"/>
        <v>7.1999999999999993</v>
      </c>
      <c r="N357" s="612"/>
      <c r="O357" s="350"/>
      <c r="P357" s="350"/>
      <c r="Q357" s="350"/>
      <c r="R357" s="350"/>
      <c r="S357" s="349"/>
      <c r="T357" s="361"/>
      <c r="U357" s="349"/>
      <c r="V357" s="1"/>
      <c r="W357" s="1"/>
      <c r="X357" s="1"/>
      <c r="Y357" s="1"/>
      <c r="Z357" s="1"/>
      <c r="AA357" s="1"/>
      <c r="AB357" s="1"/>
      <c r="AC357" s="1"/>
      <c r="AD357" s="1"/>
      <c r="AE357" s="1"/>
      <c r="AF357" s="1"/>
      <c r="AG357" s="1"/>
      <c r="AH357" s="1"/>
      <c r="AI357" s="1"/>
      <c r="AJ357" s="1"/>
      <c r="AK357" s="1"/>
      <c r="AL357" s="1"/>
      <c r="AM357" s="1"/>
    </row>
    <row r="358" spans="1:39" ht="11.25" hidden="1" customHeight="1">
      <c r="A358" s="1"/>
      <c r="B358" s="349"/>
      <c r="C358" s="612"/>
      <c r="D358" s="612"/>
      <c r="E358" s="350">
        <f t="shared" si="197"/>
        <v>0</v>
      </c>
      <c r="F358" s="612">
        <f t="shared" si="198"/>
        <v>0</v>
      </c>
      <c r="G358" s="694">
        <f t="shared" si="188"/>
        <v>0</v>
      </c>
      <c r="H358" s="694"/>
      <c r="I358" s="694">
        <f t="shared" si="193"/>
        <v>1</v>
      </c>
      <c r="J358" s="612"/>
      <c r="K358" s="694">
        <f t="shared" si="190"/>
        <v>0</v>
      </c>
      <c r="L358" s="694"/>
      <c r="M358" s="694">
        <f t="shared" si="194"/>
        <v>7.1999999999999993</v>
      </c>
      <c r="N358" s="612"/>
      <c r="O358" s="350"/>
      <c r="P358" s="350"/>
      <c r="Q358" s="350"/>
      <c r="R358" s="350"/>
      <c r="S358" s="349"/>
      <c r="T358" s="361"/>
      <c r="U358" s="349"/>
      <c r="V358" s="1"/>
      <c r="W358" s="1"/>
      <c r="X358" s="1"/>
      <c r="Y358" s="1"/>
      <c r="Z358" s="1"/>
      <c r="AA358" s="1"/>
      <c r="AB358" s="1"/>
      <c r="AC358" s="1"/>
      <c r="AD358" s="1"/>
      <c r="AE358" s="1"/>
      <c r="AF358" s="1"/>
      <c r="AG358" s="1"/>
      <c r="AH358" s="1"/>
      <c r="AI358" s="1"/>
      <c r="AJ358" s="1"/>
      <c r="AK358" s="1"/>
      <c r="AL358" s="1"/>
      <c r="AM358" s="1"/>
    </row>
    <row r="359" spans="1:39" ht="11.25" hidden="1" customHeight="1">
      <c r="A359" s="1"/>
      <c r="B359" s="347" t="s">
        <v>99</v>
      </c>
      <c r="C359" s="613">
        <f>SUM(C360:C362)</f>
        <v>0</v>
      </c>
      <c r="D359" s="613"/>
      <c r="E359" s="348"/>
      <c r="F359" s="613"/>
      <c r="G359" s="694">
        <f t="shared" si="188"/>
        <v>0</v>
      </c>
      <c r="H359" s="695"/>
      <c r="I359" s="694">
        <f t="shared" si="193"/>
        <v>1</v>
      </c>
      <c r="J359" s="613"/>
      <c r="K359" s="694">
        <f t="shared" si="190"/>
        <v>0</v>
      </c>
      <c r="L359" s="695"/>
      <c r="M359" s="694">
        <f t="shared" si="194"/>
        <v>7.1999999999999993</v>
      </c>
      <c r="N359" s="613"/>
      <c r="O359" s="348"/>
      <c r="P359" s="348"/>
      <c r="Q359" s="348"/>
      <c r="R359" s="348"/>
      <c r="S359" s="359"/>
      <c r="T359" s="360"/>
      <c r="U359" s="359"/>
      <c r="V359" s="1"/>
      <c r="W359" s="1"/>
      <c r="X359" s="1"/>
      <c r="Y359" s="1"/>
      <c r="Z359" s="1"/>
      <c r="AA359" s="1"/>
      <c r="AB359" s="1"/>
      <c r="AC359" s="1"/>
      <c r="AD359" s="1"/>
      <c r="AE359" s="1"/>
      <c r="AF359" s="1"/>
      <c r="AG359" s="1"/>
      <c r="AH359" s="1"/>
      <c r="AI359" s="1"/>
      <c r="AJ359" s="1"/>
      <c r="AK359" s="1"/>
      <c r="AL359" s="1"/>
      <c r="AM359" s="1"/>
    </row>
    <row r="360" spans="1:39" ht="11.25" hidden="1" customHeight="1">
      <c r="A360" s="1"/>
      <c r="B360" s="632" t="s">
        <v>568</v>
      </c>
      <c r="C360" s="615">
        <f>D360*24</f>
        <v>0</v>
      </c>
      <c r="D360" s="615"/>
      <c r="E360" s="612">
        <f>E356+D360</f>
        <v>0</v>
      </c>
      <c r="F360" s="612"/>
      <c r="G360" s="694">
        <f t="shared" si="188"/>
        <v>0</v>
      </c>
      <c r="H360" s="693"/>
      <c r="I360" s="694">
        <f t="shared" si="193"/>
        <v>1</v>
      </c>
      <c r="J360" s="612"/>
      <c r="K360" s="694">
        <f t="shared" si="190"/>
        <v>0</v>
      </c>
      <c r="L360" s="693"/>
      <c r="M360" s="694">
        <f t="shared" si="194"/>
        <v>7.1999999999999993</v>
      </c>
      <c r="N360" s="612"/>
      <c r="O360" s="350"/>
      <c r="P360" s="350"/>
      <c r="Q360" s="350"/>
      <c r="R360" s="350"/>
      <c r="S360" s="349"/>
      <c r="T360" s="361"/>
      <c r="U360" s="349"/>
      <c r="V360" s="1"/>
      <c r="W360" s="1"/>
      <c r="X360" s="1"/>
      <c r="Y360" s="1"/>
      <c r="Z360" s="1"/>
      <c r="AA360" s="1"/>
      <c r="AB360" s="1"/>
      <c r="AC360" s="1"/>
      <c r="AD360" s="1"/>
      <c r="AE360" s="1"/>
      <c r="AF360" s="1"/>
      <c r="AG360" s="1"/>
      <c r="AH360" s="1"/>
      <c r="AI360" s="1"/>
      <c r="AJ360" s="1"/>
      <c r="AK360" s="1"/>
      <c r="AL360" s="1"/>
      <c r="AM360" s="1"/>
    </row>
    <row r="361" spans="1:39" ht="11.25" hidden="1" customHeight="1">
      <c r="A361" s="1"/>
      <c r="B361" s="633" t="s">
        <v>569</v>
      </c>
      <c r="C361" s="615">
        <f t="shared" ref="C361:C362" si="199">D361*24</f>
        <v>0</v>
      </c>
      <c r="D361" s="615"/>
      <c r="E361" s="612">
        <f>E360+D361</f>
        <v>0</v>
      </c>
      <c r="F361" s="612"/>
      <c r="G361" s="694">
        <f t="shared" si="188"/>
        <v>0</v>
      </c>
      <c r="H361" s="693"/>
      <c r="I361" s="694">
        <f t="shared" si="193"/>
        <v>1</v>
      </c>
      <c r="J361" s="612"/>
      <c r="K361" s="694">
        <f t="shared" si="190"/>
        <v>0</v>
      </c>
      <c r="L361" s="693"/>
      <c r="M361" s="694">
        <f t="shared" si="194"/>
        <v>7.1999999999999993</v>
      </c>
      <c r="N361" s="612"/>
      <c r="O361" s="350"/>
      <c r="P361" s="350"/>
      <c r="Q361" s="350"/>
      <c r="R361" s="350"/>
      <c r="S361" s="349"/>
      <c r="T361" s="361"/>
      <c r="U361" s="349"/>
      <c r="V361" s="1"/>
      <c r="W361" s="1"/>
      <c r="X361" s="1"/>
      <c r="Y361" s="1"/>
      <c r="Z361" s="1"/>
      <c r="AA361" s="1"/>
      <c r="AB361" s="1"/>
      <c r="AC361" s="1"/>
      <c r="AD361" s="1"/>
      <c r="AE361" s="1"/>
      <c r="AF361" s="1"/>
      <c r="AG361" s="1"/>
      <c r="AH361" s="1"/>
      <c r="AI361" s="1"/>
      <c r="AJ361" s="1"/>
      <c r="AK361" s="1"/>
      <c r="AL361" s="1"/>
      <c r="AM361" s="1"/>
    </row>
    <row r="362" spans="1:39" ht="11.25" hidden="1" customHeight="1">
      <c r="A362" s="1"/>
      <c r="B362" s="634" t="s">
        <v>570</v>
      </c>
      <c r="C362" s="615">
        <f t="shared" si="199"/>
        <v>0</v>
      </c>
      <c r="D362" s="615"/>
      <c r="E362" s="612">
        <f>E361+D362</f>
        <v>0</v>
      </c>
      <c r="F362" s="612"/>
      <c r="G362" s="694">
        <f t="shared" si="188"/>
        <v>0</v>
      </c>
      <c r="H362" s="693"/>
      <c r="I362" s="694">
        <f t="shared" si="193"/>
        <v>1</v>
      </c>
      <c r="J362" s="612"/>
      <c r="K362" s="694">
        <f t="shared" si="190"/>
        <v>0</v>
      </c>
      <c r="L362" s="693"/>
      <c r="M362" s="694">
        <f t="shared" si="194"/>
        <v>7.1999999999999993</v>
      </c>
      <c r="N362" s="612"/>
      <c r="O362" s="350"/>
      <c r="P362" s="350"/>
      <c r="Q362" s="350"/>
      <c r="R362" s="350"/>
      <c r="S362" s="349"/>
      <c r="T362" s="361"/>
      <c r="U362" s="349"/>
      <c r="V362" s="1"/>
      <c r="W362" s="1"/>
      <c r="X362" s="1"/>
      <c r="Y362" s="1"/>
      <c r="Z362" s="1"/>
      <c r="AA362" s="1"/>
      <c r="AB362" s="1"/>
      <c r="AC362" s="1"/>
      <c r="AD362" s="1"/>
      <c r="AE362" s="1"/>
      <c r="AF362" s="1"/>
      <c r="AG362" s="1"/>
      <c r="AH362" s="1"/>
      <c r="AI362" s="1"/>
      <c r="AJ362" s="1"/>
      <c r="AK362" s="1"/>
      <c r="AL362" s="1"/>
      <c r="AM362" s="1"/>
    </row>
    <row r="363" spans="1:39" ht="11.25" hidden="1" customHeight="1">
      <c r="A363" s="1"/>
      <c r="B363" s="347" t="s">
        <v>182</v>
      </c>
      <c r="C363" s="613">
        <f>SUM(C364:C368)</f>
        <v>0</v>
      </c>
      <c r="D363" s="613"/>
      <c r="E363" s="348"/>
      <c r="F363" s="613"/>
      <c r="G363" s="694">
        <f t="shared" si="188"/>
        <v>0</v>
      </c>
      <c r="H363" s="696"/>
      <c r="I363" s="694">
        <f t="shared" si="193"/>
        <v>1</v>
      </c>
      <c r="J363" s="613"/>
      <c r="K363" s="694">
        <f t="shared" si="190"/>
        <v>0</v>
      </c>
      <c r="L363" s="696"/>
      <c r="M363" s="694">
        <f t="shared" si="194"/>
        <v>7.1999999999999993</v>
      </c>
      <c r="N363" s="613"/>
      <c r="O363" s="348"/>
      <c r="P363" s="348"/>
      <c r="Q363" s="348"/>
      <c r="R363" s="348"/>
      <c r="S363" s="359"/>
      <c r="T363" s="360"/>
      <c r="U363" s="359"/>
      <c r="V363" s="1"/>
      <c r="W363" s="1"/>
      <c r="X363" s="1"/>
      <c r="Y363" s="1"/>
      <c r="Z363" s="1"/>
      <c r="AA363" s="1"/>
      <c r="AB363" s="1"/>
      <c r="AC363" s="1"/>
      <c r="AD363" s="1"/>
      <c r="AE363" s="1"/>
      <c r="AF363" s="1"/>
      <c r="AG363" s="1"/>
      <c r="AH363" s="1"/>
      <c r="AI363" s="1"/>
      <c r="AJ363" s="1"/>
      <c r="AK363" s="1"/>
      <c r="AL363" s="1"/>
      <c r="AM363" s="1"/>
    </row>
    <row r="364" spans="1:39" ht="11.25" hidden="1" customHeight="1">
      <c r="A364" s="1"/>
      <c r="B364" s="349" t="s">
        <v>254</v>
      </c>
      <c r="C364" s="612"/>
      <c r="D364" s="612"/>
      <c r="E364" s="350">
        <f>E362</f>
        <v>0</v>
      </c>
      <c r="F364" s="612"/>
      <c r="G364" s="694">
        <f t="shared" si="188"/>
        <v>0</v>
      </c>
      <c r="H364" s="694"/>
      <c r="I364" s="694">
        <f t="shared" si="193"/>
        <v>1</v>
      </c>
      <c r="J364" s="350">
        <f>J332</f>
        <v>0</v>
      </c>
      <c r="K364" s="694">
        <f t="shared" si="190"/>
        <v>0</v>
      </c>
      <c r="L364" s="694"/>
      <c r="M364" s="694">
        <f t="shared" si="194"/>
        <v>7.1999999999999993</v>
      </c>
      <c r="N364" s="350">
        <f>N332</f>
        <v>0</v>
      </c>
      <c r="O364" s="350"/>
      <c r="P364" s="350"/>
      <c r="Q364" s="350"/>
      <c r="R364" s="350"/>
      <c r="S364" s="349"/>
      <c r="T364" s="361"/>
      <c r="U364" s="349"/>
      <c r="V364" s="1"/>
      <c r="W364" s="1"/>
      <c r="X364" s="1"/>
      <c r="Y364" s="1"/>
      <c r="Z364" s="1"/>
      <c r="AA364" s="1"/>
      <c r="AB364" s="1"/>
      <c r="AC364" s="1"/>
      <c r="AD364" s="1"/>
      <c r="AE364" s="1"/>
      <c r="AF364" s="1"/>
      <c r="AG364" s="1"/>
      <c r="AH364" s="1"/>
      <c r="AI364" s="1"/>
      <c r="AJ364" s="1"/>
      <c r="AK364" s="1"/>
      <c r="AL364" s="1"/>
      <c r="AM364" s="1"/>
    </row>
    <row r="365" spans="1:39" ht="11.25" hidden="1" customHeight="1">
      <c r="A365" s="1"/>
      <c r="B365" s="349"/>
      <c r="C365" s="612"/>
      <c r="D365" s="612"/>
      <c r="E365" s="350"/>
      <c r="F365" s="612">
        <f t="shared" ref="F365:F368" si="200">B365</f>
        <v>0</v>
      </c>
      <c r="G365" s="694">
        <f t="shared" si="188"/>
        <v>0</v>
      </c>
      <c r="H365" s="694"/>
      <c r="I365" s="694">
        <f t="shared" si="193"/>
        <v>1</v>
      </c>
      <c r="J365" s="612"/>
      <c r="K365" s="694">
        <f t="shared" si="190"/>
        <v>0</v>
      </c>
      <c r="L365" s="694"/>
      <c r="M365" s="694">
        <f t="shared" si="194"/>
        <v>7.1999999999999993</v>
      </c>
      <c r="N365" s="612"/>
      <c r="O365" s="350"/>
      <c r="P365" s="350"/>
      <c r="Q365" s="350"/>
      <c r="R365" s="350"/>
      <c r="S365" s="349"/>
      <c r="T365" s="361"/>
      <c r="U365" s="349"/>
      <c r="V365" s="1"/>
      <c r="W365" s="1"/>
      <c r="X365" s="1"/>
      <c r="Y365" s="1"/>
      <c r="Z365" s="1"/>
      <c r="AA365" s="1"/>
      <c r="AB365" s="1"/>
      <c r="AC365" s="1"/>
      <c r="AD365" s="1"/>
      <c r="AE365" s="1"/>
      <c r="AF365" s="1"/>
      <c r="AG365" s="1"/>
      <c r="AH365" s="1"/>
      <c r="AI365" s="1"/>
      <c r="AJ365" s="1"/>
      <c r="AK365" s="1"/>
      <c r="AL365" s="1"/>
      <c r="AM365" s="1"/>
    </row>
    <row r="366" spans="1:39" ht="11.25" hidden="1" customHeight="1">
      <c r="A366" s="1"/>
      <c r="B366" s="349"/>
      <c r="C366" s="612"/>
      <c r="D366" s="612"/>
      <c r="E366" s="350"/>
      <c r="F366" s="612">
        <f t="shared" si="200"/>
        <v>0</v>
      </c>
      <c r="G366" s="694">
        <f t="shared" si="188"/>
        <v>0</v>
      </c>
      <c r="H366" s="694"/>
      <c r="I366" s="694">
        <f t="shared" si="193"/>
        <v>1</v>
      </c>
      <c r="J366" s="612"/>
      <c r="K366" s="694">
        <f t="shared" si="190"/>
        <v>0</v>
      </c>
      <c r="L366" s="694"/>
      <c r="M366" s="694">
        <f t="shared" si="194"/>
        <v>7.1999999999999993</v>
      </c>
      <c r="N366" s="612"/>
      <c r="O366" s="350"/>
      <c r="P366" s="350"/>
      <c r="Q366" s="350"/>
      <c r="R366" s="350"/>
      <c r="S366" s="349"/>
      <c r="T366" s="361"/>
      <c r="U366" s="349"/>
      <c r="V366" s="1"/>
      <c r="W366" s="1"/>
      <c r="X366" s="1"/>
      <c r="Y366" s="1"/>
      <c r="Z366" s="1"/>
      <c r="AA366" s="1"/>
      <c r="AB366" s="1"/>
      <c r="AC366" s="1"/>
      <c r="AD366" s="1"/>
      <c r="AE366" s="1"/>
      <c r="AF366" s="1"/>
      <c r="AG366" s="1"/>
      <c r="AH366" s="1"/>
      <c r="AI366" s="1"/>
      <c r="AJ366" s="1"/>
      <c r="AK366" s="1"/>
      <c r="AL366" s="1"/>
      <c r="AM366" s="1"/>
    </row>
    <row r="367" spans="1:39" ht="11.25" hidden="1" customHeight="1">
      <c r="A367" s="1"/>
      <c r="B367" s="349"/>
      <c r="C367" s="612"/>
      <c r="D367" s="612"/>
      <c r="E367" s="350"/>
      <c r="F367" s="612">
        <f t="shared" si="200"/>
        <v>0</v>
      </c>
      <c r="G367" s="694">
        <f t="shared" si="188"/>
        <v>0</v>
      </c>
      <c r="H367" s="694"/>
      <c r="I367" s="694">
        <f t="shared" si="193"/>
        <v>1</v>
      </c>
      <c r="J367" s="612"/>
      <c r="K367" s="694">
        <f t="shared" si="190"/>
        <v>0</v>
      </c>
      <c r="L367" s="694"/>
      <c r="M367" s="694">
        <f t="shared" si="194"/>
        <v>7.1999999999999993</v>
      </c>
      <c r="N367" s="612"/>
      <c r="O367" s="350"/>
      <c r="P367" s="350"/>
      <c r="Q367" s="350"/>
      <c r="R367" s="350"/>
      <c r="S367" s="349"/>
      <c r="T367" s="361"/>
      <c r="U367" s="349"/>
      <c r="V367" s="1"/>
      <c r="W367" s="1"/>
      <c r="X367" s="1"/>
      <c r="Y367" s="1"/>
      <c r="Z367" s="1"/>
      <c r="AA367" s="1"/>
      <c r="AB367" s="1"/>
      <c r="AC367" s="1"/>
      <c r="AD367" s="1"/>
      <c r="AE367" s="1"/>
      <c r="AF367" s="1"/>
      <c r="AG367" s="1"/>
      <c r="AH367" s="1"/>
      <c r="AI367" s="1"/>
      <c r="AJ367" s="1"/>
      <c r="AK367" s="1"/>
      <c r="AL367" s="1"/>
      <c r="AM367" s="1"/>
    </row>
    <row r="368" spans="1:39" ht="11.25" customHeight="1">
      <c r="A368" s="1"/>
      <c r="B368" s="349"/>
      <c r="C368" s="612"/>
      <c r="D368" s="612"/>
      <c r="E368" s="350"/>
      <c r="F368" s="612">
        <f t="shared" si="200"/>
        <v>0</v>
      </c>
      <c r="G368" s="612"/>
      <c r="H368" s="697"/>
      <c r="I368" s="753"/>
      <c r="J368" s="612"/>
      <c r="K368" s="612"/>
      <c r="L368" s="697"/>
      <c r="M368" s="753"/>
      <c r="N368" s="612"/>
      <c r="O368" s="350"/>
      <c r="P368" s="350"/>
      <c r="Q368" s="350"/>
      <c r="R368" s="350"/>
      <c r="S368" s="349"/>
      <c r="T368" s="361"/>
      <c r="U368" s="349"/>
      <c r="V368" s="1"/>
      <c r="W368" s="1"/>
      <c r="X368" s="1"/>
      <c r="Y368" s="1"/>
      <c r="Z368" s="1"/>
      <c r="AA368" s="1"/>
      <c r="AB368" s="1"/>
      <c r="AC368" s="1"/>
      <c r="AD368" s="1"/>
      <c r="AE368" s="1"/>
      <c r="AF368" s="1"/>
      <c r="AG368" s="1"/>
      <c r="AH368" s="1"/>
      <c r="AI368" s="1"/>
      <c r="AJ368" s="1"/>
      <c r="AK368" s="1"/>
      <c r="AL368" s="1"/>
      <c r="AM368" s="1"/>
    </row>
    <row r="369" spans="1:39" ht="11.25" customHeight="1">
      <c r="A369" s="1"/>
      <c r="B369" s="347" t="s">
        <v>255</v>
      </c>
      <c r="C369" s="613">
        <f>SUM(C370:C374)</f>
        <v>0</v>
      </c>
      <c r="D369" s="613"/>
      <c r="E369" s="348"/>
      <c r="F369" s="613"/>
      <c r="G369" s="754"/>
      <c r="H369" s="755"/>
      <c r="I369" s="756"/>
      <c r="J369" s="754"/>
      <c r="K369" s="754"/>
      <c r="L369" s="755"/>
      <c r="M369" s="756"/>
      <c r="N369" s="754"/>
      <c r="O369" s="348"/>
      <c r="P369" s="348"/>
      <c r="Q369" s="348"/>
      <c r="R369" s="348"/>
      <c r="S369" s="359"/>
      <c r="T369" s="360"/>
      <c r="U369" s="359"/>
      <c r="V369" s="1"/>
      <c r="W369" s="1"/>
      <c r="X369" s="1"/>
      <c r="Y369" s="1"/>
      <c r="Z369" s="1"/>
      <c r="AA369" s="1"/>
      <c r="AB369" s="1"/>
      <c r="AC369" s="1"/>
      <c r="AD369" s="1"/>
      <c r="AE369" s="1"/>
      <c r="AF369" s="1"/>
      <c r="AG369" s="1"/>
      <c r="AH369" s="1"/>
      <c r="AI369" s="1"/>
      <c r="AJ369" s="1"/>
      <c r="AK369" s="1"/>
      <c r="AL369" s="1"/>
      <c r="AM369" s="1"/>
    </row>
    <row r="370" spans="1:39" ht="11.25" customHeight="1">
      <c r="A370" s="1"/>
      <c r="B370" s="349" t="s">
        <v>255</v>
      </c>
      <c r="C370" s="612"/>
      <c r="D370" s="612">
        <f>C370/24</f>
        <v>0</v>
      </c>
      <c r="E370" s="350">
        <f>E364+D370</f>
        <v>0</v>
      </c>
      <c r="F370" s="612"/>
      <c r="G370" s="694">
        <f>H370*24</f>
        <v>0</v>
      </c>
      <c r="H370" s="694"/>
      <c r="I370" s="694">
        <f>I340+H370</f>
        <v>1</v>
      </c>
      <c r="J370" s="350"/>
      <c r="K370" s="694">
        <f>L370*24</f>
        <v>0</v>
      </c>
      <c r="L370" s="694">
        <f>H370</f>
        <v>0</v>
      </c>
      <c r="M370" s="694">
        <f>M340+L370</f>
        <v>1</v>
      </c>
      <c r="N370" s="350"/>
      <c r="O370" s="350"/>
      <c r="P370" s="350">
        <f>O370/24</f>
        <v>0</v>
      </c>
      <c r="Q370" s="350">
        <f>Q364+P370</f>
        <v>0</v>
      </c>
      <c r="R370" s="350">
        <f t="shared" ref="R370" si="201">N370</f>
        <v>0</v>
      </c>
      <c r="S370" s="349"/>
      <c r="T370" s="361"/>
      <c r="U370" s="349"/>
      <c r="V370" s="1"/>
      <c r="W370" s="1"/>
      <c r="X370" s="1"/>
      <c r="Y370" s="1"/>
      <c r="Z370" s="1"/>
      <c r="AA370" s="1"/>
      <c r="AB370" s="1"/>
      <c r="AC370" s="1"/>
      <c r="AD370" s="1"/>
      <c r="AE370" s="1"/>
      <c r="AF370" s="1"/>
      <c r="AG370" s="1"/>
      <c r="AH370" s="1"/>
      <c r="AI370" s="1"/>
      <c r="AJ370" s="1"/>
      <c r="AK370" s="1"/>
      <c r="AL370" s="1"/>
      <c r="AM370" s="1"/>
    </row>
    <row r="371" spans="1:39" ht="11.25" hidden="1" customHeight="1">
      <c r="A371" s="1"/>
      <c r="B371" s="349"/>
      <c r="C371" s="612"/>
      <c r="D371" s="612">
        <f t="shared" ref="D371:D374" si="202">C371/24</f>
        <v>0</v>
      </c>
      <c r="E371" s="350"/>
      <c r="F371" s="612">
        <f t="shared" ref="F371:F374" si="203">B371</f>
        <v>0</v>
      </c>
      <c r="G371" s="612"/>
      <c r="H371" s="612">
        <f>G371/24</f>
        <v>0</v>
      </c>
      <c r="I371" s="350">
        <f>I370+H371</f>
        <v>1</v>
      </c>
      <c r="J371" s="612"/>
      <c r="K371" s="612"/>
      <c r="L371" s="612">
        <f t="shared" ref="L371:L374" si="204">K371/24</f>
        <v>0</v>
      </c>
      <c r="M371" s="350">
        <f>M370+L371</f>
        <v>1</v>
      </c>
      <c r="N371" s="350"/>
      <c r="O371" s="350"/>
      <c r="P371" s="350">
        <f>O371/24</f>
        <v>0</v>
      </c>
      <c r="Q371" s="350">
        <f>Q370+P371</f>
        <v>0</v>
      </c>
      <c r="R371" s="350">
        <f t="shared" ref="R371:R374" si="205">N371</f>
        <v>0</v>
      </c>
      <c r="S371" s="349"/>
      <c r="T371" s="361"/>
      <c r="U371" s="349"/>
      <c r="V371" s="1"/>
      <c r="W371" s="1"/>
      <c r="X371" s="1"/>
      <c r="Y371" s="1"/>
      <c r="Z371" s="1"/>
      <c r="AA371" s="1"/>
      <c r="AB371" s="1"/>
      <c r="AC371" s="1"/>
      <c r="AD371" s="1"/>
      <c r="AE371" s="1"/>
      <c r="AF371" s="1"/>
      <c r="AG371" s="1"/>
      <c r="AH371" s="1"/>
      <c r="AI371" s="1"/>
      <c r="AJ371" s="1"/>
      <c r="AK371" s="1"/>
      <c r="AL371" s="1"/>
      <c r="AM371" s="1"/>
    </row>
    <row r="372" spans="1:39" ht="11.25" hidden="1" customHeight="1">
      <c r="A372" s="1"/>
      <c r="B372" s="349"/>
      <c r="C372" s="612"/>
      <c r="D372" s="612">
        <f t="shared" si="202"/>
        <v>0</v>
      </c>
      <c r="E372" s="350"/>
      <c r="F372" s="612">
        <f t="shared" si="203"/>
        <v>0</v>
      </c>
      <c r="G372" s="612"/>
      <c r="H372" s="612">
        <f>G372/24</f>
        <v>0</v>
      </c>
      <c r="I372" s="350">
        <f>I371+H372</f>
        <v>1</v>
      </c>
      <c r="J372" s="612"/>
      <c r="K372" s="612"/>
      <c r="L372" s="612">
        <f t="shared" si="204"/>
        <v>0</v>
      </c>
      <c r="M372" s="350">
        <f>M371+L372</f>
        <v>1</v>
      </c>
      <c r="N372" s="350"/>
      <c r="O372" s="350"/>
      <c r="P372" s="350">
        <f>O372/24</f>
        <v>0</v>
      </c>
      <c r="Q372" s="350">
        <f>Q371+P372</f>
        <v>0</v>
      </c>
      <c r="R372" s="350">
        <f t="shared" si="205"/>
        <v>0</v>
      </c>
      <c r="S372" s="349"/>
      <c r="T372" s="361"/>
      <c r="U372" s="349"/>
      <c r="V372" s="1"/>
      <c r="W372" s="1"/>
      <c r="X372" s="1"/>
      <c r="Y372" s="1"/>
      <c r="Z372" s="1"/>
      <c r="AA372" s="1"/>
      <c r="AB372" s="1"/>
      <c r="AC372" s="1"/>
      <c r="AD372" s="1"/>
      <c r="AE372" s="1"/>
      <c r="AF372" s="1"/>
      <c r="AG372" s="1"/>
      <c r="AH372" s="1"/>
      <c r="AI372" s="1"/>
      <c r="AJ372" s="1"/>
      <c r="AK372" s="1"/>
      <c r="AL372" s="1"/>
      <c r="AM372" s="1"/>
    </row>
    <row r="373" spans="1:39" ht="11.25" hidden="1" customHeight="1">
      <c r="A373" s="1"/>
      <c r="B373" s="349"/>
      <c r="C373" s="612"/>
      <c r="D373" s="612">
        <f t="shared" si="202"/>
        <v>0</v>
      </c>
      <c r="E373" s="350"/>
      <c r="F373" s="612">
        <f t="shared" si="203"/>
        <v>0</v>
      </c>
      <c r="G373" s="612"/>
      <c r="H373" s="612">
        <f>G373/24</f>
        <v>0</v>
      </c>
      <c r="I373" s="350">
        <f>I372+H373</f>
        <v>1</v>
      </c>
      <c r="J373" s="612"/>
      <c r="K373" s="612"/>
      <c r="L373" s="612">
        <f t="shared" si="204"/>
        <v>0</v>
      </c>
      <c r="M373" s="350">
        <f>M372+L373</f>
        <v>1</v>
      </c>
      <c r="N373" s="350"/>
      <c r="O373" s="350"/>
      <c r="P373" s="350">
        <f>O373/24</f>
        <v>0</v>
      </c>
      <c r="Q373" s="350">
        <f>Q372+P373</f>
        <v>0</v>
      </c>
      <c r="R373" s="350">
        <f t="shared" si="205"/>
        <v>0</v>
      </c>
      <c r="S373" s="349"/>
      <c r="T373" s="361"/>
      <c r="U373" s="349"/>
      <c r="V373" s="1"/>
      <c r="W373" s="1"/>
      <c r="X373" s="1"/>
      <c r="Y373" s="1"/>
      <c r="Z373" s="1"/>
      <c r="AA373" s="1"/>
      <c r="AB373" s="1"/>
      <c r="AC373" s="1"/>
      <c r="AD373" s="1"/>
      <c r="AE373" s="1"/>
      <c r="AF373" s="1"/>
      <c r="AG373" s="1"/>
      <c r="AH373" s="1"/>
      <c r="AI373" s="1"/>
      <c r="AJ373" s="1"/>
      <c r="AK373" s="1"/>
      <c r="AL373" s="1"/>
      <c r="AM373" s="1"/>
    </row>
    <row r="374" spans="1:39" ht="11.25" hidden="1" customHeight="1">
      <c r="A374" s="1"/>
      <c r="B374" s="349"/>
      <c r="C374" s="612"/>
      <c r="D374" s="612">
        <f t="shared" si="202"/>
        <v>0</v>
      </c>
      <c r="E374" s="350"/>
      <c r="F374" s="612">
        <f t="shared" si="203"/>
        <v>0</v>
      </c>
      <c r="G374" s="612"/>
      <c r="H374" s="612">
        <f>G374/24</f>
        <v>0</v>
      </c>
      <c r="I374" s="350">
        <f>I373+H374</f>
        <v>1</v>
      </c>
      <c r="J374" s="612"/>
      <c r="K374" s="612"/>
      <c r="L374" s="612">
        <f t="shared" si="204"/>
        <v>0</v>
      </c>
      <c r="M374" s="350">
        <f>M373+L374</f>
        <v>1</v>
      </c>
      <c r="N374" s="350"/>
      <c r="O374" s="350"/>
      <c r="P374" s="350">
        <f>O374/24</f>
        <v>0</v>
      </c>
      <c r="Q374" s="350">
        <f>Q373+P374</f>
        <v>0</v>
      </c>
      <c r="R374" s="350">
        <f t="shared" si="205"/>
        <v>0</v>
      </c>
      <c r="S374" s="349"/>
      <c r="T374" s="361"/>
      <c r="U374" s="349"/>
      <c r="V374" s="1"/>
      <c r="W374" s="1"/>
      <c r="X374" s="1"/>
      <c r="Y374" s="1"/>
      <c r="Z374" s="1"/>
      <c r="AA374" s="1"/>
      <c r="AB374" s="1"/>
      <c r="AC374" s="1"/>
      <c r="AD374" s="1"/>
      <c r="AE374" s="1"/>
      <c r="AF374" s="1"/>
      <c r="AG374" s="1"/>
      <c r="AH374" s="1"/>
      <c r="AI374" s="1"/>
      <c r="AJ374" s="1"/>
      <c r="AK374" s="1"/>
      <c r="AL374" s="1"/>
      <c r="AM374" s="1"/>
    </row>
    <row r="375" spans="1:39" ht="11.25" customHeight="1">
      <c r="A375" s="1"/>
      <c r="B375" s="1"/>
      <c r="C375" s="336"/>
      <c r="D375" s="336"/>
      <c r="E375" s="336"/>
      <c r="F375" s="336"/>
      <c r="G375" s="336"/>
      <c r="H375" s="336"/>
      <c r="I375" s="336"/>
      <c r="J375" s="336"/>
      <c r="K375" s="336"/>
      <c r="L375" s="336"/>
      <c r="M375" s="336"/>
      <c r="N375" s="336"/>
      <c r="O375" s="336"/>
      <c r="P375" s="336"/>
      <c r="Q375" s="336"/>
      <c r="R375" s="336"/>
      <c r="S375" s="1"/>
      <c r="T375" s="1"/>
      <c r="U375" s="1"/>
      <c r="V375" s="1"/>
      <c r="W375" s="1"/>
      <c r="X375" s="1"/>
      <c r="Y375" s="1"/>
      <c r="Z375" s="1"/>
      <c r="AA375" s="1"/>
      <c r="AB375" s="1"/>
      <c r="AC375" s="1"/>
      <c r="AD375" s="1"/>
      <c r="AE375" s="1"/>
      <c r="AF375" s="1"/>
      <c r="AG375" s="1"/>
      <c r="AH375" s="1"/>
      <c r="AI375" s="1"/>
      <c r="AJ375" s="1"/>
      <c r="AK375" s="1"/>
      <c r="AL375" s="1"/>
      <c r="AM375" s="1"/>
    </row>
    <row r="376" spans="1:39" ht="11.25" customHeight="1">
      <c r="A376" s="1"/>
      <c r="B376" s="351" t="s">
        <v>256</v>
      </c>
      <c r="C376" s="352"/>
      <c r="D376" s="353"/>
      <c r="E376" s="614">
        <f>E374</f>
        <v>0</v>
      </c>
      <c r="F376" s="354"/>
      <c r="G376" s="353">
        <f>SUM(G329+G332+G335+G349+G355+G359+G363+G369)</f>
        <v>0</v>
      </c>
      <c r="H376" s="620">
        <f>SUM(H329+H332+H335+H349+H355+H359+H363+H369)</f>
        <v>0</v>
      </c>
      <c r="I376" s="757">
        <f>I370</f>
        <v>1</v>
      </c>
      <c r="J376" s="354"/>
      <c r="K376" s="352"/>
      <c r="L376" s="620">
        <f>SUM(L329+L332+L335+L349+L355+L359+L363+L369)</f>
        <v>0</v>
      </c>
      <c r="M376" s="758">
        <f>M370</f>
        <v>1</v>
      </c>
      <c r="N376" s="354"/>
      <c r="O376" s="352"/>
      <c r="P376" s="352">
        <f>SUM(P329+P332+P335+P349+P355+P359+P363+P369)</f>
        <v>0</v>
      </c>
      <c r="Q376" s="358">
        <f>Q374</f>
        <v>0</v>
      </c>
      <c r="R376" s="354"/>
      <c r="S376" s="96"/>
      <c r="T376" s="96"/>
      <c r="U376" s="365"/>
      <c r="V376" s="1"/>
      <c r="W376" s="1"/>
      <c r="X376" s="1"/>
      <c r="Y376" s="1"/>
      <c r="Z376" s="1"/>
      <c r="AA376" s="1"/>
      <c r="AB376" s="1"/>
      <c r="AC376" s="1"/>
      <c r="AD376" s="1"/>
      <c r="AE376" s="1"/>
      <c r="AF376" s="1"/>
      <c r="AG376" s="1"/>
      <c r="AH376" s="1"/>
      <c r="AI376" s="1"/>
      <c r="AJ376" s="1"/>
      <c r="AK376" s="1"/>
      <c r="AL376" s="1"/>
      <c r="AM376" s="1"/>
    </row>
    <row r="377" spans="1:39" ht="11.25" customHeight="1">
      <c r="A377" s="1"/>
      <c r="B377" s="1"/>
      <c r="C377" s="336"/>
      <c r="D377" s="336"/>
      <c r="E377" s="336"/>
      <c r="F377" s="336"/>
      <c r="G377" s="336"/>
      <c r="H377" s="336"/>
      <c r="I377" s="336"/>
      <c r="J377" s="336"/>
      <c r="K377" s="336"/>
      <c r="L377" s="336"/>
      <c r="M377" s="336"/>
      <c r="N377" s="336"/>
      <c r="O377" s="336"/>
      <c r="P377" s="336"/>
      <c r="Q377" s="336"/>
      <c r="R377" s="336"/>
      <c r="S377" s="1"/>
      <c r="T377" s="1"/>
      <c r="U377" s="1"/>
      <c r="V377" s="1"/>
      <c r="W377" s="1"/>
      <c r="X377" s="1"/>
      <c r="Y377" s="1"/>
      <c r="Z377" s="1"/>
      <c r="AA377" s="1"/>
      <c r="AB377" s="1"/>
      <c r="AC377" s="1"/>
      <c r="AD377" s="1"/>
      <c r="AE377" s="1"/>
      <c r="AF377" s="1"/>
      <c r="AG377" s="1"/>
      <c r="AH377" s="1"/>
      <c r="AI377" s="1"/>
      <c r="AJ377" s="1"/>
      <c r="AK377" s="1"/>
      <c r="AL377" s="1"/>
      <c r="AM377" s="1"/>
    </row>
    <row r="378" spans="1:39" ht="11.25" customHeight="1">
      <c r="A378" s="1"/>
      <c r="B378" s="355"/>
      <c r="C378" s="356"/>
      <c r="D378" s="356"/>
      <c r="E378" s="356"/>
      <c r="F378" s="356"/>
      <c r="G378" s="356"/>
      <c r="H378" s="356"/>
      <c r="I378" s="356"/>
      <c r="J378" s="356"/>
      <c r="K378" s="356"/>
      <c r="L378" s="356"/>
      <c r="M378" s="356"/>
      <c r="N378" s="356"/>
      <c r="O378" s="356"/>
      <c r="P378" s="356"/>
      <c r="Q378" s="356"/>
      <c r="R378" s="356"/>
      <c r="S378" s="355"/>
      <c r="T378" s="355"/>
      <c r="U378" s="355"/>
      <c r="V378" s="366"/>
      <c r="W378" s="366"/>
      <c r="X378" s="366"/>
      <c r="Y378" s="366"/>
      <c r="Z378" s="366"/>
      <c r="AA378" s="366"/>
      <c r="AB378" s="366"/>
      <c r="AC378" s="366"/>
      <c r="AD378" s="366"/>
      <c r="AE378" s="366"/>
      <c r="AF378" s="366"/>
      <c r="AG378" s="366"/>
      <c r="AH378" s="366"/>
      <c r="AI378" s="366"/>
      <c r="AJ378" s="366"/>
      <c r="AK378" s="366"/>
      <c r="AL378" s="366"/>
      <c r="AM378" s="366"/>
    </row>
    <row r="379" spans="1:39" ht="11.25" customHeight="1">
      <c r="A379" s="1"/>
      <c r="B379" s="341"/>
      <c r="C379" s="336"/>
      <c r="D379" s="336"/>
      <c r="E379" s="336"/>
      <c r="F379" s="336"/>
      <c r="G379" s="342"/>
      <c r="H379" s="336"/>
      <c r="I379" s="336"/>
      <c r="J379" s="336"/>
      <c r="K379" s="336"/>
      <c r="L379" s="336"/>
      <c r="M379" s="336"/>
      <c r="N379" s="336"/>
      <c r="O379" s="336"/>
      <c r="P379" s="336"/>
      <c r="Q379" s="336"/>
      <c r="R379" s="336"/>
      <c r="S379" s="1"/>
      <c r="T379" s="1"/>
      <c r="U379" s="1"/>
      <c r="V379" s="1"/>
      <c r="W379" s="1"/>
      <c r="X379" s="1"/>
      <c r="Y379" s="1"/>
      <c r="Z379" s="1"/>
      <c r="AA379" s="1"/>
      <c r="AB379" s="1"/>
      <c r="AC379" s="1"/>
      <c r="AD379" s="1"/>
      <c r="AE379" s="1"/>
      <c r="AF379" s="1"/>
      <c r="AG379" s="1"/>
      <c r="AH379" s="1"/>
      <c r="AI379" s="1"/>
      <c r="AJ379" s="1"/>
      <c r="AK379" s="1"/>
      <c r="AL379" s="1"/>
      <c r="AM379" s="1"/>
    </row>
    <row r="380" spans="1:39" ht="11.25" customHeight="1">
      <c r="A380" s="1"/>
      <c r="B380" s="343" t="str">
        <f>"DRILLING SCHEDULE DETAILS "&amp;Drilling_Input_Summary!J18</f>
        <v xml:space="preserve">DRILLING SCHEDULE DETAILS </v>
      </c>
      <c r="C380" s="1153" t="str">
        <f>AFEstatPref</f>
        <v>Historical</v>
      </c>
      <c r="D380" s="1157"/>
      <c r="E380" s="1157"/>
      <c r="F380" s="1158"/>
      <c r="G380" s="1154" t="str">
        <f>AFEstatSlc</f>
        <v>Proposed Original</v>
      </c>
      <c r="H380" s="1159"/>
      <c r="I380" s="1159"/>
      <c r="J380" s="1160"/>
      <c r="K380" s="1149" t="s">
        <v>179</v>
      </c>
      <c r="L380" s="1161"/>
      <c r="M380" s="1161"/>
      <c r="N380" s="1162"/>
      <c r="O380" s="1150" t="s">
        <v>236</v>
      </c>
      <c r="P380" s="1163"/>
      <c r="Q380" s="1163"/>
      <c r="R380" s="1164"/>
      <c r="S380" s="1155" t="s">
        <v>237</v>
      </c>
      <c r="T380" s="1155" t="s">
        <v>238</v>
      </c>
      <c r="U380" s="1155" t="s">
        <v>239</v>
      </c>
      <c r="V380" s="1"/>
      <c r="W380" s="1"/>
      <c r="X380" s="1"/>
      <c r="Y380" s="1"/>
      <c r="Z380" s="1"/>
      <c r="AA380" s="1"/>
      <c r="AB380" s="1"/>
      <c r="AC380" s="1"/>
      <c r="AD380" s="1"/>
      <c r="AE380" s="1"/>
      <c r="AF380" s="1"/>
      <c r="AG380" s="1"/>
      <c r="AH380" s="1"/>
      <c r="AI380" s="1"/>
      <c r="AJ380" s="1"/>
      <c r="AK380" s="1"/>
      <c r="AL380" s="1"/>
      <c r="AM380" s="1"/>
    </row>
    <row r="381" spans="1:39" ht="11.25" customHeight="1">
      <c r="A381" s="1"/>
      <c r="B381" s="344" t="s">
        <v>240</v>
      </c>
      <c r="C381" s="345" t="s">
        <v>241</v>
      </c>
      <c r="D381" s="345" t="s">
        <v>242</v>
      </c>
      <c r="E381" s="345" t="s">
        <v>243</v>
      </c>
      <c r="F381" s="345" t="s">
        <v>110</v>
      </c>
      <c r="G381" s="346" t="s">
        <v>241</v>
      </c>
      <c r="H381" s="346" t="s">
        <v>242</v>
      </c>
      <c r="I381" s="346" t="s">
        <v>243</v>
      </c>
      <c r="J381" s="346" t="s">
        <v>110</v>
      </c>
      <c r="K381" s="357" t="s">
        <v>241</v>
      </c>
      <c r="L381" s="357" t="s">
        <v>242</v>
      </c>
      <c r="M381" s="357" t="s">
        <v>243</v>
      </c>
      <c r="N381" s="357" t="s">
        <v>110</v>
      </c>
      <c r="O381" s="358" t="s">
        <v>241</v>
      </c>
      <c r="P381" s="358" t="s">
        <v>242</v>
      </c>
      <c r="Q381" s="358" t="s">
        <v>243</v>
      </c>
      <c r="R381" s="358" t="s">
        <v>110</v>
      </c>
      <c r="S381" s="1156"/>
      <c r="T381" s="1156"/>
      <c r="U381" s="1156"/>
      <c r="V381" s="1"/>
      <c r="W381" s="1"/>
      <c r="X381" s="1"/>
      <c r="Y381" s="1"/>
      <c r="Z381" s="1"/>
      <c r="AA381" s="1"/>
      <c r="AB381" s="1"/>
      <c r="AC381" s="1"/>
      <c r="AD381" s="1"/>
      <c r="AE381" s="1"/>
      <c r="AF381" s="1"/>
      <c r="AG381" s="1"/>
      <c r="AH381" s="1"/>
      <c r="AI381" s="1"/>
      <c r="AJ381" s="1"/>
      <c r="AK381" s="1"/>
      <c r="AL381" s="1"/>
      <c r="AM381" s="1"/>
    </row>
    <row r="382" spans="1:39" ht="14.25" customHeight="1">
      <c r="A382" s="1"/>
      <c r="B382" s="347" t="s">
        <v>68</v>
      </c>
      <c r="C382" s="348"/>
      <c r="D382" s="348"/>
      <c r="E382" s="348">
        <v>0</v>
      </c>
      <c r="F382" s="348"/>
      <c r="G382" s="348"/>
      <c r="H382" s="751"/>
      <c r="I382" s="752"/>
      <c r="J382" s="348"/>
      <c r="K382" s="348" t="s">
        <v>784</v>
      </c>
      <c r="L382" s="751"/>
      <c r="M382" s="752"/>
      <c r="N382" s="348"/>
      <c r="O382" s="348"/>
      <c r="P382" s="348"/>
      <c r="Q382" s="348"/>
      <c r="R382" s="348"/>
      <c r="S382" s="359"/>
      <c r="T382" s="360"/>
      <c r="U382" s="359"/>
      <c r="V382" s="1"/>
      <c r="W382" s="1140" t="s">
        <v>244</v>
      </c>
      <c r="X382" s="1141"/>
      <c r="Y382" s="1141"/>
      <c r="Z382" s="1141"/>
      <c r="AA382" s="1141"/>
      <c r="AB382" s="1141"/>
      <c r="AC382" s="1142"/>
      <c r="AD382" s="1140" t="str">
        <f>CONCATENATE((G380))</f>
        <v>Proposed Original</v>
      </c>
      <c r="AE382" s="1141"/>
      <c r="AF382" s="1142"/>
      <c r="AG382" s="1146" t="str">
        <f>CONCATENATE((K380))</f>
        <v>Evaluated</v>
      </c>
      <c r="AH382" s="1147"/>
      <c r="AI382" s="1148"/>
      <c r="AJ382" s="1146" t="str">
        <f>CONCATENATE((O380))</f>
        <v>ACTUAL</v>
      </c>
      <c r="AK382" s="1147"/>
      <c r="AL382" s="1148"/>
      <c r="AM382" s="1"/>
    </row>
    <row r="383" spans="1:39" ht="11.25" customHeight="1">
      <c r="A383" s="1"/>
      <c r="B383" s="349" t="s">
        <v>245</v>
      </c>
      <c r="C383" s="612">
        <f>D383*24</f>
        <v>0</v>
      </c>
      <c r="D383" s="612"/>
      <c r="E383" s="350">
        <f>E382+D383</f>
        <v>0</v>
      </c>
      <c r="F383" s="350"/>
      <c r="G383" s="694">
        <f>H383*24</f>
        <v>0</v>
      </c>
      <c r="H383" s="694"/>
      <c r="I383" s="694">
        <v>1</v>
      </c>
      <c r="J383" s="612"/>
      <c r="K383" s="694">
        <f>L383*24</f>
        <v>0</v>
      </c>
      <c r="L383" s="694">
        <f>H383</f>
        <v>0</v>
      </c>
      <c r="M383" s="694">
        <v>1</v>
      </c>
      <c r="N383" s="612"/>
      <c r="O383" s="350"/>
      <c r="P383" s="350"/>
      <c r="Q383" s="350"/>
      <c r="R383" s="350"/>
      <c r="S383" s="349"/>
      <c r="T383" s="361"/>
      <c r="U383" s="349"/>
      <c r="V383" s="1"/>
      <c r="W383" s="1143"/>
      <c r="X383" s="1144"/>
      <c r="Y383" s="1144"/>
      <c r="Z383" s="1144"/>
      <c r="AA383" s="1144"/>
      <c r="AB383" s="1144"/>
      <c r="AC383" s="1145"/>
      <c r="AD383" s="367" t="s">
        <v>246</v>
      </c>
      <c r="AE383" s="368" t="s">
        <v>247</v>
      </c>
      <c r="AF383" s="369" t="s">
        <v>248</v>
      </c>
      <c r="AG383" s="367" t="s">
        <v>246</v>
      </c>
      <c r="AH383" s="377" t="s">
        <v>247</v>
      </c>
      <c r="AI383" s="377" t="s">
        <v>248</v>
      </c>
      <c r="AJ383" s="367" t="s">
        <v>246</v>
      </c>
      <c r="AK383" s="377" t="s">
        <v>247</v>
      </c>
      <c r="AL383" s="377" t="s">
        <v>248</v>
      </c>
      <c r="AM383" s="1"/>
    </row>
    <row r="384" spans="1:39" ht="11.25" customHeight="1">
      <c r="A384" s="1"/>
      <c r="B384" s="349"/>
      <c r="C384" s="612"/>
      <c r="D384" s="612"/>
      <c r="E384" s="350"/>
      <c r="F384" s="350"/>
      <c r="G384" s="612"/>
      <c r="H384" s="694"/>
      <c r="I384" s="753"/>
      <c r="J384" s="612"/>
      <c r="K384" s="612"/>
      <c r="L384" s="694"/>
      <c r="M384" s="753"/>
      <c r="N384" s="612"/>
      <c r="O384" s="350"/>
      <c r="P384" s="350"/>
      <c r="Q384" s="350"/>
      <c r="R384" s="350"/>
      <c r="S384" s="349"/>
      <c r="T384" s="361"/>
      <c r="U384" s="349"/>
      <c r="V384" s="1"/>
      <c r="W384" s="105" t="s">
        <v>249</v>
      </c>
      <c r="X384" s="106"/>
      <c r="Y384" s="106"/>
      <c r="Z384" s="106"/>
      <c r="AA384" s="106"/>
      <c r="AB384" s="106"/>
      <c r="AC384" s="106"/>
      <c r="AD384" s="370">
        <f>H382</f>
        <v>0</v>
      </c>
      <c r="AE384" s="370">
        <f>AD384</f>
        <v>0</v>
      </c>
      <c r="AF384" s="371">
        <v>0</v>
      </c>
      <c r="AG384" s="370">
        <f>L382</f>
        <v>0</v>
      </c>
      <c r="AH384" s="370">
        <f>AG384</f>
        <v>0</v>
      </c>
      <c r="AI384" s="378">
        <v>0</v>
      </c>
      <c r="AJ384" s="370">
        <f>P382</f>
        <v>0</v>
      </c>
      <c r="AK384" s="370">
        <f>AJ384</f>
        <v>0</v>
      </c>
      <c r="AL384" s="379">
        <v>0</v>
      </c>
      <c r="AM384" s="1"/>
    </row>
    <row r="385" spans="1:39" ht="11.25" customHeight="1">
      <c r="A385" s="1"/>
      <c r="B385" s="347" t="s">
        <v>250</v>
      </c>
      <c r="C385" s="613">
        <f>SUM(C386:C387)</f>
        <v>0</v>
      </c>
      <c r="D385" s="613"/>
      <c r="E385" s="348"/>
      <c r="F385" s="348"/>
      <c r="G385" s="754"/>
      <c r="H385" s="755"/>
      <c r="I385" s="756"/>
      <c r="J385" s="754"/>
      <c r="K385" s="754"/>
      <c r="L385" s="755"/>
      <c r="M385" s="756"/>
      <c r="N385" s="754"/>
      <c r="O385" s="348"/>
      <c r="P385" s="348"/>
      <c r="Q385" s="348"/>
      <c r="R385" s="348"/>
      <c r="S385" s="359"/>
      <c r="T385" s="360"/>
      <c r="U385" s="359"/>
      <c r="V385" s="1"/>
      <c r="W385" s="112" t="s">
        <v>251</v>
      </c>
      <c r="X385" s="1"/>
      <c r="Y385" s="1"/>
      <c r="Z385" s="1"/>
      <c r="AA385" s="1"/>
      <c r="AB385" s="1"/>
      <c r="AC385" s="1"/>
      <c r="AD385" s="372">
        <f>H385</f>
        <v>0</v>
      </c>
      <c r="AE385" s="372">
        <f t="shared" ref="AE385:AE400" si="206">AE384+AD385</f>
        <v>0</v>
      </c>
      <c r="AF385" s="371">
        <f>AF384</f>
        <v>0</v>
      </c>
      <c r="AG385" s="372">
        <f>L385</f>
        <v>0</v>
      </c>
      <c r="AH385" s="372">
        <f t="shared" ref="AH385:AH400" si="207">AH384+AG385</f>
        <v>0</v>
      </c>
      <c r="AI385" s="371">
        <f>AI384</f>
        <v>0</v>
      </c>
      <c r="AJ385" s="372">
        <f>P385</f>
        <v>0</v>
      </c>
      <c r="AK385" s="372">
        <f t="shared" ref="AK385:AK400" si="208">AK384+AJ385</f>
        <v>0</v>
      </c>
      <c r="AL385" s="380">
        <f>AL384</f>
        <v>0</v>
      </c>
      <c r="AM385" s="1"/>
    </row>
    <row r="386" spans="1:39" ht="11.25" customHeight="1">
      <c r="A386" s="1"/>
      <c r="B386" s="349" t="s">
        <v>742</v>
      </c>
      <c r="C386" s="612"/>
      <c r="D386" s="612"/>
      <c r="E386" s="350">
        <f>E383+D386</f>
        <v>0</v>
      </c>
      <c r="F386" s="350"/>
      <c r="G386" s="694">
        <f>H386*24</f>
        <v>0</v>
      </c>
      <c r="H386" s="694"/>
      <c r="I386" s="694">
        <f>I383+H386</f>
        <v>1</v>
      </c>
      <c r="J386" s="612"/>
      <c r="K386" s="694">
        <f>L386*24</f>
        <v>0</v>
      </c>
      <c r="L386" s="694">
        <f>H386</f>
        <v>0</v>
      </c>
      <c r="M386" s="694">
        <f>M383+L386</f>
        <v>1</v>
      </c>
      <c r="N386" s="612"/>
      <c r="O386" s="350"/>
      <c r="P386" s="350"/>
      <c r="Q386" s="350"/>
      <c r="R386" s="350"/>
      <c r="S386" s="349"/>
      <c r="T386" s="361"/>
      <c r="U386" s="349"/>
      <c r="V386" s="1"/>
      <c r="W386" s="362" t="str">
        <f>B388</f>
        <v>Workover</v>
      </c>
      <c r="X386" s="363" t="str">
        <f t="shared" ref="X386:X395" si="209">B389</f>
        <v>Preparation (Kill well &amp; POOH existing string)</v>
      </c>
      <c r="Y386" s="363"/>
      <c r="Z386" s="363"/>
      <c r="AA386" s="363"/>
      <c r="AB386" s="363"/>
      <c r="AC386" s="363"/>
      <c r="AD386" s="373">
        <v>1</v>
      </c>
      <c r="AE386" s="373">
        <f t="shared" si="206"/>
        <v>1</v>
      </c>
      <c r="AF386" s="374">
        <f t="shared" ref="AF386:AF394" si="210">J389</f>
        <v>0</v>
      </c>
      <c r="AG386" s="372">
        <f t="shared" ref="AG386:AG395" si="211">L389</f>
        <v>0</v>
      </c>
      <c r="AH386" s="373">
        <f t="shared" si="207"/>
        <v>0</v>
      </c>
      <c r="AI386" s="374">
        <f t="shared" ref="AI386:AI395" si="212">N389</f>
        <v>5577.7</v>
      </c>
      <c r="AJ386" s="373">
        <f t="shared" ref="AJ386:AJ395" si="213">P389</f>
        <v>0</v>
      </c>
      <c r="AK386" s="373">
        <f t="shared" si="208"/>
        <v>0</v>
      </c>
      <c r="AL386" s="381">
        <f t="shared" ref="AL386:AL395" si="214">R389</f>
        <v>0</v>
      </c>
      <c r="AM386" s="1"/>
    </row>
    <row r="387" spans="1:39" ht="11.25" customHeight="1">
      <c r="A387" s="1"/>
      <c r="B387" s="349"/>
      <c r="C387" s="612"/>
      <c r="D387" s="612"/>
      <c r="E387" s="350"/>
      <c r="F387" s="350"/>
      <c r="G387" s="612"/>
      <c r="H387" s="694"/>
      <c r="I387" s="753"/>
      <c r="J387" s="612"/>
      <c r="K387" s="612"/>
      <c r="L387" s="694"/>
      <c r="M387" s="753"/>
      <c r="N387" s="612"/>
      <c r="O387" s="350"/>
      <c r="P387" s="350"/>
      <c r="Q387" s="350"/>
      <c r="R387" s="350"/>
      <c r="S387" s="349"/>
      <c r="T387" s="361"/>
      <c r="U387" s="349"/>
      <c r="V387" s="1"/>
      <c r="W387" s="362"/>
      <c r="X387" s="363" t="str">
        <f t="shared" si="209"/>
        <v>Squeeze lapisan Eksisting. Run Scraper. Run GR-CBL-CNL</v>
      </c>
      <c r="Y387" s="363"/>
      <c r="Z387" s="363"/>
      <c r="AA387" s="363"/>
      <c r="AB387" s="363"/>
      <c r="AC387" s="363"/>
      <c r="AD387" s="373">
        <f t="shared" ref="AD387:AD395" si="215">H390</f>
        <v>0</v>
      </c>
      <c r="AE387" s="373">
        <f t="shared" si="206"/>
        <v>1</v>
      </c>
      <c r="AF387" s="374">
        <f t="shared" si="210"/>
        <v>0</v>
      </c>
      <c r="AG387" s="372">
        <f t="shared" si="211"/>
        <v>0</v>
      </c>
      <c r="AH387" s="373">
        <f t="shared" si="207"/>
        <v>0</v>
      </c>
      <c r="AI387" s="374">
        <f t="shared" si="212"/>
        <v>5577.7</v>
      </c>
      <c r="AJ387" s="373">
        <f t="shared" si="213"/>
        <v>0</v>
      </c>
      <c r="AK387" s="373">
        <f t="shared" si="208"/>
        <v>0</v>
      </c>
      <c r="AL387" s="381">
        <f t="shared" si="214"/>
        <v>0</v>
      </c>
      <c r="AM387" s="1"/>
    </row>
    <row r="388" spans="1:39" ht="11.25" customHeight="1">
      <c r="A388" s="1"/>
      <c r="B388" s="347" t="s">
        <v>56</v>
      </c>
      <c r="C388" s="613">
        <f>SUM(C389:C401)</f>
        <v>0</v>
      </c>
      <c r="D388" s="613"/>
      <c r="E388" s="348"/>
      <c r="F388" s="348"/>
      <c r="G388" s="754"/>
      <c r="H388" s="755"/>
      <c r="I388" s="756"/>
      <c r="J388" s="754"/>
      <c r="K388" s="754"/>
      <c r="L388" s="755"/>
      <c r="M388" s="756"/>
      <c r="N388" s="754"/>
      <c r="O388" s="348"/>
      <c r="P388" s="348"/>
      <c r="Q388" s="348"/>
      <c r="R388" s="348"/>
      <c r="S388" s="359"/>
      <c r="T388" s="360"/>
      <c r="U388" s="359"/>
      <c r="V388" s="1"/>
      <c r="W388" s="362"/>
      <c r="X388" s="363" t="str">
        <f t="shared" si="209"/>
        <v>Perbaikan bonding. DOC. Run Scraper. Re run GR-CBL-VDL</v>
      </c>
      <c r="Y388" s="363"/>
      <c r="Z388" s="363"/>
      <c r="AA388" s="363"/>
      <c r="AB388" s="363"/>
      <c r="AC388" s="363"/>
      <c r="AD388" s="373">
        <f t="shared" si="215"/>
        <v>0</v>
      </c>
      <c r="AE388" s="373">
        <f t="shared" si="206"/>
        <v>1</v>
      </c>
      <c r="AF388" s="374">
        <f t="shared" si="210"/>
        <v>0</v>
      </c>
      <c r="AG388" s="372">
        <f t="shared" si="211"/>
        <v>0</v>
      </c>
      <c r="AH388" s="373">
        <f t="shared" si="207"/>
        <v>0</v>
      </c>
      <c r="AI388" s="374">
        <f t="shared" si="212"/>
        <v>5577.7</v>
      </c>
      <c r="AJ388" s="373">
        <f t="shared" si="213"/>
        <v>0</v>
      </c>
      <c r="AK388" s="373">
        <f t="shared" si="208"/>
        <v>0</v>
      </c>
      <c r="AL388" s="381">
        <f t="shared" si="214"/>
        <v>0</v>
      </c>
      <c r="AM388" s="1"/>
    </row>
    <row r="389" spans="1:39" ht="11.25" customHeight="1">
      <c r="A389" s="1"/>
      <c r="B389" s="349" t="s">
        <v>737</v>
      </c>
      <c r="C389" s="350">
        <f>D389*24</f>
        <v>0</v>
      </c>
      <c r="D389" s="350"/>
      <c r="E389" s="350">
        <f>E386+D389</f>
        <v>0</v>
      </c>
      <c r="F389" s="350"/>
      <c r="G389" s="694">
        <f>H389*24</f>
        <v>0</v>
      </c>
      <c r="H389" s="693"/>
      <c r="I389" s="694">
        <f>I386+H389</f>
        <v>1</v>
      </c>
      <c r="J389" s="694">
        <f>0*3.281</f>
        <v>0</v>
      </c>
      <c r="K389" s="694">
        <f>L389*24</f>
        <v>0</v>
      </c>
      <c r="L389" s="693">
        <f>H389</f>
        <v>0</v>
      </c>
      <c r="M389" s="694">
        <f>M386+L389</f>
        <v>1</v>
      </c>
      <c r="N389" s="694">
        <f>1700*3.281</f>
        <v>5577.7</v>
      </c>
      <c r="O389" s="350"/>
      <c r="P389" s="350"/>
      <c r="Q389" s="350"/>
      <c r="R389" s="350"/>
      <c r="S389" s="349"/>
      <c r="T389" s="361"/>
      <c r="U389" s="349"/>
      <c r="V389" s="1"/>
      <c r="W389" s="362"/>
      <c r="X389" s="363" t="str">
        <f t="shared" si="209"/>
        <v>Perforasi Produksi. RIH RPP. Swab dan BHP Job. POOH RPP</v>
      </c>
      <c r="Y389" s="363"/>
      <c r="Z389" s="363"/>
      <c r="AA389" s="363"/>
      <c r="AB389" s="363"/>
      <c r="AC389" s="363"/>
      <c r="AD389" s="373">
        <f t="shared" si="215"/>
        <v>0</v>
      </c>
      <c r="AE389" s="373">
        <f t="shared" si="206"/>
        <v>1</v>
      </c>
      <c r="AF389" s="374">
        <f t="shared" si="210"/>
        <v>0</v>
      </c>
      <c r="AG389" s="372">
        <f t="shared" si="211"/>
        <v>0</v>
      </c>
      <c r="AH389" s="373">
        <f t="shared" si="207"/>
        <v>0</v>
      </c>
      <c r="AI389" s="374">
        <f t="shared" si="212"/>
        <v>5577.7</v>
      </c>
      <c r="AJ389" s="373">
        <f t="shared" si="213"/>
        <v>0</v>
      </c>
      <c r="AK389" s="373">
        <f t="shared" si="208"/>
        <v>0</v>
      </c>
      <c r="AL389" s="381">
        <f t="shared" si="214"/>
        <v>0</v>
      </c>
      <c r="AM389" s="1"/>
    </row>
    <row r="390" spans="1:39" ht="11.25" customHeight="1">
      <c r="A390" s="1"/>
      <c r="B390" s="349" t="s">
        <v>738</v>
      </c>
      <c r="C390" s="350">
        <f t="shared" ref="C390:C398" si="216">D390*24</f>
        <v>0</v>
      </c>
      <c r="D390" s="350"/>
      <c r="E390" s="350">
        <f t="shared" ref="E390:E398" si="217">E389+D390</f>
        <v>0</v>
      </c>
      <c r="F390" s="350"/>
      <c r="G390" s="694">
        <f t="shared" ref="G390:G420" si="218">H390*24</f>
        <v>0</v>
      </c>
      <c r="H390" s="693"/>
      <c r="I390" s="694">
        <f>I389+H390</f>
        <v>1</v>
      </c>
      <c r="J390" s="694">
        <f t="shared" ref="J390:J393" si="219">0*3.281</f>
        <v>0</v>
      </c>
      <c r="K390" s="694">
        <f t="shared" ref="K390:K420" si="220">L390*24</f>
        <v>0</v>
      </c>
      <c r="L390" s="693">
        <f t="shared" ref="L390:L393" si="221">H390</f>
        <v>0</v>
      </c>
      <c r="M390" s="694">
        <f>M389+L390</f>
        <v>1</v>
      </c>
      <c r="N390" s="694">
        <f t="shared" ref="N390:N393" si="222">1700*3.281</f>
        <v>5577.7</v>
      </c>
      <c r="O390" s="350"/>
      <c r="P390" s="350"/>
      <c r="Q390" s="350"/>
      <c r="R390" s="350"/>
      <c r="S390" s="349"/>
      <c r="T390" s="361"/>
      <c r="U390" s="349"/>
      <c r="V390" s="1"/>
      <c r="W390" s="362"/>
      <c r="X390" s="363" t="str">
        <f t="shared" si="209"/>
        <v xml:space="preserve">RIH RPP. Put well on production </v>
      </c>
      <c r="Y390" s="363"/>
      <c r="Z390" s="363"/>
      <c r="AA390" s="363"/>
      <c r="AB390" s="363"/>
      <c r="AC390" s="363"/>
      <c r="AD390" s="373">
        <f t="shared" si="215"/>
        <v>0</v>
      </c>
      <c r="AE390" s="373">
        <f t="shared" si="206"/>
        <v>1</v>
      </c>
      <c r="AF390" s="374">
        <f t="shared" si="210"/>
        <v>0</v>
      </c>
      <c r="AG390" s="372">
        <f t="shared" si="211"/>
        <v>0</v>
      </c>
      <c r="AH390" s="373">
        <f t="shared" si="207"/>
        <v>0</v>
      </c>
      <c r="AI390" s="374">
        <f t="shared" si="212"/>
        <v>5577.7</v>
      </c>
      <c r="AJ390" s="373">
        <f t="shared" si="213"/>
        <v>0</v>
      </c>
      <c r="AK390" s="373">
        <f t="shared" si="208"/>
        <v>0</v>
      </c>
      <c r="AL390" s="381">
        <f t="shared" si="214"/>
        <v>0</v>
      </c>
      <c r="AM390" s="1"/>
    </row>
    <row r="391" spans="1:39" ht="11.25" customHeight="1">
      <c r="A391" s="1"/>
      <c r="B391" s="349" t="s">
        <v>739</v>
      </c>
      <c r="C391" s="350">
        <f t="shared" si="216"/>
        <v>0</v>
      </c>
      <c r="D391" s="350"/>
      <c r="E391" s="350">
        <f t="shared" si="217"/>
        <v>0</v>
      </c>
      <c r="F391" s="350"/>
      <c r="G391" s="694">
        <f t="shared" si="218"/>
        <v>0</v>
      </c>
      <c r="H391" s="693"/>
      <c r="I391" s="694">
        <f t="shared" ref="I391:I420" si="223">I390+H391</f>
        <v>1</v>
      </c>
      <c r="J391" s="694">
        <f t="shared" si="219"/>
        <v>0</v>
      </c>
      <c r="K391" s="694">
        <f t="shared" si="220"/>
        <v>0</v>
      </c>
      <c r="L391" s="693">
        <f t="shared" si="221"/>
        <v>0</v>
      </c>
      <c r="M391" s="694">
        <f t="shared" ref="M391:M420" si="224">M390+L391</f>
        <v>1</v>
      </c>
      <c r="N391" s="694">
        <f t="shared" si="222"/>
        <v>5577.7</v>
      </c>
      <c r="O391" s="350"/>
      <c r="P391" s="350"/>
      <c r="Q391" s="350"/>
      <c r="R391" s="350"/>
      <c r="S391" s="349"/>
      <c r="T391" s="361"/>
      <c r="U391" s="349"/>
      <c r="V391" s="1"/>
      <c r="W391" s="362"/>
      <c r="X391" s="363">
        <f t="shared" si="209"/>
        <v>0</v>
      </c>
      <c r="Y391" s="363"/>
      <c r="Z391" s="363"/>
      <c r="AA391" s="363"/>
      <c r="AB391" s="363"/>
      <c r="AC391" s="363"/>
      <c r="AD391" s="373">
        <f t="shared" si="215"/>
        <v>0</v>
      </c>
      <c r="AE391" s="373">
        <f t="shared" si="206"/>
        <v>1</v>
      </c>
      <c r="AF391" s="374">
        <f t="shared" si="210"/>
        <v>0</v>
      </c>
      <c r="AG391" s="372">
        <f t="shared" si="211"/>
        <v>0</v>
      </c>
      <c r="AH391" s="373">
        <f t="shared" si="207"/>
        <v>0</v>
      </c>
      <c r="AI391" s="374">
        <f t="shared" si="212"/>
        <v>0</v>
      </c>
      <c r="AJ391" s="373">
        <f t="shared" si="213"/>
        <v>0</v>
      </c>
      <c r="AK391" s="373">
        <f t="shared" si="208"/>
        <v>0</v>
      </c>
      <c r="AL391" s="381">
        <f t="shared" si="214"/>
        <v>0</v>
      </c>
      <c r="AM391" s="1"/>
    </row>
    <row r="392" spans="1:39" ht="11.25" customHeight="1">
      <c r="A392" s="1"/>
      <c r="B392" s="349" t="s">
        <v>740</v>
      </c>
      <c r="C392" s="350">
        <f t="shared" si="216"/>
        <v>0</v>
      </c>
      <c r="D392" s="615"/>
      <c r="E392" s="350">
        <f t="shared" si="217"/>
        <v>0</v>
      </c>
      <c r="F392" s="350"/>
      <c r="G392" s="694">
        <f t="shared" si="218"/>
        <v>0</v>
      </c>
      <c r="H392" s="693"/>
      <c r="I392" s="694">
        <f t="shared" si="223"/>
        <v>1</v>
      </c>
      <c r="J392" s="694">
        <f t="shared" si="219"/>
        <v>0</v>
      </c>
      <c r="K392" s="694">
        <f t="shared" si="220"/>
        <v>0</v>
      </c>
      <c r="L392" s="693">
        <f t="shared" si="221"/>
        <v>0</v>
      </c>
      <c r="M392" s="694">
        <f t="shared" si="224"/>
        <v>1</v>
      </c>
      <c r="N392" s="694">
        <f t="shared" si="222"/>
        <v>5577.7</v>
      </c>
      <c r="O392" s="350"/>
      <c r="P392" s="350"/>
      <c r="Q392" s="350"/>
      <c r="R392" s="350"/>
      <c r="S392" s="349"/>
      <c r="T392" s="361"/>
      <c r="U392" s="349"/>
      <c r="V392" s="1"/>
      <c r="W392" s="362"/>
      <c r="X392" s="363">
        <f t="shared" si="209"/>
        <v>0</v>
      </c>
      <c r="Y392" s="363"/>
      <c r="Z392" s="363"/>
      <c r="AA392" s="363"/>
      <c r="AB392" s="363"/>
      <c r="AC392" s="363"/>
      <c r="AD392" s="373">
        <f t="shared" si="215"/>
        <v>0</v>
      </c>
      <c r="AE392" s="373">
        <f t="shared" si="206"/>
        <v>1</v>
      </c>
      <c r="AF392" s="374">
        <f t="shared" si="210"/>
        <v>0</v>
      </c>
      <c r="AG392" s="372">
        <f t="shared" si="211"/>
        <v>0</v>
      </c>
      <c r="AH392" s="373">
        <f t="shared" si="207"/>
        <v>0</v>
      </c>
      <c r="AI392" s="374">
        <f t="shared" si="212"/>
        <v>0</v>
      </c>
      <c r="AJ392" s="373">
        <f t="shared" si="213"/>
        <v>0</v>
      </c>
      <c r="AK392" s="373">
        <f t="shared" si="208"/>
        <v>0</v>
      </c>
      <c r="AL392" s="381">
        <f t="shared" si="214"/>
        <v>0</v>
      </c>
      <c r="AM392" s="1"/>
    </row>
    <row r="393" spans="1:39" ht="11.25" customHeight="1">
      <c r="A393" s="1"/>
      <c r="B393" s="349" t="s">
        <v>741</v>
      </c>
      <c r="C393" s="350">
        <f t="shared" si="216"/>
        <v>0</v>
      </c>
      <c r="D393" s="615"/>
      <c r="E393" s="350">
        <f t="shared" si="217"/>
        <v>0</v>
      </c>
      <c r="F393" s="350"/>
      <c r="G393" s="694">
        <f t="shared" si="218"/>
        <v>0</v>
      </c>
      <c r="H393" s="693"/>
      <c r="I393" s="694">
        <f t="shared" si="223"/>
        <v>1</v>
      </c>
      <c r="J393" s="694">
        <f t="shared" si="219"/>
        <v>0</v>
      </c>
      <c r="K393" s="694">
        <f t="shared" si="220"/>
        <v>0</v>
      </c>
      <c r="L393" s="693">
        <f t="shared" si="221"/>
        <v>0</v>
      </c>
      <c r="M393" s="694">
        <f t="shared" si="224"/>
        <v>1</v>
      </c>
      <c r="N393" s="694">
        <f t="shared" si="222"/>
        <v>5577.7</v>
      </c>
      <c r="O393" s="350"/>
      <c r="P393" s="350"/>
      <c r="Q393" s="350"/>
      <c r="R393" s="350"/>
      <c r="S393" s="349"/>
      <c r="T393" s="361"/>
      <c r="U393" s="349"/>
      <c r="V393" s="1"/>
      <c r="W393" s="362"/>
      <c r="X393" s="363">
        <f t="shared" si="209"/>
        <v>0</v>
      </c>
      <c r="Y393" s="363"/>
      <c r="Z393" s="363"/>
      <c r="AA393" s="363"/>
      <c r="AB393" s="363"/>
      <c r="AC393" s="363"/>
      <c r="AD393" s="373">
        <f t="shared" si="215"/>
        <v>0</v>
      </c>
      <c r="AE393" s="373">
        <f t="shared" si="206"/>
        <v>1</v>
      </c>
      <c r="AF393" s="374">
        <f t="shared" si="210"/>
        <v>0</v>
      </c>
      <c r="AG393" s="372">
        <f t="shared" si="211"/>
        <v>0</v>
      </c>
      <c r="AH393" s="373">
        <f t="shared" si="207"/>
        <v>0</v>
      </c>
      <c r="AI393" s="374">
        <f t="shared" si="212"/>
        <v>0</v>
      </c>
      <c r="AJ393" s="373">
        <f t="shared" si="213"/>
        <v>0</v>
      </c>
      <c r="AK393" s="373">
        <f t="shared" si="208"/>
        <v>0</v>
      </c>
      <c r="AL393" s="381">
        <f t="shared" si="214"/>
        <v>0</v>
      </c>
      <c r="AM393" s="1"/>
    </row>
    <row r="394" spans="1:39" ht="11.25" hidden="1" customHeight="1">
      <c r="A394" s="1"/>
      <c r="B394" s="349"/>
      <c r="C394" s="350">
        <f t="shared" si="216"/>
        <v>0</v>
      </c>
      <c r="D394" s="615"/>
      <c r="E394" s="350">
        <f t="shared" si="217"/>
        <v>0</v>
      </c>
      <c r="F394" s="350"/>
      <c r="G394" s="694">
        <f t="shared" si="218"/>
        <v>0</v>
      </c>
      <c r="H394" s="693"/>
      <c r="I394" s="694">
        <f t="shared" si="223"/>
        <v>1</v>
      </c>
      <c r="J394" s="612"/>
      <c r="K394" s="694">
        <f t="shared" si="220"/>
        <v>0</v>
      </c>
      <c r="L394" s="693"/>
      <c r="M394" s="694">
        <f t="shared" si="224"/>
        <v>1</v>
      </c>
      <c r="N394" s="612"/>
      <c r="O394" s="350"/>
      <c r="P394" s="350"/>
      <c r="Q394" s="350"/>
      <c r="R394" s="350"/>
      <c r="S394" s="349"/>
      <c r="T394" s="361"/>
      <c r="U394" s="349"/>
      <c r="V394" s="1"/>
      <c r="W394" s="362"/>
      <c r="X394" s="363">
        <f t="shared" si="209"/>
        <v>0</v>
      </c>
      <c r="Y394" s="363"/>
      <c r="Z394" s="363"/>
      <c r="AA394" s="363"/>
      <c r="AB394" s="363"/>
      <c r="AC394" s="363"/>
      <c r="AD394" s="373">
        <f t="shared" si="215"/>
        <v>0</v>
      </c>
      <c r="AE394" s="373">
        <f t="shared" si="206"/>
        <v>1</v>
      </c>
      <c r="AF394" s="374">
        <f t="shared" si="210"/>
        <v>0</v>
      </c>
      <c r="AG394" s="372">
        <f t="shared" si="211"/>
        <v>4.0999999999999996</v>
      </c>
      <c r="AH394" s="373">
        <f t="shared" si="207"/>
        <v>4.0999999999999996</v>
      </c>
      <c r="AI394" s="374">
        <f t="shared" si="212"/>
        <v>0</v>
      </c>
      <c r="AJ394" s="373">
        <f t="shared" si="213"/>
        <v>0</v>
      </c>
      <c r="AK394" s="373">
        <f t="shared" si="208"/>
        <v>0</v>
      </c>
      <c r="AL394" s="381">
        <f t="shared" si="214"/>
        <v>0</v>
      </c>
      <c r="AM394" s="1"/>
    </row>
    <row r="395" spans="1:39" ht="11.25" hidden="1" customHeight="1">
      <c r="A395" s="1"/>
      <c r="B395" s="349"/>
      <c r="C395" s="350">
        <f t="shared" si="216"/>
        <v>0</v>
      </c>
      <c r="D395" s="615"/>
      <c r="E395" s="350">
        <f t="shared" si="217"/>
        <v>0</v>
      </c>
      <c r="F395" s="350"/>
      <c r="G395" s="694">
        <f t="shared" si="218"/>
        <v>0</v>
      </c>
      <c r="H395" s="693"/>
      <c r="I395" s="694">
        <f t="shared" si="223"/>
        <v>1</v>
      </c>
      <c r="J395" s="612"/>
      <c r="K395" s="694">
        <f t="shared" si="220"/>
        <v>0</v>
      </c>
      <c r="L395" s="693"/>
      <c r="M395" s="694">
        <f t="shared" si="224"/>
        <v>1</v>
      </c>
      <c r="N395" s="612"/>
      <c r="O395" s="350"/>
      <c r="P395" s="350"/>
      <c r="Q395" s="350"/>
      <c r="R395" s="350"/>
      <c r="S395" s="349"/>
      <c r="T395" s="361"/>
      <c r="U395" s="349"/>
      <c r="V395" s="1"/>
      <c r="W395" s="364"/>
      <c r="X395" s="363">
        <f t="shared" si="209"/>
        <v>0</v>
      </c>
      <c r="Y395" s="363"/>
      <c r="Z395" s="363"/>
      <c r="AA395" s="363"/>
      <c r="AB395" s="363"/>
      <c r="AC395" s="363"/>
      <c r="AD395" s="373">
        <f t="shared" si="215"/>
        <v>0</v>
      </c>
      <c r="AE395" s="373">
        <f t="shared" si="206"/>
        <v>1</v>
      </c>
      <c r="AF395" s="374">
        <f t="shared" ref="AF395:AF400" si="225">AF394</f>
        <v>0</v>
      </c>
      <c r="AG395" s="372">
        <f t="shared" si="211"/>
        <v>2.1</v>
      </c>
      <c r="AH395" s="373">
        <f t="shared" si="207"/>
        <v>6.1999999999999993</v>
      </c>
      <c r="AI395" s="374">
        <f t="shared" si="212"/>
        <v>0</v>
      </c>
      <c r="AJ395" s="373">
        <f t="shared" si="213"/>
        <v>0</v>
      </c>
      <c r="AK395" s="373">
        <f t="shared" si="208"/>
        <v>0</v>
      </c>
      <c r="AL395" s="381">
        <f t="shared" si="214"/>
        <v>0</v>
      </c>
      <c r="AM395" s="1"/>
    </row>
    <row r="396" spans="1:39" ht="11.25" hidden="1" customHeight="1">
      <c r="A396" s="1"/>
      <c r="B396" s="349"/>
      <c r="C396" s="350">
        <f t="shared" si="216"/>
        <v>0</v>
      </c>
      <c r="D396" s="612"/>
      <c r="E396" s="350">
        <f t="shared" si="217"/>
        <v>0</v>
      </c>
      <c r="F396" s="350"/>
      <c r="G396" s="694">
        <f t="shared" si="218"/>
        <v>0</v>
      </c>
      <c r="H396" s="694"/>
      <c r="I396" s="694">
        <f t="shared" si="223"/>
        <v>1</v>
      </c>
      <c r="J396" s="612"/>
      <c r="K396" s="694">
        <f t="shared" si="220"/>
        <v>0</v>
      </c>
      <c r="L396" s="694"/>
      <c r="M396" s="694">
        <f t="shared" si="224"/>
        <v>1</v>
      </c>
      <c r="N396" s="612"/>
      <c r="O396" s="350"/>
      <c r="P396" s="350"/>
      <c r="Q396" s="350"/>
      <c r="R396" s="350"/>
      <c r="S396" s="349"/>
      <c r="T396" s="361"/>
      <c r="U396" s="349"/>
      <c r="V396" s="1"/>
      <c r="W396" s="112" t="str">
        <f>B402</f>
        <v>Coring</v>
      </c>
      <c r="X396" s="1"/>
      <c r="Y396" s="1"/>
      <c r="Z396" s="1"/>
      <c r="AA396" s="1"/>
      <c r="AB396" s="1"/>
      <c r="AC396" s="1"/>
      <c r="AD396" s="372">
        <f>H402</f>
        <v>0</v>
      </c>
      <c r="AE396" s="372">
        <f t="shared" si="206"/>
        <v>1</v>
      </c>
      <c r="AF396" s="371">
        <f t="shared" si="225"/>
        <v>0</v>
      </c>
      <c r="AG396" s="372">
        <f>L402</f>
        <v>0</v>
      </c>
      <c r="AH396" s="372">
        <f t="shared" si="207"/>
        <v>6.1999999999999993</v>
      </c>
      <c r="AI396" s="371">
        <f>AI395</f>
        <v>0</v>
      </c>
      <c r="AJ396" s="372">
        <f>P402</f>
        <v>0</v>
      </c>
      <c r="AK396" s="372">
        <f t="shared" si="208"/>
        <v>0</v>
      </c>
      <c r="AL396" s="380">
        <f>AL395</f>
        <v>0</v>
      </c>
      <c r="AM396" s="1"/>
    </row>
    <row r="397" spans="1:39" ht="11.25" hidden="1" customHeight="1">
      <c r="A397" s="1"/>
      <c r="B397" s="349"/>
      <c r="C397" s="350">
        <f t="shared" si="216"/>
        <v>0</v>
      </c>
      <c r="D397" s="612"/>
      <c r="E397" s="350">
        <f t="shared" si="217"/>
        <v>0</v>
      </c>
      <c r="F397" s="350"/>
      <c r="G397" s="694">
        <f t="shared" si="218"/>
        <v>0</v>
      </c>
      <c r="H397" s="694"/>
      <c r="I397" s="694">
        <f t="shared" si="223"/>
        <v>1</v>
      </c>
      <c r="J397" s="612"/>
      <c r="K397" s="694">
        <f t="shared" si="220"/>
        <v>98.399999999999991</v>
      </c>
      <c r="L397" s="694">
        <v>4.0999999999999996</v>
      </c>
      <c r="M397" s="694">
        <f t="shared" si="224"/>
        <v>5.0999999999999996</v>
      </c>
      <c r="N397" s="612"/>
      <c r="O397" s="350"/>
      <c r="P397" s="350"/>
      <c r="Q397" s="350"/>
      <c r="R397" s="350"/>
      <c r="S397" s="349"/>
      <c r="T397" s="361"/>
      <c r="U397" s="349"/>
      <c r="V397" s="1"/>
      <c r="W397" s="112" t="str">
        <f>B408</f>
        <v>Test</v>
      </c>
      <c r="X397" s="1"/>
      <c r="Y397" s="1"/>
      <c r="Z397" s="1"/>
      <c r="AA397" s="1"/>
      <c r="AB397" s="1"/>
      <c r="AC397" s="1"/>
      <c r="AD397" s="372">
        <f>H408</f>
        <v>0</v>
      </c>
      <c r="AE397" s="372">
        <f t="shared" si="206"/>
        <v>1</v>
      </c>
      <c r="AF397" s="371">
        <f t="shared" si="225"/>
        <v>0</v>
      </c>
      <c r="AG397" s="372">
        <f>L408</f>
        <v>0</v>
      </c>
      <c r="AH397" s="372">
        <f t="shared" si="207"/>
        <v>6.1999999999999993</v>
      </c>
      <c r="AI397" s="371">
        <f>AI396</f>
        <v>0</v>
      </c>
      <c r="AJ397" s="372">
        <f>P408</f>
        <v>0</v>
      </c>
      <c r="AK397" s="372">
        <f t="shared" si="208"/>
        <v>0</v>
      </c>
      <c r="AL397" s="380">
        <f>AL396</f>
        <v>0</v>
      </c>
      <c r="AM397" s="1"/>
    </row>
    <row r="398" spans="1:39" ht="11.25" hidden="1" customHeight="1">
      <c r="A398" s="1"/>
      <c r="B398" s="349"/>
      <c r="C398" s="350">
        <f t="shared" si="216"/>
        <v>0</v>
      </c>
      <c r="D398" s="612"/>
      <c r="E398" s="350">
        <f t="shared" si="217"/>
        <v>0</v>
      </c>
      <c r="F398" s="350"/>
      <c r="G398" s="694">
        <f t="shared" si="218"/>
        <v>0</v>
      </c>
      <c r="H398" s="694"/>
      <c r="I398" s="694">
        <f t="shared" si="223"/>
        <v>1</v>
      </c>
      <c r="J398" s="612"/>
      <c r="K398" s="694">
        <f t="shared" si="220"/>
        <v>50.400000000000006</v>
      </c>
      <c r="L398" s="694">
        <v>2.1</v>
      </c>
      <c r="M398" s="694">
        <f t="shared" si="224"/>
        <v>7.1999999999999993</v>
      </c>
      <c r="N398" s="612"/>
      <c r="O398" s="350"/>
      <c r="P398" s="350"/>
      <c r="Q398" s="350"/>
      <c r="R398" s="350"/>
      <c r="S398" s="349"/>
      <c r="T398" s="361"/>
      <c r="U398" s="349"/>
      <c r="V398" s="1"/>
      <c r="W398" s="112" t="str">
        <f>B412</f>
        <v>Completion</v>
      </c>
      <c r="X398" s="1"/>
      <c r="Y398" s="1"/>
      <c r="Z398" s="1"/>
      <c r="AA398" s="1"/>
      <c r="AB398" s="1"/>
      <c r="AC398" s="1"/>
      <c r="AD398" s="372">
        <f>H412</f>
        <v>0</v>
      </c>
      <c r="AE398" s="372">
        <f t="shared" si="206"/>
        <v>1</v>
      </c>
      <c r="AF398" s="371">
        <f t="shared" si="225"/>
        <v>0</v>
      </c>
      <c r="AG398" s="372">
        <f>L412</f>
        <v>0</v>
      </c>
      <c r="AH398" s="372">
        <f t="shared" si="207"/>
        <v>6.1999999999999993</v>
      </c>
      <c r="AI398" s="371">
        <f>AI397</f>
        <v>0</v>
      </c>
      <c r="AJ398" s="372">
        <f>P412</f>
        <v>0</v>
      </c>
      <c r="AK398" s="372">
        <f t="shared" si="208"/>
        <v>0</v>
      </c>
      <c r="AL398" s="380">
        <f>AL397</f>
        <v>0</v>
      </c>
      <c r="AM398" s="1"/>
    </row>
    <row r="399" spans="1:39" ht="11.25" hidden="1" customHeight="1">
      <c r="A399" s="1"/>
      <c r="B399" s="349"/>
      <c r="C399" s="612"/>
      <c r="D399" s="612"/>
      <c r="E399" s="350"/>
      <c r="F399" s="350"/>
      <c r="G399" s="694">
        <f t="shared" si="218"/>
        <v>0</v>
      </c>
      <c r="H399" s="694"/>
      <c r="I399" s="694">
        <f t="shared" si="223"/>
        <v>1</v>
      </c>
      <c r="J399" s="612"/>
      <c r="K399" s="694">
        <f t="shared" si="220"/>
        <v>0</v>
      </c>
      <c r="L399" s="694"/>
      <c r="M399" s="694">
        <f t="shared" si="224"/>
        <v>7.1999999999999993</v>
      </c>
      <c r="N399" s="612"/>
      <c r="O399" s="350"/>
      <c r="P399" s="350"/>
      <c r="Q399" s="350"/>
      <c r="R399" s="350"/>
      <c r="S399" s="349"/>
      <c r="T399" s="361"/>
      <c r="U399" s="349"/>
      <c r="V399" s="1"/>
      <c r="W399" s="112" t="str">
        <f>B416</f>
        <v>P &amp; A</v>
      </c>
      <c r="X399" s="1"/>
      <c r="Y399" s="1"/>
      <c r="Z399" s="1"/>
      <c r="AA399" s="1"/>
      <c r="AB399" s="1"/>
      <c r="AC399" s="1"/>
      <c r="AD399" s="372">
        <f>H416</f>
        <v>0</v>
      </c>
      <c r="AE399" s="372">
        <f t="shared" si="206"/>
        <v>1</v>
      </c>
      <c r="AF399" s="371">
        <f t="shared" si="225"/>
        <v>0</v>
      </c>
      <c r="AG399" s="372">
        <f>L416</f>
        <v>0</v>
      </c>
      <c r="AH399" s="372">
        <f t="shared" si="207"/>
        <v>6.1999999999999993</v>
      </c>
      <c r="AI399" s="371">
        <f>AI398</f>
        <v>0</v>
      </c>
      <c r="AJ399" s="372">
        <f>P416</f>
        <v>0</v>
      </c>
      <c r="AK399" s="372">
        <f t="shared" si="208"/>
        <v>0</v>
      </c>
      <c r="AL399" s="380">
        <f>AL398</f>
        <v>0</v>
      </c>
      <c r="AM399" s="1"/>
    </row>
    <row r="400" spans="1:39" ht="11.25" hidden="1" customHeight="1">
      <c r="A400" s="1"/>
      <c r="B400" s="349"/>
      <c r="C400" s="612"/>
      <c r="D400" s="612"/>
      <c r="E400" s="350"/>
      <c r="F400" s="350"/>
      <c r="G400" s="694">
        <f t="shared" si="218"/>
        <v>0</v>
      </c>
      <c r="H400" s="694"/>
      <c r="I400" s="694">
        <f t="shared" si="223"/>
        <v>1</v>
      </c>
      <c r="J400" s="612"/>
      <c r="K400" s="694">
        <f t="shared" si="220"/>
        <v>0</v>
      </c>
      <c r="L400" s="694"/>
      <c r="M400" s="694">
        <f t="shared" si="224"/>
        <v>7.1999999999999993</v>
      </c>
      <c r="N400" s="612"/>
      <c r="O400" s="350"/>
      <c r="P400" s="350"/>
      <c r="Q400" s="350"/>
      <c r="R400" s="350"/>
      <c r="S400" s="349"/>
      <c r="T400" s="361"/>
      <c r="U400" s="349"/>
      <c r="V400" s="1"/>
      <c r="W400" s="113" t="str">
        <f>B422</f>
        <v>Rig Down</v>
      </c>
      <c r="X400" s="97"/>
      <c r="Y400" s="97"/>
      <c r="Z400" s="97"/>
      <c r="AA400" s="97"/>
      <c r="AB400" s="97"/>
      <c r="AC400" s="97"/>
      <c r="AD400" s="375">
        <f>H422</f>
        <v>0</v>
      </c>
      <c r="AE400" s="375">
        <f t="shared" si="206"/>
        <v>1</v>
      </c>
      <c r="AF400" s="376">
        <f t="shared" si="225"/>
        <v>0</v>
      </c>
      <c r="AG400" s="375">
        <f>L422</f>
        <v>0</v>
      </c>
      <c r="AH400" s="375">
        <f t="shared" si="207"/>
        <v>6.1999999999999993</v>
      </c>
      <c r="AI400" s="376">
        <f>AI399</f>
        <v>0</v>
      </c>
      <c r="AJ400" s="375">
        <f>P422</f>
        <v>0</v>
      </c>
      <c r="AK400" s="375">
        <f t="shared" si="208"/>
        <v>0</v>
      </c>
      <c r="AL400" s="376">
        <f>AL399</f>
        <v>0</v>
      </c>
      <c r="AM400" s="1"/>
    </row>
    <row r="401" spans="1:39" ht="11.25" hidden="1" customHeight="1">
      <c r="A401" s="1"/>
      <c r="B401" s="349"/>
      <c r="C401" s="612"/>
      <c r="D401" s="612"/>
      <c r="E401" s="350"/>
      <c r="F401" s="350"/>
      <c r="G401" s="694">
        <f t="shared" si="218"/>
        <v>0</v>
      </c>
      <c r="H401" s="694"/>
      <c r="I401" s="694">
        <f t="shared" si="223"/>
        <v>1</v>
      </c>
      <c r="J401" s="612"/>
      <c r="K401" s="694">
        <f t="shared" si="220"/>
        <v>0</v>
      </c>
      <c r="L401" s="694"/>
      <c r="M401" s="694">
        <f t="shared" si="224"/>
        <v>7.1999999999999993</v>
      </c>
      <c r="N401" s="612"/>
      <c r="O401" s="350"/>
      <c r="P401" s="350"/>
      <c r="Q401" s="350"/>
      <c r="R401" s="350"/>
      <c r="S401" s="349"/>
      <c r="T401" s="361"/>
      <c r="U401" s="349"/>
      <c r="V401" s="1"/>
      <c r="W401" s="1"/>
      <c r="X401" s="1"/>
      <c r="Y401" s="1"/>
      <c r="Z401" s="1"/>
      <c r="AA401" s="1"/>
      <c r="AB401" s="1"/>
      <c r="AC401" s="1"/>
      <c r="AD401" s="1"/>
      <c r="AE401" s="1"/>
      <c r="AF401" s="1"/>
      <c r="AG401" s="1"/>
      <c r="AH401" s="1"/>
      <c r="AI401" s="1"/>
      <c r="AJ401" s="1"/>
      <c r="AK401" s="1"/>
      <c r="AL401" s="1"/>
      <c r="AM401" s="1"/>
    </row>
    <row r="402" spans="1:39" ht="11.25" hidden="1" customHeight="1">
      <c r="A402" s="1"/>
      <c r="B402" s="347" t="s">
        <v>89</v>
      </c>
      <c r="C402" s="613">
        <f>SUM(C403:C407)</f>
        <v>0</v>
      </c>
      <c r="D402" s="613"/>
      <c r="E402" s="348"/>
      <c r="F402" s="348"/>
      <c r="G402" s="694">
        <f t="shared" si="218"/>
        <v>0</v>
      </c>
      <c r="H402" s="696"/>
      <c r="I402" s="694">
        <f t="shared" si="223"/>
        <v>1</v>
      </c>
      <c r="J402" s="613"/>
      <c r="K402" s="694">
        <f t="shared" si="220"/>
        <v>0</v>
      </c>
      <c r="L402" s="696"/>
      <c r="M402" s="694">
        <f t="shared" si="224"/>
        <v>7.1999999999999993</v>
      </c>
      <c r="N402" s="613"/>
      <c r="O402" s="348"/>
      <c r="P402" s="348"/>
      <c r="Q402" s="348"/>
      <c r="R402" s="348"/>
      <c r="S402" s="359"/>
      <c r="T402" s="360"/>
      <c r="U402" s="359"/>
      <c r="V402" s="1"/>
      <c r="W402" s="1"/>
      <c r="X402" s="1"/>
      <c r="Y402" s="1"/>
      <c r="Z402" s="1"/>
      <c r="AA402" s="1"/>
      <c r="AB402" s="1"/>
      <c r="AC402" s="1"/>
      <c r="AD402" s="1"/>
      <c r="AE402" s="1"/>
      <c r="AF402" s="1"/>
      <c r="AG402" s="1"/>
      <c r="AH402" s="1"/>
      <c r="AI402" s="1"/>
      <c r="AJ402" s="1"/>
      <c r="AK402" s="1"/>
      <c r="AL402" s="1"/>
      <c r="AM402" s="1"/>
    </row>
    <row r="403" spans="1:39" ht="11.25" hidden="1" customHeight="1">
      <c r="A403" s="1"/>
      <c r="B403" s="349" t="s">
        <v>252</v>
      </c>
      <c r="C403" s="612"/>
      <c r="D403" s="612"/>
      <c r="E403" s="350">
        <f>E398+D403</f>
        <v>0</v>
      </c>
      <c r="F403" s="612"/>
      <c r="G403" s="694">
        <f t="shared" si="218"/>
        <v>0</v>
      </c>
      <c r="H403" s="694"/>
      <c r="I403" s="694">
        <f t="shared" si="223"/>
        <v>1</v>
      </c>
      <c r="J403" s="350"/>
      <c r="K403" s="694">
        <f t="shared" si="220"/>
        <v>0</v>
      </c>
      <c r="L403" s="694"/>
      <c r="M403" s="694">
        <f t="shared" si="224"/>
        <v>7.1999999999999993</v>
      </c>
      <c r="N403" s="350"/>
      <c r="O403" s="350"/>
      <c r="P403" s="350"/>
      <c r="Q403" s="350"/>
      <c r="R403" s="350"/>
      <c r="S403" s="349"/>
      <c r="T403" s="361"/>
      <c r="U403" s="349"/>
      <c r="V403" s="1"/>
      <c r="W403" s="1"/>
      <c r="X403" s="1"/>
      <c r="Y403" s="1"/>
      <c r="Z403" s="1"/>
      <c r="AA403" s="1"/>
      <c r="AB403" s="1"/>
      <c r="AC403" s="1"/>
      <c r="AD403" s="1"/>
      <c r="AE403" s="1"/>
      <c r="AF403" s="1"/>
      <c r="AG403" s="1"/>
      <c r="AH403" s="1"/>
      <c r="AI403" s="1"/>
      <c r="AJ403" s="1"/>
      <c r="AK403" s="1"/>
      <c r="AL403" s="1"/>
      <c r="AM403" s="1"/>
    </row>
    <row r="404" spans="1:39" ht="11.25" hidden="1" customHeight="1">
      <c r="A404" s="1"/>
      <c r="B404" s="349" t="s">
        <v>253</v>
      </c>
      <c r="C404" s="612"/>
      <c r="D404" s="612"/>
      <c r="E404" s="350">
        <f>E403+D404</f>
        <v>0</v>
      </c>
      <c r="F404" s="612"/>
      <c r="G404" s="694">
        <f t="shared" si="218"/>
        <v>0</v>
      </c>
      <c r="H404" s="694"/>
      <c r="I404" s="694">
        <f t="shared" si="223"/>
        <v>1</v>
      </c>
      <c r="J404" s="350">
        <f>J372</f>
        <v>0</v>
      </c>
      <c r="K404" s="694">
        <f t="shared" si="220"/>
        <v>0</v>
      </c>
      <c r="L404" s="694"/>
      <c r="M404" s="694">
        <f t="shared" si="224"/>
        <v>7.1999999999999993</v>
      </c>
      <c r="N404" s="350">
        <f>N372</f>
        <v>0</v>
      </c>
      <c r="O404" s="350"/>
      <c r="P404" s="350"/>
      <c r="Q404" s="350"/>
      <c r="R404" s="350"/>
      <c r="S404" s="349"/>
      <c r="T404" s="361"/>
      <c r="U404" s="349"/>
      <c r="V404" s="1"/>
      <c r="W404" s="1"/>
      <c r="X404" s="1"/>
      <c r="Y404" s="1"/>
      <c r="Z404" s="1"/>
      <c r="AA404" s="1"/>
      <c r="AB404" s="1"/>
      <c r="AC404" s="1"/>
      <c r="AD404" s="1"/>
      <c r="AE404" s="1"/>
      <c r="AF404" s="1"/>
      <c r="AG404" s="1"/>
      <c r="AH404" s="1"/>
      <c r="AI404" s="1"/>
      <c r="AJ404" s="1"/>
      <c r="AK404" s="1"/>
      <c r="AL404" s="1"/>
      <c r="AM404" s="1"/>
    </row>
    <row r="405" spans="1:39" ht="11.25" hidden="1" customHeight="1">
      <c r="A405" s="1"/>
      <c r="B405" s="349"/>
      <c r="C405" s="612"/>
      <c r="D405" s="612"/>
      <c r="E405" s="350"/>
      <c r="F405" s="612">
        <f t="shared" ref="F405:F407" si="226">B405</f>
        <v>0</v>
      </c>
      <c r="G405" s="694">
        <f t="shared" si="218"/>
        <v>0</v>
      </c>
      <c r="H405" s="694"/>
      <c r="I405" s="694">
        <f t="shared" si="223"/>
        <v>1</v>
      </c>
      <c r="J405" s="612"/>
      <c r="K405" s="694">
        <f t="shared" si="220"/>
        <v>0</v>
      </c>
      <c r="L405" s="694"/>
      <c r="M405" s="694">
        <f t="shared" si="224"/>
        <v>7.1999999999999993</v>
      </c>
      <c r="N405" s="612"/>
      <c r="O405" s="350"/>
      <c r="P405" s="350"/>
      <c r="Q405" s="350"/>
      <c r="R405" s="350"/>
      <c r="S405" s="349"/>
      <c r="T405" s="361"/>
      <c r="U405" s="349"/>
      <c r="V405" s="1"/>
      <c r="W405" s="1"/>
      <c r="X405" s="1"/>
      <c r="Y405" s="1"/>
      <c r="Z405" s="1"/>
      <c r="AA405" s="1"/>
      <c r="AB405" s="1"/>
      <c r="AC405" s="1"/>
      <c r="AD405" s="1"/>
      <c r="AE405" s="1"/>
      <c r="AF405" s="1"/>
      <c r="AG405" s="1"/>
      <c r="AH405" s="1"/>
      <c r="AI405" s="1"/>
      <c r="AJ405" s="1"/>
      <c r="AK405" s="1"/>
      <c r="AL405" s="1"/>
      <c r="AM405" s="1"/>
    </row>
    <row r="406" spans="1:39" ht="11.25" hidden="1" customHeight="1">
      <c r="A406" s="1"/>
      <c r="B406" s="349"/>
      <c r="C406" s="612"/>
      <c r="D406" s="612"/>
      <c r="E406" s="350"/>
      <c r="F406" s="612">
        <f t="shared" si="226"/>
        <v>0</v>
      </c>
      <c r="G406" s="694">
        <f t="shared" si="218"/>
        <v>0</v>
      </c>
      <c r="H406" s="694"/>
      <c r="I406" s="694">
        <f t="shared" si="223"/>
        <v>1</v>
      </c>
      <c r="J406" s="612"/>
      <c r="K406" s="694">
        <f t="shared" si="220"/>
        <v>0</v>
      </c>
      <c r="L406" s="694"/>
      <c r="M406" s="694">
        <f t="shared" si="224"/>
        <v>7.1999999999999993</v>
      </c>
      <c r="N406" s="612"/>
      <c r="O406" s="350"/>
      <c r="P406" s="350"/>
      <c r="Q406" s="350"/>
      <c r="R406" s="350"/>
      <c r="S406" s="349"/>
      <c r="T406" s="361"/>
      <c r="U406" s="349"/>
      <c r="V406" s="1"/>
      <c r="W406" s="1"/>
      <c r="X406" s="1"/>
      <c r="Y406" s="1"/>
      <c r="Z406" s="1"/>
      <c r="AA406" s="1"/>
      <c r="AB406" s="1"/>
      <c r="AC406" s="1"/>
      <c r="AD406" s="1"/>
      <c r="AE406" s="1"/>
      <c r="AF406" s="1"/>
      <c r="AG406" s="1"/>
      <c r="AH406" s="1"/>
      <c r="AI406" s="1"/>
      <c r="AJ406" s="1"/>
      <c r="AK406" s="1"/>
      <c r="AL406" s="1"/>
      <c r="AM406" s="1"/>
    </row>
    <row r="407" spans="1:39" ht="11.25" hidden="1" customHeight="1">
      <c r="A407" s="1"/>
      <c r="B407" s="349"/>
      <c r="C407" s="612"/>
      <c r="D407" s="612"/>
      <c r="E407" s="350"/>
      <c r="F407" s="612">
        <f t="shared" si="226"/>
        <v>0</v>
      </c>
      <c r="G407" s="694">
        <f t="shared" si="218"/>
        <v>0</v>
      </c>
      <c r="H407" s="694"/>
      <c r="I407" s="694">
        <f t="shared" si="223"/>
        <v>1</v>
      </c>
      <c r="J407" s="612"/>
      <c r="K407" s="694">
        <f t="shared" si="220"/>
        <v>0</v>
      </c>
      <c r="L407" s="694"/>
      <c r="M407" s="694">
        <f t="shared" si="224"/>
        <v>7.1999999999999993</v>
      </c>
      <c r="N407" s="612"/>
      <c r="O407" s="350"/>
      <c r="P407" s="350"/>
      <c r="Q407" s="350"/>
      <c r="R407" s="350"/>
      <c r="S407" s="349"/>
      <c r="T407" s="361"/>
      <c r="U407" s="349"/>
      <c r="V407" s="1"/>
      <c r="W407" s="1"/>
      <c r="X407" s="1"/>
      <c r="Y407" s="1"/>
      <c r="Z407" s="1"/>
      <c r="AA407" s="1"/>
      <c r="AB407" s="1"/>
      <c r="AC407" s="1"/>
      <c r="AD407" s="1"/>
      <c r="AE407" s="1"/>
      <c r="AF407" s="1"/>
      <c r="AG407" s="1"/>
      <c r="AH407" s="1"/>
      <c r="AI407" s="1"/>
      <c r="AJ407" s="1"/>
      <c r="AK407" s="1"/>
      <c r="AL407" s="1"/>
      <c r="AM407" s="1"/>
    </row>
    <row r="408" spans="1:39" ht="11.25" hidden="1" customHeight="1">
      <c r="A408" s="1"/>
      <c r="B408" s="347" t="s">
        <v>94</v>
      </c>
      <c r="C408" s="613">
        <f>SUM(C409:C411)</f>
        <v>0</v>
      </c>
      <c r="D408" s="613"/>
      <c r="E408" s="348"/>
      <c r="F408" s="613"/>
      <c r="G408" s="694">
        <f t="shared" si="218"/>
        <v>0</v>
      </c>
      <c r="H408" s="696"/>
      <c r="I408" s="694">
        <f t="shared" si="223"/>
        <v>1</v>
      </c>
      <c r="J408" s="613"/>
      <c r="K408" s="694">
        <f t="shared" si="220"/>
        <v>0</v>
      </c>
      <c r="L408" s="696"/>
      <c r="M408" s="694">
        <f t="shared" si="224"/>
        <v>7.1999999999999993</v>
      </c>
      <c r="N408" s="613"/>
      <c r="O408" s="348"/>
      <c r="P408" s="348"/>
      <c r="Q408" s="348"/>
      <c r="R408" s="348"/>
      <c r="S408" s="359"/>
      <c r="T408" s="360"/>
      <c r="U408" s="359"/>
      <c r="V408" s="1"/>
      <c r="W408" s="1"/>
      <c r="X408" s="1"/>
      <c r="Y408" s="1"/>
      <c r="Z408" s="1"/>
      <c r="AA408" s="1"/>
      <c r="AB408" s="1"/>
      <c r="AC408" s="1"/>
      <c r="AD408" s="1"/>
      <c r="AE408" s="1"/>
      <c r="AF408" s="1"/>
      <c r="AG408" s="1"/>
      <c r="AH408" s="1"/>
      <c r="AI408" s="1"/>
      <c r="AJ408" s="1"/>
      <c r="AK408" s="1"/>
      <c r="AL408" s="1"/>
      <c r="AM408" s="1"/>
    </row>
    <row r="409" spans="1:39" ht="11.25" hidden="1" customHeight="1">
      <c r="A409" s="1"/>
      <c r="B409" s="349" t="s">
        <v>174</v>
      </c>
      <c r="C409" s="612"/>
      <c r="D409" s="612"/>
      <c r="E409" s="350">
        <f>E404+D409</f>
        <v>0</v>
      </c>
      <c r="F409" s="612"/>
      <c r="G409" s="694">
        <f t="shared" si="218"/>
        <v>0</v>
      </c>
      <c r="H409" s="694"/>
      <c r="I409" s="694">
        <f t="shared" si="223"/>
        <v>1</v>
      </c>
      <c r="J409" s="350">
        <f>J377</f>
        <v>0</v>
      </c>
      <c r="K409" s="694">
        <f t="shared" si="220"/>
        <v>0</v>
      </c>
      <c r="L409" s="694"/>
      <c r="M409" s="694">
        <f t="shared" si="224"/>
        <v>7.1999999999999993</v>
      </c>
      <c r="N409" s="350">
        <f>N377</f>
        <v>0</v>
      </c>
      <c r="O409" s="350"/>
      <c r="P409" s="350"/>
      <c r="Q409" s="350"/>
      <c r="R409" s="350"/>
      <c r="S409" s="349"/>
      <c r="T409" s="361"/>
      <c r="U409" s="349"/>
      <c r="V409" s="1"/>
      <c r="W409" s="1"/>
      <c r="X409" s="1"/>
      <c r="Y409" s="1"/>
      <c r="Z409" s="1"/>
      <c r="AA409" s="1"/>
      <c r="AB409" s="1"/>
      <c r="AC409" s="1"/>
      <c r="AD409" s="1"/>
      <c r="AE409" s="1"/>
      <c r="AF409" s="1"/>
      <c r="AG409" s="1"/>
      <c r="AH409" s="1"/>
      <c r="AI409" s="1"/>
      <c r="AJ409" s="1"/>
      <c r="AK409" s="1"/>
      <c r="AL409" s="1"/>
      <c r="AM409" s="1"/>
    </row>
    <row r="410" spans="1:39" ht="11.25" hidden="1" customHeight="1">
      <c r="A410" s="1"/>
      <c r="B410" s="349"/>
      <c r="C410" s="612"/>
      <c r="D410" s="612"/>
      <c r="E410" s="350">
        <f t="shared" ref="E410:E411" si="227">E405+D410</f>
        <v>0</v>
      </c>
      <c r="F410" s="612">
        <f t="shared" ref="F410:F411" si="228">B410</f>
        <v>0</v>
      </c>
      <c r="G410" s="694">
        <f t="shared" si="218"/>
        <v>0</v>
      </c>
      <c r="H410" s="694"/>
      <c r="I410" s="694">
        <f t="shared" si="223"/>
        <v>1</v>
      </c>
      <c r="J410" s="612"/>
      <c r="K410" s="694">
        <f t="shared" si="220"/>
        <v>0</v>
      </c>
      <c r="L410" s="694"/>
      <c r="M410" s="694">
        <f t="shared" si="224"/>
        <v>7.1999999999999993</v>
      </c>
      <c r="N410" s="612"/>
      <c r="O410" s="350"/>
      <c r="P410" s="350"/>
      <c r="Q410" s="350"/>
      <c r="R410" s="350"/>
      <c r="S410" s="349"/>
      <c r="T410" s="361"/>
      <c r="U410" s="349"/>
      <c r="V410" s="1"/>
      <c r="W410" s="1"/>
      <c r="X410" s="1"/>
      <c r="Y410" s="1"/>
      <c r="Z410" s="1"/>
      <c r="AA410" s="1"/>
      <c r="AB410" s="1"/>
      <c r="AC410" s="1"/>
      <c r="AD410" s="1"/>
      <c r="AE410" s="1"/>
      <c r="AF410" s="1"/>
      <c r="AG410" s="1"/>
      <c r="AH410" s="1"/>
      <c r="AI410" s="1"/>
      <c r="AJ410" s="1"/>
      <c r="AK410" s="1"/>
      <c r="AL410" s="1"/>
      <c r="AM410" s="1"/>
    </row>
    <row r="411" spans="1:39" ht="11.25" hidden="1" customHeight="1">
      <c r="A411" s="1"/>
      <c r="B411" s="349"/>
      <c r="C411" s="612"/>
      <c r="D411" s="612"/>
      <c r="E411" s="350">
        <f t="shared" si="227"/>
        <v>0</v>
      </c>
      <c r="F411" s="612">
        <f t="shared" si="228"/>
        <v>0</v>
      </c>
      <c r="G411" s="694">
        <f t="shared" si="218"/>
        <v>0</v>
      </c>
      <c r="H411" s="694"/>
      <c r="I411" s="694">
        <f t="shared" si="223"/>
        <v>1</v>
      </c>
      <c r="J411" s="612"/>
      <c r="K411" s="694">
        <f t="shared" si="220"/>
        <v>0</v>
      </c>
      <c r="L411" s="694"/>
      <c r="M411" s="694">
        <f t="shared" si="224"/>
        <v>7.1999999999999993</v>
      </c>
      <c r="N411" s="612"/>
      <c r="O411" s="350"/>
      <c r="P411" s="350"/>
      <c r="Q411" s="350"/>
      <c r="R411" s="350"/>
      <c r="S411" s="349"/>
      <c r="T411" s="361"/>
      <c r="U411" s="349"/>
      <c r="V411" s="1"/>
      <c r="W411" s="1"/>
      <c r="X411" s="1"/>
      <c r="Y411" s="1"/>
      <c r="Z411" s="1"/>
      <c r="AA411" s="1"/>
      <c r="AB411" s="1"/>
      <c r="AC411" s="1"/>
      <c r="AD411" s="1"/>
      <c r="AE411" s="1"/>
      <c r="AF411" s="1"/>
      <c r="AG411" s="1"/>
      <c r="AH411" s="1"/>
      <c r="AI411" s="1"/>
      <c r="AJ411" s="1"/>
      <c r="AK411" s="1"/>
      <c r="AL411" s="1"/>
      <c r="AM411" s="1"/>
    </row>
    <row r="412" spans="1:39" ht="11.25" hidden="1" customHeight="1">
      <c r="A412" s="1"/>
      <c r="B412" s="347" t="s">
        <v>99</v>
      </c>
      <c r="C412" s="613">
        <f>SUM(C413:C415)</f>
        <v>0</v>
      </c>
      <c r="D412" s="613"/>
      <c r="E412" s="348"/>
      <c r="F412" s="613"/>
      <c r="G412" s="694">
        <f t="shared" si="218"/>
        <v>0</v>
      </c>
      <c r="H412" s="695"/>
      <c r="I412" s="694">
        <f t="shared" si="223"/>
        <v>1</v>
      </c>
      <c r="J412" s="613"/>
      <c r="K412" s="694">
        <f t="shared" si="220"/>
        <v>0</v>
      </c>
      <c r="L412" s="695"/>
      <c r="M412" s="694">
        <f t="shared" si="224"/>
        <v>7.1999999999999993</v>
      </c>
      <c r="N412" s="613"/>
      <c r="O412" s="348"/>
      <c r="P412" s="348"/>
      <c r="Q412" s="348"/>
      <c r="R412" s="348"/>
      <c r="S412" s="359"/>
      <c r="T412" s="360"/>
      <c r="U412" s="359"/>
      <c r="V412" s="1"/>
      <c r="W412" s="1"/>
      <c r="X412" s="1"/>
      <c r="Y412" s="1"/>
      <c r="Z412" s="1"/>
      <c r="AA412" s="1"/>
      <c r="AB412" s="1"/>
      <c r="AC412" s="1"/>
      <c r="AD412" s="1"/>
      <c r="AE412" s="1"/>
      <c r="AF412" s="1"/>
      <c r="AG412" s="1"/>
      <c r="AH412" s="1"/>
      <c r="AI412" s="1"/>
      <c r="AJ412" s="1"/>
      <c r="AK412" s="1"/>
      <c r="AL412" s="1"/>
      <c r="AM412" s="1"/>
    </row>
    <row r="413" spans="1:39" ht="11.25" hidden="1" customHeight="1">
      <c r="A413" s="1"/>
      <c r="B413" s="632" t="s">
        <v>568</v>
      </c>
      <c r="C413" s="615">
        <f>D413*24</f>
        <v>0</v>
      </c>
      <c r="D413" s="615"/>
      <c r="E413" s="612">
        <f>E409+D413</f>
        <v>0</v>
      </c>
      <c r="F413" s="612"/>
      <c r="G413" s="694">
        <f t="shared" si="218"/>
        <v>0</v>
      </c>
      <c r="H413" s="693"/>
      <c r="I413" s="694">
        <f t="shared" si="223"/>
        <v>1</v>
      </c>
      <c r="J413" s="612"/>
      <c r="K413" s="694">
        <f t="shared" si="220"/>
        <v>0</v>
      </c>
      <c r="L413" s="693"/>
      <c r="M413" s="694">
        <f t="shared" si="224"/>
        <v>7.1999999999999993</v>
      </c>
      <c r="N413" s="612"/>
      <c r="O413" s="350"/>
      <c r="P413" s="350"/>
      <c r="Q413" s="350"/>
      <c r="R413" s="350"/>
      <c r="S413" s="349"/>
      <c r="T413" s="361"/>
      <c r="U413" s="349"/>
      <c r="V413" s="1"/>
      <c r="W413" s="1"/>
      <c r="X413" s="1"/>
      <c r="Y413" s="1"/>
      <c r="Z413" s="1"/>
      <c r="AA413" s="1"/>
      <c r="AB413" s="1"/>
      <c r="AC413" s="1"/>
      <c r="AD413" s="1"/>
      <c r="AE413" s="1"/>
      <c r="AF413" s="1"/>
      <c r="AG413" s="1"/>
      <c r="AH413" s="1"/>
      <c r="AI413" s="1"/>
      <c r="AJ413" s="1"/>
      <c r="AK413" s="1"/>
      <c r="AL413" s="1"/>
      <c r="AM413" s="1"/>
    </row>
    <row r="414" spans="1:39" ht="11.25" hidden="1" customHeight="1">
      <c r="A414" s="1"/>
      <c r="B414" s="633" t="s">
        <v>569</v>
      </c>
      <c r="C414" s="615">
        <f t="shared" ref="C414:C415" si="229">D414*24</f>
        <v>0</v>
      </c>
      <c r="D414" s="615"/>
      <c r="E414" s="612">
        <f>E413+D414</f>
        <v>0</v>
      </c>
      <c r="F414" s="612"/>
      <c r="G414" s="694">
        <f t="shared" si="218"/>
        <v>0</v>
      </c>
      <c r="H414" s="693"/>
      <c r="I414" s="694">
        <f t="shared" si="223"/>
        <v>1</v>
      </c>
      <c r="J414" s="612"/>
      <c r="K414" s="694">
        <f t="shared" si="220"/>
        <v>0</v>
      </c>
      <c r="L414" s="693"/>
      <c r="M414" s="694">
        <f t="shared" si="224"/>
        <v>7.1999999999999993</v>
      </c>
      <c r="N414" s="612"/>
      <c r="O414" s="350"/>
      <c r="P414" s="350"/>
      <c r="Q414" s="350"/>
      <c r="R414" s="350"/>
      <c r="S414" s="349"/>
      <c r="T414" s="361"/>
      <c r="U414" s="349"/>
      <c r="V414" s="1"/>
      <c r="W414" s="1"/>
      <c r="X414" s="1"/>
      <c r="Y414" s="1"/>
      <c r="Z414" s="1"/>
      <c r="AA414" s="1"/>
      <c r="AB414" s="1"/>
      <c r="AC414" s="1"/>
      <c r="AD414" s="1"/>
      <c r="AE414" s="1"/>
      <c r="AF414" s="1"/>
      <c r="AG414" s="1"/>
      <c r="AH414" s="1"/>
      <c r="AI414" s="1"/>
      <c r="AJ414" s="1"/>
      <c r="AK414" s="1"/>
      <c r="AL414" s="1"/>
      <c r="AM414" s="1"/>
    </row>
    <row r="415" spans="1:39" ht="11.25" hidden="1" customHeight="1">
      <c r="A415" s="1"/>
      <c r="B415" s="634" t="s">
        <v>570</v>
      </c>
      <c r="C415" s="615">
        <f t="shared" si="229"/>
        <v>0</v>
      </c>
      <c r="D415" s="615"/>
      <c r="E415" s="612">
        <f>E414+D415</f>
        <v>0</v>
      </c>
      <c r="F415" s="612"/>
      <c r="G415" s="694">
        <f t="shared" si="218"/>
        <v>0</v>
      </c>
      <c r="H415" s="693"/>
      <c r="I415" s="694">
        <f t="shared" si="223"/>
        <v>1</v>
      </c>
      <c r="J415" s="612"/>
      <c r="K415" s="694">
        <f t="shared" si="220"/>
        <v>0</v>
      </c>
      <c r="L415" s="693"/>
      <c r="M415" s="694">
        <f t="shared" si="224"/>
        <v>7.1999999999999993</v>
      </c>
      <c r="N415" s="612"/>
      <c r="O415" s="350"/>
      <c r="P415" s="350"/>
      <c r="Q415" s="350"/>
      <c r="R415" s="350"/>
      <c r="S415" s="349"/>
      <c r="T415" s="361"/>
      <c r="U415" s="349"/>
      <c r="V415" s="1"/>
      <c r="W415" s="1"/>
      <c r="X415" s="1"/>
      <c r="Y415" s="1"/>
      <c r="Z415" s="1"/>
      <c r="AA415" s="1"/>
      <c r="AB415" s="1"/>
      <c r="AC415" s="1"/>
      <c r="AD415" s="1"/>
      <c r="AE415" s="1"/>
      <c r="AF415" s="1"/>
      <c r="AG415" s="1"/>
      <c r="AH415" s="1"/>
      <c r="AI415" s="1"/>
      <c r="AJ415" s="1"/>
      <c r="AK415" s="1"/>
      <c r="AL415" s="1"/>
      <c r="AM415" s="1"/>
    </row>
    <row r="416" spans="1:39" ht="11.25" hidden="1" customHeight="1">
      <c r="A416" s="1"/>
      <c r="B416" s="347" t="s">
        <v>182</v>
      </c>
      <c r="C416" s="613">
        <f>SUM(C417:C421)</f>
        <v>0</v>
      </c>
      <c r="D416" s="613"/>
      <c r="E416" s="348"/>
      <c r="F416" s="613"/>
      <c r="G416" s="694">
        <f t="shared" si="218"/>
        <v>0</v>
      </c>
      <c r="H416" s="696"/>
      <c r="I416" s="694">
        <f t="shared" si="223"/>
        <v>1</v>
      </c>
      <c r="J416" s="613"/>
      <c r="K416" s="694">
        <f t="shared" si="220"/>
        <v>0</v>
      </c>
      <c r="L416" s="696"/>
      <c r="M416" s="694">
        <f t="shared" si="224"/>
        <v>7.1999999999999993</v>
      </c>
      <c r="N416" s="613"/>
      <c r="O416" s="348"/>
      <c r="P416" s="348"/>
      <c r="Q416" s="348"/>
      <c r="R416" s="348"/>
      <c r="S416" s="359"/>
      <c r="T416" s="360"/>
      <c r="U416" s="359"/>
      <c r="V416" s="1"/>
      <c r="W416" s="1"/>
      <c r="X416" s="1"/>
      <c r="Y416" s="1"/>
      <c r="Z416" s="1"/>
      <c r="AA416" s="1"/>
      <c r="AB416" s="1"/>
      <c r="AC416" s="1"/>
      <c r="AD416" s="1"/>
      <c r="AE416" s="1"/>
      <c r="AF416" s="1"/>
      <c r="AG416" s="1"/>
      <c r="AH416" s="1"/>
      <c r="AI416" s="1"/>
      <c r="AJ416" s="1"/>
      <c r="AK416" s="1"/>
      <c r="AL416" s="1"/>
      <c r="AM416" s="1"/>
    </row>
    <row r="417" spans="1:39" ht="11.25" hidden="1" customHeight="1">
      <c r="A417" s="1"/>
      <c r="B417" s="349" t="s">
        <v>254</v>
      </c>
      <c r="C417" s="612"/>
      <c r="D417" s="612"/>
      <c r="E417" s="350">
        <f>E415</f>
        <v>0</v>
      </c>
      <c r="F417" s="612"/>
      <c r="G417" s="694">
        <f t="shared" si="218"/>
        <v>0</v>
      </c>
      <c r="H417" s="694"/>
      <c r="I417" s="694">
        <f t="shared" si="223"/>
        <v>1</v>
      </c>
      <c r="J417" s="350">
        <f>J385</f>
        <v>0</v>
      </c>
      <c r="K417" s="694">
        <f t="shared" si="220"/>
        <v>0</v>
      </c>
      <c r="L417" s="694"/>
      <c r="M417" s="694">
        <f t="shared" si="224"/>
        <v>7.1999999999999993</v>
      </c>
      <c r="N417" s="350">
        <f>N385</f>
        <v>0</v>
      </c>
      <c r="O417" s="350"/>
      <c r="P417" s="350"/>
      <c r="Q417" s="350"/>
      <c r="R417" s="350"/>
      <c r="S417" s="349"/>
      <c r="T417" s="361"/>
      <c r="U417" s="349"/>
      <c r="V417" s="1"/>
      <c r="W417" s="1"/>
      <c r="X417" s="1"/>
      <c r="Y417" s="1"/>
      <c r="Z417" s="1"/>
      <c r="AA417" s="1"/>
      <c r="AB417" s="1"/>
      <c r="AC417" s="1"/>
      <c r="AD417" s="1"/>
      <c r="AE417" s="1"/>
      <c r="AF417" s="1"/>
      <c r="AG417" s="1"/>
      <c r="AH417" s="1"/>
      <c r="AI417" s="1"/>
      <c r="AJ417" s="1"/>
      <c r="AK417" s="1"/>
      <c r="AL417" s="1"/>
      <c r="AM417" s="1"/>
    </row>
    <row r="418" spans="1:39" ht="11.25" hidden="1" customHeight="1">
      <c r="A418" s="1"/>
      <c r="B418" s="349"/>
      <c r="C418" s="612"/>
      <c r="D418" s="612"/>
      <c r="E418" s="350"/>
      <c r="F418" s="612">
        <f t="shared" ref="F418:F421" si="230">B418</f>
        <v>0</v>
      </c>
      <c r="G418" s="694">
        <f t="shared" si="218"/>
        <v>0</v>
      </c>
      <c r="H418" s="694"/>
      <c r="I418" s="694">
        <f t="shared" si="223"/>
        <v>1</v>
      </c>
      <c r="J418" s="612"/>
      <c r="K418" s="694">
        <f t="shared" si="220"/>
        <v>0</v>
      </c>
      <c r="L418" s="694"/>
      <c r="M418" s="694">
        <f t="shared" si="224"/>
        <v>7.1999999999999993</v>
      </c>
      <c r="N418" s="612"/>
      <c r="O418" s="350"/>
      <c r="P418" s="350"/>
      <c r="Q418" s="350"/>
      <c r="R418" s="350"/>
      <c r="S418" s="349"/>
      <c r="T418" s="361"/>
      <c r="U418" s="349"/>
      <c r="V418" s="1"/>
      <c r="W418" s="1"/>
      <c r="X418" s="1"/>
      <c r="Y418" s="1"/>
      <c r="Z418" s="1"/>
      <c r="AA418" s="1"/>
      <c r="AB418" s="1"/>
      <c r="AC418" s="1"/>
      <c r="AD418" s="1"/>
      <c r="AE418" s="1"/>
      <c r="AF418" s="1"/>
      <c r="AG418" s="1"/>
      <c r="AH418" s="1"/>
      <c r="AI418" s="1"/>
      <c r="AJ418" s="1"/>
      <c r="AK418" s="1"/>
      <c r="AL418" s="1"/>
      <c r="AM418" s="1"/>
    </row>
    <row r="419" spans="1:39" ht="11.25" hidden="1" customHeight="1">
      <c r="A419" s="1"/>
      <c r="B419" s="349"/>
      <c r="C419" s="612"/>
      <c r="D419" s="612"/>
      <c r="E419" s="350"/>
      <c r="F419" s="612">
        <f t="shared" si="230"/>
        <v>0</v>
      </c>
      <c r="G419" s="694">
        <f t="shared" si="218"/>
        <v>0</v>
      </c>
      <c r="H419" s="694"/>
      <c r="I419" s="694">
        <f t="shared" si="223"/>
        <v>1</v>
      </c>
      <c r="J419" s="612"/>
      <c r="K419" s="694">
        <f t="shared" si="220"/>
        <v>0</v>
      </c>
      <c r="L419" s="694"/>
      <c r="M419" s="694">
        <f t="shared" si="224"/>
        <v>7.1999999999999993</v>
      </c>
      <c r="N419" s="612"/>
      <c r="O419" s="350"/>
      <c r="P419" s="350"/>
      <c r="Q419" s="350"/>
      <c r="R419" s="350"/>
      <c r="S419" s="349"/>
      <c r="T419" s="361"/>
      <c r="U419" s="349"/>
      <c r="V419" s="1"/>
      <c r="W419" s="1"/>
      <c r="X419" s="1"/>
      <c r="Y419" s="1"/>
      <c r="Z419" s="1"/>
      <c r="AA419" s="1"/>
      <c r="AB419" s="1"/>
      <c r="AC419" s="1"/>
      <c r="AD419" s="1"/>
      <c r="AE419" s="1"/>
      <c r="AF419" s="1"/>
      <c r="AG419" s="1"/>
      <c r="AH419" s="1"/>
      <c r="AI419" s="1"/>
      <c r="AJ419" s="1"/>
      <c r="AK419" s="1"/>
      <c r="AL419" s="1"/>
      <c r="AM419" s="1"/>
    </row>
    <row r="420" spans="1:39" ht="11.25" hidden="1" customHeight="1">
      <c r="A420" s="1"/>
      <c r="B420" s="349"/>
      <c r="C420" s="612"/>
      <c r="D420" s="612"/>
      <c r="E420" s="350"/>
      <c r="F420" s="612">
        <f t="shared" si="230"/>
        <v>0</v>
      </c>
      <c r="G420" s="694">
        <f t="shared" si="218"/>
        <v>0</v>
      </c>
      <c r="H420" s="694"/>
      <c r="I420" s="694">
        <f t="shared" si="223"/>
        <v>1</v>
      </c>
      <c r="J420" s="612"/>
      <c r="K420" s="694">
        <f t="shared" si="220"/>
        <v>0</v>
      </c>
      <c r="L420" s="694"/>
      <c r="M420" s="694">
        <f t="shared" si="224"/>
        <v>7.1999999999999993</v>
      </c>
      <c r="N420" s="612"/>
      <c r="O420" s="350"/>
      <c r="P420" s="350"/>
      <c r="Q420" s="350"/>
      <c r="R420" s="350"/>
      <c r="S420" s="349"/>
      <c r="T420" s="361"/>
      <c r="U420" s="349"/>
      <c r="V420" s="1"/>
      <c r="W420" s="1"/>
      <c r="X420" s="1"/>
      <c r="Y420" s="1"/>
      <c r="Z420" s="1"/>
      <c r="AA420" s="1"/>
      <c r="AB420" s="1"/>
      <c r="AC420" s="1"/>
      <c r="AD420" s="1"/>
      <c r="AE420" s="1"/>
      <c r="AF420" s="1"/>
      <c r="AG420" s="1"/>
      <c r="AH420" s="1"/>
      <c r="AI420" s="1"/>
      <c r="AJ420" s="1"/>
      <c r="AK420" s="1"/>
      <c r="AL420" s="1"/>
      <c r="AM420" s="1"/>
    </row>
    <row r="421" spans="1:39" ht="11.25" customHeight="1">
      <c r="A421" s="1"/>
      <c r="B421" s="349"/>
      <c r="C421" s="612"/>
      <c r="D421" s="612"/>
      <c r="E421" s="350"/>
      <c r="F421" s="612">
        <f t="shared" si="230"/>
        <v>0</v>
      </c>
      <c r="G421" s="612"/>
      <c r="H421" s="697"/>
      <c r="I421" s="753"/>
      <c r="J421" s="612"/>
      <c r="K421" s="612"/>
      <c r="L421" s="697"/>
      <c r="M421" s="753"/>
      <c r="N421" s="612"/>
      <c r="O421" s="350"/>
      <c r="P421" s="350"/>
      <c r="Q421" s="350"/>
      <c r="R421" s="350"/>
      <c r="S421" s="349"/>
      <c r="T421" s="361"/>
      <c r="U421" s="349"/>
      <c r="V421" s="1"/>
      <c r="W421" s="1"/>
      <c r="X421" s="1"/>
      <c r="Y421" s="1"/>
      <c r="Z421" s="1"/>
      <c r="AA421" s="1"/>
      <c r="AB421" s="1"/>
      <c r="AC421" s="1"/>
      <c r="AD421" s="1"/>
      <c r="AE421" s="1"/>
      <c r="AF421" s="1"/>
      <c r="AG421" s="1"/>
      <c r="AH421" s="1"/>
      <c r="AI421" s="1"/>
      <c r="AJ421" s="1"/>
      <c r="AK421" s="1"/>
      <c r="AL421" s="1"/>
      <c r="AM421" s="1"/>
    </row>
    <row r="422" spans="1:39" ht="11.25" customHeight="1">
      <c r="A422" s="1"/>
      <c r="B422" s="347" t="s">
        <v>255</v>
      </c>
      <c r="C422" s="613">
        <f>SUM(C423:C427)</f>
        <v>0</v>
      </c>
      <c r="D422" s="613"/>
      <c r="E422" s="348"/>
      <c r="F422" s="613"/>
      <c r="G422" s="754"/>
      <c r="H422" s="755"/>
      <c r="I422" s="756"/>
      <c r="J422" s="754"/>
      <c r="K422" s="754"/>
      <c r="L422" s="755"/>
      <c r="M422" s="756"/>
      <c r="N422" s="754"/>
      <c r="O422" s="348"/>
      <c r="P422" s="348"/>
      <c r="Q422" s="348"/>
      <c r="R422" s="348"/>
      <c r="S422" s="359"/>
      <c r="T422" s="360"/>
      <c r="U422" s="359"/>
      <c r="V422" s="1"/>
      <c r="W422" s="1"/>
      <c r="X422" s="1"/>
      <c r="Y422" s="1"/>
      <c r="Z422" s="1"/>
      <c r="AA422" s="1"/>
      <c r="AB422" s="1"/>
      <c r="AC422" s="1"/>
      <c r="AD422" s="1"/>
      <c r="AE422" s="1"/>
      <c r="AF422" s="1"/>
      <c r="AG422" s="1"/>
      <c r="AH422" s="1"/>
      <c r="AI422" s="1"/>
      <c r="AJ422" s="1"/>
      <c r="AK422" s="1"/>
      <c r="AL422" s="1"/>
      <c r="AM422" s="1"/>
    </row>
    <row r="423" spans="1:39" ht="11.25" customHeight="1">
      <c r="A423" s="1"/>
      <c r="B423" s="349" t="s">
        <v>255</v>
      </c>
      <c r="C423" s="612"/>
      <c r="D423" s="612">
        <f>C423/24</f>
        <v>0</v>
      </c>
      <c r="E423" s="350">
        <f>E417+D423</f>
        <v>0</v>
      </c>
      <c r="F423" s="612"/>
      <c r="G423" s="694">
        <f>H423*24</f>
        <v>0</v>
      </c>
      <c r="H423" s="694"/>
      <c r="I423" s="694">
        <f>I393+H423</f>
        <v>1</v>
      </c>
      <c r="J423" s="350"/>
      <c r="K423" s="694">
        <f>L423*24</f>
        <v>0</v>
      </c>
      <c r="L423" s="694">
        <f>H423</f>
        <v>0</v>
      </c>
      <c r="M423" s="694">
        <f>M393+L423</f>
        <v>1</v>
      </c>
      <c r="N423" s="350"/>
      <c r="O423" s="350"/>
      <c r="P423" s="350">
        <f>O423/24</f>
        <v>0</v>
      </c>
      <c r="Q423" s="350">
        <f>Q417+P423</f>
        <v>0</v>
      </c>
      <c r="R423" s="350">
        <f t="shared" ref="R423" si="231">N423</f>
        <v>0</v>
      </c>
      <c r="S423" s="349"/>
      <c r="T423" s="361"/>
      <c r="U423" s="349"/>
      <c r="V423" s="1"/>
      <c r="W423" s="1"/>
      <c r="X423" s="1"/>
      <c r="Y423" s="1"/>
      <c r="Z423" s="1"/>
      <c r="AA423" s="1"/>
      <c r="AB423" s="1"/>
      <c r="AC423" s="1"/>
      <c r="AD423" s="1"/>
      <c r="AE423" s="1"/>
      <c r="AF423" s="1"/>
      <c r="AG423" s="1"/>
      <c r="AH423" s="1"/>
      <c r="AI423" s="1"/>
      <c r="AJ423" s="1"/>
      <c r="AK423" s="1"/>
      <c r="AL423" s="1"/>
      <c r="AM423" s="1"/>
    </row>
    <row r="424" spans="1:39" ht="11.25" hidden="1" customHeight="1">
      <c r="A424" s="1"/>
      <c r="B424" s="349"/>
      <c r="C424" s="612"/>
      <c r="D424" s="612">
        <f t="shared" ref="D424:D427" si="232">C424/24</f>
        <v>0</v>
      </c>
      <c r="E424" s="350"/>
      <c r="F424" s="612">
        <f t="shared" ref="F424:F427" si="233">B424</f>
        <v>0</v>
      </c>
      <c r="G424" s="612"/>
      <c r="H424" s="612">
        <f>G424/24</f>
        <v>0</v>
      </c>
      <c r="I424" s="350">
        <f>I423+H424</f>
        <v>1</v>
      </c>
      <c r="J424" s="612"/>
      <c r="K424" s="612"/>
      <c r="L424" s="612">
        <f t="shared" ref="L424:L427" si="234">K424/24</f>
        <v>0</v>
      </c>
      <c r="M424" s="350">
        <f>M423+L424</f>
        <v>1</v>
      </c>
      <c r="N424" s="350"/>
      <c r="O424" s="350"/>
      <c r="P424" s="350">
        <f>O424/24</f>
        <v>0</v>
      </c>
      <c r="Q424" s="350">
        <f>Q423+P424</f>
        <v>0</v>
      </c>
      <c r="R424" s="350">
        <f t="shared" ref="R424:R427" si="235">N424</f>
        <v>0</v>
      </c>
      <c r="S424" s="349"/>
      <c r="T424" s="361"/>
      <c r="U424" s="349"/>
      <c r="V424" s="1"/>
      <c r="W424" s="1"/>
      <c r="X424" s="1"/>
      <c r="Y424" s="1"/>
      <c r="Z424" s="1"/>
      <c r="AA424" s="1"/>
      <c r="AB424" s="1"/>
      <c r="AC424" s="1"/>
      <c r="AD424" s="1"/>
      <c r="AE424" s="1"/>
      <c r="AF424" s="1"/>
      <c r="AG424" s="1"/>
      <c r="AH424" s="1"/>
      <c r="AI424" s="1"/>
      <c r="AJ424" s="1"/>
      <c r="AK424" s="1"/>
      <c r="AL424" s="1"/>
      <c r="AM424" s="1"/>
    </row>
    <row r="425" spans="1:39" ht="11.25" hidden="1" customHeight="1">
      <c r="A425" s="1"/>
      <c r="B425" s="349"/>
      <c r="C425" s="612"/>
      <c r="D425" s="612">
        <f t="shared" si="232"/>
        <v>0</v>
      </c>
      <c r="E425" s="350"/>
      <c r="F425" s="612">
        <f t="shared" si="233"/>
        <v>0</v>
      </c>
      <c r="G425" s="612"/>
      <c r="H425" s="612">
        <f>G425/24</f>
        <v>0</v>
      </c>
      <c r="I425" s="350">
        <f>I424+H425</f>
        <v>1</v>
      </c>
      <c r="J425" s="612"/>
      <c r="K425" s="612"/>
      <c r="L425" s="612">
        <f t="shared" si="234"/>
        <v>0</v>
      </c>
      <c r="M425" s="350">
        <f>M424+L425</f>
        <v>1</v>
      </c>
      <c r="N425" s="350"/>
      <c r="O425" s="350"/>
      <c r="P425" s="350">
        <f>O425/24</f>
        <v>0</v>
      </c>
      <c r="Q425" s="350">
        <f>Q424+P425</f>
        <v>0</v>
      </c>
      <c r="R425" s="350">
        <f t="shared" si="235"/>
        <v>0</v>
      </c>
      <c r="S425" s="349"/>
      <c r="T425" s="361"/>
      <c r="U425" s="349"/>
      <c r="V425" s="1"/>
      <c r="W425" s="1"/>
      <c r="X425" s="1"/>
      <c r="Y425" s="1"/>
      <c r="Z425" s="1"/>
      <c r="AA425" s="1"/>
      <c r="AB425" s="1"/>
      <c r="AC425" s="1"/>
      <c r="AD425" s="1"/>
      <c r="AE425" s="1"/>
      <c r="AF425" s="1"/>
      <c r="AG425" s="1"/>
      <c r="AH425" s="1"/>
      <c r="AI425" s="1"/>
      <c r="AJ425" s="1"/>
      <c r="AK425" s="1"/>
      <c r="AL425" s="1"/>
      <c r="AM425" s="1"/>
    </row>
    <row r="426" spans="1:39" ht="11.25" hidden="1" customHeight="1">
      <c r="A426" s="1"/>
      <c r="B426" s="349"/>
      <c r="C426" s="612"/>
      <c r="D426" s="612">
        <f t="shared" si="232"/>
        <v>0</v>
      </c>
      <c r="E426" s="350"/>
      <c r="F426" s="612">
        <f t="shared" si="233"/>
        <v>0</v>
      </c>
      <c r="G426" s="612"/>
      <c r="H426" s="612">
        <f>G426/24</f>
        <v>0</v>
      </c>
      <c r="I426" s="350">
        <f>I425+H426</f>
        <v>1</v>
      </c>
      <c r="J426" s="612"/>
      <c r="K426" s="612"/>
      <c r="L426" s="612">
        <f t="shared" si="234"/>
        <v>0</v>
      </c>
      <c r="M426" s="350">
        <f>M425+L426</f>
        <v>1</v>
      </c>
      <c r="N426" s="350"/>
      <c r="O426" s="350"/>
      <c r="P426" s="350">
        <f>O426/24</f>
        <v>0</v>
      </c>
      <c r="Q426" s="350">
        <f>Q425+P426</f>
        <v>0</v>
      </c>
      <c r="R426" s="350">
        <f t="shared" si="235"/>
        <v>0</v>
      </c>
      <c r="S426" s="349"/>
      <c r="T426" s="361"/>
      <c r="U426" s="349"/>
      <c r="V426" s="1"/>
      <c r="W426" s="1"/>
      <c r="X426" s="1"/>
      <c r="Y426" s="1"/>
      <c r="Z426" s="1"/>
      <c r="AA426" s="1"/>
      <c r="AB426" s="1"/>
      <c r="AC426" s="1"/>
      <c r="AD426" s="1"/>
      <c r="AE426" s="1"/>
      <c r="AF426" s="1"/>
      <c r="AG426" s="1"/>
      <c r="AH426" s="1"/>
      <c r="AI426" s="1"/>
      <c r="AJ426" s="1"/>
      <c r="AK426" s="1"/>
      <c r="AL426" s="1"/>
      <c r="AM426" s="1"/>
    </row>
    <row r="427" spans="1:39" ht="11.25" hidden="1" customHeight="1">
      <c r="A427" s="1"/>
      <c r="B427" s="349"/>
      <c r="C427" s="612"/>
      <c r="D427" s="612">
        <f t="shared" si="232"/>
        <v>0</v>
      </c>
      <c r="E427" s="350"/>
      <c r="F427" s="612">
        <f t="shared" si="233"/>
        <v>0</v>
      </c>
      <c r="G427" s="612"/>
      <c r="H427" s="612">
        <f>G427/24</f>
        <v>0</v>
      </c>
      <c r="I427" s="350">
        <f>I426+H427</f>
        <v>1</v>
      </c>
      <c r="J427" s="612"/>
      <c r="K427" s="612"/>
      <c r="L427" s="612">
        <f t="shared" si="234"/>
        <v>0</v>
      </c>
      <c r="M427" s="350">
        <f>M426+L427</f>
        <v>1</v>
      </c>
      <c r="N427" s="350"/>
      <c r="O427" s="350"/>
      <c r="P427" s="350">
        <f>O427/24</f>
        <v>0</v>
      </c>
      <c r="Q427" s="350">
        <f>Q426+P427</f>
        <v>0</v>
      </c>
      <c r="R427" s="350">
        <f t="shared" si="235"/>
        <v>0</v>
      </c>
      <c r="S427" s="349"/>
      <c r="T427" s="361"/>
      <c r="U427" s="349"/>
      <c r="V427" s="1"/>
      <c r="W427" s="1"/>
      <c r="X427" s="1"/>
      <c r="Y427" s="1"/>
      <c r="Z427" s="1"/>
      <c r="AA427" s="1"/>
      <c r="AB427" s="1"/>
      <c r="AC427" s="1"/>
      <c r="AD427" s="1"/>
      <c r="AE427" s="1"/>
      <c r="AF427" s="1"/>
      <c r="AG427" s="1"/>
      <c r="AH427" s="1"/>
      <c r="AI427" s="1"/>
      <c r="AJ427" s="1"/>
      <c r="AK427" s="1"/>
      <c r="AL427" s="1"/>
      <c r="AM427" s="1"/>
    </row>
    <row r="428" spans="1:39" ht="11.25" customHeight="1">
      <c r="A428" s="1"/>
      <c r="B428" s="1"/>
      <c r="C428" s="336"/>
      <c r="D428" s="336"/>
      <c r="E428" s="336"/>
      <c r="F428" s="336"/>
      <c r="G428" s="336"/>
      <c r="H428" s="336"/>
      <c r="I428" s="336"/>
      <c r="J428" s="336"/>
      <c r="K428" s="336"/>
      <c r="L428" s="336"/>
      <c r="M428" s="336"/>
      <c r="N428" s="336"/>
      <c r="O428" s="336"/>
      <c r="P428" s="336"/>
      <c r="Q428" s="336"/>
      <c r="R428" s="336"/>
      <c r="S428" s="1"/>
      <c r="T428" s="1"/>
      <c r="U428" s="1"/>
      <c r="V428" s="1"/>
      <c r="W428" s="1"/>
      <c r="X428" s="1"/>
      <c r="Y428" s="1"/>
      <c r="Z428" s="1"/>
      <c r="AA428" s="1"/>
      <c r="AB428" s="1"/>
      <c r="AC428" s="1"/>
      <c r="AD428" s="1"/>
      <c r="AE428" s="1"/>
      <c r="AF428" s="1"/>
      <c r="AG428" s="1"/>
      <c r="AH428" s="1"/>
      <c r="AI428" s="1"/>
      <c r="AJ428" s="1"/>
      <c r="AK428" s="1"/>
      <c r="AL428" s="1"/>
      <c r="AM428" s="1"/>
    </row>
    <row r="429" spans="1:39" ht="11.25" customHeight="1">
      <c r="A429" s="1"/>
      <c r="B429" s="351" t="s">
        <v>256</v>
      </c>
      <c r="C429" s="352"/>
      <c r="D429" s="353"/>
      <c r="E429" s="614">
        <f>E427</f>
        <v>0</v>
      </c>
      <c r="F429" s="354"/>
      <c r="G429" s="353">
        <f>SUM(G382+G385+G388+G402+G408+G412+G416+G422)</f>
        <v>0</v>
      </c>
      <c r="H429" s="620">
        <f>SUM(H382+H385+H388+H402+H408+H412+H416+H422)</f>
        <v>0</v>
      </c>
      <c r="I429" s="757">
        <f>I423</f>
        <v>1</v>
      </c>
      <c r="J429" s="354"/>
      <c r="K429" s="352"/>
      <c r="L429" s="620">
        <f>SUM(L382+L385+L388+L402+L408+L412+L416+L422)</f>
        <v>0</v>
      </c>
      <c r="M429" s="758">
        <f>M423</f>
        <v>1</v>
      </c>
      <c r="N429" s="354"/>
      <c r="O429" s="352"/>
      <c r="P429" s="352">
        <f>SUM(P382+P385+P388+P402+P408+P412+P416+P422)</f>
        <v>0</v>
      </c>
      <c r="Q429" s="358">
        <f>Q427</f>
        <v>0</v>
      </c>
      <c r="R429" s="354"/>
      <c r="S429" s="96"/>
      <c r="T429" s="96"/>
      <c r="U429" s="365"/>
      <c r="V429" s="1"/>
      <c r="W429" s="1"/>
      <c r="X429" s="1"/>
      <c r="Y429" s="1"/>
      <c r="Z429" s="1"/>
      <c r="AA429" s="1"/>
      <c r="AB429" s="1"/>
      <c r="AC429" s="1"/>
      <c r="AD429" s="1"/>
      <c r="AE429" s="1"/>
      <c r="AF429" s="1"/>
      <c r="AG429" s="1"/>
      <c r="AH429" s="1"/>
      <c r="AI429" s="1"/>
      <c r="AJ429" s="1"/>
      <c r="AK429" s="1"/>
      <c r="AL429" s="1"/>
      <c r="AM429" s="1"/>
    </row>
    <row r="430" spans="1:39" ht="11.25" customHeight="1">
      <c r="A430" s="1"/>
      <c r="B430" s="1"/>
      <c r="C430" s="336"/>
      <c r="D430" s="336"/>
      <c r="E430" s="336"/>
      <c r="F430" s="336"/>
      <c r="G430" s="336"/>
      <c r="H430" s="336"/>
      <c r="I430" s="336"/>
      <c r="J430" s="336"/>
      <c r="K430" s="336"/>
      <c r="L430" s="336"/>
      <c r="M430" s="336"/>
      <c r="N430" s="336"/>
      <c r="O430" s="336"/>
      <c r="P430" s="336"/>
      <c r="Q430" s="336"/>
      <c r="R430" s="336"/>
      <c r="S430" s="1"/>
      <c r="T430" s="1"/>
      <c r="U430" s="1"/>
      <c r="V430" s="1"/>
      <c r="W430" s="1"/>
      <c r="X430" s="1"/>
      <c r="Y430" s="1"/>
      <c r="Z430" s="1"/>
      <c r="AA430" s="1"/>
      <c r="AB430" s="1"/>
      <c r="AC430" s="1"/>
      <c r="AD430" s="1"/>
      <c r="AE430" s="1"/>
      <c r="AF430" s="1"/>
      <c r="AG430" s="1"/>
      <c r="AH430" s="1"/>
      <c r="AI430" s="1"/>
      <c r="AJ430" s="1"/>
      <c r="AK430" s="1"/>
      <c r="AL430" s="1"/>
      <c r="AM430" s="1"/>
    </row>
    <row r="431" spans="1:39" ht="11.25" customHeight="1">
      <c r="A431" s="1"/>
      <c r="B431" s="355"/>
      <c r="C431" s="356"/>
      <c r="D431" s="356"/>
      <c r="E431" s="356"/>
      <c r="F431" s="356"/>
      <c r="G431" s="356"/>
      <c r="H431" s="356"/>
      <c r="I431" s="356"/>
      <c r="J431" s="356"/>
      <c r="K431" s="356"/>
      <c r="L431" s="356"/>
      <c r="M431" s="356"/>
      <c r="N431" s="356"/>
      <c r="O431" s="356"/>
      <c r="P431" s="356"/>
      <c r="Q431" s="356"/>
      <c r="R431" s="356"/>
      <c r="S431" s="355"/>
      <c r="T431" s="355"/>
      <c r="U431" s="355"/>
      <c r="V431" s="366"/>
      <c r="W431" s="366"/>
      <c r="X431" s="366"/>
      <c r="Y431" s="366"/>
      <c r="Z431" s="366"/>
      <c r="AA431" s="366"/>
      <c r="AB431" s="366"/>
      <c r="AC431" s="366"/>
      <c r="AD431" s="366"/>
      <c r="AE431" s="366"/>
      <c r="AF431" s="366"/>
      <c r="AG431" s="366"/>
      <c r="AH431" s="366"/>
      <c r="AI431" s="366"/>
      <c r="AJ431" s="366"/>
      <c r="AK431" s="366"/>
      <c r="AL431" s="366"/>
      <c r="AM431" s="366"/>
    </row>
    <row r="432" spans="1:39" ht="11.25" customHeight="1">
      <c r="A432" s="1"/>
      <c r="B432" s="341"/>
      <c r="C432" s="336"/>
      <c r="D432" s="336"/>
      <c r="E432" s="336"/>
      <c r="F432" s="336"/>
      <c r="G432" s="342"/>
      <c r="H432" s="336"/>
      <c r="I432" s="336"/>
      <c r="J432" s="336"/>
      <c r="K432" s="336"/>
      <c r="L432" s="336"/>
      <c r="M432" s="336"/>
      <c r="N432" s="336"/>
      <c r="O432" s="336"/>
      <c r="P432" s="336"/>
      <c r="Q432" s="336"/>
      <c r="R432" s="336"/>
      <c r="S432" s="1"/>
      <c r="T432" s="1"/>
      <c r="U432" s="1"/>
      <c r="V432" s="1"/>
      <c r="W432" s="1"/>
      <c r="X432" s="1"/>
      <c r="Y432" s="1"/>
      <c r="Z432" s="1"/>
      <c r="AA432" s="1"/>
      <c r="AB432" s="1"/>
      <c r="AC432" s="1"/>
      <c r="AD432" s="1"/>
      <c r="AE432" s="1"/>
      <c r="AF432" s="1"/>
      <c r="AG432" s="1"/>
      <c r="AH432" s="1"/>
      <c r="AI432" s="1"/>
      <c r="AJ432" s="1"/>
      <c r="AK432" s="1"/>
      <c r="AL432" s="1"/>
      <c r="AM432" s="1"/>
    </row>
    <row r="433" spans="1:39" ht="11.25" customHeight="1">
      <c r="A433" s="1"/>
      <c r="B433" s="343" t="str">
        <f>"DRILLING SCHEDULE DETAILS "&amp;Drilling_Input_Summary!J19</f>
        <v xml:space="preserve">DRILLING SCHEDULE DETAILS </v>
      </c>
      <c r="C433" s="1153" t="str">
        <f>AFEstatPref</f>
        <v>Historical</v>
      </c>
      <c r="D433" s="1157"/>
      <c r="E433" s="1157"/>
      <c r="F433" s="1158"/>
      <c r="G433" s="1154" t="str">
        <f>AFEstatSlc</f>
        <v>Proposed Original</v>
      </c>
      <c r="H433" s="1159"/>
      <c r="I433" s="1159"/>
      <c r="J433" s="1160"/>
      <c r="K433" s="1149" t="s">
        <v>179</v>
      </c>
      <c r="L433" s="1161"/>
      <c r="M433" s="1161"/>
      <c r="N433" s="1162"/>
      <c r="O433" s="1150" t="s">
        <v>236</v>
      </c>
      <c r="P433" s="1163"/>
      <c r="Q433" s="1163"/>
      <c r="R433" s="1164"/>
      <c r="S433" s="1155" t="s">
        <v>237</v>
      </c>
      <c r="T433" s="1155" t="s">
        <v>238</v>
      </c>
      <c r="U433" s="1155" t="s">
        <v>239</v>
      </c>
      <c r="V433" s="1"/>
      <c r="W433" s="1"/>
      <c r="X433" s="1"/>
      <c r="Y433" s="1"/>
      <c r="Z433" s="1"/>
      <c r="AA433" s="1"/>
      <c r="AB433" s="1"/>
      <c r="AC433" s="1"/>
      <c r="AD433" s="1"/>
      <c r="AE433" s="1"/>
      <c r="AF433" s="1"/>
      <c r="AG433" s="1"/>
      <c r="AH433" s="1"/>
      <c r="AI433" s="1"/>
      <c r="AJ433" s="1"/>
      <c r="AK433" s="1"/>
      <c r="AL433" s="1"/>
      <c r="AM433" s="1"/>
    </row>
    <row r="434" spans="1:39" ht="11.25" customHeight="1">
      <c r="A434" s="1"/>
      <c r="B434" s="344" t="s">
        <v>240</v>
      </c>
      <c r="C434" s="345" t="s">
        <v>241</v>
      </c>
      <c r="D434" s="345" t="s">
        <v>242</v>
      </c>
      <c r="E434" s="345" t="s">
        <v>243</v>
      </c>
      <c r="F434" s="345" t="s">
        <v>110</v>
      </c>
      <c r="G434" s="346" t="s">
        <v>241</v>
      </c>
      <c r="H434" s="346" t="s">
        <v>242</v>
      </c>
      <c r="I434" s="346" t="s">
        <v>243</v>
      </c>
      <c r="J434" s="346" t="s">
        <v>110</v>
      </c>
      <c r="K434" s="357" t="s">
        <v>241</v>
      </c>
      <c r="L434" s="357" t="s">
        <v>242</v>
      </c>
      <c r="M434" s="357" t="s">
        <v>243</v>
      </c>
      <c r="N434" s="357" t="s">
        <v>110</v>
      </c>
      <c r="O434" s="358" t="s">
        <v>241</v>
      </c>
      <c r="P434" s="358" t="s">
        <v>242</v>
      </c>
      <c r="Q434" s="358" t="s">
        <v>243</v>
      </c>
      <c r="R434" s="358" t="s">
        <v>110</v>
      </c>
      <c r="S434" s="1156"/>
      <c r="T434" s="1156"/>
      <c r="U434" s="1156"/>
      <c r="V434" s="1"/>
      <c r="W434" s="1"/>
      <c r="X434" s="1"/>
      <c r="Y434" s="1"/>
      <c r="Z434" s="1"/>
      <c r="AA434" s="1"/>
      <c r="AB434" s="1"/>
      <c r="AC434" s="1"/>
      <c r="AD434" s="1"/>
      <c r="AE434" s="1"/>
      <c r="AF434" s="1"/>
      <c r="AG434" s="1"/>
      <c r="AH434" s="1"/>
      <c r="AI434" s="1"/>
      <c r="AJ434" s="1"/>
      <c r="AK434" s="1"/>
      <c r="AL434" s="1"/>
      <c r="AM434" s="1"/>
    </row>
    <row r="435" spans="1:39" ht="14.25" customHeight="1">
      <c r="A435" s="1"/>
      <c r="B435" s="347" t="s">
        <v>68</v>
      </c>
      <c r="C435" s="348"/>
      <c r="D435" s="348"/>
      <c r="E435" s="348">
        <v>0</v>
      </c>
      <c r="F435" s="348"/>
      <c r="G435" s="348"/>
      <c r="H435" s="751"/>
      <c r="I435" s="752"/>
      <c r="J435" s="348"/>
      <c r="K435" s="348" t="s">
        <v>784</v>
      </c>
      <c r="L435" s="751"/>
      <c r="M435" s="752"/>
      <c r="N435" s="348"/>
      <c r="O435" s="348"/>
      <c r="P435" s="348"/>
      <c r="Q435" s="348"/>
      <c r="R435" s="348"/>
      <c r="S435" s="359"/>
      <c r="T435" s="360"/>
      <c r="U435" s="359"/>
      <c r="V435" s="1"/>
      <c r="W435" s="1140" t="s">
        <v>244</v>
      </c>
      <c r="X435" s="1141"/>
      <c r="Y435" s="1141"/>
      <c r="Z435" s="1141"/>
      <c r="AA435" s="1141"/>
      <c r="AB435" s="1141"/>
      <c r="AC435" s="1142"/>
      <c r="AD435" s="1140" t="str">
        <f>CONCATENATE((G433))</f>
        <v>Proposed Original</v>
      </c>
      <c r="AE435" s="1141"/>
      <c r="AF435" s="1142"/>
      <c r="AG435" s="1146" t="str">
        <f>CONCATENATE((K433))</f>
        <v>Evaluated</v>
      </c>
      <c r="AH435" s="1147"/>
      <c r="AI435" s="1148"/>
      <c r="AJ435" s="1146" t="str">
        <f>CONCATENATE((O433))</f>
        <v>ACTUAL</v>
      </c>
      <c r="AK435" s="1147"/>
      <c r="AL435" s="1148"/>
      <c r="AM435" s="1"/>
    </row>
    <row r="436" spans="1:39" ht="11.25" customHeight="1">
      <c r="A436" s="1"/>
      <c r="B436" s="349" t="s">
        <v>245</v>
      </c>
      <c r="C436" s="612">
        <f>D436*24</f>
        <v>0</v>
      </c>
      <c r="D436" s="612"/>
      <c r="E436" s="350">
        <f>E435+D436</f>
        <v>0</v>
      </c>
      <c r="F436" s="350"/>
      <c r="G436" s="694">
        <f>H436*24</f>
        <v>0</v>
      </c>
      <c r="H436" s="694"/>
      <c r="I436" s="694">
        <v>1</v>
      </c>
      <c r="J436" s="612"/>
      <c r="K436" s="694">
        <f>L436*24</f>
        <v>0</v>
      </c>
      <c r="L436" s="694">
        <f>H436</f>
        <v>0</v>
      </c>
      <c r="M436" s="694">
        <v>1</v>
      </c>
      <c r="N436" s="612"/>
      <c r="O436" s="350"/>
      <c r="P436" s="350"/>
      <c r="Q436" s="350"/>
      <c r="R436" s="350"/>
      <c r="S436" s="349"/>
      <c r="T436" s="361"/>
      <c r="U436" s="349"/>
      <c r="V436" s="1"/>
      <c r="W436" s="1143"/>
      <c r="X436" s="1144"/>
      <c r="Y436" s="1144"/>
      <c r="Z436" s="1144"/>
      <c r="AA436" s="1144"/>
      <c r="AB436" s="1144"/>
      <c r="AC436" s="1145"/>
      <c r="AD436" s="367" t="s">
        <v>246</v>
      </c>
      <c r="AE436" s="368" t="s">
        <v>247</v>
      </c>
      <c r="AF436" s="369" t="s">
        <v>248</v>
      </c>
      <c r="AG436" s="367" t="s">
        <v>246</v>
      </c>
      <c r="AH436" s="377" t="s">
        <v>247</v>
      </c>
      <c r="AI436" s="377" t="s">
        <v>248</v>
      </c>
      <c r="AJ436" s="367" t="s">
        <v>246</v>
      </c>
      <c r="AK436" s="377" t="s">
        <v>247</v>
      </c>
      <c r="AL436" s="377" t="s">
        <v>248</v>
      </c>
      <c r="AM436" s="1"/>
    </row>
    <row r="437" spans="1:39" ht="11.25" customHeight="1">
      <c r="A437" s="1"/>
      <c r="B437" s="349"/>
      <c r="C437" s="612"/>
      <c r="D437" s="612"/>
      <c r="E437" s="350"/>
      <c r="F437" s="350"/>
      <c r="G437" s="612"/>
      <c r="H437" s="694"/>
      <c r="I437" s="753"/>
      <c r="J437" s="612"/>
      <c r="K437" s="612"/>
      <c r="L437" s="694"/>
      <c r="M437" s="753"/>
      <c r="N437" s="612"/>
      <c r="O437" s="350"/>
      <c r="P437" s="350"/>
      <c r="Q437" s="350"/>
      <c r="R437" s="350"/>
      <c r="S437" s="349"/>
      <c r="T437" s="361"/>
      <c r="U437" s="349"/>
      <c r="V437" s="1"/>
      <c r="W437" s="105" t="s">
        <v>249</v>
      </c>
      <c r="X437" s="106"/>
      <c r="Y437" s="106"/>
      <c r="Z437" s="106"/>
      <c r="AA437" s="106"/>
      <c r="AB437" s="106"/>
      <c r="AC437" s="106"/>
      <c r="AD437" s="370">
        <f>H435</f>
        <v>0</v>
      </c>
      <c r="AE437" s="370">
        <f>AD437</f>
        <v>0</v>
      </c>
      <c r="AF437" s="371">
        <v>0</v>
      </c>
      <c r="AG437" s="370">
        <f>L435</f>
        <v>0</v>
      </c>
      <c r="AH437" s="370">
        <f>AG437</f>
        <v>0</v>
      </c>
      <c r="AI437" s="378">
        <v>0</v>
      </c>
      <c r="AJ437" s="370">
        <f>P435</f>
        <v>0</v>
      </c>
      <c r="AK437" s="370">
        <f>AJ437</f>
        <v>0</v>
      </c>
      <c r="AL437" s="379">
        <v>0</v>
      </c>
      <c r="AM437" s="1"/>
    </row>
    <row r="438" spans="1:39" ht="11.25" customHeight="1">
      <c r="A438" s="1"/>
      <c r="B438" s="347" t="s">
        <v>250</v>
      </c>
      <c r="C438" s="613">
        <f>SUM(C439:C440)</f>
        <v>0</v>
      </c>
      <c r="D438" s="613"/>
      <c r="E438" s="348"/>
      <c r="F438" s="348"/>
      <c r="G438" s="754"/>
      <c r="H438" s="755"/>
      <c r="I438" s="756"/>
      <c r="J438" s="754"/>
      <c r="K438" s="754"/>
      <c r="L438" s="755"/>
      <c r="M438" s="756"/>
      <c r="N438" s="754"/>
      <c r="O438" s="348"/>
      <c r="P438" s="348"/>
      <c r="Q438" s="348"/>
      <c r="R438" s="348"/>
      <c r="S438" s="359"/>
      <c r="T438" s="360"/>
      <c r="U438" s="359"/>
      <c r="V438" s="1"/>
      <c r="W438" s="112" t="s">
        <v>251</v>
      </c>
      <c r="X438" s="1"/>
      <c r="Y438" s="1"/>
      <c r="Z438" s="1"/>
      <c r="AA438" s="1"/>
      <c r="AB438" s="1"/>
      <c r="AC438" s="1"/>
      <c r="AD438" s="372">
        <f>H438</f>
        <v>0</v>
      </c>
      <c r="AE438" s="372">
        <f t="shared" ref="AE438:AE453" si="236">AE437+AD438</f>
        <v>0</v>
      </c>
      <c r="AF438" s="371">
        <f>AF437</f>
        <v>0</v>
      </c>
      <c r="AG438" s="372">
        <f>L438</f>
        <v>0</v>
      </c>
      <c r="AH438" s="372">
        <f t="shared" ref="AH438:AH453" si="237">AH437+AG438</f>
        <v>0</v>
      </c>
      <c r="AI438" s="371">
        <f>AI437</f>
        <v>0</v>
      </c>
      <c r="AJ438" s="372">
        <f>P438</f>
        <v>0</v>
      </c>
      <c r="AK438" s="372">
        <f t="shared" ref="AK438:AK453" si="238">AK437+AJ438</f>
        <v>0</v>
      </c>
      <c r="AL438" s="380">
        <f>AL437</f>
        <v>0</v>
      </c>
      <c r="AM438" s="1"/>
    </row>
    <row r="439" spans="1:39" ht="11.25" customHeight="1">
      <c r="A439" s="1"/>
      <c r="B439" s="349" t="s">
        <v>742</v>
      </c>
      <c r="C439" s="612"/>
      <c r="D439" s="612"/>
      <c r="E439" s="350">
        <f>E436+D439</f>
        <v>0</v>
      </c>
      <c r="F439" s="350"/>
      <c r="G439" s="694">
        <f>H439*24</f>
        <v>0</v>
      </c>
      <c r="H439" s="694"/>
      <c r="I439" s="694">
        <f>I436+H439</f>
        <v>1</v>
      </c>
      <c r="J439" s="612"/>
      <c r="K439" s="694">
        <f>L439*24</f>
        <v>0</v>
      </c>
      <c r="L439" s="694">
        <f>H439</f>
        <v>0</v>
      </c>
      <c r="M439" s="694">
        <f>M436+L439</f>
        <v>1</v>
      </c>
      <c r="N439" s="612"/>
      <c r="O439" s="350"/>
      <c r="P439" s="350"/>
      <c r="Q439" s="350"/>
      <c r="R439" s="350"/>
      <c r="S439" s="349"/>
      <c r="T439" s="361"/>
      <c r="U439" s="349"/>
      <c r="V439" s="1"/>
      <c r="W439" s="362" t="str">
        <f>B441</f>
        <v>Workover</v>
      </c>
      <c r="X439" s="363" t="str">
        <f t="shared" ref="X439:X448" si="239">B442</f>
        <v>Preparation (Kill well &amp; POOH existing string)</v>
      </c>
      <c r="Y439" s="363"/>
      <c r="Z439" s="363"/>
      <c r="AA439" s="363"/>
      <c r="AB439" s="363"/>
      <c r="AC439" s="363"/>
      <c r="AD439" s="373">
        <v>1</v>
      </c>
      <c r="AE439" s="373">
        <f t="shared" si="236"/>
        <v>1</v>
      </c>
      <c r="AF439" s="374">
        <f>J442</f>
        <v>0</v>
      </c>
      <c r="AG439" s="372">
        <f t="shared" ref="AG439:AG448" si="240">L442</f>
        <v>0</v>
      </c>
      <c r="AH439" s="373">
        <f t="shared" si="237"/>
        <v>0</v>
      </c>
      <c r="AI439" s="374">
        <f t="shared" ref="AI439:AI448" si="241">N442</f>
        <v>5577.7</v>
      </c>
      <c r="AJ439" s="373">
        <f t="shared" ref="AJ439:AJ448" si="242">P442</f>
        <v>0</v>
      </c>
      <c r="AK439" s="373">
        <f t="shared" si="238"/>
        <v>0</v>
      </c>
      <c r="AL439" s="381">
        <f t="shared" ref="AL439:AL448" si="243">R442</f>
        <v>0</v>
      </c>
      <c r="AM439" s="1"/>
    </row>
    <row r="440" spans="1:39" ht="11.25" customHeight="1">
      <c r="A440" s="1"/>
      <c r="B440" s="349"/>
      <c r="C440" s="612"/>
      <c r="D440" s="612"/>
      <c r="E440" s="350"/>
      <c r="F440" s="350"/>
      <c r="G440" s="612"/>
      <c r="H440" s="694"/>
      <c r="I440" s="753"/>
      <c r="J440" s="612"/>
      <c r="K440" s="612"/>
      <c r="L440" s="694"/>
      <c r="M440" s="753"/>
      <c r="N440" s="612"/>
      <c r="O440" s="350"/>
      <c r="P440" s="350"/>
      <c r="Q440" s="350"/>
      <c r="R440" s="350"/>
      <c r="S440" s="349"/>
      <c r="T440" s="361"/>
      <c r="U440" s="349"/>
      <c r="V440" s="1"/>
      <c r="W440" s="362"/>
      <c r="X440" s="363" t="str">
        <f t="shared" si="239"/>
        <v>Squeeze lapisan Eksisting. Run Scraper. Run GR-CBL-CNL</v>
      </c>
      <c r="Y440" s="363"/>
      <c r="Z440" s="363"/>
      <c r="AA440" s="363"/>
      <c r="AB440" s="363"/>
      <c r="AC440" s="363"/>
      <c r="AD440" s="373">
        <f t="shared" ref="AD440:AD448" si="244">H443</f>
        <v>0</v>
      </c>
      <c r="AE440" s="373">
        <f t="shared" si="236"/>
        <v>1</v>
      </c>
      <c r="AF440" s="374">
        <f>J443</f>
        <v>0</v>
      </c>
      <c r="AG440" s="372">
        <f t="shared" si="240"/>
        <v>0</v>
      </c>
      <c r="AH440" s="373">
        <f t="shared" si="237"/>
        <v>0</v>
      </c>
      <c r="AI440" s="374">
        <f t="shared" si="241"/>
        <v>5577.7</v>
      </c>
      <c r="AJ440" s="373">
        <f t="shared" si="242"/>
        <v>0</v>
      </c>
      <c r="AK440" s="373">
        <f t="shared" si="238"/>
        <v>0</v>
      </c>
      <c r="AL440" s="381">
        <f t="shared" si="243"/>
        <v>0</v>
      </c>
      <c r="AM440" s="1"/>
    </row>
    <row r="441" spans="1:39" ht="11.25" customHeight="1">
      <c r="A441" s="1"/>
      <c r="B441" s="347" t="s">
        <v>56</v>
      </c>
      <c r="C441" s="613">
        <f>SUM(C442:C454)</f>
        <v>0</v>
      </c>
      <c r="D441" s="613"/>
      <c r="E441" s="348"/>
      <c r="F441" s="348"/>
      <c r="G441" s="754"/>
      <c r="H441" s="755"/>
      <c r="I441" s="756"/>
      <c r="J441" s="754"/>
      <c r="K441" s="754"/>
      <c r="L441" s="755"/>
      <c r="M441" s="756"/>
      <c r="N441" s="754"/>
      <c r="O441" s="348"/>
      <c r="P441" s="348"/>
      <c r="Q441" s="348"/>
      <c r="R441" s="348"/>
      <c r="S441" s="359"/>
      <c r="T441" s="360"/>
      <c r="U441" s="359"/>
      <c r="V441" s="1"/>
      <c r="W441" s="362"/>
      <c r="X441" s="363" t="str">
        <f t="shared" si="239"/>
        <v>Perbaikan bonding. DOC. Run Scraper. Re run GR-CBL-VDL</v>
      </c>
      <c r="Y441" s="363"/>
      <c r="Z441" s="363"/>
      <c r="AA441" s="363"/>
      <c r="AB441" s="363"/>
      <c r="AC441" s="363"/>
      <c r="AD441" s="373">
        <f t="shared" si="244"/>
        <v>0</v>
      </c>
      <c r="AE441" s="373">
        <f t="shared" si="236"/>
        <v>1</v>
      </c>
      <c r="AF441" s="374">
        <f>J444</f>
        <v>0</v>
      </c>
      <c r="AG441" s="372">
        <f t="shared" si="240"/>
        <v>0</v>
      </c>
      <c r="AH441" s="373">
        <f t="shared" si="237"/>
        <v>0</v>
      </c>
      <c r="AI441" s="374">
        <f t="shared" si="241"/>
        <v>5577.7</v>
      </c>
      <c r="AJ441" s="373">
        <f t="shared" si="242"/>
        <v>0</v>
      </c>
      <c r="AK441" s="373">
        <f t="shared" si="238"/>
        <v>0</v>
      </c>
      <c r="AL441" s="381">
        <f t="shared" si="243"/>
        <v>0</v>
      </c>
      <c r="AM441" s="1"/>
    </row>
    <row r="442" spans="1:39" ht="11.25" customHeight="1">
      <c r="A442" s="1"/>
      <c r="B442" s="349" t="s">
        <v>737</v>
      </c>
      <c r="C442" s="350">
        <f>D442*24</f>
        <v>0</v>
      </c>
      <c r="D442" s="350"/>
      <c r="E442" s="350">
        <f>E439+D442</f>
        <v>0</v>
      </c>
      <c r="F442" s="350"/>
      <c r="G442" s="694">
        <f>H442*24</f>
        <v>0</v>
      </c>
      <c r="H442" s="693"/>
      <c r="I442" s="694">
        <f>I439+H442</f>
        <v>1</v>
      </c>
      <c r="J442" s="694">
        <f>0*3.281</f>
        <v>0</v>
      </c>
      <c r="K442" s="694">
        <f>L442*24</f>
        <v>0</v>
      </c>
      <c r="L442" s="693">
        <f>H442</f>
        <v>0</v>
      </c>
      <c r="M442" s="694">
        <f>M439+L442</f>
        <v>1</v>
      </c>
      <c r="N442" s="694">
        <f>1700*3.281</f>
        <v>5577.7</v>
      </c>
      <c r="O442" s="350"/>
      <c r="P442" s="350"/>
      <c r="Q442" s="350"/>
      <c r="R442" s="350"/>
      <c r="S442" s="349"/>
      <c r="T442" s="361"/>
      <c r="U442" s="349"/>
      <c r="V442" s="1"/>
      <c r="W442" s="362"/>
      <c r="X442" s="363" t="str">
        <f t="shared" si="239"/>
        <v>Perforasi Produksi. RIH RPP. Swab dan BHP Job. POOH RPP</v>
      </c>
      <c r="Y442" s="363"/>
      <c r="Z442" s="363"/>
      <c r="AA442" s="363"/>
      <c r="AB442" s="363"/>
      <c r="AC442" s="363"/>
      <c r="AD442" s="373">
        <f t="shared" si="244"/>
        <v>0</v>
      </c>
      <c r="AE442" s="373">
        <f t="shared" si="236"/>
        <v>1</v>
      </c>
      <c r="AF442" s="374">
        <f>J445</f>
        <v>0</v>
      </c>
      <c r="AG442" s="372">
        <f t="shared" si="240"/>
        <v>0</v>
      </c>
      <c r="AH442" s="373">
        <f t="shared" si="237"/>
        <v>0</v>
      </c>
      <c r="AI442" s="374">
        <f t="shared" si="241"/>
        <v>5577.7</v>
      </c>
      <c r="AJ442" s="373">
        <f t="shared" si="242"/>
        <v>0</v>
      </c>
      <c r="AK442" s="373">
        <f t="shared" si="238"/>
        <v>0</v>
      </c>
      <c r="AL442" s="381">
        <f t="shared" si="243"/>
        <v>0</v>
      </c>
      <c r="AM442" s="1"/>
    </row>
    <row r="443" spans="1:39" ht="11.25" customHeight="1">
      <c r="A443" s="1"/>
      <c r="B443" s="349" t="s">
        <v>738</v>
      </c>
      <c r="C443" s="350">
        <f t="shared" ref="C443:C451" si="245">D443*24</f>
        <v>0</v>
      </c>
      <c r="D443" s="350"/>
      <c r="E443" s="350">
        <f t="shared" ref="E443:E451" si="246">E442+D443</f>
        <v>0</v>
      </c>
      <c r="F443" s="350"/>
      <c r="G443" s="694">
        <f t="shared" ref="G443:G473" si="247">H443*24</f>
        <v>0</v>
      </c>
      <c r="H443" s="693"/>
      <c r="I443" s="694">
        <f>I442+H443</f>
        <v>1</v>
      </c>
      <c r="J443" s="694">
        <f t="shared" ref="J443:J446" si="248">0*3.281</f>
        <v>0</v>
      </c>
      <c r="K443" s="694">
        <f t="shared" ref="K443:K473" si="249">L443*24</f>
        <v>0</v>
      </c>
      <c r="L443" s="693">
        <f t="shared" ref="L443:L446" si="250">H443</f>
        <v>0</v>
      </c>
      <c r="M443" s="694">
        <f>M442+L443</f>
        <v>1</v>
      </c>
      <c r="N443" s="694">
        <f t="shared" ref="N443:N446" si="251">1700*3.281</f>
        <v>5577.7</v>
      </c>
      <c r="O443" s="350"/>
      <c r="P443" s="350"/>
      <c r="Q443" s="350"/>
      <c r="R443" s="350"/>
      <c r="S443" s="349"/>
      <c r="T443" s="361"/>
      <c r="U443" s="349"/>
      <c r="V443" s="1"/>
      <c r="W443" s="362"/>
      <c r="X443" s="363" t="str">
        <f t="shared" si="239"/>
        <v xml:space="preserve">RIH RPP. Put well on production </v>
      </c>
      <c r="Y443" s="363"/>
      <c r="Z443" s="363"/>
      <c r="AA443" s="363"/>
      <c r="AB443" s="363"/>
      <c r="AC443" s="363"/>
      <c r="AD443" s="373">
        <f t="shared" si="244"/>
        <v>0</v>
      </c>
      <c r="AE443" s="373">
        <f t="shared" si="236"/>
        <v>1</v>
      </c>
      <c r="AF443" s="374">
        <f>J446</f>
        <v>0</v>
      </c>
      <c r="AG443" s="372">
        <f t="shared" si="240"/>
        <v>0</v>
      </c>
      <c r="AH443" s="373">
        <f t="shared" si="237"/>
        <v>0</v>
      </c>
      <c r="AI443" s="374">
        <f t="shared" si="241"/>
        <v>5577.7</v>
      </c>
      <c r="AJ443" s="373">
        <f t="shared" si="242"/>
        <v>0</v>
      </c>
      <c r="AK443" s="373">
        <f t="shared" si="238"/>
        <v>0</v>
      </c>
      <c r="AL443" s="381">
        <f t="shared" si="243"/>
        <v>0</v>
      </c>
      <c r="AM443" s="1"/>
    </row>
    <row r="444" spans="1:39" ht="11.25" customHeight="1">
      <c r="A444" s="1"/>
      <c r="B444" s="349" t="s">
        <v>739</v>
      </c>
      <c r="C444" s="350">
        <f t="shared" si="245"/>
        <v>0</v>
      </c>
      <c r="D444" s="350"/>
      <c r="E444" s="350">
        <f t="shared" si="246"/>
        <v>0</v>
      </c>
      <c r="F444" s="350"/>
      <c r="G444" s="694">
        <f t="shared" si="247"/>
        <v>0</v>
      </c>
      <c r="H444" s="693"/>
      <c r="I444" s="694">
        <f t="shared" ref="I444:I473" si="252">I443+H444</f>
        <v>1</v>
      </c>
      <c r="J444" s="694">
        <f t="shared" si="248"/>
        <v>0</v>
      </c>
      <c r="K444" s="694">
        <f t="shared" si="249"/>
        <v>0</v>
      </c>
      <c r="L444" s="693">
        <f t="shared" si="250"/>
        <v>0</v>
      </c>
      <c r="M444" s="694">
        <f t="shared" ref="M444:M473" si="253">M443+L444</f>
        <v>1</v>
      </c>
      <c r="N444" s="694">
        <f t="shared" si="251"/>
        <v>5577.7</v>
      </c>
      <c r="O444" s="350"/>
      <c r="P444" s="350"/>
      <c r="Q444" s="350"/>
      <c r="R444" s="350"/>
      <c r="S444" s="349"/>
      <c r="T444" s="361"/>
      <c r="U444" s="349"/>
      <c r="V444" s="1"/>
      <c r="W444" s="362"/>
      <c r="X444" s="363">
        <f t="shared" si="239"/>
        <v>0</v>
      </c>
      <c r="Y444" s="363"/>
      <c r="Z444" s="363"/>
      <c r="AA444" s="363"/>
      <c r="AB444" s="363"/>
      <c r="AC444" s="363"/>
      <c r="AD444" s="373">
        <f t="shared" si="244"/>
        <v>0</v>
      </c>
      <c r="AE444" s="373">
        <f t="shared" si="236"/>
        <v>1</v>
      </c>
      <c r="AF444" s="374">
        <f t="shared" ref="AF444:AF447" si="254">J447</f>
        <v>0</v>
      </c>
      <c r="AG444" s="372">
        <f t="shared" si="240"/>
        <v>0</v>
      </c>
      <c r="AH444" s="373">
        <f t="shared" si="237"/>
        <v>0</v>
      </c>
      <c r="AI444" s="374">
        <f t="shared" si="241"/>
        <v>0</v>
      </c>
      <c r="AJ444" s="373">
        <f t="shared" si="242"/>
        <v>0</v>
      </c>
      <c r="AK444" s="373">
        <f t="shared" si="238"/>
        <v>0</v>
      </c>
      <c r="AL444" s="381">
        <f t="shared" si="243"/>
        <v>0</v>
      </c>
      <c r="AM444" s="1"/>
    </row>
    <row r="445" spans="1:39" ht="11.25" customHeight="1">
      <c r="A445" s="1"/>
      <c r="B445" s="349" t="s">
        <v>740</v>
      </c>
      <c r="C445" s="350">
        <f t="shared" si="245"/>
        <v>0</v>
      </c>
      <c r="D445" s="615"/>
      <c r="E445" s="350">
        <f t="shared" si="246"/>
        <v>0</v>
      </c>
      <c r="F445" s="350"/>
      <c r="G445" s="694">
        <f t="shared" si="247"/>
        <v>0</v>
      </c>
      <c r="H445" s="693"/>
      <c r="I445" s="694">
        <f t="shared" si="252"/>
        <v>1</v>
      </c>
      <c r="J445" s="694">
        <f t="shared" si="248"/>
        <v>0</v>
      </c>
      <c r="K445" s="694">
        <f t="shared" si="249"/>
        <v>0</v>
      </c>
      <c r="L445" s="693">
        <f t="shared" si="250"/>
        <v>0</v>
      </c>
      <c r="M445" s="694">
        <f t="shared" si="253"/>
        <v>1</v>
      </c>
      <c r="N445" s="694">
        <f t="shared" si="251"/>
        <v>5577.7</v>
      </c>
      <c r="O445" s="350"/>
      <c r="P445" s="350"/>
      <c r="Q445" s="350"/>
      <c r="R445" s="350"/>
      <c r="S445" s="349"/>
      <c r="T445" s="361"/>
      <c r="U445" s="349"/>
      <c r="V445" s="1"/>
      <c r="W445" s="362"/>
      <c r="X445" s="363">
        <f t="shared" si="239"/>
        <v>0</v>
      </c>
      <c r="Y445" s="363"/>
      <c r="Z445" s="363"/>
      <c r="AA445" s="363"/>
      <c r="AB445" s="363"/>
      <c r="AC445" s="363"/>
      <c r="AD445" s="373">
        <f t="shared" si="244"/>
        <v>0</v>
      </c>
      <c r="AE445" s="373">
        <f t="shared" si="236"/>
        <v>1</v>
      </c>
      <c r="AF445" s="374">
        <f t="shared" si="254"/>
        <v>0</v>
      </c>
      <c r="AG445" s="372">
        <f t="shared" si="240"/>
        <v>0</v>
      </c>
      <c r="AH445" s="373">
        <f t="shared" si="237"/>
        <v>0</v>
      </c>
      <c r="AI445" s="374">
        <f t="shared" si="241"/>
        <v>0</v>
      </c>
      <c r="AJ445" s="373">
        <f t="shared" si="242"/>
        <v>0</v>
      </c>
      <c r="AK445" s="373">
        <f t="shared" si="238"/>
        <v>0</v>
      </c>
      <c r="AL445" s="381">
        <f t="shared" si="243"/>
        <v>0</v>
      </c>
      <c r="AM445" s="1"/>
    </row>
    <row r="446" spans="1:39" ht="11.25" customHeight="1">
      <c r="A446" s="1"/>
      <c r="B446" s="349" t="s">
        <v>741</v>
      </c>
      <c r="C446" s="350">
        <f t="shared" si="245"/>
        <v>0</v>
      </c>
      <c r="D446" s="615"/>
      <c r="E446" s="350">
        <f t="shared" si="246"/>
        <v>0</v>
      </c>
      <c r="F446" s="350"/>
      <c r="G446" s="694">
        <f t="shared" si="247"/>
        <v>0</v>
      </c>
      <c r="H446" s="693"/>
      <c r="I446" s="694">
        <f t="shared" si="252"/>
        <v>1</v>
      </c>
      <c r="J446" s="694">
        <f t="shared" si="248"/>
        <v>0</v>
      </c>
      <c r="K446" s="694">
        <f t="shared" si="249"/>
        <v>0</v>
      </c>
      <c r="L446" s="693">
        <f t="shared" si="250"/>
        <v>0</v>
      </c>
      <c r="M446" s="694">
        <f t="shared" si="253"/>
        <v>1</v>
      </c>
      <c r="N446" s="694">
        <f t="shared" si="251"/>
        <v>5577.7</v>
      </c>
      <c r="O446" s="350"/>
      <c r="P446" s="350"/>
      <c r="Q446" s="350"/>
      <c r="R446" s="350"/>
      <c r="S446" s="349"/>
      <c r="T446" s="361"/>
      <c r="U446" s="349"/>
      <c r="V446" s="1"/>
      <c r="W446" s="362"/>
      <c r="X446" s="363">
        <f t="shared" si="239"/>
        <v>0</v>
      </c>
      <c r="Y446" s="363"/>
      <c r="Z446" s="363"/>
      <c r="AA446" s="363"/>
      <c r="AB446" s="363"/>
      <c r="AC446" s="363"/>
      <c r="AD446" s="373">
        <f t="shared" si="244"/>
        <v>0</v>
      </c>
      <c r="AE446" s="373">
        <f t="shared" si="236"/>
        <v>1</v>
      </c>
      <c r="AF446" s="374">
        <f t="shared" si="254"/>
        <v>0</v>
      </c>
      <c r="AG446" s="372">
        <f t="shared" si="240"/>
        <v>0</v>
      </c>
      <c r="AH446" s="373">
        <f t="shared" si="237"/>
        <v>0</v>
      </c>
      <c r="AI446" s="374">
        <f t="shared" si="241"/>
        <v>0</v>
      </c>
      <c r="AJ446" s="373">
        <f t="shared" si="242"/>
        <v>0</v>
      </c>
      <c r="AK446" s="373">
        <f t="shared" si="238"/>
        <v>0</v>
      </c>
      <c r="AL446" s="381">
        <f t="shared" si="243"/>
        <v>0</v>
      </c>
      <c r="AM446" s="1"/>
    </row>
    <row r="447" spans="1:39" ht="11.25" hidden="1" customHeight="1">
      <c r="A447" s="1"/>
      <c r="B447" s="349"/>
      <c r="C447" s="350">
        <f t="shared" si="245"/>
        <v>0</v>
      </c>
      <c r="D447" s="615"/>
      <c r="E447" s="350">
        <f t="shared" si="246"/>
        <v>0</v>
      </c>
      <c r="F447" s="350"/>
      <c r="G447" s="694">
        <f t="shared" si="247"/>
        <v>0</v>
      </c>
      <c r="H447" s="693"/>
      <c r="I447" s="694">
        <f t="shared" si="252"/>
        <v>1</v>
      </c>
      <c r="J447" s="612"/>
      <c r="K447" s="694">
        <f t="shared" si="249"/>
        <v>0</v>
      </c>
      <c r="L447" s="693"/>
      <c r="M447" s="694">
        <f t="shared" si="253"/>
        <v>1</v>
      </c>
      <c r="N447" s="612"/>
      <c r="O447" s="350"/>
      <c r="P447" s="350"/>
      <c r="Q447" s="350"/>
      <c r="R447" s="350"/>
      <c r="S447" s="349"/>
      <c r="T447" s="361"/>
      <c r="U447" s="349"/>
      <c r="V447" s="1"/>
      <c r="W447" s="362"/>
      <c r="X447" s="363">
        <f t="shared" si="239"/>
        <v>0</v>
      </c>
      <c r="Y447" s="363"/>
      <c r="Z447" s="363"/>
      <c r="AA447" s="363"/>
      <c r="AB447" s="363"/>
      <c r="AC447" s="363"/>
      <c r="AD447" s="373">
        <f t="shared" si="244"/>
        <v>4.0999999999999996</v>
      </c>
      <c r="AE447" s="373">
        <f t="shared" si="236"/>
        <v>5.0999999999999996</v>
      </c>
      <c r="AF447" s="374">
        <f t="shared" si="254"/>
        <v>0</v>
      </c>
      <c r="AG447" s="372">
        <f t="shared" si="240"/>
        <v>4.0999999999999996</v>
      </c>
      <c r="AH447" s="373">
        <f t="shared" si="237"/>
        <v>4.0999999999999996</v>
      </c>
      <c r="AI447" s="374">
        <f t="shared" si="241"/>
        <v>0</v>
      </c>
      <c r="AJ447" s="373">
        <f t="shared" si="242"/>
        <v>0</v>
      </c>
      <c r="AK447" s="373">
        <f t="shared" si="238"/>
        <v>0</v>
      </c>
      <c r="AL447" s="381">
        <f t="shared" si="243"/>
        <v>0</v>
      </c>
      <c r="AM447" s="1"/>
    </row>
    <row r="448" spans="1:39" ht="11.25" hidden="1" customHeight="1">
      <c r="A448" s="1"/>
      <c r="B448" s="349"/>
      <c r="C448" s="350">
        <f t="shared" si="245"/>
        <v>0</v>
      </c>
      <c r="D448" s="615"/>
      <c r="E448" s="350">
        <f t="shared" si="246"/>
        <v>0</v>
      </c>
      <c r="F448" s="350"/>
      <c r="G448" s="694">
        <f t="shared" si="247"/>
        <v>0</v>
      </c>
      <c r="H448" s="693"/>
      <c r="I448" s="694">
        <f t="shared" si="252"/>
        <v>1</v>
      </c>
      <c r="J448" s="612"/>
      <c r="K448" s="694">
        <f t="shared" si="249"/>
        <v>0</v>
      </c>
      <c r="L448" s="693"/>
      <c r="M448" s="694">
        <f t="shared" si="253"/>
        <v>1</v>
      </c>
      <c r="N448" s="612"/>
      <c r="O448" s="350"/>
      <c r="P448" s="350"/>
      <c r="Q448" s="350"/>
      <c r="R448" s="350"/>
      <c r="S448" s="349"/>
      <c r="T448" s="361"/>
      <c r="U448" s="349"/>
      <c r="V448" s="1"/>
      <c r="W448" s="364"/>
      <c r="X448" s="363">
        <f t="shared" si="239"/>
        <v>0</v>
      </c>
      <c r="Y448" s="363"/>
      <c r="Z448" s="363"/>
      <c r="AA448" s="363"/>
      <c r="AB448" s="363"/>
      <c r="AC448" s="363"/>
      <c r="AD448" s="373">
        <f t="shared" si="244"/>
        <v>2.1</v>
      </c>
      <c r="AE448" s="373">
        <f t="shared" si="236"/>
        <v>7.1999999999999993</v>
      </c>
      <c r="AF448" s="374">
        <f t="shared" ref="AF448:AF453" si="255">AF447</f>
        <v>0</v>
      </c>
      <c r="AG448" s="372">
        <f t="shared" si="240"/>
        <v>2.1</v>
      </c>
      <c r="AH448" s="373">
        <f t="shared" si="237"/>
        <v>6.1999999999999993</v>
      </c>
      <c r="AI448" s="374">
        <f t="shared" si="241"/>
        <v>0</v>
      </c>
      <c r="AJ448" s="373">
        <f t="shared" si="242"/>
        <v>0</v>
      </c>
      <c r="AK448" s="373">
        <f t="shared" si="238"/>
        <v>0</v>
      </c>
      <c r="AL448" s="381">
        <f t="shared" si="243"/>
        <v>0</v>
      </c>
      <c r="AM448" s="1"/>
    </row>
    <row r="449" spans="1:39" ht="11.25" hidden="1" customHeight="1">
      <c r="A449" s="1"/>
      <c r="B449" s="349"/>
      <c r="C449" s="350">
        <f t="shared" si="245"/>
        <v>0</v>
      </c>
      <c r="D449" s="612"/>
      <c r="E449" s="350">
        <f t="shared" si="246"/>
        <v>0</v>
      </c>
      <c r="F449" s="350"/>
      <c r="G449" s="694">
        <f t="shared" si="247"/>
        <v>0</v>
      </c>
      <c r="H449" s="694"/>
      <c r="I449" s="694">
        <f t="shared" si="252"/>
        <v>1</v>
      </c>
      <c r="J449" s="612"/>
      <c r="K449" s="694">
        <f t="shared" si="249"/>
        <v>0</v>
      </c>
      <c r="L449" s="694"/>
      <c r="M449" s="694">
        <f t="shared" si="253"/>
        <v>1</v>
      </c>
      <c r="N449" s="612"/>
      <c r="O449" s="350"/>
      <c r="P449" s="350"/>
      <c r="Q449" s="350"/>
      <c r="R449" s="350"/>
      <c r="S449" s="349"/>
      <c r="T449" s="361"/>
      <c r="U449" s="349"/>
      <c r="V449" s="1"/>
      <c r="W449" s="112" t="str">
        <f>B455</f>
        <v>Coring</v>
      </c>
      <c r="X449" s="1"/>
      <c r="Y449" s="1"/>
      <c r="Z449" s="1"/>
      <c r="AA449" s="1"/>
      <c r="AB449" s="1"/>
      <c r="AC449" s="1"/>
      <c r="AD449" s="372">
        <f>H455</f>
        <v>0</v>
      </c>
      <c r="AE449" s="372">
        <f t="shared" si="236"/>
        <v>7.1999999999999993</v>
      </c>
      <c r="AF449" s="371">
        <f t="shared" si="255"/>
        <v>0</v>
      </c>
      <c r="AG449" s="372">
        <f>L455</f>
        <v>0</v>
      </c>
      <c r="AH449" s="372">
        <f t="shared" si="237"/>
        <v>6.1999999999999993</v>
      </c>
      <c r="AI449" s="371">
        <f>AI448</f>
        <v>0</v>
      </c>
      <c r="AJ449" s="372">
        <f>P455</f>
        <v>0</v>
      </c>
      <c r="AK449" s="372">
        <f t="shared" si="238"/>
        <v>0</v>
      </c>
      <c r="AL449" s="380">
        <f>AL448</f>
        <v>0</v>
      </c>
      <c r="AM449" s="1"/>
    </row>
    <row r="450" spans="1:39" ht="11.25" hidden="1" customHeight="1">
      <c r="A450" s="1"/>
      <c r="B450" s="349"/>
      <c r="C450" s="350">
        <f t="shared" si="245"/>
        <v>0</v>
      </c>
      <c r="D450" s="612"/>
      <c r="E450" s="350">
        <f t="shared" si="246"/>
        <v>0</v>
      </c>
      <c r="F450" s="350"/>
      <c r="G450" s="694">
        <f t="shared" si="247"/>
        <v>98.399999999999991</v>
      </c>
      <c r="H450" s="694">
        <v>4.0999999999999996</v>
      </c>
      <c r="I450" s="694">
        <f t="shared" si="252"/>
        <v>5.0999999999999996</v>
      </c>
      <c r="J450" s="612"/>
      <c r="K450" s="694">
        <f t="shared" si="249"/>
        <v>98.399999999999991</v>
      </c>
      <c r="L450" s="694">
        <v>4.0999999999999996</v>
      </c>
      <c r="M450" s="694">
        <f t="shared" si="253"/>
        <v>5.0999999999999996</v>
      </c>
      <c r="N450" s="612"/>
      <c r="O450" s="350"/>
      <c r="P450" s="350"/>
      <c r="Q450" s="350"/>
      <c r="R450" s="350"/>
      <c r="S450" s="349"/>
      <c r="T450" s="361"/>
      <c r="U450" s="349"/>
      <c r="V450" s="1"/>
      <c r="W450" s="112" t="str">
        <f>B461</f>
        <v>Test</v>
      </c>
      <c r="X450" s="1"/>
      <c r="Y450" s="1"/>
      <c r="Z450" s="1"/>
      <c r="AA450" s="1"/>
      <c r="AB450" s="1"/>
      <c r="AC450" s="1"/>
      <c r="AD450" s="372">
        <f>H461</f>
        <v>0</v>
      </c>
      <c r="AE450" s="372">
        <f t="shared" si="236"/>
        <v>7.1999999999999993</v>
      </c>
      <c r="AF450" s="371">
        <f t="shared" si="255"/>
        <v>0</v>
      </c>
      <c r="AG450" s="372">
        <f>L461</f>
        <v>0</v>
      </c>
      <c r="AH450" s="372">
        <f t="shared" si="237"/>
        <v>6.1999999999999993</v>
      </c>
      <c r="AI450" s="371">
        <f>AI449</f>
        <v>0</v>
      </c>
      <c r="AJ450" s="372">
        <f>P461</f>
        <v>0</v>
      </c>
      <c r="AK450" s="372">
        <f t="shared" si="238"/>
        <v>0</v>
      </c>
      <c r="AL450" s="380">
        <f>AL449</f>
        <v>0</v>
      </c>
      <c r="AM450" s="1"/>
    </row>
    <row r="451" spans="1:39" ht="11.25" hidden="1" customHeight="1">
      <c r="A451" s="1"/>
      <c r="B451" s="349"/>
      <c r="C451" s="350">
        <f t="shared" si="245"/>
        <v>0</v>
      </c>
      <c r="D451" s="612"/>
      <c r="E451" s="350">
        <f t="shared" si="246"/>
        <v>0</v>
      </c>
      <c r="F451" s="350"/>
      <c r="G451" s="694">
        <f t="shared" si="247"/>
        <v>50.400000000000006</v>
      </c>
      <c r="H451" s="694">
        <v>2.1</v>
      </c>
      <c r="I451" s="694">
        <f t="shared" si="252"/>
        <v>7.1999999999999993</v>
      </c>
      <c r="J451" s="612"/>
      <c r="K451" s="694">
        <f t="shared" si="249"/>
        <v>50.400000000000006</v>
      </c>
      <c r="L451" s="694">
        <v>2.1</v>
      </c>
      <c r="M451" s="694">
        <f t="shared" si="253"/>
        <v>7.1999999999999993</v>
      </c>
      <c r="N451" s="612"/>
      <c r="O451" s="350"/>
      <c r="P451" s="350"/>
      <c r="Q451" s="350"/>
      <c r="R451" s="350"/>
      <c r="S451" s="349"/>
      <c r="T451" s="361"/>
      <c r="U451" s="349"/>
      <c r="V451" s="1"/>
      <c r="W451" s="112" t="str">
        <f>B465</f>
        <v>Completion</v>
      </c>
      <c r="X451" s="1"/>
      <c r="Y451" s="1"/>
      <c r="Z451" s="1"/>
      <c r="AA451" s="1"/>
      <c r="AB451" s="1"/>
      <c r="AC451" s="1"/>
      <c r="AD451" s="372">
        <f>H465</f>
        <v>0</v>
      </c>
      <c r="AE451" s="372">
        <f t="shared" si="236"/>
        <v>7.1999999999999993</v>
      </c>
      <c r="AF451" s="371">
        <f t="shared" si="255"/>
        <v>0</v>
      </c>
      <c r="AG451" s="372">
        <f>L465</f>
        <v>0</v>
      </c>
      <c r="AH451" s="372">
        <f t="shared" si="237"/>
        <v>6.1999999999999993</v>
      </c>
      <c r="AI451" s="371">
        <f>AI450</f>
        <v>0</v>
      </c>
      <c r="AJ451" s="372">
        <f>P465</f>
        <v>0</v>
      </c>
      <c r="AK451" s="372">
        <f t="shared" si="238"/>
        <v>0</v>
      </c>
      <c r="AL451" s="380">
        <f>AL450</f>
        <v>0</v>
      </c>
      <c r="AM451" s="1"/>
    </row>
    <row r="452" spans="1:39" ht="11.25" hidden="1" customHeight="1">
      <c r="A452" s="1"/>
      <c r="B452" s="349"/>
      <c r="C452" s="612"/>
      <c r="D452" s="612"/>
      <c r="E452" s="350"/>
      <c r="F452" s="350"/>
      <c r="G452" s="694">
        <f t="shared" si="247"/>
        <v>0</v>
      </c>
      <c r="H452" s="694"/>
      <c r="I452" s="694">
        <f t="shared" si="252"/>
        <v>7.1999999999999993</v>
      </c>
      <c r="J452" s="612"/>
      <c r="K452" s="694">
        <f t="shared" si="249"/>
        <v>0</v>
      </c>
      <c r="L452" s="694"/>
      <c r="M452" s="694">
        <f t="shared" si="253"/>
        <v>7.1999999999999993</v>
      </c>
      <c r="N452" s="612"/>
      <c r="O452" s="350"/>
      <c r="P452" s="350"/>
      <c r="Q452" s="350"/>
      <c r="R452" s="350"/>
      <c r="S452" s="349"/>
      <c r="T452" s="361"/>
      <c r="U452" s="349"/>
      <c r="V452" s="1"/>
      <c r="W452" s="112" t="str">
        <f>B469</f>
        <v>P &amp; A</v>
      </c>
      <c r="X452" s="1"/>
      <c r="Y452" s="1"/>
      <c r="Z452" s="1"/>
      <c r="AA452" s="1"/>
      <c r="AB452" s="1"/>
      <c r="AC452" s="1"/>
      <c r="AD452" s="372">
        <f>H469</f>
        <v>0</v>
      </c>
      <c r="AE452" s="372">
        <f t="shared" si="236"/>
        <v>7.1999999999999993</v>
      </c>
      <c r="AF452" s="371">
        <f t="shared" si="255"/>
        <v>0</v>
      </c>
      <c r="AG452" s="372">
        <f>L469</f>
        <v>0</v>
      </c>
      <c r="AH452" s="372">
        <f t="shared" si="237"/>
        <v>6.1999999999999993</v>
      </c>
      <c r="AI452" s="371">
        <f>AI451</f>
        <v>0</v>
      </c>
      <c r="AJ452" s="372">
        <f>P469</f>
        <v>0</v>
      </c>
      <c r="AK452" s="372">
        <f t="shared" si="238"/>
        <v>0</v>
      </c>
      <c r="AL452" s="380">
        <f>AL451</f>
        <v>0</v>
      </c>
      <c r="AM452" s="1"/>
    </row>
    <row r="453" spans="1:39" ht="11.25" hidden="1" customHeight="1">
      <c r="A453" s="1"/>
      <c r="B453" s="349"/>
      <c r="C453" s="612"/>
      <c r="D453" s="612"/>
      <c r="E453" s="350"/>
      <c r="F453" s="350"/>
      <c r="G453" s="694">
        <f t="shared" si="247"/>
        <v>0</v>
      </c>
      <c r="H453" s="694"/>
      <c r="I453" s="694">
        <f t="shared" si="252"/>
        <v>7.1999999999999993</v>
      </c>
      <c r="J453" s="612"/>
      <c r="K453" s="694">
        <f t="shared" si="249"/>
        <v>0</v>
      </c>
      <c r="L453" s="694"/>
      <c r="M453" s="694">
        <f t="shared" si="253"/>
        <v>7.1999999999999993</v>
      </c>
      <c r="N453" s="612"/>
      <c r="O453" s="350"/>
      <c r="P453" s="350"/>
      <c r="Q453" s="350"/>
      <c r="R453" s="350"/>
      <c r="S453" s="349"/>
      <c r="T453" s="361"/>
      <c r="U453" s="349"/>
      <c r="V453" s="1"/>
      <c r="W453" s="113" t="str">
        <f>B475</f>
        <v>Rig Down</v>
      </c>
      <c r="X453" s="97"/>
      <c r="Y453" s="97"/>
      <c r="Z453" s="97"/>
      <c r="AA453" s="97"/>
      <c r="AB453" s="97"/>
      <c r="AC453" s="97"/>
      <c r="AD453" s="375">
        <f>H475</f>
        <v>0</v>
      </c>
      <c r="AE453" s="375">
        <f t="shared" si="236"/>
        <v>7.1999999999999993</v>
      </c>
      <c r="AF453" s="376">
        <f t="shared" si="255"/>
        <v>0</v>
      </c>
      <c r="AG453" s="375">
        <f>L475</f>
        <v>0</v>
      </c>
      <c r="AH453" s="375">
        <f t="shared" si="237"/>
        <v>6.1999999999999993</v>
      </c>
      <c r="AI453" s="376">
        <f>AI452</f>
        <v>0</v>
      </c>
      <c r="AJ453" s="375">
        <f>P475</f>
        <v>0</v>
      </c>
      <c r="AK453" s="375">
        <f t="shared" si="238"/>
        <v>0</v>
      </c>
      <c r="AL453" s="376">
        <f>AL452</f>
        <v>0</v>
      </c>
      <c r="AM453" s="1"/>
    </row>
    <row r="454" spans="1:39" ht="11.25" hidden="1" customHeight="1">
      <c r="A454" s="1"/>
      <c r="B454" s="349"/>
      <c r="C454" s="612"/>
      <c r="D454" s="612"/>
      <c r="E454" s="350"/>
      <c r="F454" s="350"/>
      <c r="G454" s="694">
        <f t="shared" si="247"/>
        <v>0</v>
      </c>
      <c r="H454" s="694"/>
      <c r="I454" s="694">
        <f t="shared" si="252"/>
        <v>7.1999999999999993</v>
      </c>
      <c r="J454" s="612"/>
      <c r="K454" s="694">
        <f t="shared" si="249"/>
        <v>0</v>
      </c>
      <c r="L454" s="694"/>
      <c r="M454" s="694">
        <f t="shared" si="253"/>
        <v>7.1999999999999993</v>
      </c>
      <c r="N454" s="612"/>
      <c r="O454" s="350"/>
      <c r="P454" s="350"/>
      <c r="Q454" s="350"/>
      <c r="R454" s="350"/>
      <c r="S454" s="349"/>
      <c r="T454" s="361"/>
      <c r="U454" s="349"/>
      <c r="V454" s="1"/>
      <c r="W454" s="1"/>
      <c r="X454" s="1"/>
      <c r="Y454" s="1"/>
      <c r="Z454" s="1"/>
      <c r="AA454" s="1"/>
      <c r="AB454" s="1"/>
      <c r="AC454" s="1"/>
      <c r="AD454" s="1"/>
      <c r="AE454" s="1"/>
      <c r="AF454" s="1"/>
      <c r="AG454" s="1"/>
      <c r="AH454" s="1"/>
      <c r="AI454" s="1"/>
      <c r="AJ454" s="1"/>
      <c r="AK454" s="1"/>
      <c r="AL454" s="1"/>
      <c r="AM454" s="1"/>
    </row>
    <row r="455" spans="1:39" ht="11.25" hidden="1" customHeight="1">
      <c r="A455" s="1"/>
      <c r="B455" s="347" t="s">
        <v>89</v>
      </c>
      <c r="C455" s="613">
        <f>SUM(C456:C460)</f>
        <v>0</v>
      </c>
      <c r="D455" s="613"/>
      <c r="E455" s="348"/>
      <c r="F455" s="348"/>
      <c r="G455" s="694">
        <f t="shared" si="247"/>
        <v>0</v>
      </c>
      <c r="H455" s="696"/>
      <c r="I455" s="694">
        <f t="shared" si="252"/>
        <v>7.1999999999999993</v>
      </c>
      <c r="J455" s="613"/>
      <c r="K455" s="694">
        <f t="shared" si="249"/>
        <v>0</v>
      </c>
      <c r="L455" s="696"/>
      <c r="M455" s="694">
        <f t="shared" si="253"/>
        <v>7.1999999999999993</v>
      </c>
      <c r="N455" s="613"/>
      <c r="O455" s="348"/>
      <c r="P455" s="348"/>
      <c r="Q455" s="348"/>
      <c r="R455" s="348"/>
      <c r="S455" s="359"/>
      <c r="T455" s="360"/>
      <c r="U455" s="359"/>
      <c r="V455" s="1"/>
      <c r="W455" s="1"/>
      <c r="X455" s="1"/>
      <c r="Y455" s="1"/>
      <c r="Z455" s="1"/>
      <c r="AA455" s="1"/>
      <c r="AB455" s="1"/>
      <c r="AC455" s="1"/>
      <c r="AD455" s="1"/>
      <c r="AE455" s="1"/>
      <c r="AF455" s="1"/>
      <c r="AG455" s="1"/>
      <c r="AH455" s="1"/>
      <c r="AI455" s="1"/>
      <c r="AJ455" s="1"/>
      <c r="AK455" s="1"/>
      <c r="AL455" s="1"/>
      <c r="AM455" s="1"/>
    </row>
    <row r="456" spans="1:39" ht="11.25" hidden="1" customHeight="1">
      <c r="A456" s="1"/>
      <c r="B456" s="349" t="s">
        <v>252</v>
      </c>
      <c r="C456" s="612"/>
      <c r="D456" s="612"/>
      <c r="E456" s="350">
        <f>E451+D456</f>
        <v>0</v>
      </c>
      <c r="F456" s="612"/>
      <c r="G456" s="694">
        <f t="shared" si="247"/>
        <v>0</v>
      </c>
      <c r="H456" s="694"/>
      <c r="I456" s="694">
        <f t="shared" si="252"/>
        <v>7.1999999999999993</v>
      </c>
      <c r="J456" s="350"/>
      <c r="K456" s="694">
        <f t="shared" si="249"/>
        <v>0</v>
      </c>
      <c r="L456" s="694"/>
      <c r="M456" s="694">
        <f t="shared" si="253"/>
        <v>7.1999999999999993</v>
      </c>
      <c r="N456" s="350"/>
      <c r="O456" s="350"/>
      <c r="P456" s="350"/>
      <c r="Q456" s="350"/>
      <c r="R456" s="350"/>
      <c r="S456" s="349"/>
      <c r="T456" s="361"/>
      <c r="U456" s="349"/>
      <c r="V456" s="1"/>
      <c r="W456" s="1"/>
      <c r="X456" s="1"/>
      <c r="Y456" s="1"/>
      <c r="Z456" s="1"/>
      <c r="AA456" s="1"/>
      <c r="AB456" s="1"/>
      <c r="AC456" s="1"/>
      <c r="AD456" s="1"/>
      <c r="AE456" s="1"/>
      <c r="AF456" s="1"/>
      <c r="AG456" s="1"/>
      <c r="AH456" s="1"/>
      <c r="AI456" s="1"/>
      <c r="AJ456" s="1"/>
      <c r="AK456" s="1"/>
      <c r="AL456" s="1"/>
      <c r="AM456" s="1"/>
    </row>
    <row r="457" spans="1:39" ht="11.25" hidden="1" customHeight="1">
      <c r="A457" s="1"/>
      <c r="B457" s="349" t="s">
        <v>253</v>
      </c>
      <c r="C457" s="612"/>
      <c r="D457" s="612"/>
      <c r="E457" s="350">
        <f>E456+D457</f>
        <v>0</v>
      </c>
      <c r="F457" s="612"/>
      <c r="G457" s="694">
        <f t="shared" si="247"/>
        <v>0</v>
      </c>
      <c r="H457" s="694"/>
      <c r="I457" s="694">
        <f t="shared" si="252"/>
        <v>7.1999999999999993</v>
      </c>
      <c r="J457" s="350">
        <f>J425</f>
        <v>0</v>
      </c>
      <c r="K457" s="694">
        <f t="shared" si="249"/>
        <v>0</v>
      </c>
      <c r="L457" s="694"/>
      <c r="M457" s="694">
        <f t="shared" si="253"/>
        <v>7.1999999999999993</v>
      </c>
      <c r="N457" s="350">
        <f>N425</f>
        <v>0</v>
      </c>
      <c r="O457" s="350"/>
      <c r="P457" s="350"/>
      <c r="Q457" s="350"/>
      <c r="R457" s="350"/>
      <c r="S457" s="349"/>
      <c r="T457" s="361"/>
      <c r="U457" s="349"/>
      <c r="V457" s="1"/>
      <c r="W457" s="1"/>
      <c r="X457" s="1"/>
      <c r="Y457" s="1"/>
      <c r="Z457" s="1"/>
      <c r="AA457" s="1"/>
      <c r="AB457" s="1"/>
      <c r="AC457" s="1"/>
      <c r="AD457" s="1"/>
      <c r="AE457" s="1"/>
      <c r="AF457" s="1"/>
      <c r="AG457" s="1"/>
      <c r="AH457" s="1"/>
      <c r="AI457" s="1"/>
      <c r="AJ457" s="1"/>
      <c r="AK457" s="1"/>
      <c r="AL457" s="1"/>
      <c r="AM457" s="1"/>
    </row>
    <row r="458" spans="1:39" ht="11.25" hidden="1" customHeight="1">
      <c r="A458" s="1"/>
      <c r="B458" s="349"/>
      <c r="C458" s="612"/>
      <c r="D458" s="612"/>
      <c r="E458" s="350"/>
      <c r="F458" s="612">
        <f t="shared" ref="F458:F460" si="256">B458</f>
        <v>0</v>
      </c>
      <c r="G458" s="694">
        <f t="shared" si="247"/>
        <v>0</v>
      </c>
      <c r="H458" s="694"/>
      <c r="I458" s="694">
        <f t="shared" si="252"/>
        <v>7.1999999999999993</v>
      </c>
      <c r="J458" s="612"/>
      <c r="K458" s="694">
        <f t="shared" si="249"/>
        <v>0</v>
      </c>
      <c r="L458" s="694"/>
      <c r="M458" s="694">
        <f t="shared" si="253"/>
        <v>7.1999999999999993</v>
      </c>
      <c r="N458" s="612"/>
      <c r="O458" s="350"/>
      <c r="P458" s="350"/>
      <c r="Q458" s="350"/>
      <c r="R458" s="350"/>
      <c r="S458" s="349"/>
      <c r="T458" s="361"/>
      <c r="U458" s="349"/>
      <c r="V458" s="1"/>
      <c r="W458" s="1"/>
      <c r="X458" s="1"/>
      <c r="Y458" s="1"/>
      <c r="Z458" s="1"/>
      <c r="AA458" s="1"/>
      <c r="AB458" s="1"/>
      <c r="AC458" s="1"/>
      <c r="AD458" s="1"/>
      <c r="AE458" s="1"/>
      <c r="AF458" s="1"/>
      <c r="AG458" s="1"/>
      <c r="AH458" s="1"/>
      <c r="AI458" s="1"/>
      <c r="AJ458" s="1"/>
      <c r="AK458" s="1"/>
      <c r="AL458" s="1"/>
      <c r="AM458" s="1"/>
    </row>
    <row r="459" spans="1:39" ht="11.25" hidden="1" customHeight="1">
      <c r="A459" s="1"/>
      <c r="B459" s="349"/>
      <c r="C459" s="612"/>
      <c r="D459" s="612"/>
      <c r="E459" s="350"/>
      <c r="F459" s="612">
        <f t="shared" si="256"/>
        <v>0</v>
      </c>
      <c r="G459" s="694">
        <f t="shared" si="247"/>
        <v>0</v>
      </c>
      <c r="H459" s="694"/>
      <c r="I459" s="694">
        <f t="shared" si="252"/>
        <v>7.1999999999999993</v>
      </c>
      <c r="J459" s="612"/>
      <c r="K459" s="694">
        <f t="shared" si="249"/>
        <v>0</v>
      </c>
      <c r="L459" s="694"/>
      <c r="M459" s="694">
        <f t="shared" si="253"/>
        <v>7.1999999999999993</v>
      </c>
      <c r="N459" s="612"/>
      <c r="O459" s="350"/>
      <c r="P459" s="350"/>
      <c r="Q459" s="350"/>
      <c r="R459" s="350"/>
      <c r="S459" s="349"/>
      <c r="T459" s="361"/>
      <c r="U459" s="349"/>
      <c r="V459" s="1"/>
      <c r="W459" s="1"/>
      <c r="X459" s="1"/>
      <c r="Y459" s="1"/>
      <c r="Z459" s="1"/>
      <c r="AA459" s="1"/>
      <c r="AB459" s="1"/>
      <c r="AC459" s="1"/>
      <c r="AD459" s="1"/>
      <c r="AE459" s="1"/>
      <c r="AF459" s="1"/>
      <c r="AG459" s="1"/>
      <c r="AH459" s="1"/>
      <c r="AI459" s="1"/>
      <c r="AJ459" s="1"/>
      <c r="AK459" s="1"/>
      <c r="AL459" s="1"/>
      <c r="AM459" s="1"/>
    </row>
    <row r="460" spans="1:39" ht="11.25" hidden="1" customHeight="1">
      <c r="A460" s="1"/>
      <c r="B460" s="349"/>
      <c r="C460" s="612"/>
      <c r="D460" s="612"/>
      <c r="E460" s="350"/>
      <c r="F460" s="612">
        <f t="shared" si="256"/>
        <v>0</v>
      </c>
      <c r="G460" s="694">
        <f t="shared" si="247"/>
        <v>0</v>
      </c>
      <c r="H460" s="694"/>
      <c r="I460" s="694">
        <f t="shared" si="252"/>
        <v>7.1999999999999993</v>
      </c>
      <c r="J460" s="612"/>
      <c r="K460" s="694">
        <f t="shared" si="249"/>
        <v>0</v>
      </c>
      <c r="L460" s="694"/>
      <c r="M460" s="694">
        <f t="shared" si="253"/>
        <v>7.1999999999999993</v>
      </c>
      <c r="N460" s="612"/>
      <c r="O460" s="350"/>
      <c r="P460" s="350"/>
      <c r="Q460" s="350"/>
      <c r="R460" s="350"/>
      <c r="S460" s="349"/>
      <c r="T460" s="361"/>
      <c r="U460" s="349"/>
      <c r="V460" s="1"/>
      <c r="W460" s="1"/>
      <c r="X460" s="1"/>
      <c r="Y460" s="1"/>
      <c r="Z460" s="1"/>
      <c r="AA460" s="1"/>
      <c r="AB460" s="1"/>
      <c r="AC460" s="1"/>
      <c r="AD460" s="1"/>
      <c r="AE460" s="1"/>
      <c r="AF460" s="1"/>
      <c r="AG460" s="1"/>
      <c r="AH460" s="1"/>
      <c r="AI460" s="1"/>
      <c r="AJ460" s="1"/>
      <c r="AK460" s="1"/>
      <c r="AL460" s="1"/>
      <c r="AM460" s="1"/>
    </row>
    <row r="461" spans="1:39" ht="11.25" hidden="1" customHeight="1">
      <c r="A461" s="1"/>
      <c r="B461" s="347" t="s">
        <v>94</v>
      </c>
      <c r="C461" s="613">
        <f>SUM(C462:C464)</f>
        <v>0</v>
      </c>
      <c r="D461" s="613"/>
      <c r="E461" s="348"/>
      <c r="F461" s="613"/>
      <c r="G461" s="694">
        <f t="shared" si="247"/>
        <v>0</v>
      </c>
      <c r="H461" s="696"/>
      <c r="I461" s="694">
        <f t="shared" si="252"/>
        <v>7.1999999999999993</v>
      </c>
      <c r="J461" s="613"/>
      <c r="K461" s="694">
        <f t="shared" si="249"/>
        <v>0</v>
      </c>
      <c r="L461" s="696"/>
      <c r="M461" s="694">
        <f t="shared" si="253"/>
        <v>7.1999999999999993</v>
      </c>
      <c r="N461" s="613"/>
      <c r="O461" s="348"/>
      <c r="P461" s="348"/>
      <c r="Q461" s="348"/>
      <c r="R461" s="348"/>
      <c r="S461" s="359"/>
      <c r="T461" s="360"/>
      <c r="U461" s="359"/>
      <c r="V461" s="1"/>
      <c r="W461" s="1"/>
      <c r="X461" s="1"/>
      <c r="Y461" s="1"/>
      <c r="Z461" s="1"/>
      <c r="AA461" s="1"/>
      <c r="AB461" s="1"/>
      <c r="AC461" s="1"/>
      <c r="AD461" s="1"/>
      <c r="AE461" s="1"/>
      <c r="AF461" s="1"/>
      <c r="AG461" s="1"/>
      <c r="AH461" s="1"/>
      <c r="AI461" s="1"/>
      <c r="AJ461" s="1"/>
      <c r="AK461" s="1"/>
      <c r="AL461" s="1"/>
      <c r="AM461" s="1"/>
    </row>
    <row r="462" spans="1:39" ht="11.25" hidden="1" customHeight="1">
      <c r="A462" s="1"/>
      <c r="B462" s="349" t="s">
        <v>174</v>
      </c>
      <c r="C462" s="612"/>
      <c r="D462" s="612"/>
      <c r="E462" s="350">
        <f>E457+D462</f>
        <v>0</v>
      </c>
      <c r="F462" s="612"/>
      <c r="G462" s="694">
        <f t="shared" si="247"/>
        <v>0</v>
      </c>
      <c r="H462" s="694"/>
      <c r="I462" s="694">
        <f t="shared" si="252"/>
        <v>7.1999999999999993</v>
      </c>
      <c r="J462" s="350">
        <f>J430</f>
        <v>0</v>
      </c>
      <c r="K462" s="694">
        <f t="shared" si="249"/>
        <v>0</v>
      </c>
      <c r="L462" s="694"/>
      <c r="M462" s="694">
        <f t="shared" si="253"/>
        <v>7.1999999999999993</v>
      </c>
      <c r="N462" s="350">
        <f>N430</f>
        <v>0</v>
      </c>
      <c r="O462" s="350"/>
      <c r="P462" s="350"/>
      <c r="Q462" s="350"/>
      <c r="R462" s="350"/>
      <c r="S462" s="349"/>
      <c r="T462" s="361"/>
      <c r="U462" s="349"/>
      <c r="V462" s="1"/>
      <c r="W462" s="1"/>
      <c r="X462" s="1"/>
      <c r="Y462" s="1"/>
      <c r="Z462" s="1"/>
      <c r="AA462" s="1"/>
      <c r="AB462" s="1"/>
      <c r="AC462" s="1"/>
      <c r="AD462" s="1"/>
      <c r="AE462" s="1"/>
      <c r="AF462" s="1"/>
      <c r="AG462" s="1"/>
      <c r="AH462" s="1"/>
      <c r="AI462" s="1"/>
      <c r="AJ462" s="1"/>
      <c r="AK462" s="1"/>
      <c r="AL462" s="1"/>
      <c r="AM462" s="1"/>
    </row>
    <row r="463" spans="1:39" ht="11.25" hidden="1" customHeight="1">
      <c r="A463" s="1"/>
      <c r="B463" s="349"/>
      <c r="C463" s="612"/>
      <c r="D463" s="612"/>
      <c r="E463" s="350">
        <f t="shared" ref="E463:E464" si="257">E458+D463</f>
        <v>0</v>
      </c>
      <c r="F463" s="612">
        <f t="shared" ref="F463:F464" si="258">B463</f>
        <v>0</v>
      </c>
      <c r="G463" s="694">
        <f t="shared" si="247"/>
        <v>0</v>
      </c>
      <c r="H463" s="694"/>
      <c r="I463" s="694">
        <f t="shared" si="252"/>
        <v>7.1999999999999993</v>
      </c>
      <c r="J463" s="612"/>
      <c r="K463" s="694">
        <f t="shared" si="249"/>
        <v>0</v>
      </c>
      <c r="L463" s="694"/>
      <c r="M463" s="694">
        <f t="shared" si="253"/>
        <v>7.1999999999999993</v>
      </c>
      <c r="N463" s="612"/>
      <c r="O463" s="350"/>
      <c r="P463" s="350"/>
      <c r="Q463" s="350"/>
      <c r="R463" s="350"/>
      <c r="S463" s="349"/>
      <c r="T463" s="361"/>
      <c r="U463" s="349"/>
      <c r="V463" s="1"/>
      <c r="W463" s="1"/>
      <c r="X463" s="1"/>
      <c r="Y463" s="1"/>
      <c r="Z463" s="1"/>
      <c r="AA463" s="1"/>
      <c r="AB463" s="1"/>
      <c r="AC463" s="1"/>
      <c r="AD463" s="1"/>
      <c r="AE463" s="1"/>
      <c r="AF463" s="1"/>
      <c r="AG463" s="1"/>
      <c r="AH463" s="1"/>
      <c r="AI463" s="1"/>
      <c r="AJ463" s="1"/>
      <c r="AK463" s="1"/>
      <c r="AL463" s="1"/>
      <c r="AM463" s="1"/>
    </row>
    <row r="464" spans="1:39" ht="11.25" hidden="1" customHeight="1">
      <c r="A464" s="1"/>
      <c r="B464" s="349"/>
      <c r="C464" s="612"/>
      <c r="D464" s="612"/>
      <c r="E464" s="350">
        <f t="shared" si="257"/>
        <v>0</v>
      </c>
      <c r="F464" s="612">
        <f t="shared" si="258"/>
        <v>0</v>
      </c>
      <c r="G464" s="694">
        <f t="shared" si="247"/>
        <v>0</v>
      </c>
      <c r="H464" s="694"/>
      <c r="I464" s="694">
        <f t="shared" si="252"/>
        <v>7.1999999999999993</v>
      </c>
      <c r="J464" s="612"/>
      <c r="K464" s="694">
        <f t="shared" si="249"/>
        <v>0</v>
      </c>
      <c r="L464" s="694"/>
      <c r="M464" s="694">
        <f t="shared" si="253"/>
        <v>7.1999999999999993</v>
      </c>
      <c r="N464" s="612"/>
      <c r="O464" s="350"/>
      <c r="P464" s="350"/>
      <c r="Q464" s="350"/>
      <c r="R464" s="350"/>
      <c r="S464" s="349"/>
      <c r="T464" s="361"/>
      <c r="U464" s="349"/>
      <c r="V464" s="1"/>
      <c r="W464" s="1"/>
      <c r="X464" s="1"/>
      <c r="Y464" s="1"/>
      <c r="Z464" s="1"/>
      <c r="AA464" s="1"/>
      <c r="AB464" s="1"/>
      <c r="AC464" s="1"/>
      <c r="AD464" s="1"/>
      <c r="AE464" s="1"/>
      <c r="AF464" s="1"/>
      <c r="AG464" s="1"/>
      <c r="AH464" s="1"/>
      <c r="AI464" s="1"/>
      <c r="AJ464" s="1"/>
      <c r="AK464" s="1"/>
      <c r="AL464" s="1"/>
      <c r="AM464" s="1"/>
    </row>
    <row r="465" spans="1:39" ht="11.25" hidden="1" customHeight="1">
      <c r="A465" s="1"/>
      <c r="B465" s="347" t="s">
        <v>99</v>
      </c>
      <c r="C465" s="613">
        <f>SUM(C466:C468)</f>
        <v>0</v>
      </c>
      <c r="D465" s="613"/>
      <c r="E465" s="348"/>
      <c r="F465" s="613"/>
      <c r="G465" s="694">
        <f t="shared" si="247"/>
        <v>0</v>
      </c>
      <c r="H465" s="695"/>
      <c r="I465" s="694">
        <f t="shared" si="252"/>
        <v>7.1999999999999993</v>
      </c>
      <c r="J465" s="613"/>
      <c r="K465" s="694">
        <f t="shared" si="249"/>
        <v>0</v>
      </c>
      <c r="L465" s="695"/>
      <c r="M465" s="694">
        <f t="shared" si="253"/>
        <v>7.1999999999999993</v>
      </c>
      <c r="N465" s="613"/>
      <c r="O465" s="348"/>
      <c r="P465" s="348"/>
      <c r="Q465" s="348"/>
      <c r="R465" s="348"/>
      <c r="S465" s="359"/>
      <c r="T465" s="360"/>
      <c r="U465" s="359"/>
      <c r="V465" s="1"/>
      <c r="W465" s="1"/>
      <c r="X465" s="1"/>
      <c r="Y465" s="1"/>
      <c r="Z465" s="1"/>
      <c r="AA465" s="1"/>
      <c r="AB465" s="1"/>
      <c r="AC465" s="1"/>
      <c r="AD465" s="1"/>
      <c r="AE465" s="1"/>
      <c r="AF465" s="1"/>
      <c r="AG465" s="1"/>
      <c r="AH465" s="1"/>
      <c r="AI465" s="1"/>
      <c r="AJ465" s="1"/>
      <c r="AK465" s="1"/>
      <c r="AL465" s="1"/>
      <c r="AM465" s="1"/>
    </row>
    <row r="466" spans="1:39" ht="11.25" hidden="1" customHeight="1">
      <c r="A466" s="1"/>
      <c r="B466" s="632" t="s">
        <v>568</v>
      </c>
      <c r="C466" s="615">
        <f>D466*24</f>
        <v>0</v>
      </c>
      <c r="D466" s="615"/>
      <c r="E466" s="612">
        <f>E462+D466</f>
        <v>0</v>
      </c>
      <c r="F466" s="612"/>
      <c r="G466" s="694">
        <f t="shared" si="247"/>
        <v>0</v>
      </c>
      <c r="H466" s="693"/>
      <c r="I466" s="694">
        <f t="shared" si="252"/>
        <v>7.1999999999999993</v>
      </c>
      <c r="J466" s="612"/>
      <c r="K466" s="694">
        <f t="shared" si="249"/>
        <v>0</v>
      </c>
      <c r="L466" s="693"/>
      <c r="M466" s="694">
        <f t="shared" si="253"/>
        <v>7.1999999999999993</v>
      </c>
      <c r="N466" s="612"/>
      <c r="O466" s="350"/>
      <c r="P466" s="350"/>
      <c r="Q466" s="350"/>
      <c r="R466" s="350"/>
      <c r="S466" s="349"/>
      <c r="T466" s="361"/>
      <c r="U466" s="349"/>
      <c r="V466" s="1"/>
      <c r="W466" s="1"/>
      <c r="X466" s="1"/>
      <c r="Y466" s="1"/>
      <c r="Z466" s="1"/>
      <c r="AA466" s="1"/>
      <c r="AB466" s="1"/>
      <c r="AC466" s="1"/>
      <c r="AD466" s="1"/>
      <c r="AE466" s="1"/>
      <c r="AF466" s="1"/>
      <c r="AG466" s="1"/>
      <c r="AH466" s="1"/>
      <c r="AI466" s="1"/>
      <c r="AJ466" s="1"/>
      <c r="AK466" s="1"/>
      <c r="AL466" s="1"/>
      <c r="AM466" s="1"/>
    </row>
    <row r="467" spans="1:39" ht="11.25" hidden="1" customHeight="1">
      <c r="A467" s="1"/>
      <c r="B467" s="633" t="s">
        <v>569</v>
      </c>
      <c r="C467" s="615">
        <f t="shared" ref="C467:C468" si="259">D467*24</f>
        <v>0</v>
      </c>
      <c r="D467" s="615"/>
      <c r="E467" s="612">
        <f>E466+D467</f>
        <v>0</v>
      </c>
      <c r="F467" s="612"/>
      <c r="G467" s="694">
        <f t="shared" si="247"/>
        <v>0</v>
      </c>
      <c r="H467" s="693"/>
      <c r="I467" s="694">
        <f t="shared" si="252"/>
        <v>7.1999999999999993</v>
      </c>
      <c r="J467" s="612"/>
      <c r="K467" s="694">
        <f t="shared" si="249"/>
        <v>0</v>
      </c>
      <c r="L467" s="693"/>
      <c r="M467" s="694">
        <f t="shared" si="253"/>
        <v>7.1999999999999993</v>
      </c>
      <c r="N467" s="612"/>
      <c r="O467" s="350"/>
      <c r="P467" s="350"/>
      <c r="Q467" s="350"/>
      <c r="R467" s="350"/>
      <c r="S467" s="349"/>
      <c r="T467" s="361"/>
      <c r="U467" s="349"/>
      <c r="V467" s="1"/>
      <c r="W467" s="1"/>
      <c r="X467" s="1"/>
      <c r="Y467" s="1"/>
      <c r="Z467" s="1"/>
      <c r="AA467" s="1"/>
      <c r="AB467" s="1"/>
      <c r="AC467" s="1"/>
      <c r="AD467" s="1"/>
      <c r="AE467" s="1"/>
      <c r="AF467" s="1"/>
      <c r="AG467" s="1"/>
      <c r="AH467" s="1"/>
      <c r="AI467" s="1"/>
      <c r="AJ467" s="1"/>
      <c r="AK467" s="1"/>
      <c r="AL467" s="1"/>
      <c r="AM467" s="1"/>
    </row>
    <row r="468" spans="1:39" ht="11.25" hidden="1" customHeight="1">
      <c r="A468" s="1"/>
      <c r="B468" s="634" t="s">
        <v>570</v>
      </c>
      <c r="C468" s="615">
        <f t="shared" si="259"/>
        <v>0</v>
      </c>
      <c r="D468" s="615"/>
      <c r="E468" s="612">
        <f>E467+D468</f>
        <v>0</v>
      </c>
      <c r="F468" s="612"/>
      <c r="G468" s="694">
        <f t="shared" si="247"/>
        <v>0</v>
      </c>
      <c r="H468" s="693"/>
      <c r="I468" s="694">
        <f t="shared" si="252"/>
        <v>7.1999999999999993</v>
      </c>
      <c r="J468" s="612"/>
      <c r="K468" s="694">
        <f t="shared" si="249"/>
        <v>0</v>
      </c>
      <c r="L468" s="693"/>
      <c r="M468" s="694">
        <f t="shared" si="253"/>
        <v>7.1999999999999993</v>
      </c>
      <c r="N468" s="612"/>
      <c r="O468" s="350"/>
      <c r="P468" s="350"/>
      <c r="Q468" s="350"/>
      <c r="R468" s="350"/>
      <c r="S468" s="349"/>
      <c r="T468" s="361"/>
      <c r="U468" s="349"/>
      <c r="V468" s="1"/>
      <c r="W468" s="1"/>
      <c r="X468" s="1"/>
      <c r="Y468" s="1"/>
      <c r="Z468" s="1"/>
      <c r="AA468" s="1"/>
      <c r="AB468" s="1"/>
      <c r="AC468" s="1"/>
      <c r="AD468" s="1"/>
      <c r="AE468" s="1"/>
      <c r="AF468" s="1"/>
      <c r="AG468" s="1"/>
      <c r="AH468" s="1"/>
      <c r="AI468" s="1"/>
      <c r="AJ468" s="1"/>
      <c r="AK468" s="1"/>
      <c r="AL468" s="1"/>
      <c r="AM468" s="1"/>
    </row>
    <row r="469" spans="1:39" ht="11.25" hidden="1" customHeight="1">
      <c r="A469" s="1"/>
      <c r="B469" s="347" t="s">
        <v>182</v>
      </c>
      <c r="C469" s="613">
        <f>SUM(C470:C474)</f>
        <v>0</v>
      </c>
      <c r="D469" s="613"/>
      <c r="E469" s="348"/>
      <c r="F469" s="613"/>
      <c r="G469" s="694">
        <f t="shared" si="247"/>
        <v>0</v>
      </c>
      <c r="H469" s="696"/>
      <c r="I469" s="694">
        <f t="shared" si="252"/>
        <v>7.1999999999999993</v>
      </c>
      <c r="J469" s="613"/>
      <c r="K469" s="694">
        <f t="shared" si="249"/>
        <v>0</v>
      </c>
      <c r="L469" s="696"/>
      <c r="M469" s="694">
        <f t="shared" si="253"/>
        <v>7.1999999999999993</v>
      </c>
      <c r="N469" s="613"/>
      <c r="O469" s="348"/>
      <c r="P469" s="348"/>
      <c r="Q469" s="348"/>
      <c r="R469" s="348"/>
      <c r="S469" s="359"/>
      <c r="T469" s="360"/>
      <c r="U469" s="359"/>
      <c r="V469" s="1"/>
      <c r="W469" s="1"/>
      <c r="X469" s="1"/>
      <c r="Y469" s="1"/>
      <c r="Z469" s="1"/>
      <c r="AA469" s="1"/>
      <c r="AB469" s="1"/>
      <c r="AC469" s="1"/>
      <c r="AD469" s="1"/>
      <c r="AE469" s="1"/>
      <c r="AF469" s="1"/>
      <c r="AG469" s="1"/>
      <c r="AH469" s="1"/>
      <c r="AI469" s="1"/>
      <c r="AJ469" s="1"/>
      <c r="AK469" s="1"/>
      <c r="AL469" s="1"/>
      <c r="AM469" s="1"/>
    </row>
    <row r="470" spans="1:39" ht="11.25" hidden="1" customHeight="1">
      <c r="A470" s="1"/>
      <c r="B470" s="349" t="s">
        <v>254</v>
      </c>
      <c r="C470" s="612"/>
      <c r="D470" s="612"/>
      <c r="E470" s="350">
        <f>E468</f>
        <v>0</v>
      </c>
      <c r="F470" s="612"/>
      <c r="G470" s="694">
        <f t="shared" si="247"/>
        <v>0</v>
      </c>
      <c r="H470" s="694"/>
      <c r="I470" s="694">
        <f t="shared" si="252"/>
        <v>7.1999999999999993</v>
      </c>
      <c r="J470" s="350">
        <f>J438</f>
        <v>0</v>
      </c>
      <c r="K470" s="694">
        <f t="shared" si="249"/>
        <v>0</v>
      </c>
      <c r="L470" s="694"/>
      <c r="M470" s="694">
        <f t="shared" si="253"/>
        <v>7.1999999999999993</v>
      </c>
      <c r="N470" s="350">
        <f>N438</f>
        <v>0</v>
      </c>
      <c r="O470" s="350"/>
      <c r="P470" s="350"/>
      <c r="Q470" s="350"/>
      <c r="R470" s="350"/>
      <c r="S470" s="349"/>
      <c r="T470" s="361"/>
      <c r="U470" s="349"/>
      <c r="V470" s="1"/>
      <c r="W470" s="1"/>
      <c r="X470" s="1"/>
      <c r="Y470" s="1"/>
      <c r="Z470" s="1"/>
      <c r="AA470" s="1"/>
      <c r="AB470" s="1"/>
      <c r="AC470" s="1"/>
      <c r="AD470" s="1"/>
      <c r="AE470" s="1"/>
      <c r="AF470" s="1"/>
      <c r="AG470" s="1"/>
      <c r="AH470" s="1"/>
      <c r="AI470" s="1"/>
      <c r="AJ470" s="1"/>
      <c r="AK470" s="1"/>
      <c r="AL470" s="1"/>
      <c r="AM470" s="1"/>
    </row>
    <row r="471" spans="1:39" ht="11.25" hidden="1" customHeight="1">
      <c r="A471" s="1"/>
      <c r="B471" s="349"/>
      <c r="C471" s="612"/>
      <c r="D471" s="612"/>
      <c r="E471" s="350"/>
      <c r="F471" s="612">
        <f t="shared" ref="F471:F474" si="260">B471</f>
        <v>0</v>
      </c>
      <c r="G471" s="694">
        <f t="shared" si="247"/>
        <v>0</v>
      </c>
      <c r="H471" s="694"/>
      <c r="I471" s="694">
        <f t="shared" si="252"/>
        <v>7.1999999999999993</v>
      </c>
      <c r="J471" s="612"/>
      <c r="K471" s="694">
        <f t="shared" si="249"/>
        <v>0</v>
      </c>
      <c r="L471" s="694"/>
      <c r="M471" s="694">
        <f t="shared" si="253"/>
        <v>7.1999999999999993</v>
      </c>
      <c r="N471" s="612"/>
      <c r="O471" s="350"/>
      <c r="P471" s="350"/>
      <c r="Q471" s="350"/>
      <c r="R471" s="350"/>
      <c r="S471" s="349"/>
      <c r="T471" s="361"/>
      <c r="U471" s="349"/>
      <c r="V471" s="1"/>
      <c r="W471" s="1"/>
      <c r="X471" s="1"/>
      <c r="Y471" s="1"/>
      <c r="Z471" s="1"/>
      <c r="AA471" s="1"/>
      <c r="AB471" s="1"/>
      <c r="AC471" s="1"/>
      <c r="AD471" s="1"/>
      <c r="AE471" s="1"/>
      <c r="AF471" s="1"/>
      <c r="AG471" s="1"/>
      <c r="AH471" s="1"/>
      <c r="AI471" s="1"/>
      <c r="AJ471" s="1"/>
      <c r="AK471" s="1"/>
      <c r="AL471" s="1"/>
      <c r="AM471" s="1"/>
    </row>
    <row r="472" spans="1:39" ht="11.25" hidden="1" customHeight="1">
      <c r="A472" s="1"/>
      <c r="B472" s="349"/>
      <c r="C472" s="612"/>
      <c r="D472" s="612"/>
      <c r="E472" s="350"/>
      <c r="F472" s="612">
        <f t="shared" si="260"/>
        <v>0</v>
      </c>
      <c r="G472" s="694">
        <f t="shared" si="247"/>
        <v>0</v>
      </c>
      <c r="H472" s="694"/>
      <c r="I472" s="694">
        <f t="shared" si="252"/>
        <v>7.1999999999999993</v>
      </c>
      <c r="J472" s="612"/>
      <c r="K472" s="694">
        <f t="shared" si="249"/>
        <v>0</v>
      </c>
      <c r="L472" s="694"/>
      <c r="M472" s="694">
        <f t="shared" si="253"/>
        <v>7.1999999999999993</v>
      </c>
      <c r="N472" s="612"/>
      <c r="O472" s="350"/>
      <c r="P472" s="350"/>
      <c r="Q472" s="350"/>
      <c r="R472" s="350"/>
      <c r="S472" s="349"/>
      <c r="T472" s="361"/>
      <c r="U472" s="349"/>
      <c r="V472" s="1"/>
      <c r="W472" s="1"/>
      <c r="X472" s="1"/>
      <c r="Y472" s="1"/>
      <c r="Z472" s="1"/>
      <c r="AA472" s="1"/>
      <c r="AB472" s="1"/>
      <c r="AC472" s="1"/>
      <c r="AD472" s="1"/>
      <c r="AE472" s="1"/>
      <c r="AF472" s="1"/>
      <c r="AG472" s="1"/>
      <c r="AH472" s="1"/>
      <c r="AI472" s="1"/>
      <c r="AJ472" s="1"/>
      <c r="AK472" s="1"/>
      <c r="AL472" s="1"/>
      <c r="AM472" s="1"/>
    </row>
    <row r="473" spans="1:39" ht="11.25" hidden="1" customHeight="1">
      <c r="A473" s="1"/>
      <c r="B473" s="349"/>
      <c r="C473" s="612"/>
      <c r="D473" s="612"/>
      <c r="E473" s="350"/>
      <c r="F473" s="612">
        <f t="shared" si="260"/>
        <v>0</v>
      </c>
      <c r="G473" s="694">
        <f t="shared" si="247"/>
        <v>0</v>
      </c>
      <c r="H473" s="694"/>
      <c r="I473" s="694">
        <f t="shared" si="252"/>
        <v>7.1999999999999993</v>
      </c>
      <c r="J473" s="612"/>
      <c r="K473" s="694">
        <f t="shared" si="249"/>
        <v>0</v>
      </c>
      <c r="L473" s="694"/>
      <c r="M473" s="694">
        <f t="shared" si="253"/>
        <v>7.1999999999999993</v>
      </c>
      <c r="N473" s="612"/>
      <c r="O473" s="350"/>
      <c r="P473" s="350"/>
      <c r="Q473" s="350"/>
      <c r="R473" s="350"/>
      <c r="S473" s="349"/>
      <c r="T473" s="361"/>
      <c r="U473" s="349"/>
      <c r="V473" s="1"/>
      <c r="W473" s="1"/>
      <c r="X473" s="1"/>
      <c r="Y473" s="1"/>
      <c r="Z473" s="1"/>
      <c r="AA473" s="1"/>
      <c r="AB473" s="1"/>
      <c r="AC473" s="1"/>
      <c r="AD473" s="1"/>
      <c r="AE473" s="1"/>
      <c r="AF473" s="1"/>
      <c r="AG473" s="1"/>
      <c r="AH473" s="1"/>
      <c r="AI473" s="1"/>
      <c r="AJ473" s="1"/>
      <c r="AK473" s="1"/>
      <c r="AL473" s="1"/>
      <c r="AM473" s="1"/>
    </row>
    <row r="474" spans="1:39" ht="11.25" customHeight="1">
      <c r="A474" s="1"/>
      <c r="B474" s="349"/>
      <c r="C474" s="612"/>
      <c r="D474" s="612"/>
      <c r="E474" s="350"/>
      <c r="F474" s="612">
        <f t="shared" si="260"/>
        <v>0</v>
      </c>
      <c r="G474" s="612"/>
      <c r="H474" s="697"/>
      <c r="I474" s="753"/>
      <c r="J474" s="612"/>
      <c r="K474" s="612"/>
      <c r="L474" s="697"/>
      <c r="M474" s="753"/>
      <c r="N474" s="612"/>
      <c r="O474" s="350"/>
      <c r="P474" s="350"/>
      <c r="Q474" s="350"/>
      <c r="R474" s="350"/>
      <c r="S474" s="349"/>
      <c r="T474" s="361"/>
      <c r="U474" s="349"/>
      <c r="V474" s="1"/>
      <c r="W474" s="1"/>
      <c r="X474" s="1"/>
      <c r="Y474" s="1"/>
      <c r="Z474" s="1"/>
      <c r="AA474" s="1"/>
      <c r="AB474" s="1"/>
      <c r="AC474" s="1"/>
      <c r="AD474" s="1"/>
      <c r="AE474" s="1"/>
      <c r="AF474" s="1"/>
      <c r="AG474" s="1"/>
      <c r="AH474" s="1"/>
      <c r="AI474" s="1"/>
      <c r="AJ474" s="1"/>
      <c r="AK474" s="1"/>
      <c r="AL474" s="1"/>
      <c r="AM474" s="1"/>
    </row>
    <row r="475" spans="1:39" ht="11.25" customHeight="1">
      <c r="A475" s="1"/>
      <c r="B475" s="347" t="s">
        <v>255</v>
      </c>
      <c r="C475" s="613">
        <f>SUM(C476:C480)</f>
        <v>0</v>
      </c>
      <c r="D475" s="613"/>
      <c r="E475" s="348"/>
      <c r="F475" s="613"/>
      <c r="G475" s="754"/>
      <c r="H475" s="755"/>
      <c r="I475" s="756"/>
      <c r="J475" s="754"/>
      <c r="K475" s="754"/>
      <c r="L475" s="755"/>
      <c r="M475" s="756"/>
      <c r="N475" s="754"/>
      <c r="O475" s="348"/>
      <c r="P475" s="348"/>
      <c r="Q475" s="348"/>
      <c r="R475" s="348"/>
      <c r="S475" s="359"/>
      <c r="T475" s="360"/>
      <c r="U475" s="359"/>
      <c r="V475" s="1"/>
      <c r="W475" s="1"/>
      <c r="X475" s="1"/>
      <c r="Y475" s="1"/>
      <c r="Z475" s="1"/>
      <c r="AA475" s="1"/>
      <c r="AB475" s="1"/>
      <c r="AC475" s="1"/>
      <c r="AD475" s="1"/>
      <c r="AE475" s="1"/>
      <c r="AF475" s="1"/>
      <c r="AG475" s="1"/>
      <c r="AH475" s="1"/>
      <c r="AI475" s="1"/>
      <c r="AJ475" s="1"/>
      <c r="AK475" s="1"/>
      <c r="AL475" s="1"/>
      <c r="AM475" s="1"/>
    </row>
    <row r="476" spans="1:39" ht="11.25" customHeight="1">
      <c r="A476" s="1"/>
      <c r="B476" s="349" t="s">
        <v>255</v>
      </c>
      <c r="C476" s="612"/>
      <c r="D476" s="612">
        <f>C476/24</f>
        <v>0</v>
      </c>
      <c r="E476" s="350">
        <f>E470+D476</f>
        <v>0</v>
      </c>
      <c r="F476" s="612"/>
      <c r="G476" s="694">
        <f>H476*24</f>
        <v>0</v>
      </c>
      <c r="H476" s="694"/>
      <c r="I476" s="694">
        <f>I446+H476</f>
        <v>1</v>
      </c>
      <c r="J476" s="350"/>
      <c r="K476" s="694">
        <f>L476*24</f>
        <v>0</v>
      </c>
      <c r="L476" s="694">
        <f>H476</f>
        <v>0</v>
      </c>
      <c r="M476" s="694">
        <f>M446+L476</f>
        <v>1</v>
      </c>
      <c r="N476" s="350"/>
      <c r="O476" s="350"/>
      <c r="P476" s="350">
        <f>O476/24</f>
        <v>0</v>
      </c>
      <c r="Q476" s="350">
        <f>Q470+P476</f>
        <v>0</v>
      </c>
      <c r="R476" s="350">
        <f t="shared" ref="R476" si="261">N476</f>
        <v>0</v>
      </c>
      <c r="S476" s="349"/>
      <c r="T476" s="361"/>
      <c r="U476" s="349"/>
      <c r="V476" s="1"/>
      <c r="W476" s="1"/>
      <c r="X476" s="1"/>
      <c r="Y476" s="1"/>
      <c r="Z476" s="1"/>
      <c r="AA476" s="1"/>
      <c r="AB476" s="1"/>
      <c r="AC476" s="1"/>
      <c r="AD476" s="1"/>
      <c r="AE476" s="1"/>
      <c r="AF476" s="1"/>
      <c r="AG476" s="1"/>
      <c r="AH476" s="1"/>
      <c r="AI476" s="1"/>
      <c r="AJ476" s="1"/>
      <c r="AK476" s="1"/>
      <c r="AL476" s="1"/>
      <c r="AM476" s="1"/>
    </row>
    <row r="477" spans="1:39" ht="11.25" hidden="1" customHeight="1">
      <c r="A477" s="1"/>
      <c r="B477" s="349"/>
      <c r="C477" s="612"/>
      <c r="D477" s="612">
        <f t="shared" ref="D477:D480" si="262">C477/24</f>
        <v>0</v>
      </c>
      <c r="E477" s="350"/>
      <c r="F477" s="612">
        <f t="shared" ref="F477:F480" si="263">B477</f>
        <v>0</v>
      </c>
      <c r="G477" s="612"/>
      <c r="H477" s="612">
        <f>G477/24</f>
        <v>0</v>
      </c>
      <c r="I477" s="350">
        <f>I476+H477</f>
        <v>1</v>
      </c>
      <c r="J477" s="612"/>
      <c r="K477" s="612"/>
      <c r="L477" s="612">
        <f t="shared" ref="L477:L480" si="264">K477/24</f>
        <v>0</v>
      </c>
      <c r="M477" s="350">
        <f>M476+L477</f>
        <v>1</v>
      </c>
      <c r="N477" s="350"/>
      <c r="O477" s="350"/>
      <c r="P477" s="350">
        <f>O477/24</f>
        <v>0</v>
      </c>
      <c r="Q477" s="350">
        <f>Q476+P477</f>
        <v>0</v>
      </c>
      <c r="R477" s="350">
        <f t="shared" ref="R477:R480" si="265">N477</f>
        <v>0</v>
      </c>
      <c r="S477" s="349"/>
      <c r="T477" s="361"/>
      <c r="U477" s="349"/>
      <c r="V477" s="1"/>
      <c r="W477" s="1"/>
      <c r="X477" s="1"/>
      <c r="Y477" s="1"/>
      <c r="Z477" s="1"/>
      <c r="AA477" s="1"/>
      <c r="AB477" s="1"/>
      <c r="AC477" s="1"/>
      <c r="AD477" s="1"/>
      <c r="AE477" s="1"/>
      <c r="AF477" s="1"/>
      <c r="AG477" s="1"/>
      <c r="AH477" s="1"/>
      <c r="AI477" s="1"/>
      <c r="AJ477" s="1"/>
      <c r="AK477" s="1"/>
      <c r="AL477" s="1"/>
      <c r="AM477" s="1"/>
    </row>
    <row r="478" spans="1:39" ht="11.25" hidden="1" customHeight="1">
      <c r="A478" s="1"/>
      <c r="B478" s="349"/>
      <c r="C478" s="612"/>
      <c r="D478" s="612">
        <f t="shared" si="262"/>
        <v>0</v>
      </c>
      <c r="E478" s="350"/>
      <c r="F478" s="612">
        <f t="shared" si="263"/>
        <v>0</v>
      </c>
      <c r="G478" s="612"/>
      <c r="H478" s="612">
        <f>G478/24</f>
        <v>0</v>
      </c>
      <c r="I478" s="350">
        <f>I477+H478</f>
        <v>1</v>
      </c>
      <c r="J478" s="612"/>
      <c r="K478" s="612"/>
      <c r="L478" s="612">
        <f t="shared" si="264"/>
        <v>0</v>
      </c>
      <c r="M478" s="350">
        <f>M477+L478</f>
        <v>1</v>
      </c>
      <c r="N478" s="350"/>
      <c r="O478" s="350"/>
      <c r="P478" s="350">
        <f>O478/24</f>
        <v>0</v>
      </c>
      <c r="Q478" s="350">
        <f>Q477+P478</f>
        <v>0</v>
      </c>
      <c r="R478" s="350">
        <f t="shared" si="265"/>
        <v>0</v>
      </c>
      <c r="S478" s="349"/>
      <c r="T478" s="361"/>
      <c r="U478" s="349"/>
      <c r="V478" s="1"/>
      <c r="W478" s="1"/>
      <c r="X478" s="1"/>
      <c r="Y478" s="1"/>
      <c r="Z478" s="1"/>
      <c r="AA478" s="1"/>
      <c r="AB478" s="1"/>
      <c r="AC478" s="1"/>
      <c r="AD478" s="1"/>
      <c r="AE478" s="1"/>
      <c r="AF478" s="1"/>
      <c r="AG478" s="1"/>
      <c r="AH478" s="1"/>
      <c r="AI478" s="1"/>
      <c r="AJ478" s="1"/>
      <c r="AK478" s="1"/>
      <c r="AL478" s="1"/>
      <c r="AM478" s="1"/>
    </row>
    <row r="479" spans="1:39" ht="11.25" hidden="1" customHeight="1">
      <c r="A479" s="1"/>
      <c r="B479" s="349"/>
      <c r="C479" s="612"/>
      <c r="D479" s="612">
        <f t="shared" si="262"/>
        <v>0</v>
      </c>
      <c r="E479" s="350"/>
      <c r="F479" s="612">
        <f t="shared" si="263"/>
        <v>0</v>
      </c>
      <c r="G479" s="612"/>
      <c r="H479" s="612">
        <f>G479/24</f>
        <v>0</v>
      </c>
      <c r="I479" s="350">
        <f>I478+H479</f>
        <v>1</v>
      </c>
      <c r="J479" s="612"/>
      <c r="K479" s="612"/>
      <c r="L479" s="612">
        <f t="shared" si="264"/>
        <v>0</v>
      </c>
      <c r="M479" s="350">
        <f>M478+L479</f>
        <v>1</v>
      </c>
      <c r="N479" s="350"/>
      <c r="O479" s="350"/>
      <c r="P479" s="350">
        <f>O479/24</f>
        <v>0</v>
      </c>
      <c r="Q479" s="350">
        <f>Q478+P479</f>
        <v>0</v>
      </c>
      <c r="R479" s="350">
        <f t="shared" si="265"/>
        <v>0</v>
      </c>
      <c r="S479" s="349"/>
      <c r="T479" s="361"/>
      <c r="U479" s="349"/>
      <c r="V479" s="1"/>
      <c r="W479" s="1"/>
      <c r="X479" s="1"/>
      <c r="Y479" s="1"/>
      <c r="Z479" s="1"/>
      <c r="AA479" s="1"/>
      <c r="AB479" s="1"/>
      <c r="AC479" s="1"/>
      <c r="AD479" s="1"/>
      <c r="AE479" s="1"/>
      <c r="AF479" s="1"/>
      <c r="AG479" s="1"/>
      <c r="AH479" s="1"/>
      <c r="AI479" s="1"/>
      <c r="AJ479" s="1"/>
      <c r="AK479" s="1"/>
      <c r="AL479" s="1"/>
      <c r="AM479" s="1"/>
    </row>
    <row r="480" spans="1:39" ht="11.25" hidden="1" customHeight="1">
      <c r="A480" s="1"/>
      <c r="B480" s="349"/>
      <c r="C480" s="612"/>
      <c r="D480" s="612">
        <f t="shared" si="262"/>
        <v>0</v>
      </c>
      <c r="E480" s="350"/>
      <c r="F480" s="612">
        <f t="shared" si="263"/>
        <v>0</v>
      </c>
      <c r="G480" s="612"/>
      <c r="H480" s="612">
        <f>G480/24</f>
        <v>0</v>
      </c>
      <c r="I480" s="350">
        <f>I479+H480</f>
        <v>1</v>
      </c>
      <c r="J480" s="612"/>
      <c r="K480" s="612"/>
      <c r="L480" s="612">
        <f t="shared" si="264"/>
        <v>0</v>
      </c>
      <c r="M480" s="350">
        <f>M479+L480</f>
        <v>1</v>
      </c>
      <c r="N480" s="350"/>
      <c r="O480" s="350"/>
      <c r="P480" s="350">
        <f>O480/24</f>
        <v>0</v>
      </c>
      <c r="Q480" s="350">
        <f>Q479+P480</f>
        <v>0</v>
      </c>
      <c r="R480" s="350">
        <f t="shared" si="265"/>
        <v>0</v>
      </c>
      <c r="S480" s="349"/>
      <c r="T480" s="361"/>
      <c r="U480" s="349"/>
      <c r="V480" s="1"/>
      <c r="W480" s="1"/>
      <c r="X480" s="1"/>
      <c r="Y480" s="1"/>
      <c r="Z480" s="1"/>
      <c r="AA480" s="1"/>
      <c r="AB480" s="1"/>
      <c r="AC480" s="1"/>
      <c r="AD480" s="1"/>
      <c r="AE480" s="1"/>
      <c r="AF480" s="1"/>
      <c r="AG480" s="1"/>
      <c r="AH480" s="1"/>
      <c r="AI480" s="1"/>
      <c r="AJ480" s="1"/>
      <c r="AK480" s="1"/>
      <c r="AL480" s="1"/>
      <c r="AM480" s="1"/>
    </row>
    <row r="481" spans="1:39" ht="11.25" customHeight="1">
      <c r="A481" s="1"/>
      <c r="B481" s="1"/>
      <c r="C481" s="336"/>
      <c r="D481" s="336"/>
      <c r="E481" s="336"/>
      <c r="F481" s="336"/>
      <c r="G481" s="336"/>
      <c r="H481" s="336"/>
      <c r="I481" s="336"/>
      <c r="J481" s="336"/>
      <c r="K481" s="336"/>
      <c r="L481" s="336"/>
      <c r="M481" s="336"/>
      <c r="N481" s="336"/>
      <c r="O481" s="336"/>
      <c r="P481" s="336"/>
      <c r="Q481" s="336"/>
      <c r="R481" s="336"/>
      <c r="S481" s="1"/>
      <c r="T481" s="1"/>
      <c r="U481" s="1"/>
      <c r="V481" s="1"/>
      <c r="W481" s="1"/>
      <c r="X481" s="1"/>
      <c r="Y481" s="1"/>
      <c r="Z481" s="1"/>
      <c r="AA481" s="1"/>
      <c r="AB481" s="1"/>
      <c r="AC481" s="1"/>
      <c r="AD481" s="1"/>
      <c r="AE481" s="1"/>
      <c r="AF481" s="1"/>
      <c r="AG481" s="1"/>
      <c r="AH481" s="1"/>
      <c r="AI481" s="1"/>
      <c r="AJ481" s="1"/>
      <c r="AK481" s="1"/>
      <c r="AL481" s="1"/>
      <c r="AM481" s="1"/>
    </row>
    <row r="482" spans="1:39" ht="11.25" customHeight="1">
      <c r="A482" s="1"/>
      <c r="B482" s="351" t="s">
        <v>256</v>
      </c>
      <c r="C482" s="352"/>
      <c r="D482" s="353"/>
      <c r="E482" s="614">
        <f>E480</f>
        <v>0</v>
      </c>
      <c r="F482" s="354"/>
      <c r="G482" s="353">
        <f>SUM(G435+G438+G441+G455+G461+G465+G469+G475)</f>
        <v>0</v>
      </c>
      <c r="H482" s="620">
        <f>SUM(H435+H438+H441+H455+H461+H465+H469+H475)</f>
        <v>0</v>
      </c>
      <c r="I482" s="757">
        <f>I476</f>
        <v>1</v>
      </c>
      <c r="J482" s="354"/>
      <c r="K482" s="352"/>
      <c r="L482" s="620">
        <f>SUM(L435+L438+L441+L455+L461+L465+L469+L475)</f>
        <v>0</v>
      </c>
      <c r="M482" s="758">
        <f>M476</f>
        <v>1</v>
      </c>
      <c r="N482" s="354"/>
      <c r="O482" s="352"/>
      <c r="P482" s="352">
        <f>SUM(P435+P438+P441+P455+P461+P465+P469+P475)</f>
        <v>0</v>
      </c>
      <c r="Q482" s="358">
        <f>Q480</f>
        <v>0</v>
      </c>
      <c r="R482" s="354"/>
      <c r="S482" s="96"/>
      <c r="T482" s="96"/>
      <c r="U482" s="365"/>
      <c r="V482" s="1"/>
      <c r="W482" s="1"/>
      <c r="X482" s="1"/>
      <c r="Y482" s="1"/>
      <c r="Z482" s="1"/>
      <c r="AA482" s="1"/>
      <c r="AB482" s="1"/>
      <c r="AC482" s="1"/>
      <c r="AD482" s="1"/>
      <c r="AE482" s="1"/>
      <c r="AF482" s="1"/>
      <c r="AG482" s="1"/>
      <c r="AH482" s="1"/>
      <c r="AI482" s="1"/>
      <c r="AJ482" s="1"/>
      <c r="AK482" s="1"/>
      <c r="AL482" s="1"/>
      <c r="AM482" s="1"/>
    </row>
    <row r="483" spans="1:39" ht="11.25" customHeight="1">
      <c r="A483" s="1"/>
      <c r="B483" s="1"/>
      <c r="C483" s="336"/>
      <c r="D483" s="336"/>
      <c r="E483" s="336"/>
      <c r="F483" s="336"/>
      <c r="G483" s="336"/>
      <c r="H483" s="336"/>
      <c r="I483" s="336"/>
      <c r="J483" s="336"/>
      <c r="K483" s="336"/>
      <c r="L483" s="336"/>
      <c r="M483" s="336"/>
      <c r="N483" s="336"/>
      <c r="O483" s="336"/>
      <c r="P483" s="336"/>
      <c r="Q483" s="336"/>
      <c r="R483" s="336"/>
      <c r="S483" s="1"/>
      <c r="T483" s="1"/>
      <c r="U483" s="1"/>
      <c r="V483" s="1"/>
      <c r="W483" s="1"/>
      <c r="X483" s="1"/>
      <c r="Y483" s="1"/>
      <c r="Z483" s="1"/>
      <c r="AA483" s="1"/>
      <c r="AB483" s="1"/>
      <c r="AC483" s="1"/>
      <c r="AD483" s="1"/>
      <c r="AE483" s="1"/>
      <c r="AF483" s="1"/>
      <c r="AG483" s="1"/>
      <c r="AH483" s="1"/>
      <c r="AI483" s="1"/>
      <c r="AJ483" s="1"/>
      <c r="AK483" s="1"/>
      <c r="AL483" s="1"/>
      <c r="AM483" s="1"/>
    </row>
    <row r="484" spans="1:39" ht="11.25" customHeight="1">
      <c r="A484" s="1"/>
      <c r="B484" s="355"/>
      <c r="C484" s="356"/>
      <c r="D484" s="356"/>
      <c r="E484" s="356"/>
      <c r="F484" s="356"/>
      <c r="G484" s="356"/>
      <c r="H484" s="356"/>
      <c r="I484" s="356"/>
      <c r="J484" s="356"/>
      <c r="K484" s="356"/>
      <c r="L484" s="356"/>
      <c r="M484" s="356"/>
      <c r="N484" s="356"/>
      <c r="O484" s="356"/>
      <c r="P484" s="356"/>
      <c r="Q484" s="356"/>
      <c r="R484" s="356"/>
      <c r="S484" s="355"/>
      <c r="T484" s="355"/>
      <c r="U484" s="355"/>
      <c r="V484" s="366"/>
      <c r="W484" s="366"/>
      <c r="X484" s="366"/>
      <c r="Y484" s="366"/>
      <c r="Z484" s="366"/>
      <c r="AA484" s="366"/>
      <c r="AB484" s="366"/>
      <c r="AC484" s="366"/>
      <c r="AD484" s="366"/>
      <c r="AE484" s="366"/>
      <c r="AF484" s="366"/>
      <c r="AG484" s="366"/>
      <c r="AH484" s="366"/>
      <c r="AI484" s="366"/>
      <c r="AJ484" s="366"/>
      <c r="AK484" s="366"/>
      <c r="AL484" s="366"/>
      <c r="AM484" s="366"/>
    </row>
    <row r="485" spans="1:39" ht="11.25" customHeight="1">
      <c r="A485" s="1"/>
      <c r="B485" s="341"/>
      <c r="C485" s="336"/>
      <c r="D485" s="336"/>
      <c r="E485" s="336"/>
      <c r="F485" s="336"/>
      <c r="G485" s="342"/>
      <c r="H485" s="336"/>
      <c r="I485" s="336"/>
      <c r="J485" s="336"/>
      <c r="K485" s="336"/>
      <c r="L485" s="336"/>
      <c r="M485" s="336"/>
      <c r="N485" s="336"/>
      <c r="O485" s="336"/>
      <c r="P485" s="336"/>
      <c r="Q485" s="336"/>
      <c r="R485" s="336"/>
      <c r="S485" s="1"/>
      <c r="T485" s="1"/>
      <c r="U485" s="1"/>
      <c r="V485" s="1"/>
      <c r="W485" s="1"/>
      <c r="X485" s="1"/>
      <c r="Y485" s="1"/>
      <c r="Z485" s="1"/>
      <c r="AA485" s="1"/>
      <c r="AB485" s="1"/>
      <c r="AC485" s="1"/>
      <c r="AD485" s="1"/>
      <c r="AE485" s="1"/>
      <c r="AF485" s="1"/>
      <c r="AG485" s="1"/>
      <c r="AH485" s="1"/>
      <c r="AI485" s="1"/>
      <c r="AJ485" s="1"/>
      <c r="AK485" s="1"/>
      <c r="AL485" s="1"/>
      <c r="AM485" s="1"/>
    </row>
  </sheetData>
  <mergeCells count="99">
    <mergeCell ref="AG11:AI11"/>
    <mergeCell ref="AJ11:AL11"/>
    <mergeCell ref="W11:AC12"/>
    <mergeCell ref="U115:U116"/>
    <mergeCell ref="U168:U169"/>
    <mergeCell ref="U62:U63"/>
    <mergeCell ref="W64:AC65"/>
    <mergeCell ref="AD64:AF64"/>
    <mergeCell ref="AG64:AI64"/>
    <mergeCell ref="AJ64:AL64"/>
    <mergeCell ref="W117:AC118"/>
    <mergeCell ref="C9:F9"/>
    <mergeCell ref="G9:J9"/>
    <mergeCell ref="K9:N9"/>
    <mergeCell ref="O9:R9"/>
    <mergeCell ref="AD11:AF11"/>
    <mergeCell ref="S9:S10"/>
    <mergeCell ref="U9:U10"/>
    <mergeCell ref="T9:T10"/>
    <mergeCell ref="C433:F433"/>
    <mergeCell ref="G433:J433"/>
    <mergeCell ref="K433:N433"/>
    <mergeCell ref="O433:R433"/>
    <mergeCell ref="C221:F221"/>
    <mergeCell ref="G221:J221"/>
    <mergeCell ref="K221:N221"/>
    <mergeCell ref="O221:R221"/>
    <mergeCell ref="C274:F274"/>
    <mergeCell ref="G274:J274"/>
    <mergeCell ref="K274:N274"/>
    <mergeCell ref="O274:R274"/>
    <mergeCell ref="C327:F327"/>
    <mergeCell ref="G327:J327"/>
    <mergeCell ref="K327:N327"/>
    <mergeCell ref="O327:R327"/>
    <mergeCell ref="C380:F380"/>
    <mergeCell ref="G380:J380"/>
    <mergeCell ref="K380:N380"/>
    <mergeCell ref="O380:R380"/>
    <mergeCell ref="T115:T116"/>
    <mergeCell ref="T168:T169"/>
    <mergeCell ref="T221:T222"/>
    <mergeCell ref="S274:S275"/>
    <mergeCell ref="S327:S328"/>
    <mergeCell ref="T274:T275"/>
    <mergeCell ref="T327:T328"/>
    <mergeCell ref="S115:S116"/>
    <mergeCell ref="S168:S169"/>
    <mergeCell ref="S221:S222"/>
    <mergeCell ref="C115:F115"/>
    <mergeCell ref="G115:J115"/>
    <mergeCell ref="O62:R62"/>
    <mergeCell ref="S62:S63"/>
    <mergeCell ref="U380:U381"/>
    <mergeCell ref="U433:U434"/>
    <mergeCell ref="S380:S381"/>
    <mergeCell ref="S433:S434"/>
    <mergeCell ref="T380:T381"/>
    <mergeCell ref="T433:T434"/>
    <mergeCell ref="U327:U328"/>
    <mergeCell ref="O168:R168"/>
    <mergeCell ref="U221:U222"/>
    <mergeCell ref="U274:U275"/>
    <mergeCell ref="T62:T63"/>
    <mergeCell ref="C168:F168"/>
    <mergeCell ref="G168:J168"/>
    <mergeCell ref="K168:N168"/>
    <mergeCell ref="C62:F62"/>
    <mergeCell ref="G62:J62"/>
    <mergeCell ref="K62:N62"/>
    <mergeCell ref="W223:AC224"/>
    <mergeCell ref="AD223:AF223"/>
    <mergeCell ref="AG223:AI223"/>
    <mergeCell ref="AJ223:AL223"/>
    <mergeCell ref="K115:N115"/>
    <mergeCell ref="O115:R115"/>
    <mergeCell ref="AD117:AF117"/>
    <mergeCell ref="AG117:AI117"/>
    <mergeCell ref="AJ117:AL117"/>
    <mergeCell ref="W170:AC171"/>
    <mergeCell ref="AD170:AF170"/>
    <mergeCell ref="AG170:AI170"/>
    <mergeCell ref="AJ170:AL170"/>
    <mergeCell ref="W435:AC436"/>
    <mergeCell ref="AD435:AF435"/>
    <mergeCell ref="AG435:AI435"/>
    <mergeCell ref="AJ435:AL435"/>
    <mergeCell ref="W276:AC277"/>
    <mergeCell ref="AD276:AF276"/>
    <mergeCell ref="AG276:AI276"/>
    <mergeCell ref="AJ276:AL276"/>
    <mergeCell ref="W382:AC383"/>
    <mergeCell ref="AD382:AF382"/>
    <mergeCell ref="AG382:AI382"/>
    <mergeCell ref="AJ382:AL382"/>
    <mergeCell ref="AJ329:AL329"/>
    <mergeCell ref="AG329:AI329"/>
    <mergeCell ref="AD329:AF329"/>
    <mergeCell ref="W329:AC330"/>
  </mergeCells>
  <pageMargins left="0.7" right="0.7" top="0.75" bottom="0.75" header="0" footer="0"/>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21:A1000"/>
  <sheetViews>
    <sheetView showGridLines="0" zoomScale="63" zoomScaleNormal="48" workbookViewId="0">
      <selection activeCell="AA56" sqref="AA56"/>
    </sheetView>
  </sheetViews>
  <sheetFormatPr defaultColWidth="14.140625" defaultRowHeight="15" customHeight="1"/>
  <cols>
    <col min="1" max="26" width="8.85546875" customWidth="1"/>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7"/>
  <dimension ref="D6:R1000"/>
  <sheetViews>
    <sheetView showGridLines="0" zoomScale="53" zoomScaleNormal="53" workbookViewId="0">
      <selection activeCell="L22" sqref="L22"/>
    </sheetView>
  </sheetViews>
  <sheetFormatPr defaultColWidth="14.140625" defaultRowHeight="15" customHeight="1"/>
  <cols>
    <col min="1" max="2" width="8.85546875" customWidth="1"/>
    <col min="3" max="3" width="10.140625" customWidth="1"/>
    <col min="4" max="10" width="8.85546875" customWidth="1"/>
    <col min="11" max="11" width="23" customWidth="1"/>
    <col min="12" max="12" width="18.140625" customWidth="1"/>
    <col min="13" max="13" width="8.140625" customWidth="1"/>
    <col min="14" max="14" width="9" customWidth="1"/>
    <col min="15" max="15" width="11.140625" customWidth="1"/>
    <col min="16" max="16" width="8.85546875" customWidth="1"/>
    <col min="17" max="17" width="12.42578125" customWidth="1"/>
    <col min="18" max="26" width="8.85546875" customWidth="1"/>
  </cols>
  <sheetData>
    <row r="6" spans="11:17">
      <c r="K6" s="1166" t="s">
        <v>31</v>
      </c>
      <c r="L6" s="835"/>
      <c r="M6" s="322" t="s">
        <v>32</v>
      </c>
      <c r="N6" s="1165" t="s">
        <v>33</v>
      </c>
      <c r="O6" s="833"/>
      <c r="P6" s="323" t="s">
        <v>257</v>
      </c>
      <c r="Q6" s="333" t="s">
        <v>258</v>
      </c>
    </row>
    <row r="7" spans="11:17">
      <c r="K7" s="836"/>
      <c r="L7" s="837"/>
      <c r="M7" s="322" t="s">
        <v>49</v>
      </c>
      <c r="N7" s="322" t="s">
        <v>50</v>
      </c>
      <c r="O7" s="322" t="s">
        <v>51</v>
      </c>
      <c r="P7" s="324" t="s">
        <v>259</v>
      </c>
      <c r="Q7" s="334" t="s">
        <v>259</v>
      </c>
    </row>
    <row r="8" spans="11:17">
      <c r="K8" s="325">
        <v>1</v>
      </c>
      <c r="L8" s="326">
        <v>36</v>
      </c>
      <c r="M8" s="327">
        <v>30</v>
      </c>
      <c r="N8" s="327">
        <v>0</v>
      </c>
      <c r="O8" s="327">
        <v>0</v>
      </c>
      <c r="P8" s="328">
        <v>0</v>
      </c>
      <c r="Q8" s="328">
        <v>0</v>
      </c>
    </row>
    <row r="9" spans="11:17">
      <c r="K9" s="325">
        <v>2</v>
      </c>
      <c r="L9" s="326">
        <v>26</v>
      </c>
      <c r="M9" s="327">
        <v>20</v>
      </c>
      <c r="N9" s="327">
        <v>0</v>
      </c>
      <c r="O9" s="327">
        <v>0</v>
      </c>
      <c r="P9" s="328">
        <v>0</v>
      </c>
      <c r="Q9" s="328">
        <v>0</v>
      </c>
    </row>
    <row r="10" spans="11:17">
      <c r="K10" s="325">
        <v>3</v>
      </c>
      <c r="L10" s="326">
        <v>17.5</v>
      </c>
      <c r="M10" s="327">
        <v>13.375</v>
      </c>
      <c r="N10" s="327">
        <v>0</v>
      </c>
      <c r="O10" s="327">
        <v>0</v>
      </c>
      <c r="P10" s="328">
        <v>0</v>
      </c>
      <c r="Q10" s="328">
        <v>0</v>
      </c>
    </row>
    <row r="11" spans="11:17">
      <c r="K11" s="325">
        <v>4</v>
      </c>
      <c r="L11" s="326">
        <v>12.25</v>
      </c>
      <c r="M11" s="327">
        <v>9.625</v>
      </c>
      <c r="N11" s="327">
        <v>0</v>
      </c>
      <c r="O11" s="327">
        <f>100*3.281</f>
        <v>328.1</v>
      </c>
      <c r="P11" s="328">
        <v>0</v>
      </c>
      <c r="Q11" s="328">
        <v>0</v>
      </c>
    </row>
    <row r="12" spans="11:17">
      <c r="K12" s="325">
        <v>5</v>
      </c>
      <c r="L12" s="326">
        <v>8.5</v>
      </c>
      <c r="M12" s="327">
        <v>7</v>
      </c>
      <c r="N12" s="327">
        <v>0</v>
      </c>
      <c r="O12" s="327">
        <v>2395</v>
      </c>
      <c r="P12" s="328">
        <v>0</v>
      </c>
      <c r="Q12" s="328">
        <v>0</v>
      </c>
    </row>
    <row r="17" spans="4:18" ht="23.25" customHeight="1">
      <c r="K17" s="329" t="s">
        <v>260</v>
      </c>
      <c r="L17" s="330" t="s">
        <v>261</v>
      </c>
    </row>
    <row r="18" spans="4:18">
      <c r="K18" s="331" t="s">
        <v>262</v>
      </c>
      <c r="L18" s="332">
        <v>0</v>
      </c>
    </row>
    <row r="19" spans="4:18" ht="15.75" thickBot="1">
      <c r="K19" s="331" t="s">
        <v>263</v>
      </c>
      <c r="L19" s="332">
        <v>0</v>
      </c>
    </row>
    <row r="20" spans="4:18" ht="15.75" thickBot="1">
      <c r="D20" s="321" t="str">
        <f>M11&amp;"Inch"</f>
        <v>9.625Inch</v>
      </c>
      <c r="K20" s="331" t="s">
        <v>264</v>
      </c>
      <c r="L20" s="332">
        <v>0</v>
      </c>
    </row>
    <row r="21" spans="4:18" ht="15.75" customHeight="1" thickBot="1">
      <c r="K21" s="331" t="s">
        <v>265</v>
      </c>
      <c r="L21" s="332">
        <v>0</v>
      </c>
    </row>
    <row r="22" spans="4:18" ht="15.75" customHeight="1">
      <c r="K22" s="331" t="s">
        <v>266</v>
      </c>
      <c r="L22" s="332">
        <v>0</v>
      </c>
    </row>
    <row r="23" spans="4:18" ht="15.75" customHeight="1">
      <c r="K23" s="331" t="s">
        <v>267</v>
      </c>
      <c r="L23" s="332">
        <v>0</v>
      </c>
    </row>
    <row r="24" spans="4:18" ht="15.75" customHeight="1">
      <c r="K24" s="331" t="s">
        <v>268</v>
      </c>
      <c r="L24" s="332">
        <v>0</v>
      </c>
    </row>
    <row r="25" spans="4:18" ht="15.75" customHeight="1">
      <c r="R25" s="335"/>
    </row>
    <row r="26" spans="4:18" ht="15.75" customHeight="1"/>
    <row r="27" spans="4:18" ht="15.75" customHeight="1"/>
    <row r="28" spans="4:18" ht="15.75" customHeight="1"/>
    <row r="29" spans="4:18" ht="15.75" customHeight="1"/>
    <row r="30" spans="4:18" ht="15.75" customHeight="1"/>
    <row r="31" spans="4:18" ht="15.75" customHeight="1"/>
    <row r="32" spans="4:18" ht="15.75" customHeight="1"/>
    <row r="33" spans="4:4" ht="15.75" customHeight="1"/>
    <row r="34" spans="4:4" ht="15.75" customHeight="1"/>
    <row r="35" spans="4:4" ht="15.75" customHeight="1"/>
    <row r="36" spans="4:4" ht="15.75" customHeight="1"/>
    <row r="37" spans="4:4" ht="15.75" customHeight="1"/>
    <row r="38" spans="4:4" ht="15.75" customHeight="1"/>
    <row r="39" spans="4:4" ht="15.75" customHeight="1"/>
    <row r="40" spans="4:4" ht="15.75" customHeight="1">
      <c r="D40" s="321" t="str">
        <f>M12&amp;"Inch"</f>
        <v>7Inch</v>
      </c>
    </row>
    <row r="41" spans="4:4" ht="15.75" customHeight="1"/>
    <row r="42" spans="4:4" ht="15.75" customHeight="1"/>
    <row r="43" spans="4:4" ht="15.75" customHeight="1"/>
    <row r="44" spans="4:4" ht="15.75" customHeight="1"/>
    <row r="45" spans="4:4" ht="15.75" customHeight="1"/>
    <row r="46" spans="4:4" ht="15.75" customHeight="1"/>
    <row r="47" spans="4:4" ht="15.75" customHeight="1"/>
    <row r="48" spans="4: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N6:O6"/>
    <mergeCell ref="K6:L7"/>
  </mergeCells>
  <pageMargins left="0.7" right="0.7" top="0.75" bottom="0.75" header="0" footer="0"/>
  <pageSetup paperSize="9" orientation="portrait"/>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8"/>
  <dimension ref="A2:Q1000"/>
  <sheetViews>
    <sheetView showGridLines="0" zoomScale="200" workbookViewId="0">
      <selection activeCell="E16" sqref="E16"/>
    </sheetView>
  </sheetViews>
  <sheetFormatPr defaultColWidth="14.140625" defaultRowHeight="15" customHeight="1"/>
  <cols>
    <col min="1" max="1" width="3.140625" customWidth="1"/>
    <col min="2" max="11" width="8.85546875" customWidth="1"/>
    <col min="12" max="12" width="4" customWidth="1"/>
    <col min="13" max="26" width="8.85546875" customWidth="1"/>
  </cols>
  <sheetData>
    <row r="2" spans="1:17">
      <c r="B2" s="2" t="s">
        <v>269</v>
      </c>
      <c r="C2" s="3"/>
      <c r="D2" s="3"/>
      <c r="N2" s="2" t="s">
        <v>270</v>
      </c>
      <c r="O2" s="3"/>
      <c r="P2" s="3"/>
      <c r="Q2" s="3"/>
    </row>
    <row r="3" spans="1:17">
      <c r="A3" s="320"/>
      <c r="B3" s="320"/>
      <c r="C3" s="320"/>
      <c r="D3" s="320"/>
      <c r="E3" s="320"/>
      <c r="F3" s="320"/>
      <c r="G3" s="320"/>
      <c r="H3" s="320"/>
      <c r="I3" s="320"/>
      <c r="J3" s="320"/>
      <c r="K3" s="320"/>
      <c r="L3" s="320"/>
      <c r="M3" s="320"/>
    </row>
    <row r="4" spans="1:17">
      <c r="A4" s="320"/>
      <c r="B4" s="320"/>
      <c r="C4" s="320"/>
      <c r="D4" s="320"/>
      <c r="E4" s="320"/>
      <c r="F4" s="320"/>
      <c r="G4" s="320"/>
      <c r="H4" s="320"/>
      <c r="I4" s="320"/>
      <c r="J4" s="320"/>
      <c r="K4" s="320"/>
      <c r="L4" s="320"/>
      <c r="M4" s="320"/>
    </row>
    <row r="5" spans="1:17">
      <c r="A5" s="320"/>
      <c r="B5" s="320"/>
      <c r="C5" s="320"/>
      <c r="D5" s="320"/>
      <c r="E5" s="320"/>
      <c r="F5" s="320"/>
      <c r="G5" s="320"/>
      <c r="H5" s="320"/>
      <c r="I5" s="320"/>
      <c r="J5" s="320"/>
      <c r="K5" s="320"/>
      <c r="L5" s="320"/>
      <c r="M5" s="320"/>
    </row>
    <row r="6" spans="1:17">
      <c r="A6" s="320"/>
      <c r="B6" s="320"/>
      <c r="C6" s="320"/>
      <c r="D6" s="320"/>
      <c r="E6" s="320"/>
      <c r="F6" s="320"/>
      <c r="G6" s="320"/>
      <c r="H6" s="320"/>
      <c r="I6" s="320"/>
      <c r="J6" s="320"/>
      <c r="K6" s="320"/>
      <c r="L6" s="320"/>
      <c r="M6" s="320"/>
    </row>
    <row r="7" spans="1:17">
      <c r="A7" s="320"/>
      <c r="B7" s="320"/>
      <c r="C7" s="320"/>
      <c r="D7" s="320"/>
      <c r="E7" s="320"/>
      <c r="F7" s="320"/>
      <c r="G7" s="320"/>
      <c r="H7" s="320"/>
      <c r="I7" s="320"/>
      <c r="J7" s="320"/>
      <c r="K7" s="320"/>
      <c r="L7" s="320"/>
      <c r="M7" s="320"/>
    </row>
    <row r="8" spans="1:17">
      <c r="A8" s="320"/>
      <c r="B8" s="320"/>
      <c r="C8" s="320"/>
      <c r="D8" s="320"/>
      <c r="E8" s="320"/>
      <c r="F8" s="320"/>
      <c r="G8" s="320"/>
      <c r="H8" s="320"/>
      <c r="I8" s="320"/>
      <c r="J8" s="320"/>
      <c r="K8" s="320"/>
      <c r="L8" s="320"/>
      <c r="M8" s="320"/>
    </row>
    <row r="9" spans="1:17">
      <c r="A9" s="320"/>
      <c r="B9" s="320"/>
      <c r="C9" s="320"/>
      <c r="D9" s="320"/>
      <c r="E9" s="320"/>
      <c r="F9" s="320"/>
      <c r="G9" s="320"/>
      <c r="H9" s="320"/>
      <c r="I9" s="320"/>
      <c r="J9" s="320"/>
      <c r="K9" s="320"/>
      <c r="L9" s="320"/>
      <c r="M9" s="320"/>
    </row>
    <row r="10" spans="1:17">
      <c r="A10" s="320"/>
      <c r="B10" s="320"/>
      <c r="C10" s="320"/>
      <c r="D10" s="320"/>
      <c r="E10" s="320"/>
      <c r="F10" s="320"/>
      <c r="G10" s="320"/>
      <c r="H10" s="320"/>
      <c r="I10" s="320"/>
      <c r="J10" s="320"/>
      <c r="K10" s="320"/>
      <c r="L10" s="320"/>
      <c r="M10" s="320"/>
    </row>
    <row r="11" spans="1:17">
      <c r="A11" s="320"/>
      <c r="B11" s="320"/>
      <c r="C11" s="320"/>
      <c r="D11" s="320"/>
      <c r="E11" s="320"/>
      <c r="F11" s="320"/>
      <c r="G11" s="320"/>
      <c r="H11" s="320"/>
      <c r="I11" s="320"/>
      <c r="J11" s="320"/>
      <c r="K11" s="320"/>
      <c r="L11" s="320"/>
      <c r="M11" s="320"/>
    </row>
    <row r="12" spans="1:17">
      <c r="A12" s="320"/>
      <c r="B12" s="320"/>
      <c r="C12" s="320"/>
      <c r="D12" s="320"/>
      <c r="E12" s="320"/>
      <c r="F12" s="320"/>
      <c r="G12" s="320"/>
      <c r="H12" s="320"/>
      <c r="I12" s="320"/>
      <c r="J12" s="320"/>
      <c r="K12" s="320"/>
      <c r="L12" s="320"/>
      <c r="M12" s="320"/>
    </row>
    <row r="13" spans="1:17">
      <c r="A13" s="320"/>
      <c r="B13" s="320"/>
      <c r="C13" s="320"/>
      <c r="D13" s="320"/>
      <c r="E13" s="320"/>
      <c r="F13" s="320"/>
      <c r="G13" s="320"/>
      <c r="H13" s="320"/>
      <c r="I13" s="320"/>
      <c r="J13" s="320"/>
      <c r="K13" s="320"/>
      <c r="L13" s="320"/>
      <c r="M13" s="320"/>
    </row>
    <row r="14" spans="1:17">
      <c r="A14" s="320"/>
      <c r="B14" s="320"/>
      <c r="C14" s="320"/>
      <c r="D14" s="320"/>
      <c r="E14" s="320"/>
      <c r="F14" s="320"/>
      <c r="G14" s="320"/>
      <c r="H14" s="320"/>
      <c r="I14" s="320"/>
      <c r="J14" s="320"/>
      <c r="K14" s="320"/>
      <c r="L14" s="320"/>
      <c r="M14" s="320"/>
    </row>
    <row r="15" spans="1:17">
      <c r="A15" s="320"/>
      <c r="B15" s="320"/>
      <c r="C15" s="320"/>
      <c r="D15" s="320"/>
      <c r="E15" s="320"/>
      <c r="F15" s="320"/>
      <c r="G15" s="320"/>
      <c r="H15" s="320"/>
      <c r="I15" s="320"/>
      <c r="J15" s="320"/>
      <c r="K15" s="320"/>
      <c r="L15" s="320"/>
      <c r="M15" s="320"/>
    </row>
    <row r="16" spans="1:17">
      <c r="A16" s="320"/>
      <c r="B16" s="320"/>
      <c r="C16" s="320"/>
      <c r="D16" s="320"/>
      <c r="E16" s="320"/>
      <c r="F16" s="320"/>
      <c r="G16" s="320"/>
      <c r="H16" s="320"/>
      <c r="I16" s="320"/>
      <c r="J16" s="320"/>
      <c r="K16" s="320"/>
      <c r="L16" s="320"/>
      <c r="M16" s="320"/>
    </row>
    <row r="17" spans="1:13">
      <c r="A17" s="320"/>
      <c r="B17" s="320"/>
      <c r="C17" s="320"/>
      <c r="D17" s="320"/>
      <c r="E17" s="320"/>
      <c r="F17" s="320"/>
      <c r="G17" s="320"/>
      <c r="H17" s="320"/>
      <c r="I17" s="320"/>
      <c r="J17" s="320"/>
      <c r="K17" s="320"/>
      <c r="L17" s="320"/>
      <c r="M17" s="320"/>
    </row>
    <row r="18" spans="1:13">
      <c r="A18" s="320"/>
      <c r="B18" s="320"/>
      <c r="C18" s="320"/>
      <c r="D18" s="320"/>
      <c r="E18" s="320"/>
      <c r="F18" s="320"/>
      <c r="G18" s="320"/>
      <c r="H18" s="320"/>
      <c r="I18" s="320"/>
      <c r="J18" s="320"/>
      <c r="K18" s="320"/>
      <c r="L18" s="320"/>
      <c r="M18" s="320"/>
    </row>
    <row r="19" spans="1:13">
      <c r="A19" s="320"/>
      <c r="B19" s="320"/>
      <c r="C19" s="320"/>
      <c r="D19" s="320"/>
      <c r="E19" s="320"/>
      <c r="F19" s="320"/>
      <c r="G19" s="320"/>
      <c r="H19" s="320"/>
      <c r="I19" s="320"/>
      <c r="J19" s="320"/>
      <c r="K19" s="320"/>
      <c r="L19" s="320"/>
      <c r="M19" s="320"/>
    </row>
    <row r="20" spans="1:13">
      <c r="A20" s="320"/>
      <c r="B20" s="320"/>
      <c r="C20" s="320"/>
      <c r="D20" s="320"/>
      <c r="E20" s="320"/>
      <c r="F20" s="320"/>
      <c r="G20" s="320"/>
      <c r="H20" s="320"/>
      <c r="I20" s="320"/>
      <c r="J20" s="320"/>
      <c r="K20" s="320"/>
      <c r="L20" s="320"/>
      <c r="M20" s="320"/>
    </row>
    <row r="21" spans="1:13" ht="15.75" customHeight="1">
      <c r="A21" s="320"/>
      <c r="B21" s="320"/>
      <c r="C21" s="320"/>
      <c r="D21" s="320"/>
      <c r="E21" s="320"/>
      <c r="F21" s="320"/>
      <c r="G21" s="320"/>
      <c r="H21" s="320"/>
      <c r="I21" s="320"/>
      <c r="J21" s="320"/>
      <c r="K21" s="320"/>
      <c r="L21" s="320"/>
      <c r="M21" s="320"/>
    </row>
    <row r="22" spans="1:13" ht="15.75" customHeight="1">
      <c r="A22" s="320"/>
      <c r="B22" s="320"/>
      <c r="C22" s="320"/>
      <c r="D22" s="320"/>
      <c r="E22" s="320"/>
      <c r="F22" s="320"/>
      <c r="G22" s="320"/>
      <c r="H22" s="320"/>
      <c r="I22" s="320"/>
      <c r="J22" s="320"/>
      <c r="K22" s="320"/>
      <c r="L22" s="320"/>
      <c r="M22" s="320"/>
    </row>
    <row r="23" spans="1:13" ht="15.75" customHeight="1">
      <c r="A23" s="320"/>
      <c r="B23" s="320"/>
      <c r="C23" s="320"/>
      <c r="D23" s="320"/>
      <c r="E23" s="320"/>
      <c r="F23" s="320"/>
      <c r="G23" s="320"/>
      <c r="H23" s="320"/>
      <c r="I23" s="320"/>
      <c r="J23" s="320"/>
      <c r="K23" s="320"/>
      <c r="L23" s="320"/>
      <c r="M23" s="320"/>
    </row>
    <row r="24" spans="1:13" ht="15.75" customHeight="1">
      <c r="A24" s="320"/>
      <c r="B24" s="320"/>
      <c r="C24" s="320"/>
      <c r="D24" s="320"/>
      <c r="E24" s="320"/>
      <c r="F24" s="320"/>
      <c r="G24" s="320"/>
      <c r="H24" s="320"/>
      <c r="I24" s="320"/>
      <c r="J24" s="320"/>
      <c r="K24" s="320"/>
      <c r="L24" s="320"/>
      <c r="M24" s="320"/>
    </row>
    <row r="25" spans="1:13" ht="15.75" customHeight="1">
      <c r="A25" s="320"/>
      <c r="B25" s="320"/>
      <c r="C25" s="320"/>
      <c r="D25" s="320"/>
      <c r="E25" s="320"/>
      <c r="F25" s="320"/>
      <c r="G25" s="320"/>
      <c r="H25" s="320"/>
      <c r="I25" s="320"/>
      <c r="J25" s="320"/>
      <c r="K25" s="320"/>
      <c r="L25" s="320"/>
      <c r="M25" s="320"/>
    </row>
    <row r="26" spans="1:13" ht="15.75" customHeight="1"/>
    <row r="27" spans="1:13" ht="15.75" customHeight="1"/>
    <row r="28" spans="1:13" ht="15.75" customHeight="1"/>
    <row r="29" spans="1:13" ht="15.75" customHeight="1"/>
    <row r="30" spans="1:13" ht="15.75" customHeight="1"/>
    <row r="31" spans="1:13" ht="15.75" customHeight="1"/>
    <row r="32" spans="1:13"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3"/>
  <dimension ref="B2:J1000"/>
  <sheetViews>
    <sheetView showGridLines="0" topLeftCell="A13" workbookViewId="0"/>
  </sheetViews>
  <sheetFormatPr defaultColWidth="14.140625" defaultRowHeight="15" customHeight="1"/>
  <cols>
    <col min="1" max="1" width="8" customWidth="1"/>
    <col min="2" max="2" width="27" customWidth="1"/>
    <col min="3" max="4" width="18" customWidth="1"/>
    <col min="5" max="6" width="17.140625" customWidth="1"/>
    <col min="7" max="7" width="12.85546875" customWidth="1"/>
    <col min="8" max="8" width="16.42578125" customWidth="1"/>
    <col min="9" max="10" width="10" customWidth="1"/>
    <col min="11" max="26" width="8.85546875" customWidth="1"/>
  </cols>
  <sheetData>
    <row r="2" spans="2:10">
      <c r="B2" s="2" t="s">
        <v>471</v>
      </c>
      <c r="C2" s="3"/>
      <c r="D2" s="3"/>
      <c r="E2" s="3"/>
      <c r="F2" s="3"/>
      <c r="G2" s="3"/>
      <c r="H2" s="3"/>
      <c r="I2" s="3"/>
      <c r="J2" s="3"/>
    </row>
    <row r="21" spans="2:10" ht="15.75" customHeight="1"/>
    <row r="22" spans="2:10" ht="15.75" customHeight="1"/>
    <row r="23" spans="2:10" ht="15.75" customHeight="1"/>
    <row r="24" spans="2:10" ht="15.75" customHeight="1"/>
    <row r="25" spans="2:10" ht="15.75" customHeight="1">
      <c r="E25" s="1168" t="s">
        <v>472</v>
      </c>
      <c r="F25" s="833"/>
      <c r="G25" s="1168" t="s">
        <v>473</v>
      </c>
      <c r="H25" s="833"/>
    </row>
    <row r="26" spans="2:10" ht="30" customHeight="1">
      <c r="B26" s="4" t="s">
        <v>244</v>
      </c>
      <c r="C26" s="4" t="s">
        <v>474</v>
      </c>
      <c r="D26" s="4" t="s">
        <v>247</v>
      </c>
      <c r="E26" s="4" t="s">
        <v>475</v>
      </c>
      <c r="F26" s="4" t="s">
        <v>476</v>
      </c>
      <c r="G26" s="4" t="s">
        <v>477</v>
      </c>
      <c r="H26" s="4" t="s">
        <v>478</v>
      </c>
    </row>
    <row r="27" spans="2:10" ht="15.75" customHeight="1">
      <c r="B27" s="5" t="s">
        <v>479</v>
      </c>
      <c r="C27" s="6">
        <v>0</v>
      </c>
      <c r="D27" s="6">
        <f>C27</f>
        <v>0</v>
      </c>
      <c r="E27" s="7"/>
      <c r="F27" s="7">
        <f>E27</f>
        <v>0</v>
      </c>
      <c r="G27" s="7"/>
      <c r="H27" s="7">
        <f>G27</f>
        <v>0</v>
      </c>
      <c r="I27" s="1167"/>
      <c r="J27" s="1167"/>
    </row>
    <row r="28" spans="2:10" ht="15.75" customHeight="1">
      <c r="B28" s="5" t="s">
        <v>480</v>
      </c>
      <c r="C28" s="6" t="s">
        <v>481</v>
      </c>
      <c r="D28" s="6" t="e">
        <f t="shared" ref="D28:D43" si="0">D27+C28</f>
        <v>#VALUE!</v>
      </c>
      <c r="E28" s="7"/>
      <c r="F28" s="7">
        <f t="shared" ref="F28:F43" si="1">E28+F27</f>
        <v>0</v>
      </c>
      <c r="G28" s="7"/>
      <c r="H28" s="7">
        <f t="shared" ref="H28:H43" si="2">G28+H27</f>
        <v>0</v>
      </c>
      <c r="I28" s="1075"/>
      <c r="J28" s="1075"/>
    </row>
    <row r="29" spans="2:10" ht="15.75" customHeight="1">
      <c r="B29" s="5" t="s">
        <v>482</v>
      </c>
      <c r="C29" s="6" t="s">
        <v>481</v>
      </c>
      <c r="D29" s="6" t="e">
        <f t="shared" si="0"/>
        <v>#VALUE!</v>
      </c>
      <c r="E29" s="7"/>
      <c r="F29" s="7">
        <f t="shared" si="1"/>
        <v>0</v>
      </c>
      <c r="G29" s="7"/>
      <c r="H29" s="7">
        <f t="shared" si="2"/>
        <v>0</v>
      </c>
      <c r="I29" s="9"/>
      <c r="J29" s="9"/>
    </row>
    <row r="30" spans="2:10" ht="15.75" customHeight="1">
      <c r="B30" s="5" t="s">
        <v>483</v>
      </c>
      <c r="C30" s="6" t="s">
        <v>481</v>
      </c>
      <c r="D30" s="6" t="e">
        <f t="shared" si="0"/>
        <v>#VALUE!</v>
      </c>
      <c r="E30" s="7"/>
      <c r="F30" s="7">
        <f t="shared" si="1"/>
        <v>0</v>
      </c>
      <c r="G30" s="7"/>
      <c r="H30" s="7">
        <f t="shared" si="2"/>
        <v>0</v>
      </c>
      <c r="I30" s="1167"/>
      <c r="J30" s="1167"/>
    </row>
    <row r="31" spans="2:10" ht="15.75" customHeight="1">
      <c r="B31" s="5" t="s">
        <v>484</v>
      </c>
      <c r="C31" s="6" t="s">
        <v>481</v>
      </c>
      <c r="D31" s="6" t="e">
        <f t="shared" si="0"/>
        <v>#VALUE!</v>
      </c>
      <c r="E31" s="7"/>
      <c r="F31" s="7">
        <f t="shared" si="1"/>
        <v>0</v>
      </c>
      <c r="G31" s="7"/>
      <c r="H31" s="7">
        <f t="shared" si="2"/>
        <v>0</v>
      </c>
      <c r="I31" s="1075"/>
      <c r="J31" s="1075"/>
    </row>
    <row r="32" spans="2:10" ht="15.75" customHeight="1">
      <c r="B32" s="5" t="s">
        <v>485</v>
      </c>
      <c r="C32" s="6" t="s">
        <v>481</v>
      </c>
      <c r="D32" s="6" t="e">
        <f t="shared" si="0"/>
        <v>#VALUE!</v>
      </c>
      <c r="E32" s="7"/>
      <c r="F32" s="7">
        <f t="shared" si="1"/>
        <v>0</v>
      </c>
      <c r="G32" s="7"/>
      <c r="H32" s="7">
        <f t="shared" si="2"/>
        <v>0</v>
      </c>
      <c r="I32" s="1167"/>
      <c r="J32" s="1167"/>
    </row>
    <row r="33" spans="2:10" ht="15.75" customHeight="1">
      <c r="B33" s="5" t="s">
        <v>486</v>
      </c>
      <c r="C33" s="6" t="s">
        <v>481</v>
      </c>
      <c r="D33" s="6" t="e">
        <f t="shared" si="0"/>
        <v>#VALUE!</v>
      </c>
      <c r="E33" s="7"/>
      <c r="F33" s="7">
        <f t="shared" si="1"/>
        <v>0</v>
      </c>
      <c r="G33" s="7"/>
      <c r="H33" s="7">
        <f t="shared" si="2"/>
        <v>0</v>
      </c>
      <c r="I33" s="1075"/>
      <c r="J33" s="1075"/>
    </row>
    <row r="34" spans="2:10" ht="15.75" customHeight="1">
      <c r="B34" s="5" t="s">
        <v>487</v>
      </c>
      <c r="C34" s="6" t="s">
        <v>481</v>
      </c>
      <c r="D34" s="6" t="e">
        <f t="shared" si="0"/>
        <v>#VALUE!</v>
      </c>
      <c r="E34" s="7"/>
      <c r="F34" s="7">
        <f t="shared" si="1"/>
        <v>0</v>
      </c>
      <c r="G34" s="7"/>
      <c r="H34" s="7">
        <f t="shared" si="2"/>
        <v>0</v>
      </c>
      <c r="I34" s="1167"/>
      <c r="J34" s="1167"/>
    </row>
    <row r="35" spans="2:10" ht="15.75" customHeight="1">
      <c r="B35" s="5" t="s">
        <v>488</v>
      </c>
      <c r="C35" s="6" t="s">
        <v>481</v>
      </c>
      <c r="D35" s="6" t="e">
        <f t="shared" si="0"/>
        <v>#VALUE!</v>
      </c>
      <c r="E35" s="7"/>
      <c r="F35" s="7">
        <f t="shared" si="1"/>
        <v>0</v>
      </c>
      <c r="G35" s="7"/>
      <c r="H35" s="7">
        <f t="shared" si="2"/>
        <v>0</v>
      </c>
      <c r="I35" s="1075"/>
      <c r="J35" s="1075"/>
    </row>
    <row r="36" spans="2:10" ht="15.75" customHeight="1">
      <c r="B36" s="5" t="s">
        <v>489</v>
      </c>
      <c r="C36" s="6" t="s">
        <v>481</v>
      </c>
      <c r="D36" s="6" t="e">
        <f t="shared" si="0"/>
        <v>#VALUE!</v>
      </c>
      <c r="E36" s="7"/>
      <c r="F36" s="7">
        <f t="shared" si="1"/>
        <v>0</v>
      </c>
      <c r="G36" s="7"/>
      <c r="H36" s="7">
        <f t="shared" si="2"/>
        <v>0</v>
      </c>
      <c r="I36" s="1075"/>
      <c r="J36" s="1075"/>
    </row>
    <row r="37" spans="2:10" ht="15.75" customHeight="1">
      <c r="B37" s="5" t="s">
        <v>490</v>
      </c>
      <c r="C37" s="6" t="s">
        <v>481</v>
      </c>
      <c r="D37" s="6" t="e">
        <f t="shared" si="0"/>
        <v>#VALUE!</v>
      </c>
      <c r="E37" s="7"/>
      <c r="F37" s="7">
        <f t="shared" si="1"/>
        <v>0</v>
      </c>
      <c r="G37" s="7"/>
      <c r="H37" s="7">
        <f t="shared" si="2"/>
        <v>0</v>
      </c>
      <c r="I37" s="9"/>
      <c r="J37" s="9"/>
    </row>
    <row r="38" spans="2:10" ht="15.75" customHeight="1">
      <c r="B38" s="5" t="s">
        <v>491</v>
      </c>
      <c r="C38" s="6" t="s">
        <v>481</v>
      </c>
      <c r="D38" s="6" t="e">
        <f t="shared" si="0"/>
        <v>#VALUE!</v>
      </c>
      <c r="E38" s="7"/>
      <c r="F38" s="7">
        <f t="shared" si="1"/>
        <v>0</v>
      </c>
      <c r="G38" s="7"/>
      <c r="H38" s="7">
        <f t="shared" si="2"/>
        <v>0</v>
      </c>
      <c r="I38" s="9"/>
      <c r="J38" s="9"/>
    </row>
    <row r="39" spans="2:10" ht="15.75" customHeight="1">
      <c r="B39" s="5" t="s">
        <v>492</v>
      </c>
      <c r="C39" s="6" t="s">
        <v>481</v>
      </c>
      <c r="D39" s="6" t="e">
        <f t="shared" si="0"/>
        <v>#VALUE!</v>
      </c>
      <c r="E39" s="7"/>
      <c r="F39" s="7">
        <f t="shared" si="1"/>
        <v>0</v>
      </c>
      <c r="G39" s="7"/>
      <c r="H39" s="7">
        <f t="shared" si="2"/>
        <v>0</v>
      </c>
      <c r="I39" s="9"/>
      <c r="J39" s="9"/>
    </row>
    <row r="40" spans="2:10" ht="15.75" customHeight="1">
      <c r="B40" s="5" t="s">
        <v>493</v>
      </c>
      <c r="C40" s="6" t="s">
        <v>481</v>
      </c>
      <c r="D40" s="6" t="e">
        <f t="shared" si="0"/>
        <v>#VALUE!</v>
      </c>
      <c r="E40" s="7"/>
      <c r="F40" s="7">
        <f t="shared" si="1"/>
        <v>0</v>
      </c>
      <c r="G40" s="7"/>
      <c r="H40" s="7">
        <f t="shared" si="2"/>
        <v>0</v>
      </c>
      <c r="I40" s="9"/>
      <c r="J40" s="9"/>
    </row>
    <row r="41" spans="2:10" ht="15.75" customHeight="1">
      <c r="B41" s="5" t="s">
        <v>494</v>
      </c>
      <c r="C41" s="6" t="s">
        <v>481</v>
      </c>
      <c r="D41" s="6" t="e">
        <f t="shared" si="0"/>
        <v>#VALUE!</v>
      </c>
      <c r="E41" s="7"/>
      <c r="F41" s="7">
        <f t="shared" si="1"/>
        <v>0</v>
      </c>
      <c r="G41" s="7"/>
      <c r="H41" s="7">
        <f t="shared" si="2"/>
        <v>0</v>
      </c>
      <c r="I41" s="9"/>
      <c r="J41" s="9"/>
    </row>
    <row r="42" spans="2:10" ht="15.75" customHeight="1">
      <c r="B42" s="5" t="s">
        <v>495</v>
      </c>
      <c r="C42" s="6" t="s">
        <v>481</v>
      </c>
      <c r="D42" s="6" t="e">
        <f t="shared" si="0"/>
        <v>#VALUE!</v>
      </c>
      <c r="E42" s="7"/>
      <c r="F42" s="7">
        <f t="shared" si="1"/>
        <v>0</v>
      </c>
      <c r="G42" s="7"/>
      <c r="H42" s="7">
        <f t="shared" si="2"/>
        <v>0</v>
      </c>
      <c r="I42" s="9"/>
      <c r="J42" s="9"/>
    </row>
    <row r="43" spans="2:10" ht="15.75" customHeight="1">
      <c r="B43" s="5" t="s">
        <v>496</v>
      </c>
      <c r="C43" s="6" t="s">
        <v>481</v>
      </c>
      <c r="D43" s="6" t="e">
        <f t="shared" si="0"/>
        <v>#VALUE!</v>
      </c>
      <c r="E43" s="7"/>
      <c r="F43" s="7">
        <f t="shared" si="1"/>
        <v>0</v>
      </c>
      <c r="G43" s="7"/>
      <c r="H43" s="7">
        <f t="shared" si="2"/>
        <v>0</v>
      </c>
      <c r="I43" s="9"/>
      <c r="J43" s="9"/>
    </row>
    <row r="44" spans="2:10" ht="15.75" customHeight="1"/>
    <row r="45" spans="2:10" ht="30" customHeight="1">
      <c r="B45" s="4" t="s">
        <v>244</v>
      </c>
      <c r="C45" s="4" t="s">
        <v>474</v>
      </c>
      <c r="D45" s="4" t="s">
        <v>247</v>
      </c>
      <c r="E45" s="4" t="s">
        <v>497</v>
      </c>
      <c r="F45" s="4" t="s">
        <v>498</v>
      </c>
    </row>
    <row r="46" spans="2:10" ht="15.75" customHeight="1">
      <c r="B46" s="5" t="s">
        <v>479</v>
      </c>
      <c r="C46" s="6">
        <f>C27</f>
        <v>0</v>
      </c>
      <c r="D46" s="6">
        <f>D27</f>
        <v>0</v>
      </c>
      <c r="E46" s="7">
        <f>E27</f>
        <v>0</v>
      </c>
      <c r="F46" s="7">
        <f>F27</f>
        <v>0</v>
      </c>
    </row>
    <row r="47" spans="2:10" ht="15.75" customHeight="1">
      <c r="B47" s="5" t="s">
        <v>499</v>
      </c>
      <c r="C47" s="6" t="e">
        <f>C28+C43</f>
        <v>#VALUE!</v>
      </c>
      <c r="D47" s="6" t="e">
        <f>D46+C47</f>
        <v>#VALUE!</v>
      </c>
      <c r="E47" s="7">
        <f>E43+E28</f>
        <v>0</v>
      </c>
      <c r="F47" s="7">
        <f>F46+E47</f>
        <v>0</v>
      </c>
    </row>
    <row r="48" spans="2:10" ht="15.75" customHeight="1">
      <c r="B48" s="5" t="s">
        <v>38</v>
      </c>
      <c r="C48" s="6">
        <f>SUM(C29:C38)</f>
        <v>0</v>
      </c>
      <c r="D48" s="6" t="e">
        <f>D47+C48</f>
        <v>#VALUE!</v>
      </c>
      <c r="E48" s="7">
        <f>SUM(E29:E38)</f>
        <v>0</v>
      </c>
      <c r="F48" s="7">
        <f>F47+E48</f>
        <v>0</v>
      </c>
    </row>
    <row r="49" spans="2:6" ht="15.75" customHeight="1">
      <c r="B49" s="5" t="s">
        <v>99</v>
      </c>
      <c r="C49" s="6" t="e">
        <f>C39+C41</f>
        <v>#VALUE!</v>
      </c>
      <c r="D49" s="6" t="e">
        <f>D48+C49</f>
        <v>#VALUE!</v>
      </c>
      <c r="E49" s="7">
        <f>E39+E41</f>
        <v>0</v>
      </c>
      <c r="F49" s="7">
        <f>F48+E49</f>
        <v>0</v>
      </c>
    </row>
    <row r="50" spans="2:6" ht="15.75" customHeight="1">
      <c r="B50" s="5" t="s">
        <v>493</v>
      </c>
      <c r="C50" s="6" t="str">
        <f>C40</f>
        <v>#REF!</v>
      </c>
      <c r="D50" s="6" t="e">
        <f>D49+C50</f>
        <v>#VALUE!</v>
      </c>
      <c r="E50" s="7">
        <f>E40</f>
        <v>0</v>
      </c>
      <c r="F50" s="7">
        <f>F49+E50</f>
        <v>0</v>
      </c>
    </row>
    <row r="51" spans="2:6" ht="15.75" customHeight="1">
      <c r="B51" s="8" t="str">
        <f>B42</f>
        <v>Stimulation and Well Unloading</v>
      </c>
      <c r="C51" s="6" t="str">
        <f>C42</f>
        <v>#REF!</v>
      </c>
      <c r="D51" s="6" t="e">
        <f>D50+C51</f>
        <v>#VALUE!</v>
      </c>
      <c r="E51" s="7">
        <f>E42</f>
        <v>0</v>
      </c>
      <c r="F51" s="7">
        <f>F50+E51</f>
        <v>0</v>
      </c>
    </row>
    <row r="52" spans="2:6" ht="15.75" customHeight="1"/>
    <row r="53" spans="2:6" ht="15.75" customHeight="1"/>
    <row r="54" spans="2:6" ht="15.75" customHeight="1"/>
    <row r="55" spans="2:6" ht="15.75" customHeight="1"/>
    <row r="56" spans="2:6" ht="15.75" customHeight="1"/>
    <row r="57" spans="2:6" ht="15.75" customHeight="1"/>
    <row r="58" spans="2:6" ht="15.75" customHeight="1"/>
    <row r="59" spans="2:6" ht="15.75" customHeight="1"/>
    <row r="60" spans="2:6" ht="15.75" customHeight="1"/>
    <row r="61" spans="2:6" ht="15.75" customHeight="1"/>
    <row r="62" spans="2:6" ht="15.75" customHeight="1"/>
    <row r="63" spans="2:6" ht="15.75" customHeight="1"/>
    <row r="64" spans="2:6"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0">
    <mergeCell ref="E25:F25"/>
    <mergeCell ref="G25:H25"/>
    <mergeCell ref="I27:I28"/>
    <mergeCell ref="I30:I31"/>
    <mergeCell ref="I32:I33"/>
    <mergeCell ref="I34:I36"/>
    <mergeCell ref="J27:J28"/>
    <mergeCell ref="J30:J31"/>
    <mergeCell ref="J32:J33"/>
    <mergeCell ref="J34:J36"/>
  </mergeCells>
  <pageMargins left="0.7" right="0.7" top="0.75" bottom="0.75" header="0" footer="0"/>
  <pageSetup paperSize="9" orientation="portrait"/>
  <headerFooter>
    <oddFooter>&amp;L000000Internal</odd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8</vt:i4>
      </vt:variant>
    </vt:vector>
  </HeadingPairs>
  <TitlesOfParts>
    <vt:vector size="25" baseType="lpstr">
      <vt:lpstr>Instruction</vt:lpstr>
      <vt:lpstr>Source</vt:lpstr>
      <vt:lpstr>Remark</vt:lpstr>
      <vt:lpstr>Referensi Harga Kontrak PEP A2</vt:lpstr>
      <vt:lpstr>FORM BIAYA </vt:lpstr>
      <vt:lpstr>BS19 Detail 1</vt:lpstr>
      <vt:lpstr>BS19 Detail 2</vt:lpstr>
      <vt:lpstr>BS19</vt:lpstr>
      <vt:lpstr>BS19 Print</vt:lpstr>
      <vt:lpstr>BS20</vt:lpstr>
      <vt:lpstr>Supporting Document</vt:lpstr>
      <vt:lpstr>Drilling_Input_Summary</vt:lpstr>
      <vt:lpstr>Workover Program</vt:lpstr>
      <vt:lpstr>Well Design &amp; Schematic</vt:lpstr>
      <vt:lpstr>Casing Design</vt:lpstr>
      <vt:lpstr>Rig</vt:lpstr>
      <vt:lpstr>Actual Cost Summary</vt:lpstr>
      <vt:lpstr>AFEstatPref</vt:lpstr>
      <vt:lpstr>AFEstatSlc</vt:lpstr>
      <vt:lpstr>AFEstatSlcSh</vt:lpstr>
      <vt:lpstr>'BS19 Print'!Print_Area</vt:lpstr>
      <vt:lpstr>'BS20'!Print_Area</vt:lpstr>
      <vt:lpstr>'FORM BIAYA '!Print_Area</vt:lpstr>
      <vt:lpstr>'BS20'!Print_Titles</vt:lpstr>
      <vt:lpstr>'Referensi Harga Kontrak PEP A2'!Print_Titles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Gema Yudha Djatmiko [Data Administrator]</dc:creator>
  <cp:lastModifiedBy>TELKOMSAT</cp:lastModifiedBy>
  <cp:lastPrinted>2021-10-27T03:58:09Z</cp:lastPrinted>
  <dcterms:created xsi:type="dcterms:W3CDTF">2018-08-11T05:04:00Z</dcterms:created>
  <dcterms:modified xsi:type="dcterms:W3CDTF">2023-02-08T02:48:02Z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1033-11.2.0.8641</vt:lpwstr>
  </property>
</Properties>
</file>